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sešit"/>
  <bookViews>
    <workbookView xWindow="0" yWindow="-15" windowWidth="11955" windowHeight="6600" firstSheet="2" activeTab="5"/>
  </bookViews>
  <sheets>
    <sheet name="AAAAAAAAAAAAA" sheetId="9" state="veryHidden" r:id="rId1"/>
    <sheet name="Firma" sheetId="8" r:id="rId2"/>
    <sheet name="Aktíva" sheetId="1" r:id="rId3"/>
    <sheet name="Pasíva" sheetId="6" r:id="rId4"/>
    <sheet name="Výsledovka" sheetId="2" r:id="rId5"/>
    <sheet name="Cash-Flow" sheetId="7" r:id="rId6"/>
  </sheets>
  <definedNames>
    <definedName name="_xlnm.Print_Titles" localSheetId="2">Aktíva!$2:$5</definedName>
    <definedName name="_xlnm.Print_Titles" localSheetId="5">'Cash-Flow'!$1:$2</definedName>
    <definedName name="_xlnm.Print_Titles" localSheetId="3">Pasíva!$2:$5</definedName>
    <definedName name="_xlnm.Print_Titles" localSheetId="4">Výsledovka!$2:$5</definedName>
    <definedName name="_xlnm.Print_Area" localSheetId="2">Aktíva!$B$2:$I$66</definedName>
    <definedName name="_xlnm.Print_Area" localSheetId="5">'Cash-Flow'!$A$1:$F$137</definedName>
    <definedName name="_xlnm.Print_Area" localSheetId="3">Pasíva!$B$2:$G$56</definedName>
    <definedName name="_xlnm.Print_Area" localSheetId="4">Výsledovka!$B$2:$F$66</definedName>
    <definedName name="solver_opt" localSheetId="2" hidden="1">Aktíva!$H$60</definedName>
    <definedName name="solver_opt" localSheetId="3" hidden="1">Pasíva!#REF!</definedName>
  </definedNames>
  <calcPr calcId="145621"/>
</workbook>
</file>

<file path=xl/calcChain.xml><?xml version="1.0" encoding="utf-8"?>
<calcChain xmlns="http://schemas.openxmlformats.org/spreadsheetml/2006/main">
  <c r="H7" i="1" l="1"/>
  <c r="F9" i="1"/>
  <c r="G9" i="1"/>
  <c r="I9" i="1"/>
  <c r="H10" i="1"/>
  <c r="H11" i="1"/>
  <c r="H12" i="1"/>
  <c r="E73" i="7" s="1"/>
  <c r="H13" i="1"/>
  <c r="H14" i="1"/>
  <c r="H15" i="1"/>
  <c r="H16" i="1"/>
  <c r="E77" i="7" s="1"/>
  <c r="F17" i="1"/>
  <c r="G17" i="1"/>
  <c r="I17" i="1"/>
  <c r="H18" i="1"/>
  <c r="H19" i="1"/>
  <c r="E79" i="7" s="1"/>
  <c r="H20" i="1"/>
  <c r="H21" i="1"/>
  <c r="E81" i="7" s="1"/>
  <c r="H22" i="1"/>
  <c r="H23" i="1"/>
  <c r="H24" i="1"/>
  <c r="H25" i="1"/>
  <c r="E85" i="7" s="1"/>
  <c r="H26" i="1"/>
  <c r="F27" i="1"/>
  <c r="G27" i="1"/>
  <c r="I27" i="1"/>
  <c r="H28" i="1"/>
  <c r="H29" i="1"/>
  <c r="H30" i="1"/>
  <c r="E89" i="7" s="1"/>
  <c r="H31" i="1"/>
  <c r="E90" i="7" s="1"/>
  <c r="H32" i="1"/>
  <c r="F34" i="1"/>
  <c r="G34" i="1"/>
  <c r="I34" i="1"/>
  <c r="H35" i="1"/>
  <c r="H36" i="1"/>
  <c r="E12" i="7" s="1"/>
  <c r="H37" i="1"/>
  <c r="H38" i="1"/>
  <c r="H39" i="1"/>
  <c r="E15" i="7" s="1"/>
  <c r="H40" i="1"/>
  <c r="F41" i="1"/>
  <c r="G41" i="1"/>
  <c r="I41" i="1"/>
  <c r="H42" i="1"/>
  <c r="H43" i="1"/>
  <c r="H44" i="1"/>
  <c r="E23" i="7" s="1"/>
  <c r="H45" i="1"/>
  <c r="H46" i="1"/>
  <c r="E25" i="7" s="1"/>
  <c r="F47" i="1"/>
  <c r="G47" i="1"/>
  <c r="I47" i="1"/>
  <c r="H48" i="1"/>
  <c r="E26" i="7" s="1"/>
  <c r="H49" i="1"/>
  <c r="E27" i="7" s="1"/>
  <c r="H50" i="1"/>
  <c r="H51" i="1"/>
  <c r="E29" i="7" s="1"/>
  <c r="H52" i="1"/>
  <c r="H53" i="1"/>
  <c r="E31" i="7" s="1"/>
  <c r="H54" i="1"/>
  <c r="H55" i="1"/>
  <c r="F56" i="1"/>
  <c r="G56" i="1"/>
  <c r="I56" i="1"/>
  <c r="H57" i="1"/>
  <c r="H58" i="1"/>
  <c r="H59" i="1"/>
  <c r="E34" i="7" s="1"/>
  <c r="F61" i="1"/>
  <c r="F60" i="1" s="1"/>
  <c r="G61" i="1"/>
  <c r="G60" i="1" s="1"/>
  <c r="I61" i="1"/>
  <c r="I60" i="1" s="1"/>
  <c r="H62" i="1"/>
  <c r="H63" i="1"/>
  <c r="E55" i="7" s="1"/>
  <c r="H64" i="1"/>
  <c r="H65" i="1"/>
  <c r="E57" i="7" s="1"/>
  <c r="D75" i="1"/>
  <c r="B2" i="7"/>
  <c r="E2" i="7"/>
  <c r="E5" i="7"/>
  <c r="A12" i="7"/>
  <c r="A13" i="7"/>
  <c r="A14" i="7" s="1"/>
  <c r="A15" i="7" s="1"/>
  <c r="A16" i="7" s="1"/>
  <c r="E13" i="7"/>
  <c r="E14" i="7"/>
  <c r="E16" i="7"/>
  <c r="A21" i="7"/>
  <c r="E21" i="7"/>
  <c r="A22" i="7"/>
  <c r="A23" i="7" s="1"/>
  <c r="A24" i="7" s="1"/>
  <c r="A25" i="7" s="1"/>
  <c r="A26" i="7" s="1"/>
  <c r="A27" i="7" s="1"/>
  <c r="A28" i="7" s="1"/>
  <c r="A29" i="7" s="1"/>
  <c r="A30" i="7" s="1"/>
  <c r="A31" i="7" s="1"/>
  <c r="A32" i="7" s="1"/>
  <c r="A33" i="7" s="1"/>
  <c r="A34" i="7" s="1"/>
  <c r="E22" i="7"/>
  <c r="E24" i="7"/>
  <c r="E28" i="7"/>
  <c r="E30" i="7"/>
  <c r="E32" i="7"/>
  <c r="E33" i="7"/>
  <c r="E38" i="7"/>
  <c r="A39" i="7"/>
  <c r="A40" i="7" s="1"/>
  <c r="A41" i="7" s="1"/>
  <c r="A42" i="7" s="1"/>
  <c r="A43" i="7" s="1"/>
  <c r="A44" i="7" s="1"/>
  <c r="A45" i="7" s="1"/>
  <c r="A46" i="7" s="1"/>
  <c r="A47" i="7" s="1"/>
  <c r="A48" i="7" s="1"/>
  <c r="A49" i="7" s="1"/>
  <c r="A50" i="7" s="1"/>
  <c r="E39" i="7"/>
  <c r="E40" i="7"/>
  <c r="E41" i="7"/>
  <c r="E42" i="7"/>
  <c r="E43" i="7"/>
  <c r="E44" i="7"/>
  <c r="E45" i="7"/>
  <c r="E46" i="7"/>
  <c r="E47" i="7"/>
  <c r="E48" i="7"/>
  <c r="E49" i="7"/>
  <c r="E50" i="7"/>
  <c r="E54" i="7"/>
  <c r="A55" i="7"/>
  <c r="A56" i="7" s="1"/>
  <c r="A57" i="7" s="1"/>
  <c r="E56" i="7"/>
  <c r="E59" i="7"/>
  <c r="E61" i="7"/>
  <c r="A62" i="7"/>
  <c r="E62" i="7"/>
  <c r="A63" i="7"/>
  <c r="A64" i="7" s="1"/>
  <c r="E63" i="7"/>
  <c r="E64" i="7"/>
  <c r="E71" i="7"/>
  <c r="A72" i="7"/>
  <c r="A73" i="7" s="1"/>
  <c r="A74" i="7" s="1"/>
  <c r="A75" i="7" s="1"/>
  <c r="A76" i="7" s="1"/>
  <c r="A77" i="7" s="1"/>
  <c r="A78" i="7" s="1"/>
  <c r="A79" i="7" s="1"/>
  <c r="A80" i="7" s="1"/>
  <c r="A81" i="7" s="1"/>
  <c r="A82" i="7" s="1"/>
  <c r="A83" i="7" s="1"/>
  <c r="A84" i="7" s="1"/>
  <c r="A85" i="7" s="1"/>
  <c r="A86" i="7" s="1"/>
  <c r="A87" i="7" s="1"/>
  <c r="A88" i="7" s="1"/>
  <c r="A89" i="7" s="1"/>
  <c r="A90" i="7" s="1"/>
  <c r="A91" i="7" s="1"/>
  <c r="E72" i="7"/>
  <c r="E74" i="7"/>
  <c r="E75" i="7"/>
  <c r="E76" i="7"/>
  <c r="E78" i="7"/>
  <c r="E80" i="7"/>
  <c r="E82" i="7"/>
  <c r="E83" i="7"/>
  <c r="E84" i="7"/>
  <c r="E86" i="7"/>
  <c r="E87" i="7"/>
  <c r="E88" i="7"/>
  <c r="E91" i="7"/>
  <c r="E93" i="7"/>
  <c r="E100" i="7"/>
  <c r="A101" i="7"/>
  <c r="E101" i="7"/>
  <c r="A102" i="7"/>
  <c r="A103" i="7" s="1"/>
  <c r="A104" i="7" s="1"/>
  <c r="A105" i="7" s="1"/>
  <c r="A106" i="7" s="1"/>
  <c r="A107" i="7" s="1"/>
  <c r="A108" i="7" s="1"/>
  <c r="A109" i="7" s="1"/>
  <c r="A110" i="7" s="1"/>
  <c r="A111" i="7" s="1"/>
  <c r="E102" i="7"/>
  <c r="E103" i="7"/>
  <c r="E104" i="7"/>
  <c r="E105" i="7"/>
  <c r="E106" i="7"/>
  <c r="E107" i="7"/>
  <c r="E108" i="7"/>
  <c r="E109" i="7"/>
  <c r="E110" i="7"/>
  <c r="E115" i="7"/>
  <c r="A116" i="7"/>
  <c r="E116" i="7"/>
  <c r="A117" i="7"/>
  <c r="A118" i="7" s="1"/>
  <c r="A119" i="7" s="1"/>
  <c r="A120" i="7" s="1"/>
  <c r="A121" i="7" s="1"/>
  <c r="A122" i="7" s="1"/>
  <c r="E117" i="7"/>
  <c r="E118" i="7"/>
  <c r="E119" i="7"/>
  <c r="E120" i="7"/>
  <c r="E121" i="7"/>
  <c r="E122" i="7"/>
  <c r="E133" i="7"/>
  <c r="F8" i="6"/>
  <c r="G8" i="6"/>
  <c r="F11" i="6"/>
  <c r="G11" i="6"/>
  <c r="F16" i="6"/>
  <c r="G16" i="6"/>
  <c r="F20" i="6"/>
  <c r="G20" i="6"/>
  <c r="F25" i="6"/>
  <c r="G25" i="6"/>
  <c r="F29" i="6"/>
  <c r="G29" i="6"/>
  <c r="F36" i="6"/>
  <c r="G36" i="6"/>
  <c r="F46" i="6"/>
  <c r="G46" i="6"/>
  <c r="G50" i="6"/>
  <c r="F51" i="6"/>
  <c r="F50" i="6" s="1"/>
  <c r="G51" i="6"/>
  <c r="D62" i="6"/>
  <c r="E8" i="2"/>
  <c r="F8" i="2"/>
  <c r="E9" i="2"/>
  <c r="F9" i="2"/>
  <c r="E13" i="2"/>
  <c r="F13" i="2"/>
  <c r="D15" i="2"/>
  <c r="D16" i="2" s="1"/>
  <c r="D17" i="2" s="1"/>
  <c r="D18" i="2" s="1"/>
  <c r="D19" i="2" s="1"/>
  <c r="D20" i="2" s="1"/>
  <c r="D21" i="2" s="1"/>
  <c r="D22" i="2" s="1"/>
  <c r="D23" i="2" s="1"/>
  <c r="D24" i="2" s="1"/>
  <c r="D25" i="2" s="1"/>
  <c r="D26" i="2" s="1"/>
  <c r="D27" i="2" s="1"/>
  <c r="D28" i="2" s="1"/>
  <c r="D29" i="2" s="1"/>
  <c r="D30" i="2" s="1"/>
  <c r="D31" i="2" s="1"/>
  <c r="D32" i="2" s="1"/>
  <c r="D33" i="2" s="1"/>
  <c r="D34" i="2" s="1"/>
  <c r="D35" i="2" s="1"/>
  <c r="D36" i="2" s="1"/>
  <c r="D37" i="2" s="1"/>
  <c r="D38" i="2" s="1"/>
  <c r="D39" i="2" s="1"/>
  <c r="D40" i="2" s="1"/>
  <c r="D41" i="2" s="1"/>
  <c r="D42" i="2" s="1"/>
  <c r="D43" i="2" s="1"/>
  <c r="D44" i="2" s="1"/>
  <c r="D45" i="2" s="1"/>
  <c r="D46" i="2" s="1"/>
  <c r="D47" i="2" s="1"/>
  <c r="D48" i="2" s="1"/>
  <c r="D49" i="2" s="1"/>
  <c r="D50" i="2" s="1"/>
  <c r="D51" i="2" s="1"/>
  <c r="D52" i="2" s="1"/>
  <c r="D53" i="2" s="1"/>
  <c r="D54" i="2" s="1"/>
  <c r="D55" i="2" s="1"/>
  <c r="D56" i="2" s="1"/>
  <c r="D57" i="2" s="1"/>
  <c r="D58" i="2" s="1"/>
  <c r="D59" i="2" s="1"/>
  <c r="D60" i="2" s="1"/>
  <c r="D61" i="2" s="1"/>
  <c r="D62" i="2" s="1"/>
  <c r="D63" i="2" s="1"/>
  <c r="D64" i="2" s="1"/>
  <c r="D65" i="2" s="1"/>
  <c r="E17" i="2"/>
  <c r="F17" i="2"/>
  <c r="E37" i="2"/>
  <c r="F37" i="2"/>
  <c r="E52" i="2"/>
  <c r="F52" i="2"/>
  <c r="E53" i="2"/>
  <c r="E56" i="2" s="1"/>
  <c r="F53" i="2"/>
  <c r="F56" i="2" s="1"/>
  <c r="E60" i="2"/>
  <c r="E63" i="2" s="1"/>
  <c r="F60" i="2"/>
  <c r="F63" i="2" s="1"/>
  <c r="E52" i="7" l="1"/>
  <c r="H61" i="1"/>
  <c r="H60" i="1" s="1"/>
  <c r="F8" i="1"/>
  <c r="E16" i="2"/>
  <c r="E34" i="2" s="1"/>
  <c r="E57" i="2" s="1"/>
  <c r="E65" i="2" s="1"/>
  <c r="F16" i="2"/>
  <c r="F34" i="2" s="1"/>
  <c r="F57" i="2" s="1"/>
  <c r="F65" i="2" s="1"/>
  <c r="E113" i="7"/>
  <c r="G24" i="6"/>
  <c r="F24" i="6"/>
  <c r="E36" i="7"/>
  <c r="F33" i="1"/>
  <c r="H56" i="1"/>
  <c r="E142" i="7" s="1"/>
  <c r="G33" i="1"/>
  <c r="H47" i="1"/>
  <c r="I33" i="1"/>
  <c r="E18" i="7"/>
  <c r="H34" i="1"/>
  <c r="I8" i="1"/>
  <c r="E69" i="7"/>
  <c r="E95" i="7" s="1"/>
  <c r="E128" i="7" s="1"/>
  <c r="G8" i="1"/>
  <c r="H17" i="1"/>
  <c r="H27" i="1"/>
  <c r="H9" i="1"/>
  <c r="H41" i="1"/>
  <c r="E11" i="7"/>
  <c r="E9" i="7" s="1"/>
  <c r="F6" i="1" l="1"/>
  <c r="F66" i="1" s="1"/>
  <c r="E135" i="7"/>
  <c r="E131" i="7" s="1"/>
  <c r="I6" i="1"/>
  <c r="G23" i="6" s="1"/>
  <c r="E111" i="7" s="1"/>
  <c r="E98" i="7" s="1"/>
  <c r="E124" i="7" s="1"/>
  <c r="E129" i="7" s="1"/>
  <c r="G6" i="1"/>
  <c r="G66" i="1" s="1"/>
  <c r="E66" i="2"/>
  <c r="F66" i="2"/>
  <c r="H33" i="1"/>
  <c r="E7" i="7"/>
  <c r="H8" i="1"/>
  <c r="E4" i="7"/>
  <c r="E66" i="7" s="1"/>
  <c r="E127" i="7" s="1"/>
  <c r="F64" i="6"/>
  <c r="C76" i="1"/>
  <c r="C65" i="6"/>
  <c r="G7" i="6" l="1"/>
  <c r="G6" i="6" s="1"/>
  <c r="G56" i="6" s="1"/>
  <c r="I66" i="1"/>
  <c r="E141" i="7"/>
  <c r="E143" i="7" s="1"/>
  <c r="H6" i="1"/>
  <c r="D73" i="1" s="1"/>
  <c r="D78" i="1" s="1"/>
  <c r="H66" i="1" l="1"/>
  <c r="F23" i="6"/>
  <c r="C63" i="6" s="1"/>
  <c r="C68" i="6" s="1"/>
  <c r="F7" i="6" l="1"/>
  <c r="F6" i="6" s="1"/>
  <c r="D64" i="6" s="1"/>
  <c r="D67" i="6" s="1"/>
  <c r="C74" i="1"/>
  <c r="C79" i="1" s="1"/>
  <c r="F56" i="6" l="1"/>
</calcChain>
</file>

<file path=xl/sharedStrings.xml><?xml version="1.0" encoding="utf-8"?>
<sst xmlns="http://schemas.openxmlformats.org/spreadsheetml/2006/main" count="641" uniqueCount="524">
  <si>
    <t>Ozna-</t>
  </si>
  <si>
    <t>A K T Í V A</t>
  </si>
  <si>
    <t>Čís-</t>
  </si>
  <si>
    <t>V bežnom účtovnom období</t>
  </si>
  <si>
    <t>V minulom</t>
  </si>
  <si>
    <t>čenie</t>
  </si>
  <si>
    <t>lo</t>
  </si>
  <si>
    <t>účt.období</t>
  </si>
  <si>
    <t>riad.</t>
  </si>
  <si>
    <t>Brutto</t>
  </si>
  <si>
    <t>Korekcia</t>
  </si>
  <si>
    <t>Netto</t>
  </si>
  <si>
    <t>a</t>
  </si>
  <si>
    <t>b</t>
  </si>
  <si>
    <t>c</t>
  </si>
  <si>
    <t>AKTÍVA CELKOM r.02+03+28+55</t>
  </si>
  <si>
    <t> 001</t>
  </si>
  <si>
    <t>A.</t>
  </si>
  <si>
    <t>Pohľadávky za upísané vlastné imanie (353)</t>
  </si>
  <si>
    <t> 002</t>
  </si>
  <si>
    <t>B.</t>
  </si>
  <si>
    <t>Stále aktíva r.04+12+22</t>
  </si>
  <si>
    <t> 003</t>
  </si>
  <si>
    <t>B.I.</t>
  </si>
  <si>
    <t>Nehmotný inv.majetok r. 05. až 11</t>
  </si>
  <si>
    <t> 004</t>
  </si>
  <si>
    <t>B.I.1.</t>
  </si>
  <si>
    <t>Zriaďovacie výdavky (011) -/071,091A/</t>
  </si>
  <si>
    <t> 005</t>
  </si>
  <si>
    <t> 2.</t>
  </si>
  <si>
    <t>Nehm.výsl.výsk. a pod.činn.(012)-/072,091A/</t>
  </si>
  <si>
    <t> 006</t>
  </si>
  <si>
    <t> 3.</t>
  </si>
  <si>
    <t>Software (013)-/073,091A/</t>
  </si>
  <si>
    <t> 007</t>
  </si>
  <si>
    <t> 4.</t>
  </si>
  <si>
    <t>Oceniteľné práva (014)-/074,091A/</t>
  </si>
  <si>
    <t> 008</t>
  </si>
  <si>
    <t> 5.</t>
  </si>
  <si>
    <t>Iný NIM (018, 019) -/078,079,091A/</t>
  </si>
  <si>
    <t> 009</t>
  </si>
  <si>
    <t> 6.</t>
  </si>
  <si>
    <t>Nedokončené nehm. inv. (041) - 093</t>
  </si>
  <si>
    <t> 010</t>
  </si>
  <si>
    <t> 7.</t>
  </si>
  <si>
    <t>Poskytnuté preddavky na nehm. inv. majetok (051)-095A</t>
  </si>
  <si>
    <t> 011</t>
  </si>
  <si>
    <t>B.II.</t>
  </si>
  <si>
    <t>Hmotný inv. majetok súčet r. 13 až 21</t>
  </si>
  <si>
    <t> 012</t>
  </si>
  <si>
    <t>B.II.1.</t>
  </si>
  <si>
    <t>Pozemky (031) - 092A</t>
  </si>
  <si>
    <t> 013</t>
  </si>
  <si>
    <t>Budovy, haly a stavby (021)-/081,092A/</t>
  </si>
  <si>
    <t> 014</t>
  </si>
  <si>
    <t>Stroje, prístr.,zar.,DP. a inv. (022,023,024) - /082, 083, 084, 092A/</t>
  </si>
  <si>
    <t> 015</t>
  </si>
  <si>
    <t>Pest.celky trv. porastov (025)-/085,092A/</t>
  </si>
  <si>
    <t> 016</t>
  </si>
  <si>
    <t>Základné stádo a ťažné zv. (026)-/086,092A/</t>
  </si>
  <si>
    <t> 017</t>
  </si>
  <si>
    <t>Iný hmot. inv. maj. (028,029,032)-/088,089,092A/</t>
  </si>
  <si>
    <t> 018</t>
  </si>
  <si>
    <t>Nedokončené hmotné inv. (042)-094</t>
  </si>
  <si>
    <t> 019</t>
  </si>
  <si>
    <t> 8.</t>
  </si>
  <si>
    <t>Poskytnuté preddavky na HIM (052)-095A</t>
  </si>
  <si>
    <t> 020</t>
  </si>
  <si>
    <t> 9.</t>
  </si>
  <si>
    <t>Opr.položka k nadob. majetku +/-097 +/-098</t>
  </si>
  <si>
    <t> 021</t>
  </si>
  <si>
    <t>B.III.</t>
  </si>
  <si>
    <t> 022</t>
  </si>
  <si>
    <t>B.III.1</t>
  </si>
  <si>
    <t>Podielové CP a vklady v pod. s RV (061) -096A</t>
  </si>
  <si>
    <t> 023</t>
  </si>
  <si>
    <t>Podielové CP a vklady v podnikoch s PV (062) -096A</t>
  </si>
  <si>
    <t> 024</t>
  </si>
  <si>
    <t>Ostatné inv. CP a vklady (063)-096A</t>
  </si>
  <si>
    <t> 025</t>
  </si>
  <si>
    <t>Pôžičky podnikom v skupine  (066) -096A</t>
  </si>
  <si>
    <t> 026</t>
  </si>
  <si>
    <t>Iné finančné inv. (067,069)-096A</t>
  </si>
  <si>
    <t> 027</t>
  </si>
  <si>
    <t>C.</t>
  </si>
  <si>
    <t>Obežné aktíva r. 29+36+42+51</t>
  </si>
  <si>
    <t> 028</t>
  </si>
  <si>
    <t>C.I.</t>
  </si>
  <si>
    <t>Zásoby súčet r.30 až 35</t>
  </si>
  <si>
    <t> 029</t>
  </si>
  <si>
    <t>C.I.1.</t>
  </si>
  <si>
    <t>Materiál (112,119)-191</t>
  </si>
  <si>
    <t> 030</t>
  </si>
  <si>
    <t>Nedokončená výroba a polotovary (121,122)-/192,193/</t>
  </si>
  <si>
    <t> 031</t>
  </si>
  <si>
    <t>Výrobky (123)-194</t>
  </si>
  <si>
    <t> 032</t>
  </si>
  <si>
    <t>Zvieratá (124)-195</t>
  </si>
  <si>
    <t> 033</t>
  </si>
  <si>
    <t>Tovar (132,139)-196</t>
  </si>
  <si>
    <t> 034</t>
  </si>
  <si>
    <t>Poskytnuté preddavky na zásoby (314A)-391A</t>
  </si>
  <si>
    <t> 035</t>
  </si>
  <si>
    <t>C.II.</t>
  </si>
  <si>
    <t>Dlhodobé pohľadávky súčet r.37 až 41</t>
  </si>
  <si>
    <t> 036</t>
  </si>
  <si>
    <t>C.II.1</t>
  </si>
  <si>
    <t> 037</t>
  </si>
  <si>
    <t>Pohľ.voči spol. a združeniu (354A, 355A,358A)-391A</t>
  </si>
  <si>
    <t> 038</t>
  </si>
  <si>
    <t>Pohľ. v pod. s RV (315A)-391A</t>
  </si>
  <si>
    <t> 039</t>
  </si>
  <si>
    <t>Pohľ. v pod. s PV (351A)-391A</t>
  </si>
  <si>
    <t> 040</t>
  </si>
  <si>
    <t>Iné pohľadávky (335A,375A,378A)-391A</t>
  </si>
  <si>
    <t> 041</t>
  </si>
  <si>
    <t>C.III.</t>
  </si>
  <si>
    <t>Krátkodobé pohľadávky súčet r. 43 až 50</t>
  </si>
  <si>
    <t> 042</t>
  </si>
  <si>
    <t> 043</t>
  </si>
  <si>
    <t> 044</t>
  </si>
  <si>
    <t>Soc.zabezpečenie (336)-391A</t>
  </si>
  <si>
    <t> 045</t>
  </si>
  <si>
    <t>Štát - daňové pohľadávky (341,342,343,345)-391A</t>
  </si>
  <si>
    <t> 046</t>
  </si>
  <si>
    <t>Štát - odlož.daňová pohľadávka (371)-391A</t>
  </si>
  <si>
    <t> 047</t>
  </si>
  <si>
    <t> 048</t>
  </si>
  <si>
    <t> 049</t>
  </si>
  <si>
    <t> 050</t>
  </si>
  <si>
    <t>C.IV.</t>
  </si>
  <si>
    <t>Finančný majetok súčet r. 52 až 54</t>
  </si>
  <si>
    <t> 051</t>
  </si>
  <si>
    <t>Peniaze (211,213,+/-261)</t>
  </si>
  <si>
    <t> 052</t>
  </si>
  <si>
    <t>Účty v bankách (221A)</t>
  </si>
  <si>
    <t> 053</t>
  </si>
  <si>
    <t>Krátkodobý finančný majetok(251,253)-/291,293/</t>
  </si>
  <si>
    <t> 054</t>
  </si>
  <si>
    <t>D.</t>
  </si>
  <si>
    <t>Ostatné aktíva-prechodné účty aktív súčet r. 56 a 60</t>
  </si>
  <si>
    <t> 055</t>
  </si>
  <si>
    <t>D.I.</t>
  </si>
  <si>
    <t>Časové rozlíšenie súčet r. 57 až 59</t>
  </si>
  <si>
    <t> 056</t>
  </si>
  <si>
    <t>D.I.1</t>
  </si>
  <si>
    <t>Náklady bud. období (381,382)</t>
  </si>
  <si>
    <t> 057</t>
  </si>
  <si>
    <t>Príjmy bud. období (385)</t>
  </si>
  <si>
    <t> 058</t>
  </si>
  <si>
    <t>Kurzové rozdiely aktívne (386)</t>
  </si>
  <si>
    <t> 059</t>
  </si>
  <si>
    <t>D.II.</t>
  </si>
  <si>
    <t>Dohadné účty aktívne (388)</t>
  </si>
  <si>
    <t> 060</t>
  </si>
  <si>
    <t>Kontrolné číslo - súčet r. 01 až 60</t>
  </si>
  <si>
    <t>P A S Í V A</t>
  </si>
  <si>
    <t>PASÍVA CELKOM r.62+79+105</t>
  </si>
  <si>
    <t> 061</t>
  </si>
  <si>
    <t>Vlastné imanie r. 63+66+71+75+78</t>
  </si>
  <si>
    <t> 062</t>
  </si>
  <si>
    <t>A.I.</t>
  </si>
  <si>
    <t>Základné imanie r.64+65</t>
  </si>
  <si>
    <t> 063</t>
  </si>
  <si>
    <t>Základné imanie (411 alebo 491)</t>
  </si>
  <si>
    <t> 064</t>
  </si>
  <si>
    <t>Vlastné akcie (/-/252)</t>
  </si>
  <si>
    <t> 065</t>
  </si>
  <si>
    <t>A.II.</t>
  </si>
  <si>
    <t>Kapitálové fondy súčet r.67 až 70</t>
  </si>
  <si>
    <t> 066</t>
  </si>
  <si>
    <t>Emisné ážio (412)</t>
  </si>
  <si>
    <t> 067</t>
  </si>
  <si>
    <t>Ostatné kapitálové fondy (413)</t>
  </si>
  <si>
    <t> 068</t>
  </si>
  <si>
    <t>Oceňovacie rozdiely z precenenia majetku (+/-414)</t>
  </si>
  <si>
    <t> 069</t>
  </si>
  <si>
    <t>Oceňovacie rozdiely z kap. účastí (+/-415)</t>
  </si>
  <si>
    <t> 070</t>
  </si>
  <si>
    <t>A.III.</t>
  </si>
  <si>
    <t>Fondy zo zisku r. 72+73+74</t>
  </si>
  <si>
    <t> 071</t>
  </si>
  <si>
    <t>Zákonný rezervný fond (421)</t>
  </si>
  <si>
    <t> 072</t>
  </si>
  <si>
    <t>Nedeliteľný fond (422)</t>
  </si>
  <si>
    <t> 073</t>
  </si>
  <si>
    <t>Štatutárne a ostatné fondy (423,427)</t>
  </si>
  <si>
    <t> 074</t>
  </si>
  <si>
    <t>A.IV.</t>
  </si>
  <si>
    <t>Hospodársky výsledok min. rokov r. 76+77</t>
  </si>
  <si>
    <t> 075</t>
  </si>
  <si>
    <t>Nerozdelený zisk minulých rokov (428)</t>
  </si>
  <si>
    <t> 076</t>
  </si>
  <si>
    <t>Nerozdelená strata minulých rokov (/-/429)</t>
  </si>
  <si>
    <t> 077</t>
  </si>
  <si>
    <t>A.V.</t>
  </si>
  <si>
    <t>Hospod. výsl.bež.účt.obdobia /+ -/r.01-(+63 +66 +71 +75 +79 +105)</t>
  </si>
  <si>
    <t> 078</t>
  </si>
  <si>
    <t>Cudzie zdroje r.80+84+91+101</t>
  </si>
  <si>
    <t> 079</t>
  </si>
  <si>
    <t>Rezervy r. 81+82+83</t>
  </si>
  <si>
    <t> 080</t>
  </si>
  <si>
    <t>Rezervy zákonné (451)</t>
  </si>
  <si>
    <t> 081</t>
  </si>
  <si>
    <t>Rezerva na kurzové straty (454)</t>
  </si>
  <si>
    <t> 082</t>
  </si>
  <si>
    <t>Ostatné rezervy (459)</t>
  </si>
  <si>
    <t> 083</t>
  </si>
  <si>
    <t>Dlhodobé záväzky súčet r.85 až 90</t>
  </si>
  <si>
    <t> 084</t>
  </si>
  <si>
    <t>Zaväzky voči podnikom s RV (471A)</t>
  </si>
  <si>
    <t> 085</t>
  </si>
  <si>
    <t>Zaväzky voči podnikom s PV (471A)</t>
  </si>
  <si>
    <t> 086</t>
  </si>
  <si>
    <t>Dlhodobé prijaté preddavky (475A)</t>
  </si>
  <si>
    <t> 087</t>
  </si>
  <si>
    <t>Emitované dlhopisy (473A,/-/255A)</t>
  </si>
  <si>
    <t> 088</t>
  </si>
  <si>
    <t>Dlhodobé zmenky na úhradu (478A)</t>
  </si>
  <si>
    <t> 089</t>
  </si>
  <si>
    <t>Iné dlhodobé záväzky (474A,479A)</t>
  </si>
  <si>
    <t> 090</t>
  </si>
  <si>
    <t>Krátkodobé záväzky súčet r.92 až 100</t>
  </si>
  <si>
    <t> 091</t>
  </si>
  <si>
    <t>Zaväzky z obch.styku (321, 322, 324, 325, 475A, 478A, 479A)</t>
  </si>
  <si>
    <t> 092</t>
  </si>
  <si>
    <t>Záväzky voči spol. a združeniu (364, 365, 366, 367, 368, 398A, 478A, 479A)</t>
  </si>
  <si>
    <t> 093</t>
  </si>
  <si>
    <t>Záväzky voči zamest. (331,333,479A)</t>
  </si>
  <si>
    <t> 094</t>
  </si>
  <si>
    <t>Záväzky zo soc. zabezpeč. (336A,479A)</t>
  </si>
  <si>
    <t> 095</t>
  </si>
  <si>
    <t>Štát-daňové záväzky a dotácie (341, 342, 343, 345, 346, 347)</t>
  </si>
  <si>
    <t> 096</t>
  </si>
  <si>
    <t>Štát odložený daňový záväzok (371)</t>
  </si>
  <si>
    <t> 097</t>
  </si>
  <si>
    <t>Zaväzky voči podnikom s RV (361A,471A)</t>
  </si>
  <si>
    <t> 098</t>
  </si>
  <si>
    <t>Zaväzky voči podnikom s PV (361A,471A)</t>
  </si>
  <si>
    <t> 099</t>
  </si>
  <si>
    <t>Iné záväzky (379, 441, 474A, 479A)</t>
  </si>
  <si>
    <t>B.IV.</t>
  </si>
  <si>
    <t>Bankové úvery a výpomoci súčet r.102 až 104</t>
  </si>
  <si>
    <t>Bankové úvery dlhodobé (461A)</t>
  </si>
  <si>
    <t>Bežné bankové úvery (231,232,461A,221A)</t>
  </si>
  <si>
    <t>Krátkodobé finančné výpomoci (241,249,473A,/-/255A)</t>
  </si>
  <si>
    <t>Ostatné pasíva-prechodné účty pasív r.106+110</t>
  </si>
  <si>
    <t>Časové rozlíšeniae - súčet r.107 až 109</t>
  </si>
  <si>
    <t>Výdavky budúcich období (383)</t>
  </si>
  <si>
    <t>Výnosy budúcich období (384)</t>
  </si>
  <si>
    <t>Kurzové rozdiely pasívne (387)</t>
  </si>
  <si>
    <t>Dohadné účty pasívne (389)</t>
  </si>
  <si>
    <t>Kontrolné číslo r. 61 až 110</t>
  </si>
  <si>
    <t>Kontrolne bunky</t>
  </si>
  <si>
    <t>Hospod.vysledok zo suvahy</t>
  </si>
  <si>
    <t>Hospod.vysledok z vysledovky</t>
  </si>
  <si>
    <t>Rozdiel</t>
  </si>
  <si>
    <t>T  E  X  T</t>
  </si>
  <si>
    <t>Čís.</t>
  </si>
  <si>
    <t>sledovanom</t>
  </si>
  <si>
    <t>minulom</t>
  </si>
  <si>
    <t>I.</t>
  </si>
  <si>
    <t>Tržby za predaj tovaru (604)</t>
  </si>
  <si>
    <t>Náklady vynaložené na predaný tovar (504)</t>
  </si>
  <si>
    <t>+</t>
  </si>
  <si>
    <t>Obchodná marža r. 1 - 2</t>
  </si>
  <si>
    <t>II.</t>
  </si>
  <si>
    <t>Výroba r. 5 + 6 + 7</t>
  </si>
  <si>
    <t>Zmena stavu VP zásob vlastnej výroby (+/- účt.sk. 61)</t>
  </si>
  <si>
    <t>Aktivácie (účt. sk. 62)</t>
  </si>
  <si>
    <t>Výrobná spotreba r. 9 +10</t>
  </si>
  <si>
    <t>Spotreba materiálu a energie (501 až 503)</t>
  </si>
  <si>
    <t>Služby (učt. sk. 51)</t>
  </si>
  <si>
    <t>Pridaná hodnota r. 3 + 4 - 8</t>
  </si>
  <si>
    <t>Osobné náklady (súčet r. 13 až 16)</t>
  </si>
  <si>
    <t>Mzdové náklady (521, 522)</t>
  </si>
  <si>
    <t>Odmeny členom orgánov spolo. a družstva (523)</t>
  </si>
  <si>
    <t>Náklady na soc. zabezpečenie (524, 525, 526)</t>
  </si>
  <si>
    <t>Sociálne náklady (527, 528)</t>
  </si>
  <si>
    <t>Dane a poplatky ( účt. sk. 53)</t>
  </si>
  <si>
    <t>E.</t>
  </si>
  <si>
    <t>Odpisy nehm.a HIM (551)</t>
  </si>
  <si>
    <t>III.</t>
  </si>
  <si>
    <t>Tržby z predaja inv. majetku  a materiálu (641, 642)</t>
  </si>
  <si>
    <t>F.</t>
  </si>
  <si>
    <t>Zostatková cena predaného inv. maj.a materiálu (541, 542)</t>
  </si>
  <si>
    <t>IV.</t>
  </si>
  <si>
    <t>Zúčt. rezerv a čas. rozlíšenia prev. výnosov (652, 654, 655)</t>
  </si>
  <si>
    <t>G.</t>
  </si>
  <si>
    <t>V.</t>
  </si>
  <si>
    <t>Zúčt. opr. položiek do prevádzkových výnosov (657, 659)</t>
  </si>
  <si>
    <t>H.</t>
  </si>
  <si>
    <t>Tvorba opravných položiek do prev. nákladov (557, 559)</t>
  </si>
  <si>
    <t>VI.</t>
  </si>
  <si>
    <t>Ostatné prevádzkové výnosy (644, 645, 646, 648)</t>
  </si>
  <si>
    <t>Ostatné prev. náklady (543, až 546, 548)</t>
  </si>
  <si>
    <t>VII.</t>
  </si>
  <si>
    <t>Prevod prevádzkových výnosov (-) (697)</t>
  </si>
  <si>
    <t>J.</t>
  </si>
  <si>
    <t>Prevod prevádzkových nákladov (-) (597)</t>
  </si>
  <si>
    <t>*</t>
  </si>
  <si>
    <t>VIII.</t>
  </si>
  <si>
    <t>Tržby z predaja cenných papierov a vkladov (661)</t>
  </si>
  <si>
    <t>K.</t>
  </si>
  <si>
    <t>Predané cenné papiere a vklady (561)</t>
  </si>
  <si>
    <t>IX.</t>
  </si>
  <si>
    <t>Výnosy z finančnýchinvestícií r. 33+ 34+ 35</t>
  </si>
  <si>
    <t>Výnosy z CP a vkladov v podnikoch v skupine (665A)</t>
  </si>
  <si>
    <t>Výnosy z ostatných  investičných CP a vkladov (665A)</t>
  </si>
  <si>
    <t>Výnosy z ostatných  finančných investícií (665A)</t>
  </si>
  <si>
    <t>X.</t>
  </si>
  <si>
    <t>Výnosy z krátkodobého finančného majetku (666)</t>
  </si>
  <si>
    <t>XI.</t>
  </si>
  <si>
    <t>Zúčtovanie rezerv do finančných výnosov (674)</t>
  </si>
  <si>
    <t>L.</t>
  </si>
  <si>
    <t>Tvorba rezerv na finančné náklady (574)</t>
  </si>
  <si>
    <t>XII.</t>
  </si>
  <si>
    <t>Zúčtovanie opravných položiek do fin. výnosov (679)</t>
  </si>
  <si>
    <t>M.</t>
  </si>
  <si>
    <t>Tvorba opr. položiek do finančných nákladov (579)</t>
  </si>
  <si>
    <t>XIII.</t>
  </si>
  <si>
    <t>Výnosové úroky (662)</t>
  </si>
  <si>
    <t>N.</t>
  </si>
  <si>
    <t>Nákladové úroky (562)</t>
  </si>
  <si>
    <t>XIV.</t>
  </si>
  <si>
    <t>Ostatné finančné výnosy (663, 668)</t>
  </si>
  <si>
    <t>O.</t>
  </si>
  <si>
    <t>Ostatné finančné náklady (563, 568)</t>
  </si>
  <si>
    <t>XV.</t>
  </si>
  <si>
    <t>Prevod finančných výnosov (-) (698)</t>
  </si>
  <si>
    <t>P.</t>
  </si>
  <si>
    <t>Prevod finančných nákladov (-) (598)</t>
  </si>
  <si>
    <t>R.</t>
  </si>
  <si>
    <t>Daň z príjmov za bežnú činnosť r. 49 +50</t>
  </si>
  <si>
    <t>R.1</t>
  </si>
  <si>
    <t xml:space="preserve"> - splatná (591, 595)</t>
  </si>
  <si>
    <t xml:space="preserve"> - odložená (592)</t>
  </si>
  <si>
    <t>Daň z príjmov za bežnú činnosť r. 48</t>
  </si>
  <si>
    <t>**</t>
  </si>
  <si>
    <t>Hospodársky výsledok za bežnú činnosť r. 29 + 47 - 51</t>
  </si>
  <si>
    <t>XVI.</t>
  </si>
  <si>
    <t>Mimoriadne výnosy (účt. sk.68)</t>
  </si>
  <si>
    <t>S.</t>
  </si>
  <si>
    <t>Mimoriadne náklady (účt. sk. 58)</t>
  </si>
  <si>
    <t>T.</t>
  </si>
  <si>
    <t>Daň z príjmov z mimoriadnej činnosti r. 56 + 57</t>
  </si>
  <si>
    <t xml:space="preserve"> - splatná (593)</t>
  </si>
  <si>
    <t xml:space="preserve"> - odložená (594)</t>
  </si>
  <si>
    <t>Mimoriadny hospodársky výsledok r. 53 - 54 - 55</t>
  </si>
  <si>
    <t>U.</t>
  </si>
  <si>
    <t>Prevod podielu  na hospod. výsledku spoločníkom (596)</t>
  </si>
  <si>
    <t>***</t>
  </si>
  <si>
    <t>Hospodársky výsledok za účtovné obdobie r. 52 + 58 - 59</t>
  </si>
  <si>
    <t>Kontrólne číslo (súčet riadkov 1 až 60)</t>
  </si>
  <si>
    <t>2.</t>
  </si>
  <si>
    <t>3.</t>
  </si>
  <si>
    <t>4.</t>
  </si>
  <si>
    <t>5.</t>
  </si>
  <si>
    <t>Označenie</t>
  </si>
  <si>
    <t>01</t>
  </si>
  <si>
    <t>02</t>
  </si>
  <si>
    <t>03</t>
  </si>
  <si>
    <t>04</t>
  </si>
  <si>
    <t>05</t>
  </si>
  <si>
    <t>06</t>
  </si>
  <si>
    <t>07</t>
  </si>
  <si>
    <t>08</t>
  </si>
  <si>
    <t>Náklady budúcich období</t>
  </si>
  <si>
    <t>09</t>
  </si>
  <si>
    <t>Príjmy budúcich období</t>
  </si>
  <si>
    <t>B.1.</t>
  </si>
  <si>
    <t>B.2.</t>
  </si>
  <si>
    <t>C.1.</t>
  </si>
  <si>
    <t>C.2.</t>
  </si>
  <si>
    <t>C.IV.1.</t>
  </si>
  <si>
    <t>6.</t>
  </si>
  <si>
    <t>7.</t>
  </si>
  <si>
    <t>8.</t>
  </si>
  <si>
    <t>C.III.1.</t>
  </si>
  <si>
    <t>Pohľ. z obchod. styku (311A,312A,313A,314A,315A)-391A</t>
  </si>
  <si>
    <t>Pohľ. z obch.styku (311A, 312A, 313A, 314A, 315A)-391A</t>
  </si>
  <si>
    <t>Finančné investície súčet r. 23 až 27</t>
  </si>
  <si>
    <t>Stav v minulom účtovnom období</t>
  </si>
  <si>
    <t>A.I.1.</t>
  </si>
  <si>
    <t>A.II.1.</t>
  </si>
  <si>
    <t>A.III.1.</t>
  </si>
  <si>
    <t>A.IV.1.</t>
  </si>
  <si>
    <t>B.III.1.</t>
  </si>
  <si>
    <t>9.</t>
  </si>
  <si>
    <t>B.IV.1.</t>
  </si>
  <si>
    <t>Stav v bežnom   účtovnom období</t>
  </si>
  <si>
    <t>Skutočnosť v účtovnom období</t>
  </si>
  <si>
    <t>Tržby za predaj vlastných výrobkov a služieb (601,602)</t>
  </si>
  <si>
    <t>Tvorba rezerv a čas. rozlíšenia prev. nákl. (552, 554,555)</t>
  </si>
  <si>
    <t>Prevádzkový hospodársky výsledok  r.11-12-17-18+19-20+21-22+23-24+25-26+(-27)-(-28)</t>
  </si>
  <si>
    <t>Hospodársky výsledok z finančných operácií  r.30-31+32+36+37-38+39-40+41-42+43-44+(-45)-(-46)</t>
  </si>
  <si>
    <t>II.1.</t>
  </si>
  <si>
    <t>C.3.</t>
  </si>
  <si>
    <t>C.4.</t>
  </si>
  <si>
    <t>IX.1.</t>
  </si>
  <si>
    <t>T.1.</t>
  </si>
  <si>
    <t>Stav peňažných prostriedkov a peňažných ekvivalentov na začiatku účtovného obdobia</t>
  </si>
  <si>
    <t>HV</t>
  </si>
  <si>
    <t>Hospodársky výsledok za účtovné obdobie</t>
  </si>
  <si>
    <t>O</t>
  </si>
  <si>
    <t>Odpisy investičného majetku</t>
  </si>
  <si>
    <t>A1</t>
  </si>
  <si>
    <t>Zmena stavu zásob</t>
  </si>
  <si>
    <t>Materiál</t>
  </si>
  <si>
    <t>Nedokončená výroba a polotovary</t>
  </si>
  <si>
    <t>Výrobky</t>
  </si>
  <si>
    <t>Zvieratá</t>
  </si>
  <si>
    <t>Tovar</t>
  </si>
  <si>
    <t>Poskytnuté preddavky na zásoby</t>
  </si>
  <si>
    <t>A2</t>
  </si>
  <si>
    <t>Zmena stavu pohľadávok</t>
  </si>
  <si>
    <t>Pohľadávky za upísané vlastné imanie</t>
  </si>
  <si>
    <t>Pohľadávky z obchodného styku</t>
  </si>
  <si>
    <t>Pohľadávky voči spoločníkom združení</t>
  </si>
  <si>
    <t>Sociálne zabezpečenie</t>
  </si>
  <si>
    <t>Štát. daňové pohĺdávky a dotácie</t>
  </si>
  <si>
    <t>Štát. odložená daňová pohĺadávka</t>
  </si>
  <si>
    <t>Krátkodobý finančný majetok</t>
  </si>
  <si>
    <t>A3</t>
  </si>
  <si>
    <t>Zmena stavu záväzkov</t>
  </si>
  <si>
    <t>Rezerva za kurzové straty</t>
  </si>
  <si>
    <t>Ostatné rezervy</t>
  </si>
  <si>
    <t>Záväzky z obchodného styku</t>
  </si>
  <si>
    <t>Záväzky voči spoločníkom a združeniu</t>
  </si>
  <si>
    <t>Záväzky voči zamestnancom</t>
  </si>
  <si>
    <t>Záväzky zo sociálneho zabezpečenia</t>
  </si>
  <si>
    <t>Štát - daňové záväzky</t>
  </si>
  <si>
    <t>Štát - odložený daňový záväzok</t>
  </si>
  <si>
    <t xml:space="preserve">Iné záväzky   </t>
  </si>
  <si>
    <t xml:space="preserve">Bežné bankové úvery    </t>
  </si>
  <si>
    <t xml:space="preserve">Krátkodobé finančné výpomoci      </t>
  </si>
  <si>
    <t>A4</t>
  </si>
  <si>
    <t>Časové rozlíšenie nákladov, príjmov</t>
  </si>
  <si>
    <t>Kurzové rozdiely aktívne</t>
  </si>
  <si>
    <t>Dohadné účty aktívne</t>
  </si>
  <si>
    <t>A5</t>
  </si>
  <si>
    <t>Časové rozlíšenie výdavkov, výnosov</t>
  </si>
  <si>
    <t xml:space="preserve">Výdavky budúcich období    </t>
  </si>
  <si>
    <t xml:space="preserve">Výnosy budúcich období     </t>
  </si>
  <si>
    <t xml:space="preserve">Kurzové rozdiely pasívne   </t>
  </si>
  <si>
    <t xml:space="preserve">Dohadné účty pasívne  </t>
  </si>
  <si>
    <t>A***</t>
  </si>
  <si>
    <t>Peňažný tok zo základných podnikateľských činností</t>
  </si>
  <si>
    <t>B1</t>
  </si>
  <si>
    <t>Zmena stavu investičného majetku</t>
  </si>
  <si>
    <t>Zriaďovacie výdavky</t>
  </si>
  <si>
    <t>Nehmotné výsledky výskumnej činnosti</t>
  </si>
  <si>
    <t>Software</t>
  </si>
  <si>
    <t>Iný nehmotný majetok</t>
  </si>
  <si>
    <t>Nedokončené nehmotné investície</t>
  </si>
  <si>
    <t>Pozemky</t>
  </si>
  <si>
    <t>Budovy  haly a stavby</t>
  </si>
  <si>
    <t>Základné stádo a ťažné zvieratá</t>
  </si>
  <si>
    <t>Iný hmotný investičný majetok</t>
  </si>
  <si>
    <t>Nedokončené hmotné ivestície</t>
  </si>
  <si>
    <t>Pôžičky podnikom v skupine</t>
  </si>
  <si>
    <t>Iné finančné investície</t>
  </si>
  <si>
    <t>B***</t>
  </si>
  <si>
    <t>Peňažný tok z investičných činností</t>
  </si>
  <si>
    <t>D1</t>
  </si>
  <si>
    <t>Zmena stavu kapitálu</t>
  </si>
  <si>
    <t>Základné imanie</t>
  </si>
  <si>
    <t>Vlastné akcie</t>
  </si>
  <si>
    <t>Emisné ážio</t>
  </si>
  <si>
    <t>Ostatné kapitálové fondy</t>
  </si>
  <si>
    <t>Zákonný rezervný fond</t>
  </si>
  <si>
    <t>Štatutárne a ostatné fondy</t>
  </si>
  <si>
    <t>Nerozdelený zisk minulých rokov</t>
  </si>
  <si>
    <t>Neuhradená strata minulých rokov</t>
  </si>
  <si>
    <t>Hospodársky výsledok predchádzajúceho obdobia</t>
  </si>
  <si>
    <t>D2</t>
  </si>
  <si>
    <t>Zmena stavu úverov a výpomocí</t>
  </si>
  <si>
    <t>Rezervy zákonné</t>
  </si>
  <si>
    <t>Záväzky voči podn. s rozhod.vpl.</t>
  </si>
  <si>
    <t>Záväzky voči podn. s podst. vplyvom</t>
  </si>
  <si>
    <t>Dlhodobé prijaté preddavky</t>
  </si>
  <si>
    <t>Emitované dlhopisy</t>
  </si>
  <si>
    <t>Dlhodobé zmenky na úhradu</t>
  </si>
  <si>
    <t>Ostatné dlhodobé záväzky</t>
  </si>
  <si>
    <t xml:space="preserve">Dlhodobé bankové úvery  </t>
  </si>
  <si>
    <t>D***</t>
  </si>
  <si>
    <t>Peňažný tok z finančných činností</t>
  </si>
  <si>
    <t>Zmena stavu peňažných prostriedkov a peňažných ekvivalentov</t>
  </si>
  <si>
    <t>Zostatok peňažných prostriedkov a peňažných ekvivalentov na konci účtovného obdobia</t>
  </si>
  <si>
    <t>Iné pohľadávky</t>
  </si>
  <si>
    <t>Pohľadávky voči spoločníkom a združeniu</t>
  </si>
  <si>
    <t>A</t>
  </si>
  <si>
    <t>Zmeny stavu pracovného kapitálu</t>
  </si>
  <si>
    <t>Pohľadávky voči podnikom s RV</t>
  </si>
  <si>
    <t>Pohľadávky voči podnikom s PV</t>
  </si>
  <si>
    <t>Záväzky voči podnikom s RV</t>
  </si>
  <si>
    <t>Záväzky voči podnikom s PV</t>
  </si>
  <si>
    <t>Oceniteľné práva</t>
  </si>
  <si>
    <t>Poskytnuté preddavky za NIM</t>
  </si>
  <si>
    <t>Stroje, prístroje, zariadenia, dopravné pr., inventár</t>
  </si>
  <si>
    <t>Pestovateľské celky trvalých porast</t>
  </si>
  <si>
    <t>Poskytnuté preddavky na HIM</t>
  </si>
  <si>
    <t>Opravná položka k nadobudnutému majetku</t>
  </si>
  <si>
    <t>Podielové CP a vklady v podnikoch s RV</t>
  </si>
  <si>
    <t>Podielové CP a vklady v podnikoch s PV</t>
  </si>
  <si>
    <t>Ostatné investičné cenné papiere a vklady</t>
  </si>
  <si>
    <t>Oceňovacie rozdiely z precenenia majetku</t>
  </si>
  <si>
    <t>Oceňovacie rozdiely z kapitálových účastnín</t>
  </si>
  <si>
    <t>Nedeliteľný fond</t>
  </si>
  <si>
    <t>Kontrola výsledku</t>
  </si>
  <si>
    <t>Výpočet zostatku PP z tokov</t>
  </si>
  <si>
    <t>Zosattok PP v súvahe</t>
  </si>
  <si>
    <t>Rozdiel (ak je výsledok rôzny od nuly, je vo výk. chyba)</t>
  </si>
  <si>
    <t>Názov účtovnej jednotky</t>
  </si>
  <si>
    <t>IČO:</t>
  </si>
  <si>
    <t>Názov účtovnej jednotky:</t>
  </si>
  <si>
    <t>Sídlo, ulica:</t>
  </si>
  <si>
    <t>Mesto:</t>
  </si>
  <si>
    <t>══════════════════════════════════════════════════</t>
  </si>
  <si>
    <t>Upozornenie užívateľov:</t>
  </si>
  <si>
    <t>Pomôcka na zostavenie prehľadu peňažných tokov vytvára výrazne zjednodušený prehľad. Zostavenie prehľadu v tomto programe je síce v súlade s opatrením MF SR, ale nepokrýva všetky položky ktoré je možné v prehľade uvádzať.                   Prehľad peňažných tokov vychádza z nepriamej metódy a môže slúžiť na kontrolu inak zostaveného výkazu, resp. je ho možné pre potreby účtovnej jednotky rozšíriť v jednotlivých položkách o ďalšie údaje. Program nenahrádza interné rozhodnutie o forme a obsahu prehľadu peňažných tokov. Tvorca tohoto programu nepreberá za jeho použitie žiadnu zodpovednosť.</t>
  </si>
  <si>
    <t>MK KODRETA s.r.o.</t>
  </si>
  <si>
    <t>Javorinská 1092/2</t>
  </si>
  <si>
    <t>907 15 Myjava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</si>
</sst>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_S_k_-;\-* #,##0_S_k_-;_-* &quot;-&quot;_S_k_-;_-@_-"/>
    <numFmt numFmtId="165" formatCode="_-* #,##0.00&quot;Sk&quot;_-;\-* #,##0.00&quot;Sk&quot;_-;_-* &quot;-&quot;??&quot;Sk&quot;_-;_-@_-"/>
    <numFmt numFmtId="166" formatCode="_-* #,##0.00_S_k_-;\-* #,##0.00_S_k_-;_-* &quot;-&quot;??_S_k_-;_-@_-"/>
  </numFmts>
  <fonts count="26" x14ac:knownFonts="1">
    <font>
      <sz val="10"/>
      <name val="Times New Roman CE"/>
      <charset val="238"/>
    </font>
    <font>
      <sz val="8"/>
      <name val="Arial CE"/>
      <family val="2"/>
      <charset val="238"/>
    </font>
    <font>
      <sz val="10"/>
      <name val="Arial CE"/>
      <family val="2"/>
      <charset val="238"/>
    </font>
    <font>
      <b/>
      <sz val="10"/>
      <name val="Arial CE"/>
      <charset val="238"/>
    </font>
    <font>
      <sz val="8"/>
      <name val="Arial"/>
      <family val="2"/>
      <charset val="238"/>
    </font>
    <font>
      <sz val="10"/>
      <name val="Arial"/>
      <family val="2"/>
      <charset val="238"/>
    </font>
    <font>
      <sz val="11"/>
      <name val="Arial"/>
      <charset val="238"/>
    </font>
    <font>
      <b/>
      <sz val="11"/>
      <name val="Arial"/>
      <family val="2"/>
    </font>
    <font>
      <i/>
      <sz val="11"/>
      <name val="Arial"/>
      <family val="2"/>
    </font>
    <font>
      <b/>
      <i/>
      <sz val="11"/>
      <name val="Arial"/>
      <family val="2"/>
    </font>
    <font>
      <b/>
      <sz val="10"/>
      <name val="Arial"/>
      <family val="2"/>
    </font>
    <font>
      <sz val="11"/>
      <name val="Arial"/>
      <family val="2"/>
    </font>
    <font>
      <sz val="10"/>
      <name val="Arial"/>
      <family val="2"/>
    </font>
    <font>
      <sz val="9"/>
      <name val="Arial"/>
      <family val="2"/>
    </font>
    <font>
      <b/>
      <sz val="9"/>
      <name val="Arial"/>
      <family val="2"/>
    </font>
    <font>
      <sz val="11"/>
      <color indexed="8"/>
      <name val="Arial"/>
      <family val="2"/>
    </font>
    <font>
      <u/>
      <sz val="9"/>
      <name val="Arial"/>
      <family val="2"/>
    </font>
    <font>
      <b/>
      <i/>
      <sz val="10"/>
      <name val="Arial"/>
      <family val="2"/>
    </font>
    <font>
      <i/>
      <sz val="10"/>
      <name val="Arial"/>
      <family val="2"/>
    </font>
    <font>
      <sz val="10"/>
      <color indexed="8"/>
      <name val="Arial"/>
      <family val="2"/>
    </font>
    <font>
      <sz val="10"/>
      <color indexed="10"/>
      <name val="Arial"/>
      <family val="2"/>
    </font>
    <font>
      <u/>
      <sz val="10"/>
      <color indexed="10"/>
      <name val="Arial"/>
      <family val="2"/>
    </font>
    <font>
      <sz val="10"/>
      <name val="Arial"/>
      <charset val="238"/>
    </font>
    <font>
      <sz val="10"/>
      <name val="Arial CE"/>
      <charset val="238"/>
    </font>
    <font>
      <sz val="12"/>
      <name val="Times New Roman CE"/>
      <charset val="238"/>
    </font>
    <font>
      <b/>
      <sz val="10"/>
      <name val="Arial CE"/>
      <family val="2"/>
      <charset val="238"/>
    </font>
  </fonts>
  <fills count="1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4"/>
        <bgColor indexed="64"/>
      </patternFill>
    </fill>
    <fill>
      <patternFill patternType="solid">
        <fgColor indexed="46"/>
        <bgColor indexed="64"/>
      </patternFill>
    </fill>
    <fill>
      <patternFill patternType="solid">
        <fgColor indexed="43"/>
        <bgColor indexed="64"/>
      </patternFill>
    </fill>
    <fill>
      <patternFill patternType="solid">
        <fgColor indexed="42"/>
        <bgColor indexed="64"/>
      </patternFill>
    </fill>
    <fill>
      <patternFill patternType="solid">
        <fgColor indexed="47"/>
        <bgColor indexed="47"/>
      </patternFill>
    </fill>
    <fill>
      <patternFill patternType="solid">
        <fgColor indexed="44"/>
        <bgColor indexed="47"/>
      </patternFill>
    </fill>
    <fill>
      <patternFill patternType="solid">
        <fgColor indexed="46"/>
        <bgColor indexed="47"/>
      </patternFill>
    </fill>
    <fill>
      <patternFill patternType="solid">
        <fgColor indexed="42"/>
        <bgColor indexed="47"/>
      </patternFill>
    </fill>
    <fill>
      <patternFill patternType="solid">
        <fgColor indexed="26"/>
        <bgColor indexed="47"/>
      </patternFill>
    </fill>
    <fill>
      <patternFill patternType="solid">
        <fgColor indexed="9"/>
        <bgColor indexed="47"/>
      </patternFill>
    </fill>
    <fill>
      <patternFill patternType="solid">
        <fgColor indexed="22"/>
        <bgColor indexed="64"/>
      </patternFill>
    </fill>
  </fills>
  <borders count="3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medium">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22" fillId="0" borderId="0"/>
    <xf numFmtId="0" fontId="22" fillId="0" borderId="0"/>
    <xf numFmtId="164"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0" fontId="23" fillId="0" borderId="0"/>
    <xf numFmtId="0" fontId="6" fillId="0" borderId="0"/>
    <xf numFmtId="0" fontId="25" fillId="0" borderId="0" applyFont="0"/>
    <xf numFmtId="13" fontId="22" fillId="0" borderId="0" applyFont="0" applyFill="0" applyProtection="0"/>
  </cellStyleXfs>
  <cellXfs count="318">
    <xf numFmtId="0" fontId="0" fillId="0" borderId="0" xfId="0"/>
    <xf numFmtId="0" fontId="1" fillId="0" borderId="0" xfId="0" applyFont="1" applyAlignment="1" applyProtection="1">
      <alignment vertical="center"/>
    </xf>
    <xf numFmtId="0" fontId="1" fillId="0" borderId="0" xfId="0" applyFont="1" applyAlignment="1" applyProtection="1">
      <alignment horizontal="center" vertical="center"/>
    </xf>
    <xf numFmtId="3" fontId="1" fillId="0" borderId="0" xfId="0" applyNumberFormat="1" applyFont="1" applyAlignment="1" applyProtection="1">
      <alignment horizontal="center" vertical="center"/>
    </xf>
    <xf numFmtId="3" fontId="1" fillId="0" borderId="0" xfId="0" applyNumberFormat="1" applyFont="1" applyBorder="1" applyAlignment="1" applyProtection="1">
      <alignment horizontal="center" vertical="center"/>
    </xf>
    <xf numFmtId="0" fontId="2" fillId="0" borderId="0" xfId="0" applyFont="1" applyProtection="1"/>
    <xf numFmtId="0" fontId="2" fillId="0" borderId="0" xfId="0" applyFont="1" applyAlignment="1" applyProtection="1">
      <alignment horizontal="center" vertical="center"/>
    </xf>
    <xf numFmtId="3" fontId="2" fillId="0" borderId="0" xfId="0" applyNumberFormat="1" applyFont="1" applyAlignment="1" applyProtection="1">
      <alignment horizontal="center"/>
    </xf>
    <xf numFmtId="0" fontId="2" fillId="2" borderId="0" xfId="0" applyFont="1" applyFill="1" applyAlignment="1" applyProtection="1">
      <alignment horizontal="center" vertical="center"/>
    </xf>
    <xf numFmtId="0" fontId="2" fillId="2" borderId="0" xfId="0" applyFont="1" applyFill="1" applyProtection="1"/>
    <xf numFmtId="0" fontId="1" fillId="2" borderId="0" xfId="0" applyFont="1" applyFill="1" applyAlignment="1" applyProtection="1">
      <alignment horizontal="center" vertical="center"/>
    </xf>
    <xf numFmtId="3" fontId="2" fillId="2" borderId="0" xfId="0" applyNumberFormat="1" applyFont="1" applyFill="1" applyAlignment="1" applyProtection="1">
      <alignment horizontal="center"/>
    </xf>
    <xf numFmtId="3" fontId="2" fillId="2" borderId="0" xfId="0" applyNumberFormat="1" applyFont="1" applyFill="1" applyProtection="1"/>
    <xf numFmtId="0" fontId="1" fillId="0" borderId="0" xfId="0" applyFont="1" applyAlignment="1" applyProtection="1">
      <alignment horizontal="justify" vertical="center" wrapText="1"/>
    </xf>
    <xf numFmtId="0" fontId="2" fillId="2" borderId="0" xfId="0" applyFont="1" applyFill="1" applyAlignment="1" applyProtection="1">
      <alignment horizontal="justify" vertical="center" wrapText="1"/>
    </xf>
    <xf numFmtId="0" fontId="2" fillId="0" borderId="0" xfId="0" applyFont="1" applyAlignment="1" applyProtection="1">
      <alignment horizontal="justify" vertical="center" wrapText="1"/>
    </xf>
    <xf numFmtId="4" fontId="3" fillId="2" borderId="0" xfId="0" applyNumberFormat="1" applyFont="1" applyFill="1" applyAlignment="1" applyProtection="1">
      <alignment horizontal="justify" vertical="center" wrapText="1"/>
    </xf>
    <xf numFmtId="0" fontId="1" fillId="2" borderId="0" xfId="0" applyFont="1" applyFill="1" applyAlignment="1" applyProtection="1">
      <alignment vertical="center"/>
    </xf>
    <xf numFmtId="0" fontId="1" fillId="3"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3" fontId="1" fillId="3" borderId="1" xfId="0" applyNumberFormat="1"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 fillId="3" borderId="0" xfId="0" applyFont="1" applyFill="1" applyBorder="1" applyAlignment="1" applyProtection="1">
      <alignment vertical="center"/>
    </xf>
    <xf numFmtId="3" fontId="1" fillId="3" borderId="4" xfId="0" applyNumberFormat="1" applyFont="1" applyFill="1" applyBorder="1" applyAlignment="1" applyProtection="1">
      <alignment horizontal="center" vertical="center"/>
    </xf>
    <xf numFmtId="0" fontId="1" fillId="3" borderId="0" xfId="0" applyFont="1" applyFill="1" applyBorder="1" applyAlignment="1" applyProtection="1">
      <alignment horizontal="justify" vertical="center" wrapText="1"/>
    </xf>
    <xf numFmtId="0" fontId="1" fillId="3" borderId="4" xfId="0" applyFont="1" applyFill="1" applyBorder="1" applyAlignment="1" applyProtection="1">
      <alignment horizontal="center" vertical="center"/>
    </xf>
    <xf numFmtId="0" fontId="1" fillId="3" borderId="5"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xf>
    <xf numFmtId="0" fontId="1" fillId="3" borderId="5" xfId="0" applyFont="1" applyFill="1" applyBorder="1" applyAlignment="1" applyProtection="1">
      <alignment horizontal="left" vertical="center" wrapText="1"/>
    </xf>
    <xf numFmtId="0" fontId="1" fillId="3" borderId="5" xfId="0" applyFont="1" applyFill="1" applyBorder="1" applyAlignment="1" applyProtection="1">
      <alignment vertical="center"/>
    </xf>
    <xf numFmtId="49" fontId="1" fillId="0" borderId="0" xfId="0" applyNumberFormat="1" applyFont="1" applyAlignment="1" applyProtection="1">
      <alignment horizontal="center" vertical="center"/>
    </xf>
    <xf numFmtId="49" fontId="1" fillId="3" borderId="4" xfId="0" applyNumberFormat="1" applyFont="1" applyFill="1" applyBorder="1" applyAlignment="1" applyProtection="1">
      <alignment horizontal="left" vertical="center"/>
    </xf>
    <xf numFmtId="49" fontId="2" fillId="2" borderId="0" xfId="0" applyNumberFormat="1" applyFont="1" applyFill="1" applyAlignment="1" applyProtection="1">
      <alignment horizontal="center" vertical="center"/>
    </xf>
    <xf numFmtId="49" fontId="2" fillId="0" borderId="0" xfId="0" applyNumberFormat="1" applyFont="1" applyAlignment="1" applyProtection="1">
      <alignment horizontal="center" vertical="center"/>
    </xf>
    <xf numFmtId="0" fontId="1" fillId="3" borderId="6" xfId="0" applyFont="1" applyFill="1" applyBorder="1" applyAlignment="1" applyProtection="1">
      <alignment horizontal="justify" vertical="center" wrapText="1"/>
    </xf>
    <xf numFmtId="0" fontId="1" fillId="3" borderId="7" xfId="0" applyFont="1" applyFill="1" applyBorder="1" applyAlignment="1" applyProtection="1">
      <alignment vertical="center"/>
    </xf>
    <xf numFmtId="0" fontId="1" fillId="4" borderId="8" xfId="0" applyFont="1" applyFill="1" applyBorder="1" applyAlignment="1" applyProtection="1">
      <alignment horizontal="justify" vertical="center" wrapText="1"/>
    </xf>
    <xf numFmtId="0" fontId="1" fillId="4" borderId="9" xfId="0" applyFont="1" applyFill="1" applyBorder="1" applyAlignment="1" applyProtection="1">
      <alignment vertical="center"/>
    </xf>
    <xf numFmtId="0" fontId="1" fillId="4" borderId="10" xfId="0" applyFont="1" applyFill="1" applyBorder="1" applyAlignment="1" applyProtection="1">
      <alignment horizontal="center" vertical="center"/>
    </xf>
    <xf numFmtId="0" fontId="1" fillId="4" borderId="8" xfId="0" applyFont="1" applyFill="1" applyBorder="1" applyAlignment="1" applyProtection="1">
      <alignment horizontal="left" vertical="center" wrapText="1"/>
    </xf>
    <xf numFmtId="0" fontId="1" fillId="4" borderId="11" xfId="0" applyFont="1" applyFill="1" applyBorder="1" applyAlignment="1" applyProtection="1">
      <alignment vertical="center"/>
    </xf>
    <xf numFmtId="3" fontId="1" fillId="4" borderId="10" xfId="0" applyNumberFormat="1" applyFont="1" applyFill="1" applyBorder="1" applyAlignment="1" applyProtection="1">
      <alignment horizontal="center" vertical="center"/>
      <protection locked="0"/>
    </xf>
    <xf numFmtId="49" fontId="1" fillId="4" borderId="8" xfId="0" applyNumberFormat="1"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49" fontId="1" fillId="3" borderId="13" xfId="0" applyNumberFormat="1" applyFont="1" applyFill="1" applyBorder="1" applyAlignment="1" applyProtection="1">
      <alignment horizontal="left" vertical="center"/>
    </xf>
    <xf numFmtId="0" fontId="1" fillId="3" borderId="14" xfId="0" applyFont="1" applyFill="1" applyBorder="1" applyAlignment="1" applyProtection="1">
      <alignment horizontal="left" vertical="center" wrapText="1"/>
    </xf>
    <xf numFmtId="0" fontId="1" fillId="3" borderId="14" xfId="0" applyFont="1" applyFill="1" applyBorder="1" applyAlignment="1" applyProtection="1">
      <alignment vertical="center"/>
    </xf>
    <xf numFmtId="0" fontId="1" fillId="3" borderId="13" xfId="0" applyFont="1" applyFill="1" applyBorder="1" applyAlignment="1" applyProtection="1">
      <alignment horizontal="center" vertical="center"/>
    </xf>
    <xf numFmtId="49" fontId="1" fillId="6" borderId="13" xfId="0" applyNumberFormat="1" applyFont="1" applyFill="1" applyBorder="1" applyAlignment="1" applyProtection="1">
      <alignment horizontal="left" vertical="center"/>
    </xf>
    <xf numFmtId="0" fontId="1" fillId="6" borderId="14" xfId="0" applyFont="1" applyFill="1" applyBorder="1" applyAlignment="1" applyProtection="1">
      <alignment horizontal="left" vertical="center" wrapText="1"/>
    </xf>
    <xf numFmtId="0" fontId="1" fillId="6" borderId="14" xfId="0" applyFont="1" applyFill="1" applyBorder="1" applyAlignment="1" applyProtection="1">
      <alignment vertical="center"/>
    </xf>
    <xf numFmtId="0" fontId="1" fillId="6" borderId="13" xfId="0" applyFont="1" applyFill="1" applyBorder="1" applyAlignment="1" applyProtection="1">
      <alignment horizontal="center" vertical="center"/>
    </xf>
    <xf numFmtId="49" fontId="1" fillId="7" borderId="13" xfId="0" applyNumberFormat="1" applyFont="1" applyFill="1" applyBorder="1" applyAlignment="1" applyProtection="1">
      <alignment horizontal="left" vertical="center"/>
    </xf>
    <xf numFmtId="0" fontId="1" fillId="7" borderId="14" xfId="0" applyFont="1" applyFill="1" applyBorder="1" applyAlignment="1" applyProtection="1">
      <alignment horizontal="left" vertical="center" wrapText="1"/>
    </xf>
    <xf numFmtId="0" fontId="1" fillId="7" borderId="14" xfId="0" applyFont="1" applyFill="1" applyBorder="1" applyAlignment="1" applyProtection="1">
      <alignment vertical="center"/>
    </xf>
    <xf numFmtId="0" fontId="1" fillId="7" borderId="13" xfId="0" applyFont="1" applyFill="1" applyBorder="1" applyAlignment="1" applyProtection="1">
      <alignment horizontal="center" vertical="center"/>
    </xf>
    <xf numFmtId="49" fontId="1" fillId="3" borderId="13" xfId="0" applyNumberFormat="1" applyFont="1" applyFill="1" applyBorder="1" applyAlignment="1" applyProtection="1">
      <alignment horizontal="right" vertical="center"/>
    </xf>
    <xf numFmtId="3" fontId="1" fillId="6" borderId="13" xfId="0" applyNumberFormat="1" applyFont="1" applyFill="1" applyBorder="1" applyAlignment="1" applyProtection="1">
      <alignment horizontal="center" vertical="center"/>
    </xf>
    <xf numFmtId="3" fontId="1" fillId="7" borderId="13" xfId="0" applyNumberFormat="1" applyFont="1" applyFill="1" applyBorder="1" applyAlignment="1" applyProtection="1">
      <alignment horizontal="center" vertical="center"/>
    </xf>
    <xf numFmtId="49" fontId="4" fillId="3" borderId="1" xfId="0" applyNumberFormat="1" applyFont="1" applyFill="1" applyBorder="1" applyAlignment="1" applyProtection="1">
      <alignment horizontal="center" vertical="center"/>
    </xf>
    <xf numFmtId="49" fontId="4" fillId="3" borderId="3"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0" xfId="0" applyFont="1" applyFill="1" applyBorder="1" applyAlignment="1" applyProtection="1">
      <alignment vertical="center"/>
    </xf>
    <xf numFmtId="0" fontId="4" fillId="3" borderId="3" xfId="0" applyFont="1" applyFill="1" applyBorder="1" applyAlignment="1" applyProtection="1">
      <alignment horizontal="center" vertical="center"/>
    </xf>
    <xf numFmtId="0" fontId="4" fillId="8" borderId="0" xfId="0" applyFont="1" applyFill="1" applyBorder="1" applyAlignment="1" applyProtection="1">
      <alignment horizontal="justify" vertical="center" wrapText="1"/>
    </xf>
    <xf numFmtId="49" fontId="4" fillId="3" borderId="4" xfId="0" applyNumberFormat="1" applyFont="1" applyFill="1" applyBorder="1" applyAlignment="1" applyProtection="1">
      <alignment horizontal="center" vertical="center"/>
    </xf>
    <xf numFmtId="0" fontId="4" fillId="8" borderId="5" xfId="0" applyFont="1" applyFill="1" applyBorder="1" applyAlignment="1" applyProtection="1">
      <alignment horizontal="center" vertical="center" wrapText="1"/>
    </xf>
    <xf numFmtId="0" fontId="4" fillId="3" borderId="5"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49" fontId="4" fillId="5" borderId="12" xfId="0" applyNumberFormat="1" applyFont="1" applyFill="1" applyBorder="1" applyAlignment="1" applyProtection="1">
      <alignment horizontal="center" vertical="center"/>
    </xf>
    <xf numFmtId="0" fontId="4" fillId="5" borderId="15" xfId="0" applyFont="1" applyFill="1" applyBorder="1" applyAlignment="1" applyProtection="1">
      <alignment horizontal="left" vertical="center" wrapText="1"/>
    </xf>
    <xf numFmtId="0" fontId="4" fillId="5" borderId="15" xfId="0" applyFont="1" applyFill="1" applyBorder="1" applyAlignment="1" applyProtection="1">
      <alignment vertical="center"/>
    </xf>
    <xf numFmtId="0" fontId="4" fillId="5" borderId="12" xfId="0" applyFont="1" applyFill="1" applyBorder="1" applyAlignment="1" applyProtection="1">
      <alignment horizontal="center" vertical="center"/>
    </xf>
    <xf numFmtId="49" fontId="4" fillId="3" borderId="13" xfId="0" applyNumberFormat="1" applyFont="1" applyFill="1" applyBorder="1" applyAlignment="1" applyProtection="1">
      <alignment horizontal="left" vertical="center"/>
    </xf>
    <xf numFmtId="0" fontId="4" fillId="3" borderId="14" xfId="0" applyFont="1" applyFill="1" applyBorder="1" applyAlignment="1" applyProtection="1">
      <alignment horizontal="left" vertical="center" wrapText="1"/>
    </xf>
    <xf numFmtId="0" fontId="4" fillId="3" borderId="14" xfId="0" applyFont="1" applyFill="1" applyBorder="1" applyAlignment="1" applyProtection="1">
      <alignment vertical="center"/>
    </xf>
    <xf numFmtId="0" fontId="4" fillId="3" borderId="13" xfId="0" applyFont="1" applyFill="1" applyBorder="1" applyAlignment="1" applyProtection="1">
      <alignment horizontal="center" vertical="center"/>
    </xf>
    <xf numFmtId="49" fontId="4" fillId="6" borderId="13" xfId="0" applyNumberFormat="1" applyFont="1" applyFill="1" applyBorder="1" applyAlignment="1" applyProtection="1">
      <alignment horizontal="left" vertical="center"/>
    </xf>
    <xf numFmtId="0" fontId="4" fillId="6" borderId="14" xfId="0" applyFont="1" applyFill="1" applyBorder="1" applyAlignment="1" applyProtection="1">
      <alignment horizontal="left" vertical="center" wrapText="1"/>
    </xf>
    <xf numFmtId="0" fontId="4" fillId="6" borderId="14" xfId="0" applyFont="1" applyFill="1" applyBorder="1" applyAlignment="1" applyProtection="1">
      <alignment vertical="center"/>
    </xf>
    <xf numFmtId="0" fontId="4" fillId="6" borderId="13" xfId="0" applyFont="1" applyFill="1" applyBorder="1" applyAlignment="1" applyProtection="1">
      <alignment horizontal="center" vertical="center"/>
    </xf>
    <xf numFmtId="0" fontId="1" fillId="5" borderId="16" xfId="0" applyFont="1" applyFill="1" applyBorder="1" applyAlignment="1" applyProtection="1">
      <alignment horizontal="justify" vertical="center" wrapText="1"/>
    </xf>
    <xf numFmtId="0" fontId="1" fillId="5" borderId="17" xfId="0" applyFont="1" applyFill="1" applyBorder="1" applyAlignment="1" applyProtection="1">
      <alignment vertical="center"/>
    </xf>
    <xf numFmtId="0" fontId="1" fillId="6" borderId="18" xfId="0" applyFont="1" applyFill="1" applyBorder="1" applyAlignment="1" applyProtection="1">
      <alignment horizontal="justify" vertical="center" wrapText="1"/>
    </xf>
    <xf numFmtId="0" fontId="1" fillId="6" borderId="19" xfId="0" applyFont="1" applyFill="1" applyBorder="1" applyAlignment="1" applyProtection="1">
      <alignment vertical="center"/>
    </xf>
    <xf numFmtId="0" fontId="1" fillId="7" borderId="18" xfId="0" applyFont="1" applyFill="1" applyBorder="1" applyAlignment="1" applyProtection="1">
      <alignment horizontal="justify" vertical="center" wrapText="1"/>
    </xf>
    <xf numFmtId="0" fontId="1" fillId="7" borderId="19" xfId="0" applyFont="1" applyFill="1" applyBorder="1" applyAlignment="1" applyProtection="1">
      <alignment vertical="center"/>
    </xf>
    <xf numFmtId="0" fontId="1" fillId="3" borderId="18" xfId="0" applyFont="1" applyFill="1" applyBorder="1" applyAlignment="1" applyProtection="1">
      <alignment horizontal="justify" vertical="center" wrapText="1"/>
    </xf>
    <xf numFmtId="0" fontId="1" fillId="3" borderId="19" xfId="0" applyFont="1" applyFill="1" applyBorder="1" applyAlignment="1" applyProtection="1">
      <alignment vertical="center"/>
    </xf>
    <xf numFmtId="0" fontId="2" fillId="3" borderId="19" xfId="0" applyFont="1" applyFill="1" applyBorder="1" applyProtection="1"/>
    <xf numFmtId="0" fontId="1" fillId="3" borderId="19" xfId="0" applyFont="1" applyFill="1" applyBorder="1" applyProtection="1"/>
    <xf numFmtId="0" fontId="1" fillId="0" borderId="20" xfId="0" applyFont="1" applyBorder="1" applyAlignment="1" applyProtection="1">
      <alignment vertical="center"/>
    </xf>
    <xf numFmtId="0" fontId="2" fillId="0" borderId="20" xfId="0" applyFont="1" applyBorder="1" applyProtection="1"/>
    <xf numFmtId="0" fontId="1" fillId="6" borderId="13" xfId="0" applyFont="1" applyFill="1" applyBorder="1" applyAlignment="1" applyProtection="1">
      <alignment horizontal="left" vertical="center"/>
    </xf>
    <xf numFmtId="0" fontId="1" fillId="7" borderId="13"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3" xfId="0" applyFont="1" applyFill="1" applyBorder="1" applyAlignment="1" applyProtection="1">
      <alignment horizontal="right" vertical="center"/>
    </xf>
    <xf numFmtId="0" fontId="1" fillId="7" borderId="13" xfId="0" applyFont="1" applyFill="1" applyBorder="1" applyAlignment="1" applyProtection="1">
      <alignment horizontal="left"/>
    </xf>
    <xf numFmtId="0" fontId="1" fillId="3" borderId="4" xfId="0" applyFont="1" applyFill="1" applyBorder="1" applyAlignment="1" applyProtection="1">
      <alignment horizontal="left" vertical="center"/>
    </xf>
    <xf numFmtId="0" fontId="4" fillId="0" borderId="0" xfId="0" applyFont="1" applyAlignment="1">
      <alignmen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49" fontId="4" fillId="2" borderId="0" xfId="0" applyNumberFormat="1" applyFont="1" applyFill="1" applyBorder="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Alignment="1">
      <alignment horizontal="center" vertical="center"/>
    </xf>
    <xf numFmtId="49" fontId="4" fillId="8" borderId="1" xfId="0" applyNumberFormat="1" applyFont="1" applyFill="1" applyBorder="1" applyAlignment="1">
      <alignment horizontal="center" vertical="center"/>
    </xf>
    <xf numFmtId="0" fontId="4" fillId="8" borderId="3" xfId="0" applyFont="1" applyFill="1" applyBorder="1" applyAlignment="1">
      <alignment horizontal="center" vertical="center" wrapText="1"/>
    </xf>
    <xf numFmtId="49" fontId="4" fillId="8" borderId="3" xfId="0" applyNumberFormat="1" applyFont="1" applyFill="1" applyBorder="1" applyAlignment="1">
      <alignment horizontal="center" vertical="center"/>
    </xf>
    <xf numFmtId="0" fontId="4" fillId="8" borderId="4" xfId="0" applyFont="1" applyFill="1" applyBorder="1" applyAlignment="1">
      <alignment horizontal="center" vertical="center"/>
    </xf>
    <xf numFmtId="0" fontId="4" fillId="8" borderId="4" xfId="0" applyFont="1" applyFill="1" applyBorder="1" applyAlignment="1">
      <alignment horizontal="center" vertical="center" wrapText="1"/>
    </xf>
    <xf numFmtId="49" fontId="4" fillId="8" borderId="4" xfId="0" applyNumberFormat="1" applyFont="1" applyFill="1" applyBorder="1" applyAlignment="1">
      <alignment horizontal="center" vertical="center"/>
    </xf>
    <xf numFmtId="0" fontId="4" fillId="8" borderId="12" xfId="0" applyFont="1" applyFill="1" applyBorder="1" applyAlignment="1">
      <alignment vertical="center" wrapText="1"/>
    </xf>
    <xf numFmtId="49" fontId="4" fillId="8" borderId="12" xfId="0" applyNumberFormat="1" applyFont="1" applyFill="1" applyBorder="1" applyAlignment="1">
      <alignment horizontal="center" vertical="center"/>
    </xf>
    <xf numFmtId="0" fontId="4" fillId="8" borderId="13" xfId="0" applyFont="1" applyFill="1" applyBorder="1" applyAlignment="1">
      <alignment horizontal="center" vertical="center"/>
    </xf>
    <xf numFmtId="0" fontId="4" fillId="8" borderId="13" xfId="0" applyFont="1" applyFill="1" applyBorder="1" applyAlignment="1">
      <alignment vertical="center" wrapText="1"/>
    </xf>
    <xf numFmtId="49" fontId="4" fillId="8" borderId="13" xfId="0" applyNumberFormat="1" applyFont="1" applyFill="1" applyBorder="1" applyAlignment="1">
      <alignment horizontal="center" vertical="center"/>
    </xf>
    <xf numFmtId="0" fontId="4" fillId="8" borderId="21" xfId="0" applyFont="1" applyFill="1" applyBorder="1" applyAlignment="1">
      <alignment horizontal="center" vertical="center"/>
    </xf>
    <xf numFmtId="0" fontId="4" fillId="8" borderId="21" xfId="0" applyFont="1" applyFill="1" applyBorder="1" applyAlignment="1">
      <alignment vertical="center" wrapText="1"/>
    </xf>
    <xf numFmtId="49" fontId="4" fillId="8" borderId="21" xfId="0" applyNumberFormat="1" applyFont="1" applyFill="1" applyBorder="1" applyAlignment="1">
      <alignment horizontal="center" vertical="center"/>
    </xf>
    <xf numFmtId="0" fontId="4" fillId="8" borderId="22" xfId="0" applyFont="1" applyFill="1" applyBorder="1" applyAlignment="1">
      <alignment vertical="center" wrapText="1"/>
    </xf>
    <xf numFmtId="49" fontId="4" fillId="8" borderId="22" xfId="0" applyNumberFormat="1" applyFont="1" applyFill="1" applyBorder="1" applyAlignment="1">
      <alignment horizontal="center" vertical="center"/>
    </xf>
    <xf numFmtId="0" fontId="4" fillId="8" borderId="3" xfId="0" applyFont="1" applyFill="1" applyBorder="1" applyAlignment="1">
      <alignment vertical="center" wrapText="1"/>
    </xf>
    <xf numFmtId="0" fontId="4" fillId="8" borderId="12" xfId="0" applyFont="1" applyFill="1" applyBorder="1" applyAlignment="1">
      <alignment horizontal="left" vertical="center"/>
    </xf>
    <xf numFmtId="0" fontId="4" fillId="8" borderId="13" xfId="0" applyFont="1" applyFill="1" applyBorder="1" applyAlignment="1">
      <alignment horizontal="left" vertical="center"/>
    </xf>
    <xf numFmtId="0" fontId="4" fillId="8" borderId="21" xfId="0" applyFont="1" applyFill="1" applyBorder="1" applyAlignment="1">
      <alignment horizontal="left" vertical="center"/>
    </xf>
    <xf numFmtId="0" fontId="4" fillId="8" borderId="22" xfId="0" applyFont="1" applyFill="1" applyBorder="1" applyAlignment="1">
      <alignment horizontal="left" vertical="center"/>
    </xf>
    <xf numFmtId="0" fontId="4" fillId="8" borderId="3" xfId="0" applyFont="1" applyFill="1" applyBorder="1" applyAlignment="1">
      <alignment horizontal="left" vertical="center"/>
    </xf>
    <xf numFmtId="0" fontId="4" fillId="9" borderId="4" xfId="0" applyFont="1" applyFill="1" applyBorder="1" applyAlignment="1">
      <alignment horizontal="left" vertical="center"/>
    </xf>
    <xf numFmtId="0" fontId="4" fillId="9" borderId="4" xfId="0" applyFont="1" applyFill="1" applyBorder="1" applyAlignment="1">
      <alignment vertical="center" wrapText="1"/>
    </xf>
    <xf numFmtId="49" fontId="4" fillId="9" borderId="4" xfId="0" applyNumberFormat="1" applyFont="1" applyFill="1" applyBorder="1" applyAlignment="1">
      <alignment horizontal="center" vertical="center"/>
    </xf>
    <xf numFmtId="0" fontId="4" fillId="10" borderId="10" xfId="0" applyFont="1" applyFill="1" applyBorder="1" applyAlignment="1">
      <alignment horizontal="left" vertical="center"/>
    </xf>
    <xf numFmtId="0" fontId="4" fillId="10" borderId="10" xfId="0" applyFont="1" applyFill="1" applyBorder="1" applyAlignment="1">
      <alignment vertical="center" wrapText="1"/>
    </xf>
    <xf numFmtId="49" fontId="4" fillId="10" borderId="10" xfId="0" applyNumberFormat="1" applyFont="1" applyFill="1" applyBorder="1" applyAlignment="1">
      <alignment horizontal="center" vertical="center"/>
    </xf>
    <xf numFmtId="0" fontId="4" fillId="11" borderId="10" xfId="0" applyFont="1" applyFill="1" applyBorder="1" applyAlignment="1">
      <alignment horizontal="left" vertical="center"/>
    </xf>
    <xf numFmtId="0" fontId="4" fillId="11" borderId="10" xfId="0" applyFont="1" applyFill="1" applyBorder="1" applyAlignment="1">
      <alignment vertical="center" wrapText="1"/>
    </xf>
    <xf numFmtId="49" fontId="4" fillId="11" borderId="10" xfId="0" applyNumberFormat="1" applyFont="1" applyFill="1" applyBorder="1" applyAlignment="1">
      <alignment horizontal="center" vertical="center"/>
    </xf>
    <xf numFmtId="0" fontId="4" fillId="12" borderId="13" xfId="0" applyFont="1" applyFill="1" applyBorder="1" applyAlignment="1">
      <alignment horizontal="left" vertical="center"/>
    </xf>
    <xf numFmtId="0" fontId="4" fillId="12" borderId="13" xfId="0" applyFont="1" applyFill="1" applyBorder="1" applyAlignment="1">
      <alignment vertical="center" wrapText="1"/>
    </xf>
    <xf numFmtId="49" fontId="4" fillId="12" borderId="13" xfId="0" applyNumberFormat="1" applyFont="1" applyFill="1" applyBorder="1" applyAlignment="1">
      <alignment horizontal="center" vertical="center"/>
    </xf>
    <xf numFmtId="0" fontId="4" fillId="12" borderId="22" xfId="0" applyFont="1" applyFill="1" applyBorder="1" applyAlignment="1">
      <alignment horizontal="left" vertical="center"/>
    </xf>
    <xf numFmtId="0" fontId="4" fillId="12" borderId="22" xfId="0" applyFont="1" applyFill="1" applyBorder="1" applyAlignment="1">
      <alignment vertical="center" wrapText="1"/>
    </xf>
    <xf numFmtId="49" fontId="4" fillId="12" borderId="22" xfId="0" applyNumberFormat="1" applyFont="1" applyFill="1" applyBorder="1" applyAlignment="1">
      <alignment horizontal="center" vertical="center"/>
    </xf>
    <xf numFmtId="0" fontId="4" fillId="12" borderId="21" xfId="0" applyFont="1" applyFill="1" applyBorder="1" applyAlignment="1">
      <alignment horizontal="left" vertical="center"/>
    </xf>
    <xf numFmtId="0" fontId="4" fillId="12" borderId="21" xfId="0" applyFont="1" applyFill="1" applyBorder="1" applyAlignment="1">
      <alignment vertical="center" wrapText="1"/>
    </xf>
    <xf numFmtId="49" fontId="4" fillId="12" borderId="21" xfId="0" applyNumberFormat="1" applyFont="1" applyFill="1" applyBorder="1" applyAlignment="1">
      <alignment horizontal="center" vertical="center"/>
    </xf>
    <xf numFmtId="3" fontId="4" fillId="3" borderId="23" xfId="0" applyNumberFormat="1" applyFont="1" applyFill="1" applyBorder="1" applyAlignment="1" applyProtection="1">
      <alignment horizontal="center" vertical="center"/>
    </xf>
    <xf numFmtId="3" fontId="4" fillId="3" borderId="1" xfId="0" applyNumberFormat="1" applyFont="1" applyFill="1" applyBorder="1" applyAlignment="1" applyProtection="1">
      <alignment horizontal="center" vertical="center"/>
    </xf>
    <xf numFmtId="3" fontId="4" fillId="3" borderId="6" xfId="0" applyNumberFormat="1" applyFont="1" applyFill="1" applyBorder="1" applyAlignment="1" applyProtection="1">
      <alignment horizontal="center" vertical="center"/>
    </xf>
    <xf numFmtId="3" fontId="4" fillId="3" borderId="4" xfId="0" applyNumberFormat="1" applyFont="1" applyFill="1" applyBorder="1" applyAlignment="1" applyProtection="1">
      <alignment horizontal="center" vertical="center"/>
    </xf>
    <xf numFmtId="3" fontId="4" fillId="5" borderId="15" xfId="0" applyNumberFormat="1" applyFont="1" applyFill="1" applyBorder="1" applyAlignment="1" applyProtection="1">
      <alignment horizontal="center" vertical="center"/>
    </xf>
    <xf numFmtId="3" fontId="4" fillId="5" borderId="12" xfId="0" applyNumberFormat="1" applyFont="1" applyFill="1" applyBorder="1" applyAlignment="1" applyProtection="1">
      <alignment horizontal="center" vertical="center"/>
    </xf>
    <xf numFmtId="3" fontId="1" fillId="5" borderId="12" xfId="0" applyNumberFormat="1" applyFont="1" applyFill="1" applyBorder="1" applyAlignment="1" applyProtection="1">
      <alignment horizontal="center" vertical="center"/>
    </xf>
    <xf numFmtId="3" fontId="4" fillId="2" borderId="14"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xf>
    <xf numFmtId="3" fontId="4" fillId="6" borderId="14" xfId="0" applyNumberFormat="1" applyFont="1" applyFill="1" applyBorder="1" applyAlignment="1" applyProtection="1">
      <alignment horizontal="center" vertical="center"/>
    </xf>
    <xf numFmtId="3" fontId="4" fillId="6" borderId="13" xfId="0" applyNumberFormat="1" applyFont="1" applyFill="1" applyBorder="1" applyAlignment="1" applyProtection="1">
      <alignment horizontal="center" vertical="center"/>
    </xf>
    <xf numFmtId="3" fontId="1" fillId="7" borderId="14" xfId="0" applyNumberFormat="1" applyFont="1" applyFill="1" applyBorder="1" applyAlignment="1" applyProtection="1">
      <alignment horizontal="center" vertical="center"/>
    </xf>
    <xf numFmtId="3" fontId="1" fillId="2" borderId="14" xfId="0" applyNumberFormat="1" applyFont="1" applyFill="1" applyBorder="1" applyAlignment="1" applyProtection="1">
      <alignment horizontal="center" vertical="center"/>
      <protection locked="0"/>
    </xf>
    <xf numFmtId="3" fontId="1" fillId="2" borderId="13" xfId="0" applyNumberFormat="1" applyFont="1" applyFill="1" applyBorder="1" applyAlignment="1" applyProtection="1">
      <alignment horizontal="center" vertical="center"/>
      <protection locked="0"/>
    </xf>
    <xf numFmtId="3" fontId="1" fillId="3" borderId="13" xfId="0" applyNumberFormat="1" applyFont="1" applyFill="1" applyBorder="1" applyAlignment="1" applyProtection="1">
      <alignment horizontal="center" vertical="center"/>
    </xf>
    <xf numFmtId="3" fontId="1" fillId="6" borderId="14" xfId="0" applyNumberFormat="1" applyFont="1" applyFill="1" applyBorder="1" applyAlignment="1" applyProtection="1">
      <alignment horizontal="center" vertical="center"/>
    </xf>
    <xf numFmtId="3" fontId="1" fillId="3" borderId="13" xfId="0" applyNumberFormat="1" applyFont="1" applyFill="1" applyBorder="1" applyAlignment="1" applyProtection="1">
      <alignment horizontal="center" vertical="center"/>
      <protection locked="0"/>
    </xf>
    <xf numFmtId="3" fontId="1" fillId="2" borderId="5" xfId="0" applyNumberFormat="1" applyFont="1" applyFill="1" applyBorder="1" applyAlignment="1" applyProtection="1">
      <alignment horizontal="center" vertical="center"/>
      <protection locked="0"/>
    </xf>
    <xf numFmtId="3" fontId="1" fillId="3" borderId="4" xfId="0" applyNumberFormat="1" applyFont="1" applyFill="1" applyBorder="1" applyAlignment="1" applyProtection="1">
      <alignment horizontal="center" vertical="center"/>
      <protection locked="0"/>
    </xf>
    <xf numFmtId="3" fontId="1" fillId="3" borderId="3" xfId="0" applyNumberFormat="1" applyFont="1" applyFill="1" applyBorder="1" applyAlignment="1" applyProtection="1">
      <alignment horizontal="center" vertical="center"/>
    </xf>
    <xf numFmtId="3" fontId="1" fillId="2" borderId="19" xfId="0" applyNumberFormat="1" applyFont="1" applyFill="1" applyBorder="1" applyAlignment="1" applyProtection="1">
      <alignment horizontal="center" vertical="center"/>
      <protection locked="0"/>
    </xf>
    <xf numFmtId="3" fontId="1" fillId="2" borderId="7" xfId="0" applyNumberFormat="1" applyFont="1" applyFill="1" applyBorder="1" applyAlignment="1" applyProtection="1">
      <alignment horizontal="center" vertical="center"/>
      <protection locked="0"/>
    </xf>
    <xf numFmtId="3" fontId="1" fillId="3" borderId="20" xfId="0" applyNumberFormat="1" applyFont="1" applyFill="1" applyBorder="1" applyAlignment="1" applyProtection="1">
      <alignment horizontal="center" vertical="center"/>
    </xf>
    <xf numFmtId="3" fontId="1" fillId="3" borderId="6" xfId="0" applyNumberFormat="1" applyFont="1" applyFill="1" applyBorder="1" applyAlignment="1" applyProtection="1">
      <alignment horizontal="centerContinuous" vertical="center"/>
    </xf>
    <xf numFmtId="3" fontId="1" fillId="5" borderId="15" xfId="0" applyNumberFormat="1" applyFont="1" applyFill="1" applyBorder="1" applyAlignment="1" applyProtection="1">
      <alignment horizontal="centerContinuous" vertical="center"/>
    </xf>
    <xf numFmtId="3" fontId="1" fillId="6" borderId="14" xfId="0" applyNumberFormat="1" applyFont="1" applyFill="1" applyBorder="1" applyAlignment="1" applyProtection="1">
      <alignment horizontal="centerContinuous" vertical="center"/>
    </xf>
    <xf numFmtId="3" fontId="1" fillId="7" borderId="14" xfId="0" applyNumberFormat="1" applyFont="1" applyFill="1" applyBorder="1" applyAlignment="1" applyProtection="1">
      <alignment horizontal="centerContinuous" vertical="center"/>
    </xf>
    <xf numFmtId="3" fontId="1" fillId="2" borderId="14" xfId="0" applyNumberFormat="1" applyFont="1" applyFill="1" applyBorder="1" applyAlignment="1" applyProtection="1">
      <alignment horizontal="centerContinuous" vertical="center"/>
      <protection locked="0"/>
    </xf>
    <xf numFmtId="3" fontId="2" fillId="2" borderId="14" xfId="0" applyNumberFormat="1" applyFont="1" applyFill="1" applyBorder="1" applyAlignment="1" applyProtection="1">
      <alignment horizontal="centerContinuous"/>
      <protection locked="0"/>
    </xf>
    <xf numFmtId="3" fontId="1" fillId="2" borderId="5" xfId="0" applyNumberFormat="1" applyFont="1" applyFill="1" applyBorder="1" applyAlignment="1" applyProtection="1">
      <alignment horizontal="centerContinuous" vertical="center"/>
      <protection locked="0"/>
    </xf>
    <xf numFmtId="3" fontId="1" fillId="4" borderId="11" xfId="0" applyNumberFormat="1" applyFont="1" applyFill="1" applyBorder="1" applyAlignment="1" applyProtection="1">
      <alignment horizontal="centerContinuous" vertical="center"/>
      <protection locked="0"/>
    </xf>
    <xf numFmtId="3" fontId="1" fillId="2" borderId="4" xfId="0" applyNumberFormat="1" applyFont="1" applyFill="1" applyBorder="1" applyAlignment="1" applyProtection="1">
      <alignment horizontal="center" vertical="center"/>
      <protection locked="0"/>
    </xf>
    <xf numFmtId="3" fontId="4" fillId="8" borderId="1" xfId="0" applyNumberFormat="1" applyFont="1" applyFill="1" applyBorder="1" applyAlignment="1">
      <alignment horizontal="center" vertical="center"/>
    </xf>
    <xf numFmtId="3" fontId="4" fillId="8" borderId="3" xfId="0" applyNumberFormat="1" applyFont="1" applyFill="1" applyBorder="1" applyAlignment="1">
      <alignment horizontal="center" vertical="center"/>
    </xf>
    <xf numFmtId="3" fontId="4" fillId="8" borderId="4" xfId="0" applyNumberFormat="1" applyFont="1" applyFill="1" applyBorder="1" applyAlignment="1">
      <alignment horizontal="center" vertical="center"/>
    </xf>
    <xf numFmtId="3" fontId="4" fillId="13" borderId="12" xfId="0" applyNumberFormat="1" applyFont="1" applyFill="1" applyBorder="1" applyAlignment="1" applyProtection="1">
      <alignment horizontal="center" vertical="center"/>
      <protection locked="0"/>
    </xf>
    <xf numFmtId="3" fontId="4" fillId="13" borderId="13" xfId="0" applyNumberFormat="1" applyFont="1" applyFill="1" applyBorder="1" applyAlignment="1" applyProtection="1">
      <alignment horizontal="center" vertical="center"/>
      <protection locked="0"/>
    </xf>
    <xf numFmtId="3" fontId="4" fillId="12" borderId="13" xfId="0" applyNumberFormat="1" applyFont="1" applyFill="1" applyBorder="1" applyAlignment="1">
      <alignment horizontal="center" vertical="center"/>
    </xf>
    <xf numFmtId="3" fontId="4" fillId="13" borderId="21" xfId="0" applyNumberFormat="1" applyFont="1" applyFill="1" applyBorder="1" applyAlignment="1" applyProtection="1">
      <alignment horizontal="center" vertical="center"/>
      <protection locked="0"/>
    </xf>
    <xf numFmtId="3" fontId="4" fillId="11" borderId="10" xfId="0" applyNumberFormat="1" applyFont="1" applyFill="1" applyBorder="1" applyAlignment="1">
      <alignment horizontal="center" vertical="center"/>
    </xf>
    <xf numFmtId="3" fontId="4" fillId="13" borderId="22" xfId="0" applyNumberFormat="1" applyFont="1" applyFill="1" applyBorder="1" applyAlignment="1" applyProtection="1">
      <alignment horizontal="center" vertical="center"/>
      <protection locked="0"/>
    </xf>
    <xf numFmtId="3" fontId="4" fillId="12" borderId="22" xfId="0" applyNumberFormat="1" applyFont="1" applyFill="1" applyBorder="1" applyAlignment="1">
      <alignment horizontal="center" vertical="center"/>
    </xf>
    <xf numFmtId="3" fontId="4" fillId="12" borderId="21" xfId="0" applyNumberFormat="1" applyFont="1" applyFill="1" applyBorder="1" applyAlignment="1">
      <alignment horizontal="center" vertical="center"/>
    </xf>
    <xf numFmtId="3" fontId="4" fillId="13" borderId="3" xfId="0" applyNumberFormat="1" applyFont="1" applyFill="1" applyBorder="1" applyAlignment="1" applyProtection="1">
      <alignment horizontal="center" vertical="center"/>
      <protection locked="0"/>
    </xf>
    <xf numFmtId="3" fontId="4" fillId="10" borderId="10" xfId="0" applyNumberFormat="1" applyFont="1" applyFill="1" applyBorder="1" applyAlignment="1">
      <alignment horizontal="center" vertical="center"/>
    </xf>
    <xf numFmtId="3" fontId="4" fillId="9" borderId="4" xfId="0" applyNumberFormat="1" applyFont="1" applyFill="1" applyBorder="1" applyAlignment="1">
      <alignment horizontal="center" vertical="center"/>
    </xf>
    <xf numFmtId="3" fontId="4" fillId="2" borderId="0" xfId="0" applyNumberFormat="1" applyFont="1" applyFill="1" applyBorder="1" applyAlignment="1">
      <alignment horizontal="center" vertical="center"/>
    </xf>
    <xf numFmtId="3" fontId="4" fillId="0" borderId="0" xfId="0" applyNumberFormat="1" applyFont="1" applyBorder="1" applyAlignment="1">
      <alignment horizontal="center" vertical="center"/>
    </xf>
    <xf numFmtId="3" fontId="4" fillId="0" borderId="0" xfId="0" applyNumberFormat="1" applyFont="1" applyAlignment="1">
      <alignment horizontal="center" vertical="center"/>
    </xf>
    <xf numFmtId="3" fontId="4" fillId="8" borderId="13" xfId="0" applyNumberFormat="1" applyFont="1" applyFill="1" applyBorder="1" applyAlignment="1" applyProtection="1">
      <alignment horizontal="center" vertical="center"/>
    </xf>
    <xf numFmtId="3" fontId="2" fillId="2" borderId="13" xfId="0" applyNumberFormat="1" applyFont="1" applyFill="1" applyBorder="1" applyAlignment="1" applyProtection="1">
      <alignment horizontal="center"/>
      <protection locked="0"/>
    </xf>
    <xf numFmtId="3" fontId="2" fillId="2" borderId="0" xfId="0" applyNumberFormat="1" applyFont="1" applyFill="1" applyAlignment="1" applyProtection="1">
      <alignment horizontal="center" vertical="center"/>
    </xf>
    <xf numFmtId="3" fontId="2" fillId="2" borderId="0" xfId="0" applyNumberFormat="1" applyFont="1" applyFill="1" applyAlignment="1" applyProtection="1">
      <alignment horizontal="justify" vertical="center" wrapText="1"/>
    </xf>
    <xf numFmtId="3" fontId="3" fillId="2" borderId="0" xfId="0" applyNumberFormat="1" applyFont="1" applyFill="1" applyAlignment="1" applyProtection="1">
      <alignment horizontal="justify" vertical="center" wrapText="1"/>
    </xf>
    <xf numFmtId="0" fontId="6" fillId="0" borderId="0" xfId="7" applyAlignment="1">
      <alignment vertical="center"/>
    </xf>
    <xf numFmtId="0" fontId="6" fillId="0" borderId="0" xfId="7" applyAlignment="1">
      <alignment horizontal="center" vertical="center"/>
    </xf>
    <xf numFmtId="3" fontId="6" fillId="0" borderId="0" xfId="7" applyNumberFormat="1" applyAlignment="1">
      <alignment vertical="center"/>
    </xf>
    <xf numFmtId="0" fontId="13" fillId="0" borderId="0" xfId="7" applyFont="1" applyAlignment="1">
      <alignment vertical="center"/>
    </xf>
    <xf numFmtId="0" fontId="14" fillId="0" borderId="0" xfId="7" applyFont="1" applyAlignment="1">
      <alignment vertical="center"/>
    </xf>
    <xf numFmtId="0" fontId="11" fillId="0" borderId="0" xfId="0" applyFont="1"/>
    <xf numFmtId="0" fontId="11" fillId="0" borderId="0" xfId="0" applyFont="1" applyAlignment="1">
      <alignment vertical="center"/>
    </xf>
    <xf numFmtId="0" fontId="7" fillId="3" borderId="24" xfId="0" applyFont="1" applyFill="1" applyBorder="1" applyAlignment="1">
      <alignment horizontal="right" vertical="center"/>
    </xf>
    <xf numFmtId="0" fontId="7" fillId="3" borderId="25" xfId="0" applyFont="1" applyFill="1" applyBorder="1" applyAlignment="1">
      <alignment horizontal="right" vertical="center"/>
    </xf>
    <xf numFmtId="0" fontId="7" fillId="3" borderId="26" xfId="0" applyFont="1" applyFill="1" applyBorder="1" applyAlignment="1">
      <alignment horizontal="right" vertical="center"/>
    </xf>
    <xf numFmtId="0" fontId="7" fillId="3" borderId="27" xfId="0" applyFont="1" applyFill="1" applyBorder="1" applyAlignment="1">
      <alignment horizontal="right" vertical="center"/>
    </xf>
    <xf numFmtId="0" fontId="15" fillId="7" borderId="28" xfId="0" applyFont="1" applyFill="1" applyBorder="1" applyAlignment="1" applyProtection="1">
      <alignment horizontal="left" vertical="center" indent="1"/>
      <protection locked="0"/>
    </xf>
    <xf numFmtId="0" fontId="15" fillId="7" borderId="29" xfId="0" applyFont="1" applyFill="1" applyBorder="1" applyAlignment="1" applyProtection="1">
      <alignment horizontal="left" vertical="center" indent="1"/>
      <protection locked="0"/>
    </xf>
    <xf numFmtId="0" fontId="15" fillId="7" borderId="30" xfId="0" applyFont="1" applyFill="1" applyBorder="1" applyAlignment="1" applyProtection="1">
      <alignment horizontal="left" vertical="center" indent="1"/>
      <protection locked="0"/>
    </xf>
    <xf numFmtId="0" fontId="13" fillId="3" borderId="23" xfId="7" applyFont="1" applyFill="1" applyBorder="1" applyAlignment="1">
      <alignment horizontal="left" vertical="center"/>
    </xf>
    <xf numFmtId="0" fontId="16" fillId="3" borderId="2" xfId="7" applyFont="1" applyFill="1" applyBorder="1" applyAlignment="1">
      <alignment horizontal="left" vertical="center" wrapText="1" indent="2"/>
    </xf>
    <xf numFmtId="0" fontId="7" fillId="3" borderId="2" xfId="7" applyFont="1" applyFill="1" applyBorder="1" applyAlignment="1">
      <alignment vertical="center"/>
    </xf>
    <xf numFmtId="0" fontId="6" fillId="3" borderId="6" xfId="7" applyFont="1" applyFill="1" applyBorder="1" applyAlignment="1">
      <alignment horizontal="center" vertical="center"/>
    </xf>
    <xf numFmtId="0" fontId="7" fillId="3" borderId="5" xfId="7" applyFont="1" applyFill="1" applyBorder="1" applyAlignment="1">
      <alignment horizontal="left" vertical="center" indent="2"/>
    </xf>
    <xf numFmtId="0" fontId="6" fillId="3" borderId="5" xfId="7" applyFont="1" applyFill="1" applyBorder="1" applyAlignment="1">
      <alignment horizontal="center" vertical="center"/>
    </xf>
    <xf numFmtId="0" fontId="6" fillId="3" borderId="0" xfId="7" applyFont="1" applyFill="1" applyBorder="1" applyAlignment="1">
      <alignment horizontal="center" vertical="center"/>
    </xf>
    <xf numFmtId="0" fontId="6" fillId="0" borderId="20" xfId="7" applyBorder="1" applyAlignment="1">
      <alignment horizontal="center" vertical="center"/>
    </xf>
    <xf numFmtId="0" fontId="6" fillId="0" borderId="0" xfId="7" applyBorder="1" applyAlignment="1">
      <alignment vertical="center"/>
    </xf>
    <xf numFmtId="0" fontId="6" fillId="0" borderId="31" xfId="7" applyBorder="1" applyAlignment="1">
      <alignment vertical="center"/>
    </xf>
    <xf numFmtId="0" fontId="6" fillId="0" borderId="6" xfId="7" applyBorder="1" applyAlignment="1">
      <alignment horizontal="center" vertical="center"/>
    </xf>
    <xf numFmtId="0" fontId="6" fillId="0" borderId="5" xfId="7" applyBorder="1" applyAlignment="1">
      <alignment vertical="center"/>
    </xf>
    <xf numFmtId="0" fontId="6" fillId="3" borderId="32" xfId="7" applyFill="1" applyBorder="1" applyAlignment="1">
      <alignment vertical="center"/>
    </xf>
    <xf numFmtId="0" fontId="6" fillId="0" borderId="7" xfId="7" applyBorder="1" applyAlignment="1">
      <alignment vertical="center"/>
    </xf>
    <xf numFmtId="0" fontId="6" fillId="0" borderId="31" xfId="7" applyFont="1" applyBorder="1" applyAlignment="1">
      <alignment horizontal="center" vertical="center"/>
    </xf>
    <xf numFmtId="0" fontId="6" fillId="0" borderId="7" xfId="7" applyBorder="1" applyAlignment="1">
      <alignment vertical="top"/>
    </xf>
    <xf numFmtId="0" fontId="6" fillId="0" borderId="0" xfId="7" applyAlignment="1">
      <alignment vertical="top"/>
    </xf>
    <xf numFmtId="0" fontId="6" fillId="2" borderId="20" xfId="7" applyFont="1" applyFill="1" applyBorder="1" applyAlignment="1">
      <alignment horizontal="center" vertical="center"/>
    </xf>
    <xf numFmtId="0" fontId="7" fillId="2" borderId="0" xfId="7" applyFont="1" applyFill="1" applyBorder="1" applyAlignment="1">
      <alignment horizontal="left" vertical="center" indent="2"/>
    </xf>
    <xf numFmtId="0" fontId="6" fillId="2" borderId="0" xfId="7" applyFont="1" applyFill="1" applyBorder="1" applyAlignment="1">
      <alignment horizontal="center" vertical="center"/>
    </xf>
    <xf numFmtId="0" fontId="6" fillId="2" borderId="31" xfId="7" applyFill="1" applyBorder="1" applyAlignment="1">
      <alignment vertical="center"/>
    </xf>
    <xf numFmtId="0" fontId="6" fillId="2" borderId="0" xfId="7" applyFill="1" applyBorder="1" applyAlignment="1">
      <alignment vertical="center"/>
    </xf>
    <xf numFmtId="0" fontId="9" fillId="2" borderId="0" xfId="7" applyFont="1" applyFill="1" applyBorder="1" applyAlignment="1">
      <alignment vertical="center"/>
    </xf>
    <xf numFmtId="0" fontId="9" fillId="2" borderId="33" xfId="7" applyFont="1" applyFill="1" applyBorder="1" applyAlignment="1">
      <alignment vertical="center"/>
    </xf>
    <xf numFmtId="0" fontId="6" fillId="3" borderId="0" xfId="7" applyFill="1" applyBorder="1" applyAlignment="1">
      <alignment vertical="center"/>
    </xf>
    <xf numFmtId="3" fontId="6" fillId="3" borderId="0" xfId="7" applyNumberFormat="1" applyFill="1" applyBorder="1" applyAlignment="1">
      <alignment vertical="center"/>
    </xf>
    <xf numFmtId="0" fontId="6" fillId="2" borderId="31" xfId="7" applyFont="1" applyFill="1" applyBorder="1" applyAlignment="1">
      <alignment horizontal="center" vertical="center"/>
    </xf>
    <xf numFmtId="0" fontId="6" fillId="3" borderId="34" xfId="7" applyFill="1" applyBorder="1" applyAlignment="1">
      <alignment vertical="center"/>
    </xf>
    <xf numFmtId="3" fontId="6" fillId="3" borderId="34" xfId="7" applyNumberFormat="1" applyFill="1" applyBorder="1" applyAlignment="1">
      <alignment vertical="center"/>
    </xf>
    <xf numFmtId="0" fontId="6" fillId="3" borderId="0" xfId="7" applyFont="1" applyFill="1" applyBorder="1" applyAlignment="1">
      <alignment vertical="center"/>
    </xf>
    <xf numFmtId="0" fontId="8" fillId="3" borderId="33" xfId="7" applyFont="1" applyFill="1" applyBorder="1" applyAlignment="1">
      <alignment vertical="center"/>
    </xf>
    <xf numFmtId="0" fontId="6" fillId="3" borderId="5" xfId="7" applyFill="1" applyBorder="1" applyAlignment="1">
      <alignment vertical="top"/>
    </xf>
    <xf numFmtId="3" fontId="6" fillId="3" borderId="5" xfId="7" applyNumberFormat="1" applyFill="1" applyBorder="1" applyAlignment="1">
      <alignment vertical="top"/>
    </xf>
    <xf numFmtId="0" fontId="7" fillId="14" borderId="0" xfId="7" applyFont="1" applyFill="1" applyBorder="1" applyAlignment="1">
      <alignment vertical="center"/>
    </xf>
    <xf numFmtId="0" fontId="6" fillId="14" borderId="31" xfId="7" applyFill="1" applyBorder="1" applyAlignment="1">
      <alignment vertical="center"/>
    </xf>
    <xf numFmtId="3" fontId="7" fillId="14" borderId="0" xfId="7" applyNumberFormat="1" applyFont="1" applyFill="1" applyBorder="1" applyAlignment="1">
      <alignment vertical="center"/>
    </xf>
    <xf numFmtId="3" fontId="8" fillId="3" borderId="33" xfId="7" applyNumberFormat="1" applyFont="1" applyFill="1" applyBorder="1" applyAlignment="1">
      <alignment vertical="center"/>
    </xf>
    <xf numFmtId="0" fontId="7" fillId="14" borderId="0" xfId="7" applyFont="1" applyFill="1" applyBorder="1" applyAlignment="1">
      <alignment vertical="center" wrapText="1"/>
    </xf>
    <xf numFmtId="0" fontId="7" fillId="3" borderId="0" xfId="7" applyFont="1" applyFill="1" applyBorder="1" applyAlignment="1">
      <alignment vertical="center"/>
    </xf>
    <xf numFmtId="3" fontId="7" fillId="3" borderId="0" xfId="7" applyNumberFormat="1" applyFont="1" applyFill="1" applyBorder="1" applyAlignment="1">
      <alignment vertical="center"/>
    </xf>
    <xf numFmtId="0" fontId="6" fillId="3" borderId="7" xfId="7" applyFill="1" applyBorder="1" applyAlignment="1">
      <alignment vertical="center"/>
    </xf>
    <xf numFmtId="0" fontId="6" fillId="3" borderId="5" xfId="7" applyFill="1" applyBorder="1" applyAlignment="1">
      <alignment vertical="center"/>
    </xf>
    <xf numFmtId="3" fontId="6" fillId="3" borderId="5" xfId="7" applyNumberFormat="1" applyFill="1" applyBorder="1" applyAlignment="1">
      <alignment vertical="center"/>
    </xf>
    <xf numFmtId="0" fontId="6" fillId="3" borderId="11" xfId="7" applyFill="1" applyBorder="1" applyAlignment="1">
      <alignment vertical="center"/>
    </xf>
    <xf numFmtId="3" fontId="6" fillId="3" borderId="11" xfId="7" applyNumberFormat="1" applyFill="1" applyBorder="1" applyAlignment="1">
      <alignment vertical="center"/>
    </xf>
    <xf numFmtId="0" fontId="12" fillId="2" borderId="20" xfId="7" applyFont="1" applyFill="1" applyBorder="1" applyAlignment="1">
      <alignment horizontal="center" vertical="center"/>
    </xf>
    <xf numFmtId="0" fontId="17" fillId="2" borderId="20" xfId="7" applyFont="1" applyFill="1" applyBorder="1" applyAlignment="1">
      <alignment horizontal="center" vertical="center"/>
    </xf>
    <xf numFmtId="0" fontId="18" fillId="2" borderId="20" xfId="7" applyFont="1" applyFill="1" applyBorder="1" applyAlignment="1">
      <alignment horizontal="center" vertical="center"/>
    </xf>
    <xf numFmtId="0" fontId="18" fillId="0" borderId="20" xfId="7" applyFont="1" applyBorder="1" applyAlignment="1">
      <alignment horizontal="center" vertical="center"/>
    </xf>
    <xf numFmtId="0" fontId="12" fillId="0" borderId="20" xfId="7" applyFont="1" applyBorder="1" applyAlignment="1">
      <alignment horizontal="center" vertical="center"/>
    </xf>
    <xf numFmtId="0" fontId="12" fillId="0" borderId="6" xfId="7" applyFont="1" applyBorder="1" applyAlignment="1">
      <alignment horizontal="center" vertical="top"/>
    </xf>
    <xf numFmtId="0" fontId="10" fillId="14" borderId="20" xfId="7" applyFont="1" applyFill="1" applyBorder="1" applyAlignment="1">
      <alignment horizontal="center" vertical="center"/>
    </xf>
    <xf numFmtId="0" fontId="10" fillId="0" borderId="20" xfId="7" applyFont="1" applyBorder="1" applyAlignment="1">
      <alignment horizontal="center" vertical="center"/>
    </xf>
    <xf numFmtId="0" fontId="19" fillId="0" borderId="0" xfId="0" applyFont="1"/>
    <xf numFmtId="0" fontId="19" fillId="0" borderId="0" xfId="0" applyFont="1" applyAlignment="1">
      <alignment vertical="top"/>
    </xf>
    <xf numFmtId="0" fontId="0" fillId="0" borderId="0" xfId="0" applyAlignment="1">
      <alignment vertical="top"/>
    </xf>
    <xf numFmtId="0" fontId="12" fillId="0" borderId="0" xfId="0" applyFont="1" applyAlignment="1">
      <alignment vertical="top"/>
    </xf>
    <xf numFmtId="3" fontId="7" fillId="2" borderId="0" xfId="7" applyNumberFormat="1" applyFont="1" applyFill="1" applyBorder="1" applyAlignment="1">
      <alignment horizontal="left" vertical="center"/>
    </xf>
    <xf numFmtId="3" fontId="6" fillId="2" borderId="0" xfId="7" applyNumberFormat="1" applyFill="1" applyBorder="1" applyAlignment="1">
      <alignment vertical="center"/>
    </xf>
    <xf numFmtId="3" fontId="9" fillId="2" borderId="33" xfId="7" applyNumberFormat="1" applyFont="1" applyFill="1" applyBorder="1" applyAlignment="1">
      <alignment vertical="center"/>
    </xf>
    <xf numFmtId="3" fontId="9" fillId="2" borderId="0" xfId="7" applyNumberFormat="1" applyFont="1" applyFill="1" applyBorder="1" applyAlignment="1">
      <alignment vertical="center"/>
    </xf>
    <xf numFmtId="3" fontId="6" fillId="3" borderId="0" xfId="7" applyNumberFormat="1" applyFont="1" applyFill="1" applyBorder="1" applyAlignment="1">
      <alignment horizontal="center" vertical="center"/>
    </xf>
    <xf numFmtId="3" fontId="6" fillId="0" borderId="0" xfId="7" applyNumberFormat="1" applyBorder="1" applyAlignment="1">
      <alignment vertical="center"/>
    </xf>
    <xf numFmtId="3" fontId="6" fillId="0" borderId="5" xfId="7" applyNumberFormat="1" applyBorder="1" applyAlignment="1">
      <alignment vertical="center"/>
    </xf>
    <xf numFmtId="1" fontId="16" fillId="3" borderId="2" xfId="7" applyNumberFormat="1" applyFont="1" applyFill="1" applyBorder="1" applyAlignment="1">
      <alignment vertical="center"/>
    </xf>
    <xf numFmtId="1" fontId="7" fillId="3" borderId="5" xfId="7" applyNumberFormat="1" applyFont="1" applyFill="1" applyBorder="1" applyAlignment="1">
      <alignment horizontal="left" vertical="center"/>
    </xf>
    <xf numFmtId="0" fontId="21" fillId="3" borderId="0" xfId="0" applyFont="1" applyFill="1" applyBorder="1" applyAlignment="1">
      <alignment horizontal="left" vertical="top"/>
    </xf>
    <xf numFmtId="0" fontId="12" fillId="3" borderId="0" xfId="0" applyFont="1" applyFill="1" applyBorder="1" applyAlignment="1">
      <alignment horizontal="left" vertical="top"/>
    </xf>
    <xf numFmtId="3" fontId="15" fillId="7" borderId="35" xfId="0" applyNumberFormat="1" applyFont="1" applyFill="1" applyBorder="1" applyAlignment="1" applyProtection="1">
      <alignment horizontal="left" vertical="center" indent="1"/>
      <protection locked="0"/>
    </xf>
    <xf numFmtId="0" fontId="20" fillId="3" borderId="0" xfId="0" applyFont="1" applyFill="1" applyBorder="1" applyAlignment="1">
      <alignment horizontal="left" vertical="top" wrapText="1"/>
    </xf>
    <xf numFmtId="0" fontId="4" fillId="8" borderId="23" xfId="0" applyFont="1" applyFill="1" applyBorder="1" applyAlignment="1" applyProtection="1">
      <alignment horizontal="center" vertical="center" wrapText="1"/>
    </xf>
    <xf numFmtId="0" fontId="5" fillId="8" borderId="20" xfId="0" applyFont="1" applyFill="1" applyBorder="1" applyAlignment="1">
      <alignment horizontal="center" vertical="center" wrapText="1"/>
    </xf>
    <xf numFmtId="3" fontId="4" fillId="3" borderId="23" xfId="0" applyNumberFormat="1" applyFont="1" applyFill="1" applyBorder="1" applyAlignment="1" applyProtection="1">
      <alignment horizontal="center" vertical="center" wrapText="1"/>
    </xf>
    <xf numFmtId="3" fontId="5" fillId="3" borderId="2" xfId="0" applyNumberFormat="1" applyFont="1" applyFill="1" applyBorder="1" applyAlignment="1">
      <alignment horizontal="center" vertical="center" wrapText="1"/>
    </xf>
    <xf numFmtId="3" fontId="5" fillId="3" borderId="32" xfId="0" applyNumberFormat="1" applyFont="1" applyFill="1" applyBorder="1" applyAlignment="1">
      <alignment horizontal="center" vertical="center" wrapText="1"/>
    </xf>
    <xf numFmtId="3" fontId="5" fillId="3" borderId="6"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0" fontId="1" fillId="3" borderId="23" xfId="0" applyFont="1" applyFill="1" applyBorder="1" applyAlignment="1" applyProtection="1">
      <alignment horizontal="center" vertical="center" wrapText="1"/>
    </xf>
    <xf numFmtId="0" fontId="0" fillId="3" borderId="20" xfId="0" applyFill="1" applyBorder="1" applyAlignment="1">
      <alignment horizontal="center" vertical="center" wrapText="1"/>
    </xf>
    <xf numFmtId="3" fontId="1" fillId="3" borderId="23" xfId="0" applyNumberFormat="1" applyFont="1" applyFill="1" applyBorder="1" applyAlignment="1" applyProtection="1">
      <alignment horizontal="center" vertical="center" wrapText="1"/>
    </xf>
    <xf numFmtId="3" fontId="0" fillId="0" borderId="20" xfId="0" applyNumberFormat="1" applyBorder="1" applyAlignment="1">
      <alignment horizontal="center" vertical="center" wrapText="1"/>
    </xf>
    <xf numFmtId="3" fontId="1" fillId="3" borderId="1" xfId="0" applyNumberFormat="1" applyFont="1" applyFill="1" applyBorder="1" applyAlignment="1" applyProtection="1">
      <alignment horizontal="center" vertical="center" wrapText="1"/>
    </xf>
    <xf numFmtId="3" fontId="0" fillId="0" borderId="3" xfId="0" applyNumberFormat="1" applyBorder="1" applyAlignment="1">
      <alignment horizontal="center" vertical="center" wrapText="1"/>
    </xf>
    <xf numFmtId="0" fontId="4" fillId="8"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3" fontId="4" fillId="8" borderId="8" xfId="0" applyNumberFormat="1" applyFont="1" applyFill="1" applyBorder="1" applyAlignment="1">
      <alignment horizontal="center" vertical="center"/>
    </xf>
    <xf numFmtId="3" fontId="4" fillId="8" borderId="9" xfId="0" applyNumberFormat="1" applyFont="1" applyFill="1" applyBorder="1" applyAlignment="1">
      <alignment horizontal="center" vertical="center"/>
    </xf>
    <xf numFmtId="0" fontId="4" fillId="8" borderId="1" xfId="0" applyFont="1" applyFill="1" applyBorder="1" applyAlignment="1">
      <alignment horizontal="center" vertical="center" textRotation="60" wrapText="1"/>
    </xf>
    <xf numFmtId="0" fontId="0" fillId="8" borderId="3" xfId="0" applyFill="1" applyBorder="1" applyAlignment="1">
      <alignment horizontal="center" vertical="center" textRotation="60" wrapText="1"/>
    </xf>
    <xf numFmtId="0" fontId="0" fillId="0" borderId="3" xfId="0" applyBorder="1" applyAlignment="1">
      <alignment horizontal="center" vertical="center" textRotation="60" wrapText="1"/>
    </xf>
    <xf numFmtId="0" fontId="6" fillId="0" borderId="20" xfId="7" applyFont="1" applyBorder="1" applyAlignment="1">
      <alignment horizontal="center" vertical="center"/>
    </xf>
    <xf numFmtId="0" fontId="6" fillId="0" borderId="0" xfId="7" applyFont="1" applyBorder="1" applyAlignment="1">
      <alignment horizontal="center" vertical="center"/>
    </xf>
    <xf numFmtId="0" fontId="6" fillId="0" borderId="31" xfId="7" applyFont="1" applyBorder="1" applyAlignment="1">
      <alignment horizontal="center" vertical="center"/>
    </xf>
    <xf numFmtId="0" fontId="6" fillId="14" borderId="20" xfId="7" applyFont="1" applyFill="1" applyBorder="1" applyAlignment="1">
      <alignment horizontal="center" vertical="center"/>
    </xf>
    <xf numFmtId="0" fontId="6" fillId="14" borderId="0" xfId="7" applyFont="1" applyFill="1" applyBorder="1" applyAlignment="1">
      <alignment horizontal="center" vertical="center"/>
    </xf>
    <xf numFmtId="0" fontId="6" fillId="14" borderId="31" xfId="7" applyFont="1" applyFill="1" applyBorder="1" applyAlignment="1">
      <alignment horizontal="center" vertical="center"/>
    </xf>
    <xf numFmtId="0" fontId="6" fillId="14" borderId="6" xfId="7" applyFont="1" applyFill="1" applyBorder="1" applyAlignment="1">
      <alignment horizontal="center" vertical="center"/>
    </xf>
    <xf numFmtId="0" fontId="6" fillId="14" borderId="5" xfId="7" applyFont="1" applyFill="1" applyBorder="1" applyAlignment="1">
      <alignment horizontal="center" vertical="center"/>
    </xf>
    <xf numFmtId="0" fontId="6" fillId="14" borderId="7" xfId="7" applyFont="1" applyFill="1" applyBorder="1" applyAlignment="1">
      <alignment horizontal="center" vertical="center"/>
    </xf>
  </cellXfs>
  <cellStyles count="10">
    <cellStyle name="C|‰" xfId="2"/>
    <cellStyle name="čárky [0]_1" xfId="3"/>
    <cellStyle name="čárky_1" xfId="4"/>
    <cellStyle name="měny_1" xfId="5"/>
    <cellStyle name="Normálna" xfId="0" builtinId="0"/>
    <cellStyle name="normální_2a" xfId="6"/>
    <cellStyle name="normální_CF1999" xfId="7"/>
    <cellStyle name="Popis" xfId="8"/>
    <cellStyle name="procent_OFFICE_" xfId="9"/>
    <cellStyle name="Štýl 1"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28575</xdr:colOff>
      <xdr:row>10</xdr:row>
      <xdr:rowOff>85725</xdr:rowOff>
    </xdr:from>
    <xdr:to>
      <xdr:col>3</xdr:col>
      <xdr:colOff>28575</xdr:colOff>
      <xdr:row>31</xdr:row>
      <xdr:rowOff>152400</xdr:rowOff>
    </xdr:to>
    <xdr:sp macro="" textlink="">
      <xdr:nvSpPr>
        <xdr:cNvPr id="1025" name="Text Box 1"/>
        <xdr:cNvSpPr txBox="1">
          <a:spLocks noChangeArrowheads="1"/>
        </xdr:cNvSpPr>
      </xdr:nvSpPr>
      <xdr:spPr bwMode="auto">
        <a:xfrm>
          <a:off x="209550" y="3448050"/>
          <a:ext cx="4705350" cy="3914775"/>
        </a:xfrm>
        <a:prstGeom prst="rect">
          <a:avLst/>
        </a:prstGeom>
        <a:solidFill>
          <a:srgbClr xmlns:mc="http://schemas.openxmlformats.org/markup-compatibility/2006" xmlns:a14="http://schemas.microsoft.com/office/drawing/2010/main" val="E3E3E3"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90000" rIns="90000" bIns="90000" anchor="t" upright="1"/>
        <a:lstStyle/>
        <a:p>
          <a:pPr algn="l" rtl="0">
            <a:defRPr sz="1000"/>
          </a:pPr>
          <a:r>
            <a:rPr lang="sk-SK" sz="1000" b="1" i="0" u="sng" strike="noStrike" baseline="0">
              <a:solidFill>
                <a:srgbClr val="000000"/>
              </a:solidFill>
              <a:latin typeface="Arial"/>
              <a:cs typeface="Arial"/>
            </a:rPr>
            <a:t>Z úvodného ustanovenia Opatrenia MF SR č. 5007/1999-92</a:t>
          </a:r>
          <a:endParaRPr lang="sk-SK" sz="1000" b="0" i="0" u="none" strike="noStrike" baseline="0">
            <a:solidFill>
              <a:srgbClr val="000000"/>
            </a:solidFill>
            <a:latin typeface="Arial"/>
            <a:cs typeface="Arial"/>
          </a:endParaRPr>
        </a:p>
        <a:p>
          <a:pPr algn="l" rtl="0">
            <a:defRPr sz="1000"/>
          </a:pPr>
          <a:r>
            <a:rPr lang="sk-SK" sz="1000" b="0" i="0" u="none" strike="noStrike" baseline="0">
              <a:solidFill>
                <a:srgbClr val="000000"/>
              </a:solidFill>
              <a:latin typeface="Arial"/>
              <a:cs typeface="Arial"/>
            </a:rPr>
            <a:t> </a:t>
          </a:r>
        </a:p>
        <a:p>
          <a:pPr algn="l" rtl="0">
            <a:defRPr sz="1000"/>
          </a:pPr>
          <a:r>
            <a:rPr lang="sk-SK" sz="1000" b="0" i="0" u="none" strike="noStrike" baseline="0">
              <a:solidFill>
                <a:srgbClr val="000000"/>
              </a:solidFill>
              <a:latin typeface="Arial"/>
              <a:cs typeface="Arial"/>
            </a:rPr>
            <a:t>    Ministerstvo financií Slovenskej republiky nestanovilo povinnú štruktúru prehľadu peňažných tokov. Opatrenie určuje rámec, v ktorom sa účtovné jednotky musia pohybovať pri zostavovaní prehľadu peňažných tokov. Obsah prehľadu peňažných tokov tvoria peňažné toky konkrétnej účtovnej jednotky, preto každá účtovná jednotka uplatní pri jeho zostavovaní </a:t>
          </a:r>
          <a:r>
            <a:rPr lang="sk-SK" sz="1000" b="1" i="0" u="none" strike="noStrike" baseline="0">
              <a:solidFill>
                <a:srgbClr val="000000"/>
              </a:solidFill>
              <a:latin typeface="Arial"/>
              <a:cs typeface="Arial"/>
            </a:rPr>
            <a:t>subjektívny prístup</a:t>
          </a:r>
          <a:r>
            <a:rPr lang="sk-SK" sz="1000" b="0" i="0" u="none" strike="noStrike" baseline="0">
              <a:solidFill>
                <a:srgbClr val="000000"/>
              </a:solidFill>
              <a:latin typeface="Arial"/>
              <a:cs typeface="Arial"/>
            </a:rPr>
            <a:t> (pri dodržaní všeobecných zásad ustanovených opatrením). Prehľad peňažných tokov slúži predovšetkým manažmentu účtovnej jednotky (tzn. </a:t>
          </a:r>
          <a:r>
            <a:rPr lang="sk-SK" sz="1000" b="1" i="0" u="none" strike="noStrike" baseline="0">
              <a:solidFill>
                <a:srgbClr val="000000"/>
              </a:solidFill>
              <a:latin typeface="Arial"/>
              <a:cs typeface="Arial"/>
            </a:rPr>
            <a:t>pre jej internú potrebu</a:t>
          </a:r>
          <a:r>
            <a:rPr lang="sk-SK" sz="1000" b="0" i="0" u="none" strike="noStrike" baseline="0">
              <a:solidFill>
                <a:srgbClr val="000000"/>
              </a:solidFill>
              <a:latin typeface="Arial"/>
              <a:cs typeface="Arial"/>
            </a:rPr>
            <a:t>), zostavuje sa však aj pre potreby banky, investorov, majiteľov a pod. (tzn. pre externých používateľov informácií z účtovnej závierky). </a:t>
          </a:r>
        </a:p>
        <a:p>
          <a:pPr algn="l" rtl="0">
            <a:defRPr sz="1000"/>
          </a:pPr>
          <a:r>
            <a:rPr lang="sk-SK" sz="1000" b="0" i="0" u="none" strike="noStrike" baseline="0">
              <a:solidFill>
                <a:srgbClr val="000000"/>
              </a:solidFill>
              <a:latin typeface="Arial"/>
              <a:cs typeface="Arial"/>
            </a:rPr>
            <a:t>    Vzhľadom na uvedené skutočnosti nie je možné stanoviť pre prehľad peňažných tokov jednotný vzor. Účelom tohto opatrenia je poukázať na obsah jednotlivých položiek prehľadu peňažných tokov.  Nie je vylúčené, že v konkrétnej účtovnej jednotke sa obsah položiek bude odlišovať od obsahu uvedeného v tomto metodickom pokyne. </a:t>
          </a:r>
        </a:p>
        <a:p>
          <a:pPr algn="l" rtl="0">
            <a:defRPr sz="1000"/>
          </a:pPr>
          <a:r>
            <a:rPr lang="sk-SK" sz="1000" b="0" i="0" u="none" strike="noStrike" baseline="0">
              <a:solidFill>
                <a:srgbClr val="000000"/>
              </a:solidFill>
              <a:latin typeface="Arial"/>
              <a:cs typeface="Arial"/>
            </a:rPr>
            <a:t>    Pre potreby zostavenia prehľadu peňažných tokov si účtovná jednotka vytvorí potrebnú analytickú evidenciu a potrebné pomocné tabuľky a prehľady. Pri vytváraní analytickej a pomocnej evidencie vychádza z toho, akú metódu zostavovania prehľadu peňažných tokov si zvolila, ako bude vykazovať alternatívne položky, do akých činností priradí konkrétne skupiny účtovných prípadov, ako podrobne bude členiť jednotlivé položky prehľadu peňažných tokov, prípadne z ďalších požiadaviek.</a:t>
          </a: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1" zoomScaleSheetLayoutView="70" workbookViewId="0"/>
  </sheetViews>
  <sheetFormatPr defaultRowHeight="12.75" x14ac:dyDescent="0.2"/>
  <sheetData/>
  <phoneticPr fontId="0" type="noConversion"/>
  <pageMargins left="0.75" right="0.75" top="1" bottom="1" header="0.4921259845" footer="0.492125984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B1:E39"/>
  <sheetViews>
    <sheetView workbookViewId="0">
      <selection activeCell="E8" sqref="B7:E9"/>
    </sheetView>
  </sheetViews>
  <sheetFormatPr defaultRowHeight="14.25" x14ac:dyDescent="0.2"/>
  <cols>
    <col min="1" max="1" width="3.1640625" style="209" customWidth="1"/>
    <col min="2" max="2" width="32" style="209" customWidth="1"/>
    <col min="3" max="3" width="50.33203125" style="209" customWidth="1"/>
    <col min="4" max="16384" width="9.33203125" style="209"/>
  </cols>
  <sheetData>
    <row r="1" spans="2:5" ht="10.5" customHeight="1" thickBot="1" x14ac:dyDescent="0.25"/>
    <row r="2" spans="2:5" ht="27" customHeight="1" x14ac:dyDescent="0.2">
      <c r="B2" s="211" t="s">
        <v>515</v>
      </c>
      <c r="C2" s="215" t="s">
        <v>521</v>
      </c>
      <c r="D2" s="210"/>
    </row>
    <row r="3" spans="2:5" ht="27" customHeight="1" x14ac:dyDescent="0.2">
      <c r="B3" s="212" t="s">
        <v>516</v>
      </c>
      <c r="C3" s="216" t="s">
        <v>522</v>
      </c>
      <c r="D3" s="210"/>
    </row>
    <row r="4" spans="2:5" ht="27" customHeight="1" x14ac:dyDescent="0.2">
      <c r="B4" s="214" t="s">
        <v>517</v>
      </c>
      <c r="C4" s="217" t="s">
        <v>523</v>
      </c>
      <c r="D4" s="210"/>
    </row>
    <row r="5" spans="2:5" ht="27" customHeight="1" thickBot="1" x14ac:dyDescent="0.25">
      <c r="B5" s="213" t="s">
        <v>514</v>
      </c>
      <c r="C5" s="286">
        <v>36305812</v>
      </c>
      <c r="D5" s="210"/>
    </row>
    <row r="6" spans="2:5" x14ac:dyDescent="0.2">
      <c r="B6" s="210"/>
      <c r="C6" s="210"/>
      <c r="D6" s="210"/>
    </row>
    <row r="7" spans="2:5" x14ac:dyDescent="0.2">
      <c r="B7" s="284" t="s">
        <v>519</v>
      </c>
      <c r="C7" s="285"/>
    </row>
    <row r="8" spans="2:5" ht="15.75" customHeight="1" x14ac:dyDescent="0.2">
      <c r="B8" s="287" t="s">
        <v>520</v>
      </c>
      <c r="C8" s="287"/>
    </row>
    <row r="9" spans="2:5" ht="87.75" customHeight="1" x14ac:dyDescent="0.2">
      <c r="B9" s="287"/>
      <c r="C9" s="287"/>
    </row>
    <row r="10" spans="2:5" x14ac:dyDescent="0.2">
      <c r="B10" s="272"/>
      <c r="C10" s="273"/>
    </row>
    <row r="11" spans="2:5" x14ac:dyDescent="0.2">
      <c r="B11" s="273"/>
      <c r="C11" s="273"/>
      <c r="E11" s="271"/>
    </row>
    <row r="12" spans="2:5" ht="12.75" customHeight="1" x14ac:dyDescent="0.2">
      <c r="B12" s="274"/>
      <c r="C12" s="273"/>
    </row>
    <row r="13" spans="2:5" x14ac:dyDescent="0.2">
      <c r="B13" s="273"/>
      <c r="C13" s="273"/>
    </row>
    <row r="14" spans="2:5" x14ac:dyDescent="0.2">
      <c r="B14" s="273"/>
      <c r="C14" s="273"/>
    </row>
    <row r="15" spans="2:5" x14ac:dyDescent="0.2">
      <c r="B15" s="273"/>
      <c r="C15" s="273"/>
    </row>
    <row r="16" spans="2:5" x14ac:dyDescent="0.2">
      <c r="B16" s="273"/>
      <c r="C16" s="273"/>
    </row>
    <row r="17" spans="2:3" x14ac:dyDescent="0.2">
      <c r="B17" s="273"/>
      <c r="C17" s="273"/>
    </row>
    <row r="18" spans="2:3" x14ac:dyDescent="0.2">
      <c r="B18" s="273"/>
      <c r="C18" s="273"/>
    </row>
    <row r="19" spans="2:3" x14ac:dyDescent="0.2">
      <c r="B19" s="273"/>
      <c r="C19" s="273"/>
    </row>
    <row r="20" spans="2:3" x14ac:dyDescent="0.2">
      <c r="B20" s="273"/>
      <c r="C20" s="273"/>
    </row>
    <row r="21" spans="2:3" x14ac:dyDescent="0.2">
      <c r="B21" s="273"/>
      <c r="C21" s="273"/>
    </row>
    <row r="22" spans="2:3" x14ac:dyDescent="0.2">
      <c r="B22" s="273"/>
      <c r="C22" s="273"/>
    </row>
    <row r="23" spans="2:3" x14ac:dyDescent="0.2">
      <c r="B23" s="273"/>
      <c r="C23" s="273"/>
    </row>
    <row r="24" spans="2:3" x14ac:dyDescent="0.2">
      <c r="B24" s="273"/>
      <c r="C24" s="273"/>
    </row>
    <row r="25" spans="2:3" x14ac:dyDescent="0.2">
      <c r="B25" s="273"/>
      <c r="C25" s="273"/>
    </row>
    <row r="26" spans="2:3" x14ac:dyDescent="0.2">
      <c r="B26" s="273"/>
      <c r="C26" s="273"/>
    </row>
    <row r="27" spans="2:3" x14ac:dyDescent="0.2">
      <c r="B27" s="273"/>
      <c r="C27" s="273"/>
    </row>
    <row r="28" spans="2:3" x14ac:dyDescent="0.2">
      <c r="B28" s="273"/>
      <c r="C28" s="273"/>
    </row>
    <row r="29" spans="2:3" x14ac:dyDescent="0.2">
      <c r="B29" s="273"/>
      <c r="C29" s="273"/>
    </row>
    <row r="30" spans="2:3" ht="19.5" customHeight="1" x14ac:dyDescent="0.2">
      <c r="B30" s="273"/>
      <c r="C30" s="273"/>
    </row>
    <row r="31" spans="2:3" x14ac:dyDescent="0.2">
      <c r="B31" s="273"/>
      <c r="C31" s="273"/>
    </row>
    <row r="32" spans="2:3" x14ac:dyDescent="0.2">
      <c r="B32" s="273"/>
      <c r="C32" s="273"/>
    </row>
    <row r="33" spans="2:3" x14ac:dyDescent="0.2">
      <c r="B33" s="273"/>
      <c r="C33" s="273"/>
    </row>
    <row r="34" spans="2:3" x14ac:dyDescent="0.2">
      <c r="B34" s="273"/>
      <c r="C34" s="273"/>
    </row>
    <row r="35" spans="2:3" x14ac:dyDescent="0.2">
      <c r="B35" s="273"/>
      <c r="C35" s="273"/>
    </row>
    <row r="36" spans="2:3" x14ac:dyDescent="0.2">
      <c r="B36" s="273"/>
      <c r="C36" s="273"/>
    </row>
    <row r="37" spans="2:3" x14ac:dyDescent="0.2">
      <c r="B37" s="273"/>
      <c r="C37" s="273"/>
    </row>
    <row r="38" spans="2:3" x14ac:dyDescent="0.2">
      <c r="B38" s="273"/>
      <c r="C38" s="273"/>
    </row>
    <row r="39" spans="2:3" x14ac:dyDescent="0.2">
      <c r="B39" s="273"/>
      <c r="C39" s="273"/>
    </row>
  </sheetData>
  <sheetProtection password="FF68" sheet="1" objects="1" scenarios="1"/>
  <mergeCells count="1">
    <mergeCell ref="B8:C9"/>
  </mergeCells>
  <phoneticPr fontId="0" type="noConversion"/>
  <pageMargins left="0.75" right="0.75" top="1" bottom="1"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1:K98"/>
  <sheetViews>
    <sheetView zoomScale="120" workbookViewId="0">
      <pane ySplit="1" topLeftCell="A60" activePane="bottomLeft"/>
      <selection pane="bottomLeft" activeCell="F59" sqref="F59"/>
    </sheetView>
  </sheetViews>
  <sheetFormatPr defaultColWidth="9.1640625" defaultRowHeight="15" customHeight="1" x14ac:dyDescent="0.2"/>
  <cols>
    <col min="1" max="1" width="9.33203125" style="1" customWidth="1"/>
    <col min="2" max="2" width="7.1640625" style="30" customWidth="1"/>
    <col min="3" max="3" width="48.1640625" style="13" customWidth="1"/>
    <col min="4" max="4" width="1.1640625" style="1" customWidth="1"/>
    <col min="5" max="5" width="4.6640625" style="2" customWidth="1"/>
    <col min="6" max="9" width="11.6640625" style="3" customWidth="1"/>
    <col min="10" max="16384" width="9.1640625" style="1"/>
  </cols>
  <sheetData>
    <row r="1" spans="2:9" ht="20.25" customHeight="1" x14ac:dyDescent="0.2"/>
    <row r="2" spans="2:9" s="17" customFormat="1" ht="15" customHeight="1" x14ac:dyDescent="0.2">
      <c r="B2" s="59" t="s">
        <v>0</v>
      </c>
      <c r="C2" s="288" t="s">
        <v>1</v>
      </c>
      <c r="D2" s="61"/>
      <c r="E2" s="62" t="s">
        <v>2</v>
      </c>
      <c r="F2" s="290" t="s">
        <v>3</v>
      </c>
      <c r="G2" s="291"/>
      <c r="H2" s="292"/>
      <c r="I2" s="20" t="s">
        <v>4</v>
      </c>
    </row>
    <row r="3" spans="2:9" s="17" customFormat="1" ht="15" customHeight="1" x14ac:dyDescent="0.2">
      <c r="B3" s="60" t="s">
        <v>5</v>
      </c>
      <c r="C3" s="289"/>
      <c r="D3" s="63"/>
      <c r="E3" s="64" t="s">
        <v>6</v>
      </c>
      <c r="F3" s="293"/>
      <c r="G3" s="294"/>
      <c r="H3" s="295"/>
      <c r="I3" s="23" t="s">
        <v>7</v>
      </c>
    </row>
    <row r="4" spans="2:9" s="17" customFormat="1" ht="15" customHeight="1" x14ac:dyDescent="0.2">
      <c r="B4" s="60"/>
      <c r="C4" s="65"/>
      <c r="D4" s="63"/>
      <c r="E4" s="64" t="s">
        <v>8</v>
      </c>
      <c r="F4" s="150" t="s">
        <v>9</v>
      </c>
      <c r="G4" s="151" t="s">
        <v>10</v>
      </c>
      <c r="H4" s="151" t="s">
        <v>11</v>
      </c>
      <c r="I4" s="20" t="s">
        <v>11</v>
      </c>
    </row>
    <row r="5" spans="2:9" s="10" customFormat="1" ht="15" customHeight="1" x14ac:dyDescent="0.2">
      <c r="B5" s="66" t="s">
        <v>12</v>
      </c>
      <c r="C5" s="67" t="s">
        <v>13</v>
      </c>
      <c r="D5" s="68"/>
      <c r="E5" s="69" t="s">
        <v>14</v>
      </c>
      <c r="F5" s="152">
        <v>1</v>
      </c>
      <c r="G5" s="153">
        <v>2</v>
      </c>
      <c r="H5" s="153">
        <v>3</v>
      </c>
      <c r="I5" s="23">
        <v>4</v>
      </c>
    </row>
    <row r="6" spans="2:9" s="17" customFormat="1" ht="15" customHeight="1" x14ac:dyDescent="0.2">
      <c r="B6" s="70"/>
      <c r="C6" s="71" t="s">
        <v>15</v>
      </c>
      <c r="D6" s="72"/>
      <c r="E6" s="73" t="s">
        <v>16</v>
      </c>
      <c r="F6" s="154">
        <f>+F7+F8+F33+F60</f>
        <v>2778163</v>
      </c>
      <c r="G6" s="155">
        <f>+G7+G8+G33+G60</f>
        <v>1526042</v>
      </c>
      <c r="H6" s="155">
        <f>+H7+H8+H33+H60</f>
        <v>1252121</v>
      </c>
      <c r="I6" s="156">
        <f>+I7+I8+I33+I60</f>
        <v>941180</v>
      </c>
    </row>
    <row r="7" spans="2:9" s="17" customFormat="1" ht="15" customHeight="1" x14ac:dyDescent="0.2">
      <c r="B7" s="74" t="s">
        <v>17</v>
      </c>
      <c r="C7" s="75" t="s">
        <v>18</v>
      </c>
      <c r="D7" s="76"/>
      <c r="E7" s="77" t="s">
        <v>19</v>
      </c>
      <c r="F7" s="157">
        <v>0</v>
      </c>
      <c r="G7" s="158">
        <v>0</v>
      </c>
      <c r="H7" s="158">
        <f t="shared" ref="H7:H26" si="0">+F7-G7</f>
        <v>0</v>
      </c>
      <c r="I7" s="170">
        <v>0</v>
      </c>
    </row>
    <row r="8" spans="2:9" s="17" customFormat="1" ht="15" customHeight="1" x14ac:dyDescent="0.2">
      <c r="B8" s="78" t="s">
        <v>20</v>
      </c>
      <c r="C8" s="79" t="s">
        <v>21</v>
      </c>
      <c r="D8" s="80"/>
      <c r="E8" s="81" t="s">
        <v>22</v>
      </c>
      <c r="F8" s="159">
        <f>+F9+F17+F27</f>
        <v>2456002</v>
      </c>
      <c r="G8" s="160">
        <f>+G9+G17+G27</f>
        <v>1522761</v>
      </c>
      <c r="H8" s="160">
        <f>+H9+H17+H27</f>
        <v>933241</v>
      </c>
      <c r="I8" s="160">
        <f>+I9+I17+I27</f>
        <v>696445</v>
      </c>
    </row>
    <row r="9" spans="2:9" s="17" customFormat="1" ht="15" customHeight="1" x14ac:dyDescent="0.2">
      <c r="B9" s="52" t="s">
        <v>23</v>
      </c>
      <c r="C9" s="53" t="s">
        <v>24</v>
      </c>
      <c r="D9" s="54"/>
      <c r="E9" s="55" t="s">
        <v>25</v>
      </c>
      <c r="F9" s="161">
        <f>SUM(F10:F16)</f>
        <v>4220</v>
      </c>
      <c r="G9" s="58">
        <f>SUM(G10:G16)</f>
        <v>4220</v>
      </c>
      <c r="H9" s="58">
        <f>SUM(H10:H16)</f>
        <v>0</v>
      </c>
      <c r="I9" s="58">
        <f>SUM(I10:I16)</f>
        <v>0</v>
      </c>
    </row>
    <row r="10" spans="2:9" s="17" customFormat="1" ht="15" customHeight="1" x14ac:dyDescent="0.2">
      <c r="B10" s="44" t="s">
        <v>26</v>
      </c>
      <c r="C10" s="45" t="s">
        <v>27</v>
      </c>
      <c r="D10" s="46"/>
      <c r="E10" s="47" t="s">
        <v>28</v>
      </c>
      <c r="F10" s="162">
        <v>0</v>
      </c>
      <c r="G10" s="163">
        <v>0</v>
      </c>
      <c r="H10" s="164">
        <f t="shared" si="0"/>
        <v>0</v>
      </c>
      <c r="I10" s="170">
        <v>0</v>
      </c>
    </row>
    <row r="11" spans="2:9" s="17" customFormat="1" ht="15" customHeight="1" x14ac:dyDescent="0.2">
      <c r="B11" s="56" t="s">
        <v>29</v>
      </c>
      <c r="C11" s="45" t="s">
        <v>30</v>
      </c>
      <c r="D11" s="46"/>
      <c r="E11" s="47" t="s">
        <v>31</v>
      </c>
      <c r="F11" s="162">
        <v>2038</v>
      </c>
      <c r="G11" s="163">
        <v>2038</v>
      </c>
      <c r="H11" s="164">
        <f t="shared" si="0"/>
        <v>0</v>
      </c>
      <c r="I11" s="170">
        <v>0</v>
      </c>
    </row>
    <row r="12" spans="2:9" s="17" customFormat="1" ht="15" customHeight="1" x14ac:dyDescent="0.2">
      <c r="B12" s="56" t="s">
        <v>32</v>
      </c>
      <c r="C12" s="45" t="s">
        <v>33</v>
      </c>
      <c r="D12" s="46"/>
      <c r="E12" s="47" t="s">
        <v>34</v>
      </c>
      <c r="F12" s="162">
        <v>0</v>
      </c>
      <c r="G12" s="163"/>
      <c r="H12" s="164">
        <f t="shared" si="0"/>
        <v>0</v>
      </c>
      <c r="I12" s="170">
        <v>0</v>
      </c>
    </row>
    <row r="13" spans="2:9" s="17" customFormat="1" ht="15" customHeight="1" x14ac:dyDescent="0.2">
      <c r="B13" s="56" t="s">
        <v>35</v>
      </c>
      <c r="C13" s="45" t="s">
        <v>36</v>
      </c>
      <c r="D13" s="46"/>
      <c r="E13" s="47" t="s">
        <v>37</v>
      </c>
      <c r="F13" s="162">
        <v>2182</v>
      </c>
      <c r="G13" s="163">
        <v>2182</v>
      </c>
      <c r="H13" s="164">
        <f t="shared" si="0"/>
        <v>0</v>
      </c>
      <c r="I13" s="170">
        <v>0</v>
      </c>
    </row>
    <row r="14" spans="2:9" s="17" customFormat="1" ht="15" customHeight="1" x14ac:dyDescent="0.2">
      <c r="B14" s="56" t="s">
        <v>38</v>
      </c>
      <c r="C14" s="45" t="s">
        <v>39</v>
      </c>
      <c r="D14" s="46"/>
      <c r="E14" s="47" t="s">
        <v>40</v>
      </c>
      <c r="F14" s="162">
        <v>0</v>
      </c>
      <c r="G14" s="163"/>
      <c r="H14" s="164">
        <f t="shared" si="0"/>
        <v>0</v>
      </c>
      <c r="I14" s="170">
        <v>0</v>
      </c>
    </row>
    <row r="15" spans="2:9" s="17" customFormat="1" ht="15" customHeight="1" x14ac:dyDescent="0.2">
      <c r="B15" s="56" t="s">
        <v>41</v>
      </c>
      <c r="C15" s="45" t="s">
        <v>42</v>
      </c>
      <c r="D15" s="46"/>
      <c r="E15" s="47" t="s">
        <v>43</v>
      </c>
      <c r="F15" s="162">
        <v>0</v>
      </c>
      <c r="G15" s="163">
        <v>0</v>
      </c>
      <c r="H15" s="164">
        <f t="shared" si="0"/>
        <v>0</v>
      </c>
      <c r="I15" s="170">
        <v>0</v>
      </c>
    </row>
    <row r="16" spans="2:9" s="17" customFormat="1" ht="15" customHeight="1" x14ac:dyDescent="0.2">
      <c r="B16" s="56" t="s">
        <v>44</v>
      </c>
      <c r="C16" s="45" t="s">
        <v>45</v>
      </c>
      <c r="D16" s="46"/>
      <c r="E16" s="47" t="s">
        <v>46</v>
      </c>
      <c r="F16" s="162">
        <v>0</v>
      </c>
      <c r="G16" s="163">
        <v>0</v>
      </c>
      <c r="H16" s="164">
        <f t="shared" si="0"/>
        <v>0</v>
      </c>
      <c r="I16" s="170">
        <v>0</v>
      </c>
    </row>
    <row r="17" spans="2:9" s="17" customFormat="1" ht="15" customHeight="1" x14ac:dyDescent="0.2">
      <c r="B17" s="52" t="s">
        <v>47</v>
      </c>
      <c r="C17" s="53" t="s">
        <v>48</v>
      </c>
      <c r="D17" s="54"/>
      <c r="E17" s="55" t="s">
        <v>49</v>
      </c>
      <c r="F17" s="161">
        <f>SUM(F18:F26)</f>
        <v>1975689</v>
      </c>
      <c r="G17" s="58">
        <f>SUM(G18:G26)</f>
        <v>1518541</v>
      </c>
      <c r="H17" s="58">
        <f>SUM(H18:H26)</f>
        <v>457148</v>
      </c>
      <c r="I17" s="58">
        <f>SUM(I18:I26)</f>
        <v>514232</v>
      </c>
    </row>
    <row r="18" spans="2:9" s="17" customFormat="1" ht="15" customHeight="1" x14ac:dyDescent="0.2">
      <c r="B18" s="44" t="s">
        <v>50</v>
      </c>
      <c r="C18" s="45" t="s">
        <v>51</v>
      </c>
      <c r="D18" s="46"/>
      <c r="E18" s="47" t="s">
        <v>52</v>
      </c>
      <c r="F18" s="162">
        <v>22075</v>
      </c>
      <c r="G18" s="163">
        <v>0</v>
      </c>
      <c r="H18" s="164">
        <f t="shared" si="0"/>
        <v>22075</v>
      </c>
      <c r="I18" s="170">
        <v>22075</v>
      </c>
    </row>
    <row r="19" spans="2:9" s="17" customFormat="1" ht="15" customHeight="1" x14ac:dyDescent="0.2">
      <c r="B19" s="56" t="s">
        <v>29</v>
      </c>
      <c r="C19" s="45" t="s">
        <v>53</v>
      </c>
      <c r="D19" s="46"/>
      <c r="E19" s="47" t="s">
        <v>54</v>
      </c>
      <c r="F19" s="162">
        <v>789755</v>
      </c>
      <c r="G19" s="163">
        <v>389707</v>
      </c>
      <c r="H19" s="164">
        <f t="shared" si="0"/>
        <v>400048</v>
      </c>
      <c r="I19" s="170">
        <v>439636</v>
      </c>
    </row>
    <row r="20" spans="2:9" s="17" customFormat="1" ht="23.1" customHeight="1" x14ac:dyDescent="0.2">
      <c r="B20" s="56" t="s">
        <v>32</v>
      </c>
      <c r="C20" s="45" t="s">
        <v>55</v>
      </c>
      <c r="D20" s="46"/>
      <c r="E20" s="47" t="s">
        <v>56</v>
      </c>
      <c r="F20" s="162">
        <v>1163859</v>
      </c>
      <c r="G20" s="163">
        <v>1128834</v>
      </c>
      <c r="H20" s="164">
        <f t="shared" si="0"/>
        <v>35025</v>
      </c>
      <c r="I20" s="170">
        <v>52521</v>
      </c>
    </row>
    <row r="21" spans="2:9" s="17" customFormat="1" ht="15" customHeight="1" x14ac:dyDescent="0.2">
      <c r="B21" s="56" t="s">
        <v>35</v>
      </c>
      <c r="C21" s="45" t="s">
        <v>57</v>
      </c>
      <c r="D21" s="46"/>
      <c r="E21" s="47" t="s">
        <v>58</v>
      </c>
      <c r="F21" s="162">
        <v>0</v>
      </c>
      <c r="G21" s="163">
        <v>0</v>
      </c>
      <c r="H21" s="164">
        <f t="shared" si="0"/>
        <v>0</v>
      </c>
      <c r="I21" s="170">
        <v>0</v>
      </c>
    </row>
    <row r="22" spans="2:9" s="17" customFormat="1" ht="15" customHeight="1" x14ac:dyDescent="0.2">
      <c r="B22" s="56" t="s">
        <v>38</v>
      </c>
      <c r="C22" s="45" t="s">
        <v>59</v>
      </c>
      <c r="D22" s="46"/>
      <c r="E22" s="47" t="s">
        <v>60</v>
      </c>
      <c r="F22" s="162">
        <v>0</v>
      </c>
      <c r="G22" s="163">
        <v>0</v>
      </c>
      <c r="H22" s="164">
        <f t="shared" si="0"/>
        <v>0</v>
      </c>
      <c r="I22" s="170">
        <v>0</v>
      </c>
    </row>
    <row r="23" spans="2:9" s="17" customFormat="1" ht="23.1" customHeight="1" x14ac:dyDescent="0.2">
      <c r="B23" s="56" t="s">
        <v>41</v>
      </c>
      <c r="C23" s="45" t="s">
        <v>61</v>
      </c>
      <c r="D23" s="46"/>
      <c r="E23" s="47" t="s">
        <v>62</v>
      </c>
      <c r="F23" s="162">
        <v>0</v>
      </c>
      <c r="G23" s="163">
        <v>0</v>
      </c>
      <c r="H23" s="164">
        <f t="shared" si="0"/>
        <v>0</v>
      </c>
      <c r="I23" s="170">
        <v>0</v>
      </c>
    </row>
    <row r="24" spans="2:9" s="17" customFormat="1" ht="15" customHeight="1" x14ac:dyDescent="0.2">
      <c r="B24" s="56" t="s">
        <v>44</v>
      </c>
      <c r="C24" s="45" t="s">
        <v>63</v>
      </c>
      <c r="D24" s="46"/>
      <c r="E24" s="47" t="s">
        <v>64</v>
      </c>
      <c r="F24" s="162">
        <v>0</v>
      </c>
      <c r="G24" s="163">
        <v>0</v>
      </c>
      <c r="H24" s="164">
        <f t="shared" si="0"/>
        <v>0</v>
      </c>
      <c r="I24" s="170">
        <v>0</v>
      </c>
    </row>
    <row r="25" spans="2:9" s="17" customFormat="1" ht="15" customHeight="1" x14ac:dyDescent="0.2">
      <c r="B25" s="56" t="s">
        <v>65</v>
      </c>
      <c r="C25" s="45" t="s">
        <v>66</v>
      </c>
      <c r="D25" s="46"/>
      <c r="E25" s="47" t="s">
        <v>67</v>
      </c>
      <c r="F25" s="162">
        <v>0</v>
      </c>
      <c r="G25" s="163">
        <v>0</v>
      </c>
      <c r="H25" s="164">
        <f t="shared" si="0"/>
        <v>0</v>
      </c>
      <c r="I25" s="170">
        <v>0</v>
      </c>
    </row>
    <row r="26" spans="2:9" s="17" customFormat="1" ht="15" customHeight="1" x14ac:dyDescent="0.2">
      <c r="B26" s="56" t="s">
        <v>68</v>
      </c>
      <c r="C26" s="45" t="s">
        <v>69</v>
      </c>
      <c r="D26" s="46"/>
      <c r="E26" s="47" t="s">
        <v>70</v>
      </c>
      <c r="F26" s="162">
        <v>0</v>
      </c>
      <c r="G26" s="163">
        <v>0</v>
      </c>
      <c r="H26" s="164">
        <f t="shared" si="0"/>
        <v>0</v>
      </c>
      <c r="I26" s="170">
        <v>0</v>
      </c>
    </row>
    <row r="27" spans="2:9" s="17" customFormat="1" ht="15" customHeight="1" x14ac:dyDescent="0.2">
      <c r="B27" s="52" t="s">
        <v>71</v>
      </c>
      <c r="C27" s="53" t="s">
        <v>381</v>
      </c>
      <c r="D27" s="54"/>
      <c r="E27" s="55" t="s">
        <v>72</v>
      </c>
      <c r="F27" s="161">
        <f>SUM(F28:F32)</f>
        <v>476093</v>
      </c>
      <c r="G27" s="58">
        <f>SUM(G28:G32)</f>
        <v>0</v>
      </c>
      <c r="H27" s="58">
        <f>SUM(H28:H32)</f>
        <v>476093</v>
      </c>
      <c r="I27" s="58">
        <f>SUM(I28:I32)</f>
        <v>182213</v>
      </c>
    </row>
    <row r="28" spans="2:9" s="17" customFormat="1" ht="15" customHeight="1" x14ac:dyDescent="0.2">
      <c r="B28" s="44" t="s">
        <v>73</v>
      </c>
      <c r="C28" s="45" t="s">
        <v>74</v>
      </c>
      <c r="D28" s="46"/>
      <c r="E28" s="47" t="s">
        <v>75</v>
      </c>
      <c r="F28" s="162">
        <v>0</v>
      </c>
      <c r="G28" s="163">
        <v>0</v>
      </c>
      <c r="H28" s="164">
        <f t="shared" ref="H28:H65" si="1">+F28-G28</f>
        <v>0</v>
      </c>
      <c r="I28" s="170">
        <v>0</v>
      </c>
    </row>
    <row r="29" spans="2:9" s="17" customFormat="1" ht="11.25" x14ac:dyDescent="0.2">
      <c r="B29" s="56" t="s">
        <v>354</v>
      </c>
      <c r="C29" s="45" t="s">
        <v>76</v>
      </c>
      <c r="D29" s="46"/>
      <c r="E29" s="47" t="s">
        <v>77</v>
      </c>
      <c r="F29" s="162">
        <v>0</v>
      </c>
      <c r="G29" s="163">
        <v>0</v>
      </c>
      <c r="H29" s="164">
        <f t="shared" si="1"/>
        <v>0</v>
      </c>
      <c r="I29" s="170">
        <v>0</v>
      </c>
    </row>
    <row r="30" spans="2:9" s="17" customFormat="1" ht="15" customHeight="1" x14ac:dyDescent="0.2">
      <c r="B30" s="56" t="s">
        <v>355</v>
      </c>
      <c r="C30" s="45" t="s">
        <v>78</v>
      </c>
      <c r="D30" s="46"/>
      <c r="E30" s="47" t="s">
        <v>79</v>
      </c>
      <c r="F30" s="162">
        <v>0</v>
      </c>
      <c r="G30" s="163">
        <v>0</v>
      </c>
      <c r="H30" s="164">
        <f t="shared" si="1"/>
        <v>0</v>
      </c>
      <c r="I30" s="170">
        <v>0</v>
      </c>
    </row>
    <row r="31" spans="2:9" s="17" customFormat="1" ht="15" customHeight="1" x14ac:dyDescent="0.2">
      <c r="B31" s="56" t="s">
        <v>356</v>
      </c>
      <c r="C31" s="45" t="s">
        <v>80</v>
      </c>
      <c r="D31" s="46"/>
      <c r="E31" s="47" t="s">
        <v>81</v>
      </c>
      <c r="F31" s="162">
        <v>476093</v>
      </c>
      <c r="G31" s="163">
        <v>0</v>
      </c>
      <c r="H31" s="164">
        <f t="shared" si="1"/>
        <v>476093</v>
      </c>
      <c r="I31" s="170">
        <v>182213</v>
      </c>
    </row>
    <row r="32" spans="2:9" s="17" customFormat="1" ht="15" customHeight="1" x14ac:dyDescent="0.2">
      <c r="B32" s="56" t="s">
        <v>357</v>
      </c>
      <c r="C32" s="45" t="s">
        <v>82</v>
      </c>
      <c r="D32" s="46"/>
      <c r="E32" s="47" t="s">
        <v>83</v>
      </c>
      <c r="F32" s="162">
        <v>0</v>
      </c>
      <c r="G32" s="163">
        <v>0</v>
      </c>
      <c r="H32" s="164">
        <f t="shared" si="1"/>
        <v>0</v>
      </c>
      <c r="I32" s="170">
        <v>0</v>
      </c>
    </row>
    <row r="33" spans="2:9" s="17" customFormat="1" ht="15" customHeight="1" x14ac:dyDescent="0.2">
      <c r="B33" s="48" t="s">
        <v>84</v>
      </c>
      <c r="C33" s="49" t="s">
        <v>85</v>
      </c>
      <c r="D33" s="50"/>
      <c r="E33" s="51" t="s">
        <v>86</v>
      </c>
      <c r="F33" s="165">
        <f>+F34+F41+F47+F56</f>
        <v>321514</v>
      </c>
      <c r="G33" s="57">
        <f>+G34+G41+G47+G56</f>
        <v>3281</v>
      </c>
      <c r="H33" s="57">
        <f>+H34+H41+H47+H56</f>
        <v>318233</v>
      </c>
      <c r="I33" s="57">
        <f>+I34+I41+I47+I56</f>
        <v>243244</v>
      </c>
    </row>
    <row r="34" spans="2:9" s="17" customFormat="1" ht="15" customHeight="1" x14ac:dyDescent="0.2">
      <c r="B34" s="52" t="s">
        <v>87</v>
      </c>
      <c r="C34" s="53" t="s">
        <v>88</v>
      </c>
      <c r="D34" s="54"/>
      <c r="E34" s="55" t="s">
        <v>89</v>
      </c>
      <c r="F34" s="161">
        <f>SUM(F35:F40)</f>
        <v>83101</v>
      </c>
      <c r="G34" s="58">
        <f>SUM(G35:G40)</f>
        <v>0</v>
      </c>
      <c r="H34" s="58">
        <f>SUM(H35:H40)</f>
        <v>83101</v>
      </c>
      <c r="I34" s="58">
        <f>SUM(I35:I40)</f>
        <v>58223</v>
      </c>
    </row>
    <row r="35" spans="2:9" s="17" customFormat="1" ht="15" customHeight="1" x14ac:dyDescent="0.2">
      <c r="B35" s="44" t="s">
        <v>90</v>
      </c>
      <c r="C35" s="45" t="s">
        <v>91</v>
      </c>
      <c r="D35" s="46"/>
      <c r="E35" s="47" t="s">
        <v>92</v>
      </c>
      <c r="F35" s="162">
        <v>51008</v>
      </c>
      <c r="G35" s="163">
        <v>0</v>
      </c>
      <c r="H35" s="164">
        <f t="shared" si="1"/>
        <v>51008</v>
      </c>
      <c r="I35" s="170">
        <v>56004</v>
      </c>
    </row>
    <row r="36" spans="2:9" s="17" customFormat="1" ht="15" customHeight="1" x14ac:dyDescent="0.2">
      <c r="B36" s="56" t="s">
        <v>354</v>
      </c>
      <c r="C36" s="45" t="s">
        <v>93</v>
      </c>
      <c r="D36" s="46"/>
      <c r="E36" s="47" t="s">
        <v>94</v>
      </c>
      <c r="F36" s="162">
        <v>20645</v>
      </c>
      <c r="G36" s="163">
        <v>0</v>
      </c>
      <c r="H36" s="164">
        <f t="shared" si="1"/>
        <v>20645</v>
      </c>
      <c r="I36" s="170">
        <v>2219</v>
      </c>
    </row>
    <row r="37" spans="2:9" s="17" customFormat="1" ht="15" customHeight="1" x14ac:dyDescent="0.2">
      <c r="B37" s="56" t="s">
        <v>355</v>
      </c>
      <c r="C37" s="45" t="s">
        <v>95</v>
      </c>
      <c r="D37" s="46"/>
      <c r="E37" s="47" t="s">
        <v>96</v>
      </c>
      <c r="F37" s="162">
        <v>11448</v>
      </c>
      <c r="G37" s="163">
        <v>0</v>
      </c>
      <c r="H37" s="164">
        <f t="shared" si="1"/>
        <v>11448</v>
      </c>
      <c r="I37" s="170">
        <v>0</v>
      </c>
    </row>
    <row r="38" spans="2:9" s="17" customFormat="1" ht="15" customHeight="1" x14ac:dyDescent="0.2">
      <c r="B38" s="56" t="s">
        <v>356</v>
      </c>
      <c r="C38" s="45" t="s">
        <v>97</v>
      </c>
      <c r="D38" s="46"/>
      <c r="E38" s="47" t="s">
        <v>98</v>
      </c>
      <c r="F38" s="162">
        <v>0</v>
      </c>
      <c r="G38" s="163">
        <v>0</v>
      </c>
      <c r="H38" s="164">
        <f t="shared" si="1"/>
        <v>0</v>
      </c>
      <c r="I38" s="170">
        <v>0</v>
      </c>
    </row>
    <row r="39" spans="2:9" s="17" customFormat="1" ht="15" customHeight="1" x14ac:dyDescent="0.2">
      <c r="B39" s="56" t="s">
        <v>357</v>
      </c>
      <c r="C39" s="45" t="s">
        <v>99</v>
      </c>
      <c r="D39" s="46"/>
      <c r="E39" s="47" t="s">
        <v>100</v>
      </c>
      <c r="F39" s="162">
        <v>0</v>
      </c>
      <c r="G39" s="163">
        <v>0</v>
      </c>
      <c r="H39" s="164">
        <f t="shared" si="1"/>
        <v>0</v>
      </c>
      <c r="I39" s="170">
        <v>0</v>
      </c>
    </row>
    <row r="40" spans="2:9" s="17" customFormat="1" ht="15" customHeight="1" x14ac:dyDescent="0.2">
      <c r="B40" s="56" t="s">
        <v>375</v>
      </c>
      <c r="C40" s="45" t="s">
        <v>101</v>
      </c>
      <c r="D40" s="46"/>
      <c r="E40" s="47" t="s">
        <v>102</v>
      </c>
      <c r="F40" s="162">
        <v>0</v>
      </c>
      <c r="G40" s="163">
        <v>0</v>
      </c>
      <c r="H40" s="164">
        <f t="shared" si="1"/>
        <v>0</v>
      </c>
      <c r="I40" s="170">
        <v>0</v>
      </c>
    </row>
    <row r="41" spans="2:9" s="17" customFormat="1" ht="15" customHeight="1" x14ac:dyDescent="0.2">
      <c r="B41" s="52" t="s">
        <v>103</v>
      </c>
      <c r="C41" s="53" t="s">
        <v>104</v>
      </c>
      <c r="D41" s="54"/>
      <c r="E41" s="55" t="s">
        <v>105</v>
      </c>
      <c r="F41" s="161">
        <f>SUM(F42:F46)</f>
        <v>9324</v>
      </c>
      <c r="G41" s="58">
        <f>SUM(G42:G46)</f>
        <v>0</v>
      </c>
      <c r="H41" s="58">
        <f>SUM(H42:H46)</f>
        <v>9324</v>
      </c>
      <c r="I41" s="58">
        <f>SUM(I42:I46)</f>
        <v>8335</v>
      </c>
    </row>
    <row r="42" spans="2:9" s="17" customFormat="1" ht="15" customHeight="1" x14ac:dyDescent="0.2">
      <c r="B42" s="44" t="s">
        <v>106</v>
      </c>
      <c r="C42" s="45" t="s">
        <v>379</v>
      </c>
      <c r="D42" s="46"/>
      <c r="E42" s="47" t="s">
        <v>107</v>
      </c>
      <c r="F42" s="162">
        <v>0</v>
      </c>
      <c r="G42" s="163">
        <v>0</v>
      </c>
      <c r="H42" s="164">
        <f t="shared" si="1"/>
        <v>0</v>
      </c>
      <c r="I42" s="170">
        <v>0</v>
      </c>
    </row>
    <row r="43" spans="2:9" s="17" customFormat="1" ht="15" customHeight="1" x14ac:dyDescent="0.2">
      <c r="B43" s="56" t="s">
        <v>354</v>
      </c>
      <c r="C43" s="45" t="s">
        <v>108</v>
      </c>
      <c r="D43" s="46"/>
      <c r="E43" s="47" t="s">
        <v>109</v>
      </c>
      <c r="F43" s="162">
        <v>0</v>
      </c>
      <c r="G43" s="163">
        <v>0</v>
      </c>
      <c r="H43" s="164">
        <f t="shared" si="1"/>
        <v>0</v>
      </c>
      <c r="I43" s="170">
        <v>0</v>
      </c>
    </row>
    <row r="44" spans="2:9" s="17" customFormat="1" ht="15" customHeight="1" x14ac:dyDescent="0.2">
      <c r="B44" s="56" t="s">
        <v>355</v>
      </c>
      <c r="C44" s="45" t="s">
        <v>110</v>
      </c>
      <c r="D44" s="46"/>
      <c r="E44" s="47" t="s">
        <v>111</v>
      </c>
      <c r="F44" s="162">
        <v>0</v>
      </c>
      <c r="G44" s="163">
        <v>0</v>
      </c>
      <c r="H44" s="164">
        <f t="shared" si="1"/>
        <v>0</v>
      </c>
      <c r="I44" s="170">
        <v>0</v>
      </c>
    </row>
    <row r="45" spans="2:9" s="17" customFormat="1" ht="15" customHeight="1" x14ac:dyDescent="0.2">
      <c r="B45" s="56" t="s">
        <v>356</v>
      </c>
      <c r="C45" s="45" t="s">
        <v>112</v>
      </c>
      <c r="D45" s="46"/>
      <c r="E45" s="47" t="s">
        <v>113</v>
      </c>
      <c r="F45" s="162">
        <v>0</v>
      </c>
      <c r="G45" s="163">
        <v>0</v>
      </c>
      <c r="H45" s="164">
        <f t="shared" si="1"/>
        <v>0</v>
      </c>
      <c r="I45" s="170">
        <v>0</v>
      </c>
    </row>
    <row r="46" spans="2:9" s="17" customFormat="1" ht="15" customHeight="1" x14ac:dyDescent="0.2">
      <c r="B46" s="56" t="s">
        <v>357</v>
      </c>
      <c r="C46" s="45" t="s">
        <v>114</v>
      </c>
      <c r="D46" s="46"/>
      <c r="E46" s="47" t="s">
        <v>115</v>
      </c>
      <c r="F46" s="162">
        <v>9324</v>
      </c>
      <c r="G46" s="163">
        <v>0</v>
      </c>
      <c r="H46" s="164">
        <f t="shared" si="1"/>
        <v>9324</v>
      </c>
      <c r="I46" s="170">
        <v>8335</v>
      </c>
    </row>
    <row r="47" spans="2:9" s="17" customFormat="1" ht="15" customHeight="1" x14ac:dyDescent="0.2">
      <c r="B47" s="52" t="s">
        <v>116</v>
      </c>
      <c r="C47" s="53" t="s">
        <v>117</v>
      </c>
      <c r="D47" s="54"/>
      <c r="E47" s="55" t="s">
        <v>118</v>
      </c>
      <c r="F47" s="161">
        <f>SUM(F48:F55)</f>
        <v>227172</v>
      </c>
      <c r="G47" s="58">
        <f>SUM(G48:G55)</f>
        <v>3275</v>
      </c>
      <c r="H47" s="58">
        <f>SUM(H48:H55)</f>
        <v>223897</v>
      </c>
      <c r="I47" s="58">
        <f>SUM(I48:I55)</f>
        <v>175270</v>
      </c>
    </row>
    <row r="48" spans="2:9" s="17" customFormat="1" ht="15" customHeight="1" x14ac:dyDescent="0.2">
      <c r="B48" s="44" t="s">
        <v>378</v>
      </c>
      <c r="C48" s="45" t="s">
        <v>380</v>
      </c>
      <c r="D48" s="46"/>
      <c r="E48" s="47" t="s">
        <v>119</v>
      </c>
      <c r="F48" s="162">
        <v>223271</v>
      </c>
      <c r="G48" s="163">
        <v>3275</v>
      </c>
      <c r="H48" s="164">
        <f t="shared" si="1"/>
        <v>219996</v>
      </c>
      <c r="I48" s="170">
        <v>168756</v>
      </c>
    </row>
    <row r="49" spans="2:9" s="17" customFormat="1" ht="15" customHeight="1" x14ac:dyDescent="0.2">
      <c r="B49" s="56" t="s">
        <v>354</v>
      </c>
      <c r="C49" s="45" t="s">
        <v>108</v>
      </c>
      <c r="D49" s="46"/>
      <c r="E49" s="47" t="s">
        <v>120</v>
      </c>
      <c r="F49" s="162">
        <v>0</v>
      </c>
      <c r="G49" s="163">
        <v>0</v>
      </c>
      <c r="H49" s="164">
        <f t="shared" si="1"/>
        <v>0</v>
      </c>
      <c r="I49" s="170">
        <v>0</v>
      </c>
    </row>
    <row r="50" spans="2:9" s="17" customFormat="1" ht="15" customHeight="1" x14ac:dyDescent="0.2">
      <c r="B50" s="56" t="s">
        <v>355</v>
      </c>
      <c r="C50" s="45" t="s">
        <v>121</v>
      </c>
      <c r="D50" s="46"/>
      <c r="E50" s="47" t="s">
        <v>122</v>
      </c>
      <c r="F50" s="162">
        <v>0</v>
      </c>
      <c r="G50" s="163">
        <v>0</v>
      </c>
      <c r="H50" s="164">
        <f t="shared" si="1"/>
        <v>0</v>
      </c>
      <c r="I50" s="170">
        <v>0</v>
      </c>
    </row>
    <row r="51" spans="2:9" s="17" customFormat="1" ht="15" customHeight="1" x14ac:dyDescent="0.2">
      <c r="B51" s="56" t="s">
        <v>356</v>
      </c>
      <c r="C51" s="45" t="s">
        <v>123</v>
      </c>
      <c r="D51" s="46"/>
      <c r="E51" s="47" t="s">
        <v>124</v>
      </c>
      <c r="F51" s="162">
        <v>3901</v>
      </c>
      <c r="G51" s="163">
        <v>0</v>
      </c>
      <c r="H51" s="164">
        <f t="shared" si="1"/>
        <v>3901</v>
      </c>
      <c r="I51" s="170">
        <v>6514</v>
      </c>
    </row>
    <row r="52" spans="2:9" s="17" customFormat="1" ht="15" customHeight="1" x14ac:dyDescent="0.2">
      <c r="B52" s="56" t="s">
        <v>357</v>
      </c>
      <c r="C52" s="45" t="s">
        <v>125</v>
      </c>
      <c r="D52" s="46"/>
      <c r="E52" s="47" t="s">
        <v>126</v>
      </c>
      <c r="F52" s="162">
        <v>0</v>
      </c>
      <c r="G52" s="163">
        <v>0</v>
      </c>
      <c r="H52" s="164">
        <f t="shared" si="1"/>
        <v>0</v>
      </c>
      <c r="I52" s="170">
        <v>0</v>
      </c>
    </row>
    <row r="53" spans="2:9" s="17" customFormat="1" ht="15" customHeight="1" x14ac:dyDescent="0.2">
      <c r="B53" s="56" t="s">
        <v>375</v>
      </c>
      <c r="C53" s="45" t="s">
        <v>110</v>
      </c>
      <c r="D53" s="46"/>
      <c r="E53" s="47" t="s">
        <v>127</v>
      </c>
      <c r="F53" s="162">
        <v>0</v>
      </c>
      <c r="G53" s="163">
        <v>0</v>
      </c>
      <c r="H53" s="164">
        <f t="shared" si="1"/>
        <v>0</v>
      </c>
      <c r="I53" s="170">
        <v>0</v>
      </c>
    </row>
    <row r="54" spans="2:9" s="17" customFormat="1" ht="15" customHeight="1" x14ac:dyDescent="0.2">
      <c r="B54" s="56" t="s">
        <v>376</v>
      </c>
      <c r="C54" s="45" t="s">
        <v>112</v>
      </c>
      <c r="D54" s="46"/>
      <c r="E54" s="47" t="s">
        <v>128</v>
      </c>
      <c r="F54" s="162">
        <v>0</v>
      </c>
      <c r="G54" s="163">
        <v>0</v>
      </c>
      <c r="H54" s="164">
        <f t="shared" si="1"/>
        <v>0</v>
      </c>
      <c r="I54" s="170">
        <v>0</v>
      </c>
    </row>
    <row r="55" spans="2:9" s="17" customFormat="1" ht="15" customHeight="1" x14ac:dyDescent="0.2">
      <c r="B55" s="56" t="s">
        <v>377</v>
      </c>
      <c r="C55" s="45" t="s">
        <v>114</v>
      </c>
      <c r="D55" s="46"/>
      <c r="E55" s="47" t="s">
        <v>129</v>
      </c>
      <c r="F55" s="162">
        <v>0</v>
      </c>
      <c r="G55" s="163">
        <v>0</v>
      </c>
      <c r="H55" s="164">
        <f t="shared" si="1"/>
        <v>0</v>
      </c>
      <c r="I55" s="170">
        <v>0</v>
      </c>
    </row>
    <row r="56" spans="2:9" s="17" customFormat="1" ht="15" customHeight="1" x14ac:dyDescent="0.2">
      <c r="B56" s="52" t="s">
        <v>130</v>
      </c>
      <c r="C56" s="53" t="s">
        <v>131</v>
      </c>
      <c r="D56" s="54"/>
      <c r="E56" s="55" t="s">
        <v>132</v>
      </c>
      <c r="F56" s="161">
        <f>SUM(F57:F59)</f>
        <v>1917</v>
      </c>
      <c r="G56" s="58">
        <f>SUM(G57:G59)</f>
        <v>6</v>
      </c>
      <c r="H56" s="58">
        <f>SUM(H57:H59)</f>
        <v>1911</v>
      </c>
      <c r="I56" s="58">
        <f>SUM(I57:I59)</f>
        <v>1416</v>
      </c>
    </row>
    <row r="57" spans="2:9" s="17" customFormat="1" ht="15" customHeight="1" x14ac:dyDescent="0.2">
      <c r="B57" s="44" t="s">
        <v>374</v>
      </c>
      <c r="C57" s="45" t="s">
        <v>133</v>
      </c>
      <c r="D57" s="46"/>
      <c r="E57" s="47" t="s">
        <v>134</v>
      </c>
      <c r="F57" s="162">
        <v>874</v>
      </c>
      <c r="G57" s="166"/>
      <c r="H57" s="164">
        <f t="shared" si="1"/>
        <v>874</v>
      </c>
      <c r="I57" s="163">
        <v>1345</v>
      </c>
    </row>
    <row r="58" spans="2:9" s="17" customFormat="1" ht="15" customHeight="1" x14ac:dyDescent="0.2">
      <c r="B58" s="56" t="s">
        <v>354</v>
      </c>
      <c r="C58" s="45" t="s">
        <v>135</v>
      </c>
      <c r="D58" s="46"/>
      <c r="E58" s="47" t="s">
        <v>136</v>
      </c>
      <c r="F58" s="162">
        <v>1037</v>
      </c>
      <c r="G58" s="166">
        <v>0</v>
      </c>
      <c r="H58" s="164">
        <f t="shared" si="1"/>
        <v>1037</v>
      </c>
      <c r="I58" s="163">
        <v>70</v>
      </c>
    </row>
    <row r="59" spans="2:9" s="17" customFormat="1" ht="15" customHeight="1" x14ac:dyDescent="0.2">
      <c r="B59" s="56" t="s">
        <v>355</v>
      </c>
      <c r="C59" s="45" t="s">
        <v>137</v>
      </c>
      <c r="D59" s="46"/>
      <c r="E59" s="47" t="s">
        <v>138</v>
      </c>
      <c r="F59" s="162">
        <v>6</v>
      </c>
      <c r="G59" s="163">
        <v>6</v>
      </c>
      <c r="H59" s="164">
        <f t="shared" si="1"/>
        <v>0</v>
      </c>
      <c r="I59" s="163">
        <v>1</v>
      </c>
    </row>
    <row r="60" spans="2:9" s="17" customFormat="1" ht="15.75" customHeight="1" x14ac:dyDescent="0.2">
      <c r="B60" s="48" t="s">
        <v>139</v>
      </c>
      <c r="C60" s="49" t="s">
        <v>140</v>
      </c>
      <c r="D60" s="50"/>
      <c r="E60" s="51" t="s">
        <v>141</v>
      </c>
      <c r="F60" s="165">
        <f>+F61+F65</f>
        <v>647</v>
      </c>
      <c r="G60" s="57">
        <f>+G61+G65</f>
        <v>0</v>
      </c>
      <c r="H60" s="57">
        <f>+H61+H65</f>
        <v>647</v>
      </c>
      <c r="I60" s="57">
        <f>+I61+I65</f>
        <v>1491</v>
      </c>
    </row>
    <row r="61" spans="2:9" s="17" customFormat="1" ht="15" customHeight="1" x14ac:dyDescent="0.2">
      <c r="B61" s="52" t="s">
        <v>142</v>
      </c>
      <c r="C61" s="53" t="s">
        <v>143</v>
      </c>
      <c r="D61" s="54"/>
      <c r="E61" s="55" t="s">
        <v>144</v>
      </c>
      <c r="F61" s="161">
        <f>SUM(F62:F64)</f>
        <v>647</v>
      </c>
      <c r="G61" s="58">
        <f>SUM(G62:G64)</f>
        <v>0</v>
      </c>
      <c r="H61" s="58">
        <f>SUM(H62:H64)</f>
        <v>647</v>
      </c>
      <c r="I61" s="58">
        <f>SUM(I62:I64)</f>
        <v>1491</v>
      </c>
    </row>
    <row r="62" spans="2:9" s="17" customFormat="1" ht="15" customHeight="1" x14ac:dyDescent="0.2">
      <c r="B62" s="44" t="s">
        <v>145</v>
      </c>
      <c r="C62" s="45" t="s">
        <v>146</v>
      </c>
      <c r="D62" s="46"/>
      <c r="E62" s="47" t="s">
        <v>147</v>
      </c>
      <c r="F62" s="162">
        <v>647</v>
      </c>
      <c r="G62" s="166">
        <v>0</v>
      </c>
      <c r="H62" s="164">
        <f t="shared" si="1"/>
        <v>647</v>
      </c>
      <c r="I62" s="170">
        <v>1491</v>
      </c>
    </row>
    <row r="63" spans="2:9" s="17" customFormat="1" ht="15" customHeight="1" x14ac:dyDescent="0.2">
      <c r="B63" s="56" t="s">
        <v>354</v>
      </c>
      <c r="C63" s="45" t="s">
        <v>148</v>
      </c>
      <c r="D63" s="46"/>
      <c r="E63" s="47" t="s">
        <v>149</v>
      </c>
      <c r="F63" s="162">
        <v>0</v>
      </c>
      <c r="G63" s="166">
        <v>0</v>
      </c>
      <c r="H63" s="164">
        <f t="shared" si="1"/>
        <v>0</v>
      </c>
      <c r="I63" s="170">
        <v>0</v>
      </c>
    </row>
    <row r="64" spans="2:9" s="17" customFormat="1" ht="15" customHeight="1" x14ac:dyDescent="0.2">
      <c r="B64" s="56" t="s">
        <v>355</v>
      </c>
      <c r="C64" s="45" t="s">
        <v>150</v>
      </c>
      <c r="D64" s="46"/>
      <c r="E64" s="47" t="s">
        <v>151</v>
      </c>
      <c r="F64" s="162">
        <v>0</v>
      </c>
      <c r="G64" s="166">
        <v>0</v>
      </c>
      <c r="H64" s="164">
        <f t="shared" si="1"/>
        <v>0</v>
      </c>
      <c r="I64" s="170">
        <v>0</v>
      </c>
    </row>
    <row r="65" spans="2:11" s="17" customFormat="1" ht="15" customHeight="1" x14ac:dyDescent="0.2">
      <c r="B65" s="31" t="s">
        <v>152</v>
      </c>
      <c r="C65" s="28" t="s">
        <v>153</v>
      </c>
      <c r="D65" s="29"/>
      <c r="E65" s="25" t="s">
        <v>154</v>
      </c>
      <c r="F65" s="167">
        <v>0</v>
      </c>
      <c r="G65" s="168">
        <v>0</v>
      </c>
      <c r="H65" s="169">
        <f t="shared" si="1"/>
        <v>0</v>
      </c>
      <c r="I65" s="171">
        <v>0</v>
      </c>
    </row>
    <row r="66" spans="2:11" s="17" customFormat="1" ht="15" customHeight="1" x14ac:dyDescent="0.2">
      <c r="B66" s="42"/>
      <c r="C66" s="39" t="s">
        <v>155</v>
      </c>
      <c r="D66" s="40"/>
      <c r="E66" s="38">
        <v>888</v>
      </c>
      <c r="F66" s="41">
        <f>(SUM(F27:F65)+SUM(F6:F26))</f>
        <v>11112652</v>
      </c>
      <c r="G66" s="41">
        <f>(SUM(G27:G65)+SUM(G6:G26))</f>
        <v>6104168</v>
      </c>
      <c r="H66" s="41">
        <f>(SUM(H27:H65)+SUM(H6:H26))</f>
        <v>5008484</v>
      </c>
      <c r="I66" s="41">
        <f>(SUM(I27:I65)+SUM(I6:I26))</f>
        <v>3764720</v>
      </c>
    </row>
    <row r="68" spans="2:11" ht="15" customHeight="1" x14ac:dyDescent="0.2">
      <c r="B68" s="32"/>
      <c r="C68" s="14"/>
      <c r="D68" s="9"/>
      <c r="E68" s="9"/>
      <c r="F68" s="11"/>
      <c r="G68" s="11"/>
      <c r="H68" s="11"/>
      <c r="I68" s="11"/>
      <c r="J68" s="5"/>
      <c r="K68" s="5"/>
    </row>
    <row r="69" spans="2:11" ht="15" customHeight="1" x14ac:dyDescent="0.2">
      <c r="B69" s="32"/>
      <c r="C69" s="14"/>
      <c r="D69" s="9"/>
      <c r="E69" s="9"/>
      <c r="F69" s="11"/>
      <c r="G69" s="11"/>
      <c r="H69" s="11"/>
      <c r="I69" s="11"/>
      <c r="J69" s="5"/>
      <c r="K69" s="5"/>
    </row>
    <row r="70" spans="2:11" ht="15" customHeight="1" x14ac:dyDescent="0.2">
      <c r="B70" s="32"/>
      <c r="C70" s="14"/>
      <c r="D70" s="9"/>
      <c r="E70" s="9"/>
      <c r="F70" s="11"/>
      <c r="G70" s="11"/>
      <c r="H70" s="11"/>
      <c r="I70" s="11"/>
      <c r="J70" s="5"/>
      <c r="K70" s="5"/>
    </row>
    <row r="71" spans="2:11" ht="15" customHeight="1" x14ac:dyDescent="0.2">
      <c r="B71" s="201"/>
      <c r="C71" s="202"/>
      <c r="D71" s="12"/>
      <c r="E71" s="12"/>
      <c r="F71" s="11"/>
      <c r="G71" s="11"/>
      <c r="H71" s="11"/>
      <c r="I71" s="11"/>
      <c r="J71" s="5"/>
      <c r="K71" s="5"/>
    </row>
    <row r="72" spans="2:11" ht="15" customHeight="1" x14ac:dyDescent="0.2">
      <c r="B72" s="201"/>
      <c r="C72" s="202" t="s">
        <v>253</v>
      </c>
      <c r="D72" s="12"/>
      <c r="E72" s="12"/>
      <c r="F72" s="11"/>
      <c r="G72" s="11"/>
      <c r="H72" s="11"/>
      <c r="I72" s="11"/>
      <c r="J72" s="5"/>
      <c r="K72" s="5"/>
    </row>
    <row r="73" spans="2:11" ht="15" customHeight="1" x14ac:dyDescent="0.2">
      <c r="B73" s="201"/>
      <c r="C73" s="202" t="s">
        <v>254</v>
      </c>
      <c r="D73" s="12">
        <f>+H6</f>
        <v>1252121</v>
      </c>
      <c r="E73" s="12"/>
      <c r="F73" s="11"/>
      <c r="G73" s="11"/>
      <c r="H73" s="11"/>
      <c r="I73" s="11"/>
      <c r="J73" s="5"/>
      <c r="K73" s="5"/>
    </row>
    <row r="74" spans="2:11" ht="15" customHeight="1" x14ac:dyDescent="0.2">
      <c r="B74" s="201"/>
      <c r="C74" s="203">
        <f>+Pasíva!F23</f>
        <v>-130981</v>
      </c>
      <c r="D74" s="12"/>
      <c r="E74" s="12"/>
      <c r="F74" s="11"/>
      <c r="G74" s="11"/>
      <c r="H74" s="11"/>
      <c r="I74" s="11"/>
      <c r="J74" s="5"/>
      <c r="K74" s="5"/>
    </row>
    <row r="75" spans="2:11" ht="15" customHeight="1" x14ac:dyDescent="0.2">
      <c r="B75" s="201"/>
      <c r="C75" s="202" t="s">
        <v>255</v>
      </c>
      <c r="D75" s="12" t="e">
        <f>+#REF!</f>
        <v>#REF!</v>
      </c>
      <c r="E75" s="12"/>
      <c r="F75" s="11"/>
      <c r="G75" s="11"/>
      <c r="H75" s="11"/>
      <c r="I75" s="11"/>
      <c r="J75" s="5"/>
      <c r="K75" s="5"/>
    </row>
    <row r="76" spans="2:11" ht="15" customHeight="1" x14ac:dyDescent="0.2">
      <c r="B76" s="201"/>
      <c r="C76" s="203">
        <f>+Výsledovka!E65</f>
        <v>-130981</v>
      </c>
      <c r="D76" s="12"/>
      <c r="E76" s="12"/>
      <c r="F76" s="11"/>
      <c r="G76" s="11"/>
      <c r="H76" s="11"/>
      <c r="I76" s="11"/>
      <c r="J76" s="5"/>
      <c r="K76" s="5"/>
    </row>
    <row r="77" spans="2:11" ht="15" customHeight="1" x14ac:dyDescent="0.2">
      <c r="B77" s="201"/>
      <c r="C77" s="202"/>
      <c r="D77" s="12"/>
      <c r="E77" s="12"/>
      <c r="F77" s="11"/>
      <c r="G77" s="11"/>
      <c r="H77" s="11"/>
      <c r="I77" s="11"/>
      <c r="J77" s="5"/>
      <c r="K77" s="5"/>
    </row>
    <row r="78" spans="2:11" ht="15" customHeight="1" x14ac:dyDescent="0.2">
      <c r="B78" s="201"/>
      <c r="C78" s="202" t="s">
        <v>256</v>
      </c>
      <c r="D78" s="12" t="e">
        <f>+D73-D75</f>
        <v>#REF!</v>
      </c>
      <c r="E78" s="12"/>
      <c r="F78" s="11"/>
      <c r="G78" s="11"/>
      <c r="H78" s="11"/>
      <c r="I78" s="11"/>
      <c r="J78" s="5"/>
      <c r="K78" s="5"/>
    </row>
    <row r="79" spans="2:11" ht="15" customHeight="1" x14ac:dyDescent="0.2">
      <c r="B79" s="201"/>
      <c r="C79" s="203">
        <f>+C74-C76</f>
        <v>0</v>
      </c>
      <c r="D79" s="12"/>
      <c r="E79" s="12"/>
      <c r="F79" s="11"/>
      <c r="G79" s="11"/>
      <c r="H79" s="11"/>
      <c r="I79" s="11"/>
      <c r="J79" s="5"/>
      <c r="K79" s="5"/>
    </row>
    <row r="80" spans="2:11" ht="15" customHeight="1" x14ac:dyDescent="0.2">
      <c r="B80" s="32"/>
      <c r="C80" s="14"/>
      <c r="D80" s="9"/>
      <c r="E80" s="9"/>
      <c r="F80" s="11"/>
      <c r="G80" s="11"/>
      <c r="H80" s="11"/>
      <c r="I80" s="11"/>
      <c r="J80" s="5"/>
      <c r="K80" s="5"/>
    </row>
    <row r="81" spans="2:11" ht="15" customHeight="1" x14ac:dyDescent="0.2">
      <c r="B81" s="32"/>
      <c r="C81" s="14"/>
      <c r="D81" s="9"/>
      <c r="E81" s="9"/>
      <c r="F81" s="11"/>
      <c r="G81" s="11"/>
      <c r="H81" s="11"/>
      <c r="I81" s="11"/>
      <c r="J81" s="5"/>
      <c r="K81" s="5"/>
    </row>
    <row r="82" spans="2:11" ht="15" customHeight="1" x14ac:dyDescent="0.2">
      <c r="B82" s="32"/>
      <c r="C82" s="14"/>
      <c r="D82" s="9"/>
      <c r="E82" s="9"/>
      <c r="F82" s="11"/>
      <c r="G82" s="11"/>
      <c r="H82" s="11"/>
      <c r="I82" s="11"/>
      <c r="J82" s="5"/>
      <c r="K82" s="5"/>
    </row>
    <row r="83" spans="2:11" ht="15" customHeight="1" x14ac:dyDescent="0.2">
      <c r="B83" s="33"/>
      <c r="C83" s="15"/>
      <c r="D83" s="5"/>
      <c r="E83" s="5"/>
      <c r="F83" s="7"/>
      <c r="G83" s="7"/>
      <c r="H83" s="7"/>
      <c r="I83" s="7"/>
      <c r="J83" s="5"/>
      <c r="K83" s="5"/>
    </row>
    <row r="84" spans="2:11" ht="15" customHeight="1" x14ac:dyDescent="0.2">
      <c r="B84" s="33"/>
      <c r="C84" s="15"/>
      <c r="D84" s="5"/>
      <c r="E84" s="5"/>
      <c r="F84" s="7"/>
      <c r="G84" s="7"/>
      <c r="H84" s="7"/>
      <c r="I84" s="7"/>
      <c r="J84" s="5"/>
      <c r="K84" s="5"/>
    </row>
    <row r="85" spans="2:11" ht="15" customHeight="1" x14ac:dyDescent="0.2">
      <c r="B85" s="33"/>
      <c r="C85" s="15"/>
      <c r="D85" s="5"/>
      <c r="E85" s="5"/>
      <c r="F85" s="7"/>
      <c r="G85" s="7"/>
      <c r="H85" s="7"/>
      <c r="I85" s="7"/>
      <c r="J85" s="5"/>
      <c r="K85" s="5"/>
    </row>
    <row r="86" spans="2:11" ht="15" customHeight="1" x14ac:dyDescent="0.2">
      <c r="B86" s="33"/>
      <c r="C86" s="15"/>
      <c r="D86" s="5"/>
      <c r="E86" s="5"/>
      <c r="F86" s="7"/>
      <c r="G86" s="7"/>
      <c r="H86" s="7"/>
      <c r="I86" s="7"/>
      <c r="J86" s="5"/>
      <c r="K86" s="5"/>
    </row>
    <row r="87" spans="2:11" ht="15" customHeight="1" x14ac:dyDescent="0.2">
      <c r="B87" s="33"/>
      <c r="C87" s="15"/>
      <c r="D87" s="5"/>
      <c r="E87" s="5"/>
      <c r="F87" s="7"/>
      <c r="G87" s="7"/>
      <c r="H87" s="7"/>
      <c r="I87" s="7"/>
      <c r="J87" s="5"/>
      <c r="K87" s="5"/>
    </row>
    <row r="88" spans="2:11" ht="15" customHeight="1" x14ac:dyDescent="0.2">
      <c r="B88" s="33"/>
      <c r="C88" s="15"/>
      <c r="D88" s="5"/>
      <c r="E88" s="5"/>
      <c r="F88" s="7"/>
      <c r="G88" s="7"/>
      <c r="H88" s="7"/>
      <c r="I88" s="7"/>
      <c r="J88" s="5"/>
      <c r="K88" s="5"/>
    </row>
    <row r="89" spans="2:11" ht="15" customHeight="1" x14ac:dyDescent="0.2">
      <c r="B89" s="33"/>
      <c r="C89" s="15"/>
      <c r="D89" s="5"/>
      <c r="E89" s="5"/>
      <c r="F89" s="7"/>
      <c r="G89" s="7"/>
      <c r="H89" s="7"/>
      <c r="I89" s="7"/>
      <c r="J89" s="5"/>
      <c r="K89" s="5"/>
    </row>
    <row r="90" spans="2:11" ht="15" customHeight="1" x14ac:dyDescent="0.2">
      <c r="B90" s="33"/>
      <c r="C90" s="15"/>
      <c r="D90" s="5"/>
      <c r="E90" s="5"/>
      <c r="F90" s="7"/>
      <c r="G90" s="7"/>
      <c r="H90" s="7"/>
      <c r="I90" s="7"/>
      <c r="J90" s="5"/>
      <c r="K90" s="5"/>
    </row>
    <row r="91" spans="2:11" ht="15" customHeight="1" x14ac:dyDescent="0.2">
      <c r="B91" s="33"/>
      <c r="C91" s="15"/>
      <c r="D91" s="5"/>
      <c r="E91" s="5"/>
      <c r="F91" s="7"/>
      <c r="G91" s="7"/>
      <c r="H91" s="7"/>
      <c r="I91" s="7"/>
      <c r="J91" s="5"/>
      <c r="K91" s="5"/>
    </row>
    <row r="92" spans="2:11" ht="15" customHeight="1" x14ac:dyDescent="0.2">
      <c r="B92" s="33"/>
      <c r="C92" s="15"/>
      <c r="D92" s="5"/>
      <c r="E92" s="5"/>
      <c r="F92" s="7"/>
      <c r="G92" s="7"/>
      <c r="H92" s="7"/>
      <c r="I92" s="7"/>
      <c r="J92" s="5"/>
      <c r="K92" s="5"/>
    </row>
    <row r="93" spans="2:11" ht="15" customHeight="1" x14ac:dyDescent="0.2">
      <c r="B93" s="33"/>
      <c r="C93" s="15"/>
      <c r="D93" s="5"/>
      <c r="E93" s="5"/>
      <c r="F93" s="7"/>
      <c r="G93" s="7"/>
      <c r="H93" s="7"/>
      <c r="I93" s="7"/>
      <c r="J93" s="5"/>
      <c r="K93" s="5"/>
    </row>
    <row r="94" spans="2:11" ht="15" customHeight="1" x14ac:dyDescent="0.2">
      <c r="B94" s="33"/>
      <c r="C94" s="15"/>
      <c r="D94" s="5"/>
      <c r="E94" s="5"/>
      <c r="F94" s="7"/>
      <c r="G94" s="7"/>
      <c r="H94" s="7"/>
      <c r="I94" s="7"/>
      <c r="J94" s="5"/>
      <c r="K94" s="5"/>
    </row>
    <row r="95" spans="2:11" ht="15" customHeight="1" x14ac:dyDescent="0.2">
      <c r="B95" s="33"/>
      <c r="C95" s="15"/>
      <c r="D95" s="5"/>
      <c r="E95" s="5"/>
      <c r="F95" s="7"/>
      <c r="G95" s="7"/>
      <c r="H95" s="7"/>
      <c r="I95" s="7"/>
      <c r="J95" s="5"/>
      <c r="K95" s="5"/>
    </row>
    <row r="96" spans="2:11" ht="15" customHeight="1" x14ac:dyDescent="0.2">
      <c r="B96" s="33"/>
      <c r="C96" s="15"/>
      <c r="D96" s="5"/>
      <c r="E96" s="5"/>
      <c r="F96" s="7"/>
      <c r="G96" s="7"/>
      <c r="H96" s="7"/>
      <c r="I96" s="7"/>
      <c r="J96" s="5"/>
      <c r="K96" s="5"/>
    </row>
    <row r="97" spans="2:11" ht="15" customHeight="1" x14ac:dyDescent="0.2">
      <c r="B97" s="33"/>
      <c r="C97" s="15"/>
      <c r="D97" s="5"/>
      <c r="E97" s="5"/>
      <c r="F97" s="7"/>
      <c r="G97" s="7"/>
      <c r="H97" s="7"/>
      <c r="I97" s="7"/>
      <c r="J97" s="5"/>
      <c r="K97" s="5"/>
    </row>
    <row r="98" spans="2:11" ht="15" customHeight="1" x14ac:dyDescent="0.2">
      <c r="B98" s="33"/>
      <c r="C98" s="15"/>
      <c r="D98" s="5"/>
      <c r="E98" s="5"/>
      <c r="F98" s="7"/>
      <c r="G98" s="7"/>
      <c r="H98" s="7"/>
      <c r="I98" s="7"/>
      <c r="J98" s="5"/>
      <c r="K98" s="5"/>
    </row>
  </sheetData>
  <sheetProtection password="FF68" sheet="1" objects="1" scenarios="1"/>
  <dataConsolidate/>
  <mergeCells count="2">
    <mergeCell ref="C2:C3"/>
    <mergeCell ref="F2:H3"/>
  </mergeCells>
  <phoneticPr fontId="0" type="noConversion"/>
  <printOptions horizontalCentered="1" gridLines="1" gridLinesSet="0"/>
  <pageMargins left="0.4" right="0.18" top="0.94" bottom="0.55000000000000004" header="0.37" footer="0.32"/>
  <pageSetup paperSize="9" orientation="portrait" horizontalDpi="180" verticalDpi="4294967292" r:id="rId1"/>
  <headerFooter alignWithMargins="0">
    <oddHeader>&amp;L&amp;"Arial,Normálne"Úč POD 1-01&amp;C&amp;"Arial,Normálne"Súvaha v plnom rozsahu&amp;11
&amp;R&amp;"Arial,Normálne" &amp;D  /&amp;P</oddHeader>
  </headerFooter>
  <rowBreaks count="1" manualBreakCount="1">
    <brk id="70"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M87"/>
  <sheetViews>
    <sheetView topLeftCell="B51" zoomScale="120" workbookViewId="0">
      <selection activeCell="F66" sqref="F66"/>
    </sheetView>
  </sheetViews>
  <sheetFormatPr defaultColWidth="9.1640625" defaultRowHeight="15" customHeight="1" x14ac:dyDescent="0.2"/>
  <cols>
    <col min="1" max="1" width="6.33203125" style="1" customWidth="1"/>
    <col min="2" max="2" width="7.1640625" style="2" customWidth="1"/>
    <col min="3" max="3" width="48.33203125" style="13" customWidth="1"/>
    <col min="4" max="4" width="1" style="1" customWidth="1"/>
    <col min="5" max="5" width="4.6640625" style="2" customWidth="1"/>
    <col min="6" max="7" width="18.6640625" style="3" customWidth="1"/>
    <col min="8" max="16384" width="9.1640625" style="1"/>
  </cols>
  <sheetData>
    <row r="2" spans="2:8" ht="15" customHeight="1" x14ac:dyDescent="0.2">
      <c r="B2" s="18" t="s">
        <v>0</v>
      </c>
      <c r="C2" s="296" t="s">
        <v>156</v>
      </c>
      <c r="D2" s="19"/>
      <c r="E2" s="18" t="s">
        <v>2</v>
      </c>
      <c r="F2" s="298" t="s">
        <v>390</v>
      </c>
      <c r="G2" s="300" t="s">
        <v>382</v>
      </c>
      <c r="H2" s="92"/>
    </row>
    <row r="3" spans="2:8" ht="15" customHeight="1" x14ac:dyDescent="0.2">
      <c r="B3" s="21" t="s">
        <v>5</v>
      </c>
      <c r="C3" s="297"/>
      <c r="D3" s="22"/>
      <c r="E3" s="21" t="s">
        <v>6</v>
      </c>
      <c r="F3" s="299"/>
      <c r="G3" s="301"/>
      <c r="H3" s="92"/>
    </row>
    <row r="4" spans="2:8" ht="15" customHeight="1" x14ac:dyDescent="0.2">
      <c r="B4" s="21"/>
      <c r="C4" s="24"/>
      <c r="D4" s="22"/>
      <c r="E4" s="21" t="s">
        <v>8</v>
      </c>
      <c r="F4" s="172"/>
      <c r="G4" s="169"/>
      <c r="H4" s="92"/>
    </row>
    <row r="5" spans="2:8" ht="15" customHeight="1" x14ac:dyDescent="0.2">
      <c r="B5" s="25" t="s">
        <v>12</v>
      </c>
      <c r="C5" s="26" t="s">
        <v>13</v>
      </c>
      <c r="D5" s="27"/>
      <c r="E5" s="25" t="s">
        <v>14</v>
      </c>
      <c r="F5" s="173">
        <v>5</v>
      </c>
      <c r="G5" s="23">
        <v>6</v>
      </c>
      <c r="H5" s="92"/>
    </row>
    <row r="6" spans="2:8" ht="15" customHeight="1" x14ac:dyDescent="0.2">
      <c r="B6" s="43"/>
      <c r="C6" s="82" t="s">
        <v>157</v>
      </c>
      <c r="D6" s="83"/>
      <c r="E6" s="43" t="s">
        <v>158</v>
      </c>
      <c r="F6" s="174">
        <f>+F7+F24+F50</f>
        <v>1252121</v>
      </c>
      <c r="G6" s="156">
        <f>+G7+G24+G50</f>
        <v>941180</v>
      </c>
      <c r="H6" s="92"/>
    </row>
    <row r="7" spans="2:8" ht="15" customHeight="1" x14ac:dyDescent="0.2">
      <c r="B7" s="94" t="s">
        <v>17</v>
      </c>
      <c r="C7" s="84" t="s">
        <v>159</v>
      </c>
      <c r="D7" s="85"/>
      <c r="E7" s="51" t="s">
        <v>160</v>
      </c>
      <c r="F7" s="175">
        <f>+F8+F11+F16+F20+F23</f>
        <v>199321</v>
      </c>
      <c r="G7" s="57">
        <f>+G8+G11+G16+G20+G23</f>
        <v>330302</v>
      </c>
      <c r="H7" s="92"/>
    </row>
    <row r="8" spans="2:8" ht="15" customHeight="1" x14ac:dyDescent="0.2">
      <c r="B8" s="95" t="s">
        <v>161</v>
      </c>
      <c r="C8" s="86" t="s">
        <v>162</v>
      </c>
      <c r="D8" s="87"/>
      <c r="E8" s="55" t="s">
        <v>163</v>
      </c>
      <c r="F8" s="176">
        <f>+F9+F10</f>
        <v>512848</v>
      </c>
      <c r="G8" s="58">
        <f>+G9+G10</f>
        <v>512848</v>
      </c>
      <c r="H8" s="92"/>
    </row>
    <row r="9" spans="2:8" ht="15" customHeight="1" x14ac:dyDescent="0.2">
      <c r="B9" s="96" t="s">
        <v>383</v>
      </c>
      <c r="C9" s="88" t="s">
        <v>164</v>
      </c>
      <c r="D9" s="89"/>
      <c r="E9" s="47" t="s">
        <v>165</v>
      </c>
      <c r="F9" s="177">
        <v>512848</v>
      </c>
      <c r="G9" s="163">
        <v>512848</v>
      </c>
      <c r="H9" s="92"/>
    </row>
    <row r="10" spans="2:8" ht="15" customHeight="1" x14ac:dyDescent="0.2">
      <c r="B10" s="97" t="s">
        <v>354</v>
      </c>
      <c r="C10" s="88" t="s">
        <v>166</v>
      </c>
      <c r="D10" s="89"/>
      <c r="E10" s="47" t="s">
        <v>167</v>
      </c>
      <c r="F10" s="177">
        <v>0</v>
      </c>
      <c r="G10" s="163">
        <v>0</v>
      </c>
      <c r="H10" s="92"/>
    </row>
    <row r="11" spans="2:8" ht="15" customHeight="1" x14ac:dyDescent="0.2">
      <c r="B11" s="95" t="s">
        <v>168</v>
      </c>
      <c r="C11" s="86" t="s">
        <v>169</v>
      </c>
      <c r="D11" s="87"/>
      <c r="E11" s="55" t="s">
        <v>170</v>
      </c>
      <c r="F11" s="176">
        <f>SUM(F12:F15)</f>
        <v>0</v>
      </c>
      <c r="G11" s="58">
        <f>SUM(G12:G15)</f>
        <v>0</v>
      </c>
      <c r="H11" s="92"/>
    </row>
    <row r="12" spans="2:8" ht="15" customHeight="1" x14ac:dyDescent="0.2">
      <c r="B12" s="96" t="s">
        <v>384</v>
      </c>
      <c r="C12" s="88" t="s">
        <v>171</v>
      </c>
      <c r="D12" s="89"/>
      <c r="E12" s="47" t="s">
        <v>172</v>
      </c>
      <c r="F12" s="177">
        <v>0</v>
      </c>
      <c r="G12" s="163">
        <v>0</v>
      </c>
      <c r="H12" s="92"/>
    </row>
    <row r="13" spans="2:8" ht="15" customHeight="1" x14ac:dyDescent="0.2">
      <c r="B13" s="97" t="s">
        <v>354</v>
      </c>
      <c r="C13" s="88" t="s">
        <v>173</v>
      </c>
      <c r="D13" s="89"/>
      <c r="E13" s="47" t="s">
        <v>174</v>
      </c>
      <c r="F13" s="177">
        <v>0</v>
      </c>
      <c r="G13" s="163">
        <v>0</v>
      </c>
      <c r="H13" s="92"/>
    </row>
    <row r="14" spans="2:8" ht="15" customHeight="1" x14ac:dyDescent="0.2">
      <c r="B14" s="97" t="s">
        <v>355</v>
      </c>
      <c r="C14" s="88" t="s">
        <v>175</v>
      </c>
      <c r="D14" s="89"/>
      <c r="E14" s="47" t="s">
        <v>176</v>
      </c>
      <c r="F14" s="177">
        <v>0</v>
      </c>
      <c r="G14" s="163">
        <v>0</v>
      </c>
      <c r="H14" s="92"/>
    </row>
    <row r="15" spans="2:8" ht="15" customHeight="1" x14ac:dyDescent="0.2">
      <c r="B15" s="97" t="s">
        <v>356</v>
      </c>
      <c r="C15" s="88" t="s">
        <v>177</v>
      </c>
      <c r="D15" s="89"/>
      <c r="E15" s="47" t="s">
        <v>178</v>
      </c>
      <c r="F15" s="177">
        <v>0</v>
      </c>
      <c r="G15" s="163">
        <v>0</v>
      </c>
      <c r="H15" s="92"/>
    </row>
    <row r="16" spans="2:8" ht="15" customHeight="1" x14ac:dyDescent="0.2">
      <c r="B16" s="95" t="s">
        <v>179</v>
      </c>
      <c r="C16" s="86" t="s">
        <v>180</v>
      </c>
      <c r="D16" s="87"/>
      <c r="E16" s="55" t="s">
        <v>181</v>
      </c>
      <c r="F16" s="176">
        <f>SUM(F17:F19)</f>
        <v>23693</v>
      </c>
      <c r="G16" s="58">
        <f>SUM(G17:G19)</f>
        <v>23693</v>
      </c>
      <c r="H16" s="92"/>
    </row>
    <row r="17" spans="2:9" ht="15" customHeight="1" x14ac:dyDescent="0.2">
      <c r="B17" s="96" t="s">
        <v>385</v>
      </c>
      <c r="C17" s="88" t="s">
        <v>182</v>
      </c>
      <c r="D17" s="89"/>
      <c r="E17" s="47" t="s">
        <v>183</v>
      </c>
      <c r="F17" s="177">
        <v>23693</v>
      </c>
      <c r="G17" s="163">
        <v>23693</v>
      </c>
      <c r="H17" s="92"/>
    </row>
    <row r="18" spans="2:9" ht="15" customHeight="1" x14ac:dyDescent="0.2">
      <c r="B18" s="97" t="s">
        <v>354</v>
      </c>
      <c r="C18" s="88" t="s">
        <v>184</v>
      </c>
      <c r="D18" s="89"/>
      <c r="E18" s="47" t="s">
        <v>185</v>
      </c>
      <c r="F18" s="177">
        <v>0</v>
      </c>
      <c r="G18" s="163">
        <v>0</v>
      </c>
      <c r="H18" s="92"/>
    </row>
    <row r="19" spans="2:9" ht="15" customHeight="1" x14ac:dyDescent="0.2">
      <c r="B19" s="97" t="s">
        <v>355</v>
      </c>
      <c r="C19" s="88" t="s">
        <v>186</v>
      </c>
      <c r="D19" s="89"/>
      <c r="E19" s="47" t="s">
        <v>187</v>
      </c>
      <c r="F19" s="177">
        <v>0</v>
      </c>
      <c r="G19" s="163">
        <v>0</v>
      </c>
      <c r="H19" s="92"/>
    </row>
    <row r="20" spans="2:9" ht="15" customHeight="1" x14ac:dyDescent="0.2">
      <c r="B20" s="95" t="s">
        <v>188</v>
      </c>
      <c r="C20" s="86" t="s">
        <v>189</v>
      </c>
      <c r="D20" s="87"/>
      <c r="E20" s="55" t="s">
        <v>190</v>
      </c>
      <c r="F20" s="176">
        <f>SUM(F21:F22)</f>
        <v>-206239</v>
      </c>
      <c r="G20" s="58">
        <f>SUM(G21:G22)</f>
        <v>-118841</v>
      </c>
      <c r="H20" s="92"/>
    </row>
    <row r="21" spans="2:9" ht="15" customHeight="1" x14ac:dyDescent="0.2">
      <c r="B21" s="96" t="s">
        <v>386</v>
      </c>
      <c r="C21" s="88" t="s">
        <v>191</v>
      </c>
      <c r="D21" s="89"/>
      <c r="E21" s="47" t="s">
        <v>192</v>
      </c>
      <c r="F21" s="177">
        <v>0</v>
      </c>
      <c r="G21" s="163">
        <v>0</v>
      </c>
      <c r="H21" s="92"/>
    </row>
    <row r="22" spans="2:9" ht="15" customHeight="1" x14ac:dyDescent="0.2">
      <c r="B22" s="47" t="s">
        <v>354</v>
      </c>
      <c r="C22" s="88" t="s">
        <v>193</v>
      </c>
      <c r="D22" s="89"/>
      <c r="E22" s="47" t="s">
        <v>194</v>
      </c>
      <c r="F22" s="177">
        <v>-206239</v>
      </c>
      <c r="G22" s="163">
        <v>-118841</v>
      </c>
      <c r="H22" s="92"/>
    </row>
    <row r="23" spans="2:9" ht="23.1" customHeight="1" x14ac:dyDescent="0.2">
      <c r="B23" s="95" t="s">
        <v>195</v>
      </c>
      <c r="C23" s="86" t="s">
        <v>196</v>
      </c>
      <c r="D23" s="87"/>
      <c r="E23" s="55" t="s">
        <v>197</v>
      </c>
      <c r="F23" s="176">
        <f>+Aktíva!H6-(+F8+F11+F16+F20+F24+F50)</f>
        <v>-130981</v>
      </c>
      <c r="G23" s="58">
        <f>+Aktíva!I6-(+G8+G11+G16+G20+G24+G50)</f>
        <v>-87398</v>
      </c>
      <c r="H23" s="92"/>
      <c r="I23" s="4"/>
    </row>
    <row r="24" spans="2:9" ht="15" customHeight="1" x14ac:dyDescent="0.2">
      <c r="B24" s="94" t="s">
        <v>20</v>
      </c>
      <c r="C24" s="84" t="s">
        <v>198</v>
      </c>
      <c r="D24" s="85"/>
      <c r="E24" s="51" t="s">
        <v>199</v>
      </c>
      <c r="F24" s="175">
        <f>+F25+F29+F36+F46</f>
        <v>1052800</v>
      </c>
      <c r="G24" s="57">
        <f>+G25+G29+G36+G46</f>
        <v>610878</v>
      </c>
      <c r="H24" s="92"/>
    </row>
    <row r="25" spans="2:9" ht="15" customHeight="1" x14ac:dyDescent="0.2">
      <c r="B25" s="95" t="s">
        <v>23</v>
      </c>
      <c r="C25" s="86" t="s">
        <v>200</v>
      </c>
      <c r="D25" s="87"/>
      <c r="E25" s="55" t="s">
        <v>201</v>
      </c>
      <c r="F25" s="176">
        <f>SUM(F26:F28)</f>
        <v>21047</v>
      </c>
      <c r="G25" s="58">
        <f>SUM(G26:G28)</f>
        <v>18533</v>
      </c>
      <c r="H25" s="92"/>
      <c r="I25" s="4"/>
    </row>
    <row r="26" spans="2:9" ht="15" customHeight="1" x14ac:dyDescent="0.2">
      <c r="B26" s="96" t="s">
        <v>26</v>
      </c>
      <c r="C26" s="88" t="s">
        <v>202</v>
      </c>
      <c r="D26" s="89"/>
      <c r="E26" s="47" t="s">
        <v>203</v>
      </c>
      <c r="F26" s="177">
        <v>0</v>
      </c>
      <c r="G26" s="163">
        <v>0</v>
      </c>
      <c r="H26" s="92"/>
    </row>
    <row r="27" spans="2:9" ht="15" customHeight="1" x14ac:dyDescent="0.2">
      <c r="B27" s="97" t="s">
        <v>354</v>
      </c>
      <c r="C27" s="88" t="s">
        <v>204</v>
      </c>
      <c r="D27" s="89"/>
      <c r="E27" s="47" t="s">
        <v>205</v>
      </c>
      <c r="F27" s="177">
        <v>0</v>
      </c>
      <c r="G27" s="163">
        <v>0</v>
      </c>
      <c r="H27" s="92"/>
    </row>
    <row r="28" spans="2:9" ht="15" customHeight="1" x14ac:dyDescent="0.2">
      <c r="B28" s="97" t="s">
        <v>355</v>
      </c>
      <c r="C28" s="88" t="s">
        <v>206</v>
      </c>
      <c r="D28" s="89"/>
      <c r="E28" s="47" t="s">
        <v>207</v>
      </c>
      <c r="F28" s="177">
        <v>21047</v>
      </c>
      <c r="G28" s="163">
        <v>18533</v>
      </c>
      <c r="H28" s="92"/>
    </row>
    <row r="29" spans="2:9" ht="15" customHeight="1" x14ac:dyDescent="0.2">
      <c r="B29" s="98" t="s">
        <v>47</v>
      </c>
      <c r="C29" s="86" t="s">
        <v>208</v>
      </c>
      <c r="D29" s="87"/>
      <c r="E29" s="55" t="s">
        <v>209</v>
      </c>
      <c r="F29" s="176">
        <f>SUM(F30:F35)</f>
        <v>87067</v>
      </c>
      <c r="G29" s="58">
        <f>SUM(G30:G35)</f>
        <v>95319</v>
      </c>
      <c r="H29" s="92"/>
    </row>
    <row r="30" spans="2:9" ht="15" customHeight="1" x14ac:dyDescent="0.2">
      <c r="B30" s="96" t="s">
        <v>50</v>
      </c>
      <c r="C30" s="88" t="s">
        <v>210</v>
      </c>
      <c r="D30" s="89"/>
      <c r="E30" s="47" t="s">
        <v>211</v>
      </c>
      <c r="F30" s="177">
        <v>0</v>
      </c>
      <c r="G30" s="163">
        <v>0</v>
      </c>
      <c r="H30" s="92"/>
    </row>
    <row r="31" spans="2:9" ht="15" customHeight="1" x14ac:dyDescent="0.2">
      <c r="B31" s="97" t="s">
        <v>354</v>
      </c>
      <c r="C31" s="88" t="s">
        <v>212</v>
      </c>
      <c r="D31" s="89"/>
      <c r="E31" s="47" t="s">
        <v>213</v>
      </c>
      <c r="F31" s="177">
        <v>0</v>
      </c>
      <c r="G31" s="163">
        <v>0</v>
      </c>
      <c r="H31" s="92"/>
    </row>
    <row r="32" spans="2:9" ht="15" customHeight="1" x14ac:dyDescent="0.2">
      <c r="B32" s="97" t="s">
        <v>355</v>
      </c>
      <c r="C32" s="88" t="s">
        <v>214</v>
      </c>
      <c r="D32" s="89"/>
      <c r="E32" s="47" t="s">
        <v>215</v>
      </c>
      <c r="F32" s="177">
        <v>0</v>
      </c>
      <c r="G32" s="163">
        <v>0</v>
      </c>
      <c r="H32" s="92"/>
    </row>
    <row r="33" spans="2:13" ht="15" customHeight="1" x14ac:dyDescent="0.2">
      <c r="B33" s="97" t="s">
        <v>356</v>
      </c>
      <c r="C33" s="88" t="s">
        <v>216</v>
      </c>
      <c r="D33" s="89"/>
      <c r="E33" s="47" t="s">
        <v>217</v>
      </c>
      <c r="F33" s="177">
        <v>0</v>
      </c>
      <c r="G33" s="163">
        <v>0</v>
      </c>
      <c r="H33" s="92"/>
    </row>
    <row r="34" spans="2:13" ht="15" customHeight="1" x14ac:dyDescent="0.2">
      <c r="B34" s="97" t="s">
        <v>357</v>
      </c>
      <c r="C34" s="88" t="s">
        <v>218</v>
      </c>
      <c r="D34" s="90"/>
      <c r="E34" s="47" t="s">
        <v>219</v>
      </c>
      <c r="F34" s="178">
        <v>0</v>
      </c>
      <c r="G34" s="200">
        <v>0</v>
      </c>
      <c r="H34" s="93"/>
      <c r="I34" s="5"/>
      <c r="J34" s="5"/>
      <c r="K34" s="5"/>
      <c r="L34" s="5"/>
      <c r="M34" s="5"/>
    </row>
    <row r="35" spans="2:13" ht="15" customHeight="1" x14ac:dyDescent="0.2">
      <c r="B35" s="97" t="s">
        <v>375</v>
      </c>
      <c r="C35" s="88" t="s">
        <v>220</v>
      </c>
      <c r="D35" s="91"/>
      <c r="E35" s="47" t="s">
        <v>221</v>
      </c>
      <c r="F35" s="178">
        <v>87067</v>
      </c>
      <c r="G35" s="200">
        <v>95319</v>
      </c>
      <c r="H35" s="93"/>
      <c r="I35" s="5"/>
      <c r="J35" s="5"/>
      <c r="K35" s="5"/>
      <c r="L35" s="5"/>
      <c r="M35" s="5"/>
    </row>
    <row r="36" spans="2:13" ht="15" customHeight="1" x14ac:dyDescent="0.2">
      <c r="B36" s="95" t="s">
        <v>71</v>
      </c>
      <c r="C36" s="86" t="s">
        <v>222</v>
      </c>
      <c r="D36" s="87"/>
      <c r="E36" s="55" t="s">
        <v>223</v>
      </c>
      <c r="F36" s="176">
        <f>SUM(F37:F45)</f>
        <v>361030</v>
      </c>
      <c r="G36" s="58">
        <f>SUM(G37:G45)</f>
        <v>160377</v>
      </c>
      <c r="H36" s="92"/>
    </row>
    <row r="37" spans="2:13" ht="23.1" customHeight="1" x14ac:dyDescent="0.2">
      <c r="B37" s="96" t="s">
        <v>387</v>
      </c>
      <c r="C37" s="88" t="s">
        <v>224</v>
      </c>
      <c r="D37" s="89"/>
      <c r="E37" s="47" t="s">
        <v>225</v>
      </c>
      <c r="F37" s="177">
        <v>280335</v>
      </c>
      <c r="G37" s="163">
        <v>116287</v>
      </c>
      <c r="H37" s="92"/>
    </row>
    <row r="38" spans="2:13" ht="23.1" customHeight="1" x14ac:dyDescent="0.2">
      <c r="B38" s="97" t="s">
        <v>354</v>
      </c>
      <c r="C38" s="88" t="s">
        <v>226</v>
      </c>
      <c r="D38" s="89"/>
      <c r="E38" s="47" t="s">
        <v>227</v>
      </c>
      <c r="F38" s="177">
        <v>0</v>
      </c>
      <c r="G38" s="163">
        <v>0</v>
      </c>
      <c r="H38" s="92"/>
    </row>
    <row r="39" spans="2:13" ht="15" customHeight="1" x14ac:dyDescent="0.2">
      <c r="B39" s="97" t="s">
        <v>355</v>
      </c>
      <c r="C39" s="88" t="s">
        <v>228</v>
      </c>
      <c r="D39" s="89"/>
      <c r="E39" s="47" t="s">
        <v>229</v>
      </c>
      <c r="F39" s="177">
        <v>19244</v>
      </c>
      <c r="G39" s="163">
        <v>18500</v>
      </c>
      <c r="H39" s="92"/>
    </row>
    <row r="40" spans="2:13" ht="15" customHeight="1" x14ac:dyDescent="0.2">
      <c r="B40" s="97" t="s">
        <v>356</v>
      </c>
      <c r="C40" s="88" t="s">
        <v>230</v>
      </c>
      <c r="D40" s="89"/>
      <c r="E40" s="47" t="s">
        <v>231</v>
      </c>
      <c r="F40" s="177">
        <v>32539</v>
      </c>
      <c r="G40" s="163">
        <v>11031</v>
      </c>
      <c r="H40" s="92"/>
    </row>
    <row r="41" spans="2:13" ht="24" customHeight="1" x14ac:dyDescent="0.2">
      <c r="B41" s="97" t="s">
        <v>357</v>
      </c>
      <c r="C41" s="88" t="s">
        <v>232</v>
      </c>
      <c r="D41" s="89"/>
      <c r="E41" s="47" t="s">
        <v>233</v>
      </c>
      <c r="F41" s="177">
        <v>16418</v>
      </c>
      <c r="G41" s="163">
        <v>1836</v>
      </c>
      <c r="H41" s="92"/>
    </row>
    <row r="42" spans="2:13" ht="15" customHeight="1" x14ac:dyDescent="0.2">
      <c r="B42" s="97" t="s">
        <v>375</v>
      </c>
      <c r="C42" s="88" t="s">
        <v>234</v>
      </c>
      <c r="D42" s="89"/>
      <c r="E42" s="47" t="s">
        <v>235</v>
      </c>
      <c r="F42" s="177">
        <v>4375</v>
      </c>
      <c r="G42" s="163">
        <v>4604</v>
      </c>
      <c r="H42" s="92"/>
    </row>
    <row r="43" spans="2:13" ht="15" customHeight="1" x14ac:dyDescent="0.2">
      <c r="B43" s="97" t="s">
        <v>376</v>
      </c>
      <c r="C43" s="88" t="s">
        <v>236</v>
      </c>
      <c r="D43" s="89"/>
      <c r="E43" s="47" t="s">
        <v>237</v>
      </c>
      <c r="F43" s="177">
        <v>0</v>
      </c>
      <c r="G43" s="163">
        <v>0</v>
      </c>
      <c r="H43" s="92"/>
    </row>
    <row r="44" spans="2:13" ht="15" customHeight="1" x14ac:dyDescent="0.2">
      <c r="B44" s="97" t="s">
        <v>377</v>
      </c>
      <c r="C44" s="88" t="s">
        <v>238</v>
      </c>
      <c r="D44" s="89"/>
      <c r="E44" s="47" t="s">
        <v>239</v>
      </c>
      <c r="F44" s="177">
        <v>0</v>
      </c>
      <c r="G44" s="163">
        <v>0</v>
      </c>
      <c r="H44" s="92"/>
    </row>
    <row r="45" spans="2:13" ht="15" customHeight="1" x14ac:dyDescent="0.2">
      <c r="B45" s="97" t="s">
        <v>388</v>
      </c>
      <c r="C45" s="88" t="s">
        <v>240</v>
      </c>
      <c r="D45" s="89"/>
      <c r="E45" s="47">
        <v>100</v>
      </c>
      <c r="F45" s="177">
        <v>8119</v>
      </c>
      <c r="G45" s="163">
        <v>8119</v>
      </c>
      <c r="H45" s="92"/>
    </row>
    <row r="46" spans="2:13" ht="15" customHeight="1" x14ac:dyDescent="0.2">
      <c r="B46" s="95" t="s">
        <v>241</v>
      </c>
      <c r="C46" s="86" t="s">
        <v>242</v>
      </c>
      <c r="D46" s="87"/>
      <c r="E46" s="55">
        <v>101</v>
      </c>
      <c r="F46" s="176">
        <f>SUM(F47:F49)</f>
        <v>583656</v>
      </c>
      <c r="G46" s="58">
        <f>SUM(G47:G49)</f>
        <v>336649</v>
      </c>
      <c r="H46" s="92"/>
    </row>
    <row r="47" spans="2:13" ht="15" customHeight="1" x14ac:dyDescent="0.2">
      <c r="B47" s="96" t="s">
        <v>389</v>
      </c>
      <c r="C47" s="88" t="s">
        <v>243</v>
      </c>
      <c r="D47" s="89"/>
      <c r="E47" s="47">
        <v>102</v>
      </c>
      <c r="F47" s="177">
        <v>95158</v>
      </c>
      <c r="G47" s="163">
        <v>137158</v>
      </c>
      <c r="H47" s="92"/>
    </row>
    <row r="48" spans="2:13" ht="15" customHeight="1" x14ac:dyDescent="0.2">
      <c r="B48" s="97" t="s">
        <v>354</v>
      </c>
      <c r="C48" s="88" t="s">
        <v>244</v>
      </c>
      <c r="D48" s="89"/>
      <c r="E48" s="47">
        <v>103</v>
      </c>
      <c r="F48" s="177">
        <v>156098</v>
      </c>
      <c r="G48" s="163">
        <v>167091</v>
      </c>
      <c r="H48" s="92"/>
    </row>
    <row r="49" spans="2:9" ht="15" customHeight="1" x14ac:dyDescent="0.2">
      <c r="B49" s="97" t="s">
        <v>355</v>
      </c>
      <c r="C49" s="88" t="s">
        <v>245</v>
      </c>
      <c r="D49" s="89"/>
      <c r="E49" s="47">
        <v>104</v>
      </c>
      <c r="F49" s="177">
        <v>332400</v>
      </c>
      <c r="G49" s="163">
        <v>32400</v>
      </c>
      <c r="H49" s="92"/>
    </row>
    <row r="50" spans="2:9" ht="15" customHeight="1" x14ac:dyDescent="0.2">
      <c r="B50" s="94" t="s">
        <v>84</v>
      </c>
      <c r="C50" s="84" t="s">
        <v>246</v>
      </c>
      <c r="D50" s="85"/>
      <c r="E50" s="51">
        <v>105</v>
      </c>
      <c r="F50" s="175">
        <f>+F51+F55</f>
        <v>0</v>
      </c>
      <c r="G50" s="57">
        <f>+G51+G55</f>
        <v>0</v>
      </c>
      <c r="H50" s="92"/>
    </row>
    <row r="51" spans="2:9" ht="15" customHeight="1" x14ac:dyDescent="0.2">
      <c r="B51" s="95" t="s">
        <v>87</v>
      </c>
      <c r="C51" s="86" t="s">
        <v>247</v>
      </c>
      <c r="D51" s="87"/>
      <c r="E51" s="55">
        <v>106</v>
      </c>
      <c r="F51" s="176">
        <f>SUM(F52:F54)</f>
        <v>0</v>
      </c>
      <c r="G51" s="58">
        <f>SUM(G52:G54)</f>
        <v>0</v>
      </c>
      <c r="H51" s="92"/>
    </row>
    <row r="52" spans="2:9" ht="15" customHeight="1" x14ac:dyDescent="0.2">
      <c r="B52" s="96" t="s">
        <v>90</v>
      </c>
      <c r="C52" s="88" t="s">
        <v>248</v>
      </c>
      <c r="D52" s="89"/>
      <c r="E52" s="47">
        <v>107</v>
      </c>
      <c r="F52" s="177">
        <v>0</v>
      </c>
      <c r="G52" s="163">
        <v>0</v>
      </c>
      <c r="H52" s="92"/>
    </row>
    <row r="53" spans="2:9" ht="15" customHeight="1" x14ac:dyDescent="0.2">
      <c r="B53" s="97" t="s">
        <v>354</v>
      </c>
      <c r="C53" s="88" t="s">
        <v>249</v>
      </c>
      <c r="D53" s="89"/>
      <c r="E53" s="47">
        <v>108</v>
      </c>
      <c r="F53" s="177">
        <v>0</v>
      </c>
      <c r="G53" s="163">
        <v>0</v>
      </c>
      <c r="H53" s="92"/>
    </row>
    <row r="54" spans="2:9" ht="15" customHeight="1" x14ac:dyDescent="0.2">
      <c r="B54" s="97" t="s">
        <v>355</v>
      </c>
      <c r="C54" s="88" t="s">
        <v>250</v>
      </c>
      <c r="D54" s="89"/>
      <c r="E54" s="47">
        <v>109</v>
      </c>
      <c r="F54" s="177">
        <v>0</v>
      </c>
      <c r="G54" s="163">
        <v>0</v>
      </c>
      <c r="H54" s="92"/>
    </row>
    <row r="55" spans="2:9" ht="15" customHeight="1" x14ac:dyDescent="0.2">
      <c r="B55" s="99" t="s">
        <v>103</v>
      </c>
      <c r="C55" s="34" t="s">
        <v>251</v>
      </c>
      <c r="D55" s="35"/>
      <c r="E55" s="25">
        <v>110</v>
      </c>
      <c r="F55" s="179">
        <v>0</v>
      </c>
      <c r="G55" s="181">
        <v>0</v>
      </c>
      <c r="H55" s="92"/>
    </row>
    <row r="56" spans="2:9" ht="15" customHeight="1" x14ac:dyDescent="0.2">
      <c r="B56" s="38"/>
      <c r="C56" s="36" t="s">
        <v>252</v>
      </c>
      <c r="D56" s="37"/>
      <c r="E56" s="38">
        <v>999</v>
      </c>
      <c r="F56" s="180">
        <f>(SUM(F36:F55)+SUM(F6:F35))</f>
        <v>5139465</v>
      </c>
      <c r="G56" s="41">
        <f>(SUM(G36:G55)+SUM(G6:G35))</f>
        <v>3852118</v>
      </c>
      <c r="H56" s="92"/>
    </row>
    <row r="57" spans="2:9" ht="15" customHeight="1" x14ac:dyDescent="0.2">
      <c r="B57" s="8"/>
      <c r="C57" s="14"/>
      <c r="D57" s="9"/>
      <c r="E57" s="9"/>
      <c r="F57" s="11"/>
      <c r="G57" s="11"/>
      <c r="H57" s="5"/>
      <c r="I57" s="5"/>
    </row>
    <row r="58" spans="2:9" ht="15" customHeight="1" x14ac:dyDescent="0.2">
      <c r="B58" s="8"/>
      <c r="C58" s="14"/>
      <c r="D58" s="9"/>
      <c r="E58" s="9"/>
      <c r="F58" s="11"/>
      <c r="G58" s="11"/>
      <c r="H58" s="5"/>
      <c r="I58" s="5"/>
    </row>
    <row r="59" spans="2:9" ht="15" customHeight="1" x14ac:dyDescent="0.2">
      <c r="B59" s="8"/>
      <c r="C59" s="14"/>
      <c r="D59" s="9"/>
      <c r="E59" s="9"/>
      <c r="F59" s="11"/>
      <c r="G59" s="11"/>
      <c r="H59" s="5"/>
      <c r="I59" s="5"/>
    </row>
    <row r="60" spans="2:9" ht="15" customHeight="1" x14ac:dyDescent="0.2">
      <c r="B60" s="8"/>
      <c r="C60" s="14"/>
      <c r="D60" s="9"/>
      <c r="E60" s="9"/>
      <c r="F60" s="11"/>
      <c r="G60" s="11"/>
      <c r="H60" s="5"/>
      <c r="I60" s="5"/>
    </row>
    <row r="61" spans="2:9" ht="15" customHeight="1" x14ac:dyDescent="0.2">
      <c r="B61" s="8"/>
      <c r="C61" s="14" t="s">
        <v>253</v>
      </c>
      <c r="D61" s="9"/>
      <c r="E61" s="9"/>
      <c r="F61" s="11"/>
      <c r="G61" s="11"/>
      <c r="H61" s="5"/>
      <c r="I61" s="5"/>
    </row>
    <row r="62" spans="2:9" ht="15" customHeight="1" x14ac:dyDescent="0.2">
      <c r="B62" s="8"/>
      <c r="C62" s="14" t="s">
        <v>254</v>
      </c>
      <c r="D62" s="12" t="e">
        <f>+#REF!</f>
        <v>#REF!</v>
      </c>
      <c r="E62" s="9"/>
      <c r="F62" s="11"/>
      <c r="G62" s="11"/>
      <c r="H62" s="5"/>
      <c r="I62" s="5"/>
    </row>
    <row r="63" spans="2:9" ht="15" customHeight="1" x14ac:dyDescent="0.2">
      <c r="B63" s="8"/>
      <c r="C63" s="16">
        <f>+F23</f>
        <v>-130981</v>
      </c>
      <c r="D63" s="12"/>
      <c r="E63" s="9"/>
      <c r="F63" s="11"/>
      <c r="G63" s="11"/>
      <c r="H63" s="5"/>
      <c r="I63" s="5"/>
    </row>
    <row r="64" spans="2:9" ht="15" customHeight="1" x14ac:dyDescent="0.2">
      <c r="B64" s="8"/>
      <c r="C64" s="14" t="s">
        <v>255</v>
      </c>
      <c r="D64" s="12">
        <f>+F6</f>
        <v>1252121</v>
      </c>
      <c r="E64" s="9"/>
      <c r="F64" s="11">
        <f>+Výsledovka!E65</f>
        <v>-130981</v>
      </c>
      <c r="G64" s="11"/>
      <c r="H64" s="5"/>
      <c r="I64" s="5"/>
    </row>
    <row r="65" spans="2:9" ht="15" customHeight="1" x14ac:dyDescent="0.2">
      <c r="B65" s="8"/>
      <c r="C65" s="16">
        <f>+Výsledovka!E65</f>
        <v>-130981</v>
      </c>
      <c r="D65" s="12"/>
      <c r="E65" s="9"/>
      <c r="F65" s="11"/>
      <c r="G65" s="11"/>
      <c r="H65" s="5"/>
      <c r="I65" s="5"/>
    </row>
    <row r="66" spans="2:9" ht="15" customHeight="1" x14ac:dyDescent="0.2">
      <c r="B66" s="8"/>
      <c r="C66" s="14"/>
      <c r="D66" s="12"/>
      <c r="E66" s="9"/>
      <c r="F66" s="11"/>
      <c r="G66" s="11"/>
      <c r="H66" s="5"/>
      <c r="I66" s="5"/>
    </row>
    <row r="67" spans="2:9" ht="15" customHeight="1" x14ac:dyDescent="0.2">
      <c r="B67" s="8"/>
      <c r="C67" s="14" t="s">
        <v>256</v>
      </c>
      <c r="D67" s="12" t="e">
        <f>+D62-D64</f>
        <v>#REF!</v>
      </c>
      <c r="E67" s="9"/>
      <c r="F67" s="11"/>
      <c r="G67" s="11"/>
      <c r="H67" s="5"/>
      <c r="I67" s="5"/>
    </row>
    <row r="68" spans="2:9" ht="15" customHeight="1" x14ac:dyDescent="0.2">
      <c r="B68" s="8"/>
      <c r="C68" s="16">
        <f>+C63-C65</f>
        <v>0</v>
      </c>
      <c r="D68" s="9"/>
      <c r="E68" s="9"/>
      <c r="F68" s="11"/>
      <c r="G68" s="11"/>
      <c r="H68" s="5"/>
      <c r="I68" s="5"/>
    </row>
    <row r="69" spans="2:9" ht="15" customHeight="1" x14ac:dyDescent="0.2">
      <c r="B69" s="8"/>
      <c r="C69" s="14"/>
      <c r="D69" s="9"/>
      <c r="E69" s="9"/>
      <c r="F69" s="11"/>
      <c r="G69" s="11"/>
      <c r="H69" s="5"/>
      <c r="I69" s="5"/>
    </row>
    <row r="70" spans="2:9" ht="15" customHeight="1" x14ac:dyDescent="0.2">
      <c r="B70" s="8"/>
      <c r="C70" s="14"/>
      <c r="D70" s="9"/>
      <c r="E70" s="9"/>
      <c r="F70" s="11"/>
      <c r="G70" s="11"/>
      <c r="H70" s="5"/>
      <c r="I70" s="5"/>
    </row>
    <row r="71" spans="2:9" ht="15" customHeight="1" x14ac:dyDescent="0.2">
      <c r="B71" s="8"/>
      <c r="C71" s="14"/>
      <c r="D71" s="9"/>
      <c r="E71" s="9"/>
      <c r="F71" s="11"/>
      <c r="G71" s="11"/>
      <c r="H71" s="5"/>
      <c r="I71" s="5"/>
    </row>
    <row r="72" spans="2:9" ht="15" customHeight="1" x14ac:dyDescent="0.2">
      <c r="B72" s="6"/>
      <c r="C72" s="15"/>
      <c r="D72" s="5"/>
      <c r="E72" s="5"/>
      <c r="F72" s="7"/>
      <c r="G72" s="7"/>
      <c r="H72" s="5"/>
      <c r="I72" s="5"/>
    </row>
    <row r="73" spans="2:9" ht="15" customHeight="1" x14ac:dyDescent="0.2">
      <c r="B73" s="6"/>
      <c r="C73" s="15"/>
      <c r="D73" s="5"/>
      <c r="E73" s="5"/>
      <c r="F73" s="7"/>
      <c r="G73" s="7"/>
      <c r="H73" s="5"/>
      <c r="I73" s="5"/>
    </row>
    <row r="74" spans="2:9" ht="15" customHeight="1" x14ac:dyDescent="0.2">
      <c r="B74" s="6"/>
      <c r="C74" s="15"/>
      <c r="D74" s="5"/>
      <c r="E74" s="5"/>
      <c r="F74" s="7"/>
      <c r="G74" s="7"/>
      <c r="H74" s="5"/>
      <c r="I74" s="5"/>
    </row>
    <row r="75" spans="2:9" ht="15" customHeight="1" x14ac:dyDescent="0.2">
      <c r="B75" s="6"/>
      <c r="C75" s="15"/>
      <c r="D75" s="5"/>
      <c r="E75" s="5"/>
      <c r="F75" s="7"/>
      <c r="G75" s="7"/>
      <c r="H75" s="5"/>
      <c r="I75" s="5"/>
    </row>
    <row r="76" spans="2:9" ht="15" customHeight="1" x14ac:dyDescent="0.2">
      <c r="B76" s="6"/>
      <c r="C76" s="15"/>
      <c r="D76" s="5"/>
      <c r="E76" s="5"/>
      <c r="F76" s="7"/>
      <c r="G76" s="7"/>
      <c r="H76" s="5"/>
      <c r="I76" s="5"/>
    </row>
    <row r="77" spans="2:9" ht="15" customHeight="1" x14ac:dyDescent="0.2">
      <c r="B77" s="6"/>
      <c r="C77" s="15"/>
      <c r="D77" s="5"/>
      <c r="E77" s="5"/>
      <c r="F77" s="7"/>
      <c r="G77" s="7"/>
      <c r="H77" s="5"/>
      <c r="I77" s="5"/>
    </row>
    <row r="78" spans="2:9" ht="15" customHeight="1" x14ac:dyDescent="0.2">
      <c r="B78" s="6"/>
      <c r="C78" s="15"/>
      <c r="D78" s="5"/>
      <c r="E78" s="5"/>
      <c r="F78" s="7"/>
      <c r="G78" s="7"/>
      <c r="H78" s="5"/>
      <c r="I78" s="5"/>
    </row>
    <row r="79" spans="2:9" ht="15" customHeight="1" x14ac:dyDescent="0.2">
      <c r="B79" s="6"/>
      <c r="C79" s="15"/>
      <c r="D79" s="5"/>
      <c r="E79" s="5"/>
      <c r="F79" s="7"/>
      <c r="G79" s="7"/>
      <c r="H79" s="5"/>
      <c r="I79" s="5"/>
    </row>
    <row r="80" spans="2:9" ht="15" customHeight="1" x14ac:dyDescent="0.2">
      <c r="B80" s="6"/>
      <c r="C80" s="15"/>
      <c r="D80" s="5"/>
      <c r="E80" s="5"/>
      <c r="F80" s="7"/>
      <c r="G80" s="7"/>
      <c r="H80" s="5"/>
      <c r="I80" s="5"/>
    </row>
    <row r="81" spans="2:9" ht="15" customHeight="1" x14ac:dyDescent="0.2">
      <c r="B81" s="6"/>
      <c r="C81" s="15"/>
      <c r="D81" s="5"/>
      <c r="E81" s="5"/>
      <c r="F81" s="7"/>
      <c r="G81" s="7"/>
      <c r="H81" s="5"/>
      <c r="I81" s="5"/>
    </row>
    <row r="82" spans="2:9" ht="15" customHeight="1" x14ac:dyDescent="0.2">
      <c r="B82" s="6"/>
      <c r="C82" s="15"/>
      <c r="D82" s="5"/>
      <c r="E82" s="5"/>
      <c r="F82" s="7"/>
      <c r="G82" s="7"/>
      <c r="H82" s="5"/>
      <c r="I82" s="5"/>
    </row>
    <row r="83" spans="2:9" ht="15" customHeight="1" x14ac:dyDescent="0.2">
      <c r="B83" s="6"/>
      <c r="C83" s="15"/>
      <c r="D83" s="5"/>
      <c r="E83" s="5"/>
      <c r="F83" s="7"/>
      <c r="G83" s="7"/>
      <c r="H83" s="5"/>
      <c r="I83" s="5"/>
    </row>
    <row r="84" spans="2:9" ht="15" customHeight="1" x14ac:dyDescent="0.2">
      <c r="B84" s="6"/>
      <c r="C84" s="15"/>
      <c r="D84" s="5"/>
      <c r="E84" s="5"/>
      <c r="F84" s="7"/>
      <c r="G84" s="7"/>
      <c r="H84" s="5"/>
      <c r="I84" s="5"/>
    </row>
    <row r="85" spans="2:9" ht="15" customHeight="1" x14ac:dyDescent="0.2">
      <c r="B85" s="6"/>
      <c r="C85" s="15"/>
      <c r="D85" s="5"/>
      <c r="E85" s="5"/>
      <c r="F85" s="7"/>
      <c r="G85" s="7"/>
      <c r="H85" s="5"/>
      <c r="I85" s="5"/>
    </row>
    <row r="86" spans="2:9" ht="15" customHeight="1" x14ac:dyDescent="0.2">
      <c r="B86" s="6"/>
      <c r="C86" s="15"/>
      <c r="D86" s="5"/>
      <c r="E86" s="5"/>
      <c r="F86" s="7"/>
      <c r="G86" s="7"/>
      <c r="H86" s="5"/>
      <c r="I86" s="5"/>
    </row>
    <row r="87" spans="2:9" ht="15" customHeight="1" x14ac:dyDescent="0.2">
      <c r="B87" s="6"/>
      <c r="C87" s="15"/>
      <c r="D87" s="5"/>
      <c r="E87" s="5"/>
      <c r="F87" s="7"/>
      <c r="G87" s="7"/>
      <c r="H87" s="5"/>
      <c r="I87" s="5"/>
    </row>
  </sheetData>
  <sheetProtection password="AC73" sheet="1" objects="1" scenarios="1"/>
  <dataConsolidate/>
  <mergeCells count="3">
    <mergeCell ref="C2:C3"/>
    <mergeCell ref="F2:F3"/>
    <mergeCell ref="G2:G3"/>
  </mergeCells>
  <phoneticPr fontId="0" type="noConversion"/>
  <printOptions horizontalCentered="1" gridLines="1" gridLinesSet="0"/>
  <pageMargins left="0.56000000000000005" right="0.31496062992125984" top="1" bottom="0.74" header="0.5" footer="0.5"/>
  <pageSetup paperSize="9" orientation="portrait" horizontalDpi="180" verticalDpi="4294967292" r:id="rId1"/>
  <headerFooter alignWithMargins="0">
    <oddHeader>&amp;L&amp;"Arial,Normálne"Úč POD 1-01&amp;C&amp;"Arial,Normálne"Súvaha v plnom rozsahu&amp;11
&amp;R&amp;"Arial,Normálne" &amp;D /&amp;P</oddHeader>
  </headerFooter>
  <rowBreaks count="1" manualBreakCount="1">
    <brk id="105" max="655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F171"/>
  <sheetViews>
    <sheetView zoomScale="120" workbookViewId="0">
      <pane ySplit="1" topLeftCell="A63" activePane="bottomLeft"/>
      <selection pane="bottomLeft" activeCell="E67" sqref="E67"/>
    </sheetView>
  </sheetViews>
  <sheetFormatPr defaultColWidth="9.1640625" defaultRowHeight="21.75" customHeight="1" x14ac:dyDescent="0.2"/>
  <cols>
    <col min="1" max="1" width="5.83203125" style="100" customWidth="1"/>
    <col min="2" max="2" width="7" style="105" customWidth="1"/>
    <col min="3" max="3" width="47.83203125" style="106" customWidth="1"/>
    <col min="4" max="4" width="4.6640625" style="109" customWidth="1"/>
    <col min="5" max="6" width="18.6640625" style="198" customWidth="1"/>
    <col min="7" max="16384" width="9.1640625" style="100"/>
  </cols>
  <sheetData>
    <row r="2" spans="2:6" ht="15" customHeight="1" x14ac:dyDescent="0.2">
      <c r="B2" s="306" t="s">
        <v>358</v>
      </c>
      <c r="C2" s="302" t="s">
        <v>257</v>
      </c>
      <c r="D2" s="110" t="s">
        <v>258</v>
      </c>
      <c r="E2" s="304" t="s">
        <v>391</v>
      </c>
      <c r="F2" s="305"/>
    </row>
    <row r="3" spans="2:6" ht="15" customHeight="1" x14ac:dyDescent="0.2">
      <c r="B3" s="307"/>
      <c r="C3" s="303"/>
      <c r="D3" s="112" t="s">
        <v>8</v>
      </c>
      <c r="E3" s="182" t="s">
        <v>259</v>
      </c>
      <c r="F3" s="182" t="s">
        <v>260</v>
      </c>
    </row>
    <row r="4" spans="2:6" ht="15" customHeight="1" x14ac:dyDescent="0.2">
      <c r="B4" s="308"/>
      <c r="C4" s="111"/>
      <c r="D4" s="112"/>
      <c r="E4" s="183"/>
      <c r="F4" s="183"/>
    </row>
    <row r="5" spans="2:6" ht="15" customHeight="1" x14ac:dyDescent="0.2">
      <c r="B5" s="113" t="s">
        <v>12</v>
      </c>
      <c r="C5" s="114" t="s">
        <v>13</v>
      </c>
      <c r="D5" s="115" t="s">
        <v>14</v>
      </c>
      <c r="E5" s="184">
        <v>1</v>
      </c>
      <c r="F5" s="184">
        <v>2</v>
      </c>
    </row>
    <row r="6" spans="2:6" ht="18" customHeight="1" x14ac:dyDescent="0.2">
      <c r="B6" s="127" t="s">
        <v>261</v>
      </c>
      <c r="C6" s="116" t="s">
        <v>262</v>
      </c>
      <c r="D6" s="117" t="s">
        <v>359</v>
      </c>
      <c r="E6" s="185">
        <v>738</v>
      </c>
      <c r="F6" s="185">
        <v>12119</v>
      </c>
    </row>
    <row r="7" spans="2:6" ht="18" customHeight="1" x14ac:dyDescent="0.2">
      <c r="B7" s="128" t="s">
        <v>17</v>
      </c>
      <c r="C7" s="119" t="s">
        <v>263</v>
      </c>
      <c r="D7" s="120" t="s">
        <v>360</v>
      </c>
      <c r="E7" s="186">
        <v>511</v>
      </c>
      <c r="F7" s="186">
        <v>10322</v>
      </c>
    </row>
    <row r="8" spans="2:6" ht="18" customHeight="1" x14ac:dyDescent="0.2">
      <c r="B8" s="141" t="s">
        <v>264</v>
      </c>
      <c r="C8" s="142" t="s">
        <v>265</v>
      </c>
      <c r="D8" s="143" t="s">
        <v>361</v>
      </c>
      <c r="E8" s="187">
        <f>+E6-E7</f>
        <v>227</v>
      </c>
      <c r="F8" s="187">
        <f>+F6-F7</f>
        <v>1797</v>
      </c>
    </row>
    <row r="9" spans="2:6" ht="18" customHeight="1" x14ac:dyDescent="0.2">
      <c r="B9" s="141" t="s">
        <v>266</v>
      </c>
      <c r="C9" s="142" t="s">
        <v>267</v>
      </c>
      <c r="D9" s="143" t="s">
        <v>362</v>
      </c>
      <c r="E9" s="187">
        <f>+E10+E11+E12</f>
        <v>826711</v>
      </c>
      <c r="F9" s="187">
        <f>+F10+F11+F12</f>
        <v>1294996</v>
      </c>
    </row>
    <row r="10" spans="2:6" ht="18" customHeight="1" x14ac:dyDescent="0.2">
      <c r="B10" s="128" t="s">
        <v>396</v>
      </c>
      <c r="C10" s="119" t="s">
        <v>392</v>
      </c>
      <c r="D10" s="120" t="s">
        <v>363</v>
      </c>
      <c r="E10" s="186">
        <v>794127</v>
      </c>
      <c r="F10" s="186">
        <v>1385381</v>
      </c>
    </row>
    <row r="11" spans="2:6" ht="18" customHeight="1" x14ac:dyDescent="0.2">
      <c r="B11" s="118" t="s">
        <v>354</v>
      </c>
      <c r="C11" s="119" t="s">
        <v>268</v>
      </c>
      <c r="D11" s="120" t="s">
        <v>364</v>
      </c>
      <c r="E11" s="186">
        <v>29874</v>
      </c>
      <c r="F11" s="186">
        <v>-90385</v>
      </c>
    </row>
    <row r="12" spans="2:6" ht="18" customHeight="1" x14ac:dyDescent="0.2">
      <c r="B12" s="118" t="s">
        <v>355</v>
      </c>
      <c r="C12" s="119" t="s">
        <v>269</v>
      </c>
      <c r="D12" s="120" t="s">
        <v>365</v>
      </c>
      <c r="E12" s="186">
        <v>2710</v>
      </c>
      <c r="F12" s="186">
        <v>0</v>
      </c>
    </row>
    <row r="13" spans="2:6" ht="18" customHeight="1" x14ac:dyDescent="0.2">
      <c r="B13" s="128" t="s">
        <v>20</v>
      </c>
      <c r="C13" s="119" t="s">
        <v>270</v>
      </c>
      <c r="D13" s="120" t="s">
        <v>366</v>
      </c>
      <c r="E13" s="199">
        <f>+E14+E15</f>
        <v>479347</v>
      </c>
      <c r="F13" s="199">
        <f>+F14+F15</f>
        <v>867147</v>
      </c>
    </row>
    <row r="14" spans="2:6" ht="18" customHeight="1" x14ac:dyDescent="0.2">
      <c r="B14" s="128" t="s">
        <v>370</v>
      </c>
      <c r="C14" s="119" t="s">
        <v>271</v>
      </c>
      <c r="D14" s="120" t="s">
        <v>368</v>
      </c>
      <c r="E14" s="186">
        <v>434597</v>
      </c>
      <c r="F14" s="186">
        <v>770605</v>
      </c>
    </row>
    <row r="15" spans="2:6" ht="18" customHeight="1" x14ac:dyDescent="0.2">
      <c r="B15" s="128" t="s">
        <v>371</v>
      </c>
      <c r="C15" s="119" t="s">
        <v>272</v>
      </c>
      <c r="D15" s="120">
        <f t="shared" ref="D15:D38" si="0">+D14+1</f>
        <v>10</v>
      </c>
      <c r="E15" s="186">
        <v>44750</v>
      </c>
      <c r="F15" s="186">
        <v>96542</v>
      </c>
    </row>
    <row r="16" spans="2:6" ht="18" customHeight="1" x14ac:dyDescent="0.2">
      <c r="B16" s="141" t="s">
        <v>264</v>
      </c>
      <c r="C16" s="142" t="s">
        <v>273</v>
      </c>
      <c r="D16" s="143">
        <f t="shared" si="0"/>
        <v>11</v>
      </c>
      <c r="E16" s="187">
        <f>+E8+E9-E13</f>
        <v>347591</v>
      </c>
      <c r="F16" s="187">
        <f>+F8+F9-F13</f>
        <v>429646</v>
      </c>
    </row>
    <row r="17" spans="2:6" ht="18" customHeight="1" x14ac:dyDescent="0.2">
      <c r="B17" s="141" t="s">
        <v>84</v>
      </c>
      <c r="C17" s="142" t="s">
        <v>274</v>
      </c>
      <c r="D17" s="143">
        <f t="shared" si="0"/>
        <v>12</v>
      </c>
      <c r="E17" s="187">
        <f>SUM(E18:E21)</f>
        <v>375402</v>
      </c>
      <c r="F17" s="187">
        <f>SUM(F18:F21)</f>
        <v>406868</v>
      </c>
    </row>
    <row r="18" spans="2:6" ht="18" customHeight="1" x14ac:dyDescent="0.2">
      <c r="B18" s="128" t="s">
        <v>372</v>
      </c>
      <c r="C18" s="119" t="s">
        <v>275</v>
      </c>
      <c r="D18" s="120">
        <f t="shared" si="0"/>
        <v>13</v>
      </c>
      <c r="E18" s="186">
        <v>275213</v>
      </c>
      <c r="F18" s="186">
        <v>279728</v>
      </c>
    </row>
    <row r="19" spans="2:6" ht="18" customHeight="1" x14ac:dyDescent="0.2">
      <c r="B19" s="128" t="s">
        <v>373</v>
      </c>
      <c r="C19" s="119" t="s">
        <v>276</v>
      </c>
      <c r="D19" s="120">
        <f t="shared" si="0"/>
        <v>14</v>
      </c>
      <c r="E19" s="186">
        <v>0</v>
      </c>
      <c r="F19" s="186">
        <v>16319</v>
      </c>
    </row>
    <row r="20" spans="2:6" ht="18" customHeight="1" x14ac:dyDescent="0.2">
      <c r="B20" s="128" t="s">
        <v>397</v>
      </c>
      <c r="C20" s="119" t="s">
        <v>277</v>
      </c>
      <c r="D20" s="120">
        <f t="shared" si="0"/>
        <v>15</v>
      </c>
      <c r="E20" s="186">
        <v>91707</v>
      </c>
      <c r="F20" s="186">
        <v>99615</v>
      </c>
    </row>
    <row r="21" spans="2:6" ht="18" customHeight="1" x14ac:dyDescent="0.2">
      <c r="B21" s="128" t="s">
        <v>398</v>
      </c>
      <c r="C21" s="119" t="s">
        <v>278</v>
      </c>
      <c r="D21" s="120">
        <f t="shared" si="0"/>
        <v>16</v>
      </c>
      <c r="E21" s="186">
        <v>8482</v>
      </c>
      <c r="F21" s="186">
        <v>11206</v>
      </c>
    </row>
    <row r="22" spans="2:6" ht="18" customHeight="1" x14ac:dyDescent="0.2">
      <c r="B22" s="128" t="s">
        <v>139</v>
      </c>
      <c r="C22" s="119" t="s">
        <v>279</v>
      </c>
      <c r="D22" s="120">
        <f t="shared" si="0"/>
        <v>17</v>
      </c>
      <c r="E22" s="186">
        <v>21817</v>
      </c>
      <c r="F22" s="186">
        <v>22147</v>
      </c>
    </row>
    <row r="23" spans="2:6" ht="18" customHeight="1" x14ac:dyDescent="0.2">
      <c r="B23" s="128" t="s">
        <v>280</v>
      </c>
      <c r="C23" s="119" t="s">
        <v>281</v>
      </c>
      <c r="D23" s="120">
        <f t="shared" si="0"/>
        <v>18</v>
      </c>
      <c r="E23" s="186">
        <v>57084</v>
      </c>
      <c r="F23" s="186">
        <v>77411</v>
      </c>
    </row>
    <row r="24" spans="2:6" ht="18" customHeight="1" x14ac:dyDescent="0.2">
      <c r="B24" s="128" t="s">
        <v>282</v>
      </c>
      <c r="C24" s="119" t="s">
        <v>283</v>
      </c>
      <c r="D24" s="120">
        <f t="shared" si="0"/>
        <v>19</v>
      </c>
      <c r="E24" s="186">
        <v>11942</v>
      </c>
      <c r="F24" s="186">
        <v>15399</v>
      </c>
    </row>
    <row r="25" spans="2:6" ht="18" customHeight="1" x14ac:dyDescent="0.2">
      <c r="B25" s="128" t="s">
        <v>284</v>
      </c>
      <c r="C25" s="119" t="s">
        <v>285</v>
      </c>
      <c r="D25" s="120">
        <f t="shared" si="0"/>
        <v>20</v>
      </c>
      <c r="E25" s="186">
        <v>1602</v>
      </c>
      <c r="F25" s="186">
        <v>1310</v>
      </c>
    </row>
    <row r="26" spans="2:6" ht="18" customHeight="1" x14ac:dyDescent="0.2">
      <c r="B26" s="128" t="s">
        <v>286</v>
      </c>
      <c r="C26" s="119" t="s">
        <v>287</v>
      </c>
      <c r="D26" s="120">
        <f t="shared" si="0"/>
        <v>21</v>
      </c>
      <c r="E26" s="186">
        <v>0</v>
      </c>
      <c r="F26" s="186">
        <v>0</v>
      </c>
    </row>
    <row r="27" spans="2:6" ht="18" customHeight="1" x14ac:dyDescent="0.2">
      <c r="B27" s="128" t="s">
        <v>288</v>
      </c>
      <c r="C27" s="119" t="s">
        <v>393</v>
      </c>
      <c r="D27" s="120">
        <f t="shared" si="0"/>
        <v>22</v>
      </c>
      <c r="E27" s="186">
        <v>0</v>
      </c>
      <c r="F27" s="186">
        <v>0</v>
      </c>
    </row>
    <row r="28" spans="2:6" ht="18" customHeight="1" x14ac:dyDescent="0.2">
      <c r="B28" s="128" t="s">
        <v>289</v>
      </c>
      <c r="C28" s="119" t="s">
        <v>290</v>
      </c>
      <c r="D28" s="120">
        <f t="shared" si="0"/>
        <v>23</v>
      </c>
      <c r="E28" s="186">
        <v>0</v>
      </c>
      <c r="F28" s="186">
        <v>4128</v>
      </c>
    </row>
    <row r="29" spans="2:6" ht="18" customHeight="1" x14ac:dyDescent="0.2">
      <c r="B29" s="128" t="s">
        <v>291</v>
      </c>
      <c r="C29" s="119" t="s">
        <v>292</v>
      </c>
      <c r="D29" s="120">
        <f t="shared" si="0"/>
        <v>24</v>
      </c>
      <c r="E29" s="186">
        <v>3150</v>
      </c>
      <c r="F29" s="186">
        <v>0</v>
      </c>
    </row>
    <row r="30" spans="2:6" ht="18" customHeight="1" x14ac:dyDescent="0.2">
      <c r="B30" s="128" t="s">
        <v>293</v>
      </c>
      <c r="C30" s="119" t="s">
        <v>294</v>
      </c>
      <c r="D30" s="120">
        <f t="shared" si="0"/>
        <v>25</v>
      </c>
      <c r="E30" s="186">
        <v>11407</v>
      </c>
      <c r="F30" s="186">
        <v>12070</v>
      </c>
    </row>
    <row r="31" spans="2:6" ht="18" customHeight="1" x14ac:dyDescent="0.2">
      <c r="B31" s="128" t="s">
        <v>261</v>
      </c>
      <c r="C31" s="119" t="s">
        <v>295</v>
      </c>
      <c r="D31" s="120">
        <f t="shared" si="0"/>
        <v>26</v>
      </c>
      <c r="E31" s="186">
        <v>24817</v>
      </c>
      <c r="F31" s="186">
        <v>20426</v>
      </c>
    </row>
    <row r="32" spans="2:6" ht="18" customHeight="1" x14ac:dyDescent="0.2">
      <c r="B32" s="128" t="s">
        <v>296</v>
      </c>
      <c r="C32" s="119" t="s">
        <v>297</v>
      </c>
      <c r="D32" s="120">
        <f t="shared" si="0"/>
        <v>27</v>
      </c>
      <c r="E32" s="186">
        <v>0</v>
      </c>
      <c r="F32" s="186">
        <v>0</v>
      </c>
    </row>
    <row r="33" spans="2:6" ht="18" customHeight="1" x14ac:dyDescent="0.2">
      <c r="B33" s="129" t="s">
        <v>298</v>
      </c>
      <c r="C33" s="122" t="s">
        <v>299</v>
      </c>
      <c r="D33" s="123">
        <f t="shared" si="0"/>
        <v>28</v>
      </c>
      <c r="E33" s="188">
        <v>0</v>
      </c>
      <c r="F33" s="188">
        <v>0</v>
      </c>
    </row>
    <row r="34" spans="2:6" ht="31.5" customHeight="1" x14ac:dyDescent="0.2">
      <c r="B34" s="138" t="s">
        <v>300</v>
      </c>
      <c r="C34" s="139" t="s">
        <v>394</v>
      </c>
      <c r="D34" s="140">
        <f t="shared" si="0"/>
        <v>29</v>
      </c>
      <c r="E34" s="189">
        <f>+E16-E17-E22-E23+E24-E25+E26-E27+E28-E29+E30-E31+(-E32)-(-E33)</f>
        <v>-112932</v>
      </c>
      <c r="F34" s="189">
        <f>+F16-F17-F22-F23+F24-F25+F26-F27+F28-F29+F30-F31+(-F32)-(-F33)</f>
        <v>-66919</v>
      </c>
    </row>
    <row r="35" spans="2:6" ht="18" customHeight="1" x14ac:dyDescent="0.2">
      <c r="B35" s="130" t="s">
        <v>301</v>
      </c>
      <c r="C35" s="124" t="s">
        <v>302</v>
      </c>
      <c r="D35" s="125">
        <f t="shared" si="0"/>
        <v>30</v>
      </c>
      <c r="E35" s="190">
        <v>0</v>
      </c>
      <c r="F35" s="190">
        <v>0</v>
      </c>
    </row>
    <row r="36" spans="2:6" ht="18" customHeight="1" x14ac:dyDescent="0.2">
      <c r="B36" s="128" t="s">
        <v>303</v>
      </c>
      <c r="C36" s="119" t="s">
        <v>304</v>
      </c>
      <c r="D36" s="120">
        <f t="shared" si="0"/>
        <v>31</v>
      </c>
      <c r="E36" s="186">
        <v>0</v>
      </c>
      <c r="F36" s="186">
        <v>0</v>
      </c>
    </row>
    <row r="37" spans="2:6" ht="18" customHeight="1" x14ac:dyDescent="0.2">
      <c r="B37" s="141" t="s">
        <v>305</v>
      </c>
      <c r="C37" s="142" t="s">
        <v>306</v>
      </c>
      <c r="D37" s="143">
        <f t="shared" si="0"/>
        <v>32</v>
      </c>
      <c r="E37" s="187">
        <f>SUM(E38:E40)</f>
        <v>0</v>
      </c>
      <c r="F37" s="187">
        <f>SUM(F38:F40)</f>
        <v>0</v>
      </c>
    </row>
    <row r="38" spans="2:6" ht="18" customHeight="1" x14ac:dyDescent="0.2">
      <c r="B38" s="128" t="s">
        <v>399</v>
      </c>
      <c r="C38" s="119" t="s">
        <v>307</v>
      </c>
      <c r="D38" s="120">
        <f t="shared" si="0"/>
        <v>33</v>
      </c>
      <c r="E38" s="186">
        <v>0</v>
      </c>
      <c r="F38" s="186">
        <v>0</v>
      </c>
    </row>
    <row r="39" spans="2:6" ht="18" customHeight="1" x14ac:dyDescent="0.2">
      <c r="B39" s="118" t="s">
        <v>354</v>
      </c>
      <c r="C39" s="119" t="s">
        <v>308</v>
      </c>
      <c r="D39" s="120">
        <f t="shared" ref="D39:D65" si="1">+D38+1</f>
        <v>34</v>
      </c>
      <c r="E39" s="186">
        <v>0</v>
      </c>
      <c r="F39" s="186">
        <v>0</v>
      </c>
    </row>
    <row r="40" spans="2:6" ht="18" customHeight="1" x14ac:dyDescent="0.2">
      <c r="B40" s="118" t="s">
        <v>355</v>
      </c>
      <c r="C40" s="119" t="s">
        <v>309</v>
      </c>
      <c r="D40" s="120">
        <f t="shared" si="1"/>
        <v>35</v>
      </c>
      <c r="E40" s="186">
        <v>0</v>
      </c>
      <c r="F40" s="186">
        <v>0</v>
      </c>
    </row>
    <row r="41" spans="2:6" ht="18" customHeight="1" x14ac:dyDescent="0.2">
      <c r="B41" s="128" t="s">
        <v>310</v>
      </c>
      <c r="C41" s="119" t="s">
        <v>311</v>
      </c>
      <c r="D41" s="120">
        <f t="shared" si="1"/>
        <v>36</v>
      </c>
      <c r="E41" s="186">
        <v>0</v>
      </c>
      <c r="F41" s="186">
        <v>0</v>
      </c>
    </row>
    <row r="42" spans="2:6" ht="18" customHeight="1" x14ac:dyDescent="0.2">
      <c r="B42" s="128" t="s">
        <v>312</v>
      </c>
      <c r="C42" s="119" t="s">
        <v>313</v>
      </c>
      <c r="D42" s="120">
        <f t="shared" si="1"/>
        <v>37</v>
      </c>
      <c r="E42" s="186">
        <v>0</v>
      </c>
      <c r="F42" s="186">
        <v>0</v>
      </c>
    </row>
    <row r="43" spans="2:6" ht="18" customHeight="1" x14ac:dyDescent="0.2">
      <c r="B43" s="128" t="s">
        <v>314</v>
      </c>
      <c r="C43" s="119" t="s">
        <v>315</v>
      </c>
      <c r="D43" s="120">
        <f t="shared" si="1"/>
        <v>38</v>
      </c>
      <c r="E43" s="186">
        <v>0</v>
      </c>
      <c r="F43" s="186">
        <v>0</v>
      </c>
    </row>
    <row r="44" spans="2:6" ht="18" customHeight="1" x14ac:dyDescent="0.2">
      <c r="B44" s="128" t="s">
        <v>316</v>
      </c>
      <c r="C44" s="119" t="s">
        <v>317</v>
      </c>
      <c r="D44" s="120">
        <f t="shared" si="1"/>
        <v>39</v>
      </c>
      <c r="E44" s="186">
        <v>0</v>
      </c>
      <c r="F44" s="186">
        <v>0</v>
      </c>
    </row>
    <row r="45" spans="2:6" ht="18" customHeight="1" x14ac:dyDescent="0.2">
      <c r="B45" s="128" t="s">
        <v>318</v>
      </c>
      <c r="C45" s="119" t="s">
        <v>319</v>
      </c>
      <c r="D45" s="120">
        <f t="shared" si="1"/>
        <v>40</v>
      </c>
      <c r="E45" s="186">
        <v>0</v>
      </c>
      <c r="F45" s="186">
        <v>0</v>
      </c>
    </row>
    <row r="46" spans="2:6" ht="18" customHeight="1" x14ac:dyDescent="0.2">
      <c r="B46" s="128" t="s">
        <v>320</v>
      </c>
      <c r="C46" s="119" t="s">
        <v>321</v>
      </c>
      <c r="D46" s="120">
        <f t="shared" si="1"/>
        <v>41</v>
      </c>
      <c r="E46" s="186">
        <v>28380</v>
      </c>
      <c r="F46" s="186">
        <v>8473</v>
      </c>
    </row>
    <row r="47" spans="2:6" ht="18" customHeight="1" x14ac:dyDescent="0.2">
      <c r="B47" s="128" t="s">
        <v>322</v>
      </c>
      <c r="C47" s="119" t="s">
        <v>323</v>
      </c>
      <c r="D47" s="120">
        <f t="shared" si="1"/>
        <v>42</v>
      </c>
      <c r="E47" s="186">
        <v>42660</v>
      </c>
      <c r="F47" s="186">
        <v>37734</v>
      </c>
    </row>
    <row r="48" spans="2:6" ht="18" customHeight="1" x14ac:dyDescent="0.2">
      <c r="B48" s="128" t="s">
        <v>324</v>
      </c>
      <c r="C48" s="119" t="s">
        <v>325</v>
      </c>
      <c r="D48" s="120">
        <f t="shared" si="1"/>
        <v>43</v>
      </c>
      <c r="E48" s="186">
        <v>0</v>
      </c>
      <c r="F48" s="186">
        <v>10</v>
      </c>
    </row>
    <row r="49" spans="2:6" ht="18" customHeight="1" x14ac:dyDescent="0.2">
      <c r="B49" s="128" t="s">
        <v>326</v>
      </c>
      <c r="C49" s="119" t="s">
        <v>327</v>
      </c>
      <c r="D49" s="120">
        <f t="shared" si="1"/>
        <v>44</v>
      </c>
      <c r="E49" s="186">
        <v>2108</v>
      </c>
      <c r="F49" s="186">
        <v>3255</v>
      </c>
    </row>
    <row r="50" spans="2:6" ht="18" customHeight="1" x14ac:dyDescent="0.2">
      <c r="B50" s="128" t="s">
        <v>328</v>
      </c>
      <c r="C50" s="119" t="s">
        <v>329</v>
      </c>
      <c r="D50" s="120">
        <f t="shared" si="1"/>
        <v>45</v>
      </c>
      <c r="E50" s="186">
        <v>0</v>
      </c>
      <c r="F50" s="186">
        <v>0</v>
      </c>
    </row>
    <row r="51" spans="2:6" ht="18" customHeight="1" x14ac:dyDescent="0.2">
      <c r="B51" s="129" t="s">
        <v>330</v>
      </c>
      <c r="C51" s="122" t="s">
        <v>331</v>
      </c>
      <c r="D51" s="123">
        <f t="shared" si="1"/>
        <v>46</v>
      </c>
      <c r="E51" s="188">
        <v>0</v>
      </c>
      <c r="F51" s="188">
        <v>0</v>
      </c>
    </row>
    <row r="52" spans="2:6" ht="30.75" customHeight="1" x14ac:dyDescent="0.2">
      <c r="B52" s="138" t="s">
        <v>300</v>
      </c>
      <c r="C52" s="139" t="s">
        <v>395</v>
      </c>
      <c r="D52" s="140">
        <f t="shared" si="1"/>
        <v>47</v>
      </c>
      <c r="E52" s="189">
        <f>+E35-E36+E37+E41+E42-E43+E44-E45+E46-E47+E48-E49+(-E50)-(-E51)</f>
        <v>-16388</v>
      </c>
      <c r="F52" s="189">
        <f>+F35-F36+F37+F41+F42-F43+F44-F45+F46-F47+F48-F49+(-F50)-(-F51)</f>
        <v>-32506</v>
      </c>
    </row>
    <row r="53" spans="2:6" ht="18" customHeight="1" x14ac:dyDescent="0.2">
      <c r="B53" s="144" t="s">
        <v>332</v>
      </c>
      <c r="C53" s="145" t="s">
        <v>333</v>
      </c>
      <c r="D53" s="146">
        <f t="shared" si="1"/>
        <v>48</v>
      </c>
      <c r="E53" s="191">
        <f>SUM(E54:E55)</f>
        <v>1661</v>
      </c>
      <c r="F53" s="191">
        <f>SUM(F54:F55)</f>
        <v>-12027</v>
      </c>
    </row>
    <row r="54" spans="2:6" ht="18" customHeight="1" x14ac:dyDescent="0.2">
      <c r="B54" s="128" t="s">
        <v>334</v>
      </c>
      <c r="C54" s="119" t="s">
        <v>335</v>
      </c>
      <c r="D54" s="120">
        <f t="shared" si="1"/>
        <v>49</v>
      </c>
      <c r="E54" s="186">
        <v>2880</v>
      </c>
      <c r="F54" s="186">
        <v>0</v>
      </c>
    </row>
    <row r="55" spans="2:6" ht="18" customHeight="1" x14ac:dyDescent="0.2">
      <c r="B55" s="128" t="s">
        <v>354</v>
      </c>
      <c r="C55" s="119" t="s">
        <v>336</v>
      </c>
      <c r="D55" s="120">
        <f t="shared" si="1"/>
        <v>50</v>
      </c>
      <c r="E55" s="186">
        <v>-1219</v>
      </c>
      <c r="F55" s="186">
        <v>-12027</v>
      </c>
    </row>
    <row r="56" spans="2:6" ht="18" customHeight="1" x14ac:dyDescent="0.2">
      <c r="B56" s="147" t="s">
        <v>300</v>
      </c>
      <c r="C56" s="148" t="s">
        <v>337</v>
      </c>
      <c r="D56" s="149">
        <f t="shared" si="1"/>
        <v>51</v>
      </c>
      <c r="E56" s="192">
        <f>+E53</f>
        <v>1661</v>
      </c>
      <c r="F56" s="192">
        <f>+F53</f>
        <v>-12027</v>
      </c>
    </row>
    <row r="57" spans="2:6" ht="18" customHeight="1" x14ac:dyDescent="0.2">
      <c r="B57" s="138" t="s">
        <v>338</v>
      </c>
      <c r="C57" s="139" t="s">
        <v>339</v>
      </c>
      <c r="D57" s="140">
        <f t="shared" si="1"/>
        <v>52</v>
      </c>
      <c r="E57" s="189">
        <f>+E34+E52-E56</f>
        <v>-130981</v>
      </c>
      <c r="F57" s="189">
        <f>+F34+F52-F56</f>
        <v>-87398</v>
      </c>
    </row>
    <row r="58" spans="2:6" ht="18" customHeight="1" x14ac:dyDescent="0.2">
      <c r="B58" s="130" t="s">
        <v>340</v>
      </c>
      <c r="C58" s="124" t="s">
        <v>341</v>
      </c>
      <c r="D58" s="125">
        <f t="shared" si="1"/>
        <v>53</v>
      </c>
      <c r="E58" s="190">
        <v>0</v>
      </c>
      <c r="F58" s="190">
        <v>0</v>
      </c>
    </row>
    <row r="59" spans="2:6" ht="18" customHeight="1" x14ac:dyDescent="0.2">
      <c r="B59" s="128" t="s">
        <v>342</v>
      </c>
      <c r="C59" s="119" t="s">
        <v>343</v>
      </c>
      <c r="D59" s="120">
        <f t="shared" si="1"/>
        <v>54</v>
      </c>
      <c r="E59" s="186">
        <v>0</v>
      </c>
      <c r="F59" s="186">
        <v>0</v>
      </c>
    </row>
    <row r="60" spans="2:6" ht="18" customHeight="1" x14ac:dyDescent="0.2">
      <c r="B60" s="141" t="s">
        <v>344</v>
      </c>
      <c r="C60" s="142" t="s">
        <v>345</v>
      </c>
      <c r="D60" s="143">
        <f t="shared" si="1"/>
        <v>55</v>
      </c>
      <c r="E60" s="187">
        <f>SUM(E61:E62)</f>
        <v>0</v>
      </c>
      <c r="F60" s="187">
        <f>SUM(F61:F62)</f>
        <v>0</v>
      </c>
    </row>
    <row r="61" spans="2:6" ht="18" customHeight="1" x14ac:dyDescent="0.2">
      <c r="B61" s="128" t="s">
        <v>400</v>
      </c>
      <c r="C61" s="119" t="s">
        <v>346</v>
      </c>
      <c r="D61" s="120">
        <f t="shared" si="1"/>
        <v>56</v>
      </c>
      <c r="E61" s="186">
        <v>0</v>
      </c>
      <c r="F61" s="186">
        <v>0</v>
      </c>
    </row>
    <row r="62" spans="2:6" ht="18" customHeight="1" x14ac:dyDescent="0.2">
      <c r="B62" s="121" t="s">
        <v>354</v>
      </c>
      <c r="C62" s="122" t="s">
        <v>347</v>
      </c>
      <c r="D62" s="123">
        <f t="shared" si="1"/>
        <v>57</v>
      </c>
      <c r="E62" s="188">
        <v>0</v>
      </c>
      <c r="F62" s="188">
        <v>0</v>
      </c>
    </row>
    <row r="63" spans="2:6" ht="18" customHeight="1" x14ac:dyDescent="0.2">
      <c r="B63" s="138" t="s">
        <v>300</v>
      </c>
      <c r="C63" s="139" t="s">
        <v>348</v>
      </c>
      <c r="D63" s="140">
        <f t="shared" si="1"/>
        <v>58</v>
      </c>
      <c r="E63" s="189">
        <f>+E58-E59-E60</f>
        <v>0</v>
      </c>
      <c r="F63" s="189">
        <f>+F58-F59-F60</f>
        <v>0</v>
      </c>
    </row>
    <row r="64" spans="2:6" ht="18" customHeight="1" x14ac:dyDescent="0.2">
      <c r="B64" s="131" t="s">
        <v>349</v>
      </c>
      <c r="C64" s="126" t="s">
        <v>350</v>
      </c>
      <c r="D64" s="112">
        <f t="shared" si="1"/>
        <v>59</v>
      </c>
      <c r="E64" s="193">
        <v>0</v>
      </c>
      <c r="F64" s="193">
        <v>0</v>
      </c>
    </row>
    <row r="65" spans="2:6" ht="18" customHeight="1" x14ac:dyDescent="0.2">
      <c r="B65" s="135" t="s">
        <v>351</v>
      </c>
      <c r="C65" s="136" t="s">
        <v>352</v>
      </c>
      <c r="D65" s="137">
        <f t="shared" si="1"/>
        <v>60</v>
      </c>
      <c r="E65" s="194">
        <f>+E57+E63-E64</f>
        <v>-130981</v>
      </c>
      <c r="F65" s="194">
        <f>+F57+F63-F64</f>
        <v>-87398</v>
      </c>
    </row>
    <row r="66" spans="2:6" ht="18" customHeight="1" x14ac:dyDescent="0.2">
      <c r="B66" s="132"/>
      <c r="C66" s="133" t="s">
        <v>353</v>
      </c>
      <c r="D66" s="134">
        <v>99</v>
      </c>
      <c r="E66" s="195">
        <f>SUM(E6:E65)</f>
        <v>3530655</v>
      </c>
      <c r="F66" s="195">
        <f>SUM(F6:F65)</f>
        <v>5483967</v>
      </c>
    </row>
    <row r="67" spans="2:6" ht="21.75" customHeight="1" x14ac:dyDescent="0.2">
      <c r="B67" s="101"/>
      <c r="C67" s="102"/>
      <c r="D67" s="107"/>
      <c r="E67" s="196"/>
      <c r="F67" s="196"/>
    </row>
    <row r="68" spans="2:6" ht="21.75" customHeight="1" x14ac:dyDescent="0.2">
      <c r="B68" s="101"/>
      <c r="C68" s="102"/>
      <c r="D68" s="107"/>
      <c r="E68" s="196"/>
      <c r="F68" s="196"/>
    </row>
    <row r="69" spans="2:6" ht="21.75" customHeight="1" x14ac:dyDescent="0.2">
      <c r="B69" s="101"/>
      <c r="C69" s="102"/>
      <c r="D69" s="107"/>
      <c r="E69" s="196"/>
      <c r="F69" s="196"/>
    </row>
    <row r="70" spans="2:6" ht="21.75" customHeight="1" x14ac:dyDescent="0.2">
      <c r="B70" s="101"/>
      <c r="C70" s="102"/>
      <c r="D70" s="107"/>
      <c r="E70" s="196"/>
      <c r="F70" s="196"/>
    </row>
    <row r="71" spans="2:6" ht="21.75" customHeight="1" x14ac:dyDescent="0.2">
      <c r="B71" s="101"/>
      <c r="C71" s="102"/>
      <c r="D71" s="107"/>
      <c r="E71" s="196"/>
      <c r="F71" s="196"/>
    </row>
    <row r="72" spans="2:6" ht="21.75" customHeight="1" x14ac:dyDescent="0.2">
      <c r="B72" s="101"/>
      <c r="C72" s="102"/>
      <c r="D72" s="107"/>
      <c r="E72" s="196"/>
      <c r="F72" s="196"/>
    </row>
    <row r="73" spans="2:6" ht="21.75" customHeight="1" x14ac:dyDescent="0.2">
      <c r="B73" s="101"/>
      <c r="C73" s="102"/>
      <c r="D73" s="107"/>
      <c r="E73" s="196"/>
      <c r="F73" s="196"/>
    </row>
    <row r="74" spans="2:6" ht="21.75" customHeight="1" x14ac:dyDescent="0.2">
      <c r="B74" s="101"/>
      <c r="C74" s="102"/>
      <c r="D74" s="107"/>
      <c r="E74" s="196"/>
      <c r="F74" s="196"/>
    </row>
    <row r="75" spans="2:6" ht="21.75" customHeight="1" x14ac:dyDescent="0.2">
      <c r="B75" s="101"/>
      <c r="C75" s="102"/>
      <c r="D75" s="107"/>
      <c r="E75" s="196"/>
      <c r="F75" s="196"/>
    </row>
    <row r="76" spans="2:6" ht="21.75" customHeight="1" x14ac:dyDescent="0.2">
      <c r="B76" s="101"/>
      <c r="C76" s="102"/>
      <c r="D76" s="107"/>
      <c r="E76" s="196"/>
      <c r="F76" s="196"/>
    </row>
    <row r="77" spans="2:6" ht="21.75" customHeight="1" x14ac:dyDescent="0.2">
      <c r="B77" s="101"/>
      <c r="C77" s="102"/>
      <c r="D77" s="107"/>
      <c r="E77" s="196"/>
      <c r="F77" s="196"/>
    </row>
    <row r="78" spans="2:6" ht="21.75" customHeight="1" x14ac:dyDescent="0.2">
      <c r="B78" s="101"/>
      <c r="C78" s="102"/>
      <c r="D78" s="107"/>
      <c r="E78" s="196"/>
      <c r="F78" s="196"/>
    </row>
    <row r="79" spans="2:6" ht="21.75" customHeight="1" x14ac:dyDescent="0.2">
      <c r="B79" s="101"/>
      <c r="C79" s="102"/>
      <c r="D79" s="107"/>
      <c r="E79" s="196"/>
      <c r="F79" s="196"/>
    </row>
    <row r="80" spans="2:6" ht="21.75" customHeight="1" x14ac:dyDescent="0.2">
      <c r="B80" s="101"/>
      <c r="C80" s="102"/>
      <c r="D80" s="107"/>
      <c r="E80" s="196"/>
      <c r="F80" s="196"/>
    </row>
    <row r="81" spans="2:6" ht="21.75" customHeight="1" x14ac:dyDescent="0.2">
      <c r="B81" s="101"/>
      <c r="C81" s="102"/>
      <c r="D81" s="107"/>
      <c r="E81" s="196"/>
      <c r="F81" s="196"/>
    </row>
    <row r="82" spans="2:6" ht="21.75" customHeight="1" x14ac:dyDescent="0.2">
      <c r="B82" s="101"/>
      <c r="C82" s="102"/>
      <c r="D82" s="107"/>
      <c r="E82" s="196"/>
      <c r="F82" s="196"/>
    </row>
    <row r="83" spans="2:6" ht="21.75" customHeight="1" x14ac:dyDescent="0.2">
      <c r="B83" s="101"/>
      <c r="C83" s="102"/>
      <c r="D83" s="107"/>
      <c r="E83" s="196"/>
      <c r="F83" s="196"/>
    </row>
    <row r="84" spans="2:6" ht="21.75" customHeight="1" x14ac:dyDescent="0.2">
      <c r="B84" s="101"/>
      <c r="C84" s="102"/>
      <c r="D84" s="107"/>
      <c r="E84" s="196"/>
      <c r="F84" s="196"/>
    </row>
    <row r="85" spans="2:6" ht="21.75" customHeight="1" x14ac:dyDescent="0.2">
      <c r="B85" s="101"/>
      <c r="C85" s="102"/>
      <c r="D85" s="107"/>
      <c r="E85" s="196"/>
      <c r="F85" s="196"/>
    </row>
    <row r="86" spans="2:6" ht="21.75" customHeight="1" x14ac:dyDescent="0.2">
      <c r="B86" s="101"/>
      <c r="C86" s="102"/>
      <c r="D86" s="107"/>
      <c r="E86" s="196"/>
      <c r="F86" s="196"/>
    </row>
    <row r="87" spans="2:6" ht="21.75" customHeight="1" x14ac:dyDescent="0.2">
      <c r="B87" s="101"/>
      <c r="C87" s="102"/>
      <c r="D87" s="107"/>
      <c r="E87" s="196"/>
      <c r="F87" s="196"/>
    </row>
    <row r="88" spans="2:6" ht="21.75" customHeight="1" x14ac:dyDescent="0.2">
      <c r="B88" s="101"/>
      <c r="C88" s="102"/>
      <c r="D88" s="107"/>
      <c r="E88" s="196"/>
      <c r="F88" s="196"/>
    </row>
    <row r="89" spans="2:6" ht="21.75" customHeight="1" x14ac:dyDescent="0.2">
      <c r="B89" s="101"/>
      <c r="C89" s="102"/>
      <c r="D89" s="107"/>
      <c r="E89" s="196"/>
      <c r="F89" s="196"/>
    </row>
    <row r="90" spans="2:6" ht="21.75" customHeight="1" x14ac:dyDescent="0.2">
      <c r="B90" s="101"/>
      <c r="C90" s="102"/>
      <c r="D90" s="107"/>
      <c r="E90" s="196"/>
      <c r="F90" s="196"/>
    </row>
    <row r="91" spans="2:6" ht="21.75" customHeight="1" x14ac:dyDescent="0.2">
      <c r="B91" s="101"/>
      <c r="C91" s="102"/>
      <c r="D91" s="107"/>
      <c r="E91" s="196"/>
      <c r="F91" s="196"/>
    </row>
    <row r="92" spans="2:6" ht="21.75" customHeight="1" x14ac:dyDescent="0.2">
      <c r="B92" s="101"/>
      <c r="C92" s="102"/>
      <c r="D92" s="107"/>
      <c r="E92" s="196"/>
      <c r="F92" s="196"/>
    </row>
    <row r="93" spans="2:6" ht="21.75" customHeight="1" x14ac:dyDescent="0.2">
      <c r="B93" s="101"/>
      <c r="C93" s="102"/>
      <c r="D93" s="107"/>
      <c r="E93" s="196"/>
      <c r="F93" s="196"/>
    </row>
    <row r="94" spans="2:6" ht="21.75" customHeight="1" x14ac:dyDescent="0.2">
      <c r="B94" s="101"/>
      <c r="C94" s="102"/>
      <c r="D94" s="107"/>
      <c r="E94" s="196"/>
      <c r="F94" s="196"/>
    </row>
    <row r="95" spans="2:6" ht="21.75" customHeight="1" x14ac:dyDescent="0.2">
      <c r="B95" s="101"/>
      <c r="C95" s="102"/>
      <c r="D95" s="107"/>
      <c r="E95" s="196"/>
      <c r="F95" s="196"/>
    </row>
    <row r="96" spans="2:6" ht="21.75" customHeight="1" x14ac:dyDescent="0.2">
      <c r="B96" s="101"/>
      <c r="C96" s="102"/>
      <c r="D96" s="107"/>
      <c r="E96" s="196"/>
      <c r="F96" s="196"/>
    </row>
    <row r="97" spans="2:6" ht="21.75" customHeight="1" x14ac:dyDescent="0.2">
      <c r="B97" s="101"/>
      <c r="C97" s="102"/>
      <c r="D97" s="107"/>
      <c r="E97" s="196"/>
      <c r="F97" s="196"/>
    </row>
    <row r="98" spans="2:6" ht="21.75" customHeight="1" x14ac:dyDescent="0.2">
      <c r="B98" s="101"/>
      <c r="C98" s="102"/>
      <c r="D98" s="107"/>
      <c r="E98" s="196"/>
      <c r="F98" s="196"/>
    </row>
    <row r="99" spans="2:6" ht="21.75" customHeight="1" x14ac:dyDescent="0.2">
      <c r="B99" s="101"/>
      <c r="C99" s="102"/>
      <c r="D99" s="107"/>
      <c r="E99" s="196"/>
      <c r="F99" s="196"/>
    </row>
    <row r="100" spans="2:6" ht="21.75" customHeight="1" x14ac:dyDescent="0.2">
      <c r="B100" s="101"/>
      <c r="C100" s="102"/>
      <c r="D100" s="107"/>
      <c r="E100" s="196"/>
      <c r="F100" s="196"/>
    </row>
    <row r="101" spans="2:6" ht="21.75" customHeight="1" x14ac:dyDescent="0.2">
      <c r="B101" s="101"/>
      <c r="C101" s="102"/>
      <c r="D101" s="107"/>
      <c r="E101" s="196"/>
      <c r="F101" s="196"/>
    </row>
    <row r="102" spans="2:6" ht="21.75" customHeight="1" x14ac:dyDescent="0.2">
      <c r="B102" s="101"/>
      <c r="C102" s="102"/>
      <c r="D102" s="107"/>
      <c r="E102" s="196"/>
      <c r="F102" s="196"/>
    </row>
    <row r="103" spans="2:6" ht="21.75" customHeight="1" x14ac:dyDescent="0.2">
      <c r="B103" s="101"/>
      <c r="C103" s="102"/>
      <c r="D103" s="107"/>
      <c r="E103" s="196"/>
      <c r="F103" s="196"/>
    </row>
    <row r="104" spans="2:6" ht="21.75" customHeight="1" x14ac:dyDescent="0.2">
      <c r="B104" s="101"/>
      <c r="C104" s="102"/>
      <c r="D104" s="107"/>
      <c r="E104" s="196"/>
      <c r="F104" s="196"/>
    </row>
    <row r="105" spans="2:6" ht="21.75" customHeight="1" x14ac:dyDescent="0.2">
      <c r="B105" s="101"/>
      <c r="C105" s="102"/>
      <c r="D105" s="107"/>
      <c r="E105" s="196"/>
      <c r="F105" s="196"/>
    </row>
    <row r="106" spans="2:6" ht="21.75" customHeight="1" x14ac:dyDescent="0.2">
      <c r="B106" s="101"/>
      <c r="C106" s="102"/>
      <c r="D106" s="107"/>
      <c r="E106" s="196"/>
      <c r="F106" s="196"/>
    </row>
    <row r="107" spans="2:6" ht="21.75" customHeight="1" x14ac:dyDescent="0.2">
      <c r="B107" s="101"/>
      <c r="C107" s="102"/>
      <c r="D107" s="107"/>
      <c r="E107" s="196"/>
      <c r="F107" s="196"/>
    </row>
    <row r="108" spans="2:6" ht="21.75" customHeight="1" x14ac:dyDescent="0.2">
      <c r="B108" s="101"/>
      <c r="C108" s="102"/>
      <c r="D108" s="107"/>
      <c r="E108" s="196"/>
      <c r="F108" s="196"/>
    </row>
    <row r="109" spans="2:6" ht="21.75" customHeight="1" x14ac:dyDescent="0.2">
      <c r="B109" s="101"/>
      <c r="C109" s="102"/>
      <c r="D109" s="107"/>
      <c r="E109" s="196"/>
      <c r="F109" s="196"/>
    </row>
    <row r="110" spans="2:6" ht="21.75" customHeight="1" x14ac:dyDescent="0.2">
      <c r="B110" s="103"/>
      <c r="C110" s="104"/>
      <c r="D110" s="108"/>
      <c r="E110" s="197"/>
      <c r="F110" s="197"/>
    </row>
    <row r="111" spans="2:6" ht="21.75" customHeight="1" x14ac:dyDescent="0.2">
      <c r="B111" s="103"/>
      <c r="C111" s="104"/>
      <c r="D111" s="108"/>
      <c r="E111" s="197"/>
      <c r="F111" s="197"/>
    </row>
    <row r="112" spans="2:6" ht="21.75" customHeight="1" x14ac:dyDescent="0.2">
      <c r="B112" s="103"/>
      <c r="C112" s="104"/>
      <c r="D112" s="108"/>
      <c r="E112" s="197"/>
      <c r="F112" s="197"/>
    </row>
    <row r="113" spans="2:6" ht="21.75" customHeight="1" x14ac:dyDescent="0.2">
      <c r="B113" s="103"/>
      <c r="C113" s="104"/>
      <c r="D113" s="108"/>
      <c r="E113" s="197"/>
      <c r="F113" s="197"/>
    </row>
    <row r="114" spans="2:6" ht="21.75" customHeight="1" x14ac:dyDescent="0.2">
      <c r="B114" s="103"/>
      <c r="C114" s="104"/>
      <c r="D114" s="108"/>
      <c r="E114" s="197"/>
      <c r="F114" s="197"/>
    </row>
    <row r="115" spans="2:6" ht="21.75" customHeight="1" x14ac:dyDescent="0.2">
      <c r="B115" s="103"/>
      <c r="C115" s="104"/>
      <c r="D115" s="108"/>
      <c r="E115" s="197"/>
      <c r="F115" s="197"/>
    </row>
    <row r="116" spans="2:6" ht="21.75" customHeight="1" x14ac:dyDescent="0.2">
      <c r="B116" s="103"/>
      <c r="C116" s="104"/>
      <c r="D116" s="108"/>
      <c r="E116" s="197"/>
      <c r="F116" s="197"/>
    </row>
    <row r="117" spans="2:6" ht="21.75" customHeight="1" x14ac:dyDescent="0.2">
      <c r="B117" s="103"/>
      <c r="C117" s="104"/>
      <c r="D117" s="108"/>
      <c r="E117" s="197"/>
      <c r="F117" s="197"/>
    </row>
    <row r="118" spans="2:6" ht="21.75" customHeight="1" x14ac:dyDescent="0.2">
      <c r="B118" s="103"/>
      <c r="C118" s="104"/>
      <c r="D118" s="108"/>
      <c r="E118" s="197"/>
      <c r="F118" s="197"/>
    </row>
    <row r="119" spans="2:6" ht="21.75" customHeight="1" x14ac:dyDescent="0.2">
      <c r="B119" s="103"/>
      <c r="C119" s="104"/>
      <c r="D119" s="108"/>
      <c r="E119" s="197"/>
      <c r="F119" s="197"/>
    </row>
    <row r="120" spans="2:6" ht="21.75" customHeight="1" x14ac:dyDescent="0.2">
      <c r="B120" s="103"/>
      <c r="C120" s="104"/>
      <c r="D120" s="108"/>
      <c r="E120" s="197"/>
      <c r="F120" s="197"/>
    </row>
    <row r="121" spans="2:6" ht="21.75" customHeight="1" x14ac:dyDescent="0.2">
      <c r="B121" s="103"/>
      <c r="C121" s="104"/>
      <c r="D121" s="108"/>
      <c r="E121" s="197"/>
      <c r="F121" s="197"/>
    </row>
    <row r="122" spans="2:6" ht="21.75" customHeight="1" x14ac:dyDescent="0.2">
      <c r="B122" s="103"/>
      <c r="C122" s="104"/>
      <c r="D122" s="108"/>
      <c r="E122" s="197"/>
      <c r="F122" s="197"/>
    </row>
    <row r="123" spans="2:6" ht="21.75" customHeight="1" x14ac:dyDescent="0.2">
      <c r="B123" s="103"/>
      <c r="C123" s="104"/>
      <c r="D123" s="108"/>
      <c r="E123" s="197"/>
      <c r="F123" s="197"/>
    </row>
    <row r="124" spans="2:6" ht="21.75" customHeight="1" x14ac:dyDescent="0.2">
      <c r="B124" s="103"/>
      <c r="C124" s="104"/>
      <c r="D124" s="108"/>
      <c r="E124" s="197"/>
      <c r="F124" s="197"/>
    </row>
    <row r="125" spans="2:6" ht="21.75" customHeight="1" x14ac:dyDescent="0.2">
      <c r="B125" s="103"/>
      <c r="C125" s="104"/>
      <c r="D125" s="108"/>
      <c r="E125" s="197"/>
      <c r="F125" s="197"/>
    </row>
    <row r="126" spans="2:6" ht="21.75" customHeight="1" x14ac:dyDescent="0.2">
      <c r="B126" s="103"/>
      <c r="C126" s="104"/>
      <c r="D126" s="108"/>
      <c r="E126" s="197"/>
      <c r="F126" s="197"/>
    </row>
    <row r="127" spans="2:6" ht="21.75" customHeight="1" x14ac:dyDescent="0.2">
      <c r="B127" s="103"/>
      <c r="C127" s="104"/>
      <c r="D127" s="108"/>
      <c r="E127" s="197"/>
      <c r="F127" s="197"/>
    </row>
    <row r="128" spans="2:6" ht="21.75" customHeight="1" x14ac:dyDescent="0.2">
      <c r="B128" s="103"/>
      <c r="C128" s="104"/>
      <c r="D128" s="108"/>
      <c r="E128" s="197"/>
      <c r="F128" s="197"/>
    </row>
    <row r="129" spans="2:6" ht="21.75" customHeight="1" x14ac:dyDescent="0.2">
      <c r="B129" s="103"/>
      <c r="C129" s="104"/>
      <c r="D129" s="108"/>
      <c r="E129" s="197"/>
      <c r="F129" s="197"/>
    </row>
    <row r="130" spans="2:6" ht="21.75" customHeight="1" x14ac:dyDescent="0.2">
      <c r="B130" s="103"/>
      <c r="C130" s="104"/>
      <c r="D130" s="108"/>
      <c r="E130" s="197"/>
      <c r="F130" s="197"/>
    </row>
    <row r="131" spans="2:6" ht="21.75" customHeight="1" x14ac:dyDescent="0.2">
      <c r="B131" s="103"/>
      <c r="C131" s="104"/>
      <c r="D131" s="108"/>
      <c r="E131" s="197"/>
      <c r="F131" s="197"/>
    </row>
    <row r="132" spans="2:6" ht="21.75" customHeight="1" x14ac:dyDescent="0.2">
      <c r="B132" s="103"/>
      <c r="C132" s="104"/>
      <c r="D132" s="108"/>
      <c r="E132" s="197"/>
      <c r="F132" s="197"/>
    </row>
    <row r="133" spans="2:6" ht="21.75" customHeight="1" x14ac:dyDescent="0.2">
      <c r="B133" s="103"/>
      <c r="C133" s="104"/>
      <c r="D133" s="108"/>
      <c r="E133" s="197"/>
      <c r="F133" s="197"/>
    </row>
    <row r="134" spans="2:6" ht="21.75" customHeight="1" x14ac:dyDescent="0.2">
      <c r="B134" s="103"/>
      <c r="C134" s="104"/>
      <c r="D134" s="108"/>
      <c r="E134" s="197"/>
      <c r="F134" s="197"/>
    </row>
    <row r="135" spans="2:6" ht="21.75" customHeight="1" x14ac:dyDescent="0.2">
      <c r="B135" s="103"/>
      <c r="C135" s="104"/>
      <c r="D135" s="108"/>
      <c r="E135" s="197"/>
      <c r="F135" s="197"/>
    </row>
    <row r="136" spans="2:6" ht="21.75" customHeight="1" x14ac:dyDescent="0.2">
      <c r="B136" s="103"/>
      <c r="C136" s="104"/>
      <c r="D136" s="108"/>
      <c r="E136" s="197"/>
      <c r="F136" s="197"/>
    </row>
    <row r="137" spans="2:6" ht="21.75" customHeight="1" x14ac:dyDescent="0.2">
      <c r="B137" s="103"/>
      <c r="C137" s="104"/>
      <c r="D137" s="108"/>
      <c r="E137" s="197"/>
      <c r="F137" s="197"/>
    </row>
    <row r="138" spans="2:6" ht="21.75" customHeight="1" x14ac:dyDescent="0.2">
      <c r="B138" s="103"/>
      <c r="C138" s="104"/>
      <c r="D138" s="108"/>
      <c r="E138" s="197"/>
      <c r="F138" s="197"/>
    </row>
    <row r="139" spans="2:6" ht="21.75" customHeight="1" x14ac:dyDescent="0.2">
      <c r="B139" s="103"/>
      <c r="C139" s="104"/>
      <c r="D139" s="108"/>
      <c r="E139" s="197"/>
      <c r="F139" s="197"/>
    </row>
    <row r="140" spans="2:6" ht="21.75" customHeight="1" x14ac:dyDescent="0.2">
      <c r="B140" s="103"/>
      <c r="C140" s="104"/>
      <c r="D140" s="108"/>
      <c r="E140" s="197"/>
      <c r="F140" s="197"/>
    </row>
    <row r="141" spans="2:6" ht="21.75" customHeight="1" x14ac:dyDescent="0.2">
      <c r="B141" s="103"/>
      <c r="C141" s="104"/>
      <c r="D141" s="108"/>
      <c r="E141" s="197"/>
      <c r="F141" s="197"/>
    </row>
    <row r="142" spans="2:6" ht="21.75" customHeight="1" x14ac:dyDescent="0.2">
      <c r="B142" s="103"/>
      <c r="C142" s="104"/>
      <c r="D142" s="108"/>
      <c r="E142" s="197"/>
      <c r="F142" s="197"/>
    </row>
    <row r="143" spans="2:6" ht="21.75" customHeight="1" x14ac:dyDescent="0.2">
      <c r="B143" s="103"/>
      <c r="C143" s="104"/>
      <c r="D143" s="108"/>
      <c r="E143" s="197"/>
      <c r="F143" s="197"/>
    </row>
    <row r="144" spans="2:6" ht="21.75" customHeight="1" x14ac:dyDescent="0.2">
      <c r="B144" s="103"/>
      <c r="C144" s="104"/>
      <c r="D144" s="108"/>
      <c r="E144" s="197"/>
      <c r="F144" s="197"/>
    </row>
    <row r="145" spans="2:6" ht="21.75" customHeight="1" x14ac:dyDescent="0.2">
      <c r="B145" s="103"/>
      <c r="C145" s="104"/>
      <c r="D145" s="108"/>
      <c r="E145" s="197"/>
      <c r="F145" s="197"/>
    </row>
    <row r="146" spans="2:6" ht="21.75" customHeight="1" x14ac:dyDescent="0.2">
      <c r="B146" s="103"/>
      <c r="C146" s="104"/>
      <c r="D146" s="108"/>
      <c r="E146" s="197"/>
      <c r="F146" s="197"/>
    </row>
    <row r="147" spans="2:6" ht="21.75" customHeight="1" x14ac:dyDescent="0.2">
      <c r="B147" s="103"/>
      <c r="C147" s="104"/>
      <c r="D147" s="108"/>
      <c r="E147" s="197"/>
      <c r="F147" s="197"/>
    </row>
    <row r="148" spans="2:6" ht="21.75" customHeight="1" x14ac:dyDescent="0.2">
      <c r="B148" s="103"/>
      <c r="C148" s="104"/>
      <c r="D148" s="108"/>
      <c r="E148" s="197"/>
      <c r="F148" s="197"/>
    </row>
    <row r="149" spans="2:6" ht="21.75" customHeight="1" x14ac:dyDescent="0.2">
      <c r="B149" s="103"/>
      <c r="C149" s="104"/>
      <c r="D149" s="108"/>
      <c r="E149" s="197"/>
      <c r="F149" s="197"/>
    </row>
    <row r="150" spans="2:6" ht="21.75" customHeight="1" x14ac:dyDescent="0.2">
      <c r="B150" s="103"/>
      <c r="C150" s="104"/>
      <c r="D150" s="108"/>
      <c r="E150" s="197"/>
      <c r="F150" s="197"/>
    </row>
    <row r="151" spans="2:6" ht="21.75" customHeight="1" x14ac:dyDescent="0.2">
      <c r="B151" s="103"/>
      <c r="C151" s="104"/>
      <c r="D151" s="108"/>
      <c r="E151" s="197"/>
      <c r="F151" s="197"/>
    </row>
    <row r="152" spans="2:6" ht="21.75" customHeight="1" x14ac:dyDescent="0.2">
      <c r="B152" s="103"/>
      <c r="C152" s="104"/>
      <c r="D152" s="108"/>
      <c r="E152" s="197"/>
      <c r="F152" s="197"/>
    </row>
    <row r="153" spans="2:6" ht="21.75" customHeight="1" x14ac:dyDescent="0.2">
      <c r="B153" s="103"/>
      <c r="C153" s="104"/>
      <c r="D153" s="108"/>
      <c r="E153" s="197"/>
      <c r="F153" s="197"/>
    </row>
    <row r="154" spans="2:6" ht="21.75" customHeight="1" x14ac:dyDescent="0.2">
      <c r="B154" s="103"/>
      <c r="C154" s="104"/>
      <c r="D154" s="108"/>
      <c r="E154" s="197"/>
      <c r="F154" s="197"/>
    </row>
    <row r="155" spans="2:6" ht="21.75" customHeight="1" x14ac:dyDescent="0.2">
      <c r="B155" s="103"/>
      <c r="C155" s="104"/>
      <c r="D155" s="108"/>
      <c r="E155" s="197"/>
      <c r="F155" s="197"/>
    </row>
    <row r="156" spans="2:6" ht="21.75" customHeight="1" x14ac:dyDescent="0.2">
      <c r="B156" s="103"/>
      <c r="C156" s="104"/>
      <c r="D156" s="108"/>
      <c r="E156" s="197"/>
      <c r="F156" s="197"/>
    </row>
    <row r="157" spans="2:6" ht="21.75" customHeight="1" x14ac:dyDescent="0.2">
      <c r="B157" s="103"/>
      <c r="C157" s="104"/>
      <c r="D157" s="108"/>
      <c r="E157" s="197"/>
      <c r="F157" s="197"/>
    </row>
    <row r="158" spans="2:6" ht="21.75" customHeight="1" x14ac:dyDescent="0.2">
      <c r="B158" s="103"/>
      <c r="C158" s="104"/>
      <c r="D158" s="108"/>
      <c r="E158" s="197"/>
      <c r="F158" s="197"/>
    </row>
    <row r="159" spans="2:6" ht="21.75" customHeight="1" x14ac:dyDescent="0.2">
      <c r="B159" s="103"/>
      <c r="C159" s="104"/>
      <c r="D159" s="108"/>
      <c r="E159" s="197"/>
      <c r="F159" s="197"/>
    </row>
    <row r="160" spans="2:6" ht="21.75" customHeight="1" x14ac:dyDescent="0.2">
      <c r="B160" s="103"/>
      <c r="C160" s="104"/>
      <c r="D160" s="108"/>
      <c r="E160" s="197"/>
      <c r="F160" s="197"/>
    </row>
    <row r="161" spans="2:6" ht="21.75" customHeight="1" x14ac:dyDescent="0.2">
      <c r="B161" s="103"/>
      <c r="C161" s="104"/>
      <c r="D161" s="108"/>
      <c r="E161" s="197"/>
      <c r="F161" s="197"/>
    </row>
    <row r="162" spans="2:6" ht="21.75" customHeight="1" x14ac:dyDescent="0.2">
      <c r="B162" s="103"/>
      <c r="C162" s="104"/>
      <c r="D162" s="108"/>
      <c r="E162" s="197"/>
      <c r="F162" s="197"/>
    </row>
    <row r="163" spans="2:6" ht="21.75" customHeight="1" x14ac:dyDescent="0.2">
      <c r="B163" s="103"/>
      <c r="C163" s="104"/>
      <c r="D163" s="108"/>
      <c r="E163" s="197"/>
      <c r="F163" s="197"/>
    </row>
    <row r="164" spans="2:6" ht="21.75" customHeight="1" x14ac:dyDescent="0.2">
      <c r="B164" s="103"/>
      <c r="C164" s="104"/>
      <c r="D164" s="108"/>
      <c r="E164" s="197"/>
      <c r="F164" s="197"/>
    </row>
    <row r="165" spans="2:6" ht="21.75" customHeight="1" x14ac:dyDescent="0.2">
      <c r="B165" s="103"/>
      <c r="C165" s="104"/>
      <c r="D165" s="108"/>
      <c r="E165" s="197"/>
      <c r="F165" s="197"/>
    </row>
    <row r="166" spans="2:6" ht="21.75" customHeight="1" x14ac:dyDescent="0.2">
      <c r="B166" s="103"/>
      <c r="C166" s="104"/>
      <c r="D166" s="108"/>
      <c r="E166" s="197"/>
      <c r="F166" s="197"/>
    </row>
    <row r="167" spans="2:6" ht="21.75" customHeight="1" x14ac:dyDescent="0.2">
      <c r="B167" s="103"/>
      <c r="C167" s="104"/>
      <c r="D167" s="108"/>
      <c r="E167" s="197"/>
      <c r="F167" s="197"/>
    </row>
    <row r="168" spans="2:6" ht="21.75" customHeight="1" x14ac:dyDescent="0.2">
      <c r="B168" s="103"/>
      <c r="C168" s="104"/>
      <c r="D168" s="108"/>
      <c r="E168" s="197"/>
      <c r="F168" s="197"/>
    </row>
    <row r="169" spans="2:6" ht="21.75" customHeight="1" x14ac:dyDescent="0.2">
      <c r="B169" s="103"/>
      <c r="C169" s="104"/>
      <c r="D169" s="108"/>
      <c r="E169" s="197"/>
      <c r="F169" s="197"/>
    </row>
    <row r="170" spans="2:6" ht="21.75" customHeight="1" x14ac:dyDescent="0.2">
      <c r="B170" s="103"/>
      <c r="C170" s="104"/>
      <c r="D170" s="108"/>
      <c r="E170" s="197"/>
      <c r="F170" s="197"/>
    </row>
    <row r="171" spans="2:6" ht="21.75" customHeight="1" x14ac:dyDescent="0.2">
      <c r="B171" s="103"/>
      <c r="C171" s="104"/>
      <c r="D171" s="108"/>
      <c r="E171" s="197"/>
      <c r="F171" s="197"/>
    </row>
  </sheetData>
  <sheetProtection password="FF68" sheet="1" objects="1" scenarios="1"/>
  <mergeCells count="3">
    <mergeCell ref="C2:C3"/>
    <mergeCell ref="E2:F2"/>
    <mergeCell ref="B2:B4"/>
  </mergeCells>
  <phoneticPr fontId="0" type="noConversion"/>
  <printOptions horizontalCentered="1" gridLines="1" gridLinesSet="0"/>
  <pageMargins left="0.64" right="0.44" top="1.0236220472440944" bottom="0.56000000000000005" header="0.4921259845" footer="0.37"/>
  <pageSetup paperSize="9" orientation="portrait" horizontalDpi="180" verticalDpi="4294967292" r:id="rId1"/>
  <headerFooter alignWithMargins="0">
    <oddHeader>&amp;L&amp;"Arial,Normálne"Úč POD 2-01&amp;C&amp;"Arial,Normálne"Výkaz ziskov a strát v plnom rozsahu&amp;R&amp;"Arial,Normálne"&amp;D /&amp;P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F143"/>
  <sheetViews>
    <sheetView tabSelected="1" topLeftCell="A123" workbookViewId="0">
      <selection activeCell="B51" sqref="B51"/>
    </sheetView>
  </sheetViews>
  <sheetFormatPr defaultColWidth="12" defaultRowHeight="14.25" x14ac:dyDescent="0.2"/>
  <cols>
    <col min="1" max="1" width="7.1640625" style="205" customWidth="1"/>
    <col min="2" max="2" width="62.6640625" style="204" customWidth="1"/>
    <col min="3" max="3" width="9" style="204" hidden="1" customWidth="1"/>
    <col min="4" max="4" width="7.33203125" style="204" hidden="1" customWidth="1"/>
    <col min="5" max="5" width="17.33203125" style="206" customWidth="1"/>
    <col min="6" max="6" width="2.1640625" style="204" customWidth="1"/>
    <col min="7" max="16384" width="12" style="204"/>
  </cols>
  <sheetData>
    <row r="1" spans="1:6" ht="12" customHeight="1" x14ac:dyDescent="0.2">
      <c r="A1" s="218"/>
      <c r="B1" s="219" t="s">
        <v>513</v>
      </c>
      <c r="C1" s="220"/>
      <c r="D1" s="220"/>
      <c r="E1" s="282" t="s">
        <v>514</v>
      </c>
      <c r="F1" s="230"/>
    </row>
    <row r="2" spans="1:6" ht="18.75" customHeight="1" x14ac:dyDescent="0.2">
      <c r="A2" s="221"/>
      <c r="B2" s="222" t="str">
        <f>+Firma!C2</f>
        <v>MK KODRETA s.r.o.</v>
      </c>
      <c r="C2" s="223"/>
      <c r="D2" s="223"/>
      <c r="E2" s="283">
        <f>+Firma!C5</f>
        <v>36305812</v>
      </c>
      <c r="F2" s="258"/>
    </row>
    <row r="3" spans="1:6" ht="9" customHeight="1" x14ac:dyDescent="0.2">
      <c r="A3" s="235"/>
      <c r="B3" s="236"/>
      <c r="C3" s="237"/>
      <c r="D3" s="237"/>
      <c r="E3" s="275"/>
      <c r="F3" s="238"/>
    </row>
    <row r="4" spans="1:6" x14ac:dyDescent="0.2">
      <c r="A4" s="263" t="s">
        <v>402</v>
      </c>
      <c r="B4" s="259" t="s">
        <v>403</v>
      </c>
      <c r="C4" s="259">
        <v>60</v>
      </c>
      <c r="D4" s="259"/>
      <c r="E4" s="260">
        <f>+Výsledovka!E65</f>
        <v>-130981</v>
      </c>
      <c r="F4" s="238"/>
    </row>
    <row r="5" spans="1:6" x14ac:dyDescent="0.2">
      <c r="A5" s="263" t="s">
        <v>404</v>
      </c>
      <c r="B5" s="261" t="s">
        <v>405</v>
      </c>
      <c r="C5" s="261">
        <v>18</v>
      </c>
      <c r="D5" s="261"/>
      <c r="E5" s="262">
        <f>+Výsledovka!E23</f>
        <v>57084</v>
      </c>
      <c r="F5" s="238"/>
    </row>
    <row r="6" spans="1:6" ht="9" customHeight="1" x14ac:dyDescent="0.2">
      <c r="A6" s="263"/>
      <c r="B6" s="239"/>
      <c r="C6" s="239"/>
      <c r="D6" s="239"/>
      <c r="E6" s="276"/>
      <c r="F6" s="238"/>
    </row>
    <row r="7" spans="1:6" ht="18" customHeight="1" thickBot="1" x14ac:dyDescent="0.25">
      <c r="A7" s="264" t="s">
        <v>491</v>
      </c>
      <c r="B7" s="241" t="s">
        <v>492</v>
      </c>
      <c r="C7" s="241"/>
      <c r="D7" s="241"/>
      <c r="E7" s="277">
        <f>+E9+E18+E36</f>
        <v>417681</v>
      </c>
      <c r="F7" s="238"/>
    </row>
    <row r="8" spans="1:6" ht="9" customHeight="1" x14ac:dyDescent="0.2">
      <c r="A8" s="264"/>
      <c r="B8" s="240"/>
      <c r="C8" s="240"/>
      <c r="D8" s="240"/>
      <c r="E8" s="278"/>
      <c r="F8" s="238"/>
    </row>
    <row r="9" spans="1:6" ht="15" thickBot="1" x14ac:dyDescent="0.25">
      <c r="A9" s="265" t="s">
        <v>406</v>
      </c>
      <c r="B9" s="248" t="s">
        <v>407</v>
      </c>
      <c r="C9" s="248">
        <v>4</v>
      </c>
      <c r="D9" s="248"/>
      <c r="E9" s="254">
        <f>SUM(E11:E16)</f>
        <v>-24878</v>
      </c>
      <c r="F9" s="238"/>
    </row>
    <row r="10" spans="1:6" ht="9" customHeight="1" x14ac:dyDescent="0.2">
      <c r="A10" s="263"/>
      <c r="B10" s="224"/>
      <c r="C10" s="224"/>
      <c r="D10" s="224"/>
      <c r="E10" s="279"/>
      <c r="F10" s="244"/>
    </row>
    <row r="11" spans="1:6" x14ac:dyDescent="0.2">
      <c r="A11" s="263">
        <v>1</v>
      </c>
      <c r="B11" s="242" t="s">
        <v>408</v>
      </c>
      <c r="C11" s="242">
        <v>30</v>
      </c>
      <c r="D11" s="242"/>
      <c r="E11" s="243">
        <f>+Aktíva!I35-Aktíva!H35</f>
        <v>4996</v>
      </c>
      <c r="F11" s="238"/>
    </row>
    <row r="12" spans="1:6" x14ac:dyDescent="0.2">
      <c r="A12" s="263">
        <f>+A11+1</f>
        <v>2</v>
      </c>
      <c r="B12" s="242" t="s">
        <v>409</v>
      </c>
      <c r="C12" s="242">
        <v>31</v>
      </c>
      <c r="D12" s="242"/>
      <c r="E12" s="243">
        <f>+Aktíva!I36-Aktíva!H36</f>
        <v>-18426</v>
      </c>
      <c r="F12" s="238"/>
    </row>
    <row r="13" spans="1:6" x14ac:dyDescent="0.2">
      <c r="A13" s="263">
        <f>+A12+1</f>
        <v>3</v>
      </c>
      <c r="B13" s="242" t="s">
        <v>410</v>
      </c>
      <c r="C13" s="242">
        <v>32</v>
      </c>
      <c r="D13" s="242"/>
      <c r="E13" s="243">
        <f>+Aktíva!I37-Aktíva!H37</f>
        <v>-11448</v>
      </c>
      <c r="F13" s="238"/>
    </row>
    <row r="14" spans="1:6" x14ac:dyDescent="0.2">
      <c r="A14" s="263">
        <f>+A13+1</f>
        <v>4</v>
      </c>
      <c r="B14" s="242" t="s">
        <v>411</v>
      </c>
      <c r="C14" s="242">
        <v>33</v>
      </c>
      <c r="D14" s="242"/>
      <c r="E14" s="243">
        <f>+Aktíva!I38-Aktíva!H38</f>
        <v>0</v>
      </c>
      <c r="F14" s="238"/>
    </row>
    <row r="15" spans="1:6" x14ac:dyDescent="0.2">
      <c r="A15" s="263">
        <f>+A14+1</f>
        <v>5</v>
      </c>
      <c r="B15" s="242" t="s">
        <v>412</v>
      </c>
      <c r="C15" s="242">
        <v>34</v>
      </c>
      <c r="D15" s="242"/>
      <c r="E15" s="243">
        <f>+Aktíva!I39-Aktíva!H39</f>
        <v>0</v>
      </c>
      <c r="F15" s="238"/>
    </row>
    <row r="16" spans="1:6" ht="15" thickBot="1" x14ac:dyDescent="0.25">
      <c r="A16" s="263">
        <f>+A15+1</f>
        <v>6</v>
      </c>
      <c r="B16" s="245" t="s">
        <v>413</v>
      </c>
      <c r="C16" s="245">
        <v>35</v>
      </c>
      <c r="D16" s="245"/>
      <c r="E16" s="246">
        <f>+Aktíva!I40-Aktíva!H40</f>
        <v>0</v>
      </c>
      <c r="F16" s="238"/>
    </row>
    <row r="17" spans="1:6" ht="15" thickTop="1" x14ac:dyDescent="0.2">
      <c r="A17" s="225"/>
      <c r="B17" s="226"/>
      <c r="C17" s="226"/>
      <c r="D17" s="226"/>
      <c r="E17" s="280"/>
      <c r="F17" s="227"/>
    </row>
    <row r="18" spans="1:6" ht="15" thickBot="1" x14ac:dyDescent="0.25">
      <c r="A18" s="266" t="s">
        <v>414</v>
      </c>
      <c r="B18" s="248" t="s">
        <v>415</v>
      </c>
      <c r="C18" s="248">
        <v>5</v>
      </c>
      <c r="D18" s="248"/>
      <c r="E18" s="254">
        <f>SUM(E20:E34)</f>
        <v>-49615</v>
      </c>
      <c r="F18" s="227"/>
    </row>
    <row r="19" spans="1:6" ht="9" customHeight="1" x14ac:dyDescent="0.2">
      <c r="A19" s="267"/>
      <c r="B19" s="224"/>
      <c r="C19" s="224"/>
      <c r="D19" s="224"/>
      <c r="E19" s="279"/>
      <c r="F19" s="232"/>
    </row>
    <row r="20" spans="1:6" x14ac:dyDescent="0.2">
      <c r="A20" s="267">
        <v>1</v>
      </c>
      <c r="B20" s="242" t="s">
        <v>416</v>
      </c>
      <c r="C20" s="242">
        <v>2</v>
      </c>
      <c r="D20" s="242"/>
      <c r="E20" s="243"/>
      <c r="F20" s="227"/>
    </row>
    <row r="21" spans="1:6" x14ac:dyDescent="0.2">
      <c r="A21" s="267">
        <f t="shared" ref="A21:A34" si="0">+A20+1</f>
        <v>2</v>
      </c>
      <c r="B21" s="242" t="s">
        <v>417</v>
      </c>
      <c r="C21" s="242">
        <v>37</v>
      </c>
      <c r="D21" s="242"/>
      <c r="E21" s="243">
        <f>+Aktíva!I42-Aktíva!H42</f>
        <v>0</v>
      </c>
      <c r="F21" s="227"/>
    </row>
    <row r="22" spans="1:6" x14ac:dyDescent="0.2">
      <c r="A22" s="267">
        <f t="shared" si="0"/>
        <v>3</v>
      </c>
      <c r="B22" s="242" t="s">
        <v>418</v>
      </c>
      <c r="C22" s="242">
        <v>38</v>
      </c>
      <c r="D22" s="242"/>
      <c r="E22" s="243">
        <f>+Aktíva!I43-Aktíva!H43</f>
        <v>0</v>
      </c>
      <c r="F22" s="227"/>
    </row>
    <row r="23" spans="1:6" x14ac:dyDescent="0.2">
      <c r="A23" s="267">
        <f t="shared" si="0"/>
        <v>4</v>
      </c>
      <c r="B23" s="247" t="s">
        <v>493</v>
      </c>
      <c r="C23" s="242">
        <v>39</v>
      </c>
      <c r="D23" s="242"/>
      <c r="E23" s="243">
        <f>+Aktíva!I44-Aktíva!H44</f>
        <v>0</v>
      </c>
      <c r="F23" s="227"/>
    </row>
    <row r="24" spans="1:6" x14ac:dyDescent="0.2">
      <c r="A24" s="267">
        <f t="shared" si="0"/>
        <v>5</v>
      </c>
      <c r="B24" s="247" t="s">
        <v>494</v>
      </c>
      <c r="C24" s="242">
        <v>40</v>
      </c>
      <c r="D24" s="242"/>
      <c r="E24" s="243">
        <f>+Aktíva!I45-Aktíva!H45</f>
        <v>0</v>
      </c>
      <c r="F24" s="227"/>
    </row>
    <row r="25" spans="1:6" x14ac:dyDescent="0.2">
      <c r="A25" s="267">
        <f t="shared" si="0"/>
        <v>6</v>
      </c>
      <c r="B25" s="247" t="s">
        <v>489</v>
      </c>
      <c r="C25" s="242">
        <v>41</v>
      </c>
      <c r="D25" s="242"/>
      <c r="E25" s="243">
        <f>+Aktíva!I46-Aktíva!H46</f>
        <v>-989</v>
      </c>
      <c r="F25" s="227"/>
    </row>
    <row r="26" spans="1:6" x14ac:dyDescent="0.2">
      <c r="A26" s="267">
        <f t="shared" si="0"/>
        <v>7</v>
      </c>
      <c r="B26" s="242" t="s">
        <v>417</v>
      </c>
      <c r="C26" s="242">
        <v>43</v>
      </c>
      <c r="D26" s="242"/>
      <c r="E26" s="243">
        <f>+Aktíva!I48-Aktíva!H48</f>
        <v>-51240</v>
      </c>
      <c r="F26" s="227"/>
    </row>
    <row r="27" spans="1:6" x14ac:dyDescent="0.2">
      <c r="A27" s="267">
        <f t="shared" si="0"/>
        <v>8</v>
      </c>
      <c r="B27" s="247" t="s">
        <v>490</v>
      </c>
      <c r="C27" s="242">
        <v>44</v>
      </c>
      <c r="D27" s="242"/>
      <c r="E27" s="243">
        <f>+Aktíva!I49-Aktíva!H49</f>
        <v>0</v>
      </c>
      <c r="F27" s="227"/>
    </row>
    <row r="28" spans="1:6" x14ac:dyDescent="0.2">
      <c r="A28" s="267">
        <f t="shared" si="0"/>
        <v>9</v>
      </c>
      <c r="B28" s="242" t="s">
        <v>419</v>
      </c>
      <c r="C28" s="242">
        <v>45</v>
      </c>
      <c r="D28" s="242"/>
      <c r="E28" s="243">
        <f>+Aktíva!I50-Aktíva!H50</f>
        <v>0</v>
      </c>
      <c r="F28" s="227"/>
    </row>
    <row r="29" spans="1:6" x14ac:dyDescent="0.2">
      <c r="A29" s="267">
        <f t="shared" si="0"/>
        <v>10</v>
      </c>
      <c r="B29" s="242" t="s">
        <v>420</v>
      </c>
      <c r="C29" s="242">
        <v>46</v>
      </c>
      <c r="D29" s="242"/>
      <c r="E29" s="243">
        <f>+Aktíva!I51-Aktíva!H51</f>
        <v>2613</v>
      </c>
      <c r="F29" s="227"/>
    </row>
    <row r="30" spans="1:6" x14ac:dyDescent="0.2">
      <c r="A30" s="267">
        <f t="shared" si="0"/>
        <v>11</v>
      </c>
      <c r="B30" s="242" t="s">
        <v>421</v>
      </c>
      <c r="C30" s="242">
        <v>47</v>
      </c>
      <c r="D30" s="242"/>
      <c r="E30" s="243">
        <f>+Aktíva!I52-Aktíva!H52</f>
        <v>0</v>
      </c>
      <c r="F30" s="227"/>
    </row>
    <row r="31" spans="1:6" x14ac:dyDescent="0.2">
      <c r="A31" s="267">
        <f t="shared" si="0"/>
        <v>12</v>
      </c>
      <c r="B31" s="247" t="s">
        <v>493</v>
      </c>
      <c r="C31" s="242">
        <v>48</v>
      </c>
      <c r="D31" s="242"/>
      <c r="E31" s="243">
        <f>+Aktíva!I53-Aktíva!H53</f>
        <v>0</v>
      </c>
      <c r="F31" s="227"/>
    </row>
    <row r="32" spans="1:6" x14ac:dyDescent="0.2">
      <c r="A32" s="267">
        <f t="shared" si="0"/>
        <v>13</v>
      </c>
      <c r="B32" s="247" t="s">
        <v>494</v>
      </c>
      <c r="C32" s="242">
        <v>49</v>
      </c>
      <c r="D32" s="242"/>
      <c r="E32" s="243">
        <f>+Aktíva!I54-Aktíva!H54</f>
        <v>0</v>
      </c>
      <c r="F32" s="227"/>
    </row>
    <row r="33" spans="1:6" x14ac:dyDescent="0.2">
      <c r="A33" s="267">
        <f t="shared" si="0"/>
        <v>14</v>
      </c>
      <c r="B33" s="247" t="s">
        <v>489</v>
      </c>
      <c r="C33" s="242">
        <v>50</v>
      </c>
      <c r="D33" s="242"/>
      <c r="E33" s="243">
        <f>+Aktíva!I55-Aktíva!H55</f>
        <v>0</v>
      </c>
      <c r="F33" s="227"/>
    </row>
    <row r="34" spans="1:6" ht="15" thickBot="1" x14ac:dyDescent="0.25">
      <c r="A34" s="267">
        <f t="shared" si="0"/>
        <v>15</v>
      </c>
      <c r="B34" s="245" t="s">
        <v>422</v>
      </c>
      <c r="C34" s="245">
        <v>54</v>
      </c>
      <c r="D34" s="245"/>
      <c r="E34" s="246">
        <f>+Aktíva!I59-Aktíva!H59</f>
        <v>1</v>
      </c>
      <c r="F34" s="227"/>
    </row>
    <row r="35" spans="1:6" ht="15" thickTop="1" x14ac:dyDescent="0.2">
      <c r="A35" s="267"/>
      <c r="B35" s="226"/>
      <c r="C35" s="226"/>
      <c r="D35" s="226"/>
      <c r="E35" s="280"/>
      <c r="F35" s="227"/>
    </row>
    <row r="36" spans="1:6" ht="15" thickBot="1" x14ac:dyDescent="0.25">
      <c r="A36" s="266" t="s">
        <v>423</v>
      </c>
      <c r="B36" s="248" t="s">
        <v>424</v>
      </c>
      <c r="C36" s="248">
        <v>6</v>
      </c>
      <c r="D36" s="248"/>
      <c r="E36" s="254">
        <f>SUM(E38:E50)</f>
        <v>492174</v>
      </c>
      <c r="F36" s="227"/>
    </row>
    <row r="37" spans="1:6" x14ac:dyDescent="0.2">
      <c r="A37" s="267"/>
      <c r="B37" s="224"/>
      <c r="C37" s="224"/>
      <c r="D37" s="224"/>
      <c r="E37" s="279"/>
      <c r="F37" s="232"/>
    </row>
    <row r="38" spans="1:6" x14ac:dyDescent="0.2">
      <c r="A38" s="267">
        <v>1</v>
      </c>
      <c r="B38" s="242" t="s">
        <v>425</v>
      </c>
      <c r="C38" s="242">
        <v>82</v>
      </c>
      <c r="D38" s="242"/>
      <c r="E38" s="243">
        <f>+Pasíva!F27-Pasíva!G27</f>
        <v>0</v>
      </c>
      <c r="F38" s="227"/>
    </row>
    <row r="39" spans="1:6" x14ac:dyDescent="0.2">
      <c r="A39" s="267">
        <f t="shared" ref="A39:A50" si="1">+A38+1</f>
        <v>2</v>
      </c>
      <c r="B39" s="242" t="s">
        <v>426</v>
      </c>
      <c r="C39" s="242">
        <v>83</v>
      </c>
      <c r="D39" s="242"/>
      <c r="E39" s="243">
        <f>+Pasíva!F28-Pasíva!G28</f>
        <v>2514</v>
      </c>
      <c r="F39" s="227"/>
    </row>
    <row r="40" spans="1:6" x14ac:dyDescent="0.2">
      <c r="A40" s="267">
        <f t="shared" si="1"/>
        <v>3</v>
      </c>
      <c r="B40" s="242" t="s">
        <v>427</v>
      </c>
      <c r="C40" s="242">
        <v>92</v>
      </c>
      <c r="D40" s="242"/>
      <c r="E40" s="243">
        <f>+Pasíva!F37-Pasíva!G37</f>
        <v>164048</v>
      </c>
      <c r="F40" s="227"/>
    </row>
    <row r="41" spans="1:6" x14ac:dyDescent="0.2">
      <c r="A41" s="267">
        <f t="shared" si="1"/>
        <v>4</v>
      </c>
      <c r="B41" s="242" t="s">
        <v>428</v>
      </c>
      <c r="C41" s="242">
        <v>93</v>
      </c>
      <c r="D41" s="242"/>
      <c r="E41" s="243">
        <f>+Pasíva!F38-Pasíva!G38</f>
        <v>0</v>
      </c>
      <c r="F41" s="227"/>
    </row>
    <row r="42" spans="1:6" x14ac:dyDescent="0.2">
      <c r="A42" s="267">
        <f t="shared" si="1"/>
        <v>5</v>
      </c>
      <c r="B42" s="242" t="s">
        <v>429</v>
      </c>
      <c r="C42" s="242">
        <v>94</v>
      </c>
      <c r="D42" s="242"/>
      <c r="E42" s="243">
        <f>+Pasíva!F39-Pasíva!G39</f>
        <v>744</v>
      </c>
      <c r="F42" s="227"/>
    </row>
    <row r="43" spans="1:6" x14ac:dyDescent="0.2">
      <c r="A43" s="267">
        <f t="shared" si="1"/>
        <v>6</v>
      </c>
      <c r="B43" s="242" t="s">
        <v>430</v>
      </c>
      <c r="C43" s="242">
        <v>95</v>
      </c>
      <c r="D43" s="242"/>
      <c r="E43" s="243">
        <f>+Pasíva!F40-Pasíva!G40</f>
        <v>21508</v>
      </c>
      <c r="F43" s="227"/>
    </row>
    <row r="44" spans="1:6" x14ac:dyDescent="0.2">
      <c r="A44" s="267">
        <f t="shared" si="1"/>
        <v>7</v>
      </c>
      <c r="B44" s="242" t="s">
        <v>431</v>
      </c>
      <c r="C44" s="242">
        <v>96</v>
      </c>
      <c r="D44" s="242"/>
      <c r="E44" s="243">
        <f>+Pasíva!F41-Pasíva!G41</f>
        <v>14582</v>
      </c>
      <c r="F44" s="227"/>
    </row>
    <row r="45" spans="1:6" x14ac:dyDescent="0.2">
      <c r="A45" s="267">
        <f t="shared" si="1"/>
        <v>8</v>
      </c>
      <c r="B45" s="242" t="s">
        <v>432</v>
      </c>
      <c r="C45" s="242">
        <v>97</v>
      </c>
      <c r="D45" s="242"/>
      <c r="E45" s="243">
        <f>+Pasíva!F42-Pasíva!G42</f>
        <v>-229</v>
      </c>
      <c r="F45" s="227"/>
    </row>
    <row r="46" spans="1:6" x14ac:dyDescent="0.2">
      <c r="A46" s="267">
        <f t="shared" si="1"/>
        <v>9</v>
      </c>
      <c r="B46" s="247" t="s">
        <v>495</v>
      </c>
      <c r="C46" s="242">
        <v>98</v>
      </c>
      <c r="D46" s="242"/>
      <c r="E46" s="243">
        <f>+Pasíva!F43-Pasíva!G43</f>
        <v>0</v>
      </c>
      <c r="F46" s="227"/>
    </row>
    <row r="47" spans="1:6" x14ac:dyDescent="0.2">
      <c r="A47" s="267">
        <f t="shared" si="1"/>
        <v>10</v>
      </c>
      <c r="B47" s="247" t="s">
        <v>496</v>
      </c>
      <c r="C47" s="242">
        <v>99</v>
      </c>
      <c r="D47" s="242"/>
      <c r="E47" s="243">
        <f>+Pasíva!F44-Pasíva!G44</f>
        <v>0</v>
      </c>
      <c r="F47" s="227"/>
    </row>
    <row r="48" spans="1:6" x14ac:dyDescent="0.2">
      <c r="A48" s="267">
        <f t="shared" si="1"/>
        <v>11</v>
      </c>
      <c r="B48" s="242" t="s">
        <v>433</v>
      </c>
      <c r="C48" s="242">
        <v>100</v>
      </c>
      <c r="D48" s="242"/>
      <c r="E48" s="243">
        <f>+Pasíva!F45-Pasíva!G45</f>
        <v>0</v>
      </c>
      <c r="F48" s="227"/>
    </row>
    <row r="49" spans="1:6" x14ac:dyDescent="0.2">
      <c r="A49" s="267">
        <f t="shared" si="1"/>
        <v>12</v>
      </c>
      <c r="B49" s="242" t="s">
        <v>434</v>
      </c>
      <c r="C49" s="242">
        <v>103</v>
      </c>
      <c r="D49" s="242"/>
      <c r="E49" s="243">
        <f>+Pasíva!F48-Pasíva!G48</f>
        <v>-10993</v>
      </c>
      <c r="F49" s="227"/>
    </row>
    <row r="50" spans="1:6" s="234" customFormat="1" ht="18.75" customHeight="1" x14ac:dyDescent="0.2">
      <c r="A50" s="268">
        <f t="shared" si="1"/>
        <v>13</v>
      </c>
      <c r="B50" s="249" t="s">
        <v>435</v>
      </c>
      <c r="C50" s="249">
        <v>104</v>
      </c>
      <c r="D50" s="249"/>
      <c r="E50" s="250">
        <f>+Pasíva!F49-Pasíva!G49</f>
        <v>300000</v>
      </c>
      <c r="F50" s="233"/>
    </row>
    <row r="51" spans="1:6" x14ac:dyDescent="0.2">
      <c r="A51" s="225"/>
      <c r="B51" s="226"/>
      <c r="C51" s="226"/>
      <c r="D51" s="226"/>
      <c r="E51" s="280"/>
      <c r="F51" s="227"/>
    </row>
    <row r="52" spans="1:6" ht="15" thickBot="1" x14ac:dyDescent="0.25">
      <c r="A52" s="266" t="s">
        <v>436</v>
      </c>
      <c r="B52" s="248" t="s">
        <v>437</v>
      </c>
      <c r="C52" s="248">
        <v>7</v>
      </c>
      <c r="D52" s="248"/>
      <c r="E52" s="254">
        <f>SUM(E54:E57)</f>
        <v>844</v>
      </c>
      <c r="F52" s="227"/>
    </row>
    <row r="53" spans="1:6" ht="9" customHeight="1" x14ac:dyDescent="0.2">
      <c r="A53" s="267"/>
      <c r="B53" s="224"/>
      <c r="C53" s="224"/>
      <c r="D53" s="224"/>
      <c r="E53" s="279"/>
      <c r="F53" s="232"/>
    </row>
    <row r="54" spans="1:6" x14ac:dyDescent="0.2">
      <c r="A54" s="267">
        <v>1</v>
      </c>
      <c r="B54" s="242" t="s">
        <v>367</v>
      </c>
      <c r="C54" s="242">
        <v>57</v>
      </c>
      <c r="D54" s="242"/>
      <c r="E54" s="243">
        <f>+Aktíva!I62-Aktíva!H62</f>
        <v>844</v>
      </c>
      <c r="F54" s="227"/>
    </row>
    <row r="55" spans="1:6" x14ac:dyDescent="0.2">
      <c r="A55" s="267">
        <f>+A54+1</f>
        <v>2</v>
      </c>
      <c r="B55" s="242" t="s">
        <v>369</v>
      </c>
      <c r="C55" s="242">
        <v>58</v>
      </c>
      <c r="D55" s="242"/>
      <c r="E55" s="243">
        <f>+Aktíva!I63-Aktíva!H63</f>
        <v>0</v>
      </c>
      <c r="F55" s="227"/>
    </row>
    <row r="56" spans="1:6" x14ac:dyDescent="0.2">
      <c r="A56" s="267">
        <f>+A55+1</f>
        <v>3</v>
      </c>
      <c r="B56" s="242" t="s">
        <v>438</v>
      </c>
      <c r="C56" s="242">
        <v>59</v>
      </c>
      <c r="D56" s="242"/>
      <c r="E56" s="243">
        <f>+Aktíva!I64-Aktíva!H64</f>
        <v>0</v>
      </c>
      <c r="F56" s="227"/>
    </row>
    <row r="57" spans="1:6" ht="15" thickBot="1" x14ac:dyDescent="0.25">
      <c r="A57" s="267">
        <f>+A56+1</f>
        <v>4</v>
      </c>
      <c r="B57" s="245" t="s">
        <v>439</v>
      </c>
      <c r="C57" s="245">
        <v>60</v>
      </c>
      <c r="D57" s="245"/>
      <c r="E57" s="246">
        <f>+Aktíva!I65-Aktíva!H65</f>
        <v>0</v>
      </c>
      <c r="F57" s="227"/>
    </row>
    <row r="58" spans="1:6" ht="15" thickTop="1" x14ac:dyDescent="0.2">
      <c r="A58" s="267"/>
      <c r="B58" s="226"/>
      <c r="C58" s="226"/>
      <c r="D58" s="226"/>
      <c r="E58" s="280"/>
      <c r="F58" s="227"/>
    </row>
    <row r="59" spans="1:6" ht="15" thickBot="1" x14ac:dyDescent="0.25">
      <c r="A59" s="266" t="s">
        <v>440</v>
      </c>
      <c r="B59" s="248" t="s">
        <v>441</v>
      </c>
      <c r="C59" s="248">
        <v>8</v>
      </c>
      <c r="D59" s="248"/>
      <c r="E59" s="254">
        <f>SUM(E61:E64)</f>
        <v>0</v>
      </c>
      <c r="F59" s="227"/>
    </row>
    <row r="60" spans="1:6" ht="9" customHeight="1" x14ac:dyDescent="0.2">
      <c r="A60" s="267"/>
      <c r="B60" s="224"/>
      <c r="C60" s="224"/>
      <c r="D60" s="224"/>
      <c r="E60" s="279"/>
      <c r="F60" s="232"/>
    </row>
    <row r="61" spans="1:6" x14ac:dyDescent="0.2">
      <c r="A61" s="267">
        <v>1</v>
      </c>
      <c r="B61" s="242" t="s">
        <v>442</v>
      </c>
      <c r="C61" s="242">
        <v>107</v>
      </c>
      <c r="D61" s="242"/>
      <c r="E61" s="243">
        <f>+Pasíva!F52-Pasíva!G52</f>
        <v>0</v>
      </c>
      <c r="F61" s="227"/>
    </row>
    <row r="62" spans="1:6" x14ac:dyDescent="0.2">
      <c r="A62" s="267">
        <f>+A61+1</f>
        <v>2</v>
      </c>
      <c r="B62" s="242" t="s">
        <v>443</v>
      </c>
      <c r="C62" s="242">
        <v>108</v>
      </c>
      <c r="D62" s="242"/>
      <c r="E62" s="243">
        <f>+Pasíva!F53-Pasíva!G53</f>
        <v>0</v>
      </c>
      <c r="F62" s="227"/>
    </row>
    <row r="63" spans="1:6" x14ac:dyDescent="0.2">
      <c r="A63" s="267">
        <f>+A62+1</f>
        <v>3</v>
      </c>
      <c r="B63" s="242" t="s">
        <v>444</v>
      </c>
      <c r="C63" s="242">
        <v>109</v>
      </c>
      <c r="D63" s="242"/>
      <c r="E63" s="243">
        <f>+Pasíva!F54-Pasíva!G54</f>
        <v>0</v>
      </c>
      <c r="F63" s="227"/>
    </row>
    <row r="64" spans="1:6" ht="15" thickBot="1" x14ac:dyDescent="0.25">
      <c r="A64" s="267">
        <f>+A63+1</f>
        <v>4</v>
      </c>
      <c r="B64" s="245" t="s">
        <v>445</v>
      </c>
      <c r="C64" s="245">
        <v>110</v>
      </c>
      <c r="D64" s="245"/>
      <c r="E64" s="246">
        <f>+Pasíva!F55-Pasíva!G55</f>
        <v>0</v>
      </c>
      <c r="F64" s="227"/>
    </row>
    <row r="65" spans="1:6" ht="15" thickTop="1" x14ac:dyDescent="0.2">
      <c r="A65" s="267"/>
      <c r="B65" s="226"/>
      <c r="C65" s="226"/>
      <c r="D65" s="226"/>
      <c r="E65" s="280"/>
      <c r="F65" s="227"/>
    </row>
    <row r="66" spans="1:6" ht="15" x14ac:dyDescent="0.2">
      <c r="A66" s="269" t="s">
        <v>446</v>
      </c>
      <c r="B66" s="251" t="s">
        <v>447</v>
      </c>
      <c r="C66" s="251">
        <v>9</v>
      </c>
      <c r="D66" s="251"/>
      <c r="E66" s="253">
        <f>+E4+E5+E9+E18+E36+E52+E59</f>
        <v>344628</v>
      </c>
      <c r="F66" s="252"/>
    </row>
    <row r="67" spans="1:6" ht="9" customHeight="1" x14ac:dyDescent="0.2">
      <c r="A67" s="312" t="s">
        <v>518</v>
      </c>
      <c r="B67" s="313"/>
      <c r="C67" s="313"/>
      <c r="D67" s="313"/>
      <c r="E67" s="313"/>
      <c r="F67" s="314"/>
    </row>
    <row r="68" spans="1:6" x14ac:dyDescent="0.2">
      <c r="A68" s="267"/>
      <c r="B68" s="226"/>
      <c r="C68" s="226"/>
      <c r="D68" s="226"/>
      <c r="E68" s="280"/>
      <c r="F68" s="227"/>
    </row>
    <row r="69" spans="1:6" ht="15" thickBot="1" x14ac:dyDescent="0.25">
      <c r="A69" s="266" t="s">
        <v>448</v>
      </c>
      <c r="B69" s="248" t="s">
        <v>449</v>
      </c>
      <c r="C69" s="248">
        <v>10</v>
      </c>
      <c r="D69" s="248"/>
      <c r="E69" s="254">
        <f>SUM(E71:E91)</f>
        <v>-236796</v>
      </c>
      <c r="F69" s="227"/>
    </row>
    <row r="70" spans="1:6" ht="9" customHeight="1" x14ac:dyDescent="0.2">
      <c r="A70" s="267"/>
      <c r="B70" s="224"/>
      <c r="C70" s="224"/>
      <c r="D70" s="224"/>
      <c r="E70" s="279"/>
      <c r="F70" s="232"/>
    </row>
    <row r="71" spans="1:6" x14ac:dyDescent="0.2">
      <c r="A71" s="267">
        <v>1</v>
      </c>
      <c r="B71" s="242" t="s">
        <v>450</v>
      </c>
      <c r="C71" s="242">
        <v>5</v>
      </c>
      <c r="D71" s="242"/>
      <c r="E71" s="243">
        <f>+Aktíva!I10-Aktíva!H10</f>
        <v>0</v>
      </c>
      <c r="F71" s="227"/>
    </row>
    <row r="72" spans="1:6" x14ac:dyDescent="0.2">
      <c r="A72" s="267">
        <f t="shared" ref="A72:A91" si="2">+A71+1</f>
        <v>2</v>
      </c>
      <c r="B72" s="242" t="s">
        <v>451</v>
      </c>
      <c r="C72" s="242">
        <v>6</v>
      </c>
      <c r="D72" s="242"/>
      <c r="E72" s="243">
        <f>+Aktíva!I11-Aktíva!H11</f>
        <v>0</v>
      </c>
      <c r="F72" s="227"/>
    </row>
    <row r="73" spans="1:6" x14ac:dyDescent="0.2">
      <c r="A73" s="267">
        <f t="shared" si="2"/>
        <v>3</v>
      </c>
      <c r="B73" s="242" t="s">
        <v>452</v>
      </c>
      <c r="C73" s="242">
        <v>7</v>
      </c>
      <c r="D73" s="242"/>
      <c r="E73" s="243">
        <f>+Aktíva!I12-Aktíva!H12</f>
        <v>0</v>
      </c>
      <c r="F73" s="227"/>
    </row>
    <row r="74" spans="1:6" x14ac:dyDescent="0.2">
      <c r="A74" s="267">
        <f t="shared" si="2"/>
        <v>4</v>
      </c>
      <c r="B74" s="247" t="s">
        <v>497</v>
      </c>
      <c r="C74" s="242">
        <v>8</v>
      </c>
      <c r="D74" s="242"/>
      <c r="E74" s="243">
        <f>+Aktíva!I13-Aktíva!H13</f>
        <v>0</v>
      </c>
      <c r="F74" s="227"/>
    </row>
    <row r="75" spans="1:6" x14ac:dyDescent="0.2">
      <c r="A75" s="267">
        <f t="shared" si="2"/>
        <v>5</v>
      </c>
      <c r="B75" s="242" t="s">
        <v>453</v>
      </c>
      <c r="C75" s="242">
        <v>9</v>
      </c>
      <c r="D75" s="242"/>
      <c r="E75" s="243">
        <f>+Aktíva!I14-Aktíva!H14</f>
        <v>0</v>
      </c>
      <c r="F75" s="227"/>
    </row>
    <row r="76" spans="1:6" x14ac:dyDescent="0.2">
      <c r="A76" s="267">
        <f t="shared" si="2"/>
        <v>6</v>
      </c>
      <c r="B76" s="242" t="s">
        <v>454</v>
      </c>
      <c r="C76" s="242">
        <v>10</v>
      </c>
      <c r="D76" s="242"/>
      <c r="E76" s="243">
        <f>+Aktíva!I15-Aktíva!H15</f>
        <v>0</v>
      </c>
      <c r="F76" s="227"/>
    </row>
    <row r="77" spans="1:6" x14ac:dyDescent="0.2">
      <c r="A77" s="267">
        <f t="shared" si="2"/>
        <v>7</v>
      </c>
      <c r="B77" s="247" t="s">
        <v>498</v>
      </c>
      <c r="C77" s="242">
        <v>11</v>
      </c>
      <c r="D77" s="242"/>
      <c r="E77" s="243">
        <f>+Aktíva!I16-Aktíva!H16</f>
        <v>0</v>
      </c>
      <c r="F77" s="227"/>
    </row>
    <row r="78" spans="1:6" x14ac:dyDescent="0.2">
      <c r="A78" s="267">
        <f t="shared" si="2"/>
        <v>8</v>
      </c>
      <c r="B78" s="242" t="s">
        <v>455</v>
      </c>
      <c r="C78" s="242">
        <v>13</v>
      </c>
      <c r="D78" s="242"/>
      <c r="E78" s="243">
        <f>+Aktíva!I18-Aktíva!H18</f>
        <v>0</v>
      </c>
      <c r="F78" s="227"/>
    </row>
    <row r="79" spans="1:6" x14ac:dyDescent="0.2">
      <c r="A79" s="267">
        <f t="shared" si="2"/>
        <v>9</v>
      </c>
      <c r="B79" s="242" t="s">
        <v>456</v>
      </c>
      <c r="C79" s="242">
        <v>14</v>
      </c>
      <c r="D79" s="242"/>
      <c r="E79" s="243">
        <f>+Aktíva!I19-Aktíva!H19</f>
        <v>39588</v>
      </c>
      <c r="F79" s="227"/>
    </row>
    <row r="80" spans="1:6" x14ac:dyDescent="0.2">
      <c r="A80" s="267">
        <f t="shared" si="2"/>
        <v>10</v>
      </c>
      <c r="B80" s="247" t="s">
        <v>499</v>
      </c>
      <c r="C80" s="242">
        <v>15</v>
      </c>
      <c r="D80" s="242"/>
      <c r="E80" s="243">
        <f>+Aktíva!I20-Aktíva!H20</f>
        <v>17496</v>
      </c>
      <c r="F80" s="227"/>
    </row>
    <row r="81" spans="1:6" x14ac:dyDescent="0.2">
      <c r="A81" s="267">
        <f t="shared" si="2"/>
        <v>11</v>
      </c>
      <c r="B81" s="247" t="s">
        <v>500</v>
      </c>
      <c r="C81" s="242">
        <v>16</v>
      </c>
      <c r="D81" s="242"/>
      <c r="E81" s="243">
        <f>+Aktíva!I21-Aktíva!H21</f>
        <v>0</v>
      </c>
      <c r="F81" s="227"/>
    </row>
    <row r="82" spans="1:6" x14ac:dyDescent="0.2">
      <c r="A82" s="267">
        <f t="shared" si="2"/>
        <v>12</v>
      </c>
      <c r="B82" s="242" t="s">
        <v>457</v>
      </c>
      <c r="C82" s="242">
        <v>17</v>
      </c>
      <c r="D82" s="242"/>
      <c r="E82" s="243">
        <f>+Aktíva!I22-Aktíva!H22</f>
        <v>0</v>
      </c>
      <c r="F82" s="227"/>
    </row>
    <row r="83" spans="1:6" x14ac:dyDescent="0.2">
      <c r="A83" s="267">
        <f t="shared" si="2"/>
        <v>13</v>
      </c>
      <c r="B83" s="242" t="s">
        <v>458</v>
      </c>
      <c r="C83" s="242">
        <v>18</v>
      </c>
      <c r="D83" s="242"/>
      <c r="E83" s="243">
        <f>+Aktíva!I23-Aktíva!H23</f>
        <v>0</v>
      </c>
      <c r="F83" s="227"/>
    </row>
    <row r="84" spans="1:6" x14ac:dyDescent="0.2">
      <c r="A84" s="267">
        <f t="shared" si="2"/>
        <v>14</v>
      </c>
      <c r="B84" s="242" t="s">
        <v>459</v>
      </c>
      <c r="C84" s="242">
        <v>19</v>
      </c>
      <c r="D84" s="242"/>
      <c r="E84" s="243">
        <f>+Aktíva!I24-Aktíva!H24</f>
        <v>0</v>
      </c>
      <c r="F84" s="227"/>
    </row>
    <row r="85" spans="1:6" x14ac:dyDescent="0.2">
      <c r="A85" s="267">
        <f t="shared" si="2"/>
        <v>15</v>
      </c>
      <c r="B85" s="247" t="s">
        <v>501</v>
      </c>
      <c r="C85" s="242">
        <v>20</v>
      </c>
      <c r="D85" s="242"/>
      <c r="E85" s="243">
        <f>+Aktíva!I25-Aktíva!H25</f>
        <v>0</v>
      </c>
      <c r="F85" s="227"/>
    </row>
    <row r="86" spans="1:6" x14ac:dyDescent="0.2">
      <c r="A86" s="267">
        <f t="shared" si="2"/>
        <v>16</v>
      </c>
      <c r="B86" s="247" t="s">
        <v>502</v>
      </c>
      <c r="C86" s="242">
        <v>21</v>
      </c>
      <c r="D86" s="242"/>
      <c r="E86" s="243">
        <f>+Aktíva!I26-Aktíva!H26</f>
        <v>0</v>
      </c>
      <c r="F86" s="227"/>
    </row>
    <row r="87" spans="1:6" x14ac:dyDescent="0.2">
      <c r="A87" s="267">
        <f t="shared" si="2"/>
        <v>17</v>
      </c>
      <c r="B87" s="247" t="s">
        <v>503</v>
      </c>
      <c r="C87" s="242">
        <v>23</v>
      </c>
      <c r="D87" s="242"/>
      <c r="E87" s="243">
        <f>+Aktíva!I28-Aktíva!H28</f>
        <v>0</v>
      </c>
      <c r="F87" s="227"/>
    </row>
    <row r="88" spans="1:6" x14ac:dyDescent="0.2">
      <c r="A88" s="267">
        <f t="shared" si="2"/>
        <v>18</v>
      </c>
      <c r="B88" s="247" t="s">
        <v>504</v>
      </c>
      <c r="C88" s="242">
        <v>24</v>
      </c>
      <c r="D88" s="242"/>
      <c r="E88" s="243">
        <f>+Aktíva!I29-Aktíva!H29</f>
        <v>0</v>
      </c>
      <c r="F88" s="227"/>
    </row>
    <row r="89" spans="1:6" x14ac:dyDescent="0.2">
      <c r="A89" s="267">
        <f t="shared" si="2"/>
        <v>19</v>
      </c>
      <c r="B89" s="247" t="s">
        <v>505</v>
      </c>
      <c r="C89" s="242">
        <v>25</v>
      </c>
      <c r="D89" s="242"/>
      <c r="E89" s="243">
        <f>+Aktíva!I30-Aktíva!H30</f>
        <v>0</v>
      </c>
      <c r="F89" s="227"/>
    </row>
    <row r="90" spans="1:6" x14ac:dyDescent="0.2">
      <c r="A90" s="267">
        <f t="shared" si="2"/>
        <v>20</v>
      </c>
      <c r="B90" s="242" t="s">
        <v>460</v>
      </c>
      <c r="C90" s="242">
        <v>26</v>
      </c>
      <c r="D90" s="242"/>
      <c r="E90" s="243">
        <f>+Aktíva!I31-Aktíva!H31</f>
        <v>-293880</v>
      </c>
      <c r="F90" s="227"/>
    </row>
    <row r="91" spans="1:6" ht="15" thickBot="1" x14ac:dyDescent="0.25">
      <c r="A91" s="267">
        <f t="shared" si="2"/>
        <v>21</v>
      </c>
      <c r="B91" s="245" t="s">
        <v>461</v>
      </c>
      <c r="C91" s="245">
        <v>27</v>
      </c>
      <c r="D91" s="245"/>
      <c r="E91" s="246">
        <f>+Aktíva!I32-Aktíva!H32</f>
        <v>0</v>
      </c>
      <c r="F91" s="227"/>
    </row>
    <row r="92" spans="1:6" ht="15" thickTop="1" x14ac:dyDescent="0.2">
      <c r="A92" s="225"/>
      <c r="B92" s="226"/>
      <c r="C92" s="226"/>
      <c r="D92" s="226"/>
      <c r="E92" s="280"/>
      <c r="F92" s="227"/>
    </row>
    <row r="93" spans="1:6" x14ac:dyDescent="0.2">
      <c r="A93" s="267" t="s">
        <v>404</v>
      </c>
      <c r="B93" s="247" t="s">
        <v>405</v>
      </c>
      <c r="C93" s="242">
        <v>18</v>
      </c>
      <c r="D93" s="242"/>
      <c r="E93" s="243">
        <f>-Výsledovka!E23</f>
        <v>-57084</v>
      </c>
      <c r="F93" s="227"/>
    </row>
    <row r="94" spans="1:6" x14ac:dyDescent="0.2">
      <c r="A94" s="267"/>
      <c r="B94" s="226"/>
      <c r="C94" s="226"/>
      <c r="D94" s="226"/>
      <c r="E94" s="280"/>
      <c r="F94" s="227"/>
    </row>
    <row r="95" spans="1:6" ht="15" x14ac:dyDescent="0.2">
      <c r="A95" s="269" t="s">
        <v>462</v>
      </c>
      <c r="B95" s="251" t="s">
        <v>463</v>
      </c>
      <c r="C95" s="251">
        <v>12</v>
      </c>
      <c r="D95" s="251"/>
      <c r="E95" s="253">
        <f>+E69+E93</f>
        <v>-293880</v>
      </c>
      <c r="F95" s="252"/>
    </row>
    <row r="96" spans="1:6" ht="9" customHeight="1" x14ac:dyDescent="0.2">
      <c r="A96" s="315" t="s">
        <v>518</v>
      </c>
      <c r="B96" s="316"/>
      <c r="C96" s="316"/>
      <c r="D96" s="316"/>
      <c r="E96" s="316"/>
      <c r="F96" s="317"/>
    </row>
    <row r="97" spans="1:6" x14ac:dyDescent="0.2">
      <c r="A97" s="267"/>
      <c r="B97" s="226"/>
      <c r="C97" s="226"/>
      <c r="D97" s="226"/>
      <c r="E97" s="280"/>
      <c r="F97" s="227"/>
    </row>
    <row r="98" spans="1:6" ht="15" thickBot="1" x14ac:dyDescent="0.25">
      <c r="A98" s="266" t="s">
        <v>464</v>
      </c>
      <c r="B98" s="248" t="s">
        <v>465</v>
      </c>
      <c r="C98" s="248">
        <v>13</v>
      </c>
      <c r="D98" s="248"/>
      <c r="E98" s="254">
        <f>SUM(E100:E111)</f>
        <v>0</v>
      </c>
      <c r="F98" s="227"/>
    </row>
    <row r="99" spans="1:6" ht="9" customHeight="1" x14ac:dyDescent="0.2">
      <c r="A99" s="267"/>
      <c r="B99" s="224"/>
      <c r="C99" s="224"/>
      <c r="D99" s="224"/>
      <c r="E99" s="279"/>
      <c r="F99" s="232"/>
    </row>
    <row r="100" spans="1:6" x14ac:dyDescent="0.2">
      <c r="A100" s="267">
        <v>1</v>
      </c>
      <c r="B100" s="242" t="s">
        <v>466</v>
      </c>
      <c r="C100" s="242">
        <v>64</v>
      </c>
      <c r="D100" s="242"/>
      <c r="E100" s="243">
        <f>+Pasíva!F9-Pasíva!G9</f>
        <v>0</v>
      </c>
      <c r="F100" s="227"/>
    </row>
    <row r="101" spans="1:6" x14ac:dyDescent="0.2">
      <c r="A101" s="267">
        <f t="shared" ref="A101:A111" si="3">+A100+1</f>
        <v>2</v>
      </c>
      <c r="B101" s="242" t="s">
        <v>467</v>
      </c>
      <c r="C101" s="242">
        <v>65</v>
      </c>
      <c r="D101" s="242"/>
      <c r="E101" s="243">
        <f>+Pasíva!F10-Pasíva!G10</f>
        <v>0</v>
      </c>
      <c r="F101" s="227"/>
    </row>
    <row r="102" spans="1:6" x14ac:dyDescent="0.2">
      <c r="A102" s="267">
        <f t="shared" si="3"/>
        <v>3</v>
      </c>
      <c r="B102" s="242" t="s">
        <v>468</v>
      </c>
      <c r="C102" s="242">
        <v>67</v>
      </c>
      <c r="D102" s="242"/>
      <c r="E102" s="243">
        <f>+Pasíva!F12-Pasíva!G12</f>
        <v>0</v>
      </c>
      <c r="F102" s="227"/>
    </row>
    <row r="103" spans="1:6" x14ac:dyDescent="0.2">
      <c r="A103" s="267">
        <f t="shared" si="3"/>
        <v>4</v>
      </c>
      <c r="B103" s="242" t="s">
        <v>469</v>
      </c>
      <c r="C103" s="242">
        <v>68</v>
      </c>
      <c r="D103" s="242"/>
      <c r="E103" s="243">
        <f>+Pasíva!F13-Pasíva!G13</f>
        <v>0</v>
      </c>
      <c r="F103" s="227"/>
    </row>
    <row r="104" spans="1:6" x14ac:dyDescent="0.2">
      <c r="A104" s="267">
        <f t="shared" si="3"/>
        <v>5</v>
      </c>
      <c r="B104" s="247" t="s">
        <v>506</v>
      </c>
      <c r="C104" s="242">
        <v>69</v>
      </c>
      <c r="D104" s="242"/>
      <c r="E104" s="243">
        <f>+Pasíva!F14-Pasíva!G14</f>
        <v>0</v>
      </c>
      <c r="F104" s="227"/>
    </row>
    <row r="105" spans="1:6" x14ac:dyDescent="0.2">
      <c r="A105" s="267">
        <f t="shared" si="3"/>
        <v>6</v>
      </c>
      <c r="B105" s="247" t="s">
        <v>507</v>
      </c>
      <c r="C105" s="242">
        <v>70</v>
      </c>
      <c r="D105" s="242"/>
      <c r="E105" s="243">
        <f>+Pasíva!F15-Pasíva!G15</f>
        <v>0</v>
      </c>
      <c r="F105" s="227"/>
    </row>
    <row r="106" spans="1:6" x14ac:dyDescent="0.2">
      <c r="A106" s="267">
        <f t="shared" si="3"/>
        <v>7</v>
      </c>
      <c r="B106" s="242" t="s">
        <v>470</v>
      </c>
      <c r="C106" s="242">
        <v>72</v>
      </c>
      <c r="D106" s="242"/>
      <c r="E106" s="243">
        <f>+Pasíva!F17-Pasíva!G17</f>
        <v>0</v>
      </c>
      <c r="F106" s="227"/>
    </row>
    <row r="107" spans="1:6" x14ac:dyDescent="0.2">
      <c r="A107" s="267">
        <f t="shared" si="3"/>
        <v>8</v>
      </c>
      <c r="B107" s="247" t="s">
        <v>508</v>
      </c>
      <c r="C107" s="242">
        <v>73</v>
      </c>
      <c r="D107" s="242"/>
      <c r="E107" s="243">
        <f>+Pasíva!F18-Pasíva!G18</f>
        <v>0</v>
      </c>
      <c r="F107" s="227"/>
    </row>
    <row r="108" spans="1:6" x14ac:dyDescent="0.2">
      <c r="A108" s="267">
        <f t="shared" si="3"/>
        <v>9</v>
      </c>
      <c r="B108" s="242" t="s">
        <v>471</v>
      </c>
      <c r="C108" s="242">
        <v>74</v>
      </c>
      <c r="D108" s="242"/>
      <c r="E108" s="243">
        <f>+Pasíva!F19-Pasíva!G19</f>
        <v>0</v>
      </c>
      <c r="F108" s="227"/>
    </row>
    <row r="109" spans="1:6" x14ac:dyDescent="0.2">
      <c r="A109" s="267">
        <f t="shared" si="3"/>
        <v>10</v>
      </c>
      <c r="B109" s="242" t="s">
        <v>472</v>
      </c>
      <c r="C109" s="242">
        <v>76</v>
      </c>
      <c r="D109" s="242"/>
      <c r="E109" s="243">
        <f>+Pasíva!F21-Pasíva!G21</f>
        <v>0</v>
      </c>
      <c r="F109" s="227"/>
    </row>
    <row r="110" spans="1:6" x14ac:dyDescent="0.2">
      <c r="A110" s="267">
        <f t="shared" si="3"/>
        <v>11</v>
      </c>
      <c r="B110" s="242" t="s">
        <v>473</v>
      </c>
      <c r="C110" s="242">
        <v>77</v>
      </c>
      <c r="D110" s="242"/>
      <c r="E110" s="243">
        <f>+Pasíva!F22-Pasíva!G22</f>
        <v>-87398</v>
      </c>
      <c r="F110" s="227"/>
    </row>
    <row r="111" spans="1:6" ht="15" thickBot="1" x14ac:dyDescent="0.25">
      <c r="A111" s="267">
        <f t="shared" si="3"/>
        <v>12</v>
      </c>
      <c r="B111" s="245" t="s">
        <v>474</v>
      </c>
      <c r="C111" s="245">
        <v>78</v>
      </c>
      <c r="D111" s="245"/>
      <c r="E111" s="246">
        <f>-Pasíva!G23</f>
        <v>87398</v>
      </c>
      <c r="F111" s="227"/>
    </row>
    <row r="112" spans="1:6" ht="15" thickTop="1" x14ac:dyDescent="0.2">
      <c r="A112" s="267"/>
      <c r="B112" s="226"/>
      <c r="C112" s="226"/>
      <c r="D112" s="226"/>
      <c r="E112" s="280"/>
      <c r="F112" s="227"/>
    </row>
    <row r="113" spans="1:6" ht="15" thickBot="1" x14ac:dyDescent="0.25">
      <c r="A113" s="266" t="s">
        <v>475</v>
      </c>
      <c r="B113" s="248" t="s">
        <v>476</v>
      </c>
      <c r="C113" s="248">
        <v>14</v>
      </c>
      <c r="D113" s="248"/>
      <c r="E113" s="254">
        <f>SUM(E115:E122)</f>
        <v>-50252</v>
      </c>
      <c r="F113" s="227"/>
    </row>
    <row r="114" spans="1:6" ht="9" customHeight="1" x14ac:dyDescent="0.2">
      <c r="A114" s="267"/>
      <c r="B114" s="224"/>
      <c r="C114" s="224"/>
      <c r="D114" s="224"/>
      <c r="E114" s="279"/>
      <c r="F114" s="232"/>
    </row>
    <row r="115" spans="1:6" x14ac:dyDescent="0.2">
      <c r="A115" s="267">
        <v>1</v>
      </c>
      <c r="B115" s="242" t="s">
        <v>477</v>
      </c>
      <c r="C115" s="242">
        <v>81</v>
      </c>
      <c r="D115" s="242"/>
      <c r="E115" s="243">
        <f>+Pasíva!F26-Pasíva!G26</f>
        <v>0</v>
      </c>
      <c r="F115" s="227"/>
    </row>
    <row r="116" spans="1:6" x14ac:dyDescent="0.2">
      <c r="A116" s="267">
        <f t="shared" ref="A116:A122" si="4">+A115+1</f>
        <v>2</v>
      </c>
      <c r="B116" s="242" t="s">
        <v>478</v>
      </c>
      <c r="C116" s="242">
        <v>85</v>
      </c>
      <c r="D116" s="242"/>
      <c r="E116" s="243">
        <f>+Pasíva!F30-Pasíva!G30</f>
        <v>0</v>
      </c>
      <c r="F116" s="227"/>
    </row>
    <row r="117" spans="1:6" x14ac:dyDescent="0.2">
      <c r="A117" s="267">
        <f t="shared" si="4"/>
        <v>3</v>
      </c>
      <c r="B117" s="242" t="s">
        <v>479</v>
      </c>
      <c r="C117" s="242">
        <v>86</v>
      </c>
      <c r="D117" s="242"/>
      <c r="E117" s="243">
        <f>+Pasíva!F31-Pasíva!G31</f>
        <v>0</v>
      </c>
      <c r="F117" s="227"/>
    </row>
    <row r="118" spans="1:6" x14ac:dyDescent="0.2">
      <c r="A118" s="267">
        <f t="shared" si="4"/>
        <v>4</v>
      </c>
      <c r="B118" s="242" t="s">
        <v>480</v>
      </c>
      <c r="C118" s="242">
        <v>87</v>
      </c>
      <c r="D118" s="242"/>
      <c r="E118" s="243">
        <f>+Pasíva!F32-Pasíva!G32</f>
        <v>0</v>
      </c>
      <c r="F118" s="227"/>
    </row>
    <row r="119" spans="1:6" x14ac:dyDescent="0.2">
      <c r="A119" s="267">
        <f t="shared" si="4"/>
        <v>5</v>
      </c>
      <c r="B119" s="242" t="s">
        <v>481</v>
      </c>
      <c r="C119" s="242">
        <v>88</v>
      </c>
      <c r="D119" s="242"/>
      <c r="E119" s="243">
        <f>+Pasíva!F33-Pasíva!G33</f>
        <v>0</v>
      </c>
      <c r="F119" s="227"/>
    </row>
    <row r="120" spans="1:6" x14ac:dyDescent="0.2">
      <c r="A120" s="267">
        <f t="shared" si="4"/>
        <v>6</v>
      </c>
      <c r="B120" s="242" t="s">
        <v>482</v>
      </c>
      <c r="C120" s="242">
        <v>89</v>
      </c>
      <c r="D120" s="242"/>
      <c r="E120" s="243">
        <f>+Pasíva!F34-Pasíva!G34</f>
        <v>0</v>
      </c>
      <c r="F120" s="227"/>
    </row>
    <row r="121" spans="1:6" x14ac:dyDescent="0.2">
      <c r="A121" s="267">
        <f t="shared" si="4"/>
        <v>7</v>
      </c>
      <c r="B121" s="242" t="s">
        <v>483</v>
      </c>
      <c r="C121" s="242">
        <v>90</v>
      </c>
      <c r="D121" s="242"/>
      <c r="E121" s="243">
        <f>+Pasíva!F35-Pasíva!G35</f>
        <v>-8252</v>
      </c>
      <c r="F121" s="227"/>
    </row>
    <row r="122" spans="1:6" ht="15" thickBot="1" x14ac:dyDescent="0.25">
      <c r="A122" s="267">
        <f t="shared" si="4"/>
        <v>8</v>
      </c>
      <c r="B122" s="245" t="s">
        <v>484</v>
      </c>
      <c r="C122" s="245">
        <v>102</v>
      </c>
      <c r="D122" s="245"/>
      <c r="E122" s="246">
        <f>+Pasíva!F47-Pasíva!G47</f>
        <v>-42000</v>
      </c>
      <c r="F122" s="227"/>
    </row>
    <row r="123" spans="1:6" ht="15" thickTop="1" x14ac:dyDescent="0.2">
      <c r="A123" s="267"/>
      <c r="B123" s="226"/>
      <c r="C123" s="226"/>
      <c r="D123" s="226"/>
      <c r="E123" s="280"/>
      <c r="F123" s="227"/>
    </row>
    <row r="124" spans="1:6" ht="15" x14ac:dyDescent="0.2">
      <c r="A124" s="269" t="s">
        <v>485</v>
      </c>
      <c r="B124" s="251" t="s">
        <v>486</v>
      </c>
      <c r="C124" s="251">
        <v>15</v>
      </c>
      <c r="D124" s="251"/>
      <c r="E124" s="253">
        <f>+E98+E113</f>
        <v>-50252</v>
      </c>
      <c r="F124" s="252"/>
    </row>
    <row r="125" spans="1:6" ht="9" customHeight="1" x14ac:dyDescent="0.2">
      <c r="A125" s="312" t="s">
        <v>518</v>
      </c>
      <c r="B125" s="313"/>
      <c r="C125" s="313"/>
      <c r="D125" s="313"/>
      <c r="E125" s="313"/>
      <c r="F125" s="314"/>
    </row>
    <row r="126" spans="1:6" ht="9.75" customHeight="1" x14ac:dyDescent="0.2">
      <c r="A126" s="225"/>
      <c r="B126" s="226"/>
      <c r="C126" s="226"/>
      <c r="D126" s="226"/>
      <c r="E126" s="280"/>
      <c r="F126" s="227"/>
    </row>
    <row r="127" spans="1:6" ht="18" customHeight="1" x14ac:dyDescent="0.2">
      <c r="A127" s="270" t="s">
        <v>261</v>
      </c>
      <c r="B127" s="256" t="s">
        <v>447</v>
      </c>
      <c r="C127" s="256">
        <v>9</v>
      </c>
      <c r="D127" s="256"/>
      <c r="E127" s="257">
        <f>+E66</f>
        <v>344628</v>
      </c>
      <c r="F127" s="227"/>
    </row>
    <row r="128" spans="1:6" ht="18" customHeight="1" x14ac:dyDescent="0.2">
      <c r="A128" s="270" t="s">
        <v>266</v>
      </c>
      <c r="B128" s="256" t="s">
        <v>463</v>
      </c>
      <c r="C128" s="256">
        <v>12</v>
      </c>
      <c r="D128" s="256"/>
      <c r="E128" s="257">
        <f>+E95</f>
        <v>-293880</v>
      </c>
      <c r="F128" s="227"/>
    </row>
    <row r="129" spans="1:6" ht="18" customHeight="1" x14ac:dyDescent="0.2">
      <c r="A129" s="270" t="s">
        <v>282</v>
      </c>
      <c r="B129" s="256" t="s">
        <v>486</v>
      </c>
      <c r="C129" s="256">
        <v>15</v>
      </c>
      <c r="D129" s="256"/>
      <c r="E129" s="257">
        <f>+E124</f>
        <v>-50252</v>
      </c>
      <c r="F129" s="227"/>
    </row>
    <row r="130" spans="1:6" x14ac:dyDescent="0.2">
      <c r="A130" s="309" t="s">
        <v>518</v>
      </c>
      <c r="B130" s="310"/>
      <c r="C130" s="310"/>
      <c r="D130" s="310"/>
      <c r="E130" s="310"/>
      <c r="F130" s="311"/>
    </row>
    <row r="131" spans="1:6" ht="27" customHeight="1" x14ac:dyDescent="0.2">
      <c r="A131" s="269" t="s">
        <v>284</v>
      </c>
      <c r="B131" s="255" t="s">
        <v>487</v>
      </c>
      <c r="C131" s="251">
        <v>16</v>
      </c>
      <c r="D131" s="251"/>
      <c r="E131" s="253">
        <f>+E135-E133</f>
        <v>495</v>
      </c>
      <c r="F131" s="252"/>
    </row>
    <row r="132" spans="1:6" x14ac:dyDescent="0.2">
      <c r="A132" s="309" t="s">
        <v>518</v>
      </c>
      <c r="B132" s="310"/>
      <c r="C132" s="310"/>
      <c r="D132" s="310"/>
      <c r="E132" s="310"/>
      <c r="F132" s="311"/>
    </row>
    <row r="133" spans="1:6" ht="28.5" customHeight="1" x14ac:dyDescent="0.2">
      <c r="A133" s="269" t="s">
        <v>288</v>
      </c>
      <c r="B133" s="255" t="s">
        <v>401</v>
      </c>
      <c r="C133" s="251">
        <v>1</v>
      </c>
      <c r="D133" s="251"/>
      <c r="E133" s="253">
        <f>+Aktíva!I56</f>
        <v>1416</v>
      </c>
      <c r="F133" s="252"/>
    </row>
    <row r="134" spans="1:6" x14ac:dyDescent="0.2">
      <c r="A134" s="309" t="s">
        <v>518</v>
      </c>
      <c r="B134" s="310"/>
      <c r="C134" s="310"/>
      <c r="D134" s="310"/>
      <c r="E134" s="310"/>
      <c r="F134" s="311"/>
    </row>
    <row r="135" spans="1:6" ht="30" customHeight="1" x14ac:dyDescent="0.2">
      <c r="A135" s="269" t="s">
        <v>291</v>
      </c>
      <c r="B135" s="255" t="s">
        <v>488</v>
      </c>
      <c r="C135" s="251">
        <v>17</v>
      </c>
      <c r="D135" s="251"/>
      <c r="E135" s="253">
        <f>+Aktíva!H56</f>
        <v>1911</v>
      </c>
      <c r="F135" s="252"/>
    </row>
    <row r="136" spans="1:6" x14ac:dyDescent="0.2">
      <c r="A136" s="309" t="s">
        <v>518</v>
      </c>
      <c r="B136" s="310"/>
      <c r="C136" s="310"/>
      <c r="D136" s="310"/>
      <c r="E136" s="310"/>
      <c r="F136" s="311"/>
    </row>
    <row r="137" spans="1:6" x14ac:dyDescent="0.2">
      <c r="A137" s="228"/>
      <c r="B137" s="229"/>
      <c r="C137" s="229"/>
      <c r="D137" s="229"/>
      <c r="E137" s="281"/>
      <c r="F137" s="231"/>
    </row>
    <row r="140" spans="1:6" x14ac:dyDescent="0.2">
      <c r="B140" s="208" t="s">
        <v>509</v>
      </c>
    </row>
    <row r="141" spans="1:6" x14ac:dyDescent="0.2">
      <c r="B141" s="207" t="s">
        <v>510</v>
      </c>
      <c r="E141" s="206">
        <f>+E133+E127+E128+E129</f>
        <v>1912</v>
      </c>
    </row>
    <row r="142" spans="1:6" x14ac:dyDescent="0.2">
      <c r="B142" s="207" t="s">
        <v>511</v>
      </c>
      <c r="E142" s="206">
        <f>+Aktíva!H56</f>
        <v>1911</v>
      </c>
    </row>
    <row r="143" spans="1:6" x14ac:dyDescent="0.2">
      <c r="B143" s="207" t="s">
        <v>512</v>
      </c>
      <c r="E143" s="206">
        <f>+E141-E142</f>
        <v>1</v>
      </c>
    </row>
  </sheetData>
  <sheetProtection password="FF68" sheet="1" objects="1" scenarios="1"/>
  <mergeCells count="7">
    <mergeCell ref="A132:F132"/>
    <mergeCell ref="A134:F134"/>
    <mergeCell ref="A136:F136"/>
    <mergeCell ref="A67:F67"/>
    <mergeCell ref="A96:F96"/>
    <mergeCell ref="A125:F125"/>
    <mergeCell ref="A130:F130"/>
  </mergeCells>
  <phoneticPr fontId="0" type="noConversion"/>
  <printOptions horizontalCentered="1"/>
  <pageMargins left="0.78740157480314965" right="0.78740157480314965" top="1.01" bottom="0.77" header="0.47244094488188981" footer="0.51181102362204722"/>
  <pageSetup paperSize="9" orientation="portrait" horizontalDpi="4294967293" verticalDpi="4294967293" r:id="rId1"/>
  <headerFooter alignWithMargins="0">
    <oddHeader>&amp;C&amp;"Arial,tučné"&amp;11PREHĽAD PEŇAŽNÝCH TOKOV&amp;"Times New Roman CE,Normálne"&amp;10
&amp;"Arial,tučné"(Cash Flow Statements)</oddHeader>
    <oddFooter>&amp;L&amp;"Arial,Normálne"&amp;11&amp;XCash Flow Statements&amp;X  &amp;R&amp;"Arial,Normálne"&amp;9Strana &amp;P/&amp;N</oddFooter>
  </headerFooter>
  <rowBreaks count="2" manualBreakCount="2">
    <brk id="50" max="4" man="1"/>
    <brk id="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8</vt:i4>
      </vt:variant>
    </vt:vector>
  </HeadingPairs>
  <TitlesOfParts>
    <vt:vector size="13" baseType="lpstr">
      <vt:lpstr>Firma</vt:lpstr>
      <vt:lpstr>Aktíva</vt:lpstr>
      <vt:lpstr>Pasíva</vt:lpstr>
      <vt:lpstr>Výsledovka</vt:lpstr>
      <vt:lpstr>Cash-Flow</vt:lpstr>
      <vt:lpstr>Aktíva!Názvy_tlače</vt:lpstr>
      <vt:lpstr>'Cash-Flow'!Názvy_tlače</vt:lpstr>
      <vt:lpstr>Pasíva!Názvy_tlače</vt:lpstr>
      <vt:lpstr>Výsledovka!Názvy_tlače</vt:lpstr>
      <vt:lpstr>Aktíva!Oblasť_tlače</vt:lpstr>
      <vt:lpstr>'Cash-Flow'!Oblasť_tlače</vt:lpstr>
      <vt:lpstr>Pasíva!Oblasť_tlače</vt:lpstr>
      <vt:lpstr>Výsledovka!Oblasť_tlače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Vladimír Pastierik</dc:creator>
  <cp:lastModifiedBy>Lubica</cp:lastModifiedBy>
  <cp:lastPrinted>2015-03-08T23:38:22Z</cp:lastPrinted>
  <dcterms:created xsi:type="dcterms:W3CDTF">1998-03-03T20:15:39Z</dcterms:created>
  <dcterms:modified xsi:type="dcterms:W3CDTF">2015-03-08T23:40:27Z</dcterms:modified>
</cp:coreProperties>
</file>