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workbookProtection workbookPassword="C8D0" lockStructure="1"/>
  <bookViews>
    <workbookView xWindow="480" yWindow="705" windowWidth="19560" windowHeight="7080"/>
  </bookViews>
  <sheets>
    <sheet name="ZS" sheetId="1" r:id="rId1"/>
    <sheet name="DATA" sheetId="2" state="hidden" r:id="rId2"/>
    <sheet name="tng" sheetId="3" state="hidden" r:id="rId3"/>
    <sheet name="prevodnik" sheetId="4" state="hidden" r:id="rId4"/>
  </sheets>
  <definedNames>
    <definedName name="_xlnm._FilterDatabase" localSheetId="1" hidden="1">DATA!$B$4:$P$95</definedName>
    <definedName name="_xlnm._FilterDatabase" localSheetId="2" hidden="1">tng!$A$1:$K$449</definedName>
    <definedName name="_xlnm.Database">tng!$A$1:$K$432</definedName>
  </definedNames>
  <calcPr calcId="145621"/>
  <pivotCaches>
    <pivotCache cacheId="0" r:id="rId5"/>
  </pivotCaches>
</workbook>
</file>

<file path=xl/calcChain.xml><?xml version="1.0" encoding="utf-8"?>
<calcChain xmlns="http://schemas.openxmlformats.org/spreadsheetml/2006/main">
  <c r="L6" i="2" l="1"/>
  <c r="K5" i="2"/>
  <c r="K48" i="2"/>
  <c r="K94" i="2"/>
  <c r="K93" i="2"/>
  <c r="K92" i="2"/>
  <c r="K91" i="2"/>
  <c r="K90" i="2"/>
  <c r="K89" i="2"/>
  <c r="K88" i="2"/>
  <c r="K87" i="2"/>
  <c r="K86" i="2"/>
  <c r="L84" i="2" s="1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8" i="2"/>
  <c r="K9" i="2"/>
  <c r="K10" i="2"/>
  <c r="K11" i="2"/>
  <c r="K12" i="2"/>
  <c r="K17" i="2" l="1"/>
  <c r="B73" i="2" l="1"/>
  <c r="B92" i="2"/>
  <c r="B93" i="2"/>
  <c r="B89" i="2" l="1"/>
  <c r="B90" i="2"/>
  <c r="B91" i="2"/>
  <c r="L14" i="2"/>
  <c r="L15" i="2"/>
  <c r="L16" i="2"/>
  <c r="L17" i="2"/>
  <c r="B88" i="2" l="1"/>
  <c r="B39" i="2" l="1"/>
  <c r="B87" i="2"/>
  <c r="K6" i="2" l="1"/>
  <c r="B9" i="2" l="1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6" i="2" l="1"/>
  <c r="B7" i="2"/>
  <c r="B8" i="2"/>
  <c r="L13" i="2" l="1"/>
  <c r="M14" i="2" s="1"/>
  <c r="K7" i="2" l="1"/>
  <c r="B5" i="2" l="1"/>
</calcChain>
</file>

<file path=xl/sharedStrings.xml><?xml version="1.0" encoding="utf-8"?>
<sst xmlns="http://schemas.openxmlformats.org/spreadsheetml/2006/main" count="1603" uniqueCount="504">
  <si>
    <t>R. Prehľad o peňažných tokoch v €</t>
  </si>
  <si>
    <t>Z/S</t>
  </si>
  <si>
    <t>A.1.</t>
  </si>
  <si>
    <t>Nepeňažné operácie ovplyvňujúce výsledok hospodárenia z bežnej činnosti pred zdanením daňou z príjmov (súčet A 1. 1 až A 1. 13) (+/-)</t>
  </si>
  <si>
    <t>A.1.1.</t>
  </si>
  <si>
    <t>Odpisy dlhodobého nehmotného majetku a dlhodobého hmotného majetku (+)</t>
  </si>
  <si>
    <t>A.1.2.</t>
  </si>
  <si>
    <t>Zostatková hodnota dlhodobého nehmotného majetku a dlhodobého hmotného majetku účtovaná pri vyradení tohto majetku do nákladov na bežnú činnosť, s výnimkou jeho predaja (+)</t>
  </si>
  <si>
    <t>A.1.3.</t>
  </si>
  <si>
    <t>Odpis opravnej položky k nadobudnutému majetku (+/-)</t>
  </si>
  <si>
    <t>A.1.4.</t>
  </si>
  <si>
    <t>Zmena stavu rezerv (+/-)</t>
  </si>
  <si>
    <t>A.1.5.</t>
  </si>
  <si>
    <t>Zmena stavu opravných položiek (+/-)</t>
  </si>
  <si>
    <t>A.1.6.</t>
  </si>
  <si>
    <t>Zmena stavu položiek časového rozlíšenia nákladov a výnosov (+/-)</t>
  </si>
  <si>
    <t>A.1.7.</t>
  </si>
  <si>
    <t>Dividendy a iné podiely na zisku účtované do výnosov (-)</t>
  </si>
  <si>
    <t>A.1.8.</t>
  </si>
  <si>
    <t>Úroky účtované do nákladov (+)</t>
  </si>
  <si>
    <t>A.1.9.</t>
  </si>
  <si>
    <t>Úroky účtované do výnosov (-)</t>
  </si>
  <si>
    <t>A.1.10.</t>
  </si>
  <si>
    <t>Kurzový zisk vyčíslený k peňažným prostriedkom a peňažným ekvivalentom ku dňu, ku ktorému sa zostavuje účtovná závierka (-)</t>
  </si>
  <si>
    <t>A.1.11.</t>
  </si>
  <si>
    <t>Kurzová strata vyčíslená k peňažným prostriedkom a peňažným ekvivalentom ku dňu, ku ktorému sa zostavuje účtovná závierka (+)</t>
  </si>
  <si>
    <t>A.1.12.</t>
  </si>
  <si>
    <t>Výsledok z predaja dlhodobého majetku, s výnimkou majetku, ktorý sa považuje za peňažný ekvivalent (+/-)</t>
  </si>
  <si>
    <t>A.1.13.</t>
  </si>
  <si>
    <t>Ostatné položky nepeňažného charakteru, ktoré ovplyvňujú výsledok hospodárenia z bežnej činnosti, s výnimkou tých, ktoré sa uvádzajú osobitne v iných častiach prehľadu peňažných tokov (+/-)</t>
  </si>
  <si>
    <t>A.2.</t>
  </si>
  <si>
    <t>Vplyv zmien stavu pracovného kapitálu, ktorým sa účely tohto opatrenia rozumie rozdiel medzi obežným majetkom a krátkodobými záväzkami s výnimkou položiek obežného majetku, ktoré sú súčasťou peňažných prostriedkov a peňažných ekvivalentov, na výsledok hospodárenia z bežnej činnosti (súčet A 2. 1 až A 2. 4)</t>
  </si>
  <si>
    <t>A.2.1</t>
  </si>
  <si>
    <t>Zmena stavu pohľadávok z prevádzkovej činnosti (-/+)</t>
  </si>
  <si>
    <t>A.2.2</t>
  </si>
  <si>
    <t>Zmena stavu záväzkov z prevádzkovej činnosti (+/-)</t>
  </si>
  <si>
    <t>Ostatné dane</t>
  </si>
  <si>
    <t>A.2.3</t>
  </si>
  <si>
    <t>Zmena stavu zásob (-/+)</t>
  </si>
  <si>
    <t>A.2.4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</si>
  <si>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</si>
  <si>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 1 + A 2)</t>
  </si>
  <si>
    <t>A.3.</t>
  </si>
  <si>
    <t>Prijaté úroky, s výnimkou tých, ktoré sa začleňujú do investičných činností (+)</t>
  </si>
  <si>
    <t>A.4.</t>
  </si>
  <si>
    <t>Výdavky na zaplatené úroky, s výnimkou tých, ktoré sa začleňujú do finančných činností (-)</t>
  </si>
  <si>
    <t>A.5.</t>
  </si>
  <si>
    <t>Príjmy z dividend a iných podielov na zisku, s výnimkou tých, ktoré sa začleňujú do investičných činností (+)</t>
  </si>
  <si>
    <t>A.6.</t>
  </si>
  <si>
    <t>Výdavky na vyplatené dividendy a iné podiely na zisku, s výnimkou tých, ktoré sa začleňujú do finančných činností (-)</t>
  </si>
  <si>
    <t>Peňažné toky z prevádzkovej činnosti (+/-), (súčet A 1 až A 6)</t>
  </si>
  <si>
    <t>A.7.</t>
  </si>
  <si>
    <t>Výdavky na daň z príjmov účtovnej jednotky, s výnimkou tých, ktoré sa začleňujú do investičných činnosti alebo finančných činností (-/+)</t>
  </si>
  <si>
    <t>A.8.</t>
  </si>
  <si>
    <t>Príjmy mimoriadneho charakteru vzťahujúce sa na prevádzkovú činnosť (+)</t>
  </si>
  <si>
    <t>A.9.</t>
  </si>
  <si>
    <t>Výdavky mimoriadneho charakteru vzťahujúce sa na prevádzkovú činnosť (-)</t>
  </si>
  <si>
    <t>A.</t>
  </si>
  <si>
    <t>Čisté peňažné toky z prevádzkovej činnosti (súčet A 1 až A 9)</t>
  </si>
  <si>
    <t>Peňažné toky z investičnej činnosti</t>
  </si>
  <si>
    <t>B.1.</t>
  </si>
  <si>
    <t>Výdavky na obstaranie dlhodobého nehmotného majetku (-)</t>
  </si>
  <si>
    <t>B.2.</t>
  </si>
  <si>
    <t>Výdavky na obstaranie dlhodobého hmotného majetku (-)</t>
  </si>
  <si>
    <t>B.3.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</si>
  <si>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</si>
  <si>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B.4.</t>
  </si>
  <si>
    <t>Príjmy z predaja dlhodobého nehmotného majetku (+)</t>
  </si>
  <si>
    <t>B.5.</t>
  </si>
  <si>
    <t>Príjmy z predaja dlhodobého hmotného majetku (+)</t>
  </si>
  <si>
    <t>B.6.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</si>
  <si>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</si>
  <si>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B.7.</t>
  </si>
  <si>
    <t>Výdavky na dlhodobé pôžičky poskytnuté účtovnou jednotkou inej účtovnej jednotke, ktorá je súčasťou konsolidovaného celku (-)</t>
  </si>
  <si>
    <t>B.8.</t>
  </si>
  <si>
    <t>Príjmy zo splácania dlhodobých pôžičiek poskytnutých účtovnou jednotkou inej účtovnej jednotke, ktorá je súčasťou konsolidovaného celku (+)</t>
  </si>
  <si>
    <t>B.9.</t>
  </si>
  <si>
    <t>Výdavky na dlhodobé pôžičky poskytnuté účtovnou jednotkou tretím osobám s výnimkou dlhodobých pôžičiek poskytnutých účtovnej jednotke, ktorá je súčasťou konsolidovaného celku (-)</t>
  </si>
  <si>
    <t>B.10.</t>
  </si>
  <si>
    <t>Príjmy zo splácania pôžičiek poskytnutých účtovnou jednotkou tretím osobám, s výnimkou pôžičiek poskytnutých účtovnej jednotke, ktorá je súčasťou konsolidovaného celku (+)</t>
  </si>
  <si>
    <t>B.11.</t>
  </si>
  <si>
    <t>Príjmy z prenájmu súboru hnuteľného majetku a nehnuteľného majetku používaného a odpisovaného nájomcom (+)</t>
  </si>
  <si>
    <t>B.12.</t>
  </si>
  <si>
    <t>Prijaté úroky, s výnimkou tých, ktoré sa začleňujú do prevádzkových činnosti (+)</t>
  </si>
  <si>
    <t>B.13.</t>
  </si>
  <si>
    <t>Príjmy z dividend a iných podielov na zisku, s výnimkou tých, ktoré sa začleňujú do prevádzkových činností (+)</t>
  </si>
  <si>
    <t>B.14.</t>
  </si>
  <si>
    <t>Výdavky súvisiace s derivátmi s výnimkou, ak sú určené na predaj alebo na obchodovanie, alebo ak sa tieto výdavky považujú za peňažné toky z finančnej činnosti (-)</t>
  </si>
  <si>
    <t>B.15.</t>
  </si>
  <si>
    <t>Príjmy súvisiace s derivátmi s výnimkou, ak sú určené na predaj alebo na obchodovanie, alebo ak sa tieto výdavky považujú za peňažné toky z finančnej činnosti (+)</t>
  </si>
  <si>
    <t>B.16.</t>
  </si>
  <si>
    <t>Výdavky na daň z príjmov účtovnej jednotky, ak je ju možné začleniť do investičných činnosti (-)</t>
  </si>
  <si>
    <t>B.17.</t>
  </si>
  <si>
    <t>Príjmy mimoriadneho charakteru vzťahujúce sa na investičnú činnosť (+)</t>
  </si>
  <si>
    <t>B.18.</t>
  </si>
  <si>
    <t>Výdavky mimoriadneho charakteru vzťahujúce sa na investičnú činnosť (-)</t>
  </si>
  <si>
    <t>B.19.</t>
  </si>
  <si>
    <t>Ostatné príjmy vzťahujúce sa na investičnú činnosť (+)</t>
  </si>
  <si>
    <t>B.20.</t>
  </si>
  <si>
    <t>Ostatné výdavky vzťahujúce sa na investičnú činnosť (-)</t>
  </si>
  <si>
    <t>B.</t>
  </si>
  <si>
    <t>Čisté peňažné toky z investičnej činnosti (súčet B 1 až B 20)</t>
  </si>
  <si>
    <t>Peňažné toky z finančnej činnosti</t>
  </si>
  <si>
    <t>C.1.</t>
  </si>
  <si>
    <t>Peňažné toky vo vlastnom imaní (súčet C 1. 1 až C 1. 8)</t>
  </si>
  <si>
    <t>C.1.1.</t>
  </si>
  <si>
    <t>Príjmy z upísaných akcii a obchodných podielov (+)</t>
  </si>
  <si>
    <t>C.1.2.</t>
  </si>
  <si>
    <t>Príjmy z ďalších vkladov do vlastného imania spoločníkmi alebo fyzickou osobou, ktorá je účtovnou jednotkou (+)</t>
  </si>
  <si>
    <t>C.1.3.</t>
  </si>
  <si>
    <t>Prijaté peňažné dary (+)</t>
  </si>
  <si>
    <t>C.1.4.</t>
  </si>
  <si>
    <t>Príjmy z úhrady straty spoločníkmi (+)</t>
  </si>
  <si>
    <t>C.1.5.</t>
  </si>
  <si>
    <t>Výdavky na obstaranie alebo spätne odkúpenie vlastných akcii a vlastných obchodných podielov (-)</t>
  </si>
  <si>
    <t>C.1.6.</t>
  </si>
  <si>
    <t>Výdavky spojené so znížením fondov vytvorených účtovnou jednotkou (-)</t>
  </si>
  <si>
    <t>C.1.7.</t>
  </si>
  <si>
    <t>Výdavky na vyplatenie podielu na vlastnom imaní spoločníkmi účtovnej jednotky a fyzickou osobou, ktorá je účtovnou jednotkou (-)</t>
  </si>
  <si>
    <t>C.1.8.</t>
  </si>
  <si>
    <t>Výdavky z iných dôvodov, ktoré súvisia so znížením vlastného imania (-)</t>
  </si>
  <si>
    <t>C.2.</t>
  </si>
  <si>
    <t>Peňažné toky vznikajúce z dlhodobých záväzkov a krátkodobých záväzkov z finančnej činnosti (súčet C 2. 1 až C 2. 10)</t>
  </si>
  <si>
    <t>C.2.1.</t>
  </si>
  <si>
    <t>Príjmy z emisie dlhových cenných papierov (+)</t>
  </si>
  <si>
    <t>C.2.2.</t>
  </si>
  <si>
    <t>Výdavky na úhradu záväzkov z dlhových cenných papierov (-)</t>
  </si>
  <si>
    <t>C.2.3.</t>
  </si>
  <si>
    <t>Príjmy z úverov, ktoré účtovnej jednotke poskytla banka alebo pobočka zahraničnej banky, s výnimkou úverov, ktoré boli poskytnuté na zabezpečenie hlavného predmetu činnosti (+)</t>
  </si>
  <si>
    <t>C.2.4.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</si>
  <si>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</si>
  <si>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</si>
  <si>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</si>
  <si>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</si>
  <si>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</si>
  <si>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</si>
  <si>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 predmetom zmluvy o kúpe prenajatej veci (-)</t>
  </si>
  <si>
    <t>C.2.8.</t>
  </si>
  <si>
    <t>Výdavky na úhradu záväzkov za prenájom súboru hnuteľného majetku a nehnuteľného majetku používaného a odpisovaného nájomcom (-)</t>
  </si>
  <si>
    <t>C.2.9.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</si>
  <si>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</si>
  <si>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C.2.10.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</si>
  <si>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</si>
  <si>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C.3.</t>
  </si>
  <si>
    <t>Výdavky na zaplatené úroky, s výnimkou tých, ktoré sa začleňujú 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</si>
  <si>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</si>
  <si>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</si>
  <si>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</si>
  <si>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derivátmi, s výnimkou, ak sú určené na predaj alebo na obchodovanie, alebo ak sa považujú za peňažné toky z investičnej činnosti (-)</t>
  </si>
  <si>
    <t>C.6.</t>
  </si>
  <si>
    <t>Príjmy súvisiace s derivátmi, s výnimkou, ak sú určené na predaj alebo na obchodovanie, alebo ak sa považujú za peňažné toky z investičnej činnosti (+)</t>
  </si>
  <si>
    <t>C.7.</t>
  </si>
  <si>
    <t>Výdavky na daň z príjmov účtovnej jednotky, ak ich možno začleniť do finančných činností (-)</t>
  </si>
  <si>
    <t>C.8.</t>
  </si>
  <si>
    <t>Príjmy mimoriadneho charakteru vzťahujúce sa na finančnú činnosť (+)</t>
  </si>
  <si>
    <t>C.9.</t>
  </si>
  <si>
    <t>Výdavky mimoriadneho charakteru vzťahujúce sa na finančnú činnosť (-)</t>
  </si>
  <si>
    <t>C.</t>
  </si>
  <si>
    <t>Čisté peňažné toky z finančnej činnosti (súčet C 1 až C 9)</t>
  </si>
  <si>
    <t>D.</t>
  </si>
  <si>
    <t>Čisté zvýšenie alebo čisté zníženie peňažných prostriedkov (+/-) (súčet A + B + C)</t>
  </si>
  <si>
    <t>E.</t>
  </si>
  <si>
    <t>Stav peňažných prostriedkov a peňažných ekvivalentov na začiatku účtovného obdobia (+/-)</t>
  </si>
  <si>
    <t>F.</t>
  </si>
  <si>
    <t>Stav peňažných prostriedkov a peňažných ekvivalentov na konci účtovného obdobia pred zohľadnením kurzových rozdielov vyčíslených ku dňu, ku ktorému sa zostavuje účtovná závierka (+/-)</t>
  </si>
  <si>
    <t>G.</t>
  </si>
  <si>
    <t>Kurzové rozdiely vyčíslené k peňažným prostriedkom a peňažným ekvivalentom ku dňu, ku ktorému sa zostavuje účtovná závierka (+/-)</t>
  </si>
  <si>
    <t>H.</t>
  </si>
  <si>
    <t xml:space="preserve">Zostatok peňažných prostriedkov a peňažných ekvivalentov na konci účtovného obdobia, upravený o kurzové rozdiely vyčíslené ku dňu, ku ktorému sa zostavuje účtovná závierka </t>
  </si>
  <si>
    <t>Zmena stavu záväzkov v rámci konsolidovaného celku (+/-)</t>
  </si>
  <si>
    <t>Zmena stavu pohľadávok v rámci konsolidovaného celku (+/-)</t>
  </si>
  <si>
    <t>Hodnoty</t>
  </si>
  <si>
    <t>UCET</t>
  </si>
  <si>
    <t>NAZOV</t>
  </si>
  <si>
    <t>Súčet z PM</t>
  </si>
  <si>
    <t>Súčet z PD</t>
  </si>
  <si>
    <t>Súčet z OM</t>
  </si>
  <si>
    <t>Súčet z OD</t>
  </si>
  <si>
    <t>Súčet z ZM</t>
  </si>
  <si>
    <t>Súčet z ZD</t>
  </si>
  <si>
    <t>041</t>
  </si>
  <si>
    <t>Obstaranie dlhodobeho nehnut. IM</t>
  </si>
  <si>
    <t>042</t>
  </si>
  <si>
    <t>Obstaranie dlhodobeho hmotneho majetku</t>
  </si>
  <si>
    <t>111</t>
  </si>
  <si>
    <t>Obstaranie materialu</t>
  </si>
  <si>
    <t>112</t>
  </si>
  <si>
    <t>Material na sklade</t>
  </si>
  <si>
    <t>119</t>
  </si>
  <si>
    <t>Material na ceste</t>
  </si>
  <si>
    <t>121</t>
  </si>
  <si>
    <t>Nedokoncena vyroba</t>
  </si>
  <si>
    <t>123</t>
  </si>
  <si>
    <t>Vyrobky</t>
  </si>
  <si>
    <t>131</t>
  </si>
  <si>
    <t>Obstaranie tovaru</t>
  </si>
  <si>
    <t>132</t>
  </si>
  <si>
    <t>Tovar na sklade a v predajniach</t>
  </si>
  <si>
    <t>211</t>
  </si>
  <si>
    <t>Pokladna</t>
  </si>
  <si>
    <t>213</t>
  </si>
  <si>
    <t>Ceniny</t>
  </si>
  <si>
    <t>221</t>
  </si>
  <si>
    <t>Bankove ucty</t>
  </si>
  <si>
    <t>261</t>
  </si>
  <si>
    <t>Peniaze na ceste</t>
  </si>
  <si>
    <t>262</t>
  </si>
  <si>
    <t>Prevodovy ucet pokladni</t>
  </si>
  <si>
    <t>311</t>
  </si>
  <si>
    <t>Odberatelia</t>
  </si>
  <si>
    <t>314</t>
  </si>
  <si>
    <t>Poskytnute preddavky</t>
  </si>
  <si>
    <t>315</t>
  </si>
  <si>
    <t>Ostatne pohladavky</t>
  </si>
  <si>
    <t>316</t>
  </si>
  <si>
    <t>(prázdne)</t>
  </si>
  <si>
    <t>321</t>
  </si>
  <si>
    <t>Dodavatelia</t>
  </si>
  <si>
    <t>323</t>
  </si>
  <si>
    <t>Kratkodobe rezervy</t>
  </si>
  <si>
    <t>325</t>
  </si>
  <si>
    <t>Ostatne zavazky</t>
  </si>
  <si>
    <t>326</t>
  </si>
  <si>
    <t>Nevyfakturovane dodavky</t>
  </si>
  <si>
    <t>331</t>
  </si>
  <si>
    <t>Zamestnanci</t>
  </si>
  <si>
    <t>333</t>
  </si>
  <si>
    <t>Ostatne zavazky voci zamestnancom</t>
  </si>
  <si>
    <t>335</t>
  </si>
  <si>
    <t>Pohladavky voci zamestnancami</t>
  </si>
  <si>
    <t>336</t>
  </si>
  <si>
    <t>Zuct. s instituciami social.zabezpecenia</t>
  </si>
  <si>
    <t>342</t>
  </si>
  <si>
    <t>Ostatne priame dane</t>
  </si>
  <si>
    <t>343</t>
  </si>
  <si>
    <t>Dan z pridanej hodnoty</t>
  </si>
  <si>
    <t>345</t>
  </si>
  <si>
    <t>Ostatne dane a poplatky</t>
  </si>
  <si>
    <t>361</t>
  </si>
  <si>
    <t>Zavazky v ramci konsolidovaneho celku</t>
  </si>
  <si>
    <t>364</t>
  </si>
  <si>
    <t>Zavazky voci spolocnikom pri rozd zisku</t>
  </si>
  <si>
    <t>378</t>
  </si>
  <si>
    <t>Ine pohladavky</t>
  </si>
  <si>
    <t>379</t>
  </si>
  <si>
    <t>Ine zavazky</t>
  </si>
  <si>
    <t>381</t>
  </si>
  <si>
    <t>Naklady buducich obdobi</t>
  </si>
  <si>
    <t>383</t>
  </si>
  <si>
    <t>Vydavky buducich obdobi</t>
  </si>
  <si>
    <t>384</t>
  </si>
  <si>
    <t>Vynosy buducich obdobi</t>
  </si>
  <si>
    <t>391</t>
  </si>
  <si>
    <t>Opravna polozka k pohladavkam</t>
  </si>
  <si>
    <t>395</t>
  </si>
  <si>
    <t>Vnutorne zuctovanie</t>
  </si>
  <si>
    <t>427</t>
  </si>
  <si>
    <t>Ostatne fondy</t>
  </si>
  <si>
    <t>428</t>
  </si>
  <si>
    <t>Nerozdeleny zisk minulych rokov</t>
  </si>
  <si>
    <t>461</t>
  </si>
  <si>
    <t>Bankove uvery</t>
  </si>
  <si>
    <t>472</t>
  </si>
  <si>
    <t>Zavazky zo socialneho fondu</t>
  </si>
  <si>
    <t>501</t>
  </si>
  <si>
    <t>Spotreba materialu</t>
  </si>
  <si>
    <t>502</t>
  </si>
  <si>
    <t>Spotreba energie</t>
  </si>
  <si>
    <t>504</t>
  </si>
  <si>
    <t>Predany tovar</t>
  </si>
  <si>
    <t>511</t>
  </si>
  <si>
    <t>Opravy a udrzovanie</t>
  </si>
  <si>
    <t>512</t>
  </si>
  <si>
    <t>Cestovne</t>
  </si>
  <si>
    <t>513</t>
  </si>
  <si>
    <t>Naklady na reprezentaciu</t>
  </si>
  <si>
    <t>518</t>
  </si>
  <si>
    <t>Ostatne sluzby</t>
  </si>
  <si>
    <t>521</t>
  </si>
  <si>
    <t>Mzdove naklady</t>
  </si>
  <si>
    <t>524</t>
  </si>
  <si>
    <t>Zakonne socialne poistenie</t>
  </si>
  <si>
    <t>527</t>
  </si>
  <si>
    <t>Zakonne socialne naklady</t>
  </si>
  <si>
    <t>531</t>
  </si>
  <si>
    <t>Cestna dan</t>
  </si>
  <si>
    <t>532</t>
  </si>
  <si>
    <t>Dan z nehnutelnosti</t>
  </si>
  <si>
    <t>538</t>
  </si>
  <si>
    <t>541</t>
  </si>
  <si>
    <t>Zost.cena pred.dlhodobeho HNM</t>
  </si>
  <si>
    <t>542</t>
  </si>
  <si>
    <t>Predany material</t>
  </si>
  <si>
    <t>544</t>
  </si>
  <si>
    <t>Zmluvne pokuty, penale a uroky z omeskan</t>
  </si>
  <si>
    <t>545</t>
  </si>
  <si>
    <t>Ostatne pokuty, penale a uroky z omeskan</t>
  </si>
  <si>
    <t>548</t>
  </si>
  <si>
    <t>Ostatne naklady z hospodarskej cinnosti</t>
  </si>
  <si>
    <t>549</t>
  </si>
  <si>
    <t>Manka a skody</t>
  </si>
  <si>
    <t>551</t>
  </si>
  <si>
    <t>Odpisy dlhodobeho HNM</t>
  </si>
  <si>
    <t>562</t>
  </si>
  <si>
    <t>Uroky</t>
  </si>
  <si>
    <t>563</t>
  </si>
  <si>
    <t>Kurzove straty</t>
  </si>
  <si>
    <t>568</t>
  </si>
  <si>
    <t>Ostatne financne naklady</t>
  </si>
  <si>
    <t>591</t>
  </si>
  <si>
    <t>Splatna dan z prijmu z beznej cinnosti</t>
  </si>
  <si>
    <t>602</t>
  </si>
  <si>
    <t>Trzby z predaja sluzieb</t>
  </si>
  <si>
    <t>604</t>
  </si>
  <si>
    <t>Trzby za tovar</t>
  </si>
  <si>
    <t>606</t>
  </si>
  <si>
    <t>Vynosy zo zakazky</t>
  </si>
  <si>
    <t>611</t>
  </si>
  <si>
    <t>Zmena stavu nedokoncenej vyroby</t>
  </si>
  <si>
    <t>613</t>
  </si>
  <si>
    <t>Zmena stavu vyrobkov</t>
  </si>
  <si>
    <t>621</t>
  </si>
  <si>
    <t>Aktivacia materialu a tovaru</t>
  </si>
  <si>
    <t>622</t>
  </si>
  <si>
    <t>Aktivacia vnutroorganizacnych sluzieb</t>
  </si>
  <si>
    <t>624</t>
  </si>
  <si>
    <t>Aktivacia dlhodobeho hmotneho majetku</t>
  </si>
  <si>
    <t>641</t>
  </si>
  <si>
    <t>Trzby z predaja dlhodobeho HNM</t>
  </si>
  <si>
    <t>642</t>
  </si>
  <si>
    <t>Trzby z predaja materialu</t>
  </si>
  <si>
    <t>646</t>
  </si>
  <si>
    <t>Vynosy z odpisanych pohladavok</t>
  </si>
  <si>
    <t>648</t>
  </si>
  <si>
    <t>Ostatne vynosy z hospodarskej cinnosti</t>
  </si>
  <si>
    <t>662</t>
  </si>
  <si>
    <t>663</t>
  </si>
  <si>
    <t>Kurzove zisky</t>
  </si>
  <si>
    <t>665</t>
  </si>
  <si>
    <t>Vynosy z dlhodobeho financneho majetku</t>
  </si>
  <si>
    <t>Celkový súčet</t>
  </si>
  <si>
    <t>STR</t>
  </si>
  <si>
    <t>PM</t>
  </si>
  <si>
    <t>PD</t>
  </si>
  <si>
    <t>OM</t>
  </si>
  <si>
    <t>OD</t>
  </si>
  <si>
    <t>LM</t>
  </si>
  <si>
    <t>LD</t>
  </si>
  <si>
    <t>ZM</t>
  </si>
  <si>
    <t>ZD</t>
  </si>
  <si>
    <t>Software</t>
  </si>
  <si>
    <t>013</t>
  </si>
  <si>
    <t>021</t>
  </si>
  <si>
    <t>Stavby</t>
  </si>
  <si>
    <t>022</t>
  </si>
  <si>
    <t>Pozemky</t>
  </si>
  <si>
    <t>031</t>
  </si>
  <si>
    <t>062</t>
  </si>
  <si>
    <t>Podiel CP a podiely v spol. s podst. vpl</t>
  </si>
  <si>
    <t>073</t>
  </si>
  <si>
    <t>081</t>
  </si>
  <si>
    <t>082</t>
  </si>
  <si>
    <t>411</t>
  </si>
  <si>
    <t>Zakladny majetok</t>
  </si>
  <si>
    <t>Ostatne kapitalove fondy</t>
  </si>
  <si>
    <t>413</t>
  </si>
  <si>
    <t>414</t>
  </si>
  <si>
    <t>Ocenovacie rozdiely z precenenia majetku</t>
  </si>
  <si>
    <t>Zakonny rezervny fond</t>
  </si>
  <si>
    <t>421</t>
  </si>
  <si>
    <t>431</t>
  </si>
  <si>
    <t>Vysledok hospodarenia vo schvalov.konani</t>
  </si>
  <si>
    <t>481</t>
  </si>
  <si>
    <t>Odlozeny dan. zavazok alebo pohladavka</t>
  </si>
  <si>
    <t>701</t>
  </si>
  <si>
    <t>760</t>
  </si>
  <si>
    <t>770</t>
  </si>
  <si>
    <t>780</t>
  </si>
  <si>
    <t>NAZOV UCTU</t>
  </si>
  <si>
    <t>ATRIBUT</t>
  </si>
  <si>
    <t>A.2.5</t>
  </si>
  <si>
    <t>A.2.6</t>
  </si>
  <si>
    <t>A.2.7</t>
  </si>
  <si>
    <t>CF</t>
  </si>
  <si>
    <t>KONTROLA CF</t>
  </si>
  <si>
    <t>471</t>
  </si>
  <si>
    <t>Dlhodobe zavazky v ramci konsolidovaneho</t>
  </si>
  <si>
    <t>546</t>
  </si>
  <si>
    <t>Odpis pohladavky</t>
  </si>
  <si>
    <t>547</t>
  </si>
  <si>
    <t>Tvorba a zuctovanie OP k pohladavke</t>
  </si>
  <si>
    <t>Aktivacia dlhodobeho nehmotneho majetku</t>
  </si>
  <si>
    <t>623</t>
  </si>
  <si>
    <t>644</t>
  </si>
  <si>
    <t>PREUCTOVANIA</t>
  </si>
  <si>
    <t>601</t>
  </si>
  <si>
    <t>0</t>
  </si>
  <si>
    <t>Samostat. hnuteľné veci a súbory vecí</t>
  </si>
  <si>
    <t>Obstaranie dlhodobého nehnut. IM</t>
  </si>
  <si>
    <t>Obstaranie dlhodobého hmotného majetku</t>
  </si>
  <si>
    <t>Oprávky k softwaru</t>
  </si>
  <si>
    <t>Oprávky k stavbám</t>
  </si>
  <si>
    <t>Oprávky k samostat. hnut veciam a súbor</t>
  </si>
  <si>
    <t>Obstaranie materiálu</t>
  </si>
  <si>
    <t>1</t>
  </si>
  <si>
    <t>Materiál na sklade</t>
  </si>
  <si>
    <t>Nedokončená výroba</t>
  </si>
  <si>
    <t>Výrobky</t>
  </si>
  <si>
    <t>Pokladňa</t>
  </si>
  <si>
    <t>2</t>
  </si>
  <si>
    <t>Bankové účty</t>
  </si>
  <si>
    <t>Prevodový účet pokladní</t>
  </si>
  <si>
    <t>3</t>
  </si>
  <si>
    <t>Poskytnuté preddavky</t>
  </si>
  <si>
    <t>Ostatné pohľadávky</t>
  </si>
  <si>
    <t>Dodávatelia</t>
  </si>
  <si>
    <t>Krátkodobé rezervy</t>
  </si>
  <si>
    <t>Ostatné záväzky</t>
  </si>
  <si>
    <t>Nevyfakturované dodávky</t>
  </si>
  <si>
    <t>Ostatné záväzky voči zamestnancom</t>
  </si>
  <si>
    <t>Pohľadávky voči zamestnancami</t>
  </si>
  <si>
    <t>Zúčt. s inštitúciami sociál.zabezpečenia</t>
  </si>
  <si>
    <t>Ostatné priame dane</t>
  </si>
  <si>
    <t>Daň z pridanej hodnoty</t>
  </si>
  <si>
    <t>Ostatné dane a poplatky</t>
  </si>
  <si>
    <t>Iné pohľadávky</t>
  </si>
  <si>
    <t>Iné záväzky</t>
  </si>
  <si>
    <t>Náklady budúcich období</t>
  </si>
  <si>
    <t>Výdavky budúcich období</t>
  </si>
  <si>
    <t>Výnosy budúcich období</t>
  </si>
  <si>
    <t>Opravná položka k pohľadávkam</t>
  </si>
  <si>
    <t>Základný majetok</t>
  </si>
  <si>
    <t>4</t>
  </si>
  <si>
    <t>Ostatné kapitálové fondy</t>
  </si>
  <si>
    <t>Oceňovacie rozdiely z precenenia majetku</t>
  </si>
  <si>
    <t>Zákonný rezervný fond</t>
  </si>
  <si>
    <t>Ostatné fondy</t>
  </si>
  <si>
    <t>Nerozdelený zisk minulých rokov</t>
  </si>
  <si>
    <t>Výsledok hospodárenia vo schvaľov.konaní</t>
  </si>
  <si>
    <t>Bankové úvery</t>
  </si>
  <si>
    <t>Dlhodobé záväzky v rámci konsolidovaného</t>
  </si>
  <si>
    <t>Záväzky zo sociálneho fondu</t>
  </si>
  <si>
    <t>Odložený daň. záväzok alebo pohľadávka</t>
  </si>
  <si>
    <t>Spotreba materiálu</t>
  </si>
  <si>
    <t>5</t>
  </si>
  <si>
    <t>Predaný tovar</t>
  </si>
  <si>
    <t>Opravy a udržovanie</t>
  </si>
  <si>
    <t>Cestovné</t>
  </si>
  <si>
    <t>Náklady na reprezentáciu</t>
  </si>
  <si>
    <t>Ostatné služby</t>
  </si>
  <si>
    <t>Mzdové náklady</t>
  </si>
  <si>
    <t>Zákonné sociálne poistenie</t>
  </si>
  <si>
    <t>Zákonné sociálne náklady</t>
  </si>
  <si>
    <t>Daň z nehnuteľností</t>
  </si>
  <si>
    <t>Zost.cena pred.dlhodobého HNM</t>
  </si>
  <si>
    <t>Predaný materiál</t>
  </si>
  <si>
    <t>Zmluvné pokuty, penále a úroky z omeškan</t>
  </si>
  <si>
    <t>Ostatné pokuty, penále a úroky z omeškan</t>
  </si>
  <si>
    <t>Ostatné náklady z hospodárskej činnosti</t>
  </si>
  <si>
    <t>Manká a škody</t>
  </si>
  <si>
    <t>Odpisy dlhodobého HNM</t>
  </si>
  <si>
    <t>Úroky</t>
  </si>
  <si>
    <t>Kurzové straty</t>
  </si>
  <si>
    <t>Ostatné finančné náklady</t>
  </si>
  <si>
    <t>Splatná daň z príjmu z bežnej činnosti</t>
  </si>
  <si>
    <t>Tržby za vlastné výrobky</t>
  </si>
  <si>
    <t>6</t>
  </si>
  <si>
    <t>Tržby z predaja služieb</t>
  </si>
  <si>
    <t>Tržby za tovar</t>
  </si>
  <si>
    <t>Výnosy zo zákazky</t>
  </si>
  <si>
    <t>Zmena stavu nedokončenej výroby</t>
  </si>
  <si>
    <t>Zmena stavu výrobkov</t>
  </si>
  <si>
    <t>Aktivácia materiálu a tovaru</t>
  </si>
  <si>
    <t>Aktivácia dlhodobého nehmotného majetku</t>
  </si>
  <si>
    <t>Aktivácia dlhodobého hmotného majetku</t>
  </si>
  <si>
    <t>Tržby z predaja dlhodobého HNM</t>
  </si>
  <si>
    <t>Tržby z predaja materiálu</t>
  </si>
  <si>
    <t>Výnosy z odpísaných pohľadávok</t>
  </si>
  <si>
    <t>Ostatné výnosy z hospodárskej činnosti</t>
  </si>
  <si>
    <t>Kurzové zisky</t>
  </si>
  <si>
    <t>Výnosy z dlhodobého finančného majetku</t>
  </si>
  <si>
    <t>Začiatočný účet súvahový</t>
  </si>
  <si>
    <t>7</t>
  </si>
  <si>
    <t>Krátkodobý hmotný majetok v používaní</t>
  </si>
  <si>
    <t>Odpísané pohľadávky  /u právnika/</t>
  </si>
  <si>
    <t>Cudzí majetok v používaní</t>
  </si>
  <si>
    <t>385</t>
  </si>
  <si>
    <t>Príjmy budúcich období</t>
  </si>
  <si>
    <t>Vnútorné zúčtovanie</t>
  </si>
  <si>
    <t>Cestná daň</t>
  </si>
  <si>
    <t>Čistá hodnota zákazky</t>
  </si>
  <si>
    <t>341</t>
  </si>
  <si>
    <t>Daň z príjmu</t>
  </si>
  <si>
    <t>Tvorba a zúčtovanie OP k pohľadávke</t>
  </si>
  <si>
    <t>592</t>
  </si>
  <si>
    <t>Odložená daň z príjmu z bežnej činnosti</t>
  </si>
  <si>
    <t>Poznámky Uč POD 3-01</t>
  </si>
  <si>
    <t>IĆO 36499552</t>
  </si>
  <si>
    <t>DIĆ 2021901178</t>
  </si>
  <si>
    <t>označenie položky</t>
  </si>
  <si>
    <t>Obsah položky</t>
  </si>
  <si>
    <t>Výsledok hospodárenia z bežnej činnosti pred zdanením daňou z príjmu</t>
  </si>
  <si>
    <t>bežné účtovné obdobie</t>
  </si>
  <si>
    <t>bezprostredne predchádzajúce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</si>
</sst>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\ _€_-;\-* #,##0\ _€_-;_-* &quot;-&quot;??\ _€_-;_-@_-"/>
    <numFmt numFmtId="165" formatCode="#,##0_ ;\-#,##0\ "/>
  </numFmts>
  <fonts count="4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color indexed="48"/>
      <name val="Arial CE"/>
      <family val="2"/>
      <charset val="238"/>
    </font>
    <font>
      <b/>
      <i/>
      <sz val="11"/>
      <name val="Arial CE"/>
      <family val="2"/>
      <charset val="238"/>
    </font>
    <font>
      <sz val="10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4"/>
      <name val="Arial CE"/>
      <charset val="238"/>
    </font>
    <font>
      <sz val="14"/>
      <color rgb="FFFF0000"/>
      <name val="Arial CE"/>
      <charset val="238"/>
    </font>
    <font>
      <sz val="8"/>
      <name val="Arial CE"/>
      <charset val="238"/>
    </font>
    <font>
      <b/>
      <i/>
      <sz val="11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72">
    <xf numFmtId="0" fontId="0" fillId="0" borderId="0"/>
    <xf numFmtId="43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8" applyNumberFormat="0" applyAlignment="0" applyProtection="0"/>
    <xf numFmtId="0" fontId="25" fillId="6" borderId="9" applyNumberFormat="0" applyAlignment="0" applyProtection="0"/>
    <xf numFmtId="0" fontId="26" fillId="6" borderId="8" applyNumberFormat="0" applyAlignment="0" applyProtection="0"/>
    <xf numFmtId="0" fontId="27" fillId="0" borderId="10" applyNumberFormat="0" applyFill="0" applyAlignment="0" applyProtection="0"/>
    <xf numFmtId="0" fontId="28" fillId="7" borderId="11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3" applyNumberFormat="0" applyFill="0" applyAlignment="0" applyProtection="0"/>
    <xf numFmtId="0" fontId="32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32" fillId="32" borderId="0" applyNumberFormat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10" fillId="0" borderId="0"/>
    <xf numFmtId="0" fontId="10" fillId="8" borderId="12" applyNumberFormat="0" applyFont="0" applyAlignment="0" applyProtection="0"/>
    <xf numFmtId="0" fontId="9" fillId="0" borderId="0"/>
    <xf numFmtId="0" fontId="9" fillId="8" borderId="12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12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12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12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12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12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12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12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04">
    <xf numFmtId="0" fontId="0" fillId="0" borderId="0" xfId="0"/>
    <xf numFmtId="2" fontId="11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1" fillId="0" borderId="4" xfId="0" applyNumberFormat="1" applyFont="1" applyBorder="1" applyAlignment="1">
      <alignment vertical="center" wrapText="1"/>
    </xf>
    <xf numFmtId="0" fontId="11" fillId="0" borderId="4" xfId="0" applyFont="1" applyBorder="1" applyAlignment="1">
      <alignment horizontal="justify" vertical="center" wrapText="1"/>
    </xf>
    <xf numFmtId="0" fontId="0" fillId="0" borderId="4" xfId="0" applyBorder="1"/>
    <xf numFmtId="0" fontId="12" fillId="0" borderId="4" xfId="0" applyNumberFormat="1" applyFont="1" applyBorder="1" applyAlignment="1">
      <alignment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vertical="center" wrapText="1"/>
    </xf>
    <xf numFmtId="4" fontId="0" fillId="0" borderId="0" xfId="0" applyNumberFormat="1"/>
    <xf numFmtId="3" fontId="0" fillId="0" borderId="0" xfId="0" applyNumberFormat="1"/>
    <xf numFmtId="0" fontId="33" fillId="0" borderId="0" xfId="42"/>
    <xf numFmtId="1" fontId="33" fillId="0" borderId="0" xfId="42" applyNumberFormat="1"/>
    <xf numFmtId="2" fontId="33" fillId="0" borderId="0" xfId="42" applyNumberFormat="1"/>
    <xf numFmtId="0" fontId="35" fillId="33" borderId="0" xfId="42" applyNumberFormat="1" applyFont="1" applyFill="1" applyBorder="1" applyAlignment="1"/>
    <xf numFmtId="0" fontId="35" fillId="33" borderId="14" xfId="42" applyNumberFormat="1" applyFont="1" applyFill="1" applyBorder="1" applyAlignment="1"/>
    <xf numFmtId="0" fontId="33" fillId="0" borderId="0" xfId="42" applyFill="1"/>
    <xf numFmtId="164" fontId="33" fillId="0" borderId="0" xfId="42" applyNumberFormat="1" applyFill="1"/>
    <xf numFmtId="0" fontId="34" fillId="0" borderId="0" xfId="42" applyFont="1" applyFill="1"/>
    <xf numFmtId="0" fontId="33" fillId="0" borderId="4" xfId="42" applyNumberFormat="1" applyBorder="1"/>
    <xf numFmtId="0" fontId="33" fillId="0" borderId="4" xfId="42" applyNumberFormat="1" applyFill="1" applyBorder="1"/>
    <xf numFmtId="0" fontId="34" fillId="0" borderId="4" xfId="42" applyNumberFormat="1" applyFont="1" applyFill="1" applyBorder="1"/>
    <xf numFmtId="0" fontId="35" fillId="34" borderId="4" xfId="42" applyFont="1" applyFill="1" applyBorder="1"/>
    <xf numFmtId="0" fontId="36" fillId="34" borderId="4" xfId="0" applyFont="1" applyFill="1" applyBorder="1"/>
    <xf numFmtId="0" fontId="11" fillId="0" borderId="4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justify" vertical="center" wrapText="1"/>
    </xf>
    <xf numFmtId="0" fontId="0" fillId="0" borderId="0" xfId="0" applyFill="1"/>
    <xf numFmtId="3" fontId="0" fillId="0" borderId="0" xfId="0" applyNumberFormat="1" applyFill="1"/>
    <xf numFmtId="0" fontId="37" fillId="0" borderId="0" xfId="0" applyFont="1"/>
    <xf numFmtId="0" fontId="37" fillId="0" borderId="0" xfId="0" pivotButton="1" applyFont="1"/>
    <xf numFmtId="0" fontId="33" fillId="0" borderId="0" xfId="42" applyFont="1"/>
    <xf numFmtId="164" fontId="37" fillId="0" borderId="0" xfId="0" applyNumberFormat="1" applyFont="1"/>
    <xf numFmtId="0" fontId="37" fillId="0" borderId="0" xfId="0" applyFont="1" applyFill="1"/>
    <xf numFmtId="164" fontId="37" fillId="0" borderId="0" xfId="0" applyNumberFormat="1" applyFont="1" applyFill="1"/>
    <xf numFmtId="164" fontId="33" fillId="0" borderId="15" xfId="42" applyNumberFormat="1" applyFont="1" applyFill="1" applyBorder="1"/>
    <xf numFmtId="164" fontId="33" fillId="0" borderId="18" xfId="42" applyNumberFormat="1" applyFont="1" applyFill="1" applyBorder="1"/>
    <xf numFmtId="164" fontId="33" fillId="0" borderId="19" xfId="42" applyNumberFormat="1" applyFont="1" applyFill="1" applyBorder="1"/>
    <xf numFmtId="0" fontId="38" fillId="0" borderId="0" xfId="0" applyFont="1" applyFill="1"/>
    <xf numFmtId="0" fontId="35" fillId="34" borderId="15" xfId="42" applyFont="1" applyFill="1" applyBorder="1" applyAlignment="1">
      <alignment horizontal="center"/>
    </xf>
    <xf numFmtId="0" fontId="35" fillId="34" borderId="20" xfId="42" applyFont="1" applyFill="1" applyBorder="1" applyAlignment="1">
      <alignment horizontal="center"/>
    </xf>
    <xf numFmtId="0" fontId="35" fillId="34" borderId="16" xfId="42" applyFont="1" applyFill="1" applyBorder="1" applyAlignment="1">
      <alignment horizontal="center"/>
    </xf>
    <xf numFmtId="164" fontId="33" fillId="0" borderId="17" xfId="42" applyNumberFormat="1" applyFont="1" applyBorder="1"/>
    <xf numFmtId="164" fontId="33" fillId="0" borderId="0" xfId="42" applyNumberFormat="1" applyFont="1" applyBorder="1"/>
    <xf numFmtId="43" fontId="33" fillId="0" borderId="18" xfId="1" applyFont="1" applyBorder="1"/>
    <xf numFmtId="0" fontId="33" fillId="0" borderId="0" xfId="42" applyFont="1" applyFill="1" applyBorder="1"/>
    <xf numFmtId="0" fontId="33" fillId="0" borderId="18" xfId="42" applyFont="1" applyFill="1" applyBorder="1"/>
    <xf numFmtId="164" fontId="33" fillId="0" borderId="0" xfId="42" applyNumberFormat="1" applyFont="1" applyFill="1" applyBorder="1"/>
    <xf numFmtId="43" fontId="37" fillId="0" borderId="0" xfId="43" applyFont="1" applyFill="1" applyBorder="1"/>
    <xf numFmtId="0" fontId="34" fillId="0" borderId="0" xfId="42" applyFont="1" applyFill="1" applyBorder="1"/>
    <xf numFmtId="0" fontId="34" fillId="0" borderId="18" xfId="42" applyFont="1" applyFill="1" applyBorder="1"/>
    <xf numFmtId="0" fontId="35" fillId="34" borderId="1" xfId="42" applyFont="1" applyFill="1" applyBorder="1" applyAlignment="1">
      <alignment horizontal="center"/>
    </xf>
    <xf numFmtId="0" fontId="35" fillId="34" borderId="2" xfId="42" applyFont="1" applyFill="1" applyBorder="1" applyAlignment="1">
      <alignment horizontal="center"/>
    </xf>
    <xf numFmtId="0" fontId="35" fillId="34" borderId="3" xfId="42" applyFont="1" applyFill="1" applyBorder="1" applyAlignment="1">
      <alignment horizont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/>
    </xf>
    <xf numFmtId="43" fontId="33" fillId="0" borderId="0" xfId="1" applyFont="1" applyFill="1"/>
    <xf numFmtId="43" fontId="33" fillId="0" borderId="0" xfId="42" applyNumberFormat="1" applyFill="1"/>
    <xf numFmtId="43" fontId="33" fillId="0" borderId="0" xfId="1" applyFont="1"/>
    <xf numFmtId="0" fontId="8" fillId="0" borderId="0" xfId="60"/>
    <xf numFmtId="1" fontId="8" fillId="0" borderId="0" xfId="60" applyNumberFormat="1"/>
    <xf numFmtId="2" fontId="8" fillId="0" borderId="0" xfId="60" applyNumberFormat="1"/>
    <xf numFmtId="0" fontId="33" fillId="0" borderId="0" xfId="42" applyFont="1" applyBorder="1"/>
    <xf numFmtId="164" fontId="34" fillId="0" borderId="18" xfId="42" applyNumberFormat="1" applyFont="1" applyFill="1" applyBorder="1"/>
    <xf numFmtId="0" fontId="33" fillId="0" borderId="0" xfId="42" applyFill="1" applyBorder="1"/>
    <xf numFmtId="0" fontId="33" fillId="0" borderId="16" xfId="42" applyFont="1" applyFill="1" applyBorder="1"/>
    <xf numFmtId="0" fontId="0" fillId="0" borderId="0" xfId="0" applyBorder="1"/>
    <xf numFmtId="164" fontId="33" fillId="0" borderId="0" xfId="42" applyNumberFormat="1" applyBorder="1"/>
    <xf numFmtId="0" fontId="33" fillId="0" borderId="0" xfId="42" applyBorder="1"/>
    <xf numFmtId="0" fontId="2" fillId="0" borderId="0" xfId="144"/>
    <xf numFmtId="2" fontId="2" fillId="0" borderId="0" xfId="144" applyNumberFormat="1"/>
    <xf numFmtId="0" fontId="1" fillId="0" borderId="0" xfId="158"/>
    <xf numFmtId="1" fontId="1" fillId="0" borderId="0" xfId="158" applyNumberFormat="1"/>
    <xf numFmtId="2" fontId="1" fillId="0" borderId="0" xfId="158" applyNumberFormat="1"/>
    <xf numFmtId="2" fontId="1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2" fontId="39" fillId="0" borderId="4" xfId="0" applyNumberFormat="1" applyFont="1" applyBorder="1" applyAlignment="1">
      <alignment horizontal="center" vertical="center" wrapText="1"/>
    </xf>
    <xf numFmtId="0" fontId="15" fillId="35" borderId="4" xfId="0" applyNumberFormat="1" applyFont="1" applyFill="1" applyBorder="1" applyAlignment="1">
      <alignment vertical="center" wrapText="1"/>
    </xf>
    <xf numFmtId="0" fontId="15" fillId="35" borderId="4" xfId="0" applyFont="1" applyFill="1" applyBorder="1" applyAlignment="1">
      <alignment horizontal="justify" vertical="center" wrapText="1"/>
    </xf>
    <xf numFmtId="0" fontId="14" fillId="35" borderId="4" xfId="0" applyNumberFormat="1" applyFont="1" applyFill="1" applyBorder="1" applyAlignment="1">
      <alignment vertical="center" wrapText="1"/>
    </xf>
    <xf numFmtId="0" fontId="40" fillId="35" borderId="4" xfId="0" applyFont="1" applyFill="1" applyBorder="1" applyAlignment="1">
      <alignment horizontal="justify" vertical="center" wrapText="1"/>
    </xf>
    <xf numFmtId="0" fontId="41" fillId="35" borderId="4" xfId="0" applyNumberFormat="1" applyFont="1" applyFill="1" applyBorder="1" applyAlignment="1">
      <alignment vertical="center" wrapText="1"/>
    </xf>
    <xf numFmtId="0" fontId="41" fillId="35" borderId="4" xfId="0" applyFont="1" applyFill="1" applyBorder="1" applyAlignment="1">
      <alignment horizontal="justify" vertical="center" wrapText="1"/>
    </xf>
    <xf numFmtId="0" fontId="12" fillId="35" borderId="4" xfId="0" applyFont="1" applyFill="1" applyBorder="1" applyAlignment="1">
      <alignment horizontal="justify" vertical="center" wrapText="1"/>
    </xf>
    <xf numFmtId="0" fontId="41" fillId="0" borderId="4" xfId="0" applyNumberFormat="1" applyFont="1" applyFill="1" applyBorder="1" applyAlignment="1">
      <alignment vertical="center" wrapText="1"/>
    </xf>
    <xf numFmtId="0" fontId="41" fillId="0" borderId="4" xfId="0" applyFont="1" applyFill="1" applyBorder="1" applyAlignment="1">
      <alignment horizontal="justify" vertical="center" wrapText="1"/>
    </xf>
    <xf numFmtId="43" fontId="0" fillId="0" borderId="0" xfId="1" applyFont="1"/>
    <xf numFmtId="165" fontId="42" fillId="0" borderId="4" xfId="1" applyNumberFormat="1" applyFont="1" applyFill="1" applyBorder="1" applyAlignment="1">
      <alignment horizontal="right" vertical="center" wrapText="1"/>
    </xf>
    <xf numFmtId="165" fontId="40" fillId="35" borderId="4" xfId="1" applyNumberFormat="1" applyFont="1" applyFill="1" applyBorder="1" applyAlignment="1">
      <alignment horizontal="right" vertical="center" wrapText="1"/>
    </xf>
    <xf numFmtId="165" fontId="42" fillId="0" borderId="4" xfId="1" applyNumberFormat="1" applyFont="1" applyBorder="1" applyAlignment="1">
      <alignment horizontal="right" vertical="center" wrapText="1"/>
    </xf>
    <xf numFmtId="165" fontId="41" fillId="35" borderId="4" xfId="1" applyNumberFormat="1" applyFont="1" applyFill="1" applyBorder="1" applyAlignment="1">
      <alignment horizontal="right" vertical="center" wrapText="1"/>
    </xf>
    <xf numFmtId="165" fontId="42" fillId="35" borderId="4" xfId="1" applyNumberFormat="1" applyFont="1" applyFill="1" applyBorder="1" applyAlignment="1">
      <alignment horizontal="right" vertical="center" wrapText="1"/>
    </xf>
    <xf numFmtId="165" fontId="42" fillId="0" borderId="4" xfId="1" applyNumberFormat="1" applyFont="1" applyBorder="1" applyAlignment="1">
      <alignment horizontal="right" vertical="center"/>
    </xf>
    <xf numFmtId="165" fontId="41" fillId="0" borderId="4" xfId="1" applyNumberFormat="1" applyFont="1" applyFill="1" applyBorder="1" applyAlignment="1">
      <alignment horizontal="right" vertical="center" wrapText="1"/>
    </xf>
    <xf numFmtId="165" fontId="41" fillId="0" borderId="4" xfId="1" applyNumberFormat="1" applyFont="1" applyBorder="1" applyAlignment="1">
      <alignment horizontal="right" vertical="center" wrapText="1"/>
    </xf>
    <xf numFmtId="165" fontId="42" fillId="0" borderId="4" xfId="1" applyNumberFormat="1" applyFont="1" applyFill="1" applyBorder="1" applyAlignment="1">
      <alignment horizontal="right" vertical="center"/>
    </xf>
    <xf numFmtId="165" fontId="41" fillId="0" borderId="4" xfId="1" applyNumberFormat="1" applyFont="1" applyBorder="1" applyAlignment="1">
      <alignment horizontal="right" vertical="center"/>
    </xf>
    <xf numFmtId="165" fontId="41" fillId="0" borderId="4" xfId="1" applyNumberFormat="1" applyFont="1" applyFill="1" applyBorder="1" applyAlignment="1">
      <alignment horizontal="right" vertical="center"/>
    </xf>
    <xf numFmtId="0" fontId="41" fillId="35" borderId="0" xfId="0" applyNumberFormat="1" applyFont="1" applyFill="1" applyBorder="1" applyAlignment="1">
      <alignment vertical="center" wrapText="1"/>
    </xf>
    <xf numFmtId="0" fontId="41" fillId="35" borderId="0" xfId="0" applyFont="1" applyFill="1" applyBorder="1" applyAlignment="1">
      <alignment horizontal="justify" vertical="center" wrapText="1"/>
    </xf>
    <xf numFmtId="165" fontId="41" fillId="35" borderId="0" xfId="1" applyNumberFormat="1" applyFont="1" applyFill="1" applyBorder="1" applyAlignment="1">
      <alignment horizontal="right" vertical="center" wrapText="1"/>
    </xf>
    <xf numFmtId="165" fontId="41" fillId="0" borderId="0" xfId="1" applyNumberFormat="1" applyFont="1" applyBorder="1" applyAlignment="1">
      <alignment horizontal="right" vertical="center"/>
    </xf>
    <xf numFmtId="0" fontId="11" fillId="0" borderId="0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justify" vertical="center" wrapText="1"/>
    </xf>
    <xf numFmtId="165" fontId="42" fillId="0" borderId="0" xfId="1" applyNumberFormat="1" applyFont="1" applyBorder="1" applyAlignment="1">
      <alignment horizontal="right" vertical="center"/>
    </xf>
  </cellXfs>
  <cellStyles count="172">
    <cellStyle name="20 % - zvýraznenie1" xfId="19" builtinId="30" customBuiltin="1"/>
    <cellStyle name="20 % - zvýraznenie1 10" xfId="160"/>
    <cellStyle name="20 % - zvýraznenie1 2" xfId="48"/>
    <cellStyle name="20 % - zvýraznenie1 3" xfId="62"/>
    <cellStyle name="20 % - zvýraznenie1 4" xfId="76"/>
    <cellStyle name="20 % - zvýraznenie1 5" xfId="90"/>
    <cellStyle name="20 % - zvýraznenie1 6" xfId="104"/>
    <cellStyle name="20 % - zvýraznenie1 7" xfId="118"/>
    <cellStyle name="20 % - zvýraznenie1 8" xfId="132"/>
    <cellStyle name="20 % - zvýraznenie1 9" xfId="146"/>
    <cellStyle name="20 % - zvýraznenie2" xfId="23" builtinId="34" customBuiltin="1"/>
    <cellStyle name="20 % - zvýraznenie2 10" xfId="162"/>
    <cellStyle name="20 % - zvýraznenie2 2" xfId="50"/>
    <cellStyle name="20 % - zvýraznenie2 3" xfId="64"/>
    <cellStyle name="20 % - zvýraznenie2 4" xfId="78"/>
    <cellStyle name="20 % - zvýraznenie2 5" xfId="92"/>
    <cellStyle name="20 % - zvýraznenie2 6" xfId="106"/>
    <cellStyle name="20 % - zvýraznenie2 7" xfId="120"/>
    <cellStyle name="20 % - zvýraznenie2 8" xfId="134"/>
    <cellStyle name="20 % - zvýraznenie2 9" xfId="148"/>
    <cellStyle name="20 % - zvýraznenie3" xfId="27" builtinId="38" customBuiltin="1"/>
    <cellStyle name="20 % - zvýraznenie3 10" xfId="164"/>
    <cellStyle name="20 % - zvýraznenie3 2" xfId="52"/>
    <cellStyle name="20 % - zvýraznenie3 3" xfId="66"/>
    <cellStyle name="20 % - zvýraznenie3 4" xfId="80"/>
    <cellStyle name="20 % - zvýraznenie3 5" xfId="94"/>
    <cellStyle name="20 % - zvýraznenie3 6" xfId="108"/>
    <cellStyle name="20 % - zvýraznenie3 7" xfId="122"/>
    <cellStyle name="20 % - zvýraznenie3 8" xfId="136"/>
    <cellStyle name="20 % - zvýraznenie3 9" xfId="150"/>
    <cellStyle name="20 % - zvýraznenie4" xfId="31" builtinId="42" customBuiltin="1"/>
    <cellStyle name="20 % - zvýraznenie4 10" xfId="166"/>
    <cellStyle name="20 % - zvýraznenie4 2" xfId="54"/>
    <cellStyle name="20 % - zvýraznenie4 3" xfId="68"/>
    <cellStyle name="20 % - zvýraznenie4 4" xfId="82"/>
    <cellStyle name="20 % - zvýraznenie4 5" xfId="96"/>
    <cellStyle name="20 % - zvýraznenie4 6" xfId="110"/>
    <cellStyle name="20 % - zvýraznenie4 7" xfId="124"/>
    <cellStyle name="20 % - zvýraznenie4 8" xfId="138"/>
    <cellStyle name="20 % - zvýraznenie4 9" xfId="152"/>
    <cellStyle name="20 % - zvýraznenie5" xfId="35" builtinId="46" customBuiltin="1"/>
    <cellStyle name="20 % - zvýraznenie5 10" xfId="168"/>
    <cellStyle name="20 % - zvýraznenie5 2" xfId="56"/>
    <cellStyle name="20 % - zvýraznenie5 3" xfId="70"/>
    <cellStyle name="20 % - zvýraznenie5 4" xfId="84"/>
    <cellStyle name="20 % - zvýraznenie5 5" xfId="98"/>
    <cellStyle name="20 % - zvýraznenie5 6" xfId="112"/>
    <cellStyle name="20 % - zvýraznenie5 7" xfId="126"/>
    <cellStyle name="20 % - zvýraznenie5 8" xfId="140"/>
    <cellStyle name="20 % - zvýraznenie5 9" xfId="154"/>
    <cellStyle name="20 % - zvýraznenie6" xfId="39" builtinId="50" customBuiltin="1"/>
    <cellStyle name="20 % - zvýraznenie6 10" xfId="170"/>
    <cellStyle name="20 % - zvýraznenie6 2" xfId="58"/>
    <cellStyle name="20 % - zvýraznenie6 3" xfId="72"/>
    <cellStyle name="20 % - zvýraznenie6 4" xfId="86"/>
    <cellStyle name="20 % - zvýraznenie6 5" xfId="100"/>
    <cellStyle name="20 % - zvýraznenie6 6" xfId="114"/>
    <cellStyle name="20 % - zvýraznenie6 7" xfId="128"/>
    <cellStyle name="20 % - zvýraznenie6 8" xfId="142"/>
    <cellStyle name="20 % - zvýraznenie6 9" xfId="156"/>
    <cellStyle name="40 % - zvýraznenie1" xfId="20" builtinId="31" customBuiltin="1"/>
    <cellStyle name="40 % - zvýraznenie1 10" xfId="161"/>
    <cellStyle name="40 % - zvýraznenie1 2" xfId="49"/>
    <cellStyle name="40 % - zvýraznenie1 3" xfId="63"/>
    <cellStyle name="40 % - zvýraznenie1 4" xfId="77"/>
    <cellStyle name="40 % - zvýraznenie1 5" xfId="91"/>
    <cellStyle name="40 % - zvýraznenie1 6" xfId="105"/>
    <cellStyle name="40 % - zvýraznenie1 7" xfId="119"/>
    <cellStyle name="40 % - zvýraznenie1 8" xfId="133"/>
    <cellStyle name="40 % - zvýraznenie1 9" xfId="147"/>
    <cellStyle name="40 % - zvýraznenie2" xfId="24" builtinId="35" customBuiltin="1"/>
    <cellStyle name="40 % - zvýraznenie2 10" xfId="163"/>
    <cellStyle name="40 % - zvýraznenie2 2" xfId="51"/>
    <cellStyle name="40 % - zvýraznenie2 3" xfId="65"/>
    <cellStyle name="40 % - zvýraznenie2 4" xfId="79"/>
    <cellStyle name="40 % - zvýraznenie2 5" xfId="93"/>
    <cellStyle name="40 % - zvýraznenie2 6" xfId="107"/>
    <cellStyle name="40 % - zvýraznenie2 7" xfId="121"/>
    <cellStyle name="40 % - zvýraznenie2 8" xfId="135"/>
    <cellStyle name="40 % - zvýraznenie2 9" xfId="149"/>
    <cellStyle name="40 % - zvýraznenie3" xfId="28" builtinId="39" customBuiltin="1"/>
    <cellStyle name="40 % - zvýraznenie3 10" xfId="165"/>
    <cellStyle name="40 % - zvýraznenie3 2" xfId="53"/>
    <cellStyle name="40 % - zvýraznenie3 3" xfId="67"/>
    <cellStyle name="40 % - zvýraznenie3 4" xfId="81"/>
    <cellStyle name="40 % - zvýraznenie3 5" xfId="95"/>
    <cellStyle name="40 % - zvýraznenie3 6" xfId="109"/>
    <cellStyle name="40 % - zvýraznenie3 7" xfId="123"/>
    <cellStyle name="40 % - zvýraznenie3 8" xfId="137"/>
    <cellStyle name="40 % - zvýraznenie3 9" xfId="151"/>
    <cellStyle name="40 % - zvýraznenie4" xfId="32" builtinId="43" customBuiltin="1"/>
    <cellStyle name="40 % - zvýraznenie4 10" xfId="167"/>
    <cellStyle name="40 % - zvýraznenie4 2" xfId="55"/>
    <cellStyle name="40 % - zvýraznenie4 3" xfId="69"/>
    <cellStyle name="40 % - zvýraznenie4 4" xfId="83"/>
    <cellStyle name="40 % - zvýraznenie4 5" xfId="97"/>
    <cellStyle name="40 % - zvýraznenie4 6" xfId="111"/>
    <cellStyle name="40 % - zvýraznenie4 7" xfId="125"/>
    <cellStyle name="40 % - zvýraznenie4 8" xfId="139"/>
    <cellStyle name="40 % - zvýraznenie4 9" xfId="153"/>
    <cellStyle name="40 % - zvýraznenie5" xfId="36" builtinId="47" customBuiltin="1"/>
    <cellStyle name="40 % - zvýraznenie5 10" xfId="169"/>
    <cellStyle name="40 % - zvýraznenie5 2" xfId="57"/>
    <cellStyle name="40 % - zvýraznenie5 3" xfId="71"/>
    <cellStyle name="40 % - zvýraznenie5 4" xfId="85"/>
    <cellStyle name="40 % - zvýraznenie5 5" xfId="99"/>
    <cellStyle name="40 % - zvýraznenie5 6" xfId="113"/>
    <cellStyle name="40 % - zvýraznenie5 7" xfId="127"/>
    <cellStyle name="40 % - zvýraznenie5 8" xfId="141"/>
    <cellStyle name="40 % - zvýraznenie5 9" xfId="155"/>
    <cellStyle name="40 % - zvýraznenie6" xfId="40" builtinId="51" customBuiltin="1"/>
    <cellStyle name="40 % - zvýraznenie6 10" xfId="171"/>
    <cellStyle name="40 % - zvýraznenie6 2" xfId="59"/>
    <cellStyle name="40 % - zvýraznenie6 3" xfId="73"/>
    <cellStyle name="40 % - zvýraznenie6 4" xfId="87"/>
    <cellStyle name="40 % - zvýraznenie6 5" xfId="101"/>
    <cellStyle name="40 % - zvýraznenie6 6" xfId="115"/>
    <cellStyle name="40 % - zvýraznenie6 7" xfId="129"/>
    <cellStyle name="40 % - zvýraznenie6 8" xfId="143"/>
    <cellStyle name="40 % - zvýraznenie6 9" xfId="157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Čiarka" xfId="1" builtinId="3"/>
    <cellStyle name="Čiarka 2" xfId="43"/>
    <cellStyle name="Dobrá" xfId="7" builtinId="26" customBuiltin="1"/>
    <cellStyle name="Kontrolná bun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eutrálna" xfId="9" builtinId="28" customBuiltin="1"/>
    <cellStyle name="Normálna" xfId="0" builtinId="0"/>
    <cellStyle name="Normálna 10" xfId="130"/>
    <cellStyle name="Normálna 11" xfId="144"/>
    <cellStyle name="Normálna 12" xfId="158"/>
    <cellStyle name="Normálna 2" xfId="42"/>
    <cellStyle name="Normálna 3" xfId="44"/>
    <cellStyle name="Normálna 4" xfId="46"/>
    <cellStyle name="Normálna 5" xfId="60"/>
    <cellStyle name="Normálna 6" xfId="74"/>
    <cellStyle name="Normálna 7" xfId="88"/>
    <cellStyle name="Normálna 8" xfId="102"/>
    <cellStyle name="Normálna 9" xfId="116"/>
    <cellStyle name="Poznámka 10" xfId="145"/>
    <cellStyle name="Poznámka 11" xfId="159"/>
    <cellStyle name="Poznámka 2" xfId="45"/>
    <cellStyle name="Poznámka 3" xfId="47"/>
    <cellStyle name="Poznámka 4" xfId="61"/>
    <cellStyle name="Poznámka 5" xfId="75"/>
    <cellStyle name="Poznámka 6" xfId="89"/>
    <cellStyle name="Poznámka 7" xfId="103"/>
    <cellStyle name="Poznámka 8" xfId="117"/>
    <cellStyle name="Poznámka 9" xfId="131"/>
    <cellStyle name="Prepojená bunka" xfId="13" builtinId="24" customBuiltin="1"/>
    <cellStyle name="Spolu" xfId="17" builtinId="25" customBuiltin="1"/>
    <cellStyle name="Text upozornenia" xfId="15" builtinId="11" customBuiltin="1"/>
    <cellStyle name="Titul" xfId="2" builtinId="15" customBuiltin="1"/>
    <cellStyle name="Vstup" xfId="10" builtinId="20" customBuiltin="1"/>
    <cellStyle name="Výpočet" xfId="12" builtinId="22" customBuiltin="1"/>
    <cellStyle name="Výstup" xfId="11" builtinId="21" customBuiltin="1"/>
    <cellStyle name="Vysvetľujúci text" xfId="16" builtinId="53" customBuiltin="1"/>
    <cellStyle name="Zlá" xfId="8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98">
    <dxf>
      <font>
        <sz val="14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64" formatCode="_-* #,##0\ _€_-;\-* #,##0\ _€_-;_-* &quot;-&quot;??\ _€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ária Budovská" refreshedDate="42083.519304745372" createdVersion="4" refreshedVersion="4" minRefreshableVersion="3" recordCount="451">
  <cacheSource type="worksheet">
    <worksheetSource ref="A1:K1048576" sheet="tng"/>
  </cacheSource>
  <cacheFields count="11">
    <cacheField name="UCET" numFmtId="0">
      <sharedItems containsBlank="1" count="472">
        <s v="013"/>
        <s v="021"/>
        <s v="022"/>
        <s v="031"/>
        <s v="041"/>
        <s v="042"/>
        <s v="062"/>
        <s v="073"/>
        <s v="081"/>
        <s v="082"/>
        <s v="111"/>
        <s v="112"/>
        <s v="121"/>
        <s v="123"/>
        <s v="131"/>
        <s v="132"/>
        <s v="211"/>
        <s v="213"/>
        <s v="221"/>
        <s v="261"/>
        <s v="262"/>
        <s v="311"/>
        <s v="314"/>
        <s v="315"/>
        <s v="316"/>
        <s v="321"/>
        <s v="323"/>
        <s v="325"/>
        <s v="326"/>
        <s v="331"/>
        <s v="333"/>
        <s v="335"/>
        <s v="336"/>
        <s v="341"/>
        <s v="342"/>
        <s v="343"/>
        <s v="345"/>
        <s v="378"/>
        <s v="379"/>
        <s v="381"/>
        <s v="383"/>
        <s v="384"/>
        <s v="385"/>
        <s v="391"/>
        <s v="395"/>
        <s v="411"/>
        <s v="413"/>
        <s v="414"/>
        <s v="421"/>
        <s v="427"/>
        <s v="428"/>
        <s v="431"/>
        <s v="461"/>
        <s v="471"/>
        <s v="472"/>
        <s v="481"/>
        <s v="501"/>
        <s v="502"/>
        <s v="504"/>
        <s v="511"/>
        <s v="512"/>
        <s v="513"/>
        <s v="518"/>
        <s v="521"/>
        <s v="524"/>
        <s v="527"/>
        <s v="531"/>
        <s v="532"/>
        <s v="538"/>
        <s v="541"/>
        <s v="542"/>
        <s v="544"/>
        <s v="545"/>
        <s v="547"/>
        <s v="548"/>
        <s v="549"/>
        <s v="551"/>
        <s v="562"/>
        <s v="563"/>
        <s v="568"/>
        <s v="591"/>
        <s v="592"/>
        <s v="601"/>
        <s v="602"/>
        <s v="604"/>
        <s v="606"/>
        <s v="611"/>
        <s v="613"/>
        <s v="621"/>
        <s v="623"/>
        <s v="624"/>
        <s v="641"/>
        <s v="642"/>
        <s v="646"/>
        <s v="648"/>
        <s v="662"/>
        <s v="663"/>
        <s v="665"/>
        <s v="701"/>
        <s v="760"/>
        <s v="770"/>
        <s v="780"/>
        <m/>
        <s v="364100" u="1"/>
        <s v="518501" u="1"/>
        <s v="042109" u="1"/>
        <s v="042256" u="1"/>
        <s v="381115" u="1"/>
        <s v="383100" u="1"/>
        <s v="384202" u="1"/>
        <s v="511213" u="1"/>
        <s v="518560" u="1"/>
        <s v="548205" u="1"/>
        <s v="648120" u="1"/>
        <s v="518120" u="1"/>
        <s v="648400" u="1"/>
        <s v="546" u="1"/>
        <s v="77010" u="1"/>
        <s v="511200" u="1"/>
        <s v="518400" u="1"/>
        <s v="546999" u="1"/>
        <s v="335500" u="1"/>
        <s v="642200" u="1"/>
        <s v="031100" u="1"/>
        <s v="384101" u="1"/>
        <s v="501701" u="1"/>
        <s v="512200" u="1"/>
        <s v="538120" u="1"/>
        <s v="547999" u="1"/>
        <s v="602100" u="1"/>
        <s v="013100" u="1"/>
        <s v="112500" u="1"/>
        <s v="221120" u="1"/>
        <s v="511201" u="1"/>
        <s v="518210" u="1"/>
        <s v="518401" u="1"/>
        <s v="621100" u="1"/>
        <s v="361" u="1"/>
        <s v="62310" u="1"/>
        <s v="311300" u="1"/>
        <s v="335310" u="1"/>
        <s v="518180" u="1"/>
        <s v="548999" u="1"/>
        <s v="11140" u="1"/>
        <s v="77016" u="1"/>
        <s v="315400" u="1"/>
        <s v="381104" u="1"/>
        <s v="384102" u="1"/>
        <s v="501511" u="1"/>
        <s v="501702" u="1"/>
        <s v="604199" u="1"/>
        <s v="622100" u="1"/>
        <s v="132500" u="1"/>
        <s v="343900" u="1"/>
        <s v="428120" u="1"/>
        <s v="511202" u="1"/>
        <s v="538210" u="1"/>
        <s v="549999" u="1"/>
        <s v="551200" u="1"/>
        <s v="604100" u="1"/>
        <s v="641100" u="1"/>
        <s v="39550" u="1"/>
        <s v="77000" u="1"/>
        <s v="511100" u="1"/>
        <s v="518300" u="1"/>
        <s v="335400" u="1"/>
        <s v="501703" u="1"/>
        <s v="532201" u="1"/>
        <s v="642100" u="1"/>
        <s v="481300" u="1"/>
        <s v="501601" u="1"/>
        <s v="511203" u="1"/>
        <s v="512100" u="1"/>
        <s v="518550" u="1"/>
        <s v="624100" u="1"/>
        <s v="648110" u="1"/>
        <s v="364" u="1"/>
        <s v="314300" u="1"/>
        <s v="336400" u="1"/>
        <s v="414140" u="1"/>
        <s v="518110" u="1"/>
        <s v="518301" u="1"/>
        <s v="531100" u="1"/>
        <s v="538300" u="1"/>
        <s v="606100" u="1"/>
        <s v="062130" u="1"/>
        <s v="311200" u="1"/>
        <s v="383999" u="1"/>
        <s v="513100" u="1"/>
        <s v="532202" u="1"/>
        <s v="662100" u="1"/>
        <s v="11130" u="1"/>
        <s v="073100" u="1"/>
        <s v="112650" u="1"/>
        <s v="343520" u="1"/>
        <s v="501220" u="1"/>
        <s v="501602" u="1"/>
        <s v="591200" u="1"/>
        <s v="644100" u="1"/>
        <s v="551100" u="1"/>
        <s v="648200" u="1"/>
        <s v="663100" u="1"/>
        <s v="221110" u="1"/>
        <s v="381107" u="1"/>
        <s v="421100" u="1"/>
        <s v="323109" u="1"/>
        <s v="77015" u="1"/>
        <s v="042310" u="1"/>
        <s v="481200" u="1"/>
        <s v="518303" u="1"/>
        <s v="646100" u="1"/>
        <s v="112300" u="1"/>
        <s v="314200" u="1"/>
        <s v="336300" u="1"/>
        <s v="428110" u="1"/>
        <s v="518201" u="1"/>
        <s v="538200" u="1"/>
        <s v="311100" u="1"/>
        <s v="501604" u="1"/>
        <s v="622" u="1"/>
        <s v="11120" u="1"/>
        <s v="042311" u="1"/>
        <s v="315200" u="1"/>
        <s v="343420" u="1"/>
        <s v="501502" u="1"/>
        <s v="518304" u="1"/>
        <s v="591100" u="1"/>
        <s v="613120" u="1"/>
        <s v="648199" u="1"/>
        <s v="378400" u="1"/>
        <s v="501400" u="1"/>
        <s v="518202" u="1"/>
        <s v="518540" u="1"/>
        <s v="648100" u="1"/>
        <s v="39530" u="1"/>
        <s v="331100" u="1"/>
        <s v="414130" u="1"/>
        <s v="542500" u="1"/>
        <s v="592100" u="1"/>
        <s v="604900" u="1"/>
        <s v="042312" u="1"/>
        <s v="062120" u="1"/>
        <s v="335200" u="1"/>
        <s v="343421" u="1"/>
        <s v="428170" u="1"/>
        <s v="112640" u="1"/>
        <s v="481100" u="1"/>
        <s v="518203" u="1"/>
        <s v="527130" u="1"/>
        <s v="022300" u="1"/>
        <s v="314100" u="1"/>
        <s v="336200" u="1"/>
        <s v="501606" u="1"/>
        <s v="562500" u="1"/>
        <s v="333100" u="1"/>
        <s v="644" u="1"/>
        <s v="11110" u="1"/>
        <s v="062210" u="1"/>
        <s v="262200" u="1"/>
        <s v="315100" u="1"/>
        <s v="427100" u="1"/>
        <s v="501211" u="1"/>
        <s v="77014" u="1"/>
        <s v="378300" u="1"/>
        <s v="501300" u="1"/>
        <s v="604902" u="1"/>
        <s v="042270" u="1"/>
        <s v="316100" u="1"/>
        <s v="428100" u="1"/>
        <s v="335100" u="1"/>
        <s v="502300" u="1"/>
        <s v="78020" u="1"/>
        <s v="213130" u="1"/>
        <s v="391100" u="1"/>
        <s v="501301" u="1"/>
        <s v="518823" u="1"/>
        <s v="022200" u="1"/>
        <s v="042271" u="1"/>
        <s v="261100" u="1"/>
        <s v="336100" u="1"/>
        <s v="518530" u="1"/>
        <s v="665999" u="1"/>
        <s v="131100" u="1"/>
        <s v="414120" u="1"/>
        <s v="062110" u="1"/>
        <s v="082300" u="1"/>
        <s v="311900" u="1"/>
        <s v="343220" u="1"/>
        <s v="428160" u="1"/>
        <s v="504300" u="1"/>
        <s v="518824" u="1"/>
        <s v="548500" u="1"/>
        <s v="61110" u="1"/>
        <s v="76010" u="1"/>
        <s v="042272" u="1"/>
        <s v="501200" u="1"/>
        <s v="518531" u="1"/>
        <s v="527120" u="1"/>
        <s v="518999" u="1"/>
        <s v="542300" u="1"/>
        <s v="021100" u="1"/>
        <s v="501303" u="1"/>
        <s v="502200" u="1"/>
        <s v="504301" u="1"/>
        <s v="518900" u="1"/>
        <s v="78010" u="1"/>
        <s v="062200" u="1"/>
        <s v="501201" u="1"/>
        <s v="518532" u="1"/>
        <s v="521200" u="1"/>
        <s v="77013" u="1"/>
        <s v="022100" u="1"/>
        <s v="601130" u="1"/>
        <s v="041100" u="1"/>
        <s v="042304" u="1"/>
        <s v="112690" u="1"/>
        <s v="501304" u="1"/>
        <s v="511510" u="1"/>
        <s v="518901" u="1"/>
        <s v="082200" u="1"/>
        <s v="112250" u="1"/>
        <s v="343120" u="1"/>
        <s v="501202" u="1"/>
        <s v="76000" u="1"/>
        <s v="042100" u="1"/>
        <s v="213120" u="1"/>
        <s v="378100" u="1"/>
        <s v="518240" u="1"/>
        <s v="042305" u="1"/>
        <s v="518902" u="1"/>
        <s v="542200" u="1"/>
        <s v="77019" u="1"/>
        <s v="042203" u="1"/>
        <s v="379100" u="1"/>
        <s v="381400" u="1"/>
        <s v="414110" u="1"/>
        <s v="502100" u="1"/>
        <s v="78000" u="1"/>
        <s v="428150" u="1"/>
        <s v="521100" u="1"/>
        <s v="042306" u="1"/>
        <s v="081100" u="1"/>
        <s v="119100" u="1"/>
        <s v="391900" u="1"/>
        <s v="501306" u="1"/>
        <s v="527110" u="1"/>
        <s v="527301" u="1"/>
        <s v="562200" u="1"/>
        <s v="518610" u="1"/>
        <s v="518801" u="1"/>
        <s v="082100" u="1"/>
        <s v="504100" u="1"/>
        <s v="541100" u="1"/>
        <s v="548300" u="1"/>
        <s v="042263" u="1"/>
        <s v="042307" u="1"/>
        <s v="123120" u="1"/>
        <s v="321200" u="1"/>
        <s v="411100" u="1"/>
        <s v="501307" u="1"/>
        <s v="518904" u="1"/>
        <s v="77012" u="1"/>
        <s v="527200" u="1"/>
        <s v="542100" u="1"/>
        <s v="112680" u="1"/>
        <s v="381300" u="1"/>
        <s v="461141" u="1"/>
        <s v="524100" u="1"/>
        <s v="548110" u="1"/>
        <s v="042264" u="1"/>
        <s v="042308" u="1"/>
        <s v="112240" u="1"/>
        <s v="211111" u="1"/>
        <s v="343110" u="1"/>
        <s v="431100" u="1"/>
        <s v="518905" u="1"/>
        <s v="642500" u="1"/>
        <s v="211200" u="1"/>
        <s v="213110" u="1"/>
        <s v="345300" u="1"/>
        <s v="413100" u="1"/>
        <s v="518230" u="1"/>
        <s v="562100" u="1"/>
        <s v="602400" u="1"/>
        <s v="112800" u="1"/>
        <s v="381110" u="1"/>
        <s v="461142" u="1"/>
        <s v="471201" u="1"/>
        <s v="518510" u="1"/>
        <s v="544100" u="1"/>
        <s v="548299" u="1"/>
        <s v="77018" u="1"/>
        <s v="042265" u="1"/>
        <s v="042309" u="1"/>
        <s v="361200" u="1"/>
        <s v="548200" u="1"/>
        <s v="563100" u="1"/>
        <s v="11170" u="1"/>
        <s v="321100" u="1"/>
        <s v="428140" u="1"/>
        <s v="545100" u="1"/>
        <s v="551220" u="1"/>
        <s v="602401" u="1"/>
        <s v="112610" u="1"/>
        <s v="471202" u="1"/>
        <s v="527100" u="1"/>
        <s v="042266" u="1"/>
        <s v="381200" u="1"/>
        <s v="518907" u="1"/>
        <s v="548201" u="1"/>
        <s v="213112" u="1"/>
        <s v="511605" u="1"/>
        <s v="518232" u="1"/>
        <s v="642400" u="1"/>
        <s v="119" u="1"/>
        <s v="042253" u="1"/>
        <s v="345200" u="1"/>
        <s v="381112" u="1"/>
        <s v="472100" u="1"/>
        <s v="518850" u="1"/>
        <s v="547100" u="1"/>
        <s v="602300" u="1"/>
        <s v="77011" u="1"/>
        <s v="041107" u="1"/>
        <s v="042267" u="1"/>
        <s v="112700" u="1"/>
        <s v="211114" u="1"/>
        <s v="342100" u="1"/>
        <s v="471101" u="1"/>
        <s v="548199" u="1"/>
        <s v="112670" u="1"/>
        <s v="361100" u="1"/>
        <s v="383200" u="1"/>
        <s v="548100" u="1"/>
        <s v="11160" u="1"/>
        <s v="32610" u="1"/>
        <s v="042107" u="1"/>
        <s v="042254" u="1"/>
        <s v="112230" u="1"/>
        <s v="323101" u="1"/>
        <s v="381113" u="1"/>
        <s v="602110" u="1"/>
        <s v="211115" u="1"/>
        <s v="221130" u="1"/>
        <s v="325100" u="1"/>
        <s v="471102" u="1"/>
        <s v="511211" u="1"/>
        <s v="518220" u="1"/>
        <s v="518909" u="1"/>
        <s v="542999" u="1"/>
        <s v="549100" u="1"/>
        <s v="648500" u="1"/>
        <s v="77020" u="1"/>
        <s v="335320" u="1"/>
        <s v="381100" u="1"/>
        <s v="518500" u="1"/>
        <s v="568100" u="1"/>
        <s v="77017" u="1"/>
        <s v="042108" u="1"/>
        <s v="323102" u="1"/>
        <s v="381114" u="1"/>
        <s v="642300" u="1"/>
        <s v="031200" u="1"/>
        <s v="042269" u="1"/>
        <s v="121100" u="1"/>
        <s v="345100" u="1"/>
        <s v="384201" u="1"/>
        <s v="428130" u="1"/>
        <s v="511212" u="1"/>
        <s v="548204" u="1"/>
        <s v="551210" u="1"/>
        <s v="602200" u="1"/>
      </sharedItems>
    </cacheField>
    <cacheField name="NAZOV" numFmtId="0">
      <sharedItems containsBlank="1" count="524">
        <s v="Software"/>
        <s v="Stavby"/>
        <s v="Samostat. hnuteľné veci a súbory vecí"/>
        <s v="Pozemky"/>
        <s v="Obstaranie dlhodobého nehnut. IM"/>
        <s v="Obstaranie dlhodobého hmotného majetku"/>
        <s v="Podiel CP a podiely v spol. s podst. vpl"/>
        <s v="Oprávky k softwaru"/>
        <s v="Oprávky k stavbám"/>
        <s v="Oprávky k samostat. hnut veciam a súbor"/>
        <s v="Obstaranie materiálu"/>
        <s v="Materiál na sklade"/>
        <s v="Nedokončená výroba"/>
        <s v="Výrobky"/>
        <s v="Obstaranie tovaru"/>
        <s v="Tovar na sklade a v predajniach"/>
        <s v="Pokladňa"/>
        <s v="Ceniny"/>
        <s v="Bankové účty"/>
        <s v="Peniaze na ceste"/>
        <s v="Prevodový účet pokladní"/>
        <s v="Odberatelia"/>
        <s v="Poskytnuté preddavky"/>
        <s v="Ostatné pohľadávky"/>
        <s v="Čistá hodnota zákazky"/>
        <s v="Dodávatelia"/>
        <s v="Krátkodobé rezervy"/>
        <s v="Ostatné záväzky"/>
        <s v="Nevyfakturované dodávky"/>
        <s v="Zamestnanci"/>
        <s v="Ostatné záväzky voči zamestnancom"/>
        <s v="Pohľadávky voči zamestnancami"/>
        <s v="Zúčt. s inštitúciami sociál.zabezpečenia"/>
        <s v="Daň z príjmu"/>
        <s v="Ostatné priame dane"/>
        <s v="Daň z pridanej hodnoty"/>
        <s v="Ostatné dane a poplatky"/>
        <s v="Iné pohľadávky"/>
        <s v="Iné záväzky"/>
        <s v="Náklady budúcich období"/>
        <s v="Výdavky budúcich období"/>
        <s v="Výnosy budúcich období"/>
        <s v="Príjmy budúcich období"/>
        <s v="Opravná položka k pohľadávkam"/>
        <s v="Vnútorné zúčtovanie"/>
        <s v="Základný majetok"/>
        <s v="Ostatné kapitálové fondy"/>
        <s v="Oceňovacie rozdiely z precenenia majetku"/>
        <s v="Zákonný rezervný fond"/>
        <s v="Ostatné fondy"/>
        <s v="Nerozdelený zisk minulých rokov"/>
        <s v="Výsledok hospodárenia vo schvaľov.konaní"/>
        <s v="Bankové úvery"/>
        <s v="Dlhodobé záväzky v rámci konsolidovaného"/>
        <s v="Záväzky zo sociálneho fondu"/>
        <s v="Odložený daň. záväzok alebo pohľadávka"/>
        <s v="Spotreba materiálu"/>
        <s v="Spotreba energie"/>
        <s v="Predaný tovar"/>
        <s v="Opravy a udržovanie"/>
        <s v="Cestovné"/>
        <s v="Náklady na reprezentáciu"/>
        <s v="Ostatné služby"/>
        <s v="Mzdové náklady"/>
        <s v="Zákonné sociálne poistenie"/>
        <s v="Zákonné sociálne náklady"/>
        <s v="Cestná daň"/>
        <s v="Daň z nehnuteľností"/>
        <s v="Zost.cena pred.dlhodobého HNM"/>
        <s v="Predaný materiál"/>
        <s v="Zmluvné pokuty, penále a úroky z omeškan"/>
        <s v="Ostatné pokuty, penále a úroky z omeškan"/>
        <s v="Tvorba a zúčtovanie OP k pohľadávke"/>
        <s v="Ostatné náklady z hospodárskej činnosti"/>
        <s v="Manká a škody"/>
        <s v="Odpisy dlhodobého HNM"/>
        <s v="Úroky"/>
        <s v="Kurzové straty"/>
        <s v="Ostatné finančné náklady"/>
        <s v="Splatná daň z príjmu z bežnej činnosti"/>
        <s v="Odložená daň z príjmu z bežnej činnosti"/>
        <s v="Tržby za vlastné výrobky"/>
        <s v="Tržby z predaja služieb"/>
        <s v="Tržby za tovar"/>
        <s v="Výnosy zo zákazky"/>
        <s v="Zmena stavu nedokončenej výroby"/>
        <s v="Zmena stavu výrobkov"/>
        <s v="Aktivácia materiálu a tovaru"/>
        <s v="Aktivácia dlhodobého nehmotného majetku"/>
        <s v="Aktivácia dlhodobého hmotného majetku"/>
        <s v="Tržby z predaja dlhodobého HNM"/>
        <s v="Tržby z predaja materiálu"/>
        <s v="Výnosy z odpísaných pohľadávok"/>
        <s v="Ostatné výnosy z hospodárskej činnosti"/>
        <s v="Kurzové zisky"/>
        <s v="Výnosy z dlhodobého finančného majetku"/>
        <s v="Začiatočný účet súvahový"/>
        <s v="Krátkodobý hmotný majetok v používaní"/>
        <s v="Odpísané pohľadávky  /u právnika/"/>
        <s v="Cudzí majetok v používaní"/>
        <m/>
        <s v="" u="1"/>
        <s v="Ost.sluzby-externe /sluzby BOZP,PO/" u="1"/>
        <s v="Pokladna - prevadzkova str.Siroke" u="1"/>
        <s v="Penazny vklad -spolocnost NATUR-PACK" u="1"/>
        <s v="Cestna dan" u="1"/>
        <s v="Pokladna Dobra Voda" u="1"/>
        <s v="Spotreba tovaru /podpora predaja RaPP do" u="1"/>
        <s v="Kratkodobe rezervy-dohad.pol.-auditorske" u="1"/>
        <s v="IT -nahradne diely PC" u="1"/>
        <s v="NATUR-PACK-rezervny fond 10% ZI" u="1"/>
        <s v="VBO-minule UO" u="1"/>
        <s v="Material na sklade - KHM" u="1"/>
        <s v="Dan z pridanej hodnoty20%-vstup-FZ" u="1"/>
        <s v="Poskytnute prevadzkove zalohy" u="1"/>
        <s v="Poistenie -nedanovy vydavok" u="1"/>
        <s v="VBO-stat.dotacia r.2005-zostatk.doba spl" u="1"/>
        <s v="ODHM-" u="1"/>
        <s v="Nerozd.zisk min.rokov /2012/" u="1"/>
        <s v="Trzby z predaja sluzieb" u="1"/>
        <s v="Ostatne naklady z hospodarskej cinnosti" u="1"/>
        <s v="Trzby z predaja sluzieb /mimo WH,najomne" u="1"/>
        <s v="Danove a uctovne poradenstvo" u="1"/>
        <s v="Pociatocny ucet suvahovy" u="1"/>
        <s v="Kurz Slavomir SEJKO" u="1"/>
        <s v="Zaokruhlenie" u="1"/>
        <s v="ODHM-Obstaranie dlhodobeho hmotneho maje" u="1"/>
        <s v="VBO-rozpustenie do vynosov-dotacia" u="1"/>
        <s v="Ceniny - stravne listky  /S+DV-" u="1"/>
        <s v="Odberatelia-pravne" u="1"/>
        <s v="Odpisy nehmotneho majetku" u="1"/>
        <s v="Obstaranie dlhodobeho nehnut. IM" u="1"/>
        <s v="Zakonne socialne naklady-odstupne, odcho" u="1"/>
        <s v="Zmluvne pokuty a penale" u="1"/>
        <s v="Trzby z predaja dlhodobeho HNM" u="1"/>
        <s v="Obchodny naklad reklamny priestor" u="1"/>
        <s v="Kratkodobe rezervy-nevycerp.dovolenky" u="1"/>
        <s v="GOLDEN DOLPHIN" u="1"/>
        <s v="DOMA" u="1"/>
        <s v="Dopravne prostriedky" u="1"/>
        <s v="Poplatky za prevadzku EDI komunikacie" u="1"/>
        <s v="Trzby z predaja obalov" u="1"/>
        <s v="Trzby za tovar-zaokruhlovanie" u="1"/>
        <s v="Dlhodob. zav.v ramci kons.celku-WH-zost." u="1"/>
        <s v="Nerozd. zisk min.rokov /2008/" u="1"/>
        <s v="Odlozeny dan. zavazok alebo pohladavka" u="1"/>
        <s v="Predany material -KHM" u="1"/>
        <s v="Predane reklamne a propagacne predmety" u="1"/>
        <s v="Zavazky v ramci konsolid. celku-G┴" u="1"/>
        <s v="Dan z pridanej hodnoty-20% vystup" u="1"/>
        <s v="Spotreba rez.mat.-elektroinstal.mat./vyr" u="1"/>
        <s v="ODHM-Zdvihac paliet -uznana reklamacia" u="1"/>
        <s v="NBO - 2016" u="1"/>
        <s v="Nerozdeleny zisk minulych rokov" u="1"/>
        <s v="Popl-resers,ochr.znamky,licencne,atesty" u="1"/>
        <s v="Juhasik Tomas /ex.6382004/" u="1"/>
        <s v="Ine pohladavky" u="1"/>
        <s v="Trzby z predaja materialu" u="1"/>
        <s v="NBO - 2015" u="1"/>
        <s v="Zakonne socialne naklady" u="1"/>
        <s v="Poplatky - myto" u="1"/>
        <s v="Uroky" u="1"/>
        <s v="Nakladna doprava-zarucny servis" u="1"/>
        <s v="Trzby z predaja-rekl.a propag.predmety" u="1"/>
        <s v="ODHM-TZ Plnica-Davkovac sirupu WSITA0401" u="1"/>
        <s v="Odlozeny dan. zavazok NATUR PACK" u="1"/>
        <s v="NBO - 2014" u="1"/>
        <s v="Odpisy dlhodobeho HNM" u="1"/>
        <s v="Odpis PHM-minule UO" u="1"/>
        <s v="Bonus, zlava z ceny,skonto" u="1"/>
        <s v="NBO - 2013" u="1"/>
        <s v="Manka a skody" u="1"/>
        <s v="Aktivacia dlhodobeho hmotneho majetku" u="1"/>
        <s v="Obstaranie materialu-pracovne odevy" u="1"/>
        <s v="Ostatne doprav.sluzby-parkovne,taxi" u="1"/>
        <s v="Material na sklade - sklad TU" u="1"/>
        <s v="VBO-stat.dotacia r.2005-kratkodobe-splat" u="1"/>
        <s v="Pravne sluzby" u="1"/>
        <s v="Kratkodobe rezervy-ostatne" u="1"/>
        <s v="ODHM-Inspektor Sekamat H+K na triedenie" u="1"/>
        <s v="Opravky k strojom,pristrojom a zariadeni" u="1"/>
        <s v="Vyvoj-novy short uzaver vyfukovacky" u="1"/>
        <s v="Pohl.voci zamestn-stravne" u="1"/>
        <s v="Zahranicni dodavatelia" u="1"/>
        <s v="Vyrobky" u="1"/>
        <s v="Kratkodoby hmotny v pouzivani" u="1"/>
        <s v="Prevodovy ucet pokladni" u="1"/>
        <s v="Prijate provizie" u="1"/>
        <s v="ODHM-TZ etiketovacky" u="1"/>
        <s v="Zost.cena pred.hmot.a nehmot.inv.majetku" u="1"/>
        <s v="Trzby z predaja nehm.a hm.invest.majetku" u="1"/>
        <s v="Odberatelia - tuzemsko-mimo odbyt" u="1"/>
        <s v="Odpis zavazku" u="1"/>
        <s v="Ostatne pohladavky-/neopravnene platby-c" u="1"/>
        <s v="Nakl.doprava-pneumatiky" u="1"/>
        <s v="Nahradne diely-VZV, ostatne" u="1"/>
        <s v="Ostatne pokuty, penale a uroky z omeskan" u="1"/>
        <s v="Spotr.rez.mat. - kancelarske potreby" u="1"/>
        <s v="Aktivacia materialu a tovaru" u="1"/>
        <s v="Naklady buducich obdobi" u="1"/>
        <s v="Spotreba PHM - nafta" u="1"/>
        <s v="Opravky k samostat. hnut veciam a subor" u="1"/>
        <s v="Spotreba materialu" u="1"/>
        <s v="Zakonny rezervny fond" u="1"/>
        <s v="Odpis pohladavky-nedanove" u="1"/>
        <s v="Naklady na reprezentaciu" u="1"/>
        <s v="Pokladna" u="1"/>
        <s v="Spotreba PHM - benzin" u="1"/>
        <s v="Datove prenosy,internet" u="1"/>
        <s v="Samostat. hnutelne veci a subory veci" u="1"/>
        <s v="Prijate uroky" u="1"/>
        <s v="Prijate nahrady za PHM,pouz.strojov a za" u="1"/>
        <s v="ODHM-żkoda Fabia AC Combi PO818EC" u="1"/>
        <s v="Pohl.voci zam.za PHM -benzin" u="1"/>
        <s v="Zavazky zo socialneho fondu" u="1"/>
        <s v="Mzdove naklady-DoVP" u="1"/>
        <s v="Nakladna doprava-vymena pneumatik" u="1"/>
        <s v="Ost.sl.-over.tachografu,plomb.tach." u="1"/>
        <s v="Budovy, haly a stavby" u="1"/>
        <s v="Ine pohladavky-neuplatnena DPH na vstupe" u="1"/>
        <s v="ODHM-Renault Trafic PO 786 DY" u="1"/>
        <s v="Vydavky buducich obdobi/bonusy,rabaty,sk" u="1"/>
        <s v="Odpisy hmotneho majetku-stroje,pristroje" u="1"/>
        <s v="Ceniny-dialnicne nalepky" u="1"/>
        <s v="Trzby z predaja sluzieb-servis PMX" u="1"/>
        <s v="Ost.sluzby-externe /programatorske prace" u="1"/>
        <s v="Trzby z predaja MZ" u="1"/>
        <s v="Zost.cena pred.dlhodobeho HNM" u="1"/>
        <s v="Odlozena danova povinnost-ZS HORECA" u="1"/>
        <s v="Dlhod.zav.v ramci kons.celku-GZ-zost.spl" u="1"/>
        <s v="Pohladavky voci zamestnancami" u="1"/>
        <s v="Poplatky dialnicne" u="1"/>
        <s v="Spotreba PHM - plyn" u="1"/>
        <s v="Dan z motorovych vozidiel" u="1"/>
        <s v="Pohl.voci zam-stravne v plnej vyske" u="1"/>
        <s v="ODHM-CITROEN BERLINGO TR864AT" u="1"/>
        <s v="Dan z pridanej hodnoty10%-vstup" u="1"/>
        <s v="Dodavatelia" u="1"/>
        <s v="lekarske prehliadky /vstupne, preventivn" u="1"/>
        <s v="Manka a skody nad normu" u="1"/>
        <s v="Nahrady prijmu pri docasnej PNS" u="1"/>
        <s v="Precenenie  vkladu -ZS HORECA k 31.12.20" u="1"/>
        <s v="Ostatne vynosy z hospodarskej cinnosti" u="1"/>
        <s v="Recykl.fond,zhod.odpadu SLEDGE,ENVIPAK" u="1"/>
        <s v="Ostatne priame dane" u="1"/>
        <s v="Precenenie k 31.12.09-NaturPack" u="1"/>
        <s v="Nedanovy vydavok-obchodne sluzby" u="1"/>
        <s v="Obchodny naklad  paletove vystavenie" u="1"/>
        <s v="prepravne vykony -velkorozvoz  /predaj/" u="1"/>
        <s v="Obchodny naklad letakove akcie" u="1"/>
        <s v="Dan z prijmov z beznej cinnosti" u="1"/>
        <s v="Nakl.doprava-motorove oleje, vazelina,os" u="1"/>
        <s v="Stravne, pitny rezim" u="1"/>
        <s v="Uroky z pozicky WH" u="1"/>
        <s v="Ost.sluzby-externe /strih.oh.plech,manip" u="1"/>
        <s v="Spotreba energie - voda" u="1"/>
        <s v="Ostatne pokuty a penale" u="1"/>
        <s v="Zuct. s instituciami social.zabezpecenia" u="1"/>
        <s v="Zakladny majetok" u="1"/>
        <s v="Neuplatnena DPH na vstupe" u="1"/>
        <s v="Trzby z predaja sluzieb-prepravne vykony" u="1"/>
        <s v="Trzby z predaja sluzieb-mesacne nahrady" u="1"/>
        <s v="Technologia HELL" u="1"/>
        <s v="Nevyfakturovane naklady-preprava" u="1"/>
        <s v="NBO-Licencia dochadzkomer" u="1"/>
        <s v="Odlozeny dan. zavazok ZS Horeca" u="1"/>
        <s v="Inventar" u="1"/>
        <s v="Cistiace a dezinf.prostriedky" u="1"/>
        <s v="Nerozd.zisk min. rokov /r.2005/" u="1"/>
        <s v="Trzby z predaja sluzieb-TU" u="1"/>
        <s v="Nerozd.zisk min. rokov /r.2006/" u="1"/>
        <s v="Nerozd.zisk min. rokov /r.2007/" u="1"/>
        <s v="Záväzky v rámci konsolidovaného celku" u="1"/>
        <s v="Opravky k stavbam" u="1"/>
        <s v="BU-0096301843/0900" u="1"/>
        <s v="Zdravot.poistovna Dovera" u="1"/>
        <s v="ODHM-Renault Trafic PO784DY" u="1"/>
        <s v="Zmena stavu vyrobkov" u="1"/>
        <s v="Ostatny rezijny material.-rozny" u="1"/>
        <s v="Obchodny naklad  ostatne zmluv.dojednani" u="1"/>
        <s v="Opravky k dopravnym prostriedkom" u="1"/>
        <s v="Hospodarsky vysledok v schval. konani" u="1"/>
        <s v="Sudne poplatky" u="1"/>
        <s v="Material na sklade-palety" u="1"/>
        <s v="Obstaranie nehmotnych investicii" u="1"/>
        <s v="Poplatky banky" u="1"/>
        <s v="Tvorba a zuctovanie OP k pohladavke-dano" u="1"/>
        <s v="Pohladavky voci zamestnancom" u="1"/>
        <s v="Ostatne kapitalove fondy" u="1"/>
        <s v="Ost.sluz.-postovne,fax,kopir.,popl.SL" u="1"/>
        <s v="Ost.sluzby-vydaj zam. suvisi s prac.cest" u="1"/>
        <s v="ODHM-Miniaturky PLNIC" u="1"/>
        <s v="Nedokoncena vyroba" u="1"/>
        <s v="Predany material-obaly/fl.prepr.pal.KEG/" u="1"/>
        <s v="Sebok Tibor" u="1"/>
        <s v="Dan z nehnutelnosti" u="1"/>
        <s v="Material na sklade - pracovne odevy" u="1"/>
        <s v="Trzby z predaja - KHM" u="1"/>
        <s v="ODHM-TZ budovy-vystavba archivu" u="1"/>
        <s v="ODHM-Technicke zhodnotenie Plnica KRONES" u="1"/>
        <s v="ODHM-Skoda Fabia AC KOMBI PO 696EC" u="1"/>
        <s v="Precenenie vkladu ZS HORECA" u="1"/>
        <s v="Predany mat.-ostatny /MZ +obal kontajner" u="1"/>
        <s v="Spotreba rez.mat-spojovaci material" u="1"/>
        <s v="Ceniny - postove znamky + kolky" u="1"/>
        <s v="Opravy a udrzovanie" u="1"/>
        <s v="Opravna polozka k pohladavkam" u="1"/>
        <s v="Kozakova Ingrid - VICTORIA" u="1"/>
        <s v="Dan z nehnutelnosti-dan z pozemkov" u="1"/>
        <s v="Systemove udrzby programov, upgrade" u="1"/>
        <s v="Odpis pohladavky" u="1"/>
        <s v="Dan z pridanej hodnoty 20% - vstup" u="1"/>
        <s v="Opravky k inventaru" u="1"/>
        <s v="Nerozd.zisk min.rokov /2009/" u="1"/>
        <s v="ODHM-Vyradzovac nekvalitnych flias-linka" u="1"/>
        <s v="Obstaravaci ucet - rez.material" u="1"/>
        <s v="Dan z pridanej hodnoty-20% vystup FZ" u="1"/>
        <s v="Kurzove zisky" u="1"/>
        <s v="Predany tovar" u="1"/>
        <s v="Vynosy bud.obd.-st.dot.r.2006-zost.doba" u="1"/>
        <s v="DPH konecne zuctovanie s DU" u="1"/>
        <s v="Aktivacia dlhodobeho nehmotneho majetku" u="1"/>
        <s v="Aktivacia hmotneho investicneho majetku" u="1"/>
        <s v="Spotreba rez.mat.-chemikalie" u="1"/>
        <s v="Odpisane pohladavky  /u pravnika/" u="1"/>
        <s v="odborne skolenia , vzdelanie" u="1"/>
        <s v="ODHM-żkoda Fabia AC Combi PO832EC" u="1"/>
        <s v="Odberatelia - zahranicie" u="1"/>
        <s v="Nakl. doprava-nahradne diely" u="1"/>
        <s v="Material na sklade - rezijny material" u="1"/>
        <s v="Dodavatelia tuzemski" u="1"/>
        <s v="Ine zavazky-exekucie,pokuty a penale" u="1"/>
        <s v="Spotreba rez.mat.-vyroba/oleje," u="1"/>
        <s v="Ostatne pohladavky-refakturacie" u="1"/>
        <s v="Poistenie vl.majetku pocas prepravy" u="1"/>
        <s v="Cista hodnota zakazky" u="1"/>
        <s v="Ocenenie vkladu NATUR PACK k 31.12.2009" u="1"/>
        <s v="Pohl.voci zam.za PHM-nafta" u="1"/>
        <s v="Spotreba materialu - naradie" u="1"/>
        <s v="Uroky z uveru-Environmentalny fond" u="1"/>
        <s v="Inventurne prebytky /ocenene obaly.../" u="1"/>
        <s v="Prezent.materialy/aktual.WEBstranky/" u="1"/>
        <s v="Zakonne socialne poistenie" u="1"/>
        <s v="Ost.prev.vynosy-prijate nahrady/PU/" u="1"/>
        <s v="Material na sklade" u="1"/>
        <s v="Ostatne financne naklady" u="1"/>
        <s v="ODHM-Miniaturky ETIKETOVAĂKA" u="1"/>
        <s v="Vynosy z odpisanych pohladavok" u="1"/>
        <s v="povinne skolenia vodicov" u="1"/>
        <s v="Dan z pridanej hodnoty" u="1"/>
        <s v="Spravne poplatky" u="1"/>
        <s v="Straka Jaroslav" u="1"/>
        <s v="Odpisy hmotneho majetku-dopravne prostri" u="1"/>
        <s v="Trzby za tovar" u="1"/>
        <s v="Zariadenie na davkovanie 5L PET flias" u="1"/>
        <s v="Cestovne-zahranicie" u="1"/>
        <s v="Ostatne zavazky" u="1"/>
        <s v="prepravne vykony-malorozvoz" u="1"/>
        <s v="Ostatna preprava /vratane kurierske sluz" u="1"/>
        <s v="Odpisy hmotneho majetku-stavby,budovy" u="1"/>
        <s v="Aktivacia vnutropodnikovych sluzieb" u="1"/>
        <s v="ODHM-TZ budovy-sklad.hala-predelovacia s" u="1"/>
        <s v="Ostatne zavazky voci zamestnancom" u="1"/>
        <s v="Trzby z predaja-odpad /folia,PET fl.,pap" u="1"/>
        <s v="Kurzove straty" u="1"/>
        <s v="Penazny vklad -spolocnost ZS HORECA" u="1"/>
        <s v="Zavazky v ramci konsolid. celku-WH" u="1"/>
        <s v="Splatna dan z prijmu z beznej cinnosti" u="1"/>
        <s v="Spotreba el.energie" u="1"/>
        <s v="Zak.soc.nakl.-ochranne prac.prostr." u="1"/>
        <s v="revizie,meranie hluku,tech.servis.prehl." u="1"/>
        <s v="ODHM-TZ dopravne cesty /D.Voda/" u="1"/>
        <s v="Zavazky voci spoloc.pri rozd zisku -WH" u="1"/>
        <s v="Poskyt.prevadzkove zalohy-myto" u="1"/>
        <s v="Opravky k softwaru" u="1"/>
        <s v="Dlhodobe zavazky v ramci konsolidovaneho" u="1"/>
        <s v="Les" u="1"/>
        <s v="Zavazky voci spolocnikom pri rozd zisku" u="1"/>
        <s v="Opravne polozky k pohl.-nedanove" u="1"/>
        <s v="Cestovne-tuzemsko" u="1"/>
        <s v="Zakladne imanie-WH" u="1"/>
        <s v="Ocenovacie rozdiely z precenenia majetku" u="1"/>
        <s v="Precenenie k 31.12.-NaturPack" u="1"/>
        <s v="Tvorba a zuctovanie OP k pohladavke" u="1"/>
        <s v="Ostatne sluzby-vydaje zam. suvisiace s p" u="1"/>
        <s v="Vnutorne zuctovanie-rez.mat.-prevod" u="1"/>
        <s v="Poskytnute preddavky" u="1"/>
        <s v="Kratkodobe rezervy" u="1"/>
        <s v="Ost.sluzby/cistenie,upratovanie,odvoz od" u="1"/>
        <s v="Mzdove naklady" u="1"/>
        <s v="Poistenie hnutelny a nehnutelny majetok" u="1"/>
        <s v="Dan z prijmov z KR urokov" u="1"/>
        <s v="Vseobecna ZP" u="1"/>
        <s v="Vynosy buducich obdobi-st.dotacia r.2006" u="1"/>
        <s v="Dan z pridanej hodnoty-20% vystup-dobrop" u="1"/>
        <s v="Ocenenie vkladu NATUR PACK k 31.12." u="1"/>
        <s v="Odpisane pohladavky /u pravnika PHOR/" u="1"/>
        <s v="NBO-Lokalna licencia ISTATupdate" u="1"/>
        <s v="Nevyfakturovane dodavky" u="1"/>
        <s v="Zaciatocny ucet suvahovy" u="1"/>
        <s v="Spotreba materialu-ND vyr.technologia" u="1"/>
        <s v="BU-Environmentalny fond-dlhodoby uver" u="1"/>
        <s v="Ostatne pohladavky" u="1"/>
        <s v="Najomne ostatne" u="1"/>
        <s v="Vynosy z dlh.fin.majetku/odpocitatelna p" u="1"/>
        <s v="Ostatne sluzby" u="1"/>
        <s v="Ostatne sluzby-Projektove riadenie,porad" u="1"/>
        <s v="Osobna doprava-zarucny servis" u="1"/>
        <s v="Material na ceste" u="1"/>
        <s v="Havarijne poistenie" u="1"/>
        <s v="SZABO Ladislav" u="1"/>
        <s v="ROLINEC" u="1"/>
        <s v="STK, emisne kontroly,technicke prehliadk" u="1"/>
        <s v="Zalohy na drobny nakup-zamestnanci" u="1"/>
        <s v="Osobna doprava-opravy -poistne udalosti" u="1"/>
        <s v="NBO-havarijne poistenie MV" u="1"/>
        <s v="Kratkodoby hmotny majetok v pouzivani" u="1"/>
        <s v="Predany tovar v NC" u="1"/>
        <s v="Pokladna - Zvolen" u="1"/>
        <s v="Obchodny naklad najom" u="1"/>
        <s v="Ostatne dane a poplatky" u="1"/>
        <s v="ODHM- Tahac SCANIA PO 169 EP" u="1"/>
        <s v="Material na sklade - medzipaletova pregl" u="1"/>
        <s v="OS-obchodne,sprostredkov.cinnost predaja" u="1"/>
        <s v="Ostatne fondy" u="1"/>
        <s v="Ost.nakl.z hosp.cinnosti-trovy exekucie" u="1"/>
        <s v="ODHM-żkoda Fabia AC Combi PO834EC" u="1"/>
        <s v="Material na sklade- rekl.propag.predmety" u="1"/>
        <s v="BU-Environ.fond-zostat.splat. kratkodoba" u="1"/>
        <s v="Ost.priame dane-dan zo zavislej cinnosti" u="1"/>
        <s v="Cestovne" u="1"/>
        <s v="Bankove ucty" u="1"/>
        <s v="Trzby za vlastne vyrobky" u="1"/>
        <s v="Precenenie  vkladu -ZS HORECA k 31.12." u="1"/>
        <s v="Opravy a udrzba nakladnej dopravy" u="1"/>
        <s v="Spotreba tovaru /podpora predaja/" u="1"/>
        <s v="Zmena stavu vyrobkov-stroje POST MIX" u="1"/>
        <s v="Odlozena dan z prijmu z beznej cinnosti" u="1"/>
        <s v="Opravy budov,komunikacii," u="1"/>
        <s v="Telekomunikacne sluzby/ST,ORANGE/" u="1"/>
        <s v="Koncesionarske poplatky" u="1"/>
        <s v="TU-opravy, generalne udrzby" u="1"/>
        <s v="Material na sklade - Doprava" u="1"/>
        <s v="Poskyt.prev.zalohy-kaucie Mytne jednotky" u="1"/>
        <s v="Zak.soc. poistenie zamestnancov" u="1"/>
        <s v="Material na sklade - KEG sud" u="1"/>
        <s v="ODHM- Tahac SCANIA PO 613 EN" u="1"/>
        <s v="Ochutnavky, promoakcie" u="1"/>
        <s v="Osobna doprava-mot.oleje,ostatne" u="1"/>
        <s v="Vynosy zo zakazky" u="1"/>
        <s v="Dlhodob. zav.v ramci kons.celku-WH-splat" u="1"/>
        <s v="Nakladna doprava -poistne udalosti" u="1"/>
        <s v="Ceniny - stravne listky -Zvolen" u="1"/>
        <s v="ODHM-Oduzatvarac KRONES 0360-08-141" u="1"/>
        <s v="Vysledok hospodarenia vo schvalov.konani" u="1"/>
        <s v="Obstaranie materialu" u="1"/>
        <s v="Vydavky buducich obdobi" u="1"/>
        <s v="Material na sklade-PHM v nadrziach aut" u="1"/>
        <s v="Zmena stavu nedokoncenej vyroby" u="1"/>
        <s v="ODHM-Freza FGUE" u="1"/>
        <s v="Obchodny naklad bonus" u="1"/>
        <s v="NBO-poistenie hnutelny a nehnutelny maje" u="1"/>
        <s v="NBO-poistenie COV, poistenie nakladu" u="1"/>
        <s v="Material na sklade - Vyroba" u="1"/>
        <s v="Odberatelia - tuzemsko -odbyt" u="1"/>
        <s v="Material na sklade - sklad IT" u="1"/>
        <s v="Osobna doprava-vymena pneumatik" u="1"/>
        <s v="Hrabovsky Jan" u="1"/>
        <s v="Ine zavazky" u="1"/>
        <s v="servis PC,konfig.konzult.prace /mimo vyr" u="1"/>
        <s v="HIM - Stroje, pristroje a zariadenia" u="1"/>
        <s v="PC KASY - kegari" u="1"/>
        <s v="Vynosy buducich obdobi" u="1"/>
        <s v="ODHM-tabulove noznice NTC 2000/4" u="1"/>
        <s v="Povinne zmluvne poistenie" u="1"/>
        <s v="Prevodovy ucet-RP-PDA" u="1"/>
        <s v="Obstaranie materialu-KHM" u="1"/>
        <s v="Trzby z predaja sluzieb-WH /vody/" u="1"/>
        <s v="Odlozena danova povinnost Natur Pack" u="1"/>
        <s v="BU-6624668049/1111" u="1"/>
        <s v="BU-6624668057/1111" u="1"/>
        <s v="Predany material" u="1"/>
        <s v="Graficke navrhy etikiet,PCsprac,litograf" u="1"/>
        <s v="VBO-stat.dotacia r.2005-dlhodobe -splat." u="1"/>
        <s v="Obstaranie dlhodobeho hmotneho majetku" u="1"/>
        <s v="Zavazky v ramci konsolidovaneho celku" u="1"/>
        <s v="Dan z nehnutelnosti-dan zo stavieb" u="1"/>
        <s v="ODHM-TZ budovy-novy sklad IT+TU" u="1"/>
        <s v="Mzdove naklady-zamestnanci-PP" u="1"/>
        <s v="Obstaranie materialu-stroje" u="1"/>
        <s v="Listing" u="1"/>
        <s v="Nerozd.zisk min.rokov /2010/" u="1"/>
        <s v="Opravy strojov a zariadeni /vyroba/" u="1"/>
        <s v="Vnutorne zuctovanie" u="1"/>
        <s v="UNION zdruzena poistovna" u="1"/>
        <s v="Poistenie zodpovednosti za environmental" u="1"/>
        <s v="Zuct.s inst.SZ-zamestnan.-Socialna poist" u="1"/>
        <s v="Odlozena dan z prijmov" u="1"/>
        <s v="Vlastne vyrobky-POST MIX" u="1"/>
        <s v="Mat.na vyrobu a opravu  POST MIX" u="1"/>
        <s v="NIM - software /do 2400,- EUR/" u="1"/>
        <s v="Opravy strojov a zariadeni /mimo vyroby/" u="1"/>
        <s v="Ine pohladavky - Poistne udalosti" u="1"/>
        <s v="Tvorba SF" u="1"/>
        <s v="Vynosy z dlhodobeho financneho majetku" u="1"/>
        <s v="NBO-poplatok za domenu" u="1"/>
        <s v="Poplatky SPPK, EAN kody,cl.prisp-" u="1"/>
        <s v="Tvorba a zuctovanie OP k pohladavke-neda" u="1"/>
        <s v="Uroky z uveru-kontokorent" u="1"/>
        <s v="Cudzi majetok v pouzivani" u="1"/>
        <s v="Manka a skody do normy" u="1"/>
        <s v="ODHM-TZ Mixera-Vylepsenie sytenia a ochu" u="1"/>
        <s v="Material na sklade - stroje" u="1"/>
        <s v="Zmluvne pokuty, penale a uroky z omeskan" u="1"/>
        <s v="ELEKTRO SAVEX" u="1"/>
        <s v="Zaokruhlovacie rozdiely" u="1"/>
        <s v="Obchodny naklad listing" u="1"/>
        <s v="NBO-PZP" u="1"/>
        <s v="Bankove uvery" u="1"/>
        <s v="Spotreba energie - plyn" u="1"/>
        <s v="Opravky k budovam, halam a stavbam" u="1"/>
        <s v="KHM neodpisovany /do 1700,-╚/" u="1"/>
        <s v="Trzby za predaj -PMX" u="1"/>
        <s v="Aktivacia vnutroorganizacnych sluzieb" u="1"/>
      </sharedItems>
    </cacheField>
    <cacheField name="STR" numFmtId="0">
      <sharedItems containsBlank="1"/>
    </cacheField>
    <cacheField name="PM" numFmtId="0">
      <sharedItems containsString="0" containsBlank="1" containsNumber="1" minValue="0.78" maxValue="17561859.129999999"/>
    </cacheField>
    <cacheField name="PD" numFmtId="0">
      <sharedItems containsString="0" containsBlank="1" containsNumber="1" minValue="32.18" maxValue="17561859.129999999"/>
    </cacheField>
    <cacheField name="OM" numFmtId="0">
      <sharedItems containsString="0" containsBlank="1" containsNumber="1" minValue="-110704.5" maxValue="18920295.710000001"/>
    </cacheField>
    <cacheField name="OD" numFmtId="0">
      <sharedItems containsString="0" containsBlank="1" containsNumber="1" minValue="-336778.26" maxValue="19240862.440000001"/>
    </cacheField>
    <cacheField name="LM" numFmtId="0">
      <sharedItems containsString="0" containsBlank="1" containsNumber="1" minValue="-110704.5" maxValue="4500000"/>
    </cacheField>
    <cacheField name="LD" numFmtId="0">
      <sharedItems containsString="0" containsBlank="1" containsNumber="1" minValue="-23434.94" maxValue="4503153.08"/>
    </cacheField>
    <cacheField name="ZM" numFmtId="0">
      <sharedItems containsString="0" containsBlank="1" containsNumber="1" minValue="-412201.14" maxValue="12700819.49"/>
    </cacheField>
    <cacheField name="ZD" numFmtId="0">
      <sharedItems containsString="0" containsBlank="1" containsNumber="1" minValue="-854661.86" maxValue="15636059.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51">
  <r>
    <x v="0"/>
    <x v="0"/>
    <s v="0"/>
    <n v="24207.25"/>
    <m/>
    <m/>
    <m/>
    <m/>
    <m/>
    <n v="24207.25"/>
    <m/>
  </r>
  <r>
    <x v="1"/>
    <x v="1"/>
    <s v="0"/>
    <n v="5152613.26"/>
    <m/>
    <n v="348990.18"/>
    <n v="339857.63"/>
    <m/>
    <m/>
    <n v="5161745.8099999996"/>
    <m/>
  </r>
  <r>
    <x v="2"/>
    <x v="2"/>
    <s v="0"/>
    <n v="5805166.54"/>
    <m/>
    <n v="39971.910000000003"/>
    <n v="999334.56"/>
    <n v="38976.910000000003"/>
    <n v="161716.13"/>
    <n v="4845803.8899999997"/>
    <m/>
  </r>
  <r>
    <x v="2"/>
    <x v="2"/>
    <s v="0"/>
    <n v="643240.06999999995"/>
    <m/>
    <m/>
    <n v="57705.67"/>
    <m/>
    <m/>
    <n v="585534.4"/>
    <m/>
  </r>
  <r>
    <x v="2"/>
    <x v="2"/>
    <s v="0"/>
    <n v="2163.71"/>
    <m/>
    <m/>
    <m/>
    <m/>
    <m/>
    <n v="2163.71"/>
    <m/>
  </r>
  <r>
    <x v="3"/>
    <x v="3"/>
    <s v="0"/>
    <n v="113120.35"/>
    <m/>
    <m/>
    <n v="1246.71"/>
    <m/>
    <m/>
    <n v="111873.64"/>
    <m/>
  </r>
  <r>
    <x v="3"/>
    <x v="3"/>
    <s v="0"/>
    <n v="71808.399999999994"/>
    <m/>
    <m/>
    <m/>
    <m/>
    <m/>
    <n v="71808.399999999994"/>
    <m/>
  </r>
  <r>
    <x v="4"/>
    <x v="4"/>
    <s v="0"/>
    <n v="479.74"/>
    <m/>
    <n v="200.74"/>
    <n v="680.48"/>
    <m/>
    <m/>
    <m/>
    <m/>
  </r>
  <r>
    <x v="5"/>
    <x v="5"/>
    <s v="0"/>
    <m/>
    <m/>
    <n v="5380.56"/>
    <n v="5380.56"/>
    <m/>
    <m/>
    <m/>
    <m/>
  </r>
  <r>
    <x v="5"/>
    <x v="5"/>
    <s v="0"/>
    <n v="1980.32"/>
    <m/>
    <n v="132.66999999999999"/>
    <n v="2112.9899999999998"/>
    <m/>
    <m/>
    <m/>
    <m/>
  </r>
  <r>
    <x v="5"/>
    <x v="5"/>
    <s v="0"/>
    <m/>
    <m/>
    <n v="7019.56"/>
    <n v="7019.56"/>
    <m/>
    <m/>
    <m/>
    <m/>
  </r>
  <r>
    <x v="5"/>
    <x v="5"/>
    <s v="0"/>
    <n v="4780.07"/>
    <m/>
    <n v="2816.47"/>
    <m/>
    <m/>
    <m/>
    <n v="7596.54"/>
    <m/>
  </r>
  <r>
    <x v="5"/>
    <x v="5"/>
    <s v="0"/>
    <n v="1900"/>
    <m/>
    <n v="492.74"/>
    <m/>
    <m/>
    <m/>
    <n v="2392.7399999999998"/>
    <m/>
  </r>
  <r>
    <x v="5"/>
    <x v="5"/>
    <s v="0"/>
    <m/>
    <m/>
    <n v="38976.910000000003"/>
    <n v="38976.910000000003"/>
    <n v="-2126.61"/>
    <n v="38976.910000000003"/>
    <m/>
    <m/>
  </r>
  <r>
    <x v="5"/>
    <x v="5"/>
    <s v="0"/>
    <m/>
    <m/>
    <n v="1834.05"/>
    <m/>
    <m/>
    <m/>
    <n v="1834.05"/>
    <m/>
  </r>
  <r>
    <x v="5"/>
    <x v="5"/>
    <s v="0"/>
    <m/>
    <m/>
    <n v="550"/>
    <n v="550"/>
    <m/>
    <m/>
    <m/>
    <m/>
  </r>
  <r>
    <x v="5"/>
    <x v="5"/>
    <s v="0"/>
    <m/>
    <m/>
    <n v="2633.49"/>
    <m/>
    <n v="140.06"/>
    <m/>
    <n v="2633.49"/>
    <m/>
  </r>
  <r>
    <x v="6"/>
    <x v="6"/>
    <s v="0"/>
    <n v="211402.19"/>
    <m/>
    <n v="-110704.5"/>
    <m/>
    <n v="-110704.5"/>
    <m/>
    <n v="100697.69"/>
    <m/>
  </r>
  <r>
    <x v="6"/>
    <x v="6"/>
    <s v="0"/>
    <n v="1128.5899999999999"/>
    <m/>
    <m/>
    <m/>
    <m/>
    <m/>
    <n v="1128.5899999999999"/>
    <m/>
  </r>
  <r>
    <x v="6"/>
    <x v="6"/>
    <s v="0"/>
    <n v="593378.72"/>
    <m/>
    <n v="281620.5"/>
    <m/>
    <n v="281620.5"/>
    <m/>
    <n v="874999.22"/>
    <m/>
  </r>
  <r>
    <x v="6"/>
    <x v="6"/>
    <s v="0"/>
    <n v="2500"/>
    <m/>
    <m/>
    <m/>
    <m/>
    <m/>
    <n v="2500"/>
    <m/>
  </r>
  <r>
    <x v="6"/>
    <x v="6"/>
    <s v="0"/>
    <n v="76323.5"/>
    <m/>
    <m/>
    <n v="5649.5"/>
    <m/>
    <n v="5649.5"/>
    <n v="70674"/>
    <m/>
  </r>
  <r>
    <x v="7"/>
    <x v="7"/>
    <s v="0"/>
    <m/>
    <n v="17892.54"/>
    <m/>
    <n v="4006"/>
    <m/>
    <n v="232"/>
    <m/>
    <n v="21898.54"/>
  </r>
  <r>
    <x v="8"/>
    <x v="8"/>
    <s v="0"/>
    <m/>
    <n v="2389982.48"/>
    <m/>
    <n v="228384.69"/>
    <m/>
    <n v="19108.21"/>
    <m/>
    <n v="2618367.17"/>
  </r>
  <r>
    <x v="9"/>
    <x v="9"/>
    <s v="0"/>
    <m/>
    <n v="4621159.49"/>
    <n v="999334.56"/>
    <n v="595809.23"/>
    <n v="161716.13"/>
    <n v="20507.03"/>
    <m/>
    <n v="4217634.16"/>
  </r>
  <r>
    <x v="9"/>
    <x v="9"/>
    <s v="0"/>
    <m/>
    <n v="524133.76"/>
    <n v="57705.67"/>
    <n v="49305.279999999999"/>
    <m/>
    <n v="3059.73"/>
    <m/>
    <n v="515733.37"/>
  </r>
  <r>
    <x v="9"/>
    <x v="9"/>
    <s v="0"/>
    <m/>
    <n v="2163.71"/>
    <m/>
    <m/>
    <m/>
    <m/>
    <m/>
    <n v="2163.71"/>
  </r>
  <r>
    <x v="10"/>
    <x v="10"/>
    <s v="1"/>
    <m/>
    <m/>
    <n v="18039.240000000002"/>
    <n v="18039.240000000002"/>
    <n v="1506.96"/>
    <n v="1506.96"/>
    <m/>
    <m/>
  </r>
  <r>
    <x v="10"/>
    <x v="10"/>
    <s v="1"/>
    <m/>
    <m/>
    <n v="98970.4"/>
    <n v="98970.4"/>
    <n v="955.05"/>
    <n v="955.05"/>
    <m/>
    <m/>
  </r>
  <r>
    <x v="10"/>
    <x v="10"/>
    <s v="1"/>
    <m/>
    <m/>
    <n v="3777.57"/>
    <n v="3777.57"/>
    <n v="748.8"/>
    <n v="748.8"/>
    <m/>
    <m/>
  </r>
  <r>
    <x v="10"/>
    <x v="10"/>
    <s v="1"/>
    <m/>
    <m/>
    <n v="212892.63"/>
    <n v="212892.63"/>
    <n v="18585.310000000001"/>
    <n v="22642.35"/>
    <m/>
    <m/>
  </r>
  <r>
    <x v="10"/>
    <x v="10"/>
    <s v="1"/>
    <m/>
    <m/>
    <n v="2836.15"/>
    <n v="2836.15"/>
    <m/>
    <m/>
    <m/>
    <m/>
  </r>
  <r>
    <x v="11"/>
    <x v="11"/>
    <s v="1"/>
    <m/>
    <m/>
    <n v="18848.96"/>
    <n v="18848.96"/>
    <n v="1506.96"/>
    <n v="1506.96"/>
    <m/>
    <m/>
  </r>
  <r>
    <x v="11"/>
    <x v="11"/>
    <s v="1"/>
    <m/>
    <m/>
    <n v="-3560"/>
    <n v="-3560"/>
    <m/>
    <m/>
    <m/>
    <m/>
  </r>
  <r>
    <x v="11"/>
    <x v="11"/>
    <s v="1"/>
    <n v="102516.73"/>
    <m/>
    <n v="98970.46"/>
    <n v="156878.56"/>
    <n v="955.05"/>
    <n v="5096.82"/>
    <n v="44608.63"/>
    <m/>
  </r>
  <r>
    <x v="11"/>
    <x v="11"/>
    <s v="1"/>
    <m/>
    <m/>
    <n v="348.87"/>
    <n v="348.87"/>
    <n v="77.64"/>
    <n v="77.64"/>
    <m/>
    <m/>
  </r>
  <r>
    <x v="11"/>
    <x v="11"/>
    <s v="1"/>
    <n v="1318.78"/>
    <m/>
    <n v="3777.6"/>
    <n v="2971.68"/>
    <n v="748.8"/>
    <n v="452.55"/>
    <n v="2124.6999999999998"/>
    <m/>
  </r>
  <r>
    <x v="11"/>
    <x v="11"/>
    <s v="1"/>
    <n v="9259.57"/>
    <m/>
    <n v="28728.94"/>
    <n v="26627.39"/>
    <n v="7008.61"/>
    <n v="1333.64"/>
    <n v="11361.12"/>
    <m/>
  </r>
  <r>
    <x v="11"/>
    <x v="11"/>
    <s v="1"/>
    <n v="51514.44"/>
    <m/>
    <n v="175514.69"/>
    <n v="194939.05"/>
    <n v="14187.54"/>
    <n v="25178.04"/>
    <n v="32090.080000000002"/>
    <m/>
  </r>
  <r>
    <x v="11"/>
    <x v="11"/>
    <s v="1"/>
    <n v="32.26"/>
    <m/>
    <n v="11086.2"/>
    <n v="11118.46"/>
    <n v="1368.53"/>
    <n v="1368.53"/>
    <m/>
    <m/>
  </r>
  <r>
    <x v="11"/>
    <x v="11"/>
    <s v="1"/>
    <n v="1960"/>
    <m/>
    <n v="3791.43"/>
    <n v="5201.43"/>
    <m/>
    <n v="1055"/>
    <n v="550"/>
    <m/>
  </r>
  <r>
    <x v="11"/>
    <x v="11"/>
    <s v="1"/>
    <n v="3302.8"/>
    <m/>
    <n v="2687.22"/>
    <n v="3387.19"/>
    <n v="2602.83"/>
    <m/>
    <n v="2602.83"/>
    <m/>
  </r>
  <r>
    <x v="12"/>
    <x v="12"/>
    <s v="1"/>
    <n v="240.89"/>
    <m/>
    <n v="3508.54"/>
    <n v="3749.43"/>
    <m/>
    <m/>
    <m/>
    <m/>
  </r>
  <r>
    <x v="13"/>
    <x v="13"/>
    <s v="1"/>
    <n v="43780"/>
    <m/>
    <n v="135410"/>
    <n v="160790"/>
    <n v="5810"/>
    <n v="1685"/>
    <n v="18400"/>
    <m/>
  </r>
  <r>
    <x v="14"/>
    <x v="14"/>
    <s v="1"/>
    <m/>
    <m/>
    <n v="12736843.710000001"/>
    <n v="12736843.710000001"/>
    <n v="937098.5"/>
    <n v="937098.5"/>
    <m/>
    <m/>
  </r>
  <r>
    <x v="15"/>
    <x v="15"/>
    <s v="1"/>
    <m/>
    <m/>
    <n v="12736848.51"/>
    <n v="12736848.51"/>
    <n v="937099"/>
    <n v="937099"/>
    <m/>
    <m/>
  </r>
  <r>
    <x v="16"/>
    <x v="16"/>
    <s v="2"/>
    <n v="3918.96"/>
    <m/>
    <n v="22032.35"/>
    <n v="24752.04"/>
    <n v="1641.29"/>
    <n v="1920.33"/>
    <n v="1199.27"/>
    <m/>
  </r>
  <r>
    <x v="16"/>
    <x v="16"/>
    <s v="2"/>
    <n v="103.59"/>
    <m/>
    <n v="1408.24"/>
    <n v="987.57"/>
    <m/>
    <n v="0.9"/>
    <n v="524.26"/>
    <m/>
  </r>
  <r>
    <x v="16"/>
    <x v="16"/>
    <s v="2"/>
    <n v="0.78"/>
    <m/>
    <n v="3076.08"/>
    <n v="2949.43"/>
    <m/>
    <n v="30"/>
    <n v="127.43"/>
    <m/>
  </r>
  <r>
    <x v="16"/>
    <x v="16"/>
    <s v="2"/>
    <m/>
    <m/>
    <n v="16053.56"/>
    <n v="16053.56"/>
    <m/>
    <m/>
    <m/>
    <m/>
  </r>
  <r>
    <x v="17"/>
    <x v="17"/>
    <s v="2"/>
    <m/>
    <m/>
    <n v="658.5"/>
    <n v="658.5"/>
    <n v="34.65"/>
    <n v="34.65"/>
    <m/>
    <m/>
  </r>
  <r>
    <x v="17"/>
    <x v="17"/>
    <s v="2"/>
    <m/>
    <m/>
    <n v="21"/>
    <n v="21"/>
    <m/>
    <m/>
    <m/>
    <m/>
  </r>
  <r>
    <x v="17"/>
    <x v="17"/>
    <s v="2"/>
    <m/>
    <m/>
    <n v="695.7"/>
    <n v="695.7"/>
    <m/>
    <m/>
    <m/>
    <m/>
  </r>
  <r>
    <x v="17"/>
    <x v="17"/>
    <s v="2"/>
    <n v="47.45"/>
    <m/>
    <n v="236"/>
    <n v="264"/>
    <n v="30"/>
    <n v="13.65"/>
    <n v="19.45"/>
    <m/>
  </r>
  <r>
    <x v="18"/>
    <x v="18"/>
    <s v="2"/>
    <n v="1500512.11"/>
    <m/>
    <n v="18647859.460000001"/>
    <n v="18456765.34"/>
    <n v="1304977.79"/>
    <n v="1299820.6599999999"/>
    <n v="1691606.23"/>
    <m/>
  </r>
  <r>
    <x v="18"/>
    <x v="18"/>
    <s v="2"/>
    <n v="416.69"/>
    <m/>
    <n v="0.03"/>
    <n v="48.24"/>
    <m/>
    <n v="4.0199999999999996"/>
    <n v="368.48"/>
    <m/>
  </r>
  <r>
    <x v="18"/>
    <x v="18"/>
    <s v="2"/>
    <n v="650.24"/>
    <m/>
    <n v="7.0000000000000007E-2"/>
    <n v="650.30999999999995"/>
    <m/>
    <n v="603.55999999999995"/>
    <m/>
    <m/>
  </r>
  <r>
    <x v="19"/>
    <x v="19"/>
    <s v="2"/>
    <m/>
    <m/>
    <n v="36701.51"/>
    <n v="36701.51"/>
    <n v="1098.3900000000001"/>
    <n v="1098.3900000000001"/>
    <m/>
    <m/>
  </r>
  <r>
    <x v="20"/>
    <x v="20"/>
    <s v="2"/>
    <m/>
    <m/>
    <n v="16053.56"/>
    <n v="16053.56"/>
    <m/>
    <m/>
    <m/>
    <m/>
  </r>
  <r>
    <x v="21"/>
    <x v="21"/>
    <s v="3"/>
    <n v="2133347.71"/>
    <m/>
    <n v="18851372.640000001"/>
    <n v="19240862.440000001"/>
    <n v="1349997.93"/>
    <n v="1361231.91"/>
    <n v="1743857.91"/>
    <m/>
  </r>
  <r>
    <x v="21"/>
    <x v="21"/>
    <s v="3"/>
    <n v="223727.07"/>
    <m/>
    <n v="2259743.2999999998"/>
    <n v="2110301.02"/>
    <n v="366023.36"/>
    <n v="139582.07999999999"/>
    <n v="373169.35"/>
    <m/>
  </r>
  <r>
    <x v="21"/>
    <x v="21"/>
    <s v="3"/>
    <n v="5989.43"/>
    <m/>
    <n v="1184.6300000000001"/>
    <n v="6071.89"/>
    <n v="4.21"/>
    <m/>
    <n v="1102.17"/>
    <m/>
  </r>
  <r>
    <x v="21"/>
    <x v="21"/>
    <s v="3"/>
    <n v="9476.5"/>
    <m/>
    <m/>
    <n v="9476.4699999999993"/>
    <m/>
    <n v="9476.4699999999993"/>
    <n v="0.03"/>
    <m/>
  </r>
  <r>
    <x v="22"/>
    <x v="22"/>
    <s v="3"/>
    <n v="21364.25"/>
    <m/>
    <n v="916628.52"/>
    <n v="937046.53"/>
    <n v="2051.88"/>
    <n v="18866.04"/>
    <n v="946.24"/>
    <m/>
  </r>
  <r>
    <x v="22"/>
    <x v="22"/>
    <s v="3"/>
    <n v="600"/>
    <m/>
    <n v="100"/>
    <n v="100"/>
    <n v="50"/>
    <m/>
    <n v="600"/>
    <m/>
  </r>
  <r>
    <x v="22"/>
    <x v="22"/>
    <s v="3"/>
    <m/>
    <m/>
    <n v="11508.7"/>
    <n v="11508.7"/>
    <n v="828.72"/>
    <n v="1580.28"/>
    <m/>
    <m/>
  </r>
  <r>
    <x v="23"/>
    <x v="23"/>
    <s v="3"/>
    <m/>
    <m/>
    <n v="17326.23"/>
    <n v="6300"/>
    <n v="11026.23"/>
    <m/>
    <n v="11026.23"/>
    <m/>
  </r>
  <r>
    <x v="23"/>
    <x v="23"/>
    <s v="3"/>
    <n v="19.899999999999999"/>
    <m/>
    <n v="53233.99"/>
    <n v="50749.9"/>
    <n v="3630.21"/>
    <n v="6897.24"/>
    <n v="2503.9899999999998"/>
    <m/>
  </r>
  <r>
    <x v="23"/>
    <x v="23"/>
    <s v="3"/>
    <n v="37822.379999999997"/>
    <m/>
    <m/>
    <n v="36622.379999999997"/>
    <m/>
    <n v="33655"/>
    <n v="1200"/>
    <m/>
  </r>
  <r>
    <x v="24"/>
    <x v="24"/>
    <s v="3"/>
    <n v="18073.86"/>
    <m/>
    <n v="3922.14"/>
    <n v="18073.86"/>
    <n v="3922.14"/>
    <n v="17534.95"/>
    <n v="3922.14"/>
    <m/>
  </r>
  <r>
    <x v="25"/>
    <x v="25"/>
    <s v="3"/>
    <m/>
    <n v="1397073.7"/>
    <n v="18920295.710000001"/>
    <n v="18794547.25"/>
    <n v="1454021.55"/>
    <n v="1591699.89"/>
    <m/>
    <n v="1271325.24"/>
  </r>
  <r>
    <x v="25"/>
    <x v="25"/>
    <s v="3"/>
    <m/>
    <n v="1923.81"/>
    <n v="90819.85"/>
    <n v="89513.39"/>
    <n v="7101.31"/>
    <n v="688.03"/>
    <m/>
    <n v="617.35"/>
  </r>
  <r>
    <x v="26"/>
    <x v="26"/>
    <s v="3"/>
    <m/>
    <n v="27639.37"/>
    <n v="27639.37"/>
    <n v="19755.63"/>
    <n v="2724.81"/>
    <n v="19755.63"/>
    <m/>
    <n v="19755.63"/>
  </r>
  <r>
    <x v="26"/>
    <x v="26"/>
    <s v="3"/>
    <m/>
    <n v="2040"/>
    <n v="2040"/>
    <n v="1620"/>
    <m/>
    <n v="1620"/>
    <m/>
    <n v="1620"/>
  </r>
  <r>
    <x v="26"/>
    <x v="26"/>
    <s v="3"/>
    <m/>
    <n v="22869.97"/>
    <n v="22692.29"/>
    <n v="153.61000000000001"/>
    <n v="20615.310000000001"/>
    <n v="153.61000000000001"/>
    <m/>
    <n v="331.29"/>
  </r>
  <r>
    <x v="27"/>
    <x v="27"/>
    <s v="3"/>
    <m/>
    <n v="187.12"/>
    <n v="46721.23"/>
    <n v="46702.28"/>
    <n v="3136.36"/>
    <n v="3142.33"/>
    <m/>
    <n v="168.17"/>
  </r>
  <r>
    <x v="28"/>
    <x v="28"/>
    <s v="3"/>
    <m/>
    <n v="1224.82"/>
    <n v="1107.69"/>
    <n v="37437.93"/>
    <m/>
    <n v="37437.93"/>
    <m/>
    <n v="37555.06"/>
  </r>
  <r>
    <x v="29"/>
    <x v="29"/>
    <s v="3"/>
    <m/>
    <n v="26622.59"/>
    <n v="401017.81"/>
    <n v="399493.27"/>
    <n v="34224.949999999997"/>
    <n v="32550.97"/>
    <m/>
    <n v="25098.05"/>
  </r>
  <r>
    <x v="30"/>
    <x v="30"/>
    <s v="3"/>
    <m/>
    <m/>
    <n v="16273.31"/>
    <n v="16273.31"/>
    <n v="1458.1"/>
    <n v="1458.1"/>
    <m/>
    <m/>
  </r>
  <r>
    <x v="31"/>
    <x v="31"/>
    <s v="3"/>
    <m/>
    <m/>
    <n v="7036.08"/>
    <n v="7036.08"/>
    <m/>
    <n v="542.9"/>
    <m/>
    <m/>
  </r>
  <r>
    <x v="31"/>
    <x v="31"/>
    <s v="3"/>
    <m/>
    <m/>
    <n v="491.88"/>
    <n v="491.88"/>
    <m/>
    <m/>
    <m/>
    <m/>
  </r>
  <r>
    <x v="31"/>
    <x v="31"/>
    <s v="3"/>
    <m/>
    <m/>
    <n v="2527.98"/>
    <n v="2527.98"/>
    <n v="103.78"/>
    <n v="103.07"/>
    <m/>
    <m/>
  </r>
  <r>
    <x v="31"/>
    <x v="31"/>
    <s v="3"/>
    <m/>
    <m/>
    <n v="648.04"/>
    <n v="648.04"/>
    <n v="79.5"/>
    <n v="104.2"/>
    <m/>
    <m/>
  </r>
  <r>
    <x v="31"/>
    <x v="31"/>
    <s v="3"/>
    <n v="597.42999999999995"/>
    <m/>
    <m/>
    <n v="165.06"/>
    <m/>
    <m/>
    <n v="432.37"/>
    <m/>
  </r>
  <r>
    <x v="31"/>
    <x v="31"/>
    <s v="3"/>
    <n v="742.21"/>
    <m/>
    <m/>
    <n v="171.84"/>
    <m/>
    <m/>
    <n v="570.37"/>
    <m/>
  </r>
  <r>
    <x v="32"/>
    <x v="32"/>
    <s v="3"/>
    <m/>
    <n v="12180.62"/>
    <n v="131194.26"/>
    <n v="129638.04"/>
    <n v="11915.68"/>
    <n v="10624.4"/>
    <m/>
    <n v="10624.4"/>
  </r>
  <r>
    <x v="32"/>
    <x v="32"/>
    <s v="3"/>
    <m/>
    <n v="3600.81"/>
    <n v="36580.089999999997"/>
    <n v="35745.53"/>
    <n v="3126.07"/>
    <n v="2766.25"/>
    <m/>
    <n v="2766.25"/>
  </r>
  <r>
    <x v="32"/>
    <x v="32"/>
    <s v="3"/>
    <m/>
    <n v="813.33"/>
    <n v="9698.42"/>
    <n v="9734.65"/>
    <n v="1021.14"/>
    <n v="849.56"/>
    <m/>
    <n v="849.56"/>
  </r>
  <r>
    <x v="32"/>
    <x v="32"/>
    <s v="3"/>
    <m/>
    <n v="501.43"/>
    <n v="5533.04"/>
    <n v="5470.1"/>
    <n v="502.35"/>
    <n v="438.49"/>
    <m/>
    <n v="438.49"/>
  </r>
  <r>
    <x v="33"/>
    <x v="33"/>
    <s v="3"/>
    <m/>
    <m/>
    <m/>
    <n v="28136"/>
    <m/>
    <n v="28136"/>
    <m/>
    <n v="28136"/>
  </r>
  <r>
    <x v="34"/>
    <x v="34"/>
    <s v="3"/>
    <m/>
    <n v="3329.96"/>
    <n v="35901.57"/>
    <n v="35732.58"/>
    <n v="3785.64"/>
    <n v="3160.97"/>
    <m/>
    <n v="3160.97"/>
  </r>
  <r>
    <x v="35"/>
    <x v="35"/>
    <s v="3"/>
    <m/>
    <m/>
    <n v="1.2"/>
    <n v="1.2"/>
    <m/>
    <m/>
    <m/>
    <m/>
  </r>
  <r>
    <x v="35"/>
    <x v="35"/>
    <s v="3"/>
    <m/>
    <m/>
    <n v="3028383.52"/>
    <n v="3028383.52"/>
    <n v="245496.14"/>
    <n v="245496.14"/>
    <m/>
    <m/>
  </r>
  <r>
    <x v="35"/>
    <x v="35"/>
    <s v="3"/>
    <m/>
    <m/>
    <n v="16663.599999999999"/>
    <n v="16663.599999999999"/>
    <n v="137.53"/>
    <n v="137.53"/>
    <m/>
    <m/>
  </r>
  <r>
    <x v="35"/>
    <x v="35"/>
    <s v="3"/>
    <m/>
    <n v="32.18"/>
    <n v="3549345.85"/>
    <n v="3549313.67"/>
    <n v="288322.13"/>
    <n v="288342.62"/>
    <m/>
    <m/>
  </r>
  <r>
    <x v="35"/>
    <x v="35"/>
    <s v="3"/>
    <m/>
    <m/>
    <n v="-30676.240000000002"/>
    <n v="-30676.240000000002"/>
    <n v="-1489.07"/>
    <n v="-1728.56"/>
    <m/>
    <m/>
  </r>
  <r>
    <x v="35"/>
    <x v="35"/>
    <s v="3"/>
    <m/>
    <m/>
    <n v="16663.599999999999"/>
    <n v="16663.599999999999"/>
    <n v="137.53"/>
    <n v="137.53"/>
    <m/>
    <m/>
  </r>
  <r>
    <x v="35"/>
    <x v="35"/>
    <s v="3"/>
    <m/>
    <n v="21769.96"/>
    <n v="3515871.59"/>
    <n v="3535367.53"/>
    <n v="268872.32000000001"/>
    <n v="286970.59000000003"/>
    <m/>
    <n v="41265.9"/>
  </r>
  <r>
    <x v="36"/>
    <x v="36"/>
    <s v="3"/>
    <m/>
    <n v="509.11"/>
    <n v="20870.59"/>
    <n v="19341.259999999998"/>
    <n v="1696.79"/>
    <n v="19341.259999999998"/>
    <n v="1020.22"/>
    <m/>
  </r>
  <r>
    <x v="36"/>
    <x v="36"/>
    <s v="3"/>
    <m/>
    <m/>
    <n v="15784.96"/>
    <n v="15784.96"/>
    <m/>
    <m/>
    <m/>
    <m/>
  </r>
  <r>
    <x v="37"/>
    <x v="37"/>
    <s v="3"/>
    <n v="1022.84"/>
    <m/>
    <n v="9800.9599999999991"/>
    <n v="10823.8"/>
    <m/>
    <n v="0.01"/>
    <m/>
    <m/>
  </r>
  <r>
    <x v="37"/>
    <x v="37"/>
    <s v="3"/>
    <m/>
    <m/>
    <n v="148.44"/>
    <n v="148.44"/>
    <m/>
    <n v="64.930000000000007"/>
    <m/>
    <m/>
  </r>
  <r>
    <x v="37"/>
    <x v="37"/>
    <s v="3"/>
    <m/>
    <m/>
    <n v="1076000"/>
    <n v="76000"/>
    <m/>
    <m/>
    <n v="1000000"/>
    <m/>
  </r>
  <r>
    <x v="38"/>
    <x v="38"/>
    <s v="3"/>
    <m/>
    <m/>
    <n v="1138.78"/>
    <n v="1212.56"/>
    <n v="748.25"/>
    <n v="748.25"/>
    <m/>
    <n v="73.78"/>
  </r>
  <r>
    <x v="39"/>
    <x v="39"/>
    <s v="3"/>
    <n v="80"/>
    <m/>
    <m/>
    <n v="80"/>
    <m/>
    <m/>
    <m/>
    <m/>
  </r>
  <r>
    <x v="39"/>
    <x v="39"/>
    <s v="3"/>
    <n v="73.040000000000006"/>
    <m/>
    <n v="44.67"/>
    <n v="73.040000000000006"/>
    <n v="19.3"/>
    <m/>
    <n v="44.67"/>
    <m/>
  </r>
  <r>
    <x v="39"/>
    <x v="39"/>
    <s v="3"/>
    <n v="26.78"/>
    <m/>
    <m/>
    <n v="26.78"/>
    <m/>
    <m/>
    <m/>
    <m/>
  </r>
  <r>
    <x v="39"/>
    <x v="39"/>
    <s v="3"/>
    <n v="99"/>
    <m/>
    <m/>
    <n v="99"/>
    <m/>
    <m/>
    <m/>
    <m/>
  </r>
  <r>
    <x v="39"/>
    <x v="39"/>
    <s v="3"/>
    <n v="228.47"/>
    <m/>
    <n v="820.25"/>
    <n v="228.47"/>
    <n v="228.47"/>
    <m/>
    <n v="820.25"/>
    <m/>
  </r>
  <r>
    <x v="39"/>
    <x v="39"/>
    <s v="3"/>
    <n v="572.91999999999996"/>
    <m/>
    <n v="7923.55"/>
    <n v="7923.56"/>
    <m/>
    <n v="710.41"/>
    <n v="572.91"/>
    <m/>
  </r>
  <r>
    <x v="39"/>
    <x v="39"/>
    <s v="3"/>
    <n v="1417.14"/>
    <m/>
    <n v="5434.67"/>
    <n v="5073.08"/>
    <n v="1778.73"/>
    <n v="460"/>
    <n v="1778.73"/>
    <m/>
  </r>
  <r>
    <x v="39"/>
    <x v="39"/>
    <s v="3"/>
    <n v="745.68"/>
    <m/>
    <n v="9902.9699999999993"/>
    <n v="10057.75"/>
    <n v="-77.08"/>
    <n v="846.79"/>
    <n v="590.9"/>
    <m/>
  </r>
  <r>
    <x v="39"/>
    <x v="39"/>
    <s v="3"/>
    <n v="7163.08"/>
    <m/>
    <m/>
    <n v="7163.08"/>
    <m/>
    <m/>
    <m/>
    <m/>
  </r>
  <r>
    <x v="39"/>
    <x v="39"/>
    <s v="3"/>
    <n v="6223.05"/>
    <m/>
    <n v="866.67"/>
    <m/>
    <m/>
    <m/>
    <n v="7089.72"/>
    <m/>
  </r>
  <r>
    <x v="39"/>
    <x v="39"/>
    <s v="3"/>
    <n v="2583.3000000000002"/>
    <m/>
    <m/>
    <m/>
    <m/>
    <m/>
    <n v="2583.3000000000002"/>
    <m/>
  </r>
  <r>
    <x v="40"/>
    <x v="40"/>
    <s v="3"/>
    <m/>
    <n v="80132.399999999994"/>
    <n v="81311.61"/>
    <n v="1179.21"/>
    <n v="58564.21"/>
    <n v="12.21"/>
    <m/>
    <m/>
  </r>
  <r>
    <x v="40"/>
    <x v="40"/>
    <s v="3"/>
    <n v="80.64"/>
    <m/>
    <m/>
    <n v="80.64"/>
    <m/>
    <m/>
    <m/>
    <m/>
  </r>
  <r>
    <x v="41"/>
    <x v="41"/>
    <s v="3"/>
    <m/>
    <n v="39.950000000000003"/>
    <n v="39.950000000000003"/>
    <n v="39.950000000000003"/>
    <n v="3.32"/>
    <n v="39.950000000000003"/>
    <m/>
    <n v="39.950000000000003"/>
  </r>
  <r>
    <x v="41"/>
    <x v="41"/>
    <s v="3"/>
    <m/>
    <n v="51.89"/>
    <n v="39.950000000000003"/>
    <m/>
    <n v="39.950000000000003"/>
    <m/>
    <m/>
    <n v="11.94"/>
  </r>
  <r>
    <x v="41"/>
    <x v="41"/>
    <s v="3"/>
    <m/>
    <n v="1040.58"/>
    <n v="1040.58"/>
    <n v="1040.58"/>
    <n v="86.77"/>
    <n v="1040.58"/>
    <m/>
    <n v="1040.58"/>
  </r>
  <r>
    <x v="41"/>
    <x v="41"/>
    <s v="3"/>
    <m/>
    <n v="11243.46"/>
    <n v="1040.58"/>
    <m/>
    <n v="1040.58"/>
    <m/>
    <m/>
    <n v="10202.879999999999"/>
  </r>
  <r>
    <x v="42"/>
    <x v="42"/>
    <s v="3"/>
    <m/>
    <m/>
    <n v="2433.69"/>
    <n v="2433.69"/>
    <n v="1197.53"/>
    <n v="1197.53"/>
    <m/>
    <m/>
  </r>
  <r>
    <x v="43"/>
    <x v="43"/>
    <s v="3"/>
    <m/>
    <n v="11668.38"/>
    <n v="10358.950000000001"/>
    <n v="1328.58"/>
    <n v="10358.950000000001"/>
    <n v="1328.58"/>
    <m/>
    <n v="2638.01"/>
  </r>
  <r>
    <x v="43"/>
    <x v="43"/>
    <s v="3"/>
    <m/>
    <n v="2990.58"/>
    <n v="2044.58"/>
    <m/>
    <n v="2044.58"/>
    <m/>
    <m/>
    <n v="946"/>
  </r>
  <r>
    <x v="44"/>
    <x v="44"/>
    <s v="3"/>
    <m/>
    <m/>
    <n v="3658.92"/>
    <n v="3658.92"/>
    <m/>
    <n v="3658.92"/>
    <m/>
    <m/>
  </r>
  <r>
    <x v="45"/>
    <x v="45"/>
    <s v="4"/>
    <m/>
    <n v="13277.57"/>
    <m/>
    <m/>
    <m/>
    <m/>
    <m/>
    <n v="13277.57"/>
  </r>
  <r>
    <x v="46"/>
    <x v="46"/>
    <s v="4"/>
    <m/>
    <n v="563307.1"/>
    <m/>
    <m/>
    <m/>
    <m/>
    <m/>
    <n v="563307.1"/>
  </r>
  <r>
    <x v="47"/>
    <x v="47"/>
    <s v="4"/>
    <m/>
    <n v="704083.22"/>
    <m/>
    <n v="170916"/>
    <m/>
    <n v="170916"/>
    <m/>
    <n v="874999.22"/>
  </r>
  <r>
    <x v="47"/>
    <x v="47"/>
    <s v="4"/>
    <n v="154898.62"/>
    <m/>
    <n v="37601.519999999997"/>
    <m/>
    <n v="37601.519999999997"/>
    <m/>
    <m/>
    <n v="-192500.14"/>
  </r>
  <r>
    <x v="47"/>
    <x v="47"/>
    <s v="4"/>
    <m/>
    <n v="76323.5"/>
    <n v="4406.6099999999997"/>
    <m/>
    <n v="4406.6099999999997"/>
    <m/>
    <m/>
    <n v="71916.89"/>
  </r>
  <r>
    <x v="47"/>
    <x v="47"/>
    <s v="4"/>
    <n v="16791.169999999998"/>
    <m/>
    <m/>
    <m/>
    <m/>
    <m/>
    <m/>
    <n v="-16791.169999999998"/>
  </r>
  <r>
    <x v="48"/>
    <x v="48"/>
    <s v="4"/>
    <m/>
    <n v="42967.97"/>
    <m/>
    <m/>
    <m/>
    <m/>
    <m/>
    <n v="42967.97"/>
  </r>
  <r>
    <x v="49"/>
    <x v="49"/>
    <s v="4"/>
    <m/>
    <n v="1575.79"/>
    <m/>
    <m/>
    <m/>
    <m/>
    <m/>
    <n v="1575.79"/>
  </r>
  <r>
    <x v="50"/>
    <x v="50"/>
    <s v="4"/>
    <m/>
    <n v="158.36000000000001"/>
    <m/>
    <m/>
    <m/>
    <m/>
    <m/>
    <n v="158.36000000000001"/>
  </r>
  <r>
    <x v="50"/>
    <x v="50"/>
    <s v="4"/>
    <m/>
    <n v="2168.19"/>
    <m/>
    <m/>
    <m/>
    <m/>
    <m/>
    <n v="2168.19"/>
  </r>
  <r>
    <x v="50"/>
    <x v="50"/>
    <s v="4"/>
    <m/>
    <n v="208652.82"/>
    <m/>
    <m/>
    <m/>
    <m/>
    <m/>
    <n v="208652.82"/>
  </r>
  <r>
    <x v="50"/>
    <x v="50"/>
    <s v="4"/>
    <m/>
    <m/>
    <m/>
    <n v="153678.13"/>
    <m/>
    <n v="153678.13"/>
    <m/>
    <n v="153678.13"/>
  </r>
  <r>
    <x v="51"/>
    <x v="51"/>
    <s v="4"/>
    <m/>
    <n v="153678.13"/>
    <n v="153678.13"/>
    <m/>
    <n v="153678.13"/>
    <m/>
    <m/>
    <m/>
  </r>
  <r>
    <x v="52"/>
    <x v="52"/>
    <s v="4"/>
    <m/>
    <n v="22129.439999999999"/>
    <n v="22129.439999999999"/>
    <n v="22129.439999999999"/>
    <n v="1844.12"/>
    <n v="22129.439999999999"/>
    <m/>
    <n v="22129.439999999999"/>
  </r>
  <r>
    <x v="52"/>
    <x v="52"/>
    <s v="4"/>
    <m/>
    <n v="193632.84"/>
    <n v="22129.439999999999"/>
    <m/>
    <n v="22129.439999999999"/>
    <m/>
    <m/>
    <n v="171503.4"/>
  </r>
  <r>
    <x v="53"/>
    <x v="53"/>
    <s v="4"/>
    <m/>
    <n v="3153.08"/>
    <n v="37124.980000000003"/>
    <n v="4537124.9800000004"/>
    <n v="3051.37"/>
    <n v="4503153.08"/>
    <m/>
    <n v="4503153.08"/>
  </r>
  <r>
    <x v="53"/>
    <x v="53"/>
    <s v="4"/>
    <m/>
    <n v="4500000"/>
    <n v="4500000"/>
    <m/>
    <n v="4500000"/>
    <m/>
    <m/>
    <m/>
  </r>
  <r>
    <x v="53"/>
    <x v="53"/>
    <s v="4"/>
    <m/>
    <n v="700.68"/>
    <n v="8249.9599999999991"/>
    <n v="1008249.96"/>
    <n v="678.08"/>
    <n v="1000700.68"/>
    <m/>
    <n v="1000700.68"/>
  </r>
  <r>
    <x v="53"/>
    <x v="53"/>
    <s v="4"/>
    <m/>
    <n v="1000000"/>
    <n v="1000000"/>
    <m/>
    <n v="1000000"/>
    <m/>
    <m/>
    <m/>
  </r>
  <r>
    <x v="54"/>
    <x v="54"/>
    <s v="4"/>
    <m/>
    <n v="22073.21"/>
    <n v="1799.5"/>
    <n v="1862.99"/>
    <n v="9.52"/>
    <n v="107.05"/>
    <m/>
    <n v="22136.7"/>
  </r>
  <r>
    <x v="55"/>
    <x v="55"/>
    <s v="4"/>
    <m/>
    <n v="154898.62"/>
    <m/>
    <n v="37601.519999999997"/>
    <m/>
    <n v="37601.519999999997"/>
    <m/>
    <n v="192500.14"/>
  </r>
  <r>
    <x v="55"/>
    <x v="55"/>
    <s v="4"/>
    <m/>
    <n v="16791.169999999998"/>
    <m/>
    <n v="-1242.8900000000001"/>
    <m/>
    <n v="-1242.8900000000001"/>
    <m/>
    <n v="15548.28"/>
  </r>
  <r>
    <x v="55"/>
    <x v="55"/>
    <s v="4"/>
    <m/>
    <n v="205144.78"/>
    <n v="10699.7"/>
    <n v="-19200.39"/>
    <n v="10699.7"/>
    <n v="-19200.39"/>
    <m/>
    <n v="175244.69"/>
  </r>
  <r>
    <x v="56"/>
    <x v="56"/>
    <s v="5"/>
    <m/>
    <m/>
    <n v="5526.96"/>
    <m/>
    <n v="813.56"/>
    <m/>
    <n v="5526.96"/>
    <m/>
  </r>
  <r>
    <x v="56"/>
    <x v="56"/>
    <s v="5"/>
    <m/>
    <m/>
    <n v="5"/>
    <m/>
    <m/>
    <m/>
    <n v="5"/>
    <m/>
  </r>
  <r>
    <x v="56"/>
    <x v="56"/>
    <s v="5"/>
    <m/>
    <m/>
    <n v="1133.25"/>
    <m/>
    <n v="239.4"/>
    <m/>
    <n v="1133.25"/>
    <m/>
  </r>
  <r>
    <x v="56"/>
    <x v="56"/>
    <s v="5"/>
    <m/>
    <m/>
    <n v="26.67"/>
    <m/>
    <m/>
    <m/>
    <n v="26.67"/>
    <m/>
  </r>
  <r>
    <x v="56"/>
    <x v="56"/>
    <s v="5"/>
    <m/>
    <m/>
    <n v="31456.47"/>
    <m/>
    <n v="13113.31"/>
    <m/>
    <n v="31456.47"/>
    <m/>
  </r>
  <r>
    <x v="56"/>
    <x v="56"/>
    <s v="5"/>
    <m/>
    <m/>
    <n v="27879.55"/>
    <m/>
    <n v="952.36"/>
    <m/>
    <n v="27879.55"/>
    <m/>
  </r>
  <r>
    <x v="56"/>
    <x v="56"/>
    <s v="5"/>
    <m/>
    <m/>
    <n v="107.8"/>
    <m/>
    <m/>
    <m/>
    <n v="107.8"/>
    <m/>
  </r>
  <r>
    <x v="56"/>
    <x v="56"/>
    <s v="5"/>
    <m/>
    <m/>
    <n v="68076.78"/>
    <m/>
    <n v="5091.24"/>
    <m/>
    <n v="68076.78"/>
    <m/>
  </r>
  <r>
    <x v="56"/>
    <x v="56"/>
    <s v="5"/>
    <m/>
    <m/>
    <n v="3460.31"/>
    <m/>
    <n v="92.46"/>
    <m/>
    <n v="3460.31"/>
    <m/>
  </r>
  <r>
    <x v="56"/>
    <x v="56"/>
    <s v="5"/>
    <m/>
    <m/>
    <n v="3347.65"/>
    <m/>
    <n v="1000"/>
    <m/>
    <n v="3347.65"/>
    <m/>
  </r>
  <r>
    <x v="56"/>
    <x v="56"/>
    <s v="5"/>
    <m/>
    <m/>
    <n v="3666.37"/>
    <m/>
    <n v="403.16"/>
    <m/>
    <n v="3666.37"/>
    <m/>
  </r>
  <r>
    <x v="56"/>
    <x v="56"/>
    <s v="5"/>
    <m/>
    <m/>
    <n v="502.97"/>
    <m/>
    <n v="94.15"/>
    <m/>
    <n v="502.97"/>
    <m/>
  </r>
  <r>
    <x v="56"/>
    <x v="56"/>
    <s v="5"/>
    <m/>
    <m/>
    <n v="221.57"/>
    <m/>
    <m/>
    <m/>
    <n v="221.57"/>
    <m/>
  </r>
  <r>
    <x v="56"/>
    <x v="56"/>
    <s v="5"/>
    <m/>
    <m/>
    <n v="876.89"/>
    <m/>
    <n v="42.37"/>
    <m/>
    <n v="876.89"/>
    <m/>
  </r>
  <r>
    <x v="56"/>
    <x v="56"/>
    <s v="5"/>
    <m/>
    <m/>
    <n v="79625.02"/>
    <m/>
    <n v="7115.84"/>
    <m/>
    <n v="79625.02"/>
    <m/>
  </r>
  <r>
    <x v="56"/>
    <x v="56"/>
    <s v="5"/>
    <m/>
    <m/>
    <n v="114326.05"/>
    <m/>
    <n v="4518.9399999999996"/>
    <m/>
    <n v="114326.05"/>
    <m/>
  </r>
  <r>
    <x v="56"/>
    <x v="56"/>
    <s v="5"/>
    <m/>
    <m/>
    <n v="7541.98"/>
    <m/>
    <n v="407.59"/>
    <m/>
    <n v="7541.98"/>
    <m/>
  </r>
  <r>
    <x v="56"/>
    <x v="56"/>
    <s v="5"/>
    <m/>
    <m/>
    <n v="89472.53"/>
    <n v="2602.83"/>
    <n v="6526.43"/>
    <n v="2602.83"/>
    <n v="86869.7"/>
    <m/>
  </r>
  <r>
    <x v="57"/>
    <x v="57"/>
    <s v="5"/>
    <m/>
    <m/>
    <n v="2370.4699999999998"/>
    <m/>
    <n v="-240.4"/>
    <m/>
    <n v="2370.4699999999998"/>
    <m/>
  </r>
  <r>
    <x v="57"/>
    <x v="57"/>
    <s v="5"/>
    <m/>
    <m/>
    <n v="4309.6899999999996"/>
    <m/>
    <n v="2061.64"/>
    <m/>
    <n v="4309.6899999999996"/>
    <m/>
  </r>
  <r>
    <x v="58"/>
    <x v="58"/>
    <s v="5"/>
    <m/>
    <m/>
    <n v="12700819.49"/>
    <m/>
    <n v="934784.4"/>
    <m/>
    <n v="12700819.49"/>
    <m/>
  </r>
  <r>
    <x v="58"/>
    <x v="58"/>
    <s v="5"/>
    <m/>
    <m/>
    <n v="34562.74"/>
    <m/>
    <n v="2306.02"/>
    <m/>
    <n v="34562.74"/>
    <m/>
  </r>
  <r>
    <x v="58"/>
    <x v="58"/>
    <s v="5"/>
    <m/>
    <m/>
    <n v="1276.8699999999999"/>
    <m/>
    <m/>
    <m/>
    <n v="1276.8699999999999"/>
    <m/>
  </r>
  <r>
    <x v="59"/>
    <x v="59"/>
    <s v="5"/>
    <m/>
    <m/>
    <n v="26.89"/>
    <m/>
    <m/>
    <m/>
    <n v="26.89"/>
    <m/>
  </r>
  <r>
    <x v="59"/>
    <x v="59"/>
    <s v="5"/>
    <m/>
    <m/>
    <n v="2483.4"/>
    <m/>
    <m/>
    <m/>
    <n v="2483.4"/>
    <m/>
  </r>
  <r>
    <x v="59"/>
    <x v="59"/>
    <s v="5"/>
    <m/>
    <m/>
    <n v="3761.74"/>
    <m/>
    <n v="357.93"/>
    <m/>
    <n v="3761.74"/>
    <m/>
  </r>
  <r>
    <x v="59"/>
    <x v="59"/>
    <s v="5"/>
    <m/>
    <m/>
    <n v="1016.86"/>
    <m/>
    <m/>
    <m/>
    <n v="1016.86"/>
    <m/>
  </r>
  <r>
    <x v="59"/>
    <x v="59"/>
    <s v="5"/>
    <m/>
    <m/>
    <n v="8583.11"/>
    <m/>
    <m/>
    <m/>
    <n v="8583.11"/>
    <m/>
  </r>
  <r>
    <x v="59"/>
    <x v="59"/>
    <s v="5"/>
    <m/>
    <m/>
    <n v="850.04"/>
    <m/>
    <m/>
    <m/>
    <n v="850.04"/>
    <m/>
  </r>
  <r>
    <x v="59"/>
    <x v="59"/>
    <s v="5"/>
    <m/>
    <m/>
    <n v="361.76"/>
    <m/>
    <m/>
    <m/>
    <n v="361.76"/>
    <m/>
  </r>
  <r>
    <x v="59"/>
    <x v="59"/>
    <s v="5"/>
    <m/>
    <m/>
    <n v="1733.63"/>
    <m/>
    <n v="572.04999999999995"/>
    <m/>
    <n v="1733.63"/>
    <m/>
  </r>
  <r>
    <x v="59"/>
    <x v="59"/>
    <s v="5"/>
    <m/>
    <m/>
    <n v="1200.8499999999999"/>
    <m/>
    <m/>
    <m/>
    <n v="1200.8499999999999"/>
    <m/>
  </r>
  <r>
    <x v="60"/>
    <x v="60"/>
    <s v="5"/>
    <m/>
    <m/>
    <n v="16516.61"/>
    <m/>
    <n v="1458.1"/>
    <m/>
    <n v="16516.61"/>
    <m/>
  </r>
  <r>
    <x v="61"/>
    <x v="61"/>
    <s v="5"/>
    <m/>
    <m/>
    <n v="78.81"/>
    <m/>
    <m/>
    <m/>
    <n v="78.81"/>
    <m/>
  </r>
  <r>
    <x v="62"/>
    <x v="62"/>
    <s v="5"/>
    <m/>
    <m/>
    <n v="590.97"/>
    <m/>
    <m/>
    <m/>
    <n v="590.97"/>
    <m/>
  </r>
  <r>
    <x v="62"/>
    <x v="62"/>
    <s v="5"/>
    <m/>
    <m/>
    <n v="1840"/>
    <m/>
    <n v="160"/>
    <m/>
    <n v="1840"/>
    <m/>
  </r>
  <r>
    <x v="62"/>
    <x v="62"/>
    <s v="5"/>
    <m/>
    <m/>
    <n v="6370.9"/>
    <m/>
    <n v="835.16"/>
    <m/>
    <n v="6370.9"/>
    <m/>
  </r>
  <r>
    <x v="62"/>
    <x v="62"/>
    <s v="5"/>
    <m/>
    <m/>
    <n v="474.76"/>
    <m/>
    <m/>
    <m/>
    <n v="474.76"/>
    <m/>
  </r>
  <r>
    <x v="62"/>
    <x v="62"/>
    <s v="5"/>
    <m/>
    <m/>
    <n v="1506.14"/>
    <m/>
    <m/>
    <m/>
    <n v="1506.14"/>
    <m/>
  </r>
  <r>
    <x v="62"/>
    <x v="62"/>
    <s v="5"/>
    <m/>
    <m/>
    <n v="1104.79"/>
    <m/>
    <m/>
    <m/>
    <n v="1104.79"/>
    <m/>
  </r>
  <r>
    <x v="62"/>
    <x v="62"/>
    <s v="5"/>
    <m/>
    <m/>
    <n v="3.5"/>
    <m/>
    <m/>
    <m/>
    <n v="3.5"/>
    <m/>
  </r>
  <r>
    <x v="62"/>
    <x v="62"/>
    <s v="5"/>
    <m/>
    <m/>
    <n v="660.42"/>
    <m/>
    <n v="222.67"/>
    <m/>
    <n v="660.42"/>
    <m/>
  </r>
  <r>
    <x v="62"/>
    <x v="62"/>
    <s v="5"/>
    <m/>
    <m/>
    <n v="1113210.22"/>
    <m/>
    <n v="111558.09"/>
    <m/>
    <n v="1113210.22"/>
    <m/>
  </r>
  <r>
    <x v="62"/>
    <x v="62"/>
    <s v="5"/>
    <m/>
    <m/>
    <n v="427.33"/>
    <m/>
    <n v="100"/>
    <m/>
    <n v="427.33"/>
    <m/>
  </r>
  <r>
    <x v="62"/>
    <x v="62"/>
    <s v="5"/>
    <m/>
    <m/>
    <n v="16059.87"/>
    <m/>
    <n v="1190.5"/>
    <m/>
    <n v="16059.87"/>
    <m/>
  </r>
  <r>
    <x v="62"/>
    <x v="62"/>
    <s v="5"/>
    <m/>
    <m/>
    <n v="7902.68"/>
    <m/>
    <n v="617.36"/>
    <m/>
    <n v="7902.68"/>
    <m/>
  </r>
  <r>
    <x v="62"/>
    <x v="62"/>
    <s v="5"/>
    <m/>
    <m/>
    <n v="4986.7"/>
    <m/>
    <m/>
    <m/>
    <n v="4986.7"/>
    <m/>
  </r>
  <r>
    <x v="62"/>
    <x v="62"/>
    <s v="5"/>
    <m/>
    <m/>
    <n v="483"/>
    <m/>
    <n v="270"/>
    <m/>
    <n v="483"/>
    <m/>
  </r>
  <r>
    <x v="62"/>
    <x v="62"/>
    <s v="5"/>
    <m/>
    <m/>
    <n v="19989"/>
    <m/>
    <n v="1977"/>
    <m/>
    <n v="19989"/>
    <m/>
  </r>
  <r>
    <x v="62"/>
    <x v="62"/>
    <s v="5"/>
    <m/>
    <m/>
    <n v="10147.200000000001"/>
    <m/>
    <n v="9992.2000000000007"/>
    <m/>
    <n v="10147.200000000001"/>
    <m/>
  </r>
  <r>
    <x v="62"/>
    <x v="62"/>
    <s v="5"/>
    <m/>
    <m/>
    <n v="11672.69"/>
    <m/>
    <m/>
    <m/>
    <n v="11672.69"/>
    <m/>
  </r>
  <r>
    <x v="62"/>
    <x v="62"/>
    <s v="5"/>
    <m/>
    <m/>
    <n v="1877.43"/>
    <m/>
    <n v="141.02000000000001"/>
    <m/>
    <n v="1877.43"/>
    <m/>
  </r>
  <r>
    <x v="62"/>
    <x v="62"/>
    <s v="5"/>
    <m/>
    <m/>
    <n v="1896"/>
    <m/>
    <n v="158"/>
    <m/>
    <n v="1896"/>
    <m/>
  </r>
  <r>
    <x v="62"/>
    <x v="62"/>
    <s v="5"/>
    <m/>
    <m/>
    <n v="1345.63"/>
    <m/>
    <n v="80.650000000000006"/>
    <m/>
    <n v="1345.63"/>
    <m/>
  </r>
  <r>
    <x v="62"/>
    <x v="62"/>
    <s v="5"/>
    <m/>
    <m/>
    <n v="71511.929999999993"/>
    <m/>
    <n v="28180"/>
    <m/>
    <n v="71511.929999999993"/>
    <m/>
  </r>
  <r>
    <x v="62"/>
    <x v="62"/>
    <s v="5"/>
    <m/>
    <m/>
    <n v="5543.7"/>
    <m/>
    <n v="144.19999999999999"/>
    <m/>
    <n v="5543.7"/>
    <m/>
  </r>
  <r>
    <x v="62"/>
    <x v="62"/>
    <s v="5"/>
    <m/>
    <m/>
    <n v="48000"/>
    <m/>
    <m/>
    <m/>
    <n v="48000"/>
    <m/>
  </r>
  <r>
    <x v="62"/>
    <x v="62"/>
    <s v="5"/>
    <m/>
    <m/>
    <n v="3811.88"/>
    <m/>
    <n v="504.94"/>
    <m/>
    <n v="3811.88"/>
    <m/>
  </r>
  <r>
    <x v="62"/>
    <x v="62"/>
    <s v="5"/>
    <m/>
    <m/>
    <n v="1719.49"/>
    <m/>
    <n v="485.07"/>
    <m/>
    <n v="1719.49"/>
    <m/>
  </r>
  <r>
    <x v="62"/>
    <x v="62"/>
    <s v="5"/>
    <m/>
    <m/>
    <n v="1170.95"/>
    <m/>
    <m/>
    <m/>
    <n v="1170.95"/>
    <m/>
  </r>
  <r>
    <x v="62"/>
    <x v="62"/>
    <s v="5"/>
    <m/>
    <m/>
    <n v="7997.7"/>
    <m/>
    <n v="3049.09"/>
    <m/>
    <n v="7997.7"/>
    <m/>
  </r>
  <r>
    <x v="62"/>
    <x v="62"/>
    <s v="5"/>
    <m/>
    <m/>
    <n v="2389.6999999999998"/>
    <m/>
    <m/>
    <m/>
    <n v="2389.6999999999998"/>
    <m/>
  </r>
  <r>
    <x v="62"/>
    <x v="62"/>
    <s v="5"/>
    <m/>
    <m/>
    <n v="174.27"/>
    <m/>
    <n v="0.6"/>
    <m/>
    <n v="174.27"/>
    <m/>
  </r>
  <r>
    <x v="62"/>
    <x v="62"/>
    <s v="5"/>
    <m/>
    <m/>
    <n v="143968.26999999999"/>
    <m/>
    <n v="15829.38"/>
    <m/>
    <n v="143968.26999999999"/>
    <m/>
  </r>
  <r>
    <x v="62"/>
    <x v="62"/>
    <s v="5"/>
    <m/>
    <m/>
    <n v="364803.41"/>
    <m/>
    <n v="34989.74"/>
    <m/>
    <n v="364803.41"/>
    <m/>
  </r>
  <r>
    <x v="62"/>
    <x v="62"/>
    <s v="5"/>
    <m/>
    <m/>
    <n v="3220"/>
    <m/>
    <m/>
    <m/>
    <n v="3220"/>
    <m/>
  </r>
  <r>
    <x v="62"/>
    <x v="62"/>
    <s v="5"/>
    <m/>
    <m/>
    <n v="1520"/>
    <m/>
    <n v="1520"/>
    <m/>
    <n v="1520"/>
    <m/>
  </r>
  <r>
    <x v="62"/>
    <x v="62"/>
    <s v="5"/>
    <m/>
    <m/>
    <m/>
    <m/>
    <m/>
    <m/>
    <m/>
    <m/>
  </r>
  <r>
    <x v="62"/>
    <x v="62"/>
    <s v="5"/>
    <m/>
    <m/>
    <n v="30707.13"/>
    <m/>
    <n v="6527.59"/>
    <m/>
    <n v="30707.13"/>
    <m/>
  </r>
  <r>
    <x v="62"/>
    <x v="62"/>
    <s v="5"/>
    <m/>
    <m/>
    <n v="145241.53"/>
    <m/>
    <n v="37823.120000000003"/>
    <m/>
    <n v="145241.53"/>
    <m/>
  </r>
  <r>
    <x v="62"/>
    <x v="62"/>
    <s v="5"/>
    <m/>
    <m/>
    <n v="12.21"/>
    <m/>
    <n v="12.21"/>
    <m/>
    <n v="12.21"/>
    <m/>
  </r>
  <r>
    <x v="63"/>
    <x v="63"/>
    <s v="5"/>
    <m/>
    <m/>
    <n v="385918.84"/>
    <n v="20691.82"/>
    <n v="44799.85"/>
    <n v="2017.38"/>
    <n v="365227.02"/>
    <m/>
  </r>
  <r>
    <x v="63"/>
    <x v="63"/>
    <s v="5"/>
    <m/>
    <m/>
    <n v="3853.15"/>
    <m/>
    <n v="953.35"/>
    <m/>
    <n v="3853.15"/>
    <m/>
  </r>
  <r>
    <x v="64"/>
    <x v="64"/>
    <s v="5"/>
    <m/>
    <m/>
    <n v="136151.25"/>
    <n v="6947.55"/>
    <n v="15763.07"/>
    <n v="707.43"/>
    <n v="129203.7"/>
    <m/>
  </r>
  <r>
    <x v="65"/>
    <x v="65"/>
    <s v="5"/>
    <m/>
    <m/>
    <n v="3066.59"/>
    <m/>
    <n v="126.03"/>
    <m/>
    <n v="3066.59"/>
    <m/>
  </r>
  <r>
    <x v="65"/>
    <x v="65"/>
    <s v="5"/>
    <m/>
    <m/>
    <n v="1291.25"/>
    <m/>
    <m/>
    <m/>
    <n v="1291.25"/>
    <m/>
  </r>
  <r>
    <x v="65"/>
    <x v="65"/>
    <s v="5"/>
    <m/>
    <m/>
    <n v="6307"/>
    <m/>
    <m/>
    <m/>
    <n v="6307"/>
    <m/>
  </r>
  <r>
    <x v="65"/>
    <x v="65"/>
    <s v="5"/>
    <m/>
    <m/>
    <n v="816.1"/>
    <m/>
    <n v="511.7"/>
    <m/>
    <n v="816.1"/>
    <m/>
  </r>
  <r>
    <x v="65"/>
    <x v="65"/>
    <s v="5"/>
    <m/>
    <m/>
    <n v="1862.99"/>
    <m/>
    <n v="107.05"/>
    <m/>
    <n v="1862.99"/>
    <m/>
  </r>
  <r>
    <x v="65"/>
    <x v="65"/>
    <s v="5"/>
    <m/>
    <m/>
    <n v="2971.68"/>
    <m/>
    <n v="452.55"/>
    <m/>
    <n v="2971.68"/>
    <m/>
  </r>
  <r>
    <x v="66"/>
    <x v="66"/>
    <s v="5"/>
    <m/>
    <m/>
    <n v="19341.259999999998"/>
    <m/>
    <n v="19341.259999999998"/>
    <m/>
    <n v="19341.259999999998"/>
    <m/>
  </r>
  <r>
    <x v="67"/>
    <x v="67"/>
    <s v="5"/>
    <m/>
    <m/>
    <n v="245.24"/>
    <m/>
    <m/>
    <m/>
    <n v="245.24"/>
    <m/>
  </r>
  <r>
    <x v="67"/>
    <x v="67"/>
    <s v="5"/>
    <m/>
    <m/>
    <n v="15539.72"/>
    <m/>
    <m/>
    <m/>
    <n v="15539.72"/>
    <m/>
  </r>
  <r>
    <x v="68"/>
    <x v="36"/>
    <s v="5"/>
    <m/>
    <m/>
    <n v="55"/>
    <m/>
    <m/>
    <m/>
    <n v="55"/>
    <m/>
  </r>
  <r>
    <x v="68"/>
    <x v="36"/>
    <s v="5"/>
    <m/>
    <m/>
    <n v="655.58"/>
    <m/>
    <n v="1.5"/>
    <m/>
    <n v="655.58"/>
    <m/>
  </r>
  <r>
    <x v="68"/>
    <x v="36"/>
    <s v="5"/>
    <m/>
    <m/>
    <n v="11.29"/>
    <m/>
    <m/>
    <m/>
    <n v="11.29"/>
    <m/>
  </r>
  <r>
    <x v="68"/>
    <x v="36"/>
    <s v="5"/>
    <m/>
    <m/>
    <n v="222.96"/>
    <m/>
    <n v="18.579999999999998"/>
    <m/>
    <n v="222.96"/>
    <m/>
  </r>
  <r>
    <x v="68"/>
    <x v="36"/>
    <s v="5"/>
    <m/>
    <m/>
    <n v="508"/>
    <m/>
    <m/>
    <m/>
    <n v="508"/>
    <m/>
  </r>
  <r>
    <x v="69"/>
    <x v="68"/>
    <s v="5"/>
    <m/>
    <m/>
    <n v="235492.71"/>
    <m/>
    <m/>
    <m/>
    <n v="235492.71"/>
    <m/>
  </r>
  <r>
    <x v="70"/>
    <x v="69"/>
    <s v="5"/>
    <m/>
    <m/>
    <n v="18039.240000000002"/>
    <n v="179.4"/>
    <n v="1506.96"/>
    <m/>
    <n v="17859.84"/>
    <m/>
  </r>
  <r>
    <x v="70"/>
    <x v="69"/>
    <s v="5"/>
    <m/>
    <m/>
    <n v="48216.25"/>
    <m/>
    <n v="577.88"/>
    <m/>
    <n v="48216.25"/>
    <m/>
  </r>
  <r>
    <x v="70"/>
    <x v="69"/>
    <s v="5"/>
    <m/>
    <m/>
    <n v="1271"/>
    <m/>
    <n v="55"/>
    <m/>
    <n v="1271"/>
    <m/>
  </r>
  <r>
    <x v="71"/>
    <x v="70"/>
    <s v="5"/>
    <m/>
    <m/>
    <n v="297.37"/>
    <m/>
    <n v="13.95"/>
    <m/>
    <n v="297.37"/>
    <m/>
  </r>
  <r>
    <x v="72"/>
    <x v="71"/>
    <s v="5"/>
    <m/>
    <m/>
    <n v="36.700000000000003"/>
    <m/>
    <m/>
    <m/>
    <n v="36.700000000000003"/>
    <m/>
  </r>
  <r>
    <x v="73"/>
    <x v="72"/>
    <s v="5"/>
    <m/>
    <m/>
    <n v="18.97"/>
    <n v="882.48"/>
    <n v="18.97"/>
    <n v="882.48"/>
    <n v="-863.51"/>
    <m/>
  </r>
  <r>
    <x v="73"/>
    <x v="72"/>
    <s v="5"/>
    <m/>
    <m/>
    <m/>
    <n v="734.97"/>
    <m/>
    <n v="734.97"/>
    <n v="-734.97"/>
    <m/>
  </r>
  <r>
    <x v="74"/>
    <x v="73"/>
    <s v="5"/>
    <m/>
    <m/>
    <n v="43.46"/>
    <m/>
    <n v="-18.03"/>
    <m/>
    <n v="43.46"/>
    <m/>
  </r>
  <r>
    <x v="74"/>
    <x v="73"/>
    <s v="5"/>
    <m/>
    <m/>
    <n v="6700"/>
    <m/>
    <m/>
    <m/>
    <n v="6700"/>
    <m/>
  </r>
  <r>
    <x v="74"/>
    <x v="73"/>
    <s v="5"/>
    <m/>
    <m/>
    <n v="2.46"/>
    <m/>
    <n v="0.44"/>
    <m/>
    <n v="2.46"/>
    <m/>
  </r>
  <r>
    <x v="74"/>
    <x v="73"/>
    <s v="5"/>
    <m/>
    <m/>
    <n v="5364.59"/>
    <m/>
    <n v="397.28"/>
    <m/>
    <n v="5364.59"/>
    <m/>
  </r>
  <r>
    <x v="74"/>
    <x v="73"/>
    <s v="5"/>
    <m/>
    <m/>
    <n v="9973.42"/>
    <m/>
    <n v="584.82000000000005"/>
    <m/>
    <n v="9973.42"/>
    <m/>
  </r>
  <r>
    <x v="74"/>
    <x v="73"/>
    <s v="5"/>
    <m/>
    <m/>
    <n v="1175"/>
    <m/>
    <n v="65.28"/>
    <m/>
    <n v="1175"/>
    <m/>
  </r>
  <r>
    <x v="74"/>
    <x v="73"/>
    <s v="5"/>
    <m/>
    <m/>
    <n v="408.22"/>
    <m/>
    <m/>
    <m/>
    <n v="408.22"/>
    <m/>
  </r>
  <r>
    <x v="74"/>
    <x v="73"/>
    <s v="5"/>
    <m/>
    <m/>
    <n v="116.62"/>
    <m/>
    <m/>
    <m/>
    <n v="116.62"/>
    <m/>
  </r>
  <r>
    <x v="74"/>
    <x v="73"/>
    <s v="5"/>
    <m/>
    <m/>
    <n v="119.38"/>
    <m/>
    <m/>
    <m/>
    <n v="119.38"/>
    <m/>
  </r>
  <r>
    <x v="74"/>
    <x v="73"/>
    <s v="5"/>
    <m/>
    <m/>
    <n v="8433.2900000000009"/>
    <m/>
    <n v="710.41"/>
    <m/>
    <n v="8433.2900000000009"/>
    <m/>
  </r>
  <r>
    <x v="74"/>
    <x v="73"/>
    <s v="5"/>
    <m/>
    <m/>
    <n v="1230.48"/>
    <m/>
    <m/>
    <m/>
    <n v="1230.48"/>
    <m/>
  </r>
  <r>
    <x v="74"/>
    <x v="73"/>
    <s v="5"/>
    <m/>
    <m/>
    <n v="64.930000000000007"/>
    <m/>
    <n v="64.930000000000007"/>
    <m/>
    <n v="64.930000000000007"/>
    <m/>
  </r>
  <r>
    <x v="75"/>
    <x v="74"/>
    <s v="5"/>
    <m/>
    <m/>
    <n v="179.4"/>
    <m/>
    <m/>
    <m/>
    <n v="179.4"/>
    <m/>
  </r>
  <r>
    <x v="76"/>
    <x v="75"/>
    <s v="5"/>
    <m/>
    <m/>
    <n v="4006"/>
    <m/>
    <n v="232"/>
    <m/>
    <n v="4006"/>
    <m/>
  </r>
  <r>
    <x v="76"/>
    <x v="75"/>
    <s v="5"/>
    <m/>
    <m/>
    <n v="228384.69"/>
    <m/>
    <n v="19108.21"/>
    <m/>
    <n v="228384.69"/>
    <m/>
  </r>
  <r>
    <x v="76"/>
    <x v="75"/>
    <s v="5"/>
    <m/>
    <m/>
    <n v="361563.23"/>
    <m/>
    <n v="20507.03"/>
    <m/>
    <n v="361563.23"/>
    <m/>
  </r>
  <r>
    <x v="76"/>
    <x v="75"/>
    <s v="5"/>
    <m/>
    <m/>
    <n v="49305.279999999999"/>
    <m/>
    <n v="3059.73"/>
    <m/>
    <n v="49305.279999999999"/>
    <m/>
  </r>
  <r>
    <x v="77"/>
    <x v="76"/>
    <s v="5"/>
    <m/>
    <m/>
    <n v="2081.86"/>
    <m/>
    <n v="168.17"/>
    <m/>
    <n v="2081.86"/>
    <m/>
  </r>
  <r>
    <x v="77"/>
    <x v="76"/>
    <s v="5"/>
    <m/>
    <m/>
    <n v="45374.94"/>
    <m/>
    <n v="3853.76"/>
    <m/>
    <n v="45374.94"/>
    <m/>
  </r>
  <r>
    <x v="78"/>
    <x v="77"/>
    <s v="5"/>
    <m/>
    <m/>
    <n v="75.38"/>
    <m/>
    <n v="0.39"/>
    <m/>
    <n v="75.38"/>
    <m/>
  </r>
  <r>
    <x v="79"/>
    <x v="78"/>
    <s v="5"/>
    <m/>
    <m/>
    <n v="2122.4499999999998"/>
    <m/>
    <n v="105.68"/>
    <m/>
    <n v="2122.4499999999998"/>
    <m/>
  </r>
  <r>
    <x v="80"/>
    <x v="79"/>
    <s v="5"/>
    <m/>
    <m/>
    <n v="28260.59"/>
    <m/>
    <n v="28136"/>
    <m/>
    <n v="28260.59"/>
    <m/>
  </r>
  <r>
    <x v="81"/>
    <x v="80"/>
    <s v="5"/>
    <m/>
    <m/>
    <n v="-19200.39"/>
    <n v="10699.7"/>
    <n v="-19200.39"/>
    <n v="10699.7"/>
    <n v="-29900.09"/>
    <m/>
  </r>
  <r>
    <x v="82"/>
    <x v="81"/>
    <s v="6"/>
    <m/>
    <m/>
    <m/>
    <n v="173850"/>
    <m/>
    <n v="1100"/>
    <m/>
    <n v="173850"/>
  </r>
  <r>
    <x v="83"/>
    <x v="82"/>
    <s v="6"/>
    <m/>
    <m/>
    <m/>
    <n v="116.79"/>
    <m/>
    <m/>
    <m/>
    <n v="116.79"/>
  </r>
  <r>
    <x v="83"/>
    <x v="82"/>
    <s v="6"/>
    <m/>
    <m/>
    <m/>
    <n v="822000"/>
    <m/>
    <n v="68500"/>
    <m/>
    <n v="822000"/>
  </r>
  <r>
    <x v="83"/>
    <x v="82"/>
    <s v="6"/>
    <m/>
    <m/>
    <m/>
    <n v="147316.54999999999"/>
    <m/>
    <n v="34977.800000000003"/>
    <m/>
    <n v="147316.54999999999"/>
  </r>
  <r>
    <x v="83"/>
    <x v="82"/>
    <s v="6"/>
    <m/>
    <m/>
    <m/>
    <n v="76699.62"/>
    <m/>
    <n v="8799.6200000000008"/>
    <m/>
    <n v="76699.62"/>
  </r>
  <r>
    <x v="83"/>
    <x v="82"/>
    <s v="6"/>
    <m/>
    <m/>
    <m/>
    <n v="277723.78000000003"/>
    <m/>
    <n v="51245.52"/>
    <m/>
    <n v="277723.78000000003"/>
  </r>
  <r>
    <x v="83"/>
    <x v="82"/>
    <s v="6"/>
    <m/>
    <m/>
    <m/>
    <n v="17687.490000000002"/>
    <m/>
    <n v="240.73"/>
    <m/>
    <n v="17687.490000000002"/>
  </r>
  <r>
    <x v="84"/>
    <x v="83"/>
    <s v="6"/>
    <m/>
    <m/>
    <m/>
    <n v="15636059.33"/>
    <m/>
    <n v="1135655.6000000001"/>
    <m/>
    <n v="15636059.33"/>
  </r>
  <r>
    <x v="84"/>
    <x v="83"/>
    <s v="6"/>
    <m/>
    <m/>
    <m/>
    <n v="1.93"/>
    <m/>
    <m/>
    <m/>
    <n v="1.93"/>
  </r>
  <r>
    <x v="84"/>
    <x v="83"/>
    <s v="6"/>
    <m/>
    <m/>
    <n v="517883.6"/>
    <n v="-336778.26"/>
    <n v="95212.1"/>
    <n v="-23434.94"/>
    <m/>
    <n v="-854661.86"/>
  </r>
  <r>
    <x v="84"/>
    <x v="83"/>
    <s v="6"/>
    <m/>
    <m/>
    <n v="80"/>
    <n v="-800"/>
    <m/>
    <m/>
    <m/>
    <n v="-880"/>
  </r>
  <r>
    <x v="84"/>
    <x v="83"/>
    <s v="6"/>
    <m/>
    <m/>
    <n v="-673.98"/>
    <m/>
    <m/>
    <m/>
    <m/>
    <n v="673.98"/>
  </r>
  <r>
    <x v="85"/>
    <x v="84"/>
    <s v="6"/>
    <m/>
    <m/>
    <n v="18073.59"/>
    <n v="233895.87"/>
    <n v="17534.68"/>
    <n v="137406.97"/>
    <m/>
    <n v="215822.28"/>
  </r>
  <r>
    <x v="86"/>
    <x v="85"/>
    <s v="6"/>
    <m/>
    <m/>
    <n v="3749.43"/>
    <n v="3508.54"/>
    <m/>
    <m/>
    <m/>
    <n v="-240.89"/>
  </r>
  <r>
    <x v="87"/>
    <x v="86"/>
    <s v="6"/>
    <m/>
    <m/>
    <n v="160790"/>
    <n v="135410"/>
    <n v="1685"/>
    <n v="5810"/>
    <m/>
    <n v="-25380"/>
  </r>
  <r>
    <x v="88"/>
    <x v="87"/>
    <s v="6"/>
    <m/>
    <m/>
    <m/>
    <n v="4827.8"/>
    <m/>
    <m/>
    <m/>
    <n v="4827.8"/>
  </r>
  <r>
    <x v="89"/>
    <x v="88"/>
    <s v="6"/>
    <m/>
    <m/>
    <m/>
    <n v="200.74"/>
    <m/>
    <m/>
    <m/>
    <n v="200.74"/>
  </r>
  <r>
    <x v="90"/>
    <x v="89"/>
    <s v="6"/>
    <m/>
    <m/>
    <m/>
    <n v="51678.52"/>
    <m/>
    <n v="-1986.55"/>
    <m/>
    <n v="51678.52"/>
  </r>
  <r>
    <x v="91"/>
    <x v="90"/>
    <s v="6"/>
    <m/>
    <m/>
    <m/>
    <n v="10711.83"/>
    <m/>
    <m/>
    <m/>
    <n v="10711.83"/>
  </r>
  <r>
    <x v="91"/>
    <x v="90"/>
    <s v="6"/>
    <m/>
    <m/>
    <m/>
    <n v="234955.24"/>
    <m/>
    <m/>
    <m/>
    <n v="234955.24"/>
  </r>
  <r>
    <x v="92"/>
    <x v="91"/>
    <s v="6"/>
    <m/>
    <m/>
    <n v="179.4"/>
    <n v="19684.599999999999"/>
    <m/>
    <n v="1543"/>
    <m/>
    <n v="19505.2"/>
  </r>
  <r>
    <x v="92"/>
    <x v="91"/>
    <s v="6"/>
    <m/>
    <m/>
    <m/>
    <n v="10467.58"/>
    <m/>
    <n v="293.37"/>
    <m/>
    <n v="10467.58"/>
  </r>
  <r>
    <x v="92"/>
    <x v="91"/>
    <s v="6"/>
    <m/>
    <m/>
    <m/>
    <n v="53187.21"/>
    <m/>
    <n v="578.29999999999995"/>
    <m/>
    <n v="53187.21"/>
  </r>
  <r>
    <x v="93"/>
    <x v="92"/>
    <s v="6"/>
    <m/>
    <m/>
    <m/>
    <n v="191"/>
    <m/>
    <m/>
    <m/>
    <n v="191"/>
  </r>
  <r>
    <x v="94"/>
    <x v="93"/>
    <s v="6"/>
    <m/>
    <m/>
    <m/>
    <n v="9933.74"/>
    <m/>
    <m/>
    <m/>
    <n v="9933.74"/>
  </r>
  <r>
    <x v="94"/>
    <x v="93"/>
    <s v="6"/>
    <m/>
    <m/>
    <m/>
    <n v="238.62"/>
    <m/>
    <m/>
    <m/>
    <n v="238.62"/>
  </r>
  <r>
    <x v="94"/>
    <x v="93"/>
    <s v="6"/>
    <m/>
    <m/>
    <m/>
    <n v="12.26"/>
    <m/>
    <n v="5.53"/>
    <m/>
    <n v="12.26"/>
  </r>
  <r>
    <x v="94"/>
    <x v="93"/>
    <s v="6"/>
    <m/>
    <m/>
    <m/>
    <n v="1080.53"/>
    <m/>
    <n v="90.09"/>
    <m/>
    <n v="1080.53"/>
  </r>
  <r>
    <x v="94"/>
    <x v="93"/>
    <s v="6"/>
    <m/>
    <m/>
    <m/>
    <n v="286"/>
    <m/>
    <m/>
    <m/>
    <n v="286"/>
  </r>
  <r>
    <x v="94"/>
    <x v="93"/>
    <s v="6"/>
    <m/>
    <m/>
    <m/>
    <n v="4254.4399999999996"/>
    <m/>
    <n v="323.01"/>
    <m/>
    <n v="4254.4399999999996"/>
  </r>
  <r>
    <x v="94"/>
    <x v="93"/>
    <s v="6"/>
    <m/>
    <m/>
    <m/>
    <n v="25580.1"/>
    <m/>
    <n v="25580.1"/>
    <m/>
    <n v="25580.1"/>
  </r>
  <r>
    <x v="95"/>
    <x v="76"/>
    <s v="6"/>
    <m/>
    <m/>
    <m/>
    <n v="656"/>
    <m/>
    <m/>
    <m/>
    <n v="656"/>
  </r>
  <r>
    <x v="95"/>
    <x v="76"/>
    <s v="6"/>
    <m/>
    <m/>
    <m/>
    <n v="2433.69"/>
    <m/>
    <n v="1197.53"/>
    <m/>
    <n v="2433.69"/>
  </r>
  <r>
    <x v="96"/>
    <x v="94"/>
    <s v="6"/>
    <m/>
    <m/>
    <m/>
    <n v="13.16"/>
    <m/>
    <m/>
    <m/>
    <n v="13.16"/>
  </r>
  <r>
    <x v="97"/>
    <x v="95"/>
    <s v="6"/>
    <m/>
    <m/>
    <m/>
    <n v="76000"/>
    <m/>
    <m/>
    <m/>
    <n v="76000"/>
  </r>
  <r>
    <x v="98"/>
    <x v="96"/>
    <s v="7"/>
    <n v="17561859.129999999"/>
    <n v="17561859.129999999"/>
    <m/>
    <m/>
    <m/>
    <m/>
    <m/>
    <m/>
  </r>
  <r>
    <x v="99"/>
    <x v="97"/>
    <s v="7"/>
    <m/>
    <n v="412210.96"/>
    <m/>
    <n v="-9.82"/>
    <m/>
    <m/>
    <n v="-412201.14"/>
    <m/>
  </r>
  <r>
    <x v="99"/>
    <x v="97"/>
    <s v="7"/>
    <n v="412210.96"/>
    <m/>
    <n v="-9.82"/>
    <m/>
    <m/>
    <m/>
    <n v="412201.14"/>
    <m/>
  </r>
  <r>
    <x v="100"/>
    <x v="98"/>
    <s v="7"/>
    <m/>
    <n v="29894.65"/>
    <m/>
    <n v="-191"/>
    <m/>
    <m/>
    <n v="-29703.65"/>
    <m/>
  </r>
  <r>
    <x v="100"/>
    <x v="98"/>
    <s v="7"/>
    <n v="325.33"/>
    <m/>
    <m/>
    <m/>
    <m/>
    <m/>
    <n v="325.33"/>
    <m/>
  </r>
  <r>
    <x v="100"/>
    <x v="98"/>
    <s v="7"/>
    <n v="12886.89"/>
    <m/>
    <m/>
    <m/>
    <m/>
    <m/>
    <n v="12886.89"/>
    <m/>
  </r>
  <r>
    <x v="100"/>
    <x v="98"/>
    <s v="7"/>
    <n v="2154.4499999999998"/>
    <m/>
    <m/>
    <m/>
    <m/>
    <m/>
    <n v="2154.4499999999998"/>
    <m/>
  </r>
  <r>
    <x v="100"/>
    <x v="98"/>
    <s v="7"/>
    <n v="545.11"/>
    <m/>
    <m/>
    <m/>
    <m/>
    <m/>
    <n v="545.11"/>
    <m/>
  </r>
  <r>
    <x v="100"/>
    <x v="98"/>
    <s v="7"/>
    <n v="199.16"/>
    <m/>
    <m/>
    <m/>
    <m/>
    <m/>
    <n v="199.16"/>
    <m/>
  </r>
  <r>
    <x v="100"/>
    <x v="98"/>
    <s v="7"/>
    <n v="3406.36"/>
    <m/>
    <m/>
    <m/>
    <m/>
    <m/>
    <n v="3406.36"/>
    <m/>
  </r>
  <r>
    <x v="100"/>
    <x v="98"/>
    <s v="7"/>
    <n v="4109.1099999999997"/>
    <m/>
    <m/>
    <m/>
    <m/>
    <m/>
    <n v="4109.1099999999997"/>
    <m/>
  </r>
  <r>
    <x v="100"/>
    <x v="98"/>
    <s v="7"/>
    <n v="156.34"/>
    <m/>
    <m/>
    <m/>
    <m/>
    <m/>
    <n v="156.34"/>
    <m/>
  </r>
  <r>
    <x v="100"/>
    <x v="98"/>
    <s v="7"/>
    <n v="416.46"/>
    <m/>
    <m/>
    <m/>
    <m/>
    <m/>
    <n v="416.46"/>
    <m/>
  </r>
  <r>
    <x v="100"/>
    <x v="98"/>
    <s v="7"/>
    <n v="7608.67"/>
    <m/>
    <m/>
    <m/>
    <m/>
    <m/>
    <n v="7608.67"/>
    <m/>
  </r>
  <r>
    <x v="100"/>
    <x v="98"/>
    <s v="7"/>
    <m/>
    <n v="1913.23"/>
    <n v="-191"/>
    <m/>
    <m/>
    <m/>
    <n v="-2104.23"/>
    <m/>
  </r>
  <r>
    <x v="101"/>
    <x v="99"/>
    <s v="7"/>
    <m/>
    <n v="48305.82"/>
    <m/>
    <m/>
    <m/>
    <m/>
    <n v="-48305.82"/>
    <m/>
  </r>
  <r>
    <x v="101"/>
    <x v="99"/>
    <s v="7"/>
    <n v="40500"/>
    <m/>
    <m/>
    <m/>
    <m/>
    <m/>
    <n v="40500"/>
    <m/>
  </r>
  <r>
    <x v="101"/>
    <x v="99"/>
    <s v="7"/>
    <n v="7805.82"/>
    <m/>
    <m/>
    <m/>
    <m/>
    <m/>
    <n v="7805.82"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á tabuľka1" cacheId="0" applyNumberFormats="0" applyBorderFormats="0" applyFontFormats="0" applyPatternFormats="0" applyAlignmentFormats="0" applyWidthHeightFormats="1" dataCaption="Hodnoty" updatedVersion="4" minRefreshableVersion="3" useAutoFormatting="1" itemPrintTitles="1" createdVersion="4" indent="0" compact="0" compactData="0" gridDropZones="1" multipleFieldFilters="0">
  <location ref="C3:J95" firstHeaderRow="1" firstDataRow="2" firstDataCol="2"/>
  <pivotFields count="11">
    <pivotField axis="axisRow" compact="0" outline="0" showAll="0" defaultSubtotal="0">
      <items count="472">
        <item h="1" x="0"/>
        <item h="1" m="1" x="130"/>
        <item h="1" x="1"/>
        <item h="1" m="1" x="300"/>
        <item h="1" x="2"/>
        <item h="1" m="1" x="311"/>
        <item h="1" m="1" x="276"/>
        <item h="1" m="1" x="249"/>
        <item h="1" x="3"/>
        <item h="1" m="1" x="123"/>
        <item h="1" m="1" x="462"/>
        <item x="4"/>
        <item h="1" m="1" x="313"/>
        <item x="5"/>
        <item h="1" m="1" x="324"/>
        <item h="1" m="1" x="436"/>
        <item h="1" m="1" x="458"/>
        <item h="1" m="1" x="332"/>
        <item h="1" m="1" x="415"/>
        <item h="1" m="1" x="437"/>
        <item h="1" m="1" x="106"/>
        <item h="1" m="1" x="354"/>
        <item h="1" m="1" x="369"/>
        <item h="1" m="1" x="392"/>
        <item h="1" m="1" x="406"/>
        <item h="1" m="1" x="424"/>
        <item h="1" m="1" x="463"/>
        <item h="1" m="1" x="266"/>
        <item h="1" m="1" x="314"/>
        <item h="1" m="1" x="328"/>
        <item h="1" m="1" x="340"/>
        <item h="1" m="1" x="355"/>
        <item h="1" m="1" x="370"/>
        <item h="1" m="1" x="393"/>
        <item h="1" m="1" x="207"/>
        <item h="1" m="1" x="221"/>
        <item h="1" m="1" x="240"/>
        <item h="1" x="6"/>
        <item h="1" m="1" x="284"/>
        <item h="1" m="1" x="241"/>
        <item h="1" m="1" x="185"/>
        <item h="1" m="1" x="306"/>
        <item h="1" m="1" x="257"/>
        <item h="1" x="7"/>
        <item h="1" m="1" x="192"/>
        <item h="1" x="8"/>
        <item h="1" m="1" x="341"/>
        <item h="1" x="9"/>
        <item h="1" m="1" x="350"/>
        <item h="1" m="1" x="319"/>
        <item h="1" m="1" x="285"/>
        <item x="10"/>
        <item h="1" m="1" x="256"/>
        <item h="1" m="1" x="220"/>
        <item h="1" m="1" x="191"/>
        <item h="1" m="1" x="143"/>
        <item h="1" m="1" x="434"/>
        <item h="1" m="1" x="397"/>
        <item x="11"/>
        <item h="1" m="1" x="438"/>
        <item h="1" m="1" x="371"/>
        <item h="1" m="1" x="320"/>
        <item h="1" m="1" x="211"/>
        <item h="1" m="1" x="131"/>
        <item h="1" m="1" x="403"/>
        <item h="1" m="1" x="245"/>
        <item h="1" m="1" x="193"/>
        <item h="1" m="1" x="430"/>
        <item h="1" m="1" x="364"/>
        <item h="1" m="1" x="315"/>
        <item h="1" m="1" x="425"/>
        <item h="1" m="1" x="384"/>
        <item m="1" x="414"/>
        <item h="1" m="1" x="342"/>
        <item x="12"/>
        <item h="1" m="1" x="464"/>
        <item x="13"/>
        <item h="1" m="1" x="356"/>
        <item x="14"/>
        <item h="1" m="1" x="282"/>
        <item x="15"/>
        <item h="1" m="1" x="152"/>
        <item x="16"/>
        <item h="1" m="1" x="372"/>
        <item h="1" m="1" x="426"/>
        <item h="1" m="1" x="442"/>
        <item h="1" m="1" x="377"/>
        <item x="17"/>
        <item h="1" m="1" x="378"/>
        <item h="1" m="1" x="410"/>
        <item h="1" m="1" x="272"/>
        <item x="18"/>
        <item h="1" m="1" x="202"/>
        <item h="1" m="1" x="132"/>
        <item h="1" m="1" x="443"/>
        <item x="19"/>
        <item h="1" m="1" x="278"/>
        <item x="20"/>
        <item h="1" m="1" x="258"/>
        <item x="21"/>
        <item h="1" m="1" x="217"/>
        <item h="1" m="1" x="186"/>
        <item h="1" m="1" x="139"/>
        <item h="1" m="1" x="286"/>
        <item x="22"/>
        <item h="1" m="1" x="250"/>
        <item h="1" m="1" x="212"/>
        <item h="1" m="1" x="177"/>
        <item x="23"/>
        <item h="1" m="1" x="259"/>
        <item h="1" m="1" x="222"/>
        <item h="1" m="1" x="145"/>
        <item x="24"/>
        <item h="1" m="1" x="267"/>
        <item x="25"/>
        <item h="1" m="1" x="398"/>
        <item h="1" m="1" x="357"/>
        <item x="26"/>
        <item h="1" m="1" x="439"/>
        <item h="1" m="1" x="459"/>
        <item h="1" m="1" x="205"/>
        <item x="27"/>
        <item h="1" m="1" x="444"/>
        <item x="28"/>
        <item h="1" m="1" x="435"/>
        <item x="29"/>
        <item h="1" m="1" x="235"/>
        <item x="30"/>
        <item h="1" m="1" x="254"/>
        <item x="31"/>
        <item h="1" m="1" x="269"/>
        <item h="1" m="1" x="242"/>
        <item h="1" m="1" x="140"/>
        <item h="1" m="1" x="453"/>
        <item h="1" m="1" x="165"/>
        <item h="1" m="1" x="121"/>
        <item x="32"/>
        <item h="1" m="1" x="279"/>
        <item h="1" m="1" x="251"/>
        <item h="1" m="1" x="213"/>
        <item h="1" m="1" x="178"/>
        <item x="34"/>
        <item h="1" m="1" x="427"/>
        <item x="35"/>
        <item h="1" m="1" x="373"/>
        <item h="1" m="1" x="321"/>
        <item h="1" m="1" x="287"/>
        <item h="1" m="1" x="223"/>
        <item h="1" m="1" x="243"/>
        <item h="1" m="1" x="194"/>
        <item h="1" m="1" x="153"/>
        <item x="36"/>
        <item h="1" m="1" x="465"/>
        <item h="1" m="1" x="416"/>
        <item h="1" m="1" x="379"/>
        <item m="1" x="137"/>
        <item h="1" m="1" x="431"/>
        <item h="1" m="1" x="394"/>
        <item m="1" x="176"/>
        <item h="1" m="1" x="103"/>
        <item x="37"/>
        <item h="1" m="1" x="326"/>
        <item h="1" m="1" x="263"/>
        <item h="1" m="1" x="229"/>
        <item x="38"/>
        <item h="1" m="1" x="333"/>
        <item x="39"/>
        <item h="1" m="1" x="454"/>
        <item h="1" m="1" x="146"/>
        <item h="1" m="1" x="203"/>
        <item h="1" m="1" x="385"/>
        <item h="1" m="1" x="417"/>
        <item h="1" m="1" x="440"/>
        <item h="1" m="1" x="460"/>
        <item h="1" m="1" x="107"/>
        <item h="1" m="1" x="407"/>
        <item h="1" m="1" x="365"/>
        <item h="1" m="1" x="334"/>
        <item x="40"/>
        <item h="1" m="1" x="108"/>
        <item h="1" m="1" x="432"/>
        <item x="41"/>
        <item h="1" m="1" x="124"/>
        <item h="1" m="1" x="147"/>
        <item h="1" m="1" x="466"/>
        <item h="1" m="1" x="109"/>
        <item x="43"/>
        <item h="1" m="1" x="273"/>
        <item h="1" m="1" x="343"/>
        <item x="44"/>
        <item h="1" m="1" x="161"/>
        <item x="45"/>
        <item h="1" m="1" x="358"/>
        <item x="46"/>
        <item h="1" m="1" x="380"/>
        <item x="47"/>
        <item h="1" m="1" x="335"/>
        <item h="1" m="1" x="283"/>
        <item h="1" m="1" x="236"/>
        <item h="1" m="1" x="179"/>
        <item x="48"/>
        <item h="1" m="1" x="204"/>
        <item x="49"/>
        <item h="1" m="1" x="260"/>
        <item x="50"/>
        <item h="1" m="1" x="268"/>
        <item h="1" m="1" x="214"/>
        <item h="1" m="1" x="154"/>
        <item h="1" m="1" x="467"/>
        <item h="1" m="1" x="399"/>
        <item h="1" m="1" x="338"/>
        <item h="1" m="1" x="288"/>
        <item h="1" m="1" x="244"/>
        <item x="51"/>
        <item h="1" m="1" x="374"/>
        <item x="52"/>
        <item h="1" m="1" x="366"/>
        <item h="1" m="1" x="386"/>
        <item x="54"/>
        <item h="1" m="1" x="418"/>
        <item x="55"/>
        <item h="1" m="1" x="246"/>
        <item h="1" m="1" x="208"/>
        <item h="1" m="1" x="169"/>
        <item x="56"/>
        <item h="1" m="1" x="295"/>
        <item h="1" m="1" x="322"/>
        <item h="1" m="1" x="261"/>
        <item h="1" m="1" x="195"/>
        <item h="1" m="1" x="264"/>
        <item h="1" m="1" x="274"/>
        <item h="1" m="1" x="301"/>
        <item h="1" m="1" x="316"/>
        <item h="1" m="1" x="344"/>
        <item h="1" m="1" x="359"/>
        <item h="1" m="1" x="230"/>
        <item h="1" m="1" x="224"/>
        <item h="1" m="1" x="148"/>
        <item h="1" m="1" x="170"/>
        <item h="1" m="1" x="196"/>
        <item h="1" m="1" x="218"/>
        <item h="1" m="1" x="252"/>
        <item h="1" m="1" x="125"/>
        <item h="1" m="1" x="149"/>
        <item h="1" m="1" x="166"/>
        <item x="57"/>
        <item h="1" m="1" x="336"/>
        <item h="1" m="1" x="302"/>
        <item h="1" m="1" x="270"/>
        <item x="58"/>
        <item h="1" m="1" x="351"/>
        <item h="1" m="1" x="289"/>
        <item h="1" m="1" x="303"/>
        <item x="59"/>
        <item h="1" m="1" x="163"/>
        <item h="1" m="1" x="118"/>
        <item h="1" m="1" x="133"/>
        <item h="1" m="1" x="155"/>
        <item h="1" m="1" x="171"/>
        <item h="1" m="1" x="446"/>
        <item h="1" m="1" x="468"/>
        <item h="1" m="1" x="110"/>
        <item h="1" m="1" x="317"/>
        <item h="1" m="1" x="411"/>
        <item x="60"/>
        <item h="1" m="1" x="172"/>
        <item h="1" m="1" x="126"/>
        <item x="61"/>
        <item h="1" m="1" x="188"/>
        <item x="62"/>
        <item h="1" m="1" x="180"/>
        <item h="1" m="1" x="114"/>
        <item h="1" m="1" x="215"/>
        <item h="1" m="1" x="231"/>
        <item h="1" m="1" x="247"/>
        <item h="1" m="1" x="134"/>
        <item h="1" m="1" x="447"/>
        <item h="1" m="1" x="381"/>
        <item h="1" m="1" x="412"/>
        <item h="1" m="1" x="327"/>
        <item h="1" m="1" x="164"/>
        <item h="1" m="1" x="181"/>
        <item h="1" m="1" x="209"/>
        <item h="1" m="1" x="225"/>
        <item h="1" m="1" x="119"/>
        <item h="1" m="1" x="135"/>
        <item h="1" m="1" x="455"/>
        <item h="1" m="1" x="104"/>
        <item h="1" m="1" x="388"/>
        <item h="1" m="1" x="280"/>
        <item h="1" m="1" x="296"/>
        <item h="1" m="1" x="308"/>
        <item h="1" m="1" x="232"/>
        <item h="1" m="1" x="173"/>
        <item h="1" m="1" x="111"/>
        <item h="1" m="1" x="348"/>
        <item h="1" m="1" x="349"/>
        <item h="1" m="1" x="275"/>
        <item h="1" m="1" x="290"/>
        <item h="1" m="1" x="419"/>
        <item h="1" m="1" x="304"/>
        <item h="1" m="1" x="318"/>
        <item h="1" m="1" x="329"/>
        <item h="1" m="1" x="375"/>
        <item h="1" m="1" x="408"/>
        <item h="1" m="1" x="448"/>
        <item x="63"/>
        <item h="1" m="1" x="339"/>
        <item x="64"/>
        <item h="1" m="1" x="367"/>
        <item x="65"/>
        <item h="1" m="1" x="405"/>
        <item h="1" m="1" x="345"/>
        <item h="1" m="1" x="248"/>
        <item h="1" m="1" x="362"/>
        <item h="1" m="1" x="346"/>
        <item x="66"/>
        <item h="1" m="1" x="182"/>
        <item x="67"/>
        <item h="1" m="1" x="167"/>
        <item h="1" m="1" x="189"/>
        <item x="68"/>
        <item h="1" m="1" x="127"/>
        <item h="1" m="1" x="216"/>
        <item h="1" m="1" x="156"/>
        <item h="1" m="1" x="183"/>
        <item x="69"/>
        <item h="1" m="1" x="352"/>
        <item x="70"/>
        <item h="1" m="1" x="363"/>
        <item h="1" m="1" x="330"/>
        <item h="1" m="1" x="299"/>
        <item h="1" m="1" x="237"/>
        <item x="71"/>
        <item h="1" m="1" x="389"/>
        <item x="72"/>
        <item h="1" m="1" x="400"/>
        <item x="74"/>
        <item h="1" m="1" x="433"/>
        <item h="1" m="1" x="368"/>
        <item h="1" m="1" x="429"/>
        <item h="1" m="1" x="395"/>
        <item h="1" m="1" x="409"/>
        <item h="1" m="1" x="469"/>
        <item h="1" m="1" x="291"/>
        <item h="1" m="1" x="142"/>
        <item x="75"/>
        <item h="1" m="1" x="450"/>
        <item h="1" m="1" x="157"/>
        <item x="76"/>
        <item h="1" m="1" x="199"/>
        <item h="1" m="1" x="158"/>
        <item h="1" m="1" x="470"/>
        <item h="1" m="1" x="401"/>
        <item x="77"/>
        <item h="1" m="1" x="382"/>
        <item h="1" m="1" x="347"/>
        <item h="1" m="1" x="253"/>
        <item x="78"/>
        <item h="1" m="1" x="396"/>
        <item x="79"/>
        <item h="1" m="1" x="456"/>
        <item x="80"/>
        <item h="1" m="1" x="197"/>
        <item x="83"/>
        <item h="1" m="1" x="441"/>
        <item h="1" m="1" x="471"/>
        <item h="1" m="1" x="421"/>
        <item h="1" m="1" x="383"/>
        <item x="84"/>
        <item h="1" m="1" x="159"/>
        <item h="1" m="1" x="239"/>
        <item h="1" m="1" x="265"/>
        <item x="85"/>
        <item h="1" m="1" x="184"/>
        <item x="86"/>
        <item h="1" m="1" x="292"/>
        <item x="87"/>
        <item h="1" m="1" x="227"/>
        <item x="88"/>
        <item h="1" m="1" x="136"/>
        <item m="1" x="219"/>
        <item h="1" m="1" x="151"/>
        <item x="90"/>
        <item h="1" m="1" x="174"/>
        <item x="91"/>
        <item h="1" m="1" x="160"/>
        <item x="92"/>
        <item h="1" m="1" x="168"/>
        <item h="1" m="1" x="122"/>
        <item h="1" m="1" x="461"/>
        <item h="1" m="1" x="413"/>
        <item h="1" m="1" x="376"/>
        <item x="93"/>
        <item h="1" m="1" x="210"/>
        <item x="94"/>
        <item h="1" m="1" x="233"/>
        <item h="1" m="1" x="175"/>
        <item h="1" m="1" x="113"/>
        <item h="1" m="1" x="228"/>
        <item h="1" m="1" x="200"/>
        <item x="95"/>
        <item h="1" m="1" x="190"/>
        <item x="96"/>
        <item h="1" m="1" x="201"/>
        <item x="97"/>
        <item h="1" m="1" x="281"/>
        <item h="1" x="98"/>
        <item h="1" x="99"/>
        <item h="1" m="1" x="323"/>
        <item h="1" m="1" x="293"/>
        <item h="1" x="100"/>
        <item h="1" m="1" x="162"/>
        <item h="1" m="1" x="117"/>
        <item h="1" m="1" x="422"/>
        <item h="1" m="1" x="361"/>
        <item h="1" m="1" x="310"/>
        <item h="1" m="1" x="262"/>
        <item h="1" m="1" x="206"/>
        <item h="1" m="1" x="144"/>
        <item h="1" m="1" x="457"/>
        <item h="1" m="1" x="391"/>
        <item h="1" m="1" x="331"/>
        <item h="1" m="1" x="452"/>
        <item h="1" x="101"/>
        <item h="1" m="1" x="337"/>
        <item h="1" m="1" x="305"/>
        <item h="1" m="1" x="271"/>
        <item h="1" x="102"/>
        <item h="1" m="1" x="423"/>
        <item h="1" m="1" x="187"/>
        <item h="1" m="1" x="428"/>
        <item h="1" m="1" x="445"/>
        <item h="1" m="1" x="387"/>
        <item h="1" m="1" x="404"/>
        <item x="53"/>
        <item h="1" m="1" x="141"/>
        <item h="1" m="1" x="298"/>
        <item h="1" m="1" x="120"/>
        <item m="1" x="116"/>
        <item h="1" m="1" x="420"/>
        <item h="1" m="1" x="128"/>
        <item x="73"/>
        <item h="1" m="1" x="138"/>
        <item x="89"/>
        <item h="1" m="1" x="198"/>
        <item m="1" x="255"/>
        <item h="1" m="1" x="451"/>
        <item h="1" m="1" x="238"/>
        <item x="81"/>
        <item h="1" m="1" x="325"/>
        <item h="1" m="1" x="390"/>
        <item h="1" m="1" x="226"/>
        <item h="1" m="1" x="402"/>
        <item h="1" m="1" x="360"/>
        <item h="1" m="1" x="312"/>
        <item x="82"/>
        <item h="1" m="1" x="129"/>
        <item h="1" m="1" x="277"/>
        <item h="1" m="1" x="297"/>
        <item h="1" m="1" x="115"/>
        <item h="1" m="1" x="105"/>
        <item h="1" m="1" x="294"/>
        <item h="1" m="1" x="307"/>
        <item h="1" m="1" x="309"/>
        <item h="1" m="1" x="150"/>
        <item h="1" m="1" x="234"/>
        <item h="1" m="1" x="449"/>
        <item h="1" m="1" x="112"/>
        <item h="1" m="1" x="353"/>
        <item x="42"/>
        <item x="33"/>
      </items>
    </pivotField>
    <pivotField axis="axisRow" compact="0" outline="0" showAll="0">
      <items count="525">
        <item m="1" x="172"/>
        <item m="1" x="322"/>
        <item m="1" x="198"/>
        <item m="1" x="523"/>
        <item m="1" x="360"/>
        <item m="1" x="431"/>
        <item m="1" x="518"/>
        <item m="1" x="169"/>
        <item m="1" x="274"/>
        <item m="1" x="479"/>
        <item m="1" x="480"/>
        <item m="1" x="218"/>
        <item m="1" x="401"/>
        <item x="17"/>
        <item m="1" x="304"/>
        <item m="1" x="128"/>
        <item m="1" x="452"/>
        <item m="1" x="105"/>
        <item m="1" x="430"/>
        <item m="1" x="379"/>
        <item m="1" x="355"/>
        <item m="1" x="335"/>
        <item m="1" x="267"/>
        <item m="1" x="509"/>
        <item m="1" x="233"/>
        <item m="1" x="295"/>
        <item m="1" x="308"/>
        <item m="1" x="486"/>
        <item m="1" x="349"/>
        <item m="1" x="311"/>
        <item m="1" x="236"/>
        <item m="1" x="149"/>
        <item m="1" x="316"/>
        <item m="1" x="394"/>
        <item m="1" x="113"/>
        <item m="1" x="391"/>
        <item m="1" x="122"/>
        <item m="1" x="208"/>
        <item m="1" x="237"/>
        <item m="1" x="330"/>
        <item m="1" x="138"/>
        <item m="1" x="139"/>
        <item m="1" x="320"/>
        <item m="1" x="514"/>
        <item m="1" x="137"/>
        <item m="1" x="482"/>
        <item m="1" x="409"/>
        <item m="1" x="470"/>
        <item m="1" x="281"/>
        <item m="1" x="467"/>
        <item m="1" x="156"/>
        <item m="1" x="502"/>
        <item m="1" x="219"/>
        <item m="1" x="468"/>
        <item m="1" x="331"/>
        <item m="1" x="266"/>
        <item m="1" x="109"/>
        <item m="1" x="155"/>
        <item m="1" x="521"/>
        <item m="1" x="440"/>
        <item m="1" x="307"/>
        <item m="1" x="387"/>
        <item m="1" x="108"/>
        <item m="1" x="136"/>
        <item m="1" x="178"/>
        <item m="1" x="416"/>
        <item m="1" x="185"/>
        <item m="1" x="124"/>
        <item m="1" x="364"/>
        <item m="1" x="317"/>
        <item m="1" x="238"/>
        <item m="1" x="376"/>
        <item m="1" x="490"/>
        <item m="1" x="171"/>
        <item m="1" x="510"/>
        <item m="1" x="239"/>
        <item m="1" x="499"/>
        <item m="1" x="408"/>
        <item m="1" x="344"/>
        <item m="1" x="442"/>
        <item m="1" x="445"/>
        <item m="1" x="112"/>
        <item m="1" x="422"/>
        <item m="1" x="296"/>
        <item m="1" x="329"/>
        <item m="1" x="465"/>
        <item m="1" x="175"/>
        <item m="1" x="512"/>
        <item m="1" x="463"/>
        <item m="1" x="427"/>
        <item m="1" x="283"/>
        <item m="1" x="457"/>
        <item m="1" x="389"/>
        <item m="1" x="488"/>
        <item m="1" x="195"/>
        <item m="1" x="240"/>
        <item m="1" x="403"/>
        <item m="1" x="328"/>
        <item m="1" x="194"/>
        <item m="1" x="451"/>
        <item m="1" x="216"/>
        <item m="1" x="162"/>
        <item m="1" x="199"/>
        <item m="1" x="205"/>
        <item m="1" x="110"/>
        <item m="1" x="170"/>
        <item m="1" x="166"/>
        <item m="1" x="158"/>
        <item m="1" x="152"/>
        <item m="1" x="415"/>
        <item m="1" x="264"/>
        <item m="1" x="397"/>
        <item m="1" x="462"/>
        <item m="1" x="461"/>
        <item m="1" x="505"/>
        <item m="1" x="517"/>
        <item m="1" x="292"/>
        <item m="1" x="144"/>
        <item m="1" x="268"/>
        <item m="1" x="270"/>
        <item m="1" x="271"/>
        <item m="1" x="313"/>
        <item m="1" x="491"/>
        <item m="1" x="118"/>
        <item m="1" x="153"/>
        <item m="1" x="259"/>
        <item m="1" x="398"/>
        <item m="1" x="500"/>
        <item m="1" x="279"/>
        <item m="1" x="247"/>
        <item m="1" x="460"/>
        <item m="1" x="249"/>
        <item m="1" x="516"/>
        <item m="1" x="135"/>
        <item m="1" x="484"/>
        <item m="1" x="131"/>
        <item m="1" x="455"/>
        <item m="1" x="476"/>
        <item m="1" x="173"/>
        <item m="1" x="489"/>
        <item m="1" x="284"/>
        <item x="14"/>
        <item m="1" x="315"/>
        <item m="1" x="336"/>
        <item m="1" x="381"/>
        <item x="21"/>
        <item m="1" x="464"/>
        <item m="1" x="191"/>
        <item m="1" x="327"/>
        <item m="1" x="129"/>
        <item m="1" x="325"/>
        <item m="1" x="421"/>
        <item m="1" x="446"/>
        <item m="1" x="235"/>
        <item m="1" x="459"/>
        <item m="1" x="179"/>
        <item m="1" x="346"/>
        <item m="1" x="291"/>
        <item m="1" x="126"/>
        <item m="1" x="453"/>
        <item m="1" x="220"/>
        <item m="1" x="276"/>
        <item m="1" x="300"/>
        <item m="1" x="473"/>
        <item m="1" x="299"/>
        <item m="1" x="361"/>
        <item m="1" x="298"/>
        <item m="1" x="188"/>
        <item m="1" x="164"/>
        <item m="1" x="314"/>
        <item m="1" x="151"/>
        <item m="1" x="212"/>
        <item m="1" x="326"/>
        <item m="1" x="426"/>
        <item m="1" x="497"/>
        <item m="1" x="478"/>
        <item m="1" x="228"/>
        <item m="1" x="145"/>
        <item m="1" x="165"/>
        <item m="1" x="265"/>
        <item m="1" x="324"/>
        <item m="1" x="396"/>
        <item m="1" x="167"/>
        <item m="1" x="352"/>
        <item m="1" x="359"/>
        <item m="1" x="222"/>
        <item m="1" x="130"/>
        <item m="1" x="447"/>
        <item m="1" x="520"/>
        <item m="1" x="280"/>
        <item m="1" x="312"/>
        <item m="1" x="201"/>
        <item m="1" x="374"/>
        <item m="1" x="273"/>
        <item m="1" x="180"/>
        <item m="1" x="306"/>
        <item m="1" x="378"/>
        <item m="1" x="434"/>
        <item m="1" x="305"/>
        <item m="1" x="438"/>
        <item m="1" x="501"/>
        <item m="1" x="492"/>
        <item m="1" x="423"/>
        <item m="1" x="448"/>
        <item m="1" x="414"/>
        <item m="1" x="466"/>
        <item m="1" x="407"/>
        <item m="1" x="343"/>
        <item m="1" x="429"/>
        <item m="1" x="217"/>
        <item m="1" x="289"/>
        <item m="1" x="388"/>
        <item m="1" x="225"/>
        <item m="1" x="102"/>
        <item m="1" x="254"/>
        <item m="1" x="358"/>
        <item m="1" x="420"/>
        <item m="1" x="174"/>
        <item m="1" x="345"/>
        <item m="1" x="424"/>
        <item m="1" x="288"/>
        <item m="1" x="120"/>
        <item m="1" x="402"/>
        <item m="1" x="193"/>
        <item m="1" x="333"/>
        <item m="1" x="256"/>
        <item m="1" x="196"/>
        <item m="1" x="244"/>
        <item m="1" x="405"/>
        <item m="1" x="406"/>
        <item m="1" x="242"/>
        <item m="1" x="356"/>
        <item m="1" x="362"/>
        <item m="1" x="278"/>
        <item m="1" x="471"/>
        <item m="1" x="104"/>
        <item m="1" x="365"/>
        <item x="19"/>
        <item m="1" x="123"/>
        <item x="6"/>
        <item m="1" x="213"/>
        <item m="1" x="337"/>
        <item m="1" x="182"/>
        <item m="1" x="234"/>
        <item m="1" x="230"/>
        <item m="1" x="287"/>
        <item m="1" x="390"/>
        <item m="1" x="334"/>
        <item m="1" x="206"/>
        <item m="1" x="103"/>
        <item m="1" x="418"/>
        <item m="1" x="106"/>
        <item m="1" x="160"/>
        <item m="1" x="285"/>
        <item m="1" x="231"/>
        <item m="1" x="506"/>
        <item m="1" x="140"/>
        <item m="1" x="154"/>
        <item m="1" x="443"/>
        <item m="1" x="373"/>
        <item m="1" x="386"/>
        <item m="1" x="114"/>
        <item m="1" x="348"/>
        <item m="1" x="474"/>
        <item x="3"/>
        <item m="1" x="177"/>
        <item m="1" x="241"/>
        <item m="1" x="245"/>
        <item m="1" x="301"/>
        <item m="1" x="147"/>
        <item m="1" x="302"/>
        <item m="1" x="481"/>
        <item m="1" x="146"/>
        <item m="1" x="293"/>
        <item m="1" x="318"/>
        <item m="1" x="417"/>
        <item m="1" x="248"/>
        <item m="1" x="357"/>
        <item m="1" x="186"/>
        <item m="1" x="475"/>
        <item m="1" x="341"/>
        <item m="1" x="211"/>
        <item m="1" x="187"/>
        <item m="1" x="210"/>
        <item m="1" x="243"/>
        <item m="1" x="370"/>
        <item m="1" x="411"/>
        <item m="1" x="209"/>
        <item m="1" x="294"/>
        <item m="1" x="469"/>
        <item x="0"/>
        <item m="1" x="367"/>
        <item m="1" x="197"/>
        <item m="1" x="368"/>
        <item x="57"/>
        <item m="1" x="519"/>
        <item m="1" x="255"/>
        <item m="1" x="202"/>
        <item m="1" x="338"/>
        <item m="1" x="400"/>
        <item m="1" x="207"/>
        <item m="1" x="200"/>
        <item m="1" x="232"/>
        <item m="1" x="150"/>
        <item m="1" x="323"/>
        <item m="1" x="332"/>
        <item m="1" x="303"/>
        <item m="1" x="107"/>
        <item m="1" x="435"/>
        <item m="1" x="350"/>
        <item x="1"/>
        <item m="1" x="412"/>
        <item m="1" x="351"/>
        <item m="1" x="252"/>
        <item m="1" x="282"/>
        <item m="1" x="309"/>
        <item m="1" x="410"/>
        <item m="1" x="262"/>
        <item m="1" x="439"/>
        <item x="15"/>
        <item m="1" x="297"/>
        <item m="1" x="134"/>
        <item m="1" x="157"/>
        <item m="1" x="226"/>
        <item m="1" x="190"/>
        <item m="1" x="141"/>
        <item m="1" x="119"/>
        <item m="1" x="121"/>
        <item m="1" x="261"/>
        <item m="1" x="260"/>
        <item m="1" x="269"/>
        <item m="1" x="363"/>
        <item m="1" x="163"/>
        <item m="1" x="353"/>
        <item m="1" x="441"/>
        <item m="1" x="503"/>
        <item m="1" x="494"/>
        <item m="1" x="161"/>
        <item m="1" x="253"/>
        <item m="1" x="339"/>
        <item m="1" x="508"/>
        <item m="1" x="127"/>
        <item m="1" x="483"/>
        <item m="1" x="176"/>
        <item m="1" x="498"/>
        <item m="1" x="493"/>
        <item m="1" x="385"/>
        <item m="1" x="392"/>
        <item m="1" x="456"/>
        <item m="1" x="221"/>
        <item m="1" x="472"/>
        <item m="1" x="393"/>
        <item m="1" x="404"/>
        <item m="1" x="504"/>
        <item m="1" x="347"/>
        <item m="1" x="449"/>
        <item m="1" x="184"/>
        <item m="1" x="454"/>
        <item m="1" x="399"/>
        <item m="1" x="183"/>
        <item m="1" x="444"/>
        <item m="1" x="369"/>
        <item m="1" x="380"/>
        <item m="1" x="258"/>
        <item m="1" x="159"/>
        <item m="1" x="342"/>
        <item m="1" x="203"/>
        <item m="1" x="413"/>
        <item x="29"/>
        <item m="1" x="125"/>
        <item m="1" x="515"/>
        <item m="1" x="354"/>
        <item m="1" x="148"/>
        <item m="1" x="366"/>
        <item m="1" x="485"/>
        <item m="1" x="372"/>
        <item m="1" x="377"/>
        <item m="1" x="214"/>
        <item m="1" x="275"/>
        <item m="1" x="458"/>
        <item m="1" x="277"/>
        <item m="1" x="436"/>
        <item m="1" x="133"/>
        <item m="1" x="513"/>
        <item m="1" x="227"/>
        <item m="1" x="189"/>
        <item m="1" x="257"/>
        <item m="1" x="496"/>
        <item x="100"/>
        <item m="1" x="181"/>
        <item m="1" x="111"/>
        <item m="1" x="428"/>
        <item m="1" x="450"/>
        <item m="1" x="143"/>
        <item m="1" x="229"/>
        <item m="1" x="375"/>
        <item m="1" x="384"/>
        <item m="1" x="246"/>
        <item m="1" x="204"/>
        <item m="1" x="310"/>
        <item m="1" x="286"/>
        <item m="1" x="507"/>
        <item m="1" x="383"/>
        <item m="1" x="321"/>
        <item m="1" x="192"/>
        <item m="1" x="382"/>
        <item m="1" x="437"/>
        <item m="1" x="223"/>
        <item m="1" x="115"/>
        <item m="1" x="250"/>
        <item m="1" x="224"/>
        <item m="1" x="116"/>
        <item m="1" x="319"/>
        <item m="1" x="419"/>
        <item m="1" x="522"/>
        <item m="1" x="432"/>
        <item m="1" x="477"/>
        <item m="1" x="371"/>
        <item m="1" x="132"/>
        <item m="1" x="340"/>
        <item m="1" x="487"/>
        <item m="1" x="117"/>
        <item m="1" x="251"/>
        <item m="1" x="290"/>
        <item m="1" x="215"/>
        <item m="1" x="142"/>
        <item m="1" x="511"/>
        <item m="1" x="263"/>
        <item m="1" x="168"/>
        <item m="1" x="395"/>
        <item m="1" x="433"/>
        <item m="1" x="495"/>
        <item m="1" x="425"/>
        <item x="2"/>
        <item x="4"/>
        <item x="5"/>
        <item x="7"/>
        <item x="8"/>
        <item x="9"/>
        <item x="10"/>
        <item x="11"/>
        <item x="12"/>
        <item x="13"/>
        <item x="16"/>
        <item x="18"/>
        <item x="20"/>
        <item x="22"/>
        <item x="23"/>
        <item m="1" x="101"/>
        <item x="25"/>
        <item x="26"/>
        <item x="27"/>
        <item x="28"/>
        <item x="30"/>
        <item x="31"/>
        <item x="32"/>
        <item x="34"/>
        <item x="35"/>
        <item x="36"/>
        <item x="37"/>
        <item x="38"/>
        <item x="39"/>
        <item x="40"/>
        <item x="41"/>
        <item x="43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8"/>
        <item x="59"/>
        <item x="60"/>
        <item x="61"/>
        <item x="62"/>
        <item x="63"/>
        <item x="64"/>
        <item x="65"/>
        <item x="67"/>
        <item x="68"/>
        <item x="69"/>
        <item x="70"/>
        <item x="71"/>
        <item x="73"/>
        <item x="74"/>
        <item x="75"/>
        <item x="76"/>
        <item x="77"/>
        <item x="78"/>
        <item x="79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m="1" x="272"/>
        <item x="42"/>
        <item x="44"/>
        <item x="66"/>
        <item x="24"/>
        <item x="33"/>
        <item x="72"/>
        <item x="80"/>
        <item t="default"/>
      </items>
    </pivotField>
    <pivotField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</pivotFields>
  <rowFields count="2">
    <field x="0"/>
    <field x="1"/>
  </rowFields>
  <rowItems count="91">
    <i>
      <x v="11"/>
      <x v="434"/>
    </i>
    <i>
      <x v="13"/>
      <x v="435"/>
    </i>
    <i>
      <x v="51"/>
      <x v="439"/>
    </i>
    <i>
      <x v="58"/>
      <x v="440"/>
    </i>
    <i>
      <x v="74"/>
      <x v="441"/>
    </i>
    <i>
      <x v="76"/>
      <x v="442"/>
    </i>
    <i>
      <x v="78"/>
      <x v="141"/>
    </i>
    <i>
      <x v="80"/>
      <x v="319"/>
    </i>
    <i>
      <x v="82"/>
      <x v="443"/>
    </i>
    <i>
      <x v="87"/>
      <x v="13"/>
    </i>
    <i>
      <x v="91"/>
      <x v="444"/>
    </i>
    <i>
      <x v="95"/>
      <x v="237"/>
    </i>
    <i>
      <x v="97"/>
      <x v="445"/>
    </i>
    <i>
      <x v="99"/>
      <x v="145"/>
    </i>
    <i>
      <x v="104"/>
      <x v="446"/>
    </i>
    <i>
      <x v="108"/>
      <x v="447"/>
    </i>
    <i>
      <x v="112"/>
      <x v="520"/>
    </i>
    <i>
      <x v="114"/>
      <x v="449"/>
    </i>
    <i>
      <x v="117"/>
      <x v="450"/>
    </i>
    <i>
      <x v="121"/>
      <x v="451"/>
    </i>
    <i>
      <x v="123"/>
      <x v="452"/>
    </i>
    <i>
      <x v="125"/>
      <x v="368"/>
    </i>
    <i>
      <x v="127"/>
      <x v="453"/>
    </i>
    <i>
      <x v="129"/>
      <x v="454"/>
    </i>
    <i>
      <x v="136"/>
      <x v="455"/>
    </i>
    <i>
      <x v="141"/>
      <x v="456"/>
    </i>
    <i>
      <x v="143"/>
      <x v="457"/>
    </i>
    <i>
      <x v="151"/>
      <x v="458"/>
    </i>
    <i>
      <x v="160"/>
      <x v="459"/>
    </i>
    <i>
      <x v="164"/>
      <x v="460"/>
    </i>
    <i>
      <x v="166"/>
      <x v="461"/>
    </i>
    <i>
      <x v="178"/>
      <x v="462"/>
    </i>
    <i>
      <x v="181"/>
      <x v="463"/>
    </i>
    <i>
      <x v="186"/>
      <x v="464"/>
    </i>
    <i>
      <x v="189"/>
      <x v="518"/>
    </i>
    <i>
      <x v="191"/>
      <x v="465"/>
    </i>
    <i>
      <x v="193"/>
      <x v="466"/>
    </i>
    <i>
      <x v="195"/>
      <x v="467"/>
    </i>
    <i>
      <x v="200"/>
      <x v="468"/>
    </i>
    <i>
      <x v="202"/>
      <x v="469"/>
    </i>
    <i>
      <x v="204"/>
      <x v="470"/>
    </i>
    <i>
      <x v="213"/>
      <x v="471"/>
    </i>
    <i>
      <x v="215"/>
      <x v="472"/>
    </i>
    <i>
      <x v="218"/>
      <x v="474"/>
    </i>
    <i>
      <x v="220"/>
      <x v="475"/>
    </i>
    <i>
      <x v="224"/>
      <x v="476"/>
    </i>
    <i>
      <x v="245"/>
      <x v="294"/>
    </i>
    <i>
      <x v="249"/>
      <x v="477"/>
    </i>
    <i>
      <x v="253"/>
      <x v="478"/>
    </i>
    <i>
      <x v="264"/>
      <x v="479"/>
    </i>
    <i>
      <x v="267"/>
      <x v="480"/>
    </i>
    <i>
      <x v="269"/>
      <x v="481"/>
    </i>
    <i>
      <x v="306"/>
      <x v="482"/>
    </i>
    <i>
      <x v="308"/>
      <x v="483"/>
    </i>
    <i>
      <x v="310"/>
      <x v="484"/>
    </i>
    <i>
      <x v="316"/>
      <x v="519"/>
    </i>
    <i>
      <x v="318"/>
      <x v="485"/>
    </i>
    <i>
      <x v="321"/>
      <x v="458"/>
    </i>
    <i>
      <x v="326"/>
      <x v="486"/>
    </i>
    <i>
      <x v="328"/>
      <x v="487"/>
    </i>
    <i>
      <x v="333"/>
      <x v="488"/>
    </i>
    <i>
      <x v="335"/>
      <x v="489"/>
    </i>
    <i>
      <x v="337"/>
      <x v="490"/>
    </i>
    <i>
      <x v="346"/>
      <x v="491"/>
    </i>
    <i>
      <x v="349"/>
      <x v="492"/>
    </i>
    <i>
      <x v="354"/>
      <x v="493"/>
    </i>
    <i>
      <x v="358"/>
      <x v="494"/>
    </i>
    <i>
      <x v="360"/>
      <x v="495"/>
    </i>
    <i>
      <x v="362"/>
      <x v="496"/>
    </i>
    <i>
      <x v="364"/>
      <x v="498"/>
    </i>
    <i>
      <x v="369"/>
      <x v="499"/>
    </i>
    <i>
      <x v="373"/>
      <x v="500"/>
    </i>
    <i>
      <x v="375"/>
      <x v="501"/>
    </i>
    <i>
      <x v="377"/>
      <x v="502"/>
    </i>
    <i>
      <x v="379"/>
      <x v="503"/>
    </i>
    <i>
      <x v="383"/>
      <x v="505"/>
    </i>
    <i>
      <x v="385"/>
      <x v="506"/>
    </i>
    <i>
      <x v="387"/>
      <x v="507"/>
    </i>
    <i>
      <x v="393"/>
      <x v="508"/>
    </i>
    <i>
      <x v="395"/>
      <x v="509"/>
    </i>
    <i>
      <x v="401"/>
      <x v="493"/>
    </i>
    <i>
      <x v="403"/>
      <x v="510"/>
    </i>
    <i>
      <x v="405"/>
      <x v="511"/>
    </i>
    <i>
      <x v="435"/>
      <x v="473"/>
    </i>
    <i>
      <x v="442"/>
      <x v="522"/>
    </i>
    <i>
      <x v="444"/>
      <x v="504"/>
    </i>
    <i>
      <x v="449"/>
      <x v="523"/>
    </i>
    <i>
      <x v="456"/>
      <x v="497"/>
    </i>
    <i>
      <x v="470"/>
      <x v="517"/>
    </i>
    <i>
      <x v="471"/>
      <x v="521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účet z PM" fld="3" baseField="1" baseItem="136"/>
    <dataField name="Súčet z PD" fld="4" baseField="1" baseItem="136"/>
    <dataField name="Súčet z OM" fld="5" baseField="1" baseItem="136"/>
    <dataField name="Súčet z OD" fld="6" baseField="1" baseItem="136"/>
    <dataField name="Súčet z ZM" fld="9" baseField="1" baseItem="136"/>
    <dataField name="Súčet z ZD" fld="10" baseField="1" baseItem="136"/>
  </dataFields>
  <formats count="98">
    <format dxfId="97">
      <pivotArea outline="0" collapsedLevelsAreSubtotals="1" fieldPosition="0"/>
    </format>
    <format dxfId="96">
      <pivotArea outline="0" collapsedLevelsAreSubtotals="1" fieldPosition="0">
        <references count="2">
          <reference field="0" count="5" selected="0">
            <x v="82"/>
            <x v="87"/>
            <x v="91"/>
            <x v="95"/>
            <x v="97"/>
          </reference>
          <reference field="1" count="5" selected="0">
            <x v="5"/>
            <x v="13"/>
            <x v="237"/>
            <x v="248"/>
            <x v="278"/>
          </reference>
        </references>
      </pivotArea>
    </format>
    <format dxfId="95">
      <pivotArea dataOnly="0" labelOnly="1" outline="0" fieldPosition="0">
        <references count="1">
          <reference field="0" count="5">
            <x v="82"/>
            <x v="87"/>
            <x v="91"/>
            <x v="95"/>
            <x v="97"/>
          </reference>
        </references>
      </pivotArea>
    </format>
    <format dxfId="94">
      <pivotArea outline="0" collapsedLevelsAreSubtotals="1" fieldPosition="0">
        <references count="2">
          <reference field="0" count="1" selected="0">
            <x v="326"/>
          </reference>
          <reference field="1" count="1" selected="0">
            <x v="384"/>
          </reference>
        </references>
      </pivotArea>
    </format>
    <format dxfId="93">
      <pivotArea dataOnly="0" labelOnly="1" outline="0" fieldPosition="0">
        <references count="1">
          <reference field="0" count="1">
            <x v="326"/>
          </reference>
        </references>
      </pivotArea>
    </format>
    <format dxfId="92">
      <pivotArea dataOnly="0" labelOnly="1" outline="0" fieldPosition="0">
        <references count="2">
          <reference field="0" count="1" selected="0">
            <x v="326"/>
          </reference>
          <reference field="1" count="1">
            <x v="384"/>
          </reference>
        </references>
      </pivotArea>
    </format>
    <format dxfId="91">
      <pivotArea outline="0" collapsedLevelsAreSubtotals="1" fieldPosition="0">
        <references count="2">
          <reference field="0" count="1" selected="0">
            <x v="349"/>
          </reference>
          <reference field="1" count="1" selected="0">
            <x v="182"/>
          </reference>
        </references>
      </pivotArea>
    </format>
    <format dxfId="90">
      <pivotArea dataOnly="0" labelOnly="1" outline="0" fieldPosition="0">
        <references count="1">
          <reference field="0" count="1">
            <x v="349"/>
          </reference>
        </references>
      </pivotArea>
    </format>
    <format dxfId="89">
      <pivotArea dataOnly="0" labelOnly="1" outline="0" fieldPosition="0">
        <references count="2">
          <reference field="0" count="1" selected="0">
            <x v="349"/>
          </reference>
          <reference field="1" count="1">
            <x v="182"/>
          </reference>
        </references>
      </pivotArea>
    </format>
    <format dxfId="88">
      <pivotArea outline="0" collapsedLevelsAreSubtotals="1" fieldPosition="0">
        <references count="2">
          <reference field="0" count="2" selected="0">
            <x v="202"/>
            <x v="204"/>
          </reference>
          <reference field="1" count="2" selected="0">
            <x v="124"/>
            <x v="219"/>
          </reference>
        </references>
      </pivotArea>
    </format>
    <format dxfId="87">
      <pivotArea dataOnly="0" labelOnly="1" outline="0" fieldPosition="0">
        <references count="1">
          <reference field="0" count="2">
            <x v="202"/>
            <x v="204"/>
          </reference>
        </references>
      </pivotArea>
    </format>
    <format dxfId="86">
      <pivotArea dataOnly="0" labelOnly="1" outline="0" fieldPosition="0">
        <references count="2">
          <reference field="0" count="1" selected="0">
            <x v="202"/>
          </reference>
          <reference field="1" count="1">
            <x v="219"/>
          </reference>
        </references>
      </pivotArea>
    </format>
    <format dxfId="85">
      <pivotArea dataOnly="0" labelOnly="1" outline="0" fieldPosition="0">
        <references count="2">
          <reference field="0" count="1" selected="0">
            <x v="204"/>
          </reference>
          <reference field="1" count="1">
            <x v="124"/>
          </reference>
        </references>
      </pivotArea>
    </format>
    <format dxfId="84">
      <pivotArea outline="0" collapsedLevelsAreSubtotals="1" fieldPosition="0">
        <references count="2">
          <reference field="0" count="79" selected="0">
            <x v="51"/>
            <x v="58"/>
            <x v="72"/>
            <x v="74"/>
            <x v="76"/>
            <x v="78"/>
            <x v="80"/>
            <x v="82"/>
            <x v="87"/>
            <x v="91"/>
            <x v="95"/>
            <x v="97"/>
            <x v="99"/>
            <x v="104"/>
            <x v="108"/>
            <x v="112"/>
            <x v="114"/>
            <x v="117"/>
            <x v="121"/>
            <x v="123"/>
            <x v="125"/>
            <x v="127"/>
            <x v="129"/>
            <x v="136"/>
            <x v="141"/>
            <x v="143"/>
            <x v="151"/>
            <x v="155"/>
            <x v="158"/>
            <x v="160"/>
            <x v="164"/>
            <x v="166"/>
            <x v="178"/>
            <x v="181"/>
            <x v="186"/>
            <x v="189"/>
            <x v="202"/>
            <x v="204"/>
            <x v="215"/>
            <x v="218"/>
            <x v="224"/>
            <x v="245"/>
            <x v="249"/>
            <x v="253"/>
            <x v="264"/>
            <x v="267"/>
            <x v="269"/>
            <x v="306"/>
            <x v="308"/>
            <x v="310"/>
            <x v="316"/>
            <x v="318"/>
            <x v="321"/>
            <x v="326"/>
            <x v="328"/>
            <x v="333"/>
            <x v="335"/>
            <x v="337"/>
            <x v="346"/>
            <x v="349"/>
            <x v="354"/>
            <x v="358"/>
            <x v="360"/>
            <x v="362"/>
            <x v="364"/>
            <x v="369"/>
            <x v="373"/>
            <x v="375"/>
            <x v="377"/>
            <x v="379"/>
            <x v="381"/>
            <x v="383"/>
            <x v="385"/>
            <x v="387"/>
            <x v="393"/>
            <x v="395"/>
            <x v="401"/>
            <x v="403"/>
            <x v="405"/>
          </reference>
          <reference field="1" count="77" selected="0">
            <x v="0"/>
            <x v="2"/>
            <x v="3"/>
            <x v="5"/>
            <x v="6"/>
            <x v="13"/>
            <x v="17"/>
            <x v="18"/>
            <x v="25"/>
            <x v="28"/>
            <x v="38"/>
            <x v="50"/>
            <x v="53"/>
            <x v="61"/>
            <x v="68"/>
            <x v="69"/>
            <x v="73"/>
            <x v="77"/>
            <x v="78"/>
            <x v="92"/>
            <x v="102"/>
            <x v="103"/>
            <x v="116"/>
            <x v="124"/>
            <x v="126"/>
            <x v="136"/>
            <x v="141"/>
            <x v="145"/>
            <x v="182"/>
            <x v="195"/>
            <x v="198"/>
            <x v="216"/>
            <x v="218"/>
            <x v="219"/>
            <x v="221"/>
            <x v="222"/>
            <x v="226"/>
            <x v="227"/>
            <x v="228"/>
            <x v="230"/>
            <x v="231"/>
            <x v="232"/>
            <x v="237"/>
            <x v="244"/>
            <x v="248"/>
            <x v="260"/>
            <x v="271"/>
            <x v="274"/>
            <x v="278"/>
            <x v="291"/>
            <x v="294"/>
            <x v="297"/>
            <x v="319"/>
            <x v="321"/>
            <x v="322"/>
            <x v="326"/>
            <x v="333"/>
            <x v="337"/>
            <x v="345"/>
            <x v="348"/>
            <x v="350"/>
            <x v="353"/>
            <x v="354"/>
            <x v="355"/>
            <x v="356"/>
            <x v="364"/>
            <x v="365"/>
            <x v="368"/>
            <x v="374"/>
            <x v="376"/>
            <x v="377"/>
            <x v="379"/>
            <x v="380"/>
            <x v="383"/>
            <x v="384"/>
            <x v="386"/>
            <x v="388"/>
          </reference>
        </references>
      </pivotArea>
    </format>
    <format dxfId="83">
      <pivotArea grandRow="1" outline="0" collapsedLevelsAreSubtotals="1" fieldPosition="0"/>
    </format>
    <format dxfId="82">
      <pivotArea dataOnly="0" labelOnly="1" outline="0" fieldPosition="0">
        <references count="1">
          <reference field="0" count="50">
            <x v="51"/>
            <x v="58"/>
            <x v="72"/>
            <x v="74"/>
            <x v="76"/>
            <x v="78"/>
            <x v="80"/>
            <x v="82"/>
            <x v="87"/>
            <x v="91"/>
            <x v="95"/>
            <x v="97"/>
            <x v="99"/>
            <x v="104"/>
            <x v="108"/>
            <x v="112"/>
            <x v="114"/>
            <x v="117"/>
            <x v="121"/>
            <x v="123"/>
            <x v="125"/>
            <x v="127"/>
            <x v="129"/>
            <x v="136"/>
            <x v="141"/>
            <x v="143"/>
            <x v="151"/>
            <x v="155"/>
            <x v="158"/>
            <x v="160"/>
            <x v="164"/>
            <x v="166"/>
            <x v="178"/>
            <x v="181"/>
            <x v="186"/>
            <x v="189"/>
            <x v="202"/>
            <x v="204"/>
            <x v="215"/>
            <x v="218"/>
            <x v="224"/>
            <x v="245"/>
            <x v="249"/>
            <x v="253"/>
            <x v="264"/>
            <x v="267"/>
            <x v="269"/>
            <x v="306"/>
            <x v="308"/>
            <x v="310"/>
          </reference>
        </references>
      </pivotArea>
    </format>
    <format dxfId="81">
      <pivotArea dataOnly="0" labelOnly="1" outline="0" fieldPosition="0">
        <references count="1">
          <reference field="0" count="29">
            <x v="316"/>
            <x v="318"/>
            <x v="321"/>
            <x v="326"/>
            <x v="328"/>
            <x v="333"/>
            <x v="335"/>
            <x v="337"/>
            <x v="346"/>
            <x v="349"/>
            <x v="354"/>
            <x v="358"/>
            <x v="360"/>
            <x v="362"/>
            <x v="364"/>
            <x v="369"/>
            <x v="373"/>
            <x v="375"/>
            <x v="377"/>
            <x v="379"/>
            <x v="381"/>
            <x v="383"/>
            <x v="385"/>
            <x v="387"/>
            <x v="393"/>
            <x v="395"/>
            <x v="401"/>
            <x v="403"/>
            <x v="405"/>
          </reference>
        </references>
      </pivotArea>
    </format>
    <format dxfId="80">
      <pivotArea dataOnly="0" labelOnly="1" grandRow="1" outline="0" fieldPosition="0"/>
    </format>
    <format dxfId="79">
      <pivotArea dataOnly="0" labelOnly="1" outline="0" fieldPosition="0">
        <references count="2">
          <reference field="0" count="1" selected="0">
            <x v="51"/>
          </reference>
          <reference field="1" count="1">
            <x v="136"/>
          </reference>
        </references>
      </pivotArea>
    </format>
    <format dxfId="78">
      <pivotArea dataOnly="0" labelOnly="1" outline="0" fieldPosition="0">
        <references count="2">
          <reference field="0" count="1" selected="0">
            <x v="58"/>
          </reference>
          <reference field="1" count="1">
            <x v="78"/>
          </reference>
        </references>
      </pivotArea>
    </format>
    <format dxfId="77">
      <pivotArea dataOnly="0" labelOnly="1" outline="0" fieldPosition="0">
        <references count="2">
          <reference field="0" count="1" selected="0">
            <x v="72"/>
          </reference>
          <reference field="1" count="1">
            <x v="77"/>
          </reference>
        </references>
      </pivotArea>
    </format>
    <format dxfId="76">
      <pivotArea dataOnly="0" labelOnly="1" outline="0" fieldPosition="0">
        <references count="2">
          <reference field="0" count="1" selected="0">
            <x v="74"/>
          </reference>
          <reference field="1" count="1">
            <x v="116"/>
          </reference>
        </references>
      </pivotArea>
    </format>
    <format dxfId="75">
      <pivotArea dataOnly="0" labelOnly="1" outline="0" fieldPosition="0">
        <references count="2">
          <reference field="0" count="1" selected="0">
            <x v="76"/>
          </reference>
          <reference field="1" count="1">
            <x v="356"/>
          </reference>
        </references>
      </pivotArea>
    </format>
    <format dxfId="74">
      <pivotArea dataOnly="0" labelOnly="1" outline="0" fieldPosition="0">
        <references count="2">
          <reference field="0" count="1" selected="0">
            <x v="78"/>
          </reference>
          <reference field="1" count="1">
            <x v="141"/>
          </reference>
        </references>
      </pivotArea>
    </format>
    <format dxfId="73">
      <pivotArea dataOnly="0" labelOnly="1" outline="0" fieldPosition="0">
        <references count="2">
          <reference field="0" count="1" selected="0">
            <x v="80"/>
          </reference>
          <reference field="1" count="1">
            <x v="319"/>
          </reference>
        </references>
      </pivotArea>
    </format>
    <format dxfId="72">
      <pivotArea dataOnly="0" labelOnly="1" outline="0" fieldPosition="0">
        <references count="2">
          <reference field="0" count="1" selected="0">
            <x v="82"/>
          </reference>
          <reference field="1" count="1">
            <x v="248"/>
          </reference>
        </references>
      </pivotArea>
    </format>
    <format dxfId="71">
      <pivotArea dataOnly="0" labelOnly="1" outline="0" fieldPosition="0">
        <references count="2">
          <reference field="0" count="1" selected="0">
            <x v="87"/>
          </reference>
          <reference field="1" count="1">
            <x v="13"/>
          </reference>
        </references>
      </pivotArea>
    </format>
    <format dxfId="70">
      <pivotArea dataOnly="0" labelOnly="1" outline="0" fieldPosition="0">
        <references count="2">
          <reference field="0" count="1" selected="0">
            <x v="91"/>
          </reference>
          <reference field="1" count="1">
            <x v="5"/>
          </reference>
        </references>
      </pivotArea>
    </format>
    <format dxfId="69">
      <pivotArea dataOnly="0" labelOnly="1" outline="0" fieldPosition="0">
        <references count="2">
          <reference field="0" count="1" selected="0">
            <x v="95"/>
          </reference>
          <reference field="1" count="1">
            <x v="237"/>
          </reference>
        </references>
      </pivotArea>
    </format>
    <format dxfId="68">
      <pivotArea dataOnly="0" labelOnly="1" outline="0" fieldPosition="0">
        <references count="2">
          <reference field="0" count="1" selected="0">
            <x v="97"/>
          </reference>
          <reference field="1" count="1">
            <x v="278"/>
          </reference>
        </references>
      </pivotArea>
    </format>
    <format dxfId="67">
      <pivotArea dataOnly="0" labelOnly="1" outline="0" fieldPosition="0">
        <references count="2">
          <reference field="0" count="1" selected="0">
            <x v="99"/>
          </reference>
          <reference field="1" count="1">
            <x v="145"/>
          </reference>
        </references>
      </pivotArea>
    </format>
    <format dxfId="66">
      <pivotArea dataOnly="0" labelOnly="1" outline="0" fieldPosition="0">
        <references count="2">
          <reference field="0" count="1" selected="0">
            <x v="104"/>
          </reference>
          <reference field="1" count="1">
            <x v="260"/>
          </reference>
        </references>
      </pivotArea>
    </format>
    <format dxfId="65">
      <pivotArea dataOnly="0" labelOnly="1" outline="0" fieldPosition="0">
        <references count="2">
          <reference field="0" count="1" selected="0">
            <x v="108"/>
          </reference>
          <reference field="1" count="1">
            <x v="222"/>
          </reference>
        </references>
      </pivotArea>
    </format>
    <format dxfId="64">
      <pivotArea dataOnly="0" labelOnly="1" outline="0" fieldPosition="0">
        <references count="2">
          <reference field="0" count="1" selected="0">
            <x v="112"/>
          </reference>
          <reference field="1" count="1">
            <x v="388"/>
          </reference>
        </references>
      </pivotArea>
    </format>
    <format dxfId="63">
      <pivotArea dataOnly="0" labelOnly="1" outline="0" fieldPosition="0">
        <references count="2">
          <reference field="0" count="1" selected="0">
            <x v="114"/>
          </reference>
          <reference field="1" count="1">
            <x v="38"/>
          </reference>
        </references>
      </pivotArea>
    </format>
    <format dxfId="62">
      <pivotArea dataOnly="0" labelOnly="1" outline="0" fieldPosition="0">
        <references count="2">
          <reference field="0" count="1" selected="0">
            <x v="117"/>
          </reference>
          <reference field="1" count="1">
            <x v="61"/>
          </reference>
        </references>
      </pivotArea>
    </format>
    <format dxfId="61">
      <pivotArea dataOnly="0" labelOnly="1" outline="0" fieldPosition="0">
        <references count="2">
          <reference field="0" count="1" selected="0">
            <x v="121"/>
          </reference>
          <reference field="1" count="1">
            <x v="231"/>
          </reference>
        </references>
      </pivotArea>
    </format>
    <format dxfId="60">
      <pivotArea dataOnly="0" labelOnly="1" outline="0" fieldPosition="0">
        <references count="2">
          <reference field="0" count="1" selected="0">
            <x v="123"/>
          </reference>
          <reference field="1" count="1">
            <x v="126"/>
          </reference>
        </references>
      </pivotArea>
    </format>
    <format dxfId="59">
      <pivotArea dataOnly="0" labelOnly="1" outline="0" fieldPosition="0">
        <references count="2">
          <reference field="0" count="1" selected="0">
            <x v="125"/>
          </reference>
          <reference field="1" count="1">
            <x v="368"/>
          </reference>
        </references>
      </pivotArea>
    </format>
    <format dxfId="58">
      <pivotArea dataOnly="0" labelOnly="1" outline="0" fieldPosition="0">
        <references count="2">
          <reference field="0" count="1" selected="0">
            <x v="127"/>
          </reference>
          <reference field="1" count="1">
            <x v="232"/>
          </reference>
        </references>
      </pivotArea>
    </format>
    <format dxfId="57">
      <pivotArea dataOnly="0" labelOnly="1" outline="0" fieldPosition="0">
        <references count="2">
          <reference field="0" count="1" selected="0">
            <x v="129"/>
          </reference>
          <reference field="1" count="1">
            <x v="244"/>
          </reference>
        </references>
      </pivotArea>
    </format>
    <format dxfId="56">
      <pivotArea dataOnly="0" labelOnly="1" outline="0" fieldPosition="0">
        <references count="2">
          <reference field="0" count="1" selected="0">
            <x v="136"/>
          </reference>
          <reference field="1" count="1">
            <x v="386"/>
          </reference>
        </references>
      </pivotArea>
    </format>
    <format dxfId="55">
      <pivotArea dataOnly="0" labelOnly="1" outline="0" fieldPosition="0">
        <references count="2">
          <reference field="0" count="1" selected="0">
            <x v="141"/>
          </reference>
          <reference field="1" count="1">
            <x v="227"/>
          </reference>
        </references>
      </pivotArea>
    </format>
    <format dxfId="54">
      <pivotArea dataOnly="0" labelOnly="1" outline="0" fieldPosition="0">
        <references count="2">
          <reference field="0" count="1" selected="0">
            <x v="143"/>
          </reference>
          <reference field="1" count="1">
            <x v="28"/>
          </reference>
        </references>
      </pivotArea>
    </format>
    <format dxfId="53">
      <pivotArea dataOnly="0" labelOnly="1" outline="0" fieldPosition="0">
        <references count="2">
          <reference field="0" count="1" selected="0">
            <x v="151"/>
          </reference>
          <reference field="1" count="1">
            <x v="216"/>
          </reference>
        </references>
      </pivotArea>
    </format>
    <format dxfId="52">
      <pivotArea dataOnly="0" labelOnly="1" outline="0" fieldPosition="0">
        <references count="2">
          <reference field="0" count="1" selected="0">
            <x v="155"/>
          </reference>
          <reference field="1" count="1">
            <x v="374"/>
          </reference>
        </references>
      </pivotArea>
    </format>
    <format dxfId="51">
      <pivotArea dataOnly="0" labelOnly="1" outline="0" fieldPosition="0">
        <references count="2">
          <reference field="0" count="1" selected="0">
            <x v="158"/>
          </reference>
          <reference field="1" count="1">
            <x v="376"/>
          </reference>
        </references>
      </pivotArea>
    </format>
    <format dxfId="50">
      <pivotArea dataOnly="0" labelOnly="1" outline="0" fieldPosition="0">
        <references count="2">
          <reference field="0" count="1" selected="0">
            <x v="160"/>
          </reference>
          <reference field="1" count="1">
            <x v="50"/>
          </reference>
        </references>
      </pivotArea>
    </format>
    <format dxfId="49">
      <pivotArea dataOnly="0" labelOnly="1" outline="0" fieldPosition="0">
        <references count="2">
          <reference field="0" count="1" selected="0">
            <x v="164"/>
          </reference>
          <reference field="1" count="1">
            <x v="53"/>
          </reference>
        </references>
      </pivotArea>
    </format>
    <format dxfId="48">
      <pivotArea dataOnly="0" labelOnly="1" outline="0" fieldPosition="0">
        <references count="2">
          <reference field="0" count="1" selected="0">
            <x v="166"/>
          </reference>
          <reference field="1" count="1">
            <x v="102"/>
          </reference>
        </references>
      </pivotArea>
    </format>
    <format dxfId="47">
      <pivotArea dataOnly="0" labelOnly="1" outline="0" fieldPosition="0">
        <references count="2">
          <reference field="0" count="1" selected="0">
            <x v="178"/>
          </reference>
          <reference field="1" count="1">
            <x v="348"/>
          </reference>
        </references>
      </pivotArea>
    </format>
    <format dxfId="46">
      <pivotArea dataOnly="0" labelOnly="1" outline="0" fieldPosition="0">
        <references count="2">
          <reference field="0" count="1" selected="0">
            <x v="181"/>
          </reference>
          <reference field="1" count="1">
            <x v="350"/>
          </reference>
        </references>
      </pivotArea>
    </format>
    <format dxfId="45">
      <pivotArea dataOnly="0" labelOnly="1" outline="0" fieldPosition="0">
        <references count="2">
          <reference field="0" count="1" selected="0">
            <x v="186"/>
          </reference>
          <reference field="1" count="1">
            <x v="195"/>
          </reference>
        </references>
      </pivotArea>
    </format>
    <format dxfId="44">
      <pivotArea dataOnly="0" labelOnly="1" outline="0" fieldPosition="0">
        <references count="2">
          <reference field="0" count="1" selected="0">
            <x v="189"/>
          </reference>
          <reference field="1" count="1">
            <x v="345"/>
          </reference>
        </references>
      </pivotArea>
    </format>
    <format dxfId="43">
      <pivotArea dataOnly="0" labelOnly="1" outline="0" fieldPosition="0">
        <references count="2">
          <reference field="0" count="1" selected="0">
            <x v="202"/>
          </reference>
          <reference field="1" count="1">
            <x v="219"/>
          </reference>
        </references>
      </pivotArea>
    </format>
    <format dxfId="42">
      <pivotArea dataOnly="0" labelOnly="1" outline="0" fieldPosition="0">
        <references count="2">
          <reference field="0" count="1" selected="0">
            <x v="204"/>
          </reference>
          <reference field="1" count="1">
            <x v="124"/>
          </reference>
        </references>
      </pivotArea>
    </format>
    <format dxfId="41">
      <pivotArea dataOnly="0" labelOnly="1" outline="0" fieldPosition="0">
        <references count="2">
          <reference field="0" count="1" selected="0">
            <x v="215"/>
          </reference>
          <reference field="1" count="1">
            <x v="6"/>
          </reference>
        </references>
      </pivotArea>
    </format>
    <format dxfId="40">
      <pivotArea dataOnly="0" labelOnly="1" outline="0" fieldPosition="0">
        <references count="2">
          <reference field="0" count="1" selected="0">
            <x v="218"/>
          </reference>
          <reference field="1" count="1">
            <x v="377"/>
          </reference>
        </references>
      </pivotArea>
    </format>
    <format dxfId="39">
      <pivotArea dataOnly="0" labelOnly="1" outline="0" fieldPosition="0">
        <references count="2">
          <reference field="0" count="1" selected="0">
            <x v="224"/>
          </reference>
          <reference field="1" count="1">
            <x v="297"/>
          </reference>
        </references>
      </pivotArea>
    </format>
    <format dxfId="38">
      <pivotArea dataOnly="0" labelOnly="1" outline="0" fieldPosition="0">
        <references count="2">
          <reference field="0" count="1" selected="0">
            <x v="245"/>
          </reference>
          <reference field="1" count="1">
            <x v="294"/>
          </reference>
        </references>
      </pivotArea>
    </format>
    <format dxfId="37">
      <pivotArea dataOnly="0" labelOnly="1" outline="0" fieldPosition="0">
        <references count="2">
          <reference field="0" count="1" selected="0">
            <x v="249"/>
          </reference>
          <reference field="1" count="1">
            <x v="274"/>
          </reference>
        </references>
      </pivotArea>
    </format>
    <format dxfId="36">
      <pivotArea dataOnly="0" labelOnly="1" outline="0" fieldPosition="0">
        <references count="2">
          <reference field="0" count="1" selected="0">
            <x v="253"/>
          </reference>
          <reference field="1" count="1">
            <x v="198"/>
          </reference>
        </references>
      </pivotArea>
    </format>
    <format dxfId="35">
      <pivotArea dataOnly="0" labelOnly="1" outline="0" fieldPosition="0">
        <references count="2">
          <reference field="0" count="1" selected="0">
            <x v="264"/>
          </reference>
          <reference field="1" count="1">
            <x v="18"/>
          </reference>
        </references>
      </pivotArea>
    </format>
    <format dxfId="34">
      <pivotArea dataOnly="0" labelOnly="1" outline="0" fieldPosition="0">
        <references count="2">
          <reference field="0" count="1" selected="0">
            <x v="267"/>
          </reference>
          <reference field="1" count="1">
            <x v="103"/>
          </reference>
        </references>
      </pivotArea>
    </format>
    <format dxfId="33">
      <pivotArea dataOnly="0" labelOnly="1" outline="0" fieldPosition="0">
        <references count="2">
          <reference field="0" count="1" selected="0">
            <x v="269"/>
          </reference>
          <reference field="1" count="1">
            <x v="228"/>
          </reference>
        </references>
      </pivotArea>
    </format>
    <format dxfId="32">
      <pivotArea dataOnly="0" labelOnly="1" outline="0" fieldPosition="0">
        <references count="2">
          <reference field="0" count="1" selected="0">
            <x v="306"/>
          </reference>
          <reference field="1" count="1">
            <x v="92"/>
          </reference>
        </references>
      </pivotArea>
    </format>
    <format dxfId="31">
      <pivotArea dataOnly="0" labelOnly="1" outline="0" fieldPosition="0">
        <references count="2">
          <reference field="0" count="1" selected="0">
            <x v="308"/>
          </reference>
          <reference field="1" count="1">
            <x v="365"/>
          </reference>
        </references>
      </pivotArea>
    </format>
    <format dxfId="30">
      <pivotArea dataOnly="0" labelOnly="1" outline="0" fieldPosition="0">
        <references count="2">
          <reference field="0" count="1" selected="0">
            <x v="310"/>
          </reference>
          <reference field="1" count="1">
            <x v="364"/>
          </reference>
        </references>
      </pivotArea>
    </format>
    <format dxfId="29">
      <pivotArea dataOnly="0" labelOnly="1" outline="0" fieldPosition="0">
        <references count="2">
          <reference field="0" count="1" selected="0">
            <x v="316"/>
          </reference>
          <reference field="1" count="1">
            <x v="17"/>
          </reference>
        </references>
      </pivotArea>
    </format>
    <format dxfId="28">
      <pivotArea dataOnly="0" labelOnly="1" outline="0" fieldPosition="0">
        <references count="2">
          <reference field="0" count="1" selected="0">
            <x v="318"/>
          </reference>
          <reference field="1" count="1">
            <x v="25"/>
          </reference>
        </references>
      </pivotArea>
    </format>
    <format dxfId="27">
      <pivotArea dataOnly="0" labelOnly="1" outline="0" fieldPosition="0">
        <references count="2">
          <reference field="0" count="1" selected="0">
            <x v="321"/>
          </reference>
          <reference field="1" count="1">
            <x v="216"/>
          </reference>
        </references>
      </pivotArea>
    </format>
    <format dxfId="26">
      <pivotArea dataOnly="0" labelOnly="1" outline="0" fieldPosition="0">
        <references count="2">
          <reference field="0" count="1" selected="0">
            <x v="326"/>
          </reference>
          <reference field="1" count="1">
            <x v="384"/>
          </reference>
        </references>
      </pivotArea>
    </format>
    <format dxfId="25">
      <pivotArea dataOnly="0" labelOnly="1" outline="0" fieldPosition="0">
        <references count="2">
          <reference field="0" count="1" selected="0">
            <x v="328"/>
          </reference>
          <reference field="1" count="1">
            <x v="271"/>
          </reference>
        </references>
      </pivotArea>
    </format>
    <format dxfId="24">
      <pivotArea dataOnly="0" labelOnly="1" outline="0" fieldPosition="0">
        <references count="2">
          <reference field="0" count="1" selected="0">
            <x v="333"/>
          </reference>
          <reference field="1" count="1">
            <x v="383"/>
          </reference>
        </references>
      </pivotArea>
    </format>
    <format dxfId="23">
      <pivotArea dataOnly="0" labelOnly="1" outline="0" fieldPosition="0">
        <references count="2">
          <reference field="0" count="1" selected="0">
            <x v="335"/>
          </reference>
          <reference field="1" count="1">
            <x v="226"/>
          </reference>
        </references>
      </pivotArea>
    </format>
    <format dxfId="22">
      <pivotArea dataOnly="0" labelOnly="1" outline="0" fieldPosition="0">
        <references count="2">
          <reference field="0" count="1" selected="0">
            <x v="337"/>
          </reference>
          <reference field="1" count="1">
            <x v="221"/>
          </reference>
        </references>
      </pivotArea>
    </format>
    <format dxfId="21">
      <pivotArea dataOnly="0" labelOnly="1" outline="0" fieldPosition="0">
        <references count="2">
          <reference field="0" count="1" selected="0">
            <x v="346"/>
          </reference>
          <reference field="1" count="1">
            <x v="73"/>
          </reference>
        </references>
      </pivotArea>
    </format>
    <format dxfId="20">
      <pivotArea dataOnly="0" labelOnly="1" outline="0" fieldPosition="0">
        <references count="2">
          <reference field="0" count="1" selected="0">
            <x v="349"/>
          </reference>
          <reference field="1" count="1">
            <x v="182"/>
          </reference>
        </references>
      </pivotArea>
    </format>
    <format dxfId="19">
      <pivotArea dataOnly="0" labelOnly="1" outline="0" fieldPosition="0">
        <references count="2">
          <reference field="0" count="1" selected="0">
            <x v="354"/>
          </reference>
          <reference field="1" count="1">
            <x v="337"/>
          </reference>
        </references>
      </pivotArea>
    </format>
    <format dxfId="18">
      <pivotArea dataOnly="0" labelOnly="1" outline="0" fieldPosition="0">
        <references count="2">
          <reference field="0" count="1" selected="0">
            <x v="358"/>
          </reference>
          <reference field="1" count="1">
            <x v="68"/>
          </reference>
        </references>
      </pivotArea>
    </format>
    <format dxfId="17">
      <pivotArea dataOnly="0" labelOnly="1" outline="0" fieldPosition="0">
        <references count="2">
          <reference field="0" count="1" selected="0">
            <x v="360"/>
          </reference>
          <reference field="1" count="1">
            <x v="218"/>
          </reference>
        </references>
      </pivotArea>
    </format>
    <format dxfId="16">
      <pivotArea dataOnly="0" labelOnly="1" outline="0" fieldPosition="0">
        <references count="2">
          <reference field="0" count="1" selected="0">
            <x v="362"/>
          </reference>
          <reference field="1" count="1">
            <x v="291"/>
          </reference>
        </references>
      </pivotArea>
    </format>
    <format dxfId="15">
      <pivotArea dataOnly="0" labelOnly="1" outline="0" fieldPosition="0">
        <references count="2">
          <reference field="0" count="1" selected="0">
            <x v="364"/>
          </reference>
          <reference field="1" count="1">
            <x v="326"/>
          </reference>
        </references>
      </pivotArea>
    </format>
    <format dxfId="14">
      <pivotArea dataOnly="0" labelOnly="1" outline="0" fieldPosition="0">
        <references count="2">
          <reference field="0" count="1" selected="0">
            <x v="369"/>
          </reference>
          <reference field="1" count="1">
            <x v="333"/>
          </reference>
        </references>
      </pivotArea>
    </format>
    <format dxfId="13">
      <pivotArea dataOnly="0" labelOnly="1" outline="0" fieldPosition="0">
        <references count="2">
          <reference field="0" count="1" selected="0">
            <x v="373"/>
          </reference>
          <reference field="1" count="1">
            <x v="355"/>
          </reference>
        </references>
      </pivotArea>
    </format>
    <format dxfId="12">
      <pivotArea dataOnly="0" labelOnly="1" outline="0" fieldPosition="0">
        <references count="2">
          <reference field="0" count="1" selected="0">
            <x v="375"/>
          </reference>
          <reference field="1" count="1">
            <x v="379"/>
          </reference>
        </references>
      </pivotArea>
    </format>
    <format dxfId="11">
      <pivotArea dataOnly="0" labelOnly="1" outline="0" fieldPosition="0">
        <references count="2">
          <reference field="0" count="1" selected="0">
            <x v="377"/>
          </reference>
          <reference field="1" count="1">
            <x v="380"/>
          </reference>
        </references>
      </pivotArea>
    </format>
    <format dxfId="10">
      <pivotArea dataOnly="0" labelOnly="1" outline="0" fieldPosition="0">
        <references count="2">
          <reference field="0" count="1" selected="0">
            <x v="379"/>
          </reference>
          <reference field="1" count="1">
            <x v="2"/>
          </reference>
        </references>
      </pivotArea>
    </format>
    <format dxfId="9">
      <pivotArea dataOnly="0" labelOnly="1" outline="0" fieldPosition="0">
        <references count="2">
          <reference field="0" count="1" selected="0">
            <x v="381"/>
          </reference>
          <reference field="1" count="1">
            <x v="3"/>
          </reference>
        </references>
      </pivotArea>
    </format>
    <format dxfId="8">
      <pivotArea dataOnly="0" labelOnly="1" outline="0" fieldPosition="0">
        <references count="2">
          <reference field="0" count="1" selected="0">
            <x v="383"/>
          </reference>
          <reference field="1" count="1">
            <x v="0"/>
          </reference>
        </references>
      </pivotArea>
    </format>
    <format dxfId="7">
      <pivotArea dataOnly="0" labelOnly="1" outline="0" fieldPosition="0">
        <references count="2">
          <reference field="0" count="1" selected="0">
            <x v="385"/>
          </reference>
          <reference field="1" count="1">
            <x v="321"/>
          </reference>
        </references>
      </pivotArea>
    </format>
    <format dxfId="6">
      <pivotArea dataOnly="0" labelOnly="1" outline="0" fieldPosition="0">
        <references count="2">
          <reference field="0" count="1" selected="0">
            <x v="387"/>
          </reference>
          <reference field="1" count="1">
            <x v="322"/>
          </reference>
        </references>
      </pivotArea>
    </format>
    <format dxfId="5">
      <pivotArea dataOnly="0" labelOnly="1" outline="0" fieldPosition="0">
        <references count="2">
          <reference field="0" count="1" selected="0">
            <x v="393"/>
          </reference>
          <reference field="1" count="1">
            <x v="354"/>
          </reference>
        </references>
      </pivotArea>
    </format>
    <format dxfId="4">
      <pivotArea dataOnly="0" labelOnly="1" outline="0" fieldPosition="0">
        <references count="2">
          <reference field="0" count="1" selected="0">
            <x v="395"/>
          </reference>
          <reference field="1" count="1">
            <x v="230"/>
          </reference>
        </references>
      </pivotArea>
    </format>
    <format dxfId="3">
      <pivotArea dataOnly="0" labelOnly="1" outline="0" fieldPosition="0">
        <references count="2">
          <reference field="0" count="1" selected="0">
            <x v="401"/>
          </reference>
          <reference field="1" count="1">
            <x v="337"/>
          </reference>
        </references>
      </pivotArea>
    </format>
    <format dxfId="2">
      <pivotArea dataOnly="0" labelOnly="1" outline="0" fieldPosition="0">
        <references count="2">
          <reference field="0" count="1" selected="0">
            <x v="403"/>
          </reference>
          <reference field="1" count="1">
            <x v="69"/>
          </reference>
        </references>
      </pivotArea>
    </format>
    <format dxfId="1">
      <pivotArea dataOnly="0" labelOnly="1" outline="0" fieldPosition="0">
        <references count="2">
          <reference field="0" count="1" selected="0">
            <x v="405"/>
          </reference>
          <reference field="1" count="1">
            <x v="353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0"/>
  <sheetViews>
    <sheetView showGridLines="0" tabSelected="1" topLeftCell="A21" zoomScale="85" zoomScaleNormal="85" workbookViewId="0">
      <selection sqref="A1:E37"/>
    </sheetView>
  </sheetViews>
  <sheetFormatPr defaultRowHeight="40.5" customHeight="1" x14ac:dyDescent="0.2"/>
  <cols>
    <col min="1" max="1" width="2.7109375" customWidth="1"/>
    <col min="2" max="2" width="7" customWidth="1"/>
    <col min="3" max="3" width="72.28515625" bestFit="1" customWidth="1"/>
    <col min="4" max="4" width="18.28515625" customWidth="1"/>
    <col min="5" max="5" width="17.85546875" customWidth="1"/>
    <col min="7" max="7" width="11.28515625" bestFit="1" customWidth="1"/>
  </cols>
  <sheetData>
    <row r="1" spans="2:9" ht="18.75" customHeight="1" x14ac:dyDescent="0.2">
      <c r="B1" t="s">
        <v>496</v>
      </c>
      <c r="D1" t="s">
        <v>497</v>
      </c>
      <c r="E1" t="s">
        <v>498</v>
      </c>
    </row>
    <row r="2" spans="2:9" ht="40.5" customHeight="1" x14ac:dyDescent="0.2">
      <c r="B2" s="1"/>
      <c r="C2" s="2"/>
    </row>
    <row r="3" spans="2:9" ht="15" x14ac:dyDescent="0.2">
      <c r="B3" s="53" t="s">
        <v>0</v>
      </c>
      <c r="C3" s="4"/>
      <c r="D3" s="54"/>
      <c r="E3" s="5"/>
    </row>
    <row r="4" spans="2:9" ht="38.25" x14ac:dyDescent="0.2">
      <c r="B4" s="75" t="s">
        <v>499</v>
      </c>
      <c r="C4" s="73" t="s">
        <v>500</v>
      </c>
      <c r="D4" s="73" t="s">
        <v>502</v>
      </c>
      <c r="E4" s="74" t="s">
        <v>503</v>
      </c>
      <c r="I4" s="85"/>
    </row>
    <row r="5" spans="2:9" s="26" customFormat="1" ht="30" x14ac:dyDescent="0.2">
      <c r="B5" s="83" t="s">
        <v>1</v>
      </c>
      <c r="C5" s="84" t="s">
        <v>501</v>
      </c>
      <c r="D5" s="92">
        <v>164578</v>
      </c>
      <c r="E5" s="96">
        <v>144031</v>
      </c>
      <c r="H5" s="27"/>
    </row>
    <row r="6" spans="2:9" ht="28.5" x14ac:dyDescent="0.2">
      <c r="B6" s="76" t="s">
        <v>2</v>
      </c>
      <c r="C6" s="77" t="s">
        <v>3</v>
      </c>
      <c r="D6" s="87">
        <v>484196</v>
      </c>
      <c r="E6" s="95">
        <v>599843</v>
      </c>
      <c r="H6" s="27"/>
    </row>
    <row r="7" spans="2:9" s="26" customFormat="1" ht="28.5" x14ac:dyDescent="0.2">
      <c r="B7" s="24" t="s">
        <v>4</v>
      </c>
      <c r="C7" s="25" t="s">
        <v>5</v>
      </c>
      <c r="D7" s="86">
        <v>643259</v>
      </c>
      <c r="E7" s="94">
        <v>860577</v>
      </c>
      <c r="H7" s="27"/>
    </row>
    <row r="8" spans="2:9" s="26" customFormat="1" ht="42.75" x14ac:dyDescent="0.2">
      <c r="B8" s="24" t="s">
        <v>6</v>
      </c>
      <c r="C8" s="25" t="s">
        <v>7</v>
      </c>
      <c r="D8" s="86">
        <v>0</v>
      </c>
      <c r="E8" s="94">
        <v>0</v>
      </c>
      <c r="H8" s="27"/>
    </row>
    <row r="9" spans="2:9" s="26" customFormat="1" ht="14.25" x14ac:dyDescent="0.2">
      <c r="B9" s="24" t="s">
        <v>8</v>
      </c>
      <c r="C9" s="25" t="s">
        <v>9</v>
      </c>
      <c r="D9" s="86">
        <v>0</v>
      </c>
      <c r="E9" s="94">
        <v>0</v>
      </c>
      <c r="H9" s="27"/>
    </row>
    <row r="10" spans="2:9" s="26" customFormat="1" ht="14.25" x14ac:dyDescent="0.2">
      <c r="B10" s="24" t="s">
        <v>10</v>
      </c>
      <c r="C10" s="25" t="s">
        <v>11</v>
      </c>
      <c r="D10" s="86">
        <v>-30842</v>
      </c>
      <c r="E10" s="94">
        <v>13816</v>
      </c>
      <c r="H10" s="27"/>
    </row>
    <row r="11" spans="2:9" s="26" customFormat="1" ht="14.25" x14ac:dyDescent="0.2">
      <c r="B11" s="24" t="s">
        <v>12</v>
      </c>
      <c r="C11" s="25" t="s">
        <v>13</v>
      </c>
      <c r="D11" s="86">
        <v>-11075</v>
      </c>
      <c r="E11" s="94">
        <v>-48</v>
      </c>
      <c r="H11" s="27"/>
    </row>
    <row r="12" spans="2:9" s="26" customFormat="1" ht="14.25" x14ac:dyDescent="0.2">
      <c r="B12" s="24" t="s">
        <v>14</v>
      </c>
      <c r="C12" s="25" t="s">
        <v>15</v>
      </c>
      <c r="D12" s="86">
        <v>-75400</v>
      </c>
      <c r="E12" s="94">
        <v>-208865</v>
      </c>
      <c r="H12" s="27"/>
    </row>
    <row r="13" spans="2:9" s="26" customFormat="1" ht="14.25" x14ac:dyDescent="0.2">
      <c r="B13" s="24" t="s">
        <v>16</v>
      </c>
      <c r="C13" s="25" t="s">
        <v>17</v>
      </c>
      <c r="D13" s="86">
        <v>-76000</v>
      </c>
      <c r="E13" s="94">
        <v>-71850</v>
      </c>
      <c r="H13" s="27"/>
    </row>
    <row r="14" spans="2:9" s="26" customFormat="1" ht="14.25" x14ac:dyDescent="0.2">
      <c r="B14" s="24" t="s">
        <v>18</v>
      </c>
      <c r="C14" s="25" t="s">
        <v>19</v>
      </c>
      <c r="D14" s="86">
        <v>47457</v>
      </c>
      <c r="E14" s="94">
        <v>24842</v>
      </c>
      <c r="H14" s="27"/>
    </row>
    <row r="15" spans="2:9" s="26" customFormat="1" ht="14.25" x14ac:dyDescent="0.2">
      <c r="B15" s="24" t="s">
        <v>20</v>
      </c>
      <c r="C15" s="25" t="s">
        <v>21</v>
      </c>
      <c r="D15" s="86">
        <v>-3090</v>
      </c>
      <c r="E15" s="94">
        <v>-2</v>
      </c>
      <c r="H15" s="27"/>
    </row>
    <row r="16" spans="2:9" s="26" customFormat="1" ht="28.5" x14ac:dyDescent="0.2">
      <c r="B16" s="24" t="s">
        <v>22</v>
      </c>
      <c r="C16" s="25" t="s">
        <v>23</v>
      </c>
      <c r="D16" s="86">
        <v>-13</v>
      </c>
      <c r="E16" s="94"/>
      <c r="H16" s="27"/>
    </row>
    <row r="17" spans="2:8" ht="28.5" x14ac:dyDescent="0.2">
      <c r="B17" s="3" t="s">
        <v>24</v>
      </c>
      <c r="C17" s="4" t="s">
        <v>25</v>
      </c>
      <c r="D17" s="86">
        <v>75</v>
      </c>
      <c r="E17" s="91"/>
      <c r="H17" s="27"/>
    </row>
    <row r="18" spans="2:8" s="26" customFormat="1" ht="28.5" x14ac:dyDescent="0.2">
      <c r="B18" s="24" t="s">
        <v>26</v>
      </c>
      <c r="C18" s="25" t="s">
        <v>27</v>
      </c>
      <c r="D18" s="86">
        <v>-10174</v>
      </c>
      <c r="E18" s="94">
        <v>-18628</v>
      </c>
      <c r="H18" s="27"/>
    </row>
    <row r="19" spans="2:8" ht="42.75" x14ac:dyDescent="0.2">
      <c r="B19" s="3" t="s">
        <v>28</v>
      </c>
      <c r="C19" s="4" t="s">
        <v>29</v>
      </c>
      <c r="D19" s="88"/>
      <c r="E19" s="91"/>
      <c r="H19" s="27"/>
    </row>
    <row r="20" spans="2:8" ht="71.25" x14ac:dyDescent="0.2">
      <c r="B20" s="76" t="s">
        <v>30</v>
      </c>
      <c r="C20" s="77" t="s">
        <v>31</v>
      </c>
      <c r="D20" s="87">
        <v>-661142</v>
      </c>
      <c r="E20" s="95">
        <v>4790805</v>
      </c>
      <c r="H20" s="27"/>
    </row>
    <row r="21" spans="2:8" ht="14.25" x14ac:dyDescent="0.2">
      <c r="B21" s="3" t="s">
        <v>32</v>
      </c>
      <c r="C21" s="4" t="s">
        <v>33</v>
      </c>
      <c r="D21" s="86">
        <v>-686547</v>
      </c>
      <c r="E21" s="91">
        <v>1848866</v>
      </c>
      <c r="H21" s="27"/>
    </row>
    <row r="22" spans="2:8" ht="14.25" x14ac:dyDescent="0.2">
      <c r="B22" s="3" t="s">
        <v>34</v>
      </c>
      <c r="C22" s="4" t="s">
        <v>35</v>
      </c>
      <c r="D22" s="86">
        <v>-94548</v>
      </c>
      <c r="E22" s="91">
        <v>-1035573</v>
      </c>
      <c r="H22" s="27"/>
    </row>
    <row r="23" spans="2:8" ht="14.25" x14ac:dyDescent="0.2">
      <c r="B23" s="3" t="s">
        <v>37</v>
      </c>
      <c r="C23" s="4" t="s">
        <v>36</v>
      </c>
      <c r="D23" s="86">
        <v>17765</v>
      </c>
      <c r="E23" s="91">
        <v>-163915</v>
      </c>
      <c r="H23" s="27"/>
    </row>
    <row r="24" spans="2:8" ht="14.25" x14ac:dyDescent="0.2">
      <c r="B24" s="3" t="s">
        <v>39</v>
      </c>
      <c r="C24" s="4" t="s">
        <v>38</v>
      </c>
      <c r="D24" s="86">
        <v>102188</v>
      </c>
      <c r="E24" s="91">
        <v>137574</v>
      </c>
      <c r="H24" s="27"/>
    </row>
    <row r="25" spans="2:8" ht="14.25" x14ac:dyDescent="0.2">
      <c r="B25" s="3" t="s">
        <v>380</v>
      </c>
      <c r="C25" s="4" t="s">
        <v>169</v>
      </c>
      <c r="D25" s="86">
        <v>0</v>
      </c>
      <c r="E25" s="91">
        <v>4003854</v>
      </c>
      <c r="H25" s="27"/>
    </row>
    <row r="26" spans="2:8" ht="14.25" x14ac:dyDescent="0.2">
      <c r="B26" s="3" t="s">
        <v>381</v>
      </c>
      <c r="C26" s="4" t="s">
        <v>170</v>
      </c>
      <c r="D26" s="86"/>
      <c r="E26" s="91"/>
      <c r="H26" s="27"/>
    </row>
    <row r="27" spans="2:8" ht="28.5" x14ac:dyDescent="0.2">
      <c r="B27" s="3" t="s">
        <v>382</v>
      </c>
      <c r="C27" s="4" t="s">
        <v>40</v>
      </c>
      <c r="D27" s="88"/>
      <c r="E27" s="91"/>
      <c r="H27" s="27"/>
    </row>
    <row r="28" spans="2:8" ht="42.75" x14ac:dyDescent="0.2">
      <c r="B28" s="78"/>
      <c r="C28" s="79" t="s">
        <v>41</v>
      </c>
      <c r="D28" s="87">
        <v>-12368</v>
      </c>
      <c r="E28" s="95">
        <v>5534679</v>
      </c>
      <c r="H28" s="27"/>
    </row>
    <row r="29" spans="2:8" ht="28.5" x14ac:dyDescent="0.2">
      <c r="B29" s="3" t="s">
        <v>42</v>
      </c>
      <c r="C29" s="4" t="s">
        <v>43</v>
      </c>
      <c r="D29" s="86">
        <v>3090</v>
      </c>
      <c r="E29" s="91">
        <v>2</v>
      </c>
      <c r="H29" s="27"/>
    </row>
    <row r="30" spans="2:8" ht="28.5" x14ac:dyDescent="0.2">
      <c r="B30" s="3" t="s">
        <v>44</v>
      </c>
      <c r="C30" s="4" t="s">
        <v>45</v>
      </c>
      <c r="D30" s="86">
        <v>-47457</v>
      </c>
      <c r="E30" s="91">
        <v>-24842</v>
      </c>
      <c r="H30" s="27"/>
    </row>
    <row r="31" spans="2:8" ht="28.5" x14ac:dyDescent="0.2">
      <c r="B31" s="3" t="s">
        <v>46</v>
      </c>
      <c r="C31" s="4" t="s">
        <v>47</v>
      </c>
      <c r="D31" s="86">
        <v>76000</v>
      </c>
      <c r="E31" s="91">
        <v>71850</v>
      </c>
      <c r="H31" s="27"/>
    </row>
    <row r="32" spans="2:8" ht="28.5" x14ac:dyDescent="0.2">
      <c r="B32" s="3" t="s">
        <v>48</v>
      </c>
      <c r="C32" s="4" t="s">
        <v>49</v>
      </c>
      <c r="D32" s="86">
        <v>0</v>
      </c>
      <c r="E32" s="91">
        <v>-4104300</v>
      </c>
      <c r="H32" s="27"/>
    </row>
    <row r="33" spans="2:8" ht="15" x14ac:dyDescent="0.2">
      <c r="B33" s="78"/>
      <c r="C33" s="79" t="s">
        <v>50</v>
      </c>
      <c r="D33" s="87">
        <v>19265</v>
      </c>
      <c r="E33" s="95">
        <v>1477389</v>
      </c>
      <c r="H33" s="27"/>
    </row>
    <row r="34" spans="2:8" ht="28.5" x14ac:dyDescent="0.2">
      <c r="B34" s="3" t="s">
        <v>51</v>
      </c>
      <c r="C34" s="4" t="s">
        <v>52</v>
      </c>
      <c r="D34" s="86">
        <v>1640</v>
      </c>
      <c r="E34" s="91"/>
      <c r="H34" s="27"/>
    </row>
    <row r="35" spans="2:8" ht="28.5" x14ac:dyDescent="0.2">
      <c r="B35" s="3" t="s">
        <v>53</v>
      </c>
      <c r="C35" s="4" t="s">
        <v>54</v>
      </c>
      <c r="D35" s="88"/>
      <c r="E35" s="91"/>
      <c r="H35" s="27"/>
    </row>
    <row r="36" spans="2:8" ht="28.5" x14ac:dyDescent="0.2">
      <c r="B36" s="3" t="s">
        <v>55</v>
      </c>
      <c r="C36" s="4" t="s">
        <v>56</v>
      </c>
      <c r="D36" s="88"/>
      <c r="E36" s="91"/>
      <c r="H36" s="27"/>
    </row>
    <row r="37" spans="2:8" ht="15" x14ac:dyDescent="0.2">
      <c r="B37" s="80" t="s">
        <v>57</v>
      </c>
      <c r="C37" s="81" t="s">
        <v>58</v>
      </c>
      <c r="D37" s="89">
        <v>20905</v>
      </c>
      <c r="E37" s="95">
        <v>1477389</v>
      </c>
      <c r="H37" s="27"/>
    </row>
    <row r="38" spans="2:8" ht="15" x14ac:dyDescent="0.2">
      <c r="B38" s="97"/>
      <c r="C38" s="98"/>
      <c r="D38" s="99"/>
      <c r="E38" s="100"/>
      <c r="H38" s="27"/>
    </row>
    <row r="39" spans="2:8" ht="12.75" x14ac:dyDescent="0.2">
      <c r="B39" t="s">
        <v>496</v>
      </c>
      <c r="D39" t="s">
        <v>497</v>
      </c>
      <c r="E39" t="s">
        <v>498</v>
      </c>
      <c r="H39" s="27"/>
    </row>
    <row r="40" spans="2:8" ht="15" x14ac:dyDescent="0.2">
      <c r="B40" s="97"/>
      <c r="C40" s="98"/>
      <c r="D40" s="99"/>
      <c r="E40" s="100"/>
      <c r="H40" s="27"/>
    </row>
    <row r="41" spans="2:8" ht="15" x14ac:dyDescent="0.2">
      <c r="B41" s="78"/>
      <c r="C41" s="82" t="s">
        <v>59</v>
      </c>
      <c r="D41" s="90"/>
      <c r="E41" s="91"/>
      <c r="H41" s="27"/>
    </row>
    <row r="42" spans="2:8" s="26" customFormat="1" ht="14.25" x14ac:dyDescent="0.2">
      <c r="B42" s="24" t="s">
        <v>60</v>
      </c>
      <c r="C42" s="25" t="s">
        <v>61</v>
      </c>
      <c r="D42" s="86">
        <v>-201</v>
      </c>
      <c r="E42" s="94">
        <v>-2985</v>
      </c>
      <c r="H42" s="27"/>
    </row>
    <row r="43" spans="2:8" s="26" customFormat="1" ht="14.25" x14ac:dyDescent="0.2">
      <c r="B43" s="24" t="s">
        <v>62</v>
      </c>
      <c r="C43" s="25" t="s">
        <v>63</v>
      </c>
      <c r="D43" s="86">
        <v>-55984</v>
      </c>
      <c r="E43" s="94">
        <v>-227548</v>
      </c>
      <c r="H43" s="27"/>
    </row>
    <row r="44" spans="2:8" s="26" customFormat="1" ht="57" x14ac:dyDescent="0.2">
      <c r="B44" s="24" t="s">
        <v>64</v>
      </c>
      <c r="C44" s="25" t="s">
        <v>65</v>
      </c>
      <c r="D44" s="86"/>
      <c r="E44" s="94"/>
      <c r="H44" s="27"/>
    </row>
    <row r="45" spans="2:8" s="26" customFormat="1" ht="14.25" x14ac:dyDescent="0.2">
      <c r="B45" s="24" t="s">
        <v>66</v>
      </c>
      <c r="C45" s="25" t="s">
        <v>67</v>
      </c>
      <c r="D45" s="86"/>
      <c r="E45" s="94"/>
      <c r="H45" s="27"/>
    </row>
    <row r="46" spans="2:8" s="26" customFormat="1" ht="14.25" x14ac:dyDescent="0.2">
      <c r="B46" s="24" t="s">
        <v>68</v>
      </c>
      <c r="C46" s="25" t="s">
        <v>69</v>
      </c>
      <c r="D46" s="86">
        <v>245667</v>
      </c>
      <c r="E46" s="94">
        <v>23338</v>
      </c>
      <c r="H46" s="27"/>
    </row>
    <row r="47" spans="2:8" s="26" customFormat="1" ht="57" x14ac:dyDescent="0.2">
      <c r="B47" s="24" t="s">
        <v>70</v>
      </c>
      <c r="C47" s="25" t="s">
        <v>71</v>
      </c>
      <c r="D47" s="86"/>
      <c r="E47" s="94"/>
      <c r="H47" s="27"/>
    </row>
    <row r="48" spans="2:8" ht="28.5" x14ac:dyDescent="0.2">
      <c r="B48" s="3" t="s">
        <v>72</v>
      </c>
      <c r="C48" s="4" t="s">
        <v>73</v>
      </c>
      <c r="D48" s="88"/>
      <c r="E48" s="91"/>
      <c r="H48" s="27"/>
    </row>
    <row r="49" spans="2:8" ht="28.5" x14ac:dyDescent="0.2">
      <c r="B49" s="3" t="s">
        <v>74</v>
      </c>
      <c r="C49" s="4" t="s">
        <v>75</v>
      </c>
      <c r="D49" s="88"/>
      <c r="E49" s="91"/>
      <c r="H49" s="27"/>
    </row>
    <row r="50" spans="2:8" ht="42.75" x14ac:dyDescent="0.2">
      <c r="B50" s="3" t="s">
        <v>76</v>
      </c>
      <c r="C50" s="4" t="s">
        <v>77</v>
      </c>
      <c r="D50" s="88"/>
      <c r="E50" s="91"/>
      <c r="H50" s="27"/>
    </row>
    <row r="51" spans="2:8" ht="42.75" x14ac:dyDescent="0.2">
      <c r="B51" s="3" t="s">
        <v>78</v>
      </c>
      <c r="C51" s="4" t="s">
        <v>79</v>
      </c>
      <c r="D51" s="88"/>
      <c r="E51" s="91"/>
      <c r="H51" s="27"/>
    </row>
    <row r="52" spans="2:8" ht="28.5" x14ac:dyDescent="0.2">
      <c r="B52" s="3" t="s">
        <v>80</v>
      </c>
      <c r="C52" s="4" t="s">
        <v>81</v>
      </c>
      <c r="D52" s="88"/>
      <c r="E52" s="91"/>
      <c r="H52" s="27"/>
    </row>
    <row r="53" spans="2:8" ht="28.5" x14ac:dyDescent="0.2">
      <c r="B53" s="3" t="s">
        <v>82</v>
      </c>
      <c r="C53" s="4" t="s">
        <v>83</v>
      </c>
      <c r="D53" s="88"/>
      <c r="E53" s="91"/>
      <c r="H53" s="27"/>
    </row>
    <row r="54" spans="2:8" ht="28.5" x14ac:dyDescent="0.2">
      <c r="B54" s="3" t="s">
        <v>84</v>
      </c>
      <c r="C54" s="4" t="s">
        <v>85</v>
      </c>
      <c r="D54" s="88"/>
      <c r="E54" s="91"/>
      <c r="H54" s="27"/>
    </row>
    <row r="55" spans="2:8" ht="42.75" x14ac:dyDescent="0.2">
      <c r="B55" s="3" t="s">
        <v>86</v>
      </c>
      <c r="C55" s="4" t="s">
        <v>87</v>
      </c>
      <c r="D55" s="88"/>
      <c r="E55" s="91"/>
      <c r="H55" s="27"/>
    </row>
    <row r="56" spans="2:8" ht="42.75" x14ac:dyDescent="0.2">
      <c r="B56" s="3" t="s">
        <v>88</v>
      </c>
      <c r="C56" s="4" t="s">
        <v>89</v>
      </c>
      <c r="D56" s="88"/>
      <c r="E56" s="91"/>
      <c r="H56" s="27"/>
    </row>
    <row r="57" spans="2:8" ht="28.5" x14ac:dyDescent="0.2">
      <c r="B57" s="3" t="s">
        <v>90</v>
      </c>
      <c r="C57" s="4" t="s">
        <v>91</v>
      </c>
      <c r="D57" s="88"/>
      <c r="E57" s="91"/>
      <c r="H57" s="27"/>
    </row>
    <row r="58" spans="2:8" ht="14.25" x14ac:dyDescent="0.2">
      <c r="B58" s="3" t="s">
        <v>92</v>
      </c>
      <c r="C58" s="4" t="s">
        <v>93</v>
      </c>
      <c r="D58" s="88"/>
      <c r="E58" s="91"/>
      <c r="H58" s="27"/>
    </row>
    <row r="59" spans="2:8" ht="14.25" x14ac:dyDescent="0.2">
      <c r="B59" s="3" t="s">
        <v>94</v>
      </c>
      <c r="C59" s="4" t="s">
        <v>95</v>
      </c>
      <c r="D59" s="88"/>
      <c r="E59" s="91"/>
      <c r="H59" s="27"/>
    </row>
    <row r="60" spans="2:8" ht="14.25" x14ac:dyDescent="0.2">
      <c r="B60" s="3" t="s">
        <v>96</v>
      </c>
      <c r="C60" s="4" t="s">
        <v>97</v>
      </c>
      <c r="D60" s="88"/>
      <c r="E60" s="91"/>
      <c r="H60" s="27"/>
    </row>
    <row r="61" spans="2:8" ht="14.25" x14ac:dyDescent="0.2">
      <c r="B61" s="3" t="s">
        <v>98</v>
      </c>
      <c r="C61" s="4" t="s">
        <v>99</v>
      </c>
      <c r="D61" s="88"/>
      <c r="E61" s="91"/>
      <c r="H61" s="27"/>
    </row>
    <row r="62" spans="2:8" ht="15" x14ac:dyDescent="0.2">
      <c r="B62" s="80" t="s">
        <v>100</v>
      </c>
      <c r="C62" s="81" t="s">
        <v>101</v>
      </c>
      <c r="D62" s="89">
        <v>189482</v>
      </c>
      <c r="E62" s="95">
        <v>-207195</v>
      </c>
      <c r="H62" s="27"/>
    </row>
    <row r="63" spans="2:8" ht="15" x14ac:dyDescent="0.2">
      <c r="B63" s="80"/>
      <c r="C63" s="81" t="s">
        <v>102</v>
      </c>
      <c r="D63" s="89"/>
      <c r="E63" s="91"/>
      <c r="H63" s="27"/>
    </row>
    <row r="64" spans="2:8" ht="15" x14ac:dyDescent="0.2">
      <c r="B64" s="80" t="s">
        <v>103</v>
      </c>
      <c r="C64" s="81" t="s">
        <v>104</v>
      </c>
      <c r="D64" s="89">
        <v>0</v>
      </c>
      <c r="E64" s="95">
        <v>0</v>
      </c>
      <c r="H64" s="27"/>
    </row>
    <row r="65" spans="2:8" ht="14.25" x14ac:dyDescent="0.2">
      <c r="B65" s="3" t="s">
        <v>105</v>
      </c>
      <c r="C65" s="4" t="s">
        <v>106</v>
      </c>
      <c r="D65" s="88"/>
      <c r="E65" s="91"/>
      <c r="H65" s="27"/>
    </row>
    <row r="66" spans="2:8" ht="28.5" x14ac:dyDescent="0.2">
      <c r="B66" s="3" t="s">
        <v>107</v>
      </c>
      <c r="C66" s="4" t="s">
        <v>108</v>
      </c>
      <c r="D66" s="91"/>
      <c r="E66" s="91"/>
      <c r="H66" s="27"/>
    </row>
    <row r="67" spans="2:8" ht="14.25" x14ac:dyDescent="0.2">
      <c r="B67" s="3" t="s">
        <v>109</v>
      </c>
      <c r="C67" s="4" t="s">
        <v>110</v>
      </c>
      <c r="D67" s="88"/>
      <c r="E67" s="91"/>
      <c r="H67" s="27"/>
    </row>
    <row r="68" spans="2:8" ht="14.25" x14ac:dyDescent="0.2">
      <c r="B68" s="3" t="s">
        <v>111</v>
      </c>
      <c r="C68" s="4" t="s">
        <v>112</v>
      </c>
      <c r="D68" s="88"/>
      <c r="E68" s="91"/>
      <c r="H68" s="27"/>
    </row>
    <row r="69" spans="2:8" ht="28.5" x14ac:dyDescent="0.2">
      <c r="B69" s="3" t="s">
        <v>113</v>
      </c>
      <c r="C69" s="4" t="s">
        <v>114</v>
      </c>
      <c r="D69" s="88"/>
      <c r="E69" s="91"/>
      <c r="H69" s="27"/>
    </row>
    <row r="70" spans="2:8" ht="14.25" x14ac:dyDescent="0.2">
      <c r="B70" s="3" t="s">
        <v>115</v>
      </c>
      <c r="C70" s="4" t="s">
        <v>116</v>
      </c>
      <c r="D70" s="88"/>
      <c r="E70" s="91"/>
      <c r="H70" s="27"/>
    </row>
    <row r="71" spans="2:8" ht="28.5" x14ac:dyDescent="0.2">
      <c r="B71" s="3" t="s">
        <v>117</v>
      </c>
      <c r="C71" s="4" t="s">
        <v>118</v>
      </c>
      <c r="D71" s="88"/>
      <c r="E71" s="91"/>
      <c r="H71" s="27"/>
    </row>
    <row r="72" spans="2:8" ht="14.25" x14ac:dyDescent="0.2">
      <c r="B72" s="3" t="s">
        <v>119</v>
      </c>
      <c r="C72" s="4" t="s">
        <v>120</v>
      </c>
      <c r="D72" s="91"/>
      <c r="E72" s="91"/>
      <c r="H72" s="27"/>
    </row>
    <row r="73" spans="2:8" ht="14.25" x14ac:dyDescent="0.2">
      <c r="B73" s="101"/>
      <c r="C73" s="102"/>
      <c r="D73" s="103"/>
      <c r="E73" s="103"/>
      <c r="H73" s="27"/>
    </row>
    <row r="74" spans="2:8" ht="14.25" x14ac:dyDescent="0.2">
      <c r="B74" s="101"/>
      <c r="C74" s="102"/>
      <c r="D74" s="103"/>
      <c r="E74" s="103"/>
      <c r="H74" s="27"/>
    </row>
    <row r="75" spans="2:8" ht="12.75" x14ac:dyDescent="0.2">
      <c r="B75" t="s">
        <v>496</v>
      </c>
      <c r="D75" t="s">
        <v>497</v>
      </c>
      <c r="E75" t="s">
        <v>498</v>
      </c>
      <c r="H75" s="27"/>
    </row>
    <row r="76" spans="2:8" ht="14.25" x14ac:dyDescent="0.2">
      <c r="B76" s="101"/>
      <c r="C76" s="102"/>
      <c r="D76" s="103"/>
      <c r="E76" s="103"/>
      <c r="H76" s="27"/>
    </row>
    <row r="77" spans="2:8" ht="30" x14ac:dyDescent="0.2">
      <c r="B77" s="80" t="s">
        <v>121</v>
      </c>
      <c r="C77" s="81" t="s">
        <v>122</v>
      </c>
      <c r="D77" s="89">
        <v>-22129</v>
      </c>
      <c r="E77" s="95">
        <v>-22129</v>
      </c>
      <c r="H77" s="27"/>
    </row>
    <row r="78" spans="2:8" ht="14.25" x14ac:dyDescent="0.2">
      <c r="B78" s="3" t="s">
        <v>123</v>
      </c>
      <c r="C78" s="4" t="s">
        <v>124</v>
      </c>
      <c r="D78" s="88"/>
      <c r="E78" s="91"/>
      <c r="H78" s="27"/>
    </row>
    <row r="79" spans="2:8" ht="14.25" x14ac:dyDescent="0.2">
      <c r="B79" s="3" t="s">
        <v>125</v>
      </c>
      <c r="C79" s="4" t="s">
        <v>126</v>
      </c>
      <c r="D79" s="88"/>
      <c r="E79" s="91"/>
      <c r="H79" s="27"/>
    </row>
    <row r="80" spans="2:8" ht="42.75" x14ac:dyDescent="0.2">
      <c r="B80" s="3" t="s">
        <v>127</v>
      </c>
      <c r="C80" s="4" t="s">
        <v>128</v>
      </c>
      <c r="D80" s="88"/>
      <c r="E80" s="91"/>
      <c r="H80" s="27"/>
    </row>
    <row r="81" spans="2:8" ht="42.75" x14ac:dyDescent="0.2">
      <c r="B81" s="3" t="s">
        <v>129</v>
      </c>
      <c r="C81" s="4" t="s">
        <v>130</v>
      </c>
      <c r="D81" s="86">
        <v>-22129</v>
      </c>
      <c r="E81" s="91">
        <v>-22129</v>
      </c>
      <c r="H81" s="27"/>
    </row>
    <row r="82" spans="2:8" ht="14.25" x14ac:dyDescent="0.2">
      <c r="B82" s="3" t="s">
        <v>131</v>
      </c>
      <c r="C82" s="4" t="s">
        <v>132</v>
      </c>
      <c r="D82" s="88"/>
      <c r="E82" s="91"/>
      <c r="H82" s="27"/>
    </row>
    <row r="83" spans="2:8" ht="14.25" x14ac:dyDescent="0.2">
      <c r="B83" s="3" t="s">
        <v>133</v>
      </c>
      <c r="C83" s="4" t="s">
        <v>134</v>
      </c>
      <c r="D83" s="88"/>
      <c r="E83" s="91"/>
      <c r="H83" s="27"/>
    </row>
    <row r="84" spans="2:8" ht="28.5" x14ac:dyDescent="0.2">
      <c r="B84" s="3" t="s">
        <v>135</v>
      </c>
      <c r="C84" s="4" t="s">
        <v>136</v>
      </c>
      <c r="D84" s="88"/>
      <c r="E84" s="91"/>
      <c r="H84" s="27"/>
    </row>
    <row r="85" spans="2:8" ht="28.5" x14ac:dyDescent="0.2">
      <c r="B85" s="3" t="s">
        <v>137</v>
      </c>
      <c r="C85" s="4" t="s">
        <v>138</v>
      </c>
      <c r="D85" s="88"/>
      <c r="E85" s="91"/>
      <c r="H85" s="27"/>
    </row>
    <row r="86" spans="2:8" ht="42.75" x14ac:dyDescent="0.2">
      <c r="B86" s="3" t="s">
        <v>139</v>
      </c>
      <c r="C86" s="4" t="s">
        <v>140</v>
      </c>
      <c r="D86" s="88"/>
      <c r="E86" s="91"/>
      <c r="H86" s="27"/>
    </row>
    <row r="87" spans="2:8" ht="42.75" x14ac:dyDescent="0.2">
      <c r="B87" s="3" t="s">
        <v>141</v>
      </c>
      <c r="C87" s="4" t="s">
        <v>142</v>
      </c>
      <c r="D87" s="88"/>
      <c r="E87" s="91"/>
      <c r="H87" s="27"/>
    </row>
    <row r="88" spans="2:8" ht="28.5" x14ac:dyDescent="0.2">
      <c r="B88" s="3" t="s">
        <v>143</v>
      </c>
      <c r="C88" s="4" t="s">
        <v>144</v>
      </c>
      <c r="D88" s="88"/>
      <c r="E88" s="91"/>
      <c r="H88" s="27"/>
    </row>
    <row r="89" spans="2:8" ht="28.5" x14ac:dyDescent="0.2">
      <c r="B89" s="3" t="s">
        <v>145</v>
      </c>
      <c r="C89" s="4" t="s">
        <v>146</v>
      </c>
      <c r="D89" s="88"/>
      <c r="E89" s="91"/>
      <c r="H89" s="27"/>
    </row>
    <row r="90" spans="2:8" ht="42.75" x14ac:dyDescent="0.2">
      <c r="B90" s="3" t="s">
        <v>147</v>
      </c>
      <c r="C90" s="4" t="s">
        <v>148</v>
      </c>
      <c r="D90" s="88"/>
      <c r="E90" s="91"/>
      <c r="H90" s="27"/>
    </row>
    <row r="91" spans="2:8" ht="42.75" x14ac:dyDescent="0.2">
      <c r="B91" s="3" t="s">
        <v>149</v>
      </c>
      <c r="C91" s="4" t="s">
        <v>150</v>
      </c>
      <c r="D91" s="88"/>
      <c r="E91" s="91"/>
      <c r="H91" s="27"/>
    </row>
    <row r="92" spans="2:8" ht="28.5" x14ac:dyDescent="0.2">
      <c r="B92" s="3" t="s">
        <v>151</v>
      </c>
      <c r="C92" s="4" t="s">
        <v>152</v>
      </c>
      <c r="D92" s="88"/>
      <c r="E92" s="91"/>
      <c r="H92" s="27"/>
    </row>
    <row r="93" spans="2:8" ht="14.25" x14ac:dyDescent="0.2">
      <c r="B93" s="3" t="s">
        <v>153</v>
      </c>
      <c r="C93" s="4" t="s">
        <v>154</v>
      </c>
      <c r="D93" s="88"/>
      <c r="E93" s="91"/>
      <c r="H93" s="27"/>
    </row>
    <row r="94" spans="2:8" ht="14.25" x14ac:dyDescent="0.2">
      <c r="B94" s="3" t="s">
        <v>155</v>
      </c>
      <c r="C94" s="4" t="s">
        <v>156</v>
      </c>
      <c r="D94" s="88"/>
      <c r="E94" s="91"/>
      <c r="H94" s="27"/>
    </row>
    <row r="95" spans="2:8" ht="15" x14ac:dyDescent="0.2">
      <c r="B95" s="83" t="s">
        <v>157</v>
      </c>
      <c r="C95" s="84" t="s">
        <v>158</v>
      </c>
      <c r="D95" s="92">
        <v>-22129</v>
      </c>
      <c r="E95" s="96">
        <v>-22129</v>
      </c>
      <c r="H95" s="27"/>
    </row>
    <row r="96" spans="2:8" ht="30" x14ac:dyDescent="0.2">
      <c r="B96" s="6" t="s">
        <v>159</v>
      </c>
      <c r="C96" s="7" t="s">
        <v>160</v>
      </c>
      <c r="D96" s="93">
        <v>188258</v>
      </c>
      <c r="E96" s="95">
        <v>1248065</v>
      </c>
      <c r="H96" s="27"/>
    </row>
    <row r="97" spans="2:8" ht="30" x14ac:dyDescent="0.2">
      <c r="B97" s="6" t="s">
        <v>161</v>
      </c>
      <c r="C97" s="7" t="s">
        <v>162</v>
      </c>
      <c r="D97" s="92">
        <v>1505650</v>
      </c>
      <c r="E97" s="95">
        <v>257585</v>
      </c>
      <c r="H97" s="27"/>
    </row>
    <row r="98" spans="2:8" ht="45" x14ac:dyDescent="0.2">
      <c r="B98" s="6" t="s">
        <v>163</v>
      </c>
      <c r="C98" s="7" t="s">
        <v>164</v>
      </c>
      <c r="D98" s="92">
        <v>1693907</v>
      </c>
      <c r="E98" s="95">
        <v>1505650</v>
      </c>
      <c r="H98" s="27"/>
    </row>
    <row r="99" spans="2:8" ht="45" x14ac:dyDescent="0.2">
      <c r="B99" s="6" t="s">
        <v>165</v>
      </c>
      <c r="C99" s="7" t="s">
        <v>166</v>
      </c>
      <c r="D99" s="92">
        <v>-62</v>
      </c>
      <c r="E99" s="95">
        <v>0</v>
      </c>
      <c r="H99" s="27"/>
    </row>
    <row r="100" spans="2:8" ht="45" x14ac:dyDescent="0.2">
      <c r="B100" s="6" t="s">
        <v>167</v>
      </c>
      <c r="C100" s="8" t="s">
        <v>168</v>
      </c>
      <c r="D100" s="93">
        <v>1693845</v>
      </c>
      <c r="E100" s="95">
        <v>1505650</v>
      </c>
      <c r="H100" s="27"/>
    </row>
    <row r="101" spans="2:8" ht="12.75" x14ac:dyDescent="0.2">
      <c r="D101" s="9"/>
      <c r="H101" s="27"/>
    </row>
    <row r="102" spans="2:8" ht="12.75" x14ac:dyDescent="0.2">
      <c r="D102" s="9"/>
      <c r="H102" s="27"/>
    </row>
    <row r="103" spans="2:8" ht="12.75" x14ac:dyDescent="0.2">
      <c r="D103" s="10"/>
    </row>
    <row r="104" spans="2:8" ht="12.75" x14ac:dyDescent="0.2">
      <c r="D104" s="10"/>
    </row>
    <row r="105" spans="2:8" ht="40.5" customHeight="1" x14ac:dyDescent="0.2">
      <c r="D105" s="9"/>
    </row>
    <row r="106" spans="2:8" ht="40.5" customHeight="1" x14ac:dyDescent="0.2">
      <c r="D106" s="9"/>
    </row>
    <row r="107" spans="2:8" ht="40.5" customHeight="1" x14ac:dyDescent="0.2">
      <c r="D107" s="9"/>
    </row>
    <row r="108" spans="2:8" ht="40.5" customHeight="1" x14ac:dyDescent="0.2">
      <c r="D108" s="9"/>
    </row>
    <row r="109" spans="2:8" ht="40.5" customHeight="1" x14ac:dyDescent="0.2">
      <c r="D109" s="9"/>
    </row>
    <row r="110" spans="2:8" ht="40.5" customHeight="1" x14ac:dyDescent="0.2">
      <c r="D110" s="9"/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01"/>
  <sheetViews>
    <sheetView showGridLines="0" zoomScale="70" zoomScaleNormal="70" workbookViewId="0">
      <selection activeCell="L7" sqref="L7"/>
    </sheetView>
  </sheetViews>
  <sheetFormatPr defaultRowHeight="18.75" x14ac:dyDescent="0.3"/>
  <cols>
    <col min="1" max="1" width="3.5703125" style="11" customWidth="1"/>
    <col min="2" max="2" width="76" style="30" customWidth="1"/>
    <col min="3" max="3" width="20.28515625" style="11" bestFit="1" customWidth="1"/>
    <col min="4" max="4" width="55" style="11" bestFit="1" customWidth="1"/>
    <col min="5" max="5" width="18" style="11" bestFit="1" customWidth="1"/>
    <col min="6" max="6" width="18" style="11" customWidth="1"/>
    <col min="7" max="8" width="21.140625" style="11" customWidth="1"/>
    <col min="9" max="9" width="19.5703125" style="11" customWidth="1"/>
    <col min="10" max="10" width="19.5703125" style="11" bestFit="1" customWidth="1"/>
    <col min="11" max="11" width="18.140625" style="11" bestFit="1" customWidth="1"/>
    <col min="12" max="12" width="17.5703125" style="11" bestFit="1" customWidth="1"/>
    <col min="13" max="13" width="19.7109375" style="11" bestFit="1" customWidth="1"/>
    <col min="14" max="14" width="16.28515625" style="11" bestFit="1" customWidth="1"/>
    <col min="15" max="15" width="14.28515625" style="11" bestFit="1" customWidth="1"/>
    <col min="16" max="16" width="16.28515625" style="11" bestFit="1" customWidth="1"/>
    <col min="17" max="16384" width="9.140625" style="11"/>
  </cols>
  <sheetData>
    <row r="2" spans="2:16" ht="19.5" thickBot="1" x14ac:dyDescent="0.35"/>
    <row r="3" spans="2:16" ht="19.5" thickBot="1" x14ac:dyDescent="0.35">
      <c r="B3" s="14"/>
      <c r="C3" s="28"/>
      <c r="D3" s="28"/>
      <c r="E3" s="29" t="s">
        <v>171</v>
      </c>
      <c r="F3" s="28"/>
      <c r="G3" s="28"/>
      <c r="H3" s="28"/>
      <c r="I3" s="28"/>
      <c r="J3" s="28"/>
      <c r="K3" s="38"/>
      <c r="L3" s="39"/>
      <c r="M3" s="40"/>
    </row>
    <row r="4" spans="2:16" ht="19.5" thickBot="1" x14ac:dyDescent="0.35">
      <c r="B4" s="15" t="s">
        <v>379</v>
      </c>
      <c r="C4" s="29" t="s">
        <v>172</v>
      </c>
      <c r="D4" s="29" t="s">
        <v>173</v>
      </c>
      <c r="E4" s="28" t="s">
        <v>174</v>
      </c>
      <c r="F4" s="28" t="s">
        <v>175</v>
      </c>
      <c r="G4" s="28" t="s">
        <v>176</v>
      </c>
      <c r="H4" s="28" t="s">
        <v>177</v>
      </c>
      <c r="I4" s="28" t="s">
        <v>178</v>
      </c>
      <c r="J4" s="28" t="s">
        <v>179</v>
      </c>
      <c r="K4" s="50" t="s">
        <v>383</v>
      </c>
      <c r="L4" s="51" t="s">
        <v>384</v>
      </c>
      <c r="M4" s="52" t="s">
        <v>394</v>
      </c>
    </row>
    <row r="5" spans="2:16" x14ac:dyDescent="0.3">
      <c r="B5" s="30" t="str">
        <f>VLOOKUP(C5,prevodnik!B:D,3,0)</f>
        <v>Výdavky na obstaranie dlhodobého nehmotného majetku (-)</v>
      </c>
      <c r="C5" s="28" t="s">
        <v>180</v>
      </c>
      <c r="D5" s="28" t="s">
        <v>398</v>
      </c>
      <c r="E5" s="31">
        <v>479.74</v>
      </c>
      <c r="F5" s="31"/>
      <c r="G5" s="31">
        <v>200.74</v>
      </c>
      <c r="H5" s="31">
        <v>680.48</v>
      </c>
      <c r="I5" s="31"/>
      <c r="J5" s="31"/>
      <c r="K5" s="41">
        <f>-G5</f>
        <v>-200.74</v>
      </c>
      <c r="L5" s="42">
        <v>201</v>
      </c>
      <c r="M5" s="43"/>
    </row>
    <row r="6" spans="2:16" x14ac:dyDescent="0.3">
      <c r="B6" s="30" t="str">
        <f>VLOOKUP(C6,prevodnik!B:D,3,0)</f>
        <v>Výdavky na obstaranie dlhodobého hmotného majetku (-)</v>
      </c>
      <c r="C6" s="28" t="s">
        <v>182</v>
      </c>
      <c r="D6" s="28" t="s">
        <v>399</v>
      </c>
      <c r="E6" s="31">
        <v>8660.39</v>
      </c>
      <c r="F6" s="31"/>
      <c r="G6" s="31">
        <v>59836.450000000004</v>
      </c>
      <c r="H6" s="31">
        <v>54040.020000000004</v>
      </c>
      <c r="I6" s="31">
        <v>14456.819999999998</v>
      </c>
      <c r="J6" s="31"/>
      <c r="K6" s="41">
        <f>-G6+L6</f>
        <v>-55983.890000000007</v>
      </c>
      <c r="L6" s="42">
        <f>3835.56+17</f>
        <v>3852.56</v>
      </c>
      <c r="M6" s="43"/>
      <c r="N6" s="57"/>
    </row>
    <row r="7" spans="2:16" s="16" customFormat="1" x14ac:dyDescent="0.3">
      <c r="B7" s="30" t="str">
        <f>VLOOKUP(C7,prevodnik!B:D,3,0)</f>
        <v>Zmena stavu zásob (-/+)</v>
      </c>
      <c r="C7" s="32" t="s">
        <v>184</v>
      </c>
      <c r="D7" s="28" t="s">
        <v>403</v>
      </c>
      <c r="E7" s="31"/>
      <c r="F7" s="31"/>
      <c r="G7" s="31">
        <v>336515.99000000005</v>
      </c>
      <c r="H7" s="31">
        <v>336515.99000000005</v>
      </c>
      <c r="I7" s="31"/>
      <c r="J7" s="31"/>
      <c r="K7" s="41">
        <f t="shared" ref="K7:K12" si="0">-(G7-H7)</f>
        <v>0</v>
      </c>
      <c r="L7" s="44"/>
      <c r="M7" s="45"/>
      <c r="N7" s="55"/>
    </row>
    <row r="8" spans="2:16" s="16" customFormat="1" x14ac:dyDescent="0.3">
      <c r="B8" s="30" t="str">
        <f>VLOOKUP(C8,prevodnik!B:D,3,0)</f>
        <v>Zmena stavu zásob (-/+)</v>
      </c>
      <c r="C8" s="32" t="s">
        <v>186</v>
      </c>
      <c r="D8" s="28" t="s">
        <v>405</v>
      </c>
      <c r="E8" s="31">
        <v>169904.58</v>
      </c>
      <c r="F8" s="31"/>
      <c r="G8" s="31">
        <v>340194.37</v>
      </c>
      <c r="H8" s="31">
        <v>416761.58999999997</v>
      </c>
      <c r="I8" s="31">
        <v>93337.36</v>
      </c>
      <c r="J8" s="31"/>
      <c r="K8" s="41">
        <f t="shared" si="0"/>
        <v>76567.219999999972</v>
      </c>
      <c r="L8" s="46"/>
      <c r="M8" s="45"/>
      <c r="N8" s="56"/>
    </row>
    <row r="9" spans="2:16" s="16" customFormat="1" x14ac:dyDescent="0.3">
      <c r="B9" s="30" t="str">
        <f>VLOOKUP(C9,prevodnik!B:D,3,0)</f>
        <v>Zmena stavu zásob (-/+)</v>
      </c>
      <c r="C9" s="32" t="s">
        <v>190</v>
      </c>
      <c r="D9" s="28" t="s">
        <v>406</v>
      </c>
      <c r="E9" s="31">
        <v>240.89</v>
      </c>
      <c r="F9" s="31"/>
      <c r="G9" s="31">
        <v>3508.54</v>
      </c>
      <c r="H9" s="31">
        <v>3749.43</v>
      </c>
      <c r="I9" s="31"/>
      <c r="J9" s="31"/>
      <c r="K9" s="41">
        <f t="shared" si="0"/>
        <v>240.88999999999987</v>
      </c>
      <c r="L9" s="44"/>
      <c r="M9" s="45"/>
    </row>
    <row r="10" spans="2:16" s="16" customFormat="1" x14ac:dyDescent="0.3">
      <c r="B10" s="30" t="str">
        <f>VLOOKUP(C10,prevodnik!B:D,3,0)</f>
        <v>Zmena stavu zásob (-/+)</v>
      </c>
      <c r="C10" s="32" t="s">
        <v>192</v>
      </c>
      <c r="D10" s="28" t="s">
        <v>407</v>
      </c>
      <c r="E10" s="31">
        <v>43780</v>
      </c>
      <c r="F10" s="31"/>
      <c r="G10" s="31">
        <v>135410</v>
      </c>
      <c r="H10" s="31">
        <v>160790</v>
      </c>
      <c r="I10" s="31">
        <v>18400</v>
      </c>
      <c r="J10" s="31"/>
      <c r="K10" s="41">
        <f t="shared" si="0"/>
        <v>25380</v>
      </c>
      <c r="L10" s="44"/>
      <c r="M10" s="45"/>
    </row>
    <row r="11" spans="2:16" s="16" customFormat="1" x14ac:dyDescent="0.3">
      <c r="B11" s="30" t="str">
        <f>VLOOKUP(C11,prevodnik!B:D,3,0)</f>
        <v>Zmena stavu zásob (-/+)</v>
      </c>
      <c r="C11" s="32" t="s">
        <v>194</v>
      </c>
      <c r="D11" s="32" t="s">
        <v>195</v>
      </c>
      <c r="E11" s="33"/>
      <c r="F11" s="33"/>
      <c r="G11" s="33">
        <v>12736843.710000001</v>
      </c>
      <c r="H11" s="33">
        <v>12736843.710000001</v>
      </c>
      <c r="I11" s="33"/>
      <c r="J11" s="33"/>
      <c r="K11" s="41">
        <f t="shared" si="0"/>
        <v>0</v>
      </c>
      <c r="L11" s="44"/>
      <c r="M11" s="45"/>
    </row>
    <row r="12" spans="2:16" s="16" customFormat="1" ht="19.5" customHeight="1" thickBot="1" x14ac:dyDescent="0.35">
      <c r="B12" s="30" t="str">
        <f>VLOOKUP(C12,prevodnik!B:D,3,0)</f>
        <v>Zmena stavu zásob (-/+)</v>
      </c>
      <c r="C12" s="32" t="s">
        <v>196</v>
      </c>
      <c r="D12" s="32" t="s">
        <v>197</v>
      </c>
      <c r="E12" s="33"/>
      <c r="F12" s="33"/>
      <c r="G12" s="33">
        <v>12736848.51</v>
      </c>
      <c r="H12" s="33">
        <v>12736848.51</v>
      </c>
      <c r="I12" s="33"/>
      <c r="J12" s="33"/>
      <c r="K12" s="41">
        <f t="shared" si="0"/>
        <v>0</v>
      </c>
      <c r="L12" s="44"/>
      <c r="M12" s="45"/>
    </row>
    <row r="13" spans="2:16" s="16" customFormat="1" ht="19.5" thickBot="1" x14ac:dyDescent="0.35">
      <c r="B13" s="30" t="str">
        <f>VLOOKUP(C13,prevodnik!B:D,3,0)</f>
        <v>Stav peňažných prostriedkov a peňažných ekvivalentov na začiatku účtovného obdobia (+/-)</v>
      </c>
      <c r="C13" s="32" t="s">
        <v>198</v>
      </c>
      <c r="D13" s="28" t="s">
        <v>408</v>
      </c>
      <c r="E13" s="31">
        <v>4023.3300000000004</v>
      </c>
      <c r="F13" s="31"/>
      <c r="G13" s="31">
        <v>42570.229999999996</v>
      </c>
      <c r="H13" s="31">
        <v>44742.6</v>
      </c>
      <c r="I13" s="31">
        <v>1850.96</v>
      </c>
      <c r="J13" s="31"/>
      <c r="K13" s="41"/>
      <c r="L13" s="34">
        <f>I13-E13</f>
        <v>-2172.3700000000003</v>
      </c>
      <c r="M13" s="64"/>
    </row>
    <row r="14" spans="2:16" s="16" customFormat="1" ht="19.5" thickBot="1" x14ac:dyDescent="0.35">
      <c r="B14" s="30" t="str">
        <f>VLOOKUP(C14,prevodnik!B:D,3,0)</f>
        <v>Stav peňažných prostriedkov a peňažných ekvivalentov na začiatku účtovného obdobia (+/-)</v>
      </c>
      <c r="C14" s="32" t="s">
        <v>200</v>
      </c>
      <c r="D14" s="32" t="s">
        <v>201</v>
      </c>
      <c r="E14" s="33">
        <v>47.45</v>
      </c>
      <c r="F14" s="33"/>
      <c r="G14" s="33">
        <v>1611.2</v>
      </c>
      <c r="H14" s="33">
        <v>1639.2</v>
      </c>
      <c r="I14" s="33">
        <v>19.45</v>
      </c>
      <c r="J14" s="33"/>
      <c r="K14" s="41"/>
      <c r="L14" s="34">
        <f t="shared" ref="L14:L17" si="1">I14-E14</f>
        <v>-28.000000000000004</v>
      </c>
      <c r="M14" s="62">
        <f>SUM(L13:L17)</f>
        <v>188195.29999999993</v>
      </c>
      <c r="O14" s="17"/>
      <c r="P14" s="17"/>
    </row>
    <row r="15" spans="2:16" s="16" customFormat="1" ht="19.5" thickBot="1" x14ac:dyDescent="0.35">
      <c r="B15" s="30" t="str">
        <f>VLOOKUP(C15,prevodnik!B:D,3,0)</f>
        <v>Stav peňažných prostriedkov a peňažných ekvivalentov na začiatku účtovného obdobia (+/-)</v>
      </c>
      <c r="C15" s="32" t="s">
        <v>202</v>
      </c>
      <c r="D15" s="28" t="s">
        <v>410</v>
      </c>
      <c r="E15" s="31">
        <v>1501579.04</v>
      </c>
      <c r="F15" s="31"/>
      <c r="G15" s="31">
        <v>18647859.560000002</v>
      </c>
      <c r="H15" s="31">
        <v>18457463.889999997</v>
      </c>
      <c r="I15" s="31">
        <v>1691974.71</v>
      </c>
      <c r="J15" s="31"/>
      <c r="K15" s="41"/>
      <c r="L15" s="34">
        <f t="shared" si="1"/>
        <v>190395.66999999993</v>
      </c>
      <c r="M15" s="35"/>
    </row>
    <row r="16" spans="2:16" s="16" customFormat="1" ht="19.5" thickBot="1" x14ac:dyDescent="0.35">
      <c r="B16" s="30" t="str">
        <f>VLOOKUP(C16,prevodnik!B:D,3,0)</f>
        <v>Stav peňažných prostriedkov a peňažných ekvivalentov na začiatku účtovného obdobia (+/-)</v>
      </c>
      <c r="C16" s="32" t="s">
        <v>204</v>
      </c>
      <c r="D16" s="32" t="s">
        <v>205</v>
      </c>
      <c r="E16" s="33"/>
      <c r="F16" s="33"/>
      <c r="G16" s="33">
        <v>36701.51</v>
      </c>
      <c r="H16" s="33">
        <v>36701.51</v>
      </c>
      <c r="I16" s="33"/>
      <c r="J16" s="33"/>
      <c r="K16" s="41"/>
      <c r="L16" s="34">
        <f t="shared" si="1"/>
        <v>0</v>
      </c>
      <c r="M16" s="36"/>
    </row>
    <row r="17" spans="2:14" s="16" customFormat="1" x14ac:dyDescent="0.3">
      <c r="B17" s="30" t="str">
        <f>VLOOKUP(C17,prevodnik!B:D,3,0)</f>
        <v>Stav peňažných prostriedkov a peňažných ekvivalentov na začiatku účtovného obdobia (+/-)</v>
      </c>
      <c r="C17" s="32" t="s">
        <v>206</v>
      </c>
      <c r="D17" s="28" t="s">
        <v>411</v>
      </c>
      <c r="E17" s="31"/>
      <c r="F17" s="31"/>
      <c r="G17" s="31">
        <v>16053.56</v>
      </c>
      <c r="H17" s="31">
        <v>16053.56</v>
      </c>
      <c r="I17" s="31"/>
      <c r="J17" s="31"/>
      <c r="K17" s="41">
        <f t="shared" ref="K17:K80" si="2">-(G17-H17)</f>
        <v>0</v>
      </c>
      <c r="L17" s="34">
        <f t="shared" si="1"/>
        <v>0</v>
      </c>
      <c r="M17" s="35"/>
    </row>
    <row r="18" spans="2:14" s="16" customFormat="1" x14ac:dyDescent="0.3">
      <c r="B18" s="30" t="str">
        <f>VLOOKUP(C18,prevodnik!B:D,3,0)</f>
        <v>Zmena stavu pohľadávok z prevádzkovej činnosti (-/+)</v>
      </c>
      <c r="C18" s="32" t="s">
        <v>208</v>
      </c>
      <c r="D18" s="32" t="s">
        <v>209</v>
      </c>
      <c r="E18" s="33">
        <v>2372540.71</v>
      </c>
      <c r="F18" s="33"/>
      <c r="G18" s="33">
        <v>21112300.57</v>
      </c>
      <c r="H18" s="33">
        <v>21366711.82</v>
      </c>
      <c r="I18" s="33">
        <v>2118129.4599999995</v>
      </c>
      <c r="J18" s="33"/>
      <c r="K18" s="41">
        <f t="shared" si="2"/>
        <v>254411.25</v>
      </c>
      <c r="L18" s="44"/>
      <c r="M18" s="35"/>
      <c r="N18" s="17"/>
    </row>
    <row r="19" spans="2:14" s="16" customFormat="1" x14ac:dyDescent="0.3">
      <c r="B19" s="30" t="str">
        <f>VLOOKUP(C19,prevodnik!B:D,3,0)</f>
        <v>Zmena stavu pohľadávok z prevádzkovej činnosti (-/+)</v>
      </c>
      <c r="C19" s="32" t="s">
        <v>210</v>
      </c>
      <c r="D19" s="28" t="s">
        <v>413</v>
      </c>
      <c r="E19" s="31">
        <v>21964.25</v>
      </c>
      <c r="F19" s="31"/>
      <c r="G19" s="31">
        <v>928237.22</v>
      </c>
      <c r="H19" s="31">
        <v>948655.23</v>
      </c>
      <c r="I19" s="31">
        <v>1546.24</v>
      </c>
      <c r="J19" s="31"/>
      <c r="K19" s="41">
        <f t="shared" si="2"/>
        <v>20418.010000000009</v>
      </c>
      <c r="L19" s="46"/>
      <c r="M19" s="45"/>
    </row>
    <row r="20" spans="2:14" s="16" customFormat="1" x14ac:dyDescent="0.3">
      <c r="B20" s="30" t="str">
        <f>VLOOKUP(C20,prevodnik!B:D,3,0)</f>
        <v>Zmena stavu pohľadávok z prevádzkovej činnosti (-/+)</v>
      </c>
      <c r="C20" s="32" t="s">
        <v>212</v>
      </c>
      <c r="D20" s="28" t="s">
        <v>414</v>
      </c>
      <c r="E20" s="31">
        <v>37842.28</v>
      </c>
      <c r="F20" s="31"/>
      <c r="G20" s="31">
        <v>70560.22</v>
      </c>
      <c r="H20" s="31">
        <v>93672.28</v>
      </c>
      <c r="I20" s="31">
        <v>14730.22</v>
      </c>
      <c r="J20" s="31"/>
      <c r="K20" s="41">
        <f t="shared" si="2"/>
        <v>23112.059999999998</v>
      </c>
      <c r="L20" s="47"/>
      <c r="M20" s="45"/>
    </row>
    <row r="21" spans="2:14" s="16" customFormat="1" x14ac:dyDescent="0.3">
      <c r="B21" s="30" t="str">
        <f>VLOOKUP(C21,prevodnik!B:D,3,0)</f>
        <v>Zmena stavu pohľadávok z prevádzkovej činnosti (-/+)</v>
      </c>
      <c r="C21" s="32" t="s">
        <v>214</v>
      </c>
      <c r="D21" s="28" t="s">
        <v>490</v>
      </c>
      <c r="E21" s="31">
        <v>18073.86</v>
      </c>
      <c r="F21" s="31"/>
      <c r="G21" s="31">
        <v>3922.14</v>
      </c>
      <c r="H21" s="31">
        <v>18073.86</v>
      </c>
      <c r="I21" s="31">
        <v>3922.14</v>
      </c>
      <c r="J21" s="31"/>
      <c r="K21" s="41">
        <f t="shared" si="2"/>
        <v>14151.720000000001</v>
      </c>
      <c r="L21" s="44"/>
      <c r="M21" s="45"/>
    </row>
    <row r="22" spans="2:14" s="16" customFormat="1" x14ac:dyDescent="0.3">
      <c r="B22" s="30" t="str">
        <f>VLOOKUP(C22,prevodnik!B:D,3,0)</f>
        <v>Zmena stavu záväzkov z prevádzkovej činnosti (+/-)</v>
      </c>
      <c r="C22" s="32" t="s">
        <v>216</v>
      </c>
      <c r="D22" s="28" t="s">
        <v>415</v>
      </c>
      <c r="E22" s="31"/>
      <c r="F22" s="31">
        <v>1398997.51</v>
      </c>
      <c r="G22" s="31">
        <v>19011115.560000002</v>
      </c>
      <c r="H22" s="31">
        <v>18884060.640000001</v>
      </c>
      <c r="I22" s="31"/>
      <c r="J22" s="31">
        <v>1271942.5900000001</v>
      </c>
      <c r="K22" s="41">
        <f t="shared" si="2"/>
        <v>-127054.92000000179</v>
      </c>
      <c r="L22" s="44"/>
      <c r="M22" s="45"/>
    </row>
    <row r="23" spans="2:14" s="16" customFormat="1" x14ac:dyDescent="0.3">
      <c r="B23" s="30" t="str">
        <f>VLOOKUP(C23,prevodnik!B:D,3,0)</f>
        <v>Zmena stavu rezerv (+/-)</v>
      </c>
      <c r="C23" s="32" t="s">
        <v>218</v>
      </c>
      <c r="D23" s="28" t="s">
        <v>416</v>
      </c>
      <c r="E23" s="31"/>
      <c r="F23" s="31">
        <v>52549.34</v>
      </c>
      <c r="G23" s="31">
        <v>52371.66</v>
      </c>
      <c r="H23" s="31">
        <v>21529.24</v>
      </c>
      <c r="I23" s="31"/>
      <c r="J23" s="31">
        <v>21706.920000000002</v>
      </c>
      <c r="K23" s="41">
        <f t="shared" si="2"/>
        <v>-30842.420000000002</v>
      </c>
      <c r="L23" s="46"/>
      <c r="M23" s="45"/>
    </row>
    <row r="24" spans="2:14" s="16" customFormat="1" x14ac:dyDescent="0.3">
      <c r="B24" s="30" t="str">
        <f>VLOOKUP(C24,prevodnik!B:D,3,0)</f>
        <v>Zmena stavu záväzkov z prevádzkovej činnosti (+/-)</v>
      </c>
      <c r="C24" s="32" t="s">
        <v>220</v>
      </c>
      <c r="D24" s="28" t="s">
        <v>417</v>
      </c>
      <c r="E24" s="31"/>
      <c r="F24" s="31">
        <v>187.12</v>
      </c>
      <c r="G24" s="31">
        <v>46721.23</v>
      </c>
      <c r="H24" s="31">
        <v>46702.28</v>
      </c>
      <c r="I24" s="31"/>
      <c r="J24" s="31">
        <v>168.17</v>
      </c>
      <c r="K24" s="41">
        <f t="shared" si="2"/>
        <v>-18.950000000004366</v>
      </c>
      <c r="L24" s="44"/>
      <c r="M24" s="45"/>
    </row>
    <row r="25" spans="2:14" s="16" customFormat="1" x14ac:dyDescent="0.3">
      <c r="B25" s="30" t="str">
        <f>VLOOKUP(C25,prevodnik!B:D,3,0)</f>
        <v>Zmena stavu záväzkov z prevádzkovej činnosti (+/-)</v>
      </c>
      <c r="C25" s="32" t="s">
        <v>222</v>
      </c>
      <c r="D25" s="28" t="s">
        <v>418</v>
      </c>
      <c r="E25" s="31"/>
      <c r="F25" s="31">
        <v>1224.82</v>
      </c>
      <c r="G25" s="31">
        <v>1107.69</v>
      </c>
      <c r="H25" s="31">
        <v>37437.93</v>
      </c>
      <c r="I25" s="31"/>
      <c r="J25" s="31">
        <v>37555.06</v>
      </c>
      <c r="K25" s="41">
        <f t="shared" si="2"/>
        <v>36330.239999999998</v>
      </c>
      <c r="L25" s="44"/>
      <c r="M25" s="45"/>
    </row>
    <row r="26" spans="2:14" s="16" customFormat="1" x14ac:dyDescent="0.3">
      <c r="B26" s="30" t="str">
        <f>VLOOKUP(C26,prevodnik!B:D,3,0)</f>
        <v>Zmena stavu záväzkov z prevádzkovej činnosti (+/-)</v>
      </c>
      <c r="C26" s="32" t="s">
        <v>224</v>
      </c>
      <c r="D26" s="32" t="s">
        <v>225</v>
      </c>
      <c r="E26" s="33"/>
      <c r="F26" s="33">
        <v>26622.59</v>
      </c>
      <c r="G26" s="33">
        <v>401017.81</v>
      </c>
      <c r="H26" s="33">
        <v>399493.27</v>
      </c>
      <c r="I26" s="33"/>
      <c r="J26" s="33">
        <v>25098.05</v>
      </c>
      <c r="K26" s="41">
        <f t="shared" si="2"/>
        <v>-1524.539999999979</v>
      </c>
      <c r="L26" s="44"/>
      <c r="M26" s="45"/>
    </row>
    <row r="27" spans="2:14" s="16" customFormat="1" x14ac:dyDescent="0.3">
      <c r="B27" s="30" t="str">
        <f>VLOOKUP(C27,prevodnik!B:D,3,0)</f>
        <v>Zmena stavu záväzkov z prevádzkovej činnosti (+/-)</v>
      </c>
      <c r="C27" s="32" t="s">
        <v>226</v>
      </c>
      <c r="D27" s="28" t="s">
        <v>419</v>
      </c>
      <c r="E27" s="31"/>
      <c r="F27" s="31"/>
      <c r="G27" s="31">
        <v>16273.31</v>
      </c>
      <c r="H27" s="31">
        <v>16273.31</v>
      </c>
      <c r="I27" s="31"/>
      <c r="J27" s="31"/>
      <c r="K27" s="41">
        <f t="shared" si="2"/>
        <v>0</v>
      </c>
      <c r="L27" s="44"/>
      <c r="M27" s="45"/>
    </row>
    <row r="28" spans="2:14" s="16" customFormat="1" x14ac:dyDescent="0.3">
      <c r="B28" s="30" t="str">
        <f>VLOOKUP(C28,prevodnik!B:D,3,0)</f>
        <v>Zmena stavu pohľadávok z prevádzkovej činnosti (-/+)</v>
      </c>
      <c r="C28" s="32" t="s">
        <v>228</v>
      </c>
      <c r="D28" s="28" t="s">
        <v>420</v>
      </c>
      <c r="E28" s="31">
        <v>1339.6399999999999</v>
      </c>
      <c r="F28" s="31"/>
      <c r="G28" s="31">
        <v>10703.98</v>
      </c>
      <c r="H28" s="31">
        <v>11040.88</v>
      </c>
      <c r="I28" s="31">
        <v>1002.74</v>
      </c>
      <c r="J28" s="31"/>
      <c r="K28" s="41">
        <f t="shared" si="2"/>
        <v>336.89999999999964</v>
      </c>
      <c r="L28" s="44"/>
      <c r="M28" s="45"/>
    </row>
    <row r="29" spans="2:14" s="16" customFormat="1" x14ac:dyDescent="0.3">
      <c r="B29" s="30" t="str">
        <f>VLOOKUP(C29,prevodnik!B:D,3,0)</f>
        <v>Zmena stavu záväzkov z prevádzkovej činnosti (+/-)</v>
      </c>
      <c r="C29" s="32" t="s">
        <v>230</v>
      </c>
      <c r="D29" s="28" t="s">
        <v>421</v>
      </c>
      <c r="E29" s="31"/>
      <c r="F29" s="31">
        <v>17096.190000000002</v>
      </c>
      <c r="G29" s="31">
        <v>183005.81000000003</v>
      </c>
      <c r="H29" s="31">
        <v>180588.32</v>
      </c>
      <c r="I29" s="31"/>
      <c r="J29" s="31">
        <v>14678.699999999999</v>
      </c>
      <c r="K29" s="41">
        <f t="shared" si="2"/>
        <v>-2417.4900000000198</v>
      </c>
      <c r="L29" s="44"/>
      <c r="M29" s="45"/>
    </row>
    <row r="30" spans="2:14" s="16" customFormat="1" x14ac:dyDescent="0.3">
      <c r="B30" s="30" t="str">
        <f>VLOOKUP(C30,prevodnik!B:D,3,0)</f>
        <v>Ostatné dane</v>
      </c>
      <c r="C30" s="32" t="s">
        <v>232</v>
      </c>
      <c r="D30" s="28" t="s">
        <v>422</v>
      </c>
      <c r="E30" s="31"/>
      <c r="F30" s="31">
        <v>3329.96</v>
      </c>
      <c r="G30" s="31">
        <v>35901.57</v>
      </c>
      <c r="H30" s="31">
        <v>35732.58</v>
      </c>
      <c r="I30" s="31"/>
      <c r="J30" s="31">
        <v>3160.97</v>
      </c>
      <c r="K30" s="41">
        <f t="shared" si="2"/>
        <v>-168.98999999999796</v>
      </c>
      <c r="L30" s="44"/>
      <c r="M30" s="45"/>
    </row>
    <row r="31" spans="2:14" s="16" customFormat="1" x14ac:dyDescent="0.3">
      <c r="B31" s="30" t="str">
        <f>VLOOKUP(C31,prevodnik!B:D,3,0)</f>
        <v>Ostatné dane</v>
      </c>
      <c r="C31" s="32" t="s">
        <v>234</v>
      </c>
      <c r="D31" s="28" t="s">
        <v>423</v>
      </c>
      <c r="E31" s="31"/>
      <c r="F31" s="31">
        <v>21802.14</v>
      </c>
      <c r="G31" s="31">
        <v>10096253.119999999</v>
      </c>
      <c r="H31" s="31">
        <v>10115716.879999999</v>
      </c>
      <c r="I31" s="31"/>
      <c r="J31" s="31">
        <v>41265.9</v>
      </c>
      <c r="K31" s="41">
        <f t="shared" si="2"/>
        <v>19463.759999999776</v>
      </c>
      <c r="L31" s="46"/>
      <c r="M31" s="45"/>
    </row>
    <row r="32" spans="2:14" s="16" customFormat="1" x14ac:dyDescent="0.3">
      <c r="B32" s="30" t="str">
        <f>VLOOKUP(C32,prevodnik!B:D,3,0)</f>
        <v>Ostatné dane</v>
      </c>
      <c r="C32" s="32" t="s">
        <v>236</v>
      </c>
      <c r="D32" s="28" t="s">
        <v>424</v>
      </c>
      <c r="E32" s="31"/>
      <c r="F32" s="31">
        <v>509.11</v>
      </c>
      <c r="G32" s="31">
        <v>36655.550000000003</v>
      </c>
      <c r="H32" s="31">
        <v>35126.22</v>
      </c>
      <c r="I32" s="31">
        <v>1020.22</v>
      </c>
      <c r="J32" s="31"/>
      <c r="K32" s="41">
        <f t="shared" si="2"/>
        <v>-1529.3300000000017</v>
      </c>
      <c r="L32" s="44"/>
      <c r="M32" s="45"/>
    </row>
    <row r="33" spans="2:13" s="16" customFormat="1" x14ac:dyDescent="0.3">
      <c r="B33" s="30" t="str">
        <f>VLOOKUP(C33,prevodnik!B:D,3,0)</f>
        <v>Zmena stavu pohľadávok z prevádzkovej činnosti (-/+)</v>
      </c>
      <c r="C33" s="32" t="s">
        <v>242</v>
      </c>
      <c r="D33" s="28" t="s">
        <v>425</v>
      </c>
      <c r="E33" s="31">
        <v>1022.84</v>
      </c>
      <c r="F33" s="31"/>
      <c r="G33" s="31">
        <v>1085949.3999999999</v>
      </c>
      <c r="H33" s="31">
        <v>86972.24</v>
      </c>
      <c r="I33" s="31">
        <v>1000000</v>
      </c>
      <c r="J33" s="31"/>
      <c r="K33" s="41">
        <f t="shared" si="2"/>
        <v>-998977.15999999992</v>
      </c>
      <c r="L33" s="44"/>
      <c r="M33" s="45"/>
    </row>
    <row r="34" spans="2:13" s="16" customFormat="1" x14ac:dyDescent="0.3">
      <c r="B34" s="30" t="str">
        <f>VLOOKUP(C34,prevodnik!B:D,3,0)</f>
        <v>Zmena stavu záväzkov z prevádzkovej činnosti (+/-)</v>
      </c>
      <c r="C34" s="32" t="s">
        <v>244</v>
      </c>
      <c r="D34" s="28" t="s">
        <v>426</v>
      </c>
      <c r="E34" s="31"/>
      <c r="F34" s="31"/>
      <c r="G34" s="31">
        <v>1138.78</v>
      </c>
      <c r="H34" s="31">
        <v>1212.56</v>
      </c>
      <c r="I34" s="31"/>
      <c r="J34" s="31">
        <v>73.78</v>
      </c>
      <c r="K34" s="41">
        <f t="shared" si="2"/>
        <v>73.779999999999973</v>
      </c>
      <c r="L34" s="44"/>
      <c r="M34" s="45"/>
    </row>
    <row r="35" spans="2:13" s="16" customFormat="1" x14ac:dyDescent="0.3">
      <c r="B35" s="30" t="str">
        <f>VLOOKUP(C35,prevodnik!B:D,3,0)</f>
        <v>Zmena stavu položiek časového rozlíšenia nákladov a výnosov (+/-)</v>
      </c>
      <c r="C35" s="32" t="s">
        <v>246</v>
      </c>
      <c r="D35" s="28" t="s">
        <v>427</v>
      </c>
      <c r="E35" s="31">
        <v>19212.46</v>
      </c>
      <c r="F35" s="31"/>
      <c r="G35" s="31">
        <v>24992.78</v>
      </c>
      <c r="H35" s="31">
        <v>30724.760000000002</v>
      </c>
      <c r="I35" s="31">
        <v>13480.48</v>
      </c>
      <c r="J35" s="31"/>
      <c r="K35" s="41">
        <f t="shared" si="2"/>
        <v>5731.9800000000032</v>
      </c>
      <c r="L35" s="44"/>
      <c r="M35" s="45"/>
    </row>
    <row r="36" spans="2:13" s="16" customFormat="1" x14ac:dyDescent="0.3">
      <c r="B36" s="30" t="str">
        <f>VLOOKUP(C36,prevodnik!B:D,3,0)</f>
        <v>Zmena stavu položiek časového rozlíšenia nákladov a výnosov (+/-)</v>
      </c>
      <c r="C36" s="32" t="s">
        <v>248</v>
      </c>
      <c r="D36" s="28" t="s">
        <v>428</v>
      </c>
      <c r="E36" s="31">
        <v>80.64</v>
      </c>
      <c r="F36" s="31">
        <v>80132.399999999994</v>
      </c>
      <c r="G36" s="31">
        <v>81311.61</v>
      </c>
      <c r="H36" s="31">
        <v>1259.8500000000001</v>
      </c>
      <c r="I36" s="31"/>
      <c r="J36" s="31"/>
      <c r="K36" s="41">
        <f t="shared" si="2"/>
        <v>-80051.759999999995</v>
      </c>
      <c r="L36" s="44"/>
      <c r="M36" s="45"/>
    </row>
    <row r="37" spans="2:13" s="16" customFormat="1" x14ac:dyDescent="0.3">
      <c r="B37" s="30" t="str">
        <f>VLOOKUP(C37,prevodnik!B:D,3,0)</f>
        <v>Zmena stavu položiek časového rozlíšenia nákladov a výnosov (+/-)</v>
      </c>
      <c r="C37" s="32" t="s">
        <v>250</v>
      </c>
      <c r="D37" s="28" t="s">
        <v>429</v>
      </c>
      <c r="E37" s="31"/>
      <c r="F37" s="31">
        <v>12375.88</v>
      </c>
      <c r="G37" s="31">
        <v>2161.06</v>
      </c>
      <c r="H37" s="31">
        <v>1080.53</v>
      </c>
      <c r="I37" s="31"/>
      <c r="J37" s="31">
        <v>11295.349999999999</v>
      </c>
      <c r="K37" s="41">
        <f t="shared" si="2"/>
        <v>-1080.53</v>
      </c>
      <c r="L37" s="44"/>
      <c r="M37" s="45"/>
    </row>
    <row r="38" spans="2:13" s="16" customFormat="1" x14ac:dyDescent="0.3">
      <c r="B38" s="30" t="str">
        <f>VLOOKUP(C38,prevodnik!B:D,3,0)</f>
        <v>Zmena stavu opravných položiek (+/-)</v>
      </c>
      <c r="C38" s="32" t="s">
        <v>252</v>
      </c>
      <c r="D38" s="28" t="s">
        <v>430</v>
      </c>
      <c r="E38" s="31"/>
      <c r="F38" s="31">
        <v>14658.96</v>
      </c>
      <c r="G38" s="31">
        <v>12403.53</v>
      </c>
      <c r="H38" s="31">
        <v>1328.58</v>
      </c>
      <c r="I38" s="31"/>
      <c r="J38" s="31">
        <v>3584.01</v>
      </c>
      <c r="K38" s="41">
        <f t="shared" si="2"/>
        <v>-11074.95</v>
      </c>
      <c r="L38" s="46"/>
      <c r="M38" s="45"/>
    </row>
    <row r="39" spans="2:13" s="16" customFormat="1" x14ac:dyDescent="0.3">
      <c r="B39" s="30" t="str">
        <f>VLOOKUP(C39,prevodnik!B:D,3,0)</f>
        <v>Zmena stavu záväzkov z prevádzkovej činnosti (+/-)</v>
      </c>
      <c r="C39" s="32" t="s">
        <v>254</v>
      </c>
      <c r="D39" s="28" t="s">
        <v>488</v>
      </c>
      <c r="E39" s="31"/>
      <c r="F39" s="31"/>
      <c r="G39" s="31">
        <v>3658.92</v>
      </c>
      <c r="H39" s="31">
        <v>3658.92</v>
      </c>
      <c r="I39" s="31"/>
      <c r="J39" s="31"/>
      <c r="K39" s="41">
        <f t="shared" si="2"/>
        <v>0</v>
      </c>
      <c r="L39" s="44"/>
      <c r="M39" s="45"/>
    </row>
    <row r="40" spans="2:13" s="16" customFormat="1" ht="26.25" customHeight="1" x14ac:dyDescent="0.3">
      <c r="B40" s="30">
        <f>VLOOKUP(C40,prevodnik!B:D,3,0)</f>
        <v>0</v>
      </c>
      <c r="C40" s="28" t="s">
        <v>362</v>
      </c>
      <c r="D40" s="28" t="s">
        <v>431</v>
      </c>
      <c r="E40" s="31"/>
      <c r="F40" s="31">
        <v>13277.57</v>
      </c>
      <c r="G40" s="31"/>
      <c r="H40" s="31"/>
      <c r="I40" s="31"/>
      <c r="J40" s="31">
        <v>13277.57</v>
      </c>
      <c r="K40" s="41">
        <f t="shared" si="2"/>
        <v>0</v>
      </c>
      <c r="L40" s="44"/>
      <c r="M40" s="45"/>
    </row>
    <row r="41" spans="2:13" s="16" customFormat="1" x14ac:dyDescent="0.3">
      <c r="B41" s="30">
        <f>VLOOKUP(C41,prevodnik!B:D,3,0)</f>
        <v>0</v>
      </c>
      <c r="C41" s="28" t="s">
        <v>365</v>
      </c>
      <c r="D41" s="28" t="s">
        <v>433</v>
      </c>
      <c r="E41" s="31"/>
      <c r="F41" s="31">
        <v>563307.1</v>
      </c>
      <c r="G41" s="31"/>
      <c r="H41" s="31"/>
      <c r="I41" s="31"/>
      <c r="J41" s="31">
        <v>563307.1</v>
      </c>
      <c r="K41" s="41">
        <f t="shared" si="2"/>
        <v>0</v>
      </c>
      <c r="L41" s="44"/>
      <c r="M41" s="45"/>
    </row>
    <row r="42" spans="2:13" s="16" customFormat="1" x14ac:dyDescent="0.3">
      <c r="B42" s="30">
        <f>VLOOKUP(C42,prevodnik!B:D,3,0)</f>
        <v>0</v>
      </c>
      <c r="C42" s="28" t="s">
        <v>366</v>
      </c>
      <c r="D42" s="28" t="s">
        <v>434</v>
      </c>
      <c r="E42" s="31">
        <v>171689.78999999998</v>
      </c>
      <c r="F42" s="31">
        <v>780406.72</v>
      </c>
      <c r="G42" s="31">
        <v>42008.13</v>
      </c>
      <c r="H42" s="31">
        <v>170916</v>
      </c>
      <c r="I42" s="31"/>
      <c r="J42" s="31">
        <v>737624.79999999993</v>
      </c>
      <c r="K42" s="41">
        <f t="shared" si="2"/>
        <v>128907.87</v>
      </c>
      <c r="L42" s="44"/>
      <c r="M42" s="45"/>
    </row>
    <row r="43" spans="2:13" s="18" customFormat="1" x14ac:dyDescent="0.3">
      <c r="B43" s="30">
        <f>VLOOKUP(C43,prevodnik!B:D,3,0)</f>
        <v>0</v>
      </c>
      <c r="C43" s="28" t="s">
        <v>369</v>
      </c>
      <c r="D43" s="28" t="s">
        <v>435</v>
      </c>
      <c r="E43" s="31"/>
      <c r="F43" s="31">
        <v>42967.97</v>
      </c>
      <c r="G43" s="31"/>
      <c r="H43" s="31"/>
      <c r="I43" s="31"/>
      <c r="J43" s="31">
        <v>42967.97</v>
      </c>
      <c r="K43" s="41">
        <f t="shared" si="2"/>
        <v>0</v>
      </c>
      <c r="L43" s="48"/>
      <c r="M43" s="49"/>
    </row>
    <row r="44" spans="2:13" s="18" customFormat="1" x14ac:dyDescent="0.3">
      <c r="B44" s="30">
        <f>VLOOKUP(C44,prevodnik!B:D,3,0)</f>
        <v>0</v>
      </c>
      <c r="C44" s="37" t="s">
        <v>256</v>
      </c>
      <c r="D44" s="28" t="s">
        <v>436</v>
      </c>
      <c r="E44" s="31"/>
      <c r="F44" s="31">
        <v>1575.79</v>
      </c>
      <c r="G44" s="31"/>
      <c r="H44" s="31"/>
      <c r="I44" s="31"/>
      <c r="J44" s="31">
        <v>1575.79</v>
      </c>
      <c r="K44" s="41">
        <f t="shared" si="2"/>
        <v>0</v>
      </c>
      <c r="L44" s="48"/>
      <c r="M44" s="49"/>
    </row>
    <row r="45" spans="2:13" s="16" customFormat="1" x14ac:dyDescent="0.3">
      <c r="B45" s="30">
        <f>VLOOKUP(C45,prevodnik!B:D,3,0)</f>
        <v>0</v>
      </c>
      <c r="C45" s="37" t="s">
        <v>258</v>
      </c>
      <c r="D45" s="28" t="s">
        <v>437</v>
      </c>
      <c r="E45" s="31"/>
      <c r="F45" s="31">
        <v>210979.37</v>
      </c>
      <c r="G45" s="31"/>
      <c r="H45" s="31">
        <v>153678.13</v>
      </c>
      <c r="I45" s="31"/>
      <c r="J45" s="31">
        <v>364657.5</v>
      </c>
      <c r="K45" s="41">
        <f t="shared" si="2"/>
        <v>153678.13</v>
      </c>
      <c r="L45" s="44"/>
      <c r="M45" s="45"/>
    </row>
    <row r="46" spans="2:13" s="16" customFormat="1" x14ac:dyDescent="0.3">
      <c r="B46" s="30">
        <f>VLOOKUP(C46,prevodnik!B:D,3,0)</f>
        <v>0</v>
      </c>
      <c r="C46" s="28" t="s">
        <v>370</v>
      </c>
      <c r="D46" s="28" t="s">
        <v>438</v>
      </c>
      <c r="E46" s="31"/>
      <c r="F46" s="31">
        <v>153678.13</v>
      </c>
      <c r="G46" s="31">
        <v>153678.13</v>
      </c>
      <c r="H46" s="31"/>
      <c r="I46" s="31"/>
      <c r="J46" s="31"/>
      <c r="K46" s="41">
        <f t="shared" si="2"/>
        <v>-153678.13</v>
      </c>
      <c r="L46" s="44"/>
      <c r="M46" s="45"/>
    </row>
    <row r="47" spans="2:13" s="16" customFormat="1" x14ac:dyDescent="0.3">
      <c r="B47" s="30" t="str">
        <f>VLOOKUP(C47,prevodnik!B:D,3,0)</f>
        <v>Výdavky na splácanie úverov, ktoré účtovnej jednotke poskytla banka alebo pobočka zahraničnej banky, s výnimkou úverov, ktoré boli poskytnuté na zabezpečenie hlavného predmetu činnosti (-)</v>
      </c>
      <c r="C47" s="32" t="s">
        <v>260</v>
      </c>
      <c r="D47" s="28" t="s">
        <v>439</v>
      </c>
      <c r="E47" s="31"/>
      <c r="F47" s="31">
        <v>215762.28</v>
      </c>
      <c r="G47" s="31">
        <v>44258.879999999997</v>
      </c>
      <c r="H47" s="31">
        <v>22129.439999999999</v>
      </c>
      <c r="I47" s="31"/>
      <c r="J47" s="31">
        <v>193632.84</v>
      </c>
      <c r="K47" s="41">
        <f t="shared" si="2"/>
        <v>-22129.439999999999</v>
      </c>
      <c r="L47" s="44"/>
      <c r="M47" s="45"/>
    </row>
    <row r="48" spans="2:13" s="16" customFormat="1" x14ac:dyDescent="0.3">
      <c r="B48" s="30" t="str">
        <f>VLOOKUP(C48,prevodnik!B:D,3,0)</f>
        <v>Zmena stavu záväzkov z prevádzkovej činnosti (+/-)</v>
      </c>
      <c r="C48" s="32" t="s">
        <v>262</v>
      </c>
      <c r="D48" s="28" t="s">
        <v>441</v>
      </c>
      <c r="E48" s="31"/>
      <c r="F48" s="31">
        <v>22073.21</v>
      </c>
      <c r="G48" s="31">
        <v>1799.5</v>
      </c>
      <c r="H48" s="31">
        <v>1862.99</v>
      </c>
      <c r="I48" s="31"/>
      <c r="J48" s="31">
        <v>22136.7</v>
      </c>
      <c r="K48" s="41">
        <f t="shared" si="2"/>
        <v>63.490000000000009</v>
      </c>
      <c r="L48" s="44"/>
      <c r="M48" s="45"/>
    </row>
    <row r="49" spans="2:13" s="16" customFormat="1" x14ac:dyDescent="0.3">
      <c r="B49" s="30">
        <f>VLOOKUP(C49,prevodnik!B:D,3,0)</f>
        <v>0</v>
      </c>
      <c r="C49" s="28" t="s">
        <v>372</v>
      </c>
      <c r="D49" s="28" t="s">
        <v>442</v>
      </c>
      <c r="E49" s="31"/>
      <c r="F49" s="31">
        <v>376834.56999999995</v>
      </c>
      <c r="G49" s="31">
        <v>10699.7</v>
      </c>
      <c r="H49" s="31">
        <v>17158.239999999998</v>
      </c>
      <c r="I49" s="31"/>
      <c r="J49" s="31">
        <v>383293.11</v>
      </c>
      <c r="K49" s="41">
        <f t="shared" si="2"/>
        <v>6458.5399999999972</v>
      </c>
      <c r="L49" s="44"/>
      <c r="M49" s="45"/>
    </row>
    <row r="50" spans="2:13" s="16" customFormat="1" x14ac:dyDescent="0.3">
      <c r="B50" s="30">
        <f>VLOOKUP(C50,prevodnik!B:D,3,0)</f>
        <v>0</v>
      </c>
      <c r="C50" s="32" t="s">
        <v>264</v>
      </c>
      <c r="D50" s="28" t="s">
        <v>443</v>
      </c>
      <c r="E50" s="31"/>
      <c r="F50" s="31"/>
      <c r="G50" s="31">
        <v>437253.81999999995</v>
      </c>
      <c r="H50" s="31">
        <v>2602.83</v>
      </c>
      <c r="I50" s="31">
        <v>434650.99</v>
      </c>
      <c r="J50" s="31"/>
      <c r="K50" s="41">
        <f t="shared" si="2"/>
        <v>-434650.98999999993</v>
      </c>
      <c r="L50" s="44"/>
      <c r="M50" s="45"/>
    </row>
    <row r="51" spans="2:13" s="16" customFormat="1" x14ac:dyDescent="0.3">
      <c r="B51" s="30">
        <f>VLOOKUP(C51,prevodnik!B:D,3,0)</f>
        <v>0</v>
      </c>
      <c r="C51" s="32" t="s">
        <v>266</v>
      </c>
      <c r="D51" s="32" t="s">
        <v>267</v>
      </c>
      <c r="E51" s="33"/>
      <c r="F51" s="33"/>
      <c r="G51" s="33">
        <v>6680.16</v>
      </c>
      <c r="H51" s="33"/>
      <c r="I51" s="33">
        <v>6680.16</v>
      </c>
      <c r="J51" s="33"/>
      <c r="K51" s="41">
        <f t="shared" si="2"/>
        <v>-6680.16</v>
      </c>
      <c r="L51" s="44"/>
      <c r="M51" s="45"/>
    </row>
    <row r="52" spans="2:13" s="16" customFormat="1" x14ac:dyDescent="0.3">
      <c r="B52" s="30">
        <f>VLOOKUP(C52,prevodnik!B:D,3,0)</f>
        <v>0</v>
      </c>
      <c r="C52" s="32" t="s">
        <v>268</v>
      </c>
      <c r="D52" s="28" t="s">
        <v>445</v>
      </c>
      <c r="E52" s="31"/>
      <c r="F52" s="31"/>
      <c r="G52" s="31">
        <v>12736659.1</v>
      </c>
      <c r="H52" s="31"/>
      <c r="I52" s="31">
        <v>12736659.1</v>
      </c>
      <c r="J52" s="31"/>
      <c r="K52" s="41">
        <f t="shared" si="2"/>
        <v>-12736659.1</v>
      </c>
      <c r="L52" s="44"/>
      <c r="M52" s="45"/>
    </row>
    <row r="53" spans="2:13" s="16" customFormat="1" x14ac:dyDescent="0.3">
      <c r="B53" s="30">
        <f>VLOOKUP(C53,prevodnik!B:D,3,0)</f>
        <v>0</v>
      </c>
      <c r="C53" s="32" t="s">
        <v>270</v>
      </c>
      <c r="D53" s="28" t="s">
        <v>446</v>
      </c>
      <c r="E53" s="31"/>
      <c r="F53" s="31"/>
      <c r="G53" s="31">
        <v>20018.28</v>
      </c>
      <c r="H53" s="31"/>
      <c r="I53" s="31">
        <v>20018.28</v>
      </c>
      <c r="J53" s="31"/>
      <c r="K53" s="41">
        <f t="shared" si="2"/>
        <v>-20018.28</v>
      </c>
      <c r="L53" s="44"/>
      <c r="M53" s="45"/>
    </row>
    <row r="54" spans="2:13" s="16" customFormat="1" x14ac:dyDescent="0.3">
      <c r="B54" s="30">
        <f>VLOOKUP(C54,prevodnik!B:D,3,0)</f>
        <v>0</v>
      </c>
      <c r="C54" s="32" t="s">
        <v>272</v>
      </c>
      <c r="D54" s="28" t="s">
        <v>447</v>
      </c>
      <c r="E54" s="31"/>
      <c r="F54" s="31"/>
      <c r="G54" s="31">
        <v>16516.61</v>
      </c>
      <c r="H54" s="31"/>
      <c r="I54" s="31">
        <v>16516.61</v>
      </c>
      <c r="J54" s="31"/>
      <c r="K54" s="41">
        <f t="shared" si="2"/>
        <v>-16516.61</v>
      </c>
      <c r="L54" s="44"/>
      <c r="M54" s="45"/>
    </row>
    <row r="55" spans="2:13" s="16" customFormat="1" x14ac:dyDescent="0.3">
      <c r="B55" s="30">
        <f>VLOOKUP(C55,prevodnik!B:D,3,0)</f>
        <v>0</v>
      </c>
      <c r="C55" s="32" t="s">
        <v>274</v>
      </c>
      <c r="D55" s="28" t="s">
        <v>448</v>
      </c>
      <c r="E55" s="31"/>
      <c r="F55" s="31"/>
      <c r="G55" s="31">
        <v>78.81</v>
      </c>
      <c r="H55" s="31"/>
      <c r="I55" s="31">
        <v>78.81</v>
      </c>
      <c r="J55" s="31"/>
      <c r="K55" s="41">
        <f t="shared" si="2"/>
        <v>-78.81</v>
      </c>
      <c r="L55" s="44"/>
      <c r="M55" s="45"/>
    </row>
    <row r="56" spans="2:13" s="16" customFormat="1" x14ac:dyDescent="0.3">
      <c r="B56" s="30">
        <f>VLOOKUP(C56,prevodnik!B:D,3,0)</f>
        <v>0</v>
      </c>
      <c r="C56" s="32" t="s">
        <v>276</v>
      </c>
      <c r="D56" s="28" t="s">
        <v>449</v>
      </c>
      <c r="E56" s="31"/>
      <c r="F56" s="31"/>
      <c r="G56" s="31">
        <v>2034341.3999999992</v>
      </c>
      <c r="H56" s="31"/>
      <c r="I56" s="31">
        <v>2034341.3999999992</v>
      </c>
      <c r="J56" s="31"/>
      <c r="K56" s="41">
        <f t="shared" si="2"/>
        <v>-2034341.3999999992</v>
      </c>
      <c r="L56" s="44"/>
      <c r="M56" s="45"/>
    </row>
    <row r="57" spans="2:13" s="16" customFormat="1" x14ac:dyDescent="0.3">
      <c r="B57" s="30">
        <f>VLOOKUP(C57,prevodnik!B:D,3,0)</f>
        <v>0</v>
      </c>
      <c r="C57" s="32" t="s">
        <v>278</v>
      </c>
      <c r="D57" s="28" t="s">
        <v>450</v>
      </c>
      <c r="E57" s="31"/>
      <c r="F57" s="31"/>
      <c r="G57" s="31">
        <v>389771.99000000005</v>
      </c>
      <c r="H57" s="31">
        <v>20691.82</v>
      </c>
      <c r="I57" s="31">
        <v>369080.17000000004</v>
      </c>
      <c r="J57" s="31"/>
      <c r="K57" s="41">
        <f t="shared" si="2"/>
        <v>-369080.17000000004</v>
      </c>
      <c r="L57" s="44"/>
      <c r="M57" s="45"/>
    </row>
    <row r="58" spans="2:13" s="18" customFormat="1" x14ac:dyDescent="0.3">
      <c r="B58" s="30">
        <f>VLOOKUP(C58,prevodnik!B:D,3,0)</f>
        <v>0</v>
      </c>
      <c r="C58" s="32" t="s">
        <v>280</v>
      </c>
      <c r="D58" s="28" t="s">
        <v>451</v>
      </c>
      <c r="E58" s="31"/>
      <c r="F58" s="31"/>
      <c r="G58" s="31">
        <v>136151.25</v>
      </c>
      <c r="H58" s="31">
        <v>6947.55</v>
      </c>
      <c r="I58" s="31">
        <v>129203.7</v>
      </c>
      <c r="J58" s="31"/>
      <c r="K58" s="41">
        <f t="shared" si="2"/>
        <v>-129203.7</v>
      </c>
      <c r="L58" s="48"/>
      <c r="M58" s="49"/>
    </row>
    <row r="59" spans="2:13" s="16" customFormat="1" x14ac:dyDescent="0.3">
      <c r="B59" s="30">
        <f>VLOOKUP(C59,prevodnik!B:D,3,0)</f>
        <v>0</v>
      </c>
      <c r="C59" s="32" t="s">
        <v>282</v>
      </c>
      <c r="D59" s="28" t="s">
        <v>452</v>
      </c>
      <c r="E59" s="31"/>
      <c r="F59" s="31"/>
      <c r="G59" s="31">
        <v>16315.61</v>
      </c>
      <c r="H59" s="31"/>
      <c r="I59" s="31">
        <v>16315.61</v>
      </c>
      <c r="J59" s="31"/>
      <c r="K59" s="41">
        <f t="shared" si="2"/>
        <v>-16315.61</v>
      </c>
      <c r="L59" s="44"/>
      <c r="M59" s="45"/>
    </row>
    <row r="60" spans="2:13" s="16" customFormat="1" x14ac:dyDescent="0.3">
      <c r="B60" s="30">
        <f>VLOOKUP(C60,prevodnik!B:D,3,0)</f>
        <v>0</v>
      </c>
      <c r="C60" s="32" t="s">
        <v>284</v>
      </c>
      <c r="D60" s="28" t="s">
        <v>489</v>
      </c>
      <c r="E60" s="31"/>
      <c r="F60" s="31"/>
      <c r="G60" s="31">
        <v>19341.259999999998</v>
      </c>
      <c r="H60" s="31"/>
      <c r="I60" s="31">
        <v>19341.259999999998</v>
      </c>
      <c r="J60" s="31"/>
      <c r="K60" s="41">
        <f t="shared" si="2"/>
        <v>-19341.259999999998</v>
      </c>
      <c r="L60" s="44"/>
      <c r="M60" s="45"/>
    </row>
    <row r="61" spans="2:13" s="16" customFormat="1" x14ac:dyDescent="0.3">
      <c r="B61" s="30">
        <f>VLOOKUP(C61,prevodnik!B:D,3,0)</f>
        <v>0</v>
      </c>
      <c r="C61" s="32" t="s">
        <v>286</v>
      </c>
      <c r="D61" s="28" t="s">
        <v>453</v>
      </c>
      <c r="E61" s="31"/>
      <c r="F61" s="31"/>
      <c r="G61" s="31">
        <v>15784.96</v>
      </c>
      <c r="H61" s="31"/>
      <c r="I61" s="31">
        <v>15784.96</v>
      </c>
      <c r="J61" s="31"/>
      <c r="K61" s="41">
        <f t="shared" si="2"/>
        <v>-15784.96</v>
      </c>
      <c r="L61" s="44"/>
      <c r="M61" s="45"/>
    </row>
    <row r="62" spans="2:13" s="16" customFormat="1" x14ac:dyDescent="0.3">
      <c r="B62" s="30">
        <f>VLOOKUP(C62,prevodnik!B:D,3,0)</f>
        <v>0</v>
      </c>
      <c r="C62" s="32" t="s">
        <v>288</v>
      </c>
      <c r="D62" s="28" t="s">
        <v>424</v>
      </c>
      <c r="E62" s="31"/>
      <c r="F62" s="31"/>
      <c r="G62" s="31">
        <v>1452.83</v>
      </c>
      <c r="H62" s="31"/>
      <c r="I62" s="31">
        <v>1452.83</v>
      </c>
      <c r="J62" s="31"/>
      <c r="K62" s="41">
        <f t="shared" si="2"/>
        <v>-1452.83</v>
      </c>
      <c r="L62" s="44"/>
      <c r="M62" s="45"/>
    </row>
    <row r="63" spans="2:13" s="16" customFormat="1" x14ac:dyDescent="0.3">
      <c r="B63" s="30" t="str">
        <f>VLOOKUP(C63,prevodnik!B:D,3,0)</f>
        <v>Výsledok z predaja dlhodobého majetku, s výnimkou majetku, ktorý sa považuje za peňažný ekvivalent (+/-)</v>
      </c>
      <c r="C63" s="37" t="s">
        <v>289</v>
      </c>
      <c r="D63" s="28" t="s">
        <v>454</v>
      </c>
      <c r="E63" s="31"/>
      <c r="F63" s="31"/>
      <c r="G63" s="31">
        <v>235492.71</v>
      </c>
      <c r="H63" s="31"/>
      <c r="I63" s="31">
        <v>235492.71</v>
      </c>
      <c r="J63" s="31"/>
      <c r="K63" s="41">
        <f t="shared" si="2"/>
        <v>-235492.71</v>
      </c>
      <c r="L63" s="46"/>
      <c r="M63" s="45"/>
    </row>
    <row r="64" spans="2:13" s="18" customFormat="1" x14ac:dyDescent="0.3">
      <c r="B64" s="30">
        <f>VLOOKUP(C64,prevodnik!B:D,3,0)</f>
        <v>0</v>
      </c>
      <c r="C64" s="32" t="s">
        <v>291</v>
      </c>
      <c r="D64" s="28" t="s">
        <v>455</v>
      </c>
      <c r="E64" s="31"/>
      <c r="F64" s="31"/>
      <c r="G64" s="31">
        <v>67526.490000000005</v>
      </c>
      <c r="H64" s="31">
        <v>179.4</v>
      </c>
      <c r="I64" s="31">
        <v>67347.09</v>
      </c>
      <c r="J64" s="31"/>
      <c r="K64" s="41">
        <f t="shared" si="2"/>
        <v>-67347.090000000011</v>
      </c>
      <c r="L64" s="48"/>
      <c r="M64" s="49"/>
    </row>
    <row r="65" spans="2:13" s="16" customFormat="1" x14ac:dyDescent="0.3">
      <c r="B65" s="30">
        <f>VLOOKUP(C65,prevodnik!B:D,3,0)</f>
        <v>0</v>
      </c>
      <c r="C65" s="32" t="s">
        <v>293</v>
      </c>
      <c r="D65" s="28" t="s">
        <v>456</v>
      </c>
      <c r="E65" s="31"/>
      <c r="F65" s="31"/>
      <c r="G65" s="31">
        <v>297.37</v>
      </c>
      <c r="H65" s="31"/>
      <c r="I65" s="31">
        <v>297.37</v>
      </c>
      <c r="J65" s="31"/>
      <c r="K65" s="41">
        <f t="shared" si="2"/>
        <v>-297.37</v>
      </c>
      <c r="L65" s="44"/>
      <c r="M65" s="45"/>
    </row>
    <row r="66" spans="2:13" s="16" customFormat="1" ht="18" customHeight="1" x14ac:dyDescent="0.3">
      <c r="B66" s="30">
        <f>VLOOKUP(C66,prevodnik!B:D,3,0)</f>
        <v>0</v>
      </c>
      <c r="C66" s="32" t="s">
        <v>295</v>
      </c>
      <c r="D66" s="28" t="s">
        <v>457</v>
      </c>
      <c r="E66" s="31"/>
      <c r="F66" s="31"/>
      <c r="G66" s="31">
        <v>36.700000000000003</v>
      </c>
      <c r="H66" s="31"/>
      <c r="I66" s="31">
        <v>36.700000000000003</v>
      </c>
      <c r="J66" s="31"/>
      <c r="K66" s="41">
        <f t="shared" si="2"/>
        <v>-36.700000000000003</v>
      </c>
      <c r="L66" s="44"/>
      <c r="M66" s="45"/>
    </row>
    <row r="67" spans="2:13" s="16" customFormat="1" x14ac:dyDescent="0.3">
      <c r="B67" s="30">
        <f>VLOOKUP(C67,prevodnik!B:D,3,0)</f>
        <v>0</v>
      </c>
      <c r="C67" s="32" t="s">
        <v>297</v>
      </c>
      <c r="D67" s="28" t="s">
        <v>458</v>
      </c>
      <c r="E67" s="31"/>
      <c r="F67" s="31"/>
      <c r="G67" s="31">
        <v>33631.850000000006</v>
      </c>
      <c r="H67" s="31"/>
      <c r="I67" s="31">
        <v>33631.850000000006</v>
      </c>
      <c r="J67" s="31"/>
      <c r="K67" s="41">
        <f t="shared" si="2"/>
        <v>-33631.850000000006</v>
      </c>
      <c r="L67" s="44"/>
      <c r="M67" s="45"/>
    </row>
    <row r="68" spans="2:13" s="16" customFormat="1" x14ac:dyDescent="0.3">
      <c r="B68" s="30">
        <f>VLOOKUP(C68,prevodnik!B:D,3,0)</f>
        <v>0</v>
      </c>
      <c r="C68" s="32" t="s">
        <v>299</v>
      </c>
      <c r="D68" s="28" t="s">
        <v>459</v>
      </c>
      <c r="E68" s="31"/>
      <c r="F68" s="31"/>
      <c r="G68" s="31">
        <v>179.4</v>
      </c>
      <c r="H68" s="31"/>
      <c r="I68" s="31">
        <v>179.4</v>
      </c>
      <c r="J68" s="31"/>
      <c r="K68" s="41">
        <f t="shared" si="2"/>
        <v>-179.4</v>
      </c>
      <c r="L68" s="44"/>
      <c r="M68" s="45"/>
    </row>
    <row r="69" spans="2:13" s="16" customFormat="1" x14ac:dyDescent="0.3">
      <c r="B69" s="30" t="str">
        <f>VLOOKUP(C69,prevodnik!B:D,3,0)</f>
        <v>Odpisy dlhodobého nehmotného majetku a dlhodobého hmotného majetku (+)</v>
      </c>
      <c r="C69" s="37" t="s">
        <v>301</v>
      </c>
      <c r="D69" s="28" t="s">
        <v>460</v>
      </c>
      <c r="E69" s="31"/>
      <c r="F69" s="31"/>
      <c r="G69" s="31">
        <v>643259.19999999995</v>
      </c>
      <c r="H69" s="31"/>
      <c r="I69" s="31">
        <v>643259.19999999995</v>
      </c>
      <c r="J69" s="31"/>
      <c r="K69" s="41">
        <f t="shared" si="2"/>
        <v>-643259.19999999995</v>
      </c>
      <c r="L69" s="44"/>
      <c r="M69" s="45"/>
    </row>
    <row r="70" spans="2:13" s="16" customFormat="1" x14ac:dyDescent="0.3">
      <c r="B70" s="30" t="str">
        <f>VLOOKUP(C70,prevodnik!B:D,3,0)</f>
        <v>Úroky účtované do nákladov (+)</v>
      </c>
      <c r="C70" s="32" t="s">
        <v>303</v>
      </c>
      <c r="D70" s="28" t="s">
        <v>461</v>
      </c>
      <c r="E70" s="31"/>
      <c r="F70" s="31"/>
      <c r="G70" s="31">
        <v>47456.800000000003</v>
      </c>
      <c r="H70" s="31"/>
      <c r="I70" s="31">
        <v>47456.800000000003</v>
      </c>
      <c r="J70" s="31"/>
      <c r="K70" s="41">
        <f t="shared" si="2"/>
        <v>-47456.800000000003</v>
      </c>
      <c r="L70" s="44"/>
      <c r="M70" s="45"/>
    </row>
    <row r="71" spans="2:13" s="16" customFormat="1" x14ac:dyDescent="0.3">
      <c r="B71" s="30">
        <f>VLOOKUP(C71,prevodnik!B:D,3,0)</f>
        <v>0</v>
      </c>
      <c r="C71" s="32" t="s">
        <v>305</v>
      </c>
      <c r="D71" s="28" t="s">
        <v>462</v>
      </c>
      <c r="E71" s="31"/>
      <c r="F71" s="31"/>
      <c r="G71" s="31">
        <v>75.38</v>
      </c>
      <c r="H71" s="31"/>
      <c r="I71" s="31">
        <v>75.38</v>
      </c>
      <c r="J71" s="31"/>
      <c r="K71" s="41">
        <f t="shared" si="2"/>
        <v>-75.38</v>
      </c>
      <c r="L71" s="44"/>
      <c r="M71" s="45"/>
    </row>
    <row r="72" spans="2:13" s="16" customFormat="1" x14ac:dyDescent="0.3">
      <c r="B72" s="30">
        <f>VLOOKUP(C72,prevodnik!B:D,3,0)</f>
        <v>0</v>
      </c>
      <c r="C72" s="32" t="s">
        <v>307</v>
      </c>
      <c r="D72" s="28" t="s">
        <v>463</v>
      </c>
      <c r="E72" s="31"/>
      <c r="F72" s="31"/>
      <c r="G72" s="31">
        <v>2122.4499999999998</v>
      </c>
      <c r="H72" s="31"/>
      <c r="I72" s="31">
        <v>2122.4499999999998</v>
      </c>
      <c r="J72" s="31"/>
      <c r="K72" s="41">
        <f t="shared" si="2"/>
        <v>-2122.4499999999998</v>
      </c>
      <c r="L72" s="44"/>
      <c r="M72" s="45"/>
    </row>
    <row r="73" spans="2:13" s="16" customFormat="1" x14ac:dyDescent="0.3">
      <c r="B73" s="30" t="str">
        <f>VLOOKUP(C73,prevodnik!B:D,3,0)</f>
        <v>Výdavky na daň z príjmov účtovnej jednotky, s výnimkou tých, ktoré sa začleňujú do investičných činnosti alebo finančných činností (-/+)</v>
      </c>
      <c r="C73" s="32" t="s">
        <v>309</v>
      </c>
      <c r="D73" s="28" t="s">
        <v>464</v>
      </c>
      <c r="E73" s="31"/>
      <c r="F73" s="31"/>
      <c r="G73" s="31">
        <v>28260.59</v>
      </c>
      <c r="H73" s="31"/>
      <c r="I73" s="31">
        <v>28260.59</v>
      </c>
      <c r="J73" s="31"/>
      <c r="K73" s="41">
        <f t="shared" si="2"/>
        <v>-28260.59</v>
      </c>
      <c r="L73" s="44"/>
      <c r="M73" s="45"/>
    </row>
    <row r="74" spans="2:13" s="16" customFormat="1" x14ac:dyDescent="0.3">
      <c r="B74" s="30">
        <f>VLOOKUP(C74,prevodnik!B:D,3,0)</f>
        <v>0</v>
      </c>
      <c r="C74" s="32" t="s">
        <v>311</v>
      </c>
      <c r="D74" s="28" t="s">
        <v>467</v>
      </c>
      <c r="E74" s="31"/>
      <c r="F74" s="31"/>
      <c r="G74" s="31"/>
      <c r="H74" s="31">
        <v>1341544.2300000002</v>
      </c>
      <c r="I74" s="31"/>
      <c r="J74" s="31">
        <v>1341544.2300000002</v>
      </c>
      <c r="K74" s="41">
        <f t="shared" si="2"/>
        <v>1341544.2300000002</v>
      </c>
      <c r="L74" s="44"/>
      <c r="M74" s="45"/>
    </row>
    <row r="75" spans="2:13" s="16" customFormat="1" x14ac:dyDescent="0.3">
      <c r="B75" s="30">
        <f>VLOOKUP(C75,prevodnik!B:D,3,0)</f>
        <v>0</v>
      </c>
      <c r="C75" s="32" t="s">
        <v>313</v>
      </c>
      <c r="D75" s="28" t="s">
        <v>468</v>
      </c>
      <c r="E75" s="31"/>
      <c r="F75" s="31"/>
      <c r="G75" s="31">
        <v>517289.62</v>
      </c>
      <c r="H75" s="31">
        <v>15298483</v>
      </c>
      <c r="I75" s="31"/>
      <c r="J75" s="31">
        <v>14781193.380000001</v>
      </c>
      <c r="K75" s="41">
        <f t="shared" si="2"/>
        <v>14781193.380000001</v>
      </c>
      <c r="L75" s="44"/>
      <c r="M75" s="45"/>
    </row>
    <row r="76" spans="2:13" s="16" customFormat="1" x14ac:dyDescent="0.3">
      <c r="B76" s="30">
        <f>VLOOKUP(C76,prevodnik!B:D,3,0)</f>
        <v>0</v>
      </c>
      <c r="C76" s="32" t="s">
        <v>315</v>
      </c>
      <c r="D76" s="28" t="s">
        <v>469</v>
      </c>
      <c r="E76" s="31"/>
      <c r="F76" s="31"/>
      <c r="G76" s="31">
        <v>18073.59</v>
      </c>
      <c r="H76" s="31">
        <v>233895.87</v>
      </c>
      <c r="I76" s="31"/>
      <c r="J76" s="31">
        <v>215822.28</v>
      </c>
      <c r="K76" s="41">
        <f t="shared" si="2"/>
        <v>215822.28</v>
      </c>
      <c r="L76" s="44"/>
      <c r="M76" s="45"/>
    </row>
    <row r="77" spans="2:13" s="16" customFormat="1" x14ac:dyDescent="0.3">
      <c r="B77" s="30">
        <f>VLOOKUP(C77,prevodnik!B:D,3,0)</f>
        <v>0</v>
      </c>
      <c r="C77" s="32" t="s">
        <v>317</v>
      </c>
      <c r="D77" s="28" t="s">
        <v>470</v>
      </c>
      <c r="E77" s="31"/>
      <c r="F77" s="31"/>
      <c r="G77" s="31">
        <v>3749.43</v>
      </c>
      <c r="H77" s="31">
        <v>3508.54</v>
      </c>
      <c r="I77" s="31"/>
      <c r="J77" s="31">
        <v>-240.89</v>
      </c>
      <c r="K77" s="41">
        <f t="shared" si="2"/>
        <v>-240.88999999999987</v>
      </c>
      <c r="L77" s="44"/>
      <c r="M77" s="45"/>
    </row>
    <row r="78" spans="2:13" s="16" customFormat="1" x14ac:dyDescent="0.3">
      <c r="B78" s="30">
        <f>VLOOKUP(C78,prevodnik!B:D,3,0)</f>
        <v>0</v>
      </c>
      <c r="C78" s="32" t="s">
        <v>319</v>
      </c>
      <c r="D78" s="28" t="s">
        <v>471</v>
      </c>
      <c r="E78" s="31"/>
      <c r="F78" s="31"/>
      <c r="G78" s="31">
        <v>160790</v>
      </c>
      <c r="H78" s="31">
        <v>135410</v>
      </c>
      <c r="I78" s="31"/>
      <c r="J78" s="31">
        <v>-25380</v>
      </c>
      <c r="K78" s="41">
        <f t="shared" si="2"/>
        <v>-25380</v>
      </c>
      <c r="L78" s="44"/>
      <c r="M78" s="45"/>
    </row>
    <row r="79" spans="2:13" s="16" customFormat="1" x14ac:dyDescent="0.3">
      <c r="B79" s="30">
        <f>VLOOKUP(C79,prevodnik!B:D,3,0)</f>
        <v>0</v>
      </c>
      <c r="C79" s="32" t="s">
        <v>321</v>
      </c>
      <c r="D79" s="28" t="s">
        <v>472</v>
      </c>
      <c r="E79" s="31"/>
      <c r="F79" s="31"/>
      <c r="G79" s="31"/>
      <c r="H79" s="31">
        <v>4827.8</v>
      </c>
      <c r="I79" s="31"/>
      <c r="J79" s="31">
        <v>4827.8</v>
      </c>
      <c r="K79" s="41">
        <f t="shared" si="2"/>
        <v>4827.8</v>
      </c>
      <c r="L79" s="44"/>
      <c r="M79" s="45"/>
    </row>
    <row r="80" spans="2:13" s="63" customFormat="1" x14ac:dyDescent="0.3">
      <c r="B80" s="30">
        <f>VLOOKUP(C80,prevodnik!B:D,3,0)</f>
        <v>0</v>
      </c>
      <c r="C80" s="32" t="s">
        <v>325</v>
      </c>
      <c r="D80" s="28" t="s">
        <v>474</v>
      </c>
      <c r="E80" s="31"/>
      <c r="F80" s="31"/>
      <c r="G80" s="31"/>
      <c r="H80" s="31">
        <v>51678.52</v>
      </c>
      <c r="I80" s="31"/>
      <c r="J80" s="31">
        <v>51678.52</v>
      </c>
      <c r="K80" s="41">
        <f t="shared" si="2"/>
        <v>51678.52</v>
      </c>
      <c r="L80" s="44"/>
      <c r="M80" s="44"/>
    </row>
    <row r="81" spans="2:13" s="63" customFormat="1" x14ac:dyDescent="0.3">
      <c r="B81" s="30" t="str">
        <f>VLOOKUP(C81,prevodnik!B:D,3,0)</f>
        <v>Príjmy z predaja dlhodobého hmotného majetku (+)</v>
      </c>
      <c r="C81" s="32" t="s">
        <v>327</v>
      </c>
      <c r="D81" s="28" t="s">
        <v>475</v>
      </c>
      <c r="E81" s="31"/>
      <c r="F81" s="31"/>
      <c r="G81" s="31"/>
      <c r="H81" s="31">
        <v>245667.06999999998</v>
      </c>
      <c r="I81" s="31"/>
      <c r="J81" s="31">
        <v>245667.06999999998</v>
      </c>
      <c r="K81" s="41">
        <f t="shared" ref="K81:K94" si="3">-(G81-H81)</f>
        <v>245667.06999999998</v>
      </c>
      <c r="L81" s="44"/>
      <c r="M81" s="44"/>
    </row>
    <row r="82" spans="2:13" s="63" customFormat="1" x14ac:dyDescent="0.3">
      <c r="B82" s="30">
        <f>VLOOKUP(C82,prevodnik!B:D,3,0)</f>
        <v>0</v>
      </c>
      <c r="C82" s="32" t="s">
        <v>329</v>
      </c>
      <c r="D82" s="28" t="s">
        <v>476</v>
      </c>
      <c r="E82" s="31"/>
      <c r="F82" s="31"/>
      <c r="G82" s="31">
        <v>179.4</v>
      </c>
      <c r="H82" s="31">
        <v>83339.39</v>
      </c>
      <c r="I82" s="31"/>
      <c r="J82" s="31">
        <v>83159.990000000005</v>
      </c>
      <c r="K82" s="41">
        <f t="shared" si="3"/>
        <v>83159.990000000005</v>
      </c>
      <c r="L82" s="44"/>
      <c r="M82" s="44"/>
    </row>
    <row r="83" spans="2:13" s="63" customFormat="1" x14ac:dyDescent="0.3">
      <c r="B83" s="30">
        <f>VLOOKUP(C83,prevodnik!B:D,3,0)</f>
        <v>0</v>
      </c>
      <c r="C83" s="32" t="s">
        <v>331</v>
      </c>
      <c r="D83" s="28" t="s">
        <v>477</v>
      </c>
      <c r="E83" s="31"/>
      <c r="F83" s="31"/>
      <c r="G83" s="31"/>
      <c r="H83" s="31">
        <v>191</v>
      </c>
      <c r="I83" s="31"/>
      <c r="J83" s="31">
        <v>191</v>
      </c>
      <c r="K83" s="41">
        <f t="shared" si="3"/>
        <v>191</v>
      </c>
      <c r="L83" s="44"/>
      <c r="M83" s="44"/>
    </row>
    <row r="84" spans="2:13" s="63" customFormat="1" x14ac:dyDescent="0.3">
      <c r="B84" s="30">
        <f>VLOOKUP(C84,prevodnik!B:D,3,0)</f>
        <v>0</v>
      </c>
      <c r="C84" s="32" t="s">
        <v>333</v>
      </c>
      <c r="D84" s="28" t="s">
        <v>478</v>
      </c>
      <c r="E84" s="31"/>
      <c r="F84" s="31"/>
      <c r="G84" s="31"/>
      <c r="H84" s="31">
        <v>41385.689999999995</v>
      </c>
      <c r="I84" s="31"/>
      <c r="J84" s="31">
        <v>41385.689999999995</v>
      </c>
      <c r="K84" s="41">
        <f t="shared" si="3"/>
        <v>41385.689999999995</v>
      </c>
      <c r="L84" s="46">
        <f>K86+K71</f>
        <v>-62.22</v>
      </c>
      <c r="M84" s="44"/>
    </row>
    <row r="85" spans="2:13" s="63" customFormat="1" x14ac:dyDescent="0.3">
      <c r="B85" s="30" t="str">
        <f>VLOOKUP(C85,prevodnik!B:D,3,0)</f>
        <v>Úroky účtované do výnosov (-)</v>
      </c>
      <c r="C85" s="32" t="s">
        <v>335</v>
      </c>
      <c r="D85" s="28" t="s">
        <v>461</v>
      </c>
      <c r="E85" s="31"/>
      <c r="F85" s="31"/>
      <c r="G85" s="31"/>
      <c r="H85" s="31">
        <v>3089.69</v>
      </c>
      <c r="I85" s="31"/>
      <c r="J85" s="31">
        <v>3089.69</v>
      </c>
      <c r="K85" s="41">
        <f t="shared" si="3"/>
        <v>3089.69</v>
      </c>
      <c r="L85" s="44"/>
      <c r="M85" s="44"/>
    </row>
    <row r="86" spans="2:13" s="63" customFormat="1" x14ac:dyDescent="0.3">
      <c r="B86" s="30">
        <f>VLOOKUP(C86,prevodnik!B:D,3,0)</f>
        <v>0</v>
      </c>
      <c r="C86" s="32" t="s">
        <v>336</v>
      </c>
      <c r="D86" s="28" t="s">
        <v>479</v>
      </c>
      <c r="E86" s="31"/>
      <c r="F86" s="31"/>
      <c r="G86" s="31"/>
      <c r="H86" s="31">
        <v>13.16</v>
      </c>
      <c r="I86" s="31"/>
      <c r="J86" s="31">
        <v>13.16</v>
      </c>
      <c r="K86" s="41">
        <f t="shared" si="3"/>
        <v>13.16</v>
      </c>
      <c r="L86" s="44"/>
      <c r="M86" s="44"/>
    </row>
    <row r="87" spans="2:13" s="63" customFormat="1" x14ac:dyDescent="0.3">
      <c r="B87" s="30" t="str">
        <f>VLOOKUP(C87,prevodnik!B:D,3,0)</f>
        <v>Dividendy a iné podiely na zisku účtované do výnosov (-)</v>
      </c>
      <c r="C87" s="32" t="s">
        <v>338</v>
      </c>
      <c r="D87" s="28" t="s">
        <v>480</v>
      </c>
      <c r="E87" s="31"/>
      <c r="F87" s="31"/>
      <c r="G87" s="31"/>
      <c r="H87" s="31">
        <v>76000</v>
      </c>
      <c r="I87" s="31"/>
      <c r="J87" s="31">
        <v>76000</v>
      </c>
      <c r="K87" s="41">
        <f t="shared" si="3"/>
        <v>76000</v>
      </c>
      <c r="L87" s="44"/>
      <c r="M87" s="44"/>
    </row>
    <row r="88" spans="2:13" s="63" customFormat="1" x14ac:dyDescent="0.3">
      <c r="B88" s="30" t="str">
        <f>VLOOKUP(C88,prevodnik!B:D,3,0)</f>
        <v>Zmena stavu záväzkov v rámci konsolidovaného celku (+/-)</v>
      </c>
      <c r="C88" s="28" t="s">
        <v>385</v>
      </c>
      <c r="D88" s="28" t="s">
        <v>440</v>
      </c>
      <c r="E88" s="31"/>
      <c r="F88" s="31">
        <v>5503853.7599999998</v>
      </c>
      <c r="G88" s="31">
        <v>5545374.9400000004</v>
      </c>
      <c r="H88" s="31">
        <v>5545374.9400000004</v>
      </c>
      <c r="I88" s="31"/>
      <c r="J88" s="31">
        <v>5503853.7599999998</v>
      </c>
      <c r="K88" s="41">
        <f t="shared" si="3"/>
        <v>0</v>
      </c>
      <c r="L88" s="44"/>
      <c r="M88" s="44"/>
    </row>
    <row r="89" spans="2:13" s="63" customFormat="1" x14ac:dyDescent="0.3">
      <c r="B89" s="30">
        <f>VLOOKUP(C89,prevodnik!B:D,3,0)</f>
        <v>0</v>
      </c>
      <c r="C89" s="28" t="s">
        <v>389</v>
      </c>
      <c r="D89" s="28" t="s">
        <v>493</v>
      </c>
      <c r="E89" s="31"/>
      <c r="F89" s="31"/>
      <c r="G89" s="31">
        <v>18.97</v>
      </c>
      <c r="H89" s="31">
        <v>1617.45</v>
      </c>
      <c r="I89" s="31">
        <v>-1598.48</v>
      </c>
      <c r="J89" s="31"/>
      <c r="K89" s="41">
        <f t="shared" si="3"/>
        <v>1598.48</v>
      </c>
      <c r="L89" s="44"/>
      <c r="M89" s="44"/>
    </row>
    <row r="90" spans="2:13" s="63" customFormat="1" x14ac:dyDescent="0.3">
      <c r="B90" s="30">
        <f>VLOOKUP(C90,prevodnik!B:D,3,0)</f>
        <v>0</v>
      </c>
      <c r="C90" s="28" t="s">
        <v>392</v>
      </c>
      <c r="D90" s="28" t="s">
        <v>473</v>
      </c>
      <c r="E90" s="31"/>
      <c r="F90" s="31"/>
      <c r="G90" s="31"/>
      <c r="H90" s="31">
        <v>200.74</v>
      </c>
      <c r="I90" s="31"/>
      <c r="J90" s="31">
        <v>200.74</v>
      </c>
      <c r="K90" s="41">
        <f t="shared" si="3"/>
        <v>200.74</v>
      </c>
      <c r="L90" s="44"/>
      <c r="M90" s="44"/>
    </row>
    <row r="91" spans="2:13" s="67" customFormat="1" x14ac:dyDescent="0.3">
      <c r="B91" s="30" t="str">
        <f>VLOOKUP(C91,prevodnik!B:D,3,0)</f>
        <v>Výdavky na daň z príjmov účtovnej jednotky, s výnimkou tých, ktoré sa začleňujú do investičných činnosti alebo finančných činností (-/+)</v>
      </c>
      <c r="C91" s="28" t="s">
        <v>494</v>
      </c>
      <c r="D91" s="28" t="s">
        <v>495</v>
      </c>
      <c r="E91" s="31"/>
      <c r="F91" s="31"/>
      <c r="G91" s="31">
        <v>-19200.39</v>
      </c>
      <c r="H91" s="31">
        <v>10699.7</v>
      </c>
      <c r="I91" s="31">
        <v>-29900.09</v>
      </c>
      <c r="J91" s="31"/>
      <c r="K91" s="41">
        <f t="shared" si="3"/>
        <v>29900.09</v>
      </c>
      <c r="L91" s="46"/>
      <c r="M91" s="44"/>
    </row>
    <row r="92" spans="2:13" s="67" customFormat="1" x14ac:dyDescent="0.3">
      <c r="B92" s="30" t="e">
        <f>VLOOKUP(C92,prevodnik!B:D,3,0)</f>
        <v>#N/A</v>
      </c>
      <c r="C92" s="28" t="s">
        <v>395</v>
      </c>
      <c r="D92" s="28" t="s">
        <v>465</v>
      </c>
      <c r="E92" s="31"/>
      <c r="F92" s="31"/>
      <c r="G92" s="31"/>
      <c r="H92" s="31">
        <v>173850</v>
      </c>
      <c r="I92" s="31"/>
      <c r="J92" s="31">
        <v>173850</v>
      </c>
      <c r="K92" s="41">
        <f t="shared" si="3"/>
        <v>173850</v>
      </c>
    </row>
    <row r="93" spans="2:13" s="67" customFormat="1" x14ac:dyDescent="0.3">
      <c r="B93" s="30" t="str">
        <f>VLOOKUP(C93,prevodnik!B:D,3,0)</f>
        <v>Zmena stavu položiek časového rozlíšenia nákladov a výnosov (+/-)</v>
      </c>
      <c r="C93" s="28" t="s">
        <v>486</v>
      </c>
      <c r="D93" s="28" t="s">
        <v>487</v>
      </c>
      <c r="E93" s="31"/>
      <c r="F93" s="31"/>
      <c r="G93" s="31">
        <v>2433.69</v>
      </c>
      <c r="H93" s="31">
        <v>2433.69</v>
      </c>
      <c r="I93" s="31"/>
      <c r="J93" s="31"/>
      <c r="K93" s="41">
        <f t="shared" si="3"/>
        <v>0</v>
      </c>
    </row>
    <row r="94" spans="2:13" s="67" customFormat="1" x14ac:dyDescent="0.3">
      <c r="B94" s="30"/>
      <c r="C94" s="28" t="s">
        <v>491</v>
      </c>
      <c r="D94" s="28" t="s">
        <v>492</v>
      </c>
      <c r="E94" s="31"/>
      <c r="F94" s="31"/>
      <c r="G94" s="31"/>
      <c r="H94" s="31">
        <v>28136</v>
      </c>
      <c r="I94" s="31"/>
      <c r="J94" s="31">
        <v>28136</v>
      </c>
      <c r="K94" s="41">
        <f t="shared" si="3"/>
        <v>28136</v>
      </c>
    </row>
    <row r="95" spans="2:13" s="67" customFormat="1" x14ac:dyDescent="0.3">
      <c r="B95" s="61"/>
      <c r="C95" s="32" t="s">
        <v>340</v>
      </c>
      <c r="D95" s="32"/>
      <c r="E95" s="33">
        <v>4372481.8899999997</v>
      </c>
      <c r="F95" s="33">
        <v>9514202.4900000002</v>
      </c>
      <c r="G95" s="33">
        <v>121681776.50000001</v>
      </c>
      <c r="H95" s="33">
        <v>121017395.54999995</v>
      </c>
      <c r="I95" s="33">
        <v>21800655.649999999</v>
      </c>
      <c r="J95" s="33">
        <v>26277995.300000001</v>
      </c>
      <c r="K95" s="42"/>
    </row>
    <row r="96" spans="2:13" s="67" customFormat="1" x14ac:dyDescent="0.3">
      <c r="B96" s="61"/>
      <c r="C96" s="65"/>
      <c r="D96" s="65"/>
      <c r="E96" s="65"/>
      <c r="F96" s="65"/>
      <c r="G96" s="65"/>
      <c r="H96" s="65"/>
      <c r="I96" s="65"/>
      <c r="J96" s="65"/>
      <c r="K96" s="42"/>
    </row>
    <row r="97" spans="2:11" s="67" customFormat="1" x14ac:dyDescent="0.3">
      <c r="B97" s="61"/>
      <c r="C97" s="65"/>
      <c r="D97" s="65"/>
      <c r="E97" s="65"/>
      <c r="F97" s="65"/>
      <c r="G97" s="65"/>
      <c r="H97" s="65"/>
      <c r="I97" s="65"/>
      <c r="J97" s="65"/>
      <c r="K97" s="42"/>
    </row>
    <row r="98" spans="2:11" s="67" customFormat="1" x14ac:dyDescent="0.3">
      <c r="B98" s="61"/>
      <c r="C98" s="65"/>
      <c r="D98" s="65"/>
      <c r="E98" s="65"/>
      <c r="F98" s="65"/>
      <c r="G98" s="65"/>
      <c r="H98" s="65"/>
      <c r="I98" s="65"/>
      <c r="J98" s="65"/>
      <c r="K98" s="42"/>
    </row>
    <row r="99" spans="2:11" s="67" customFormat="1" x14ac:dyDescent="0.3">
      <c r="B99" s="61"/>
      <c r="K99" s="66"/>
    </row>
    <row r="100" spans="2:11" s="67" customFormat="1" x14ac:dyDescent="0.3">
      <c r="B100" s="61"/>
      <c r="K100" s="66"/>
    </row>
    <row r="101" spans="2:11" s="67" customFormat="1" x14ac:dyDescent="0.3">
      <c r="B101" s="61"/>
      <c r="K101" s="66"/>
    </row>
  </sheetData>
  <autoFilter ref="B4:P95"/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1"/>
  <sheetViews>
    <sheetView workbookViewId="0">
      <selection activeCell="A2" sqref="A2:K321"/>
    </sheetView>
  </sheetViews>
  <sheetFormatPr defaultRowHeight="18.75" x14ac:dyDescent="0.3"/>
  <cols>
    <col min="1" max="1" width="10.5703125" style="12" customWidth="1"/>
    <col min="2" max="2" width="58.140625" style="12" customWidth="1"/>
    <col min="3" max="3" width="11" style="12" customWidth="1"/>
    <col min="4" max="11" width="21" style="13" customWidth="1"/>
    <col min="12" max="16384" width="9.140625" style="11"/>
  </cols>
  <sheetData>
    <row r="1" spans="1:11" x14ac:dyDescent="0.3">
      <c r="A1" s="71" t="s">
        <v>172</v>
      </c>
      <c r="B1" s="71" t="s">
        <v>173</v>
      </c>
      <c r="C1" s="71" t="s">
        <v>341</v>
      </c>
      <c r="D1" s="72" t="s">
        <v>342</v>
      </c>
      <c r="E1" s="72" t="s">
        <v>343</v>
      </c>
      <c r="F1" s="72" t="s">
        <v>344</v>
      </c>
      <c r="G1" s="72" t="s">
        <v>345</v>
      </c>
      <c r="H1" s="72" t="s">
        <v>346</v>
      </c>
      <c r="I1" s="72" t="s">
        <v>347</v>
      </c>
      <c r="J1" s="72" t="s">
        <v>348</v>
      </c>
      <c r="K1" s="72" t="s">
        <v>349</v>
      </c>
    </row>
    <row r="2" spans="1:11" x14ac:dyDescent="0.3">
      <c r="A2" t="s">
        <v>351</v>
      </c>
      <c r="B2" t="s">
        <v>350</v>
      </c>
      <c r="C2" t="s">
        <v>396</v>
      </c>
      <c r="D2">
        <v>24207.25</v>
      </c>
      <c r="E2"/>
      <c r="F2"/>
      <c r="G2"/>
      <c r="H2"/>
      <c r="I2"/>
      <c r="J2">
        <v>24207.25</v>
      </c>
      <c r="K2"/>
    </row>
    <row r="3" spans="1:11" x14ac:dyDescent="0.3">
      <c r="A3" t="s">
        <v>352</v>
      </c>
      <c r="B3" t="s">
        <v>353</v>
      </c>
      <c r="C3" t="s">
        <v>396</v>
      </c>
      <c r="D3">
        <v>5152613.26</v>
      </c>
      <c r="E3"/>
      <c r="F3">
        <v>348990.18</v>
      </c>
      <c r="G3">
        <v>339857.63</v>
      </c>
      <c r="H3"/>
      <c r="I3"/>
      <c r="J3">
        <v>5161745.8099999996</v>
      </c>
      <c r="K3"/>
    </row>
    <row r="4" spans="1:11" x14ac:dyDescent="0.3">
      <c r="A4" t="s">
        <v>354</v>
      </c>
      <c r="B4" t="s">
        <v>397</v>
      </c>
      <c r="C4" t="s">
        <v>396</v>
      </c>
      <c r="D4">
        <v>5805166.54</v>
      </c>
      <c r="E4"/>
      <c r="F4">
        <v>39971.910000000003</v>
      </c>
      <c r="G4">
        <v>999334.56</v>
      </c>
      <c r="H4">
        <v>38976.910000000003</v>
      </c>
      <c r="I4">
        <v>161716.13</v>
      </c>
      <c r="J4">
        <v>4845803.8899999997</v>
      </c>
      <c r="K4"/>
    </row>
    <row r="5" spans="1:11" x14ac:dyDescent="0.3">
      <c r="A5" t="s">
        <v>354</v>
      </c>
      <c r="B5" t="s">
        <v>397</v>
      </c>
      <c r="C5" t="s">
        <v>396</v>
      </c>
      <c r="D5">
        <v>643240.06999999995</v>
      </c>
      <c r="E5"/>
      <c r="F5"/>
      <c r="G5">
        <v>57705.67</v>
      </c>
      <c r="H5"/>
      <c r="I5"/>
      <c r="J5">
        <v>585534.4</v>
      </c>
      <c r="K5"/>
    </row>
    <row r="6" spans="1:11" x14ac:dyDescent="0.3">
      <c r="A6" t="s">
        <v>354</v>
      </c>
      <c r="B6" t="s">
        <v>397</v>
      </c>
      <c r="C6" t="s">
        <v>396</v>
      </c>
      <c r="D6">
        <v>2163.71</v>
      </c>
      <c r="E6"/>
      <c r="F6"/>
      <c r="G6"/>
      <c r="H6"/>
      <c r="I6"/>
      <c r="J6">
        <v>2163.71</v>
      </c>
      <c r="K6"/>
    </row>
    <row r="7" spans="1:11" x14ac:dyDescent="0.3">
      <c r="A7" t="s">
        <v>356</v>
      </c>
      <c r="B7" t="s">
        <v>355</v>
      </c>
      <c r="C7" t="s">
        <v>396</v>
      </c>
      <c r="D7">
        <v>113120.35</v>
      </c>
      <c r="E7"/>
      <c r="F7"/>
      <c r="G7">
        <v>1246.71</v>
      </c>
      <c r="H7"/>
      <c r="I7"/>
      <c r="J7">
        <v>111873.64</v>
      </c>
      <c r="K7"/>
    </row>
    <row r="8" spans="1:11" x14ac:dyDescent="0.3">
      <c r="A8" t="s">
        <v>356</v>
      </c>
      <c r="B8" t="s">
        <v>355</v>
      </c>
      <c r="C8" t="s">
        <v>396</v>
      </c>
      <c r="D8">
        <v>71808.399999999994</v>
      </c>
      <c r="E8"/>
      <c r="F8"/>
      <c r="G8"/>
      <c r="H8"/>
      <c r="I8"/>
      <c r="J8">
        <v>71808.399999999994</v>
      </c>
      <c r="K8"/>
    </row>
    <row r="9" spans="1:11" x14ac:dyDescent="0.3">
      <c r="A9" t="s">
        <v>180</v>
      </c>
      <c r="B9" t="s">
        <v>398</v>
      </c>
      <c r="C9" t="s">
        <v>396</v>
      </c>
      <c r="D9">
        <v>479.74</v>
      </c>
      <c r="E9"/>
      <c r="F9">
        <v>200.74</v>
      </c>
      <c r="G9">
        <v>680.48</v>
      </c>
      <c r="H9"/>
      <c r="I9"/>
      <c r="J9"/>
      <c r="K9"/>
    </row>
    <row r="10" spans="1:11" x14ac:dyDescent="0.3">
      <c r="A10" t="s">
        <v>182</v>
      </c>
      <c r="B10" t="s">
        <v>399</v>
      </c>
      <c r="C10" t="s">
        <v>396</v>
      </c>
      <c r="D10"/>
      <c r="E10"/>
      <c r="F10">
        <v>5380.56</v>
      </c>
      <c r="G10">
        <v>5380.56</v>
      </c>
      <c r="H10"/>
      <c r="I10"/>
      <c r="J10"/>
      <c r="K10"/>
    </row>
    <row r="11" spans="1:11" x14ac:dyDescent="0.3">
      <c r="A11" t="s">
        <v>182</v>
      </c>
      <c r="B11" t="s">
        <v>399</v>
      </c>
      <c r="C11" t="s">
        <v>396</v>
      </c>
      <c r="D11">
        <v>1980.32</v>
      </c>
      <c r="E11"/>
      <c r="F11">
        <v>132.66999999999999</v>
      </c>
      <c r="G11">
        <v>2112.9899999999998</v>
      </c>
      <c r="H11"/>
      <c r="I11"/>
      <c r="J11"/>
      <c r="K11"/>
    </row>
    <row r="12" spans="1:11" x14ac:dyDescent="0.3">
      <c r="A12" t="s">
        <v>182</v>
      </c>
      <c r="B12" t="s">
        <v>399</v>
      </c>
      <c r="C12" t="s">
        <v>396</v>
      </c>
      <c r="D12"/>
      <c r="E12"/>
      <c r="F12">
        <v>7019.56</v>
      </c>
      <c r="G12">
        <v>7019.56</v>
      </c>
      <c r="H12"/>
      <c r="I12"/>
      <c r="J12"/>
      <c r="K12"/>
    </row>
    <row r="13" spans="1:11" x14ac:dyDescent="0.3">
      <c r="A13" t="s">
        <v>182</v>
      </c>
      <c r="B13" t="s">
        <v>399</v>
      </c>
      <c r="C13" t="s">
        <v>396</v>
      </c>
      <c r="D13">
        <v>4780.07</v>
      </c>
      <c r="E13"/>
      <c r="F13">
        <v>2816.47</v>
      </c>
      <c r="G13"/>
      <c r="H13"/>
      <c r="I13"/>
      <c r="J13">
        <v>7596.54</v>
      </c>
      <c r="K13"/>
    </row>
    <row r="14" spans="1:11" x14ac:dyDescent="0.3">
      <c r="A14" t="s">
        <v>182</v>
      </c>
      <c r="B14" t="s">
        <v>399</v>
      </c>
      <c r="C14" t="s">
        <v>396</v>
      </c>
      <c r="D14">
        <v>1900</v>
      </c>
      <c r="E14"/>
      <c r="F14">
        <v>492.74</v>
      </c>
      <c r="G14"/>
      <c r="H14"/>
      <c r="I14"/>
      <c r="J14">
        <v>2392.7399999999998</v>
      </c>
      <c r="K14"/>
    </row>
    <row r="15" spans="1:11" x14ac:dyDescent="0.3">
      <c r="A15" t="s">
        <v>182</v>
      </c>
      <c r="B15" t="s">
        <v>399</v>
      </c>
      <c r="C15" t="s">
        <v>396</v>
      </c>
      <c r="D15"/>
      <c r="E15"/>
      <c r="F15">
        <v>38976.910000000003</v>
      </c>
      <c r="G15">
        <v>38976.910000000003</v>
      </c>
      <c r="H15">
        <v>-2126.61</v>
      </c>
      <c r="I15">
        <v>38976.910000000003</v>
      </c>
      <c r="J15"/>
      <c r="K15"/>
    </row>
    <row r="16" spans="1:11" x14ac:dyDescent="0.3">
      <c r="A16" t="s">
        <v>182</v>
      </c>
      <c r="B16" t="s">
        <v>399</v>
      </c>
      <c r="C16" t="s">
        <v>396</v>
      </c>
      <c r="D16"/>
      <c r="E16"/>
      <c r="F16">
        <v>1834.05</v>
      </c>
      <c r="G16"/>
      <c r="H16"/>
      <c r="I16"/>
      <c r="J16">
        <v>1834.05</v>
      </c>
      <c r="K16"/>
    </row>
    <row r="17" spans="1:11" x14ac:dyDescent="0.3">
      <c r="A17" t="s">
        <v>182</v>
      </c>
      <c r="B17" t="s">
        <v>399</v>
      </c>
      <c r="C17" t="s">
        <v>396</v>
      </c>
      <c r="D17"/>
      <c r="E17"/>
      <c r="F17">
        <v>550</v>
      </c>
      <c r="G17">
        <v>550</v>
      </c>
      <c r="H17"/>
      <c r="I17"/>
      <c r="J17"/>
      <c r="K17"/>
    </row>
    <row r="18" spans="1:11" x14ac:dyDescent="0.3">
      <c r="A18" t="s">
        <v>182</v>
      </c>
      <c r="B18" t="s">
        <v>399</v>
      </c>
      <c r="C18" t="s">
        <v>396</v>
      </c>
      <c r="D18"/>
      <c r="E18"/>
      <c r="F18">
        <v>2633.49</v>
      </c>
      <c r="G18"/>
      <c r="H18">
        <v>140.06</v>
      </c>
      <c r="I18"/>
      <c r="J18">
        <v>2633.49</v>
      </c>
      <c r="K18"/>
    </row>
    <row r="19" spans="1:11" x14ac:dyDescent="0.3">
      <c r="A19" t="s">
        <v>357</v>
      </c>
      <c r="B19" t="s">
        <v>358</v>
      </c>
      <c r="C19" t="s">
        <v>396</v>
      </c>
      <c r="D19">
        <v>211402.19</v>
      </c>
      <c r="E19"/>
      <c r="F19">
        <v>-110704.5</v>
      </c>
      <c r="G19"/>
      <c r="H19">
        <v>-110704.5</v>
      </c>
      <c r="I19"/>
      <c r="J19">
        <v>100697.69</v>
      </c>
      <c r="K19"/>
    </row>
    <row r="20" spans="1:11" x14ac:dyDescent="0.3">
      <c r="A20" t="s">
        <v>357</v>
      </c>
      <c r="B20" t="s">
        <v>358</v>
      </c>
      <c r="C20" t="s">
        <v>396</v>
      </c>
      <c r="D20">
        <v>1128.5899999999999</v>
      </c>
      <c r="E20"/>
      <c r="F20"/>
      <c r="G20"/>
      <c r="H20"/>
      <c r="I20"/>
      <c r="J20">
        <v>1128.5899999999999</v>
      </c>
      <c r="K20"/>
    </row>
    <row r="21" spans="1:11" x14ac:dyDescent="0.3">
      <c r="A21" t="s">
        <v>357</v>
      </c>
      <c r="B21" t="s">
        <v>358</v>
      </c>
      <c r="C21" t="s">
        <v>396</v>
      </c>
      <c r="D21">
        <v>593378.72</v>
      </c>
      <c r="E21"/>
      <c r="F21">
        <v>281620.5</v>
      </c>
      <c r="G21"/>
      <c r="H21">
        <v>281620.5</v>
      </c>
      <c r="I21"/>
      <c r="J21">
        <v>874999.22</v>
      </c>
      <c r="K21"/>
    </row>
    <row r="22" spans="1:11" x14ac:dyDescent="0.3">
      <c r="A22" t="s">
        <v>357</v>
      </c>
      <c r="B22" t="s">
        <v>358</v>
      </c>
      <c r="C22" t="s">
        <v>396</v>
      </c>
      <c r="D22">
        <v>2500</v>
      </c>
      <c r="E22"/>
      <c r="F22"/>
      <c r="G22"/>
      <c r="H22"/>
      <c r="I22"/>
      <c r="J22">
        <v>2500</v>
      </c>
      <c r="K22"/>
    </row>
    <row r="23" spans="1:11" x14ac:dyDescent="0.3">
      <c r="A23" t="s">
        <v>357</v>
      </c>
      <c r="B23" t="s">
        <v>358</v>
      </c>
      <c r="C23" t="s">
        <v>396</v>
      </c>
      <c r="D23">
        <v>76323.5</v>
      </c>
      <c r="E23"/>
      <c r="F23"/>
      <c r="G23">
        <v>5649.5</v>
      </c>
      <c r="H23"/>
      <c r="I23">
        <v>5649.5</v>
      </c>
      <c r="J23">
        <v>70674</v>
      </c>
      <c r="K23"/>
    </row>
    <row r="24" spans="1:11" x14ac:dyDescent="0.3">
      <c r="A24" t="s">
        <v>359</v>
      </c>
      <c r="B24" t="s">
        <v>400</v>
      </c>
      <c r="C24" t="s">
        <v>396</v>
      </c>
      <c r="D24"/>
      <c r="E24">
        <v>17892.54</v>
      </c>
      <c r="F24"/>
      <c r="G24">
        <v>4006</v>
      </c>
      <c r="H24"/>
      <c r="I24">
        <v>232</v>
      </c>
      <c r="J24"/>
      <c r="K24">
        <v>21898.54</v>
      </c>
    </row>
    <row r="25" spans="1:11" x14ac:dyDescent="0.3">
      <c r="A25" t="s">
        <v>360</v>
      </c>
      <c r="B25" t="s">
        <v>401</v>
      </c>
      <c r="C25" t="s">
        <v>396</v>
      </c>
      <c r="D25"/>
      <c r="E25">
        <v>2389982.48</v>
      </c>
      <c r="F25"/>
      <c r="G25">
        <v>228384.69</v>
      </c>
      <c r="H25"/>
      <c r="I25">
        <v>19108.21</v>
      </c>
      <c r="J25"/>
      <c r="K25">
        <v>2618367.17</v>
      </c>
    </row>
    <row r="26" spans="1:11" x14ac:dyDescent="0.3">
      <c r="A26" t="s">
        <v>361</v>
      </c>
      <c r="B26" t="s">
        <v>402</v>
      </c>
      <c r="C26" t="s">
        <v>396</v>
      </c>
      <c r="D26"/>
      <c r="E26">
        <v>4621159.49</v>
      </c>
      <c r="F26">
        <v>999334.56</v>
      </c>
      <c r="G26">
        <v>595809.23</v>
      </c>
      <c r="H26">
        <v>161716.13</v>
      </c>
      <c r="I26">
        <v>20507.03</v>
      </c>
      <c r="J26"/>
      <c r="K26">
        <v>4217634.16</v>
      </c>
    </row>
    <row r="27" spans="1:11" x14ac:dyDescent="0.3">
      <c r="A27" t="s">
        <v>361</v>
      </c>
      <c r="B27" t="s">
        <v>402</v>
      </c>
      <c r="C27" t="s">
        <v>396</v>
      </c>
      <c r="D27"/>
      <c r="E27">
        <v>524133.76</v>
      </c>
      <c r="F27">
        <v>57705.67</v>
      </c>
      <c r="G27">
        <v>49305.279999999999</v>
      </c>
      <c r="H27"/>
      <c r="I27">
        <v>3059.73</v>
      </c>
      <c r="J27"/>
      <c r="K27">
        <v>515733.37</v>
      </c>
    </row>
    <row r="28" spans="1:11" x14ac:dyDescent="0.3">
      <c r="A28" t="s">
        <v>361</v>
      </c>
      <c r="B28" t="s">
        <v>402</v>
      </c>
      <c r="C28" t="s">
        <v>396</v>
      </c>
      <c r="D28"/>
      <c r="E28">
        <v>2163.71</v>
      </c>
      <c r="F28"/>
      <c r="G28"/>
      <c r="H28"/>
      <c r="I28"/>
      <c r="J28"/>
      <c r="K28">
        <v>2163.71</v>
      </c>
    </row>
    <row r="29" spans="1:11" x14ac:dyDescent="0.3">
      <c r="A29" t="s">
        <v>184</v>
      </c>
      <c r="B29" t="s">
        <v>403</v>
      </c>
      <c r="C29" t="s">
        <v>404</v>
      </c>
      <c r="D29"/>
      <c r="E29"/>
      <c r="F29">
        <v>18039.240000000002</v>
      </c>
      <c r="G29">
        <v>18039.240000000002</v>
      </c>
      <c r="H29">
        <v>1506.96</v>
      </c>
      <c r="I29">
        <v>1506.96</v>
      </c>
      <c r="J29"/>
      <c r="K29"/>
    </row>
    <row r="30" spans="1:11" x14ac:dyDescent="0.3">
      <c r="A30" t="s">
        <v>184</v>
      </c>
      <c r="B30" t="s">
        <v>403</v>
      </c>
      <c r="C30" t="s">
        <v>404</v>
      </c>
      <c r="D30"/>
      <c r="E30"/>
      <c r="F30">
        <v>98970.4</v>
      </c>
      <c r="G30">
        <v>98970.4</v>
      </c>
      <c r="H30">
        <v>955.05</v>
      </c>
      <c r="I30">
        <v>955.05</v>
      </c>
      <c r="J30"/>
      <c r="K30"/>
    </row>
    <row r="31" spans="1:11" x14ac:dyDescent="0.3">
      <c r="A31" t="s">
        <v>184</v>
      </c>
      <c r="B31" t="s">
        <v>403</v>
      </c>
      <c r="C31" t="s">
        <v>404</v>
      </c>
      <c r="D31"/>
      <c r="E31"/>
      <c r="F31">
        <v>3777.57</v>
      </c>
      <c r="G31">
        <v>3777.57</v>
      </c>
      <c r="H31">
        <v>748.8</v>
      </c>
      <c r="I31">
        <v>748.8</v>
      </c>
      <c r="J31"/>
      <c r="K31"/>
    </row>
    <row r="32" spans="1:11" x14ac:dyDescent="0.3">
      <c r="A32" t="s">
        <v>184</v>
      </c>
      <c r="B32" t="s">
        <v>403</v>
      </c>
      <c r="C32" t="s">
        <v>404</v>
      </c>
      <c r="D32"/>
      <c r="E32"/>
      <c r="F32">
        <v>212892.63</v>
      </c>
      <c r="G32">
        <v>212892.63</v>
      </c>
      <c r="H32">
        <v>18585.310000000001</v>
      </c>
      <c r="I32">
        <v>22642.35</v>
      </c>
      <c r="J32"/>
      <c r="K32"/>
    </row>
    <row r="33" spans="1:11" x14ac:dyDescent="0.3">
      <c r="A33" t="s">
        <v>184</v>
      </c>
      <c r="B33" t="s">
        <v>403</v>
      </c>
      <c r="C33" t="s">
        <v>404</v>
      </c>
      <c r="D33"/>
      <c r="E33"/>
      <c r="F33">
        <v>2836.15</v>
      </c>
      <c r="G33">
        <v>2836.15</v>
      </c>
      <c r="H33"/>
      <c r="I33"/>
      <c r="J33"/>
      <c r="K33"/>
    </row>
    <row r="34" spans="1:11" x14ac:dyDescent="0.3">
      <c r="A34" t="s">
        <v>186</v>
      </c>
      <c r="B34" t="s">
        <v>405</v>
      </c>
      <c r="C34" t="s">
        <v>404</v>
      </c>
      <c r="D34"/>
      <c r="E34"/>
      <c r="F34">
        <v>18848.96</v>
      </c>
      <c r="G34">
        <v>18848.96</v>
      </c>
      <c r="H34">
        <v>1506.96</v>
      </c>
      <c r="I34">
        <v>1506.96</v>
      </c>
      <c r="J34"/>
      <c r="K34"/>
    </row>
    <row r="35" spans="1:11" x14ac:dyDescent="0.3">
      <c r="A35" t="s">
        <v>186</v>
      </c>
      <c r="B35" t="s">
        <v>405</v>
      </c>
      <c r="C35" t="s">
        <v>404</v>
      </c>
      <c r="D35"/>
      <c r="E35"/>
      <c r="F35">
        <v>-3560</v>
      </c>
      <c r="G35">
        <v>-3560</v>
      </c>
      <c r="H35"/>
      <c r="I35"/>
      <c r="J35"/>
      <c r="K35"/>
    </row>
    <row r="36" spans="1:11" x14ac:dyDescent="0.3">
      <c r="A36" t="s">
        <v>186</v>
      </c>
      <c r="B36" t="s">
        <v>405</v>
      </c>
      <c r="C36" t="s">
        <v>404</v>
      </c>
      <c r="D36">
        <v>102516.73</v>
      </c>
      <c r="E36"/>
      <c r="F36">
        <v>98970.46</v>
      </c>
      <c r="G36">
        <v>156878.56</v>
      </c>
      <c r="H36">
        <v>955.05</v>
      </c>
      <c r="I36">
        <v>5096.82</v>
      </c>
      <c r="J36">
        <v>44608.63</v>
      </c>
      <c r="K36"/>
    </row>
    <row r="37" spans="1:11" x14ac:dyDescent="0.3">
      <c r="A37" t="s">
        <v>186</v>
      </c>
      <c r="B37" t="s">
        <v>405</v>
      </c>
      <c r="C37" t="s">
        <v>404</v>
      </c>
      <c r="D37"/>
      <c r="E37"/>
      <c r="F37">
        <v>348.87</v>
      </c>
      <c r="G37">
        <v>348.87</v>
      </c>
      <c r="H37">
        <v>77.64</v>
      </c>
      <c r="I37">
        <v>77.64</v>
      </c>
      <c r="J37"/>
      <c r="K37"/>
    </row>
    <row r="38" spans="1:11" x14ac:dyDescent="0.3">
      <c r="A38" t="s">
        <v>186</v>
      </c>
      <c r="B38" t="s">
        <v>405</v>
      </c>
      <c r="C38" t="s">
        <v>404</v>
      </c>
      <c r="D38">
        <v>1318.78</v>
      </c>
      <c r="E38"/>
      <c r="F38">
        <v>3777.6</v>
      </c>
      <c r="G38">
        <v>2971.68</v>
      </c>
      <c r="H38">
        <v>748.8</v>
      </c>
      <c r="I38">
        <v>452.55</v>
      </c>
      <c r="J38">
        <v>2124.6999999999998</v>
      </c>
      <c r="K38"/>
    </row>
    <row r="39" spans="1:11" x14ac:dyDescent="0.3">
      <c r="A39" t="s">
        <v>186</v>
      </c>
      <c r="B39" t="s">
        <v>405</v>
      </c>
      <c r="C39" t="s">
        <v>404</v>
      </c>
      <c r="D39">
        <v>9259.57</v>
      </c>
      <c r="E39"/>
      <c r="F39">
        <v>28728.94</v>
      </c>
      <c r="G39">
        <v>26627.39</v>
      </c>
      <c r="H39">
        <v>7008.61</v>
      </c>
      <c r="I39">
        <v>1333.64</v>
      </c>
      <c r="J39">
        <v>11361.12</v>
      </c>
      <c r="K39"/>
    </row>
    <row r="40" spans="1:11" x14ac:dyDescent="0.3">
      <c r="A40" t="s">
        <v>186</v>
      </c>
      <c r="B40" t="s">
        <v>405</v>
      </c>
      <c r="C40" t="s">
        <v>404</v>
      </c>
      <c r="D40">
        <v>51514.44</v>
      </c>
      <c r="E40"/>
      <c r="F40">
        <v>175514.69</v>
      </c>
      <c r="G40">
        <v>194939.05</v>
      </c>
      <c r="H40">
        <v>14187.54</v>
      </c>
      <c r="I40">
        <v>25178.04</v>
      </c>
      <c r="J40">
        <v>32090.080000000002</v>
      </c>
      <c r="K40"/>
    </row>
    <row r="41" spans="1:11" x14ac:dyDescent="0.3">
      <c r="A41" t="s">
        <v>186</v>
      </c>
      <c r="B41" t="s">
        <v>405</v>
      </c>
      <c r="C41" t="s">
        <v>404</v>
      </c>
      <c r="D41">
        <v>32.26</v>
      </c>
      <c r="E41"/>
      <c r="F41">
        <v>11086.2</v>
      </c>
      <c r="G41">
        <v>11118.46</v>
      </c>
      <c r="H41">
        <v>1368.53</v>
      </c>
      <c r="I41">
        <v>1368.53</v>
      </c>
      <c r="J41"/>
      <c r="K41"/>
    </row>
    <row r="42" spans="1:11" x14ac:dyDescent="0.3">
      <c r="A42" t="s">
        <v>186</v>
      </c>
      <c r="B42" t="s">
        <v>405</v>
      </c>
      <c r="C42" t="s">
        <v>404</v>
      </c>
      <c r="D42">
        <v>1960</v>
      </c>
      <c r="E42"/>
      <c r="F42">
        <v>3791.43</v>
      </c>
      <c r="G42">
        <v>5201.43</v>
      </c>
      <c r="H42"/>
      <c r="I42">
        <v>1055</v>
      </c>
      <c r="J42">
        <v>550</v>
      </c>
      <c r="K42"/>
    </row>
    <row r="43" spans="1:11" x14ac:dyDescent="0.3">
      <c r="A43" t="s">
        <v>186</v>
      </c>
      <c r="B43" t="s">
        <v>405</v>
      </c>
      <c r="C43" t="s">
        <v>404</v>
      </c>
      <c r="D43">
        <v>3302.8</v>
      </c>
      <c r="E43"/>
      <c r="F43">
        <v>2687.22</v>
      </c>
      <c r="G43">
        <v>3387.19</v>
      </c>
      <c r="H43">
        <v>2602.83</v>
      </c>
      <c r="I43"/>
      <c r="J43">
        <v>2602.83</v>
      </c>
      <c r="K43"/>
    </row>
    <row r="44" spans="1:11" x14ac:dyDescent="0.3">
      <c r="A44" t="s">
        <v>190</v>
      </c>
      <c r="B44" t="s">
        <v>406</v>
      </c>
      <c r="C44" t="s">
        <v>404</v>
      </c>
      <c r="D44">
        <v>240.89</v>
      </c>
      <c r="E44"/>
      <c r="F44">
        <v>3508.54</v>
      </c>
      <c r="G44">
        <v>3749.43</v>
      </c>
      <c r="H44"/>
      <c r="I44"/>
      <c r="J44"/>
      <c r="K44"/>
    </row>
    <row r="45" spans="1:11" x14ac:dyDescent="0.3">
      <c r="A45" t="s">
        <v>192</v>
      </c>
      <c r="B45" t="s">
        <v>407</v>
      </c>
      <c r="C45" t="s">
        <v>404</v>
      </c>
      <c r="D45">
        <v>43780</v>
      </c>
      <c r="E45"/>
      <c r="F45">
        <v>135410</v>
      </c>
      <c r="G45">
        <v>160790</v>
      </c>
      <c r="H45">
        <v>5810</v>
      </c>
      <c r="I45">
        <v>1685</v>
      </c>
      <c r="J45">
        <v>18400</v>
      </c>
      <c r="K45"/>
    </row>
    <row r="46" spans="1:11" x14ac:dyDescent="0.3">
      <c r="A46" t="s">
        <v>194</v>
      </c>
      <c r="B46" t="s">
        <v>195</v>
      </c>
      <c r="C46" t="s">
        <v>404</v>
      </c>
      <c r="D46"/>
      <c r="E46"/>
      <c r="F46">
        <v>12736843.710000001</v>
      </c>
      <c r="G46">
        <v>12736843.710000001</v>
      </c>
      <c r="H46">
        <v>937098.5</v>
      </c>
      <c r="I46">
        <v>937098.5</v>
      </c>
      <c r="J46"/>
      <c r="K46"/>
    </row>
    <row r="47" spans="1:11" x14ac:dyDescent="0.3">
      <c r="A47" t="s">
        <v>196</v>
      </c>
      <c r="B47" t="s">
        <v>197</v>
      </c>
      <c r="C47" t="s">
        <v>404</v>
      </c>
      <c r="D47"/>
      <c r="E47"/>
      <c r="F47">
        <v>12736848.51</v>
      </c>
      <c r="G47">
        <v>12736848.51</v>
      </c>
      <c r="H47">
        <v>937099</v>
      </c>
      <c r="I47">
        <v>937099</v>
      </c>
      <c r="J47"/>
      <c r="K47"/>
    </row>
    <row r="48" spans="1:11" x14ac:dyDescent="0.3">
      <c r="A48" t="s">
        <v>198</v>
      </c>
      <c r="B48" t="s">
        <v>408</v>
      </c>
      <c r="C48" t="s">
        <v>409</v>
      </c>
      <c r="D48">
        <v>3918.96</v>
      </c>
      <c r="E48"/>
      <c r="F48">
        <v>22032.35</v>
      </c>
      <c r="G48">
        <v>24752.04</v>
      </c>
      <c r="H48">
        <v>1641.29</v>
      </c>
      <c r="I48">
        <v>1920.33</v>
      </c>
      <c r="J48">
        <v>1199.27</v>
      </c>
      <c r="K48"/>
    </row>
    <row r="49" spans="1:11" x14ac:dyDescent="0.3">
      <c r="A49" t="s">
        <v>198</v>
      </c>
      <c r="B49" t="s">
        <v>408</v>
      </c>
      <c r="C49" t="s">
        <v>409</v>
      </c>
      <c r="D49">
        <v>103.59</v>
      </c>
      <c r="E49"/>
      <c r="F49">
        <v>1408.24</v>
      </c>
      <c r="G49">
        <v>987.57</v>
      </c>
      <c r="H49"/>
      <c r="I49">
        <v>0.9</v>
      </c>
      <c r="J49">
        <v>524.26</v>
      </c>
      <c r="K49"/>
    </row>
    <row r="50" spans="1:11" x14ac:dyDescent="0.3">
      <c r="A50" t="s">
        <v>198</v>
      </c>
      <c r="B50" t="s">
        <v>408</v>
      </c>
      <c r="C50" t="s">
        <v>409</v>
      </c>
      <c r="D50">
        <v>0.78</v>
      </c>
      <c r="E50"/>
      <c r="F50">
        <v>3076.08</v>
      </c>
      <c r="G50">
        <v>2949.43</v>
      </c>
      <c r="H50"/>
      <c r="I50">
        <v>30</v>
      </c>
      <c r="J50">
        <v>127.43</v>
      </c>
      <c r="K50"/>
    </row>
    <row r="51" spans="1:11" x14ac:dyDescent="0.3">
      <c r="A51" t="s">
        <v>198</v>
      </c>
      <c r="B51" t="s">
        <v>408</v>
      </c>
      <c r="C51" t="s">
        <v>409</v>
      </c>
      <c r="D51"/>
      <c r="E51"/>
      <c r="F51">
        <v>16053.56</v>
      </c>
      <c r="G51">
        <v>16053.56</v>
      </c>
      <c r="H51"/>
      <c r="I51"/>
      <c r="J51"/>
      <c r="K51"/>
    </row>
    <row r="52" spans="1:11" x14ac:dyDescent="0.3">
      <c r="A52" t="s">
        <v>200</v>
      </c>
      <c r="B52" t="s">
        <v>201</v>
      </c>
      <c r="C52" t="s">
        <v>409</v>
      </c>
      <c r="D52"/>
      <c r="E52"/>
      <c r="F52">
        <v>658.5</v>
      </c>
      <c r="G52">
        <v>658.5</v>
      </c>
      <c r="H52">
        <v>34.65</v>
      </c>
      <c r="I52">
        <v>34.65</v>
      </c>
      <c r="J52"/>
      <c r="K52"/>
    </row>
    <row r="53" spans="1:11" x14ac:dyDescent="0.3">
      <c r="A53" t="s">
        <v>200</v>
      </c>
      <c r="B53" t="s">
        <v>201</v>
      </c>
      <c r="C53" t="s">
        <v>409</v>
      </c>
      <c r="D53"/>
      <c r="E53"/>
      <c r="F53">
        <v>21</v>
      </c>
      <c r="G53">
        <v>21</v>
      </c>
      <c r="H53"/>
      <c r="I53"/>
      <c r="J53"/>
      <c r="K53"/>
    </row>
    <row r="54" spans="1:11" x14ac:dyDescent="0.3">
      <c r="A54" t="s">
        <v>200</v>
      </c>
      <c r="B54" t="s">
        <v>201</v>
      </c>
      <c r="C54" t="s">
        <v>409</v>
      </c>
      <c r="D54"/>
      <c r="E54"/>
      <c r="F54">
        <v>695.7</v>
      </c>
      <c r="G54">
        <v>695.7</v>
      </c>
      <c r="H54"/>
      <c r="I54"/>
      <c r="J54"/>
      <c r="K54"/>
    </row>
    <row r="55" spans="1:11" x14ac:dyDescent="0.3">
      <c r="A55" t="s">
        <v>200</v>
      </c>
      <c r="B55" t="s">
        <v>201</v>
      </c>
      <c r="C55" t="s">
        <v>409</v>
      </c>
      <c r="D55">
        <v>47.45</v>
      </c>
      <c r="E55"/>
      <c r="F55">
        <v>236</v>
      </c>
      <c r="G55">
        <v>264</v>
      </c>
      <c r="H55">
        <v>30</v>
      </c>
      <c r="I55">
        <v>13.65</v>
      </c>
      <c r="J55">
        <v>19.45</v>
      </c>
      <c r="K55"/>
    </row>
    <row r="56" spans="1:11" x14ac:dyDescent="0.3">
      <c r="A56" t="s">
        <v>202</v>
      </c>
      <c r="B56" t="s">
        <v>410</v>
      </c>
      <c r="C56" t="s">
        <v>409</v>
      </c>
      <c r="D56">
        <v>1500512.11</v>
      </c>
      <c r="E56"/>
      <c r="F56">
        <v>18647859.460000001</v>
      </c>
      <c r="G56">
        <v>18456765.34</v>
      </c>
      <c r="H56">
        <v>1304977.79</v>
      </c>
      <c r="I56">
        <v>1299820.6599999999</v>
      </c>
      <c r="J56">
        <v>1691606.23</v>
      </c>
      <c r="K56"/>
    </row>
    <row r="57" spans="1:11" x14ac:dyDescent="0.3">
      <c r="A57" t="s">
        <v>202</v>
      </c>
      <c r="B57" t="s">
        <v>410</v>
      </c>
      <c r="C57" t="s">
        <v>409</v>
      </c>
      <c r="D57">
        <v>416.69</v>
      </c>
      <c r="E57"/>
      <c r="F57">
        <v>0.03</v>
      </c>
      <c r="G57">
        <v>48.24</v>
      </c>
      <c r="H57"/>
      <c r="I57">
        <v>4.0199999999999996</v>
      </c>
      <c r="J57">
        <v>368.48</v>
      </c>
      <c r="K57"/>
    </row>
    <row r="58" spans="1:11" x14ac:dyDescent="0.3">
      <c r="A58" t="s">
        <v>202</v>
      </c>
      <c r="B58" t="s">
        <v>410</v>
      </c>
      <c r="C58" t="s">
        <v>409</v>
      </c>
      <c r="D58">
        <v>650.24</v>
      </c>
      <c r="E58"/>
      <c r="F58">
        <v>7.0000000000000007E-2</v>
      </c>
      <c r="G58">
        <v>650.30999999999995</v>
      </c>
      <c r="H58"/>
      <c r="I58">
        <v>603.55999999999995</v>
      </c>
      <c r="J58"/>
      <c r="K58"/>
    </row>
    <row r="59" spans="1:11" x14ac:dyDescent="0.3">
      <c r="A59" t="s">
        <v>204</v>
      </c>
      <c r="B59" t="s">
        <v>205</v>
      </c>
      <c r="C59" t="s">
        <v>409</v>
      </c>
      <c r="D59"/>
      <c r="E59"/>
      <c r="F59">
        <v>36701.51</v>
      </c>
      <c r="G59">
        <v>36701.51</v>
      </c>
      <c r="H59">
        <v>1098.3900000000001</v>
      </c>
      <c r="I59">
        <v>1098.3900000000001</v>
      </c>
      <c r="J59"/>
      <c r="K59"/>
    </row>
    <row r="60" spans="1:11" x14ac:dyDescent="0.3">
      <c r="A60" t="s">
        <v>206</v>
      </c>
      <c r="B60" t="s">
        <v>411</v>
      </c>
      <c r="C60" t="s">
        <v>409</v>
      </c>
      <c r="D60"/>
      <c r="E60"/>
      <c r="F60">
        <v>16053.56</v>
      </c>
      <c r="G60">
        <v>16053.56</v>
      </c>
      <c r="H60"/>
      <c r="I60"/>
      <c r="J60"/>
      <c r="K60"/>
    </row>
    <row r="61" spans="1:11" x14ac:dyDescent="0.3">
      <c r="A61" t="s">
        <v>208</v>
      </c>
      <c r="B61" t="s">
        <v>209</v>
      </c>
      <c r="C61" t="s">
        <v>412</v>
      </c>
      <c r="D61">
        <v>2133347.71</v>
      </c>
      <c r="E61"/>
      <c r="F61">
        <v>18851372.640000001</v>
      </c>
      <c r="G61">
        <v>19240862.440000001</v>
      </c>
      <c r="H61">
        <v>1349997.93</v>
      </c>
      <c r="I61">
        <v>1361231.91</v>
      </c>
      <c r="J61">
        <v>1743857.91</v>
      </c>
      <c r="K61"/>
    </row>
    <row r="62" spans="1:11" x14ac:dyDescent="0.3">
      <c r="A62" t="s">
        <v>208</v>
      </c>
      <c r="B62" t="s">
        <v>209</v>
      </c>
      <c r="C62" t="s">
        <v>412</v>
      </c>
      <c r="D62">
        <v>223727.07</v>
      </c>
      <c r="E62"/>
      <c r="F62">
        <v>2259743.2999999998</v>
      </c>
      <c r="G62">
        <v>2110301.02</v>
      </c>
      <c r="H62">
        <v>366023.36</v>
      </c>
      <c r="I62">
        <v>139582.07999999999</v>
      </c>
      <c r="J62">
        <v>373169.35</v>
      </c>
      <c r="K62"/>
    </row>
    <row r="63" spans="1:11" x14ac:dyDescent="0.3">
      <c r="A63" t="s">
        <v>208</v>
      </c>
      <c r="B63" t="s">
        <v>209</v>
      </c>
      <c r="C63" t="s">
        <v>412</v>
      </c>
      <c r="D63">
        <v>5989.43</v>
      </c>
      <c r="E63"/>
      <c r="F63">
        <v>1184.6300000000001</v>
      </c>
      <c r="G63">
        <v>6071.89</v>
      </c>
      <c r="H63">
        <v>4.21</v>
      </c>
      <c r="I63"/>
      <c r="J63">
        <v>1102.17</v>
      </c>
      <c r="K63"/>
    </row>
    <row r="64" spans="1:11" x14ac:dyDescent="0.3">
      <c r="A64" t="s">
        <v>208</v>
      </c>
      <c r="B64" t="s">
        <v>209</v>
      </c>
      <c r="C64" t="s">
        <v>412</v>
      </c>
      <c r="D64">
        <v>9476.5</v>
      </c>
      <c r="E64"/>
      <c r="F64"/>
      <c r="G64">
        <v>9476.4699999999993</v>
      </c>
      <c r="H64"/>
      <c r="I64">
        <v>9476.4699999999993</v>
      </c>
      <c r="J64">
        <v>0.03</v>
      </c>
      <c r="K64"/>
    </row>
    <row r="65" spans="1:11" x14ac:dyDescent="0.3">
      <c r="A65" t="s">
        <v>210</v>
      </c>
      <c r="B65" t="s">
        <v>413</v>
      </c>
      <c r="C65" t="s">
        <v>412</v>
      </c>
      <c r="D65">
        <v>21364.25</v>
      </c>
      <c r="E65"/>
      <c r="F65">
        <v>916628.52</v>
      </c>
      <c r="G65">
        <v>937046.53</v>
      </c>
      <c r="H65">
        <v>2051.88</v>
      </c>
      <c r="I65">
        <v>18866.04</v>
      </c>
      <c r="J65">
        <v>946.24</v>
      </c>
      <c r="K65"/>
    </row>
    <row r="66" spans="1:11" x14ac:dyDescent="0.3">
      <c r="A66" t="s">
        <v>210</v>
      </c>
      <c r="B66" t="s">
        <v>413</v>
      </c>
      <c r="C66" t="s">
        <v>412</v>
      </c>
      <c r="D66">
        <v>600</v>
      </c>
      <c r="E66"/>
      <c r="F66">
        <v>100</v>
      </c>
      <c r="G66">
        <v>100</v>
      </c>
      <c r="H66">
        <v>50</v>
      </c>
      <c r="I66"/>
      <c r="J66">
        <v>600</v>
      </c>
      <c r="K66"/>
    </row>
    <row r="67" spans="1:11" x14ac:dyDescent="0.3">
      <c r="A67" t="s">
        <v>210</v>
      </c>
      <c r="B67" t="s">
        <v>413</v>
      </c>
      <c r="C67" t="s">
        <v>412</v>
      </c>
      <c r="D67"/>
      <c r="E67"/>
      <c r="F67">
        <v>11508.7</v>
      </c>
      <c r="G67">
        <v>11508.7</v>
      </c>
      <c r="H67">
        <v>828.72</v>
      </c>
      <c r="I67">
        <v>1580.28</v>
      </c>
      <c r="J67"/>
      <c r="K67"/>
    </row>
    <row r="68" spans="1:11" x14ac:dyDescent="0.3">
      <c r="A68" t="s">
        <v>212</v>
      </c>
      <c r="B68" t="s">
        <v>414</v>
      </c>
      <c r="C68" t="s">
        <v>412</v>
      </c>
      <c r="D68"/>
      <c r="E68"/>
      <c r="F68">
        <v>17326.23</v>
      </c>
      <c r="G68">
        <v>6300</v>
      </c>
      <c r="H68">
        <v>11026.23</v>
      </c>
      <c r="I68"/>
      <c r="J68">
        <v>11026.23</v>
      </c>
      <c r="K68"/>
    </row>
    <row r="69" spans="1:11" x14ac:dyDescent="0.3">
      <c r="A69" t="s">
        <v>212</v>
      </c>
      <c r="B69" t="s">
        <v>414</v>
      </c>
      <c r="C69" t="s">
        <v>412</v>
      </c>
      <c r="D69">
        <v>19.899999999999999</v>
      </c>
      <c r="E69"/>
      <c r="F69">
        <v>53233.99</v>
      </c>
      <c r="G69">
        <v>50749.9</v>
      </c>
      <c r="H69">
        <v>3630.21</v>
      </c>
      <c r="I69">
        <v>6897.24</v>
      </c>
      <c r="J69">
        <v>2503.9899999999998</v>
      </c>
      <c r="K69"/>
    </row>
    <row r="70" spans="1:11" x14ac:dyDescent="0.3">
      <c r="A70" t="s">
        <v>212</v>
      </c>
      <c r="B70" t="s">
        <v>414</v>
      </c>
      <c r="C70" t="s">
        <v>412</v>
      </c>
      <c r="D70">
        <v>37822.379999999997</v>
      </c>
      <c r="E70"/>
      <c r="F70"/>
      <c r="G70">
        <v>36622.379999999997</v>
      </c>
      <c r="H70"/>
      <c r="I70">
        <v>33655</v>
      </c>
      <c r="J70">
        <v>1200</v>
      </c>
      <c r="K70"/>
    </row>
    <row r="71" spans="1:11" x14ac:dyDescent="0.3">
      <c r="A71" t="s">
        <v>214</v>
      </c>
      <c r="B71" t="s">
        <v>490</v>
      </c>
      <c r="C71" t="s">
        <v>412</v>
      </c>
      <c r="D71">
        <v>18073.86</v>
      </c>
      <c r="E71"/>
      <c r="F71">
        <v>3922.14</v>
      </c>
      <c r="G71">
        <v>18073.86</v>
      </c>
      <c r="H71">
        <v>3922.14</v>
      </c>
      <c r="I71">
        <v>17534.95</v>
      </c>
      <c r="J71">
        <v>3922.14</v>
      </c>
      <c r="K71"/>
    </row>
    <row r="72" spans="1:11" x14ac:dyDescent="0.3">
      <c r="A72" t="s">
        <v>216</v>
      </c>
      <c r="B72" t="s">
        <v>415</v>
      </c>
      <c r="C72" t="s">
        <v>412</v>
      </c>
      <c r="D72"/>
      <c r="E72">
        <v>1397073.7</v>
      </c>
      <c r="F72">
        <v>18920295.710000001</v>
      </c>
      <c r="G72">
        <v>18794547.25</v>
      </c>
      <c r="H72">
        <v>1454021.55</v>
      </c>
      <c r="I72">
        <v>1591699.89</v>
      </c>
      <c r="J72"/>
      <c r="K72">
        <v>1271325.24</v>
      </c>
    </row>
    <row r="73" spans="1:11" x14ac:dyDescent="0.3">
      <c r="A73" t="s">
        <v>216</v>
      </c>
      <c r="B73" t="s">
        <v>415</v>
      </c>
      <c r="C73" t="s">
        <v>412</v>
      </c>
      <c r="D73"/>
      <c r="E73">
        <v>1923.81</v>
      </c>
      <c r="F73">
        <v>90819.85</v>
      </c>
      <c r="G73">
        <v>89513.39</v>
      </c>
      <c r="H73">
        <v>7101.31</v>
      </c>
      <c r="I73">
        <v>688.03</v>
      </c>
      <c r="J73"/>
      <c r="K73">
        <v>617.35</v>
      </c>
    </row>
    <row r="74" spans="1:11" x14ac:dyDescent="0.3">
      <c r="A74" t="s">
        <v>218</v>
      </c>
      <c r="B74" t="s">
        <v>416</v>
      </c>
      <c r="C74" t="s">
        <v>412</v>
      </c>
      <c r="D74"/>
      <c r="E74">
        <v>27639.37</v>
      </c>
      <c r="F74">
        <v>27639.37</v>
      </c>
      <c r="G74">
        <v>19755.63</v>
      </c>
      <c r="H74">
        <v>2724.81</v>
      </c>
      <c r="I74">
        <v>19755.63</v>
      </c>
      <c r="J74"/>
      <c r="K74">
        <v>19755.63</v>
      </c>
    </row>
    <row r="75" spans="1:11" x14ac:dyDescent="0.3">
      <c r="A75" t="s">
        <v>218</v>
      </c>
      <c r="B75" t="s">
        <v>416</v>
      </c>
      <c r="C75" t="s">
        <v>412</v>
      </c>
      <c r="D75"/>
      <c r="E75">
        <v>2040</v>
      </c>
      <c r="F75">
        <v>2040</v>
      </c>
      <c r="G75">
        <v>1620</v>
      </c>
      <c r="H75"/>
      <c r="I75">
        <v>1620</v>
      </c>
      <c r="J75"/>
      <c r="K75">
        <v>1620</v>
      </c>
    </row>
    <row r="76" spans="1:11" x14ac:dyDescent="0.3">
      <c r="A76" t="s">
        <v>218</v>
      </c>
      <c r="B76" t="s">
        <v>416</v>
      </c>
      <c r="C76" t="s">
        <v>412</v>
      </c>
      <c r="D76"/>
      <c r="E76">
        <v>22869.97</v>
      </c>
      <c r="F76">
        <v>22692.29</v>
      </c>
      <c r="G76">
        <v>153.61000000000001</v>
      </c>
      <c r="H76">
        <v>20615.310000000001</v>
      </c>
      <c r="I76">
        <v>153.61000000000001</v>
      </c>
      <c r="J76"/>
      <c r="K76">
        <v>331.29</v>
      </c>
    </row>
    <row r="77" spans="1:11" x14ac:dyDescent="0.3">
      <c r="A77" t="s">
        <v>220</v>
      </c>
      <c r="B77" t="s">
        <v>417</v>
      </c>
      <c r="C77" t="s">
        <v>412</v>
      </c>
      <c r="D77"/>
      <c r="E77">
        <v>187.12</v>
      </c>
      <c r="F77">
        <v>46721.23</v>
      </c>
      <c r="G77">
        <v>46702.28</v>
      </c>
      <c r="H77">
        <v>3136.36</v>
      </c>
      <c r="I77">
        <v>3142.33</v>
      </c>
      <c r="J77"/>
      <c r="K77">
        <v>168.17</v>
      </c>
    </row>
    <row r="78" spans="1:11" x14ac:dyDescent="0.3">
      <c r="A78" t="s">
        <v>222</v>
      </c>
      <c r="B78" t="s">
        <v>418</v>
      </c>
      <c r="C78" t="s">
        <v>412</v>
      </c>
      <c r="D78"/>
      <c r="E78">
        <v>1224.82</v>
      </c>
      <c r="F78">
        <v>1107.69</v>
      </c>
      <c r="G78">
        <v>37437.93</v>
      </c>
      <c r="H78"/>
      <c r="I78">
        <v>37437.93</v>
      </c>
      <c r="J78"/>
      <c r="K78">
        <v>37555.06</v>
      </c>
    </row>
    <row r="79" spans="1:11" x14ac:dyDescent="0.3">
      <c r="A79" t="s">
        <v>224</v>
      </c>
      <c r="B79" t="s">
        <v>225</v>
      </c>
      <c r="C79" t="s">
        <v>412</v>
      </c>
      <c r="D79"/>
      <c r="E79">
        <v>26622.59</v>
      </c>
      <c r="F79">
        <v>401017.81</v>
      </c>
      <c r="G79">
        <v>399493.27</v>
      </c>
      <c r="H79">
        <v>34224.949999999997</v>
      </c>
      <c r="I79">
        <v>32550.97</v>
      </c>
      <c r="J79"/>
      <c r="K79">
        <v>25098.05</v>
      </c>
    </row>
    <row r="80" spans="1:11" x14ac:dyDescent="0.3">
      <c r="A80" t="s">
        <v>226</v>
      </c>
      <c r="B80" t="s">
        <v>419</v>
      </c>
      <c r="C80" t="s">
        <v>412</v>
      </c>
      <c r="D80"/>
      <c r="E80"/>
      <c r="F80">
        <v>16273.31</v>
      </c>
      <c r="G80">
        <v>16273.31</v>
      </c>
      <c r="H80">
        <v>1458.1</v>
      </c>
      <c r="I80">
        <v>1458.1</v>
      </c>
      <c r="J80"/>
      <c r="K80"/>
    </row>
    <row r="81" spans="1:11" x14ac:dyDescent="0.3">
      <c r="A81" t="s">
        <v>228</v>
      </c>
      <c r="B81" t="s">
        <v>420</v>
      </c>
      <c r="C81" t="s">
        <v>412</v>
      </c>
      <c r="D81"/>
      <c r="E81"/>
      <c r="F81">
        <v>7036.08</v>
      </c>
      <c r="G81">
        <v>7036.08</v>
      </c>
      <c r="H81"/>
      <c r="I81">
        <v>542.9</v>
      </c>
      <c r="J81"/>
      <c r="K81"/>
    </row>
    <row r="82" spans="1:11" x14ac:dyDescent="0.3">
      <c r="A82" t="s">
        <v>228</v>
      </c>
      <c r="B82" t="s">
        <v>420</v>
      </c>
      <c r="C82" t="s">
        <v>412</v>
      </c>
      <c r="D82"/>
      <c r="E82"/>
      <c r="F82">
        <v>491.88</v>
      </c>
      <c r="G82">
        <v>491.88</v>
      </c>
      <c r="H82"/>
      <c r="I82"/>
      <c r="J82"/>
      <c r="K82"/>
    </row>
    <row r="83" spans="1:11" x14ac:dyDescent="0.3">
      <c r="A83" t="s">
        <v>228</v>
      </c>
      <c r="B83" t="s">
        <v>420</v>
      </c>
      <c r="C83" t="s">
        <v>412</v>
      </c>
      <c r="D83"/>
      <c r="E83"/>
      <c r="F83">
        <v>2527.98</v>
      </c>
      <c r="G83">
        <v>2527.98</v>
      </c>
      <c r="H83">
        <v>103.78</v>
      </c>
      <c r="I83">
        <v>103.07</v>
      </c>
      <c r="J83"/>
      <c r="K83"/>
    </row>
    <row r="84" spans="1:11" x14ac:dyDescent="0.3">
      <c r="A84" t="s">
        <v>228</v>
      </c>
      <c r="B84" t="s">
        <v>420</v>
      </c>
      <c r="C84" t="s">
        <v>412</v>
      </c>
      <c r="D84"/>
      <c r="E84"/>
      <c r="F84">
        <v>648.04</v>
      </c>
      <c r="G84">
        <v>648.04</v>
      </c>
      <c r="H84">
        <v>79.5</v>
      </c>
      <c r="I84">
        <v>104.2</v>
      </c>
      <c r="J84"/>
      <c r="K84"/>
    </row>
    <row r="85" spans="1:11" x14ac:dyDescent="0.3">
      <c r="A85" t="s">
        <v>228</v>
      </c>
      <c r="B85" t="s">
        <v>420</v>
      </c>
      <c r="C85" t="s">
        <v>412</v>
      </c>
      <c r="D85">
        <v>597.42999999999995</v>
      </c>
      <c r="E85"/>
      <c r="F85"/>
      <c r="G85">
        <v>165.06</v>
      </c>
      <c r="H85"/>
      <c r="I85"/>
      <c r="J85">
        <v>432.37</v>
      </c>
      <c r="K85"/>
    </row>
    <row r="86" spans="1:11" x14ac:dyDescent="0.3">
      <c r="A86" t="s">
        <v>228</v>
      </c>
      <c r="B86" t="s">
        <v>420</v>
      </c>
      <c r="C86" t="s">
        <v>412</v>
      </c>
      <c r="D86">
        <v>742.21</v>
      </c>
      <c r="E86"/>
      <c r="F86"/>
      <c r="G86">
        <v>171.84</v>
      </c>
      <c r="H86"/>
      <c r="I86"/>
      <c r="J86">
        <v>570.37</v>
      </c>
      <c r="K86"/>
    </row>
    <row r="87" spans="1:11" x14ac:dyDescent="0.3">
      <c r="A87" t="s">
        <v>230</v>
      </c>
      <c r="B87" t="s">
        <v>421</v>
      </c>
      <c r="C87" t="s">
        <v>412</v>
      </c>
      <c r="D87"/>
      <c r="E87">
        <v>12180.62</v>
      </c>
      <c r="F87">
        <v>131194.26</v>
      </c>
      <c r="G87">
        <v>129638.04</v>
      </c>
      <c r="H87">
        <v>11915.68</v>
      </c>
      <c r="I87">
        <v>10624.4</v>
      </c>
      <c r="J87"/>
      <c r="K87">
        <v>10624.4</v>
      </c>
    </row>
    <row r="88" spans="1:11" x14ac:dyDescent="0.3">
      <c r="A88" t="s">
        <v>230</v>
      </c>
      <c r="B88" t="s">
        <v>421</v>
      </c>
      <c r="C88" t="s">
        <v>412</v>
      </c>
      <c r="D88"/>
      <c r="E88">
        <v>3600.81</v>
      </c>
      <c r="F88">
        <v>36580.089999999997</v>
      </c>
      <c r="G88">
        <v>35745.53</v>
      </c>
      <c r="H88">
        <v>3126.07</v>
      </c>
      <c r="I88">
        <v>2766.25</v>
      </c>
      <c r="J88"/>
      <c r="K88">
        <v>2766.25</v>
      </c>
    </row>
    <row r="89" spans="1:11" x14ac:dyDescent="0.3">
      <c r="A89" t="s">
        <v>230</v>
      </c>
      <c r="B89" t="s">
        <v>421</v>
      </c>
      <c r="C89" t="s">
        <v>412</v>
      </c>
      <c r="D89"/>
      <c r="E89">
        <v>813.33</v>
      </c>
      <c r="F89">
        <v>9698.42</v>
      </c>
      <c r="G89">
        <v>9734.65</v>
      </c>
      <c r="H89">
        <v>1021.14</v>
      </c>
      <c r="I89">
        <v>849.56</v>
      </c>
      <c r="J89"/>
      <c r="K89">
        <v>849.56</v>
      </c>
    </row>
    <row r="90" spans="1:11" x14ac:dyDescent="0.3">
      <c r="A90" t="s">
        <v>230</v>
      </c>
      <c r="B90" t="s">
        <v>421</v>
      </c>
      <c r="C90" t="s">
        <v>412</v>
      </c>
      <c r="D90"/>
      <c r="E90">
        <v>501.43</v>
      </c>
      <c r="F90">
        <v>5533.04</v>
      </c>
      <c r="G90">
        <v>5470.1</v>
      </c>
      <c r="H90">
        <v>502.35</v>
      </c>
      <c r="I90">
        <v>438.49</v>
      </c>
      <c r="J90"/>
      <c r="K90">
        <v>438.49</v>
      </c>
    </row>
    <row r="91" spans="1:11" x14ac:dyDescent="0.3">
      <c r="A91" t="s">
        <v>491</v>
      </c>
      <c r="B91" t="s">
        <v>492</v>
      </c>
      <c r="C91" t="s">
        <v>412</v>
      </c>
      <c r="D91"/>
      <c r="E91"/>
      <c r="F91"/>
      <c r="G91">
        <v>28136</v>
      </c>
      <c r="H91"/>
      <c r="I91">
        <v>28136</v>
      </c>
      <c r="J91"/>
      <c r="K91">
        <v>28136</v>
      </c>
    </row>
    <row r="92" spans="1:11" x14ac:dyDescent="0.3">
      <c r="A92" t="s">
        <v>232</v>
      </c>
      <c r="B92" t="s">
        <v>422</v>
      </c>
      <c r="C92" t="s">
        <v>412</v>
      </c>
      <c r="D92"/>
      <c r="E92">
        <v>3329.96</v>
      </c>
      <c r="F92">
        <v>35901.57</v>
      </c>
      <c r="G92">
        <v>35732.58</v>
      </c>
      <c r="H92">
        <v>3785.64</v>
      </c>
      <c r="I92">
        <v>3160.97</v>
      </c>
      <c r="J92"/>
      <c r="K92">
        <v>3160.97</v>
      </c>
    </row>
    <row r="93" spans="1:11" x14ac:dyDescent="0.3">
      <c r="A93" t="s">
        <v>234</v>
      </c>
      <c r="B93" t="s">
        <v>423</v>
      </c>
      <c r="C93" t="s">
        <v>412</v>
      </c>
      <c r="D93"/>
      <c r="E93"/>
      <c r="F93">
        <v>1.2</v>
      </c>
      <c r="G93">
        <v>1.2</v>
      </c>
      <c r="H93"/>
      <c r="I93"/>
      <c r="J93"/>
      <c r="K93"/>
    </row>
    <row r="94" spans="1:11" x14ac:dyDescent="0.3">
      <c r="A94" t="s">
        <v>234</v>
      </c>
      <c r="B94" t="s">
        <v>423</v>
      </c>
      <c r="C94" t="s">
        <v>412</v>
      </c>
      <c r="D94"/>
      <c r="E94"/>
      <c r="F94">
        <v>3028383.52</v>
      </c>
      <c r="G94">
        <v>3028383.52</v>
      </c>
      <c r="H94">
        <v>245496.14</v>
      </c>
      <c r="I94">
        <v>245496.14</v>
      </c>
      <c r="J94"/>
      <c r="K94"/>
    </row>
    <row r="95" spans="1:11" x14ac:dyDescent="0.3">
      <c r="A95" t="s">
        <v>234</v>
      </c>
      <c r="B95" t="s">
        <v>423</v>
      </c>
      <c r="C95" t="s">
        <v>412</v>
      </c>
      <c r="D95"/>
      <c r="E95"/>
      <c r="F95">
        <v>16663.599999999999</v>
      </c>
      <c r="G95">
        <v>16663.599999999999</v>
      </c>
      <c r="H95">
        <v>137.53</v>
      </c>
      <c r="I95">
        <v>137.53</v>
      </c>
      <c r="J95"/>
      <c r="K95"/>
    </row>
    <row r="96" spans="1:11" x14ac:dyDescent="0.3">
      <c r="A96" t="s">
        <v>234</v>
      </c>
      <c r="B96" t="s">
        <v>423</v>
      </c>
      <c r="C96" t="s">
        <v>412</v>
      </c>
      <c r="D96"/>
      <c r="E96">
        <v>32.18</v>
      </c>
      <c r="F96">
        <v>3549345.85</v>
      </c>
      <c r="G96">
        <v>3549313.67</v>
      </c>
      <c r="H96">
        <v>288322.13</v>
      </c>
      <c r="I96">
        <v>288342.62</v>
      </c>
      <c r="J96"/>
      <c r="K96"/>
    </row>
    <row r="97" spans="1:11" x14ac:dyDescent="0.3">
      <c r="A97" t="s">
        <v>234</v>
      </c>
      <c r="B97" t="s">
        <v>423</v>
      </c>
      <c r="C97" t="s">
        <v>412</v>
      </c>
      <c r="D97"/>
      <c r="E97"/>
      <c r="F97">
        <v>-30676.240000000002</v>
      </c>
      <c r="G97">
        <v>-30676.240000000002</v>
      </c>
      <c r="H97">
        <v>-1489.07</v>
      </c>
      <c r="I97">
        <v>-1728.56</v>
      </c>
      <c r="J97"/>
      <c r="K97"/>
    </row>
    <row r="98" spans="1:11" x14ac:dyDescent="0.3">
      <c r="A98" t="s">
        <v>234</v>
      </c>
      <c r="B98" t="s">
        <v>423</v>
      </c>
      <c r="C98" t="s">
        <v>412</v>
      </c>
      <c r="D98"/>
      <c r="E98"/>
      <c r="F98">
        <v>16663.599999999999</v>
      </c>
      <c r="G98">
        <v>16663.599999999999</v>
      </c>
      <c r="H98">
        <v>137.53</v>
      </c>
      <c r="I98">
        <v>137.53</v>
      </c>
      <c r="J98"/>
      <c r="K98"/>
    </row>
    <row r="99" spans="1:11" x14ac:dyDescent="0.3">
      <c r="A99" t="s">
        <v>234</v>
      </c>
      <c r="B99" t="s">
        <v>423</v>
      </c>
      <c r="C99" t="s">
        <v>412</v>
      </c>
      <c r="D99"/>
      <c r="E99">
        <v>21769.96</v>
      </c>
      <c r="F99">
        <v>3515871.59</v>
      </c>
      <c r="G99">
        <v>3535367.53</v>
      </c>
      <c r="H99">
        <v>268872.32000000001</v>
      </c>
      <c r="I99">
        <v>286970.59000000003</v>
      </c>
      <c r="J99"/>
      <c r="K99">
        <v>41265.9</v>
      </c>
    </row>
    <row r="100" spans="1:11" x14ac:dyDescent="0.3">
      <c r="A100" t="s">
        <v>236</v>
      </c>
      <c r="B100" t="s">
        <v>424</v>
      </c>
      <c r="C100" t="s">
        <v>412</v>
      </c>
      <c r="D100"/>
      <c r="E100">
        <v>509.11</v>
      </c>
      <c r="F100">
        <v>20870.59</v>
      </c>
      <c r="G100">
        <v>19341.259999999998</v>
      </c>
      <c r="H100">
        <v>1696.79</v>
      </c>
      <c r="I100">
        <v>19341.259999999998</v>
      </c>
      <c r="J100">
        <v>1020.22</v>
      </c>
      <c r="K100"/>
    </row>
    <row r="101" spans="1:11" x14ac:dyDescent="0.3">
      <c r="A101" t="s">
        <v>236</v>
      </c>
      <c r="B101" t="s">
        <v>424</v>
      </c>
      <c r="C101" t="s">
        <v>412</v>
      </c>
      <c r="D101"/>
      <c r="E101"/>
      <c r="F101">
        <v>15784.96</v>
      </c>
      <c r="G101">
        <v>15784.96</v>
      </c>
      <c r="H101"/>
      <c r="I101"/>
      <c r="J101"/>
      <c r="K101"/>
    </row>
    <row r="102" spans="1:11" x14ac:dyDescent="0.3">
      <c r="A102" t="s">
        <v>242</v>
      </c>
      <c r="B102" t="s">
        <v>425</v>
      </c>
      <c r="C102" t="s">
        <v>412</v>
      </c>
      <c r="D102">
        <v>1022.84</v>
      </c>
      <c r="E102"/>
      <c r="F102">
        <v>9800.9599999999991</v>
      </c>
      <c r="G102">
        <v>10823.8</v>
      </c>
      <c r="H102"/>
      <c r="I102">
        <v>0.01</v>
      </c>
      <c r="J102"/>
      <c r="K102"/>
    </row>
    <row r="103" spans="1:11" x14ac:dyDescent="0.3">
      <c r="A103" t="s">
        <v>242</v>
      </c>
      <c r="B103" t="s">
        <v>425</v>
      </c>
      <c r="C103" t="s">
        <v>412</v>
      </c>
      <c r="D103"/>
      <c r="E103"/>
      <c r="F103">
        <v>148.44</v>
      </c>
      <c r="G103">
        <v>148.44</v>
      </c>
      <c r="H103"/>
      <c r="I103">
        <v>64.930000000000007</v>
      </c>
      <c r="J103"/>
      <c r="K103"/>
    </row>
    <row r="104" spans="1:11" x14ac:dyDescent="0.3">
      <c r="A104" t="s">
        <v>242</v>
      </c>
      <c r="B104" t="s">
        <v>425</v>
      </c>
      <c r="C104" t="s">
        <v>412</v>
      </c>
      <c r="D104"/>
      <c r="E104"/>
      <c r="F104">
        <v>1076000</v>
      </c>
      <c r="G104">
        <v>76000</v>
      </c>
      <c r="H104"/>
      <c r="I104"/>
      <c r="J104">
        <v>1000000</v>
      </c>
      <c r="K104"/>
    </row>
    <row r="105" spans="1:11" x14ac:dyDescent="0.3">
      <c r="A105" t="s">
        <v>244</v>
      </c>
      <c r="B105" t="s">
        <v>426</v>
      </c>
      <c r="C105" t="s">
        <v>412</v>
      </c>
      <c r="D105"/>
      <c r="E105"/>
      <c r="F105">
        <v>1138.78</v>
      </c>
      <c r="G105">
        <v>1212.56</v>
      </c>
      <c r="H105">
        <v>748.25</v>
      </c>
      <c r="I105">
        <v>748.25</v>
      </c>
      <c r="J105"/>
      <c r="K105">
        <v>73.78</v>
      </c>
    </row>
    <row r="106" spans="1:11" x14ac:dyDescent="0.3">
      <c r="A106" t="s">
        <v>246</v>
      </c>
      <c r="B106" t="s">
        <v>427</v>
      </c>
      <c r="C106" t="s">
        <v>412</v>
      </c>
      <c r="D106">
        <v>80</v>
      </c>
      <c r="E106"/>
      <c r="F106"/>
      <c r="G106">
        <v>80</v>
      </c>
      <c r="H106"/>
      <c r="I106"/>
      <c r="J106"/>
      <c r="K106"/>
    </row>
    <row r="107" spans="1:11" x14ac:dyDescent="0.3">
      <c r="A107" t="s">
        <v>246</v>
      </c>
      <c r="B107" t="s">
        <v>427</v>
      </c>
      <c r="C107" t="s">
        <v>412</v>
      </c>
      <c r="D107">
        <v>73.040000000000006</v>
      </c>
      <c r="E107"/>
      <c r="F107">
        <v>44.67</v>
      </c>
      <c r="G107">
        <v>73.040000000000006</v>
      </c>
      <c r="H107">
        <v>19.3</v>
      </c>
      <c r="I107"/>
      <c r="J107">
        <v>44.67</v>
      </c>
      <c r="K107"/>
    </row>
    <row r="108" spans="1:11" x14ac:dyDescent="0.3">
      <c r="A108" t="s">
        <v>246</v>
      </c>
      <c r="B108" t="s">
        <v>427</v>
      </c>
      <c r="C108" t="s">
        <v>412</v>
      </c>
      <c r="D108">
        <v>26.78</v>
      </c>
      <c r="E108"/>
      <c r="F108"/>
      <c r="G108">
        <v>26.78</v>
      </c>
      <c r="H108"/>
      <c r="I108"/>
      <c r="J108"/>
      <c r="K108"/>
    </row>
    <row r="109" spans="1:11" x14ac:dyDescent="0.3">
      <c r="A109" t="s">
        <v>246</v>
      </c>
      <c r="B109" t="s">
        <v>427</v>
      </c>
      <c r="C109" t="s">
        <v>412</v>
      </c>
      <c r="D109">
        <v>99</v>
      </c>
      <c r="E109"/>
      <c r="F109"/>
      <c r="G109">
        <v>99</v>
      </c>
      <c r="H109"/>
      <c r="I109"/>
      <c r="J109"/>
      <c r="K109"/>
    </row>
    <row r="110" spans="1:11" x14ac:dyDescent="0.3">
      <c r="A110" t="s">
        <v>246</v>
      </c>
      <c r="B110" t="s">
        <v>427</v>
      </c>
      <c r="C110" t="s">
        <v>412</v>
      </c>
      <c r="D110">
        <v>228.47</v>
      </c>
      <c r="E110"/>
      <c r="F110">
        <v>820.25</v>
      </c>
      <c r="G110">
        <v>228.47</v>
      </c>
      <c r="H110">
        <v>228.47</v>
      </c>
      <c r="I110"/>
      <c r="J110">
        <v>820.25</v>
      </c>
      <c r="K110"/>
    </row>
    <row r="111" spans="1:11" x14ac:dyDescent="0.3">
      <c r="A111" t="s">
        <v>246</v>
      </c>
      <c r="B111" t="s">
        <v>427</v>
      </c>
      <c r="C111" t="s">
        <v>412</v>
      </c>
      <c r="D111">
        <v>572.91999999999996</v>
      </c>
      <c r="E111"/>
      <c r="F111">
        <v>7923.55</v>
      </c>
      <c r="G111">
        <v>7923.56</v>
      </c>
      <c r="H111"/>
      <c r="I111">
        <v>710.41</v>
      </c>
      <c r="J111">
        <v>572.91</v>
      </c>
      <c r="K111"/>
    </row>
    <row r="112" spans="1:11" x14ac:dyDescent="0.3">
      <c r="A112" t="s">
        <v>246</v>
      </c>
      <c r="B112" t="s">
        <v>427</v>
      </c>
      <c r="C112" t="s">
        <v>412</v>
      </c>
      <c r="D112">
        <v>1417.14</v>
      </c>
      <c r="E112"/>
      <c r="F112">
        <v>5434.67</v>
      </c>
      <c r="G112">
        <v>5073.08</v>
      </c>
      <c r="H112">
        <v>1778.73</v>
      </c>
      <c r="I112">
        <v>460</v>
      </c>
      <c r="J112">
        <v>1778.73</v>
      </c>
      <c r="K112"/>
    </row>
    <row r="113" spans="1:11" x14ac:dyDescent="0.3">
      <c r="A113" t="s">
        <v>246</v>
      </c>
      <c r="B113" t="s">
        <v>427</v>
      </c>
      <c r="C113" t="s">
        <v>412</v>
      </c>
      <c r="D113">
        <v>745.68</v>
      </c>
      <c r="E113"/>
      <c r="F113">
        <v>9902.9699999999993</v>
      </c>
      <c r="G113">
        <v>10057.75</v>
      </c>
      <c r="H113">
        <v>-77.08</v>
      </c>
      <c r="I113">
        <v>846.79</v>
      </c>
      <c r="J113">
        <v>590.9</v>
      </c>
      <c r="K113"/>
    </row>
    <row r="114" spans="1:11" x14ac:dyDescent="0.3">
      <c r="A114" t="s">
        <v>246</v>
      </c>
      <c r="B114" t="s">
        <v>427</v>
      </c>
      <c r="C114" t="s">
        <v>412</v>
      </c>
      <c r="D114">
        <v>7163.08</v>
      </c>
      <c r="E114"/>
      <c r="F114"/>
      <c r="G114">
        <v>7163.08</v>
      </c>
      <c r="H114"/>
      <c r="I114"/>
      <c r="J114"/>
      <c r="K114"/>
    </row>
    <row r="115" spans="1:11" x14ac:dyDescent="0.3">
      <c r="A115" t="s">
        <v>246</v>
      </c>
      <c r="B115" t="s">
        <v>427</v>
      </c>
      <c r="C115" t="s">
        <v>412</v>
      </c>
      <c r="D115">
        <v>6223.05</v>
      </c>
      <c r="E115"/>
      <c r="F115">
        <v>866.67</v>
      </c>
      <c r="G115"/>
      <c r="H115"/>
      <c r="I115"/>
      <c r="J115">
        <v>7089.72</v>
      </c>
      <c r="K115"/>
    </row>
    <row r="116" spans="1:11" x14ac:dyDescent="0.3">
      <c r="A116" t="s">
        <v>246</v>
      </c>
      <c r="B116" t="s">
        <v>427</v>
      </c>
      <c r="C116" t="s">
        <v>412</v>
      </c>
      <c r="D116">
        <v>2583.3000000000002</v>
      </c>
      <c r="E116"/>
      <c r="F116"/>
      <c r="G116"/>
      <c r="H116"/>
      <c r="I116"/>
      <c r="J116">
        <v>2583.3000000000002</v>
      </c>
      <c r="K116"/>
    </row>
    <row r="117" spans="1:11" x14ac:dyDescent="0.3">
      <c r="A117" t="s">
        <v>248</v>
      </c>
      <c r="B117" t="s">
        <v>428</v>
      </c>
      <c r="C117" t="s">
        <v>412</v>
      </c>
      <c r="D117"/>
      <c r="E117">
        <v>80132.399999999994</v>
      </c>
      <c r="F117">
        <v>81311.61</v>
      </c>
      <c r="G117">
        <v>1179.21</v>
      </c>
      <c r="H117">
        <v>58564.21</v>
      </c>
      <c r="I117">
        <v>12.21</v>
      </c>
      <c r="J117"/>
      <c r="K117"/>
    </row>
    <row r="118" spans="1:11" x14ac:dyDescent="0.3">
      <c r="A118" t="s">
        <v>248</v>
      </c>
      <c r="B118" t="s">
        <v>428</v>
      </c>
      <c r="C118" t="s">
        <v>412</v>
      </c>
      <c r="D118">
        <v>80.64</v>
      </c>
      <c r="E118"/>
      <c r="F118"/>
      <c r="G118">
        <v>80.64</v>
      </c>
      <c r="H118"/>
      <c r="I118"/>
      <c r="J118"/>
      <c r="K118"/>
    </row>
    <row r="119" spans="1:11" x14ac:dyDescent="0.3">
      <c r="A119" t="s">
        <v>250</v>
      </c>
      <c r="B119" t="s">
        <v>429</v>
      </c>
      <c r="C119" t="s">
        <v>412</v>
      </c>
      <c r="D119"/>
      <c r="E119">
        <v>39.950000000000003</v>
      </c>
      <c r="F119">
        <v>39.950000000000003</v>
      </c>
      <c r="G119">
        <v>39.950000000000003</v>
      </c>
      <c r="H119">
        <v>3.32</v>
      </c>
      <c r="I119">
        <v>39.950000000000003</v>
      </c>
      <c r="J119"/>
      <c r="K119">
        <v>39.950000000000003</v>
      </c>
    </row>
    <row r="120" spans="1:11" x14ac:dyDescent="0.3">
      <c r="A120" t="s">
        <v>250</v>
      </c>
      <c r="B120" t="s">
        <v>429</v>
      </c>
      <c r="C120" t="s">
        <v>412</v>
      </c>
      <c r="D120"/>
      <c r="E120">
        <v>51.89</v>
      </c>
      <c r="F120">
        <v>39.950000000000003</v>
      </c>
      <c r="G120"/>
      <c r="H120">
        <v>39.950000000000003</v>
      </c>
      <c r="I120"/>
      <c r="J120"/>
      <c r="K120">
        <v>11.94</v>
      </c>
    </row>
    <row r="121" spans="1:11" x14ac:dyDescent="0.3">
      <c r="A121" t="s">
        <v>250</v>
      </c>
      <c r="B121" t="s">
        <v>429</v>
      </c>
      <c r="C121" t="s">
        <v>412</v>
      </c>
      <c r="D121"/>
      <c r="E121">
        <v>1040.58</v>
      </c>
      <c r="F121">
        <v>1040.58</v>
      </c>
      <c r="G121">
        <v>1040.58</v>
      </c>
      <c r="H121">
        <v>86.77</v>
      </c>
      <c r="I121">
        <v>1040.58</v>
      </c>
      <c r="J121"/>
      <c r="K121">
        <v>1040.58</v>
      </c>
    </row>
    <row r="122" spans="1:11" x14ac:dyDescent="0.3">
      <c r="A122" t="s">
        <v>250</v>
      </c>
      <c r="B122" t="s">
        <v>429</v>
      </c>
      <c r="C122" t="s">
        <v>412</v>
      </c>
      <c r="D122"/>
      <c r="E122">
        <v>11243.46</v>
      </c>
      <c r="F122">
        <v>1040.58</v>
      </c>
      <c r="G122"/>
      <c r="H122">
        <v>1040.58</v>
      </c>
      <c r="I122"/>
      <c r="J122"/>
      <c r="K122">
        <v>10202.879999999999</v>
      </c>
    </row>
    <row r="123" spans="1:11" x14ac:dyDescent="0.3">
      <c r="A123" t="s">
        <v>486</v>
      </c>
      <c r="B123" t="s">
        <v>487</v>
      </c>
      <c r="C123" t="s">
        <v>412</v>
      </c>
      <c r="D123"/>
      <c r="E123"/>
      <c r="F123">
        <v>2433.69</v>
      </c>
      <c r="G123">
        <v>2433.69</v>
      </c>
      <c r="H123">
        <v>1197.53</v>
      </c>
      <c r="I123">
        <v>1197.53</v>
      </c>
      <c r="J123"/>
      <c r="K123"/>
    </row>
    <row r="124" spans="1:11" x14ac:dyDescent="0.3">
      <c r="A124" t="s">
        <v>252</v>
      </c>
      <c r="B124" t="s">
        <v>430</v>
      </c>
      <c r="C124" t="s">
        <v>412</v>
      </c>
      <c r="D124"/>
      <c r="E124">
        <v>11668.38</v>
      </c>
      <c r="F124">
        <v>10358.950000000001</v>
      </c>
      <c r="G124">
        <v>1328.58</v>
      </c>
      <c r="H124">
        <v>10358.950000000001</v>
      </c>
      <c r="I124">
        <v>1328.58</v>
      </c>
      <c r="J124"/>
      <c r="K124">
        <v>2638.01</v>
      </c>
    </row>
    <row r="125" spans="1:11" x14ac:dyDescent="0.3">
      <c r="A125" t="s">
        <v>252</v>
      </c>
      <c r="B125" t="s">
        <v>430</v>
      </c>
      <c r="C125" t="s">
        <v>412</v>
      </c>
      <c r="D125"/>
      <c r="E125">
        <v>2990.58</v>
      </c>
      <c r="F125">
        <v>2044.58</v>
      </c>
      <c r="G125"/>
      <c r="H125">
        <v>2044.58</v>
      </c>
      <c r="I125"/>
      <c r="J125"/>
      <c r="K125">
        <v>946</v>
      </c>
    </row>
    <row r="126" spans="1:11" x14ac:dyDescent="0.3">
      <c r="A126" t="s">
        <v>254</v>
      </c>
      <c r="B126" t="s">
        <v>488</v>
      </c>
      <c r="C126" t="s">
        <v>412</v>
      </c>
      <c r="D126"/>
      <c r="E126"/>
      <c r="F126">
        <v>3658.92</v>
      </c>
      <c r="G126">
        <v>3658.92</v>
      </c>
      <c r="H126"/>
      <c r="I126">
        <v>3658.92</v>
      </c>
      <c r="J126"/>
      <c r="K126"/>
    </row>
    <row r="127" spans="1:11" x14ac:dyDescent="0.3">
      <c r="A127" t="s">
        <v>362</v>
      </c>
      <c r="B127" t="s">
        <v>431</v>
      </c>
      <c r="C127" t="s">
        <v>432</v>
      </c>
      <c r="D127"/>
      <c r="E127">
        <v>13277.57</v>
      </c>
      <c r="F127"/>
      <c r="G127"/>
      <c r="H127"/>
      <c r="I127"/>
      <c r="J127"/>
      <c r="K127">
        <v>13277.57</v>
      </c>
    </row>
    <row r="128" spans="1:11" x14ac:dyDescent="0.3">
      <c r="A128" t="s">
        <v>365</v>
      </c>
      <c r="B128" t="s">
        <v>433</v>
      </c>
      <c r="C128" t="s">
        <v>432</v>
      </c>
      <c r="D128"/>
      <c r="E128">
        <v>563307.1</v>
      </c>
      <c r="F128"/>
      <c r="G128"/>
      <c r="H128"/>
      <c r="I128"/>
      <c r="J128"/>
      <c r="K128">
        <v>563307.1</v>
      </c>
    </row>
    <row r="129" spans="1:11" x14ac:dyDescent="0.3">
      <c r="A129" t="s">
        <v>366</v>
      </c>
      <c r="B129" t="s">
        <v>434</v>
      </c>
      <c r="C129" t="s">
        <v>432</v>
      </c>
      <c r="D129"/>
      <c r="E129">
        <v>704083.22</v>
      </c>
      <c r="F129"/>
      <c r="G129">
        <v>170916</v>
      </c>
      <c r="H129"/>
      <c r="I129">
        <v>170916</v>
      </c>
      <c r="J129"/>
      <c r="K129">
        <v>874999.22</v>
      </c>
    </row>
    <row r="130" spans="1:11" x14ac:dyDescent="0.3">
      <c r="A130" t="s">
        <v>366</v>
      </c>
      <c r="B130" t="s">
        <v>434</v>
      </c>
      <c r="C130" t="s">
        <v>432</v>
      </c>
      <c r="D130">
        <v>154898.62</v>
      </c>
      <c r="E130"/>
      <c r="F130">
        <v>37601.519999999997</v>
      </c>
      <c r="G130"/>
      <c r="H130">
        <v>37601.519999999997</v>
      </c>
      <c r="I130"/>
      <c r="J130"/>
      <c r="K130">
        <v>-192500.14</v>
      </c>
    </row>
    <row r="131" spans="1:11" x14ac:dyDescent="0.3">
      <c r="A131" t="s">
        <v>366</v>
      </c>
      <c r="B131" t="s">
        <v>434</v>
      </c>
      <c r="C131" t="s">
        <v>432</v>
      </c>
      <c r="D131"/>
      <c r="E131">
        <v>76323.5</v>
      </c>
      <c r="F131">
        <v>4406.6099999999997</v>
      </c>
      <c r="G131"/>
      <c r="H131">
        <v>4406.6099999999997</v>
      </c>
      <c r="I131"/>
      <c r="J131"/>
      <c r="K131">
        <v>71916.89</v>
      </c>
    </row>
    <row r="132" spans="1:11" x14ac:dyDescent="0.3">
      <c r="A132" t="s">
        <v>366</v>
      </c>
      <c r="B132" t="s">
        <v>434</v>
      </c>
      <c r="C132" t="s">
        <v>432</v>
      </c>
      <c r="D132">
        <v>16791.169999999998</v>
      </c>
      <c r="E132"/>
      <c r="F132"/>
      <c r="G132"/>
      <c r="H132"/>
      <c r="I132"/>
      <c r="J132"/>
      <c r="K132">
        <v>-16791.169999999998</v>
      </c>
    </row>
    <row r="133" spans="1:11" x14ac:dyDescent="0.3">
      <c r="A133" t="s">
        <v>369</v>
      </c>
      <c r="B133" t="s">
        <v>435</v>
      </c>
      <c r="C133" t="s">
        <v>432</v>
      </c>
      <c r="D133"/>
      <c r="E133">
        <v>42967.97</v>
      </c>
      <c r="F133"/>
      <c r="G133"/>
      <c r="H133"/>
      <c r="I133"/>
      <c r="J133"/>
      <c r="K133">
        <v>42967.97</v>
      </c>
    </row>
    <row r="134" spans="1:11" x14ac:dyDescent="0.3">
      <c r="A134" t="s">
        <v>256</v>
      </c>
      <c r="B134" t="s">
        <v>436</v>
      </c>
      <c r="C134" t="s">
        <v>432</v>
      </c>
      <c r="D134"/>
      <c r="E134">
        <v>1575.79</v>
      </c>
      <c r="F134"/>
      <c r="G134"/>
      <c r="H134"/>
      <c r="I134"/>
      <c r="J134"/>
      <c r="K134">
        <v>1575.79</v>
      </c>
    </row>
    <row r="135" spans="1:11" x14ac:dyDescent="0.3">
      <c r="A135" t="s">
        <v>258</v>
      </c>
      <c r="B135" t="s">
        <v>437</v>
      </c>
      <c r="C135" t="s">
        <v>432</v>
      </c>
      <c r="D135"/>
      <c r="E135">
        <v>158.36000000000001</v>
      </c>
      <c r="F135"/>
      <c r="G135"/>
      <c r="H135"/>
      <c r="I135"/>
      <c r="J135"/>
      <c r="K135">
        <v>158.36000000000001</v>
      </c>
    </row>
    <row r="136" spans="1:11" x14ac:dyDescent="0.3">
      <c r="A136" t="s">
        <v>258</v>
      </c>
      <c r="B136" t="s">
        <v>437</v>
      </c>
      <c r="C136" t="s">
        <v>432</v>
      </c>
      <c r="D136"/>
      <c r="E136">
        <v>2168.19</v>
      </c>
      <c r="F136"/>
      <c r="G136"/>
      <c r="H136"/>
      <c r="I136"/>
      <c r="J136"/>
      <c r="K136">
        <v>2168.19</v>
      </c>
    </row>
    <row r="137" spans="1:11" x14ac:dyDescent="0.3">
      <c r="A137" t="s">
        <v>258</v>
      </c>
      <c r="B137" t="s">
        <v>437</v>
      </c>
      <c r="C137" t="s">
        <v>432</v>
      </c>
      <c r="D137"/>
      <c r="E137">
        <v>208652.82</v>
      </c>
      <c r="F137"/>
      <c r="G137"/>
      <c r="H137"/>
      <c r="I137"/>
      <c r="J137"/>
      <c r="K137">
        <v>208652.82</v>
      </c>
    </row>
    <row r="138" spans="1:11" x14ac:dyDescent="0.3">
      <c r="A138" t="s">
        <v>258</v>
      </c>
      <c r="B138" t="s">
        <v>437</v>
      </c>
      <c r="C138" t="s">
        <v>432</v>
      </c>
      <c r="D138"/>
      <c r="E138"/>
      <c r="F138"/>
      <c r="G138">
        <v>153678.13</v>
      </c>
      <c r="H138"/>
      <c r="I138">
        <v>153678.13</v>
      </c>
      <c r="J138"/>
      <c r="K138">
        <v>153678.13</v>
      </c>
    </row>
    <row r="139" spans="1:11" x14ac:dyDescent="0.3">
      <c r="A139" t="s">
        <v>370</v>
      </c>
      <c r="B139" t="s">
        <v>438</v>
      </c>
      <c r="C139" t="s">
        <v>432</v>
      </c>
      <c r="D139"/>
      <c r="E139">
        <v>153678.13</v>
      </c>
      <c r="F139">
        <v>153678.13</v>
      </c>
      <c r="G139"/>
      <c r="H139">
        <v>153678.13</v>
      </c>
      <c r="I139"/>
      <c r="J139"/>
      <c r="K139"/>
    </row>
    <row r="140" spans="1:11" x14ac:dyDescent="0.3">
      <c r="A140" t="s">
        <v>260</v>
      </c>
      <c r="B140" t="s">
        <v>439</v>
      </c>
      <c r="C140" t="s">
        <v>432</v>
      </c>
      <c r="D140"/>
      <c r="E140">
        <v>22129.439999999999</v>
      </c>
      <c r="F140">
        <v>22129.439999999999</v>
      </c>
      <c r="G140">
        <v>22129.439999999999</v>
      </c>
      <c r="H140">
        <v>1844.12</v>
      </c>
      <c r="I140">
        <v>22129.439999999999</v>
      </c>
      <c r="J140"/>
      <c r="K140">
        <v>22129.439999999999</v>
      </c>
    </row>
    <row r="141" spans="1:11" x14ac:dyDescent="0.3">
      <c r="A141" t="s">
        <v>260</v>
      </c>
      <c r="B141" t="s">
        <v>439</v>
      </c>
      <c r="C141" t="s">
        <v>432</v>
      </c>
      <c r="D141"/>
      <c r="E141">
        <v>193632.84</v>
      </c>
      <c r="F141">
        <v>22129.439999999999</v>
      </c>
      <c r="G141"/>
      <c r="H141">
        <v>22129.439999999999</v>
      </c>
      <c r="I141"/>
      <c r="J141"/>
      <c r="K141">
        <v>171503.4</v>
      </c>
    </row>
    <row r="142" spans="1:11" x14ac:dyDescent="0.3">
      <c r="A142" t="s">
        <v>385</v>
      </c>
      <c r="B142" t="s">
        <v>440</v>
      </c>
      <c r="C142" t="s">
        <v>432</v>
      </c>
      <c r="D142"/>
      <c r="E142">
        <v>3153.08</v>
      </c>
      <c r="F142">
        <v>37124.980000000003</v>
      </c>
      <c r="G142">
        <v>4537124.9800000004</v>
      </c>
      <c r="H142">
        <v>3051.37</v>
      </c>
      <c r="I142">
        <v>4503153.08</v>
      </c>
      <c r="J142"/>
      <c r="K142">
        <v>4503153.08</v>
      </c>
    </row>
    <row r="143" spans="1:11" x14ac:dyDescent="0.3">
      <c r="A143" t="s">
        <v>385</v>
      </c>
      <c r="B143" t="s">
        <v>440</v>
      </c>
      <c r="C143" t="s">
        <v>432</v>
      </c>
      <c r="D143"/>
      <c r="E143">
        <v>4500000</v>
      </c>
      <c r="F143">
        <v>4500000</v>
      </c>
      <c r="G143"/>
      <c r="H143">
        <v>4500000</v>
      </c>
      <c r="I143"/>
      <c r="J143"/>
      <c r="K143"/>
    </row>
    <row r="144" spans="1:11" x14ac:dyDescent="0.3">
      <c r="A144" t="s">
        <v>385</v>
      </c>
      <c r="B144" t="s">
        <v>440</v>
      </c>
      <c r="C144" t="s">
        <v>432</v>
      </c>
      <c r="D144"/>
      <c r="E144">
        <v>700.68</v>
      </c>
      <c r="F144">
        <v>8249.9599999999991</v>
      </c>
      <c r="G144">
        <v>1008249.96</v>
      </c>
      <c r="H144">
        <v>678.08</v>
      </c>
      <c r="I144">
        <v>1000700.68</v>
      </c>
      <c r="J144"/>
      <c r="K144">
        <v>1000700.68</v>
      </c>
    </row>
    <row r="145" spans="1:11" x14ac:dyDescent="0.3">
      <c r="A145" t="s">
        <v>385</v>
      </c>
      <c r="B145" t="s">
        <v>440</v>
      </c>
      <c r="C145" t="s">
        <v>432</v>
      </c>
      <c r="D145"/>
      <c r="E145">
        <v>1000000</v>
      </c>
      <c r="F145">
        <v>1000000</v>
      </c>
      <c r="G145"/>
      <c r="H145">
        <v>1000000</v>
      </c>
      <c r="I145"/>
      <c r="J145"/>
      <c r="K145"/>
    </row>
    <row r="146" spans="1:11" x14ac:dyDescent="0.3">
      <c r="A146" t="s">
        <v>262</v>
      </c>
      <c r="B146" t="s">
        <v>441</v>
      </c>
      <c r="C146" t="s">
        <v>432</v>
      </c>
      <c r="D146"/>
      <c r="E146">
        <v>22073.21</v>
      </c>
      <c r="F146">
        <v>1799.5</v>
      </c>
      <c r="G146">
        <v>1862.99</v>
      </c>
      <c r="H146">
        <v>9.52</v>
      </c>
      <c r="I146">
        <v>107.05</v>
      </c>
      <c r="J146"/>
      <c r="K146">
        <v>22136.7</v>
      </c>
    </row>
    <row r="147" spans="1:11" x14ac:dyDescent="0.3">
      <c r="A147" t="s">
        <v>372</v>
      </c>
      <c r="B147" t="s">
        <v>442</v>
      </c>
      <c r="C147" t="s">
        <v>432</v>
      </c>
      <c r="D147"/>
      <c r="E147">
        <v>154898.62</v>
      </c>
      <c r="F147"/>
      <c r="G147">
        <v>37601.519999999997</v>
      </c>
      <c r="H147"/>
      <c r="I147">
        <v>37601.519999999997</v>
      </c>
      <c r="J147"/>
      <c r="K147">
        <v>192500.14</v>
      </c>
    </row>
    <row r="148" spans="1:11" x14ac:dyDescent="0.3">
      <c r="A148" t="s">
        <v>372</v>
      </c>
      <c r="B148" t="s">
        <v>442</v>
      </c>
      <c r="C148" t="s">
        <v>432</v>
      </c>
      <c r="D148"/>
      <c r="E148">
        <v>16791.169999999998</v>
      </c>
      <c r="F148"/>
      <c r="G148">
        <v>-1242.8900000000001</v>
      </c>
      <c r="H148"/>
      <c r="I148">
        <v>-1242.8900000000001</v>
      </c>
      <c r="J148"/>
      <c r="K148">
        <v>15548.28</v>
      </c>
    </row>
    <row r="149" spans="1:11" x14ac:dyDescent="0.3">
      <c r="A149" t="s">
        <v>372</v>
      </c>
      <c r="B149" t="s">
        <v>442</v>
      </c>
      <c r="C149" t="s">
        <v>432</v>
      </c>
      <c r="D149"/>
      <c r="E149">
        <v>205144.78</v>
      </c>
      <c r="F149">
        <v>10699.7</v>
      </c>
      <c r="G149">
        <v>-19200.39</v>
      </c>
      <c r="H149">
        <v>10699.7</v>
      </c>
      <c r="I149">
        <v>-19200.39</v>
      </c>
      <c r="J149"/>
      <c r="K149">
        <v>175244.69</v>
      </c>
    </row>
    <row r="150" spans="1:11" x14ac:dyDescent="0.3">
      <c r="A150" t="s">
        <v>264</v>
      </c>
      <c r="B150" t="s">
        <v>443</v>
      </c>
      <c r="C150" t="s">
        <v>444</v>
      </c>
      <c r="D150"/>
      <c r="E150"/>
      <c r="F150">
        <v>5526.96</v>
      </c>
      <c r="G150"/>
      <c r="H150">
        <v>813.56</v>
      </c>
      <c r="I150"/>
      <c r="J150">
        <v>5526.96</v>
      </c>
      <c r="K150"/>
    </row>
    <row r="151" spans="1:11" x14ac:dyDescent="0.3">
      <c r="A151" t="s">
        <v>264</v>
      </c>
      <c r="B151" t="s">
        <v>443</v>
      </c>
      <c r="C151" t="s">
        <v>444</v>
      </c>
      <c r="D151"/>
      <c r="E151"/>
      <c r="F151">
        <v>5</v>
      </c>
      <c r="G151"/>
      <c r="H151"/>
      <c r="I151"/>
      <c r="J151">
        <v>5</v>
      </c>
      <c r="K151"/>
    </row>
    <row r="152" spans="1:11" x14ac:dyDescent="0.3">
      <c r="A152" t="s">
        <v>264</v>
      </c>
      <c r="B152" t="s">
        <v>443</v>
      </c>
      <c r="C152" t="s">
        <v>444</v>
      </c>
      <c r="D152"/>
      <c r="E152"/>
      <c r="F152">
        <v>1133.25</v>
      </c>
      <c r="G152"/>
      <c r="H152">
        <v>239.4</v>
      </c>
      <c r="I152"/>
      <c r="J152">
        <v>1133.25</v>
      </c>
      <c r="K152"/>
    </row>
    <row r="153" spans="1:11" x14ac:dyDescent="0.3">
      <c r="A153" t="s">
        <v>264</v>
      </c>
      <c r="B153" t="s">
        <v>443</v>
      </c>
      <c r="C153" t="s">
        <v>444</v>
      </c>
      <c r="D153"/>
      <c r="E153"/>
      <c r="F153">
        <v>26.67</v>
      </c>
      <c r="G153"/>
      <c r="H153"/>
      <c r="I153"/>
      <c r="J153">
        <v>26.67</v>
      </c>
      <c r="K153"/>
    </row>
    <row r="154" spans="1:11" x14ac:dyDescent="0.3">
      <c r="A154" t="s">
        <v>264</v>
      </c>
      <c r="B154" t="s">
        <v>443</v>
      </c>
      <c r="C154" t="s">
        <v>444</v>
      </c>
      <c r="D154"/>
      <c r="E154"/>
      <c r="F154">
        <v>31456.47</v>
      </c>
      <c r="G154"/>
      <c r="H154">
        <v>13113.31</v>
      </c>
      <c r="I154"/>
      <c r="J154">
        <v>31456.47</v>
      </c>
      <c r="K154"/>
    </row>
    <row r="155" spans="1:11" x14ac:dyDescent="0.3">
      <c r="A155" t="s">
        <v>264</v>
      </c>
      <c r="B155" t="s">
        <v>443</v>
      </c>
      <c r="C155" t="s">
        <v>444</v>
      </c>
      <c r="D155"/>
      <c r="E155"/>
      <c r="F155">
        <v>27879.55</v>
      </c>
      <c r="G155"/>
      <c r="H155">
        <v>952.36</v>
      </c>
      <c r="I155"/>
      <c r="J155">
        <v>27879.55</v>
      </c>
      <c r="K155"/>
    </row>
    <row r="156" spans="1:11" x14ac:dyDescent="0.3">
      <c r="A156" t="s">
        <v>264</v>
      </c>
      <c r="B156" t="s">
        <v>443</v>
      </c>
      <c r="C156" t="s">
        <v>444</v>
      </c>
      <c r="D156"/>
      <c r="E156"/>
      <c r="F156">
        <v>107.8</v>
      </c>
      <c r="G156"/>
      <c r="H156"/>
      <c r="I156"/>
      <c r="J156">
        <v>107.8</v>
      </c>
      <c r="K156"/>
    </row>
    <row r="157" spans="1:11" x14ac:dyDescent="0.3">
      <c r="A157" t="s">
        <v>264</v>
      </c>
      <c r="B157" t="s">
        <v>443</v>
      </c>
      <c r="C157" t="s">
        <v>444</v>
      </c>
      <c r="D157"/>
      <c r="E157"/>
      <c r="F157">
        <v>68076.78</v>
      </c>
      <c r="G157"/>
      <c r="H157">
        <v>5091.24</v>
      </c>
      <c r="I157"/>
      <c r="J157">
        <v>68076.78</v>
      </c>
      <c r="K157"/>
    </row>
    <row r="158" spans="1:11" x14ac:dyDescent="0.3">
      <c r="A158" t="s">
        <v>264</v>
      </c>
      <c r="B158" t="s">
        <v>443</v>
      </c>
      <c r="C158" t="s">
        <v>444</v>
      </c>
      <c r="D158"/>
      <c r="E158"/>
      <c r="F158">
        <v>3460.31</v>
      </c>
      <c r="G158"/>
      <c r="H158">
        <v>92.46</v>
      </c>
      <c r="I158"/>
      <c r="J158">
        <v>3460.31</v>
      </c>
      <c r="K158"/>
    </row>
    <row r="159" spans="1:11" x14ac:dyDescent="0.3">
      <c r="A159" t="s">
        <v>264</v>
      </c>
      <c r="B159" t="s">
        <v>443</v>
      </c>
      <c r="C159" t="s">
        <v>444</v>
      </c>
      <c r="D159"/>
      <c r="E159"/>
      <c r="F159">
        <v>3347.65</v>
      </c>
      <c r="G159"/>
      <c r="H159">
        <v>1000</v>
      </c>
      <c r="I159"/>
      <c r="J159">
        <v>3347.65</v>
      </c>
      <c r="K159"/>
    </row>
    <row r="160" spans="1:11" x14ac:dyDescent="0.3">
      <c r="A160" t="s">
        <v>264</v>
      </c>
      <c r="B160" t="s">
        <v>443</v>
      </c>
      <c r="C160" t="s">
        <v>444</v>
      </c>
      <c r="D160"/>
      <c r="E160"/>
      <c r="F160">
        <v>3666.37</v>
      </c>
      <c r="G160"/>
      <c r="H160">
        <v>403.16</v>
      </c>
      <c r="I160"/>
      <c r="J160">
        <v>3666.37</v>
      </c>
      <c r="K160"/>
    </row>
    <row r="161" spans="1:11" x14ac:dyDescent="0.3">
      <c r="A161" t="s">
        <v>264</v>
      </c>
      <c r="B161" t="s">
        <v>443</v>
      </c>
      <c r="C161" t="s">
        <v>444</v>
      </c>
      <c r="D161"/>
      <c r="E161"/>
      <c r="F161">
        <v>502.97</v>
      </c>
      <c r="G161"/>
      <c r="H161">
        <v>94.15</v>
      </c>
      <c r="I161"/>
      <c r="J161">
        <v>502.97</v>
      </c>
      <c r="K161"/>
    </row>
    <row r="162" spans="1:11" x14ac:dyDescent="0.3">
      <c r="A162" t="s">
        <v>264</v>
      </c>
      <c r="B162" t="s">
        <v>443</v>
      </c>
      <c r="C162" t="s">
        <v>444</v>
      </c>
      <c r="D162"/>
      <c r="E162"/>
      <c r="F162">
        <v>221.57</v>
      </c>
      <c r="G162"/>
      <c r="H162"/>
      <c r="I162"/>
      <c r="J162">
        <v>221.57</v>
      </c>
      <c r="K162"/>
    </row>
    <row r="163" spans="1:11" x14ac:dyDescent="0.3">
      <c r="A163" t="s">
        <v>264</v>
      </c>
      <c r="B163" t="s">
        <v>443</v>
      </c>
      <c r="C163" t="s">
        <v>444</v>
      </c>
      <c r="D163"/>
      <c r="E163"/>
      <c r="F163">
        <v>876.89</v>
      </c>
      <c r="G163"/>
      <c r="H163">
        <v>42.37</v>
      </c>
      <c r="I163"/>
      <c r="J163">
        <v>876.89</v>
      </c>
      <c r="K163"/>
    </row>
    <row r="164" spans="1:11" x14ac:dyDescent="0.3">
      <c r="A164" t="s">
        <v>264</v>
      </c>
      <c r="B164" t="s">
        <v>443</v>
      </c>
      <c r="C164" t="s">
        <v>444</v>
      </c>
      <c r="D164"/>
      <c r="E164"/>
      <c r="F164">
        <v>79625.02</v>
      </c>
      <c r="G164"/>
      <c r="H164">
        <v>7115.84</v>
      </c>
      <c r="I164"/>
      <c r="J164">
        <v>79625.02</v>
      </c>
      <c r="K164"/>
    </row>
    <row r="165" spans="1:11" x14ac:dyDescent="0.3">
      <c r="A165" t="s">
        <v>264</v>
      </c>
      <c r="B165" t="s">
        <v>443</v>
      </c>
      <c r="C165" t="s">
        <v>444</v>
      </c>
      <c r="D165"/>
      <c r="E165"/>
      <c r="F165">
        <v>114326.05</v>
      </c>
      <c r="G165"/>
      <c r="H165">
        <v>4518.9399999999996</v>
      </c>
      <c r="I165"/>
      <c r="J165">
        <v>114326.05</v>
      </c>
      <c r="K165"/>
    </row>
    <row r="166" spans="1:11" x14ac:dyDescent="0.3">
      <c r="A166" t="s">
        <v>264</v>
      </c>
      <c r="B166" t="s">
        <v>443</v>
      </c>
      <c r="C166" t="s">
        <v>444</v>
      </c>
      <c r="D166"/>
      <c r="E166"/>
      <c r="F166">
        <v>7541.98</v>
      </c>
      <c r="G166"/>
      <c r="H166">
        <v>407.59</v>
      </c>
      <c r="I166"/>
      <c r="J166">
        <v>7541.98</v>
      </c>
      <c r="K166"/>
    </row>
    <row r="167" spans="1:11" x14ac:dyDescent="0.3">
      <c r="A167" t="s">
        <v>264</v>
      </c>
      <c r="B167" t="s">
        <v>443</v>
      </c>
      <c r="C167" t="s">
        <v>444</v>
      </c>
      <c r="D167"/>
      <c r="E167"/>
      <c r="F167">
        <v>89472.53</v>
      </c>
      <c r="G167">
        <v>2602.83</v>
      </c>
      <c r="H167">
        <v>6526.43</v>
      </c>
      <c r="I167">
        <v>2602.83</v>
      </c>
      <c r="J167">
        <v>86869.7</v>
      </c>
      <c r="K167"/>
    </row>
    <row r="168" spans="1:11" x14ac:dyDescent="0.3">
      <c r="A168" t="s">
        <v>266</v>
      </c>
      <c r="B168" t="s">
        <v>267</v>
      </c>
      <c r="C168" t="s">
        <v>444</v>
      </c>
      <c r="D168"/>
      <c r="E168"/>
      <c r="F168">
        <v>2370.4699999999998</v>
      </c>
      <c r="G168"/>
      <c r="H168">
        <v>-240.4</v>
      </c>
      <c r="I168"/>
      <c r="J168">
        <v>2370.4699999999998</v>
      </c>
      <c r="K168"/>
    </row>
    <row r="169" spans="1:11" x14ac:dyDescent="0.3">
      <c r="A169" t="s">
        <v>266</v>
      </c>
      <c r="B169" t="s">
        <v>267</v>
      </c>
      <c r="C169" t="s">
        <v>444</v>
      </c>
      <c r="D169"/>
      <c r="E169"/>
      <c r="F169">
        <v>4309.6899999999996</v>
      </c>
      <c r="G169"/>
      <c r="H169">
        <v>2061.64</v>
      </c>
      <c r="I169"/>
      <c r="J169">
        <v>4309.6899999999996</v>
      </c>
      <c r="K169"/>
    </row>
    <row r="170" spans="1:11" x14ac:dyDescent="0.3">
      <c r="A170" t="s">
        <v>268</v>
      </c>
      <c r="B170" t="s">
        <v>445</v>
      </c>
      <c r="C170" t="s">
        <v>444</v>
      </c>
      <c r="D170"/>
      <c r="E170"/>
      <c r="F170">
        <v>12700819.49</v>
      </c>
      <c r="G170"/>
      <c r="H170">
        <v>934784.4</v>
      </c>
      <c r="I170"/>
      <c r="J170">
        <v>12700819.49</v>
      </c>
      <c r="K170"/>
    </row>
    <row r="171" spans="1:11" x14ac:dyDescent="0.3">
      <c r="A171" t="s">
        <v>268</v>
      </c>
      <c r="B171" t="s">
        <v>445</v>
      </c>
      <c r="C171" t="s">
        <v>444</v>
      </c>
      <c r="D171"/>
      <c r="E171"/>
      <c r="F171">
        <v>34562.74</v>
      </c>
      <c r="G171"/>
      <c r="H171">
        <v>2306.02</v>
      </c>
      <c r="I171"/>
      <c r="J171">
        <v>34562.74</v>
      </c>
      <c r="K171"/>
    </row>
    <row r="172" spans="1:11" x14ac:dyDescent="0.3">
      <c r="A172" t="s">
        <v>268</v>
      </c>
      <c r="B172" t="s">
        <v>445</v>
      </c>
      <c r="C172" t="s">
        <v>444</v>
      </c>
      <c r="D172"/>
      <c r="E172"/>
      <c r="F172">
        <v>1276.8699999999999</v>
      </c>
      <c r="G172"/>
      <c r="H172"/>
      <c r="I172"/>
      <c r="J172">
        <v>1276.8699999999999</v>
      </c>
      <c r="K172"/>
    </row>
    <row r="173" spans="1:11" x14ac:dyDescent="0.3">
      <c r="A173" t="s">
        <v>270</v>
      </c>
      <c r="B173" t="s">
        <v>446</v>
      </c>
      <c r="C173" t="s">
        <v>444</v>
      </c>
      <c r="D173"/>
      <c r="E173"/>
      <c r="F173">
        <v>26.89</v>
      </c>
      <c r="G173"/>
      <c r="H173"/>
      <c r="I173"/>
      <c r="J173">
        <v>26.89</v>
      </c>
      <c r="K173"/>
    </row>
    <row r="174" spans="1:11" x14ac:dyDescent="0.3">
      <c r="A174" t="s">
        <v>270</v>
      </c>
      <c r="B174" t="s">
        <v>446</v>
      </c>
      <c r="C174" t="s">
        <v>444</v>
      </c>
      <c r="D174"/>
      <c r="E174"/>
      <c r="F174">
        <v>2483.4</v>
      </c>
      <c r="G174"/>
      <c r="H174"/>
      <c r="I174"/>
      <c r="J174">
        <v>2483.4</v>
      </c>
      <c r="K174"/>
    </row>
    <row r="175" spans="1:11" x14ac:dyDescent="0.3">
      <c r="A175" t="s">
        <v>270</v>
      </c>
      <c r="B175" t="s">
        <v>446</v>
      </c>
      <c r="C175" t="s">
        <v>444</v>
      </c>
      <c r="D175"/>
      <c r="E175"/>
      <c r="F175">
        <v>3761.74</v>
      </c>
      <c r="G175"/>
      <c r="H175">
        <v>357.93</v>
      </c>
      <c r="I175"/>
      <c r="J175">
        <v>3761.74</v>
      </c>
      <c r="K175"/>
    </row>
    <row r="176" spans="1:11" x14ac:dyDescent="0.3">
      <c r="A176" t="s">
        <v>270</v>
      </c>
      <c r="B176" t="s">
        <v>446</v>
      </c>
      <c r="C176" t="s">
        <v>444</v>
      </c>
      <c r="D176"/>
      <c r="E176"/>
      <c r="F176">
        <v>1016.86</v>
      </c>
      <c r="G176"/>
      <c r="H176"/>
      <c r="I176"/>
      <c r="J176">
        <v>1016.86</v>
      </c>
      <c r="K176"/>
    </row>
    <row r="177" spans="1:11" x14ac:dyDescent="0.3">
      <c r="A177" t="s">
        <v>270</v>
      </c>
      <c r="B177" t="s">
        <v>446</v>
      </c>
      <c r="C177" t="s">
        <v>444</v>
      </c>
      <c r="D177"/>
      <c r="E177"/>
      <c r="F177">
        <v>8583.11</v>
      </c>
      <c r="G177"/>
      <c r="H177"/>
      <c r="I177"/>
      <c r="J177">
        <v>8583.11</v>
      </c>
      <c r="K177"/>
    </row>
    <row r="178" spans="1:11" x14ac:dyDescent="0.3">
      <c r="A178" t="s">
        <v>270</v>
      </c>
      <c r="B178" t="s">
        <v>446</v>
      </c>
      <c r="C178" t="s">
        <v>444</v>
      </c>
      <c r="D178"/>
      <c r="E178"/>
      <c r="F178">
        <v>850.04</v>
      </c>
      <c r="G178"/>
      <c r="H178"/>
      <c r="I178"/>
      <c r="J178">
        <v>850.04</v>
      </c>
      <c r="K178"/>
    </row>
    <row r="179" spans="1:11" x14ac:dyDescent="0.3">
      <c r="A179" t="s">
        <v>270</v>
      </c>
      <c r="B179" t="s">
        <v>446</v>
      </c>
      <c r="C179" t="s">
        <v>444</v>
      </c>
      <c r="D179"/>
      <c r="E179"/>
      <c r="F179">
        <v>361.76</v>
      </c>
      <c r="G179"/>
      <c r="H179"/>
      <c r="I179"/>
      <c r="J179">
        <v>361.76</v>
      </c>
      <c r="K179"/>
    </row>
    <row r="180" spans="1:11" x14ac:dyDescent="0.3">
      <c r="A180" t="s">
        <v>270</v>
      </c>
      <c r="B180" t="s">
        <v>446</v>
      </c>
      <c r="C180" t="s">
        <v>444</v>
      </c>
      <c r="D180"/>
      <c r="E180"/>
      <c r="F180">
        <v>1733.63</v>
      </c>
      <c r="G180"/>
      <c r="H180">
        <v>572.04999999999995</v>
      </c>
      <c r="I180"/>
      <c r="J180">
        <v>1733.63</v>
      </c>
      <c r="K180"/>
    </row>
    <row r="181" spans="1:11" x14ac:dyDescent="0.3">
      <c r="A181" t="s">
        <v>270</v>
      </c>
      <c r="B181" t="s">
        <v>446</v>
      </c>
      <c r="C181" t="s">
        <v>444</v>
      </c>
      <c r="D181"/>
      <c r="E181"/>
      <c r="F181">
        <v>1200.8499999999999</v>
      </c>
      <c r="G181"/>
      <c r="H181"/>
      <c r="I181"/>
      <c r="J181">
        <v>1200.8499999999999</v>
      </c>
      <c r="K181"/>
    </row>
    <row r="182" spans="1:11" x14ac:dyDescent="0.3">
      <c r="A182" t="s">
        <v>272</v>
      </c>
      <c r="B182" t="s">
        <v>447</v>
      </c>
      <c r="C182" t="s">
        <v>444</v>
      </c>
      <c r="D182"/>
      <c r="E182"/>
      <c r="F182">
        <v>16516.61</v>
      </c>
      <c r="G182"/>
      <c r="H182">
        <v>1458.1</v>
      </c>
      <c r="I182"/>
      <c r="J182">
        <v>16516.61</v>
      </c>
      <c r="K182"/>
    </row>
    <row r="183" spans="1:11" x14ac:dyDescent="0.3">
      <c r="A183" t="s">
        <v>274</v>
      </c>
      <c r="B183" t="s">
        <v>448</v>
      </c>
      <c r="C183" t="s">
        <v>444</v>
      </c>
      <c r="D183"/>
      <c r="E183"/>
      <c r="F183">
        <v>78.81</v>
      </c>
      <c r="G183"/>
      <c r="H183"/>
      <c r="I183"/>
      <c r="J183">
        <v>78.81</v>
      </c>
      <c r="K183"/>
    </row>
    <row r="184" spans="1:11" x14ac:dyDescent="0.3">
      <c r="A184" t="s">
        <v>276</v>
      </c>
      <c r="B184" t="s">
        <v>449</v>
      </c>
      <c r="C184" t="s">
        <v>444</v>
      </c>
      <c r="D184"/>
      <c r="E184"/>
      <c r="F184">
        <v>590.97</v>
      </c>
      <c r="G184"/>
      <c r="H184"/>
      <c r="I184"/>
      <c r="J184">
        <v>590.97</v>
      </c>
      <c r="K184"/>
    </row>
    <row r="185" spans="1:11" x14ac:dyDescent="0.3">
      <c r="A185" t="s">
        <v>276</v>
      </c>
      <c r="B185" t="s">
        <v>449</v>
      </c>
      <c r="C185" t="s">
        <v>444</v>
      </c>
      <c r="D185"/>
      <c r="E185"/>
      <c r="F185">
        <v>1840</v>
      </c>
      <c r="G185"/>
      <c r="H185">
        <v>160</v>
      </c>
      <c r="I185"/>
      <c r="J185">
        <v>1840</v>
      </c>
      <c r="K185"/>
    </row>
    <row r="186" spans="1:11" x14ac:dyDescent="0.3">
      <c r="A186" t="s">
        <v>276</v>
      </c>
      <c r="B186" t="s">
        <v>449</v>
      </c>
      <c r="C186" t="s">
        <v>444</v>
      </c>
      <c r="D186"/>
      <c r="E186"/>
      <c r="F186">
        <v>6370.9</v>
      </c>
      <c r="G186"/>
      <c r="H186">
        <v>835.16</v>
      </c>
      <c r="I186"/>
      <c r="J186">
        <v>6370.9</v>
      </c>
      <c r="K186"/>
    </row>
    <row r="187" spans="1:11" x14ac:dyDescent="0.3">
      <c r="A187" t="s">
        <v>276</v>
      </c>
      <c r="B187" t="s">
        <v>449</v>
      </c>
      <c r="C187" t="s">
        <v>444</v>
      </c>
      <c r="D187"/>
      <c r="E187"/>
      <c r="F187">
        <v>474.76</v>
      </c>
      <c r="G187"/>
      <c r="H187"/>
      <c r="I187"/>
      <c r="J187">
        <v>474.76</v>
      </c>
      <c r="K187"/>
    </row>
    <row r="188" spans="1:11" x14ac:dyDescent="0.3">
      <c r="A188" t="s">
        <v>276</v>
      </c>
      <c r="B188" t="s">
        <v>449</v>
      </c>
      <c r="C188" t="s">
        <v>444</v>
      </c>
      <c r="D188"/>
      <c r="E188"/>
      <c r="F188">
        <v>1506.14</v>
      </c>
      <c r="G188"/>
      <c r="H188"/>
      <c r="I188"/>
      <c r="J188">
        <v>1506.14</v>
      </c>
      <c r="K188"/>
    </row>
    <row r="189" spans="1:11" x14ac:dyDescent="0.3">
      <c r="A189" t="s">
        <v>276</v>
      </c>
      <c r="B189" t="s">
        <v>449</v>
      </c>
      <c r="C189" t="s">
        <v>444</v>
      </c>
      <c r="D189"/>
      <c r="E189"/>
      <c r="F189">
        <v>1104.79</v>
      </c>
      <c r="G189"/>
      <c r="H189"/>
      <c r="I189"/>
      <c r="J189">
        <v>1104.79</v>
      </c>
      <c r="K189"/>
    </row>
    <row r="190" spans="1:11" x14ac:dyDescent="0.3">
      <c r="A190" t="s">
        <v>276</v>
      </c>
      <c r="B190" t="s">
        <v>449</v>
      </c>
      <c r="C190" t="s">
        <v>444</v>
      </c>
      <c r="D190"/>
      <c r="E190"/>
      <c r="F190">
        <v>3.5</v>
      </c>
      <c r="G190"/>
      <c r="H190"/>
      <c r="I190"/>
      <c r="J190">
        <v>3.5</v>
      </c>
      <c r="K190"/>
    </row>
    <row r="191" spans="1:11" x14ac:dyDescent="0.3">
      <c r="A191" t="s">
        <v>276</v>
      </c>
      <c r="B191" t="s">
        <v>449</v>
      </c>
      <c r="C191" t="s">
        <v>444</v>
      </c>
      <c r="D191"/>
      <c r="E191"/>
      <c r="F191">
        <v>660.42</v>
      </c>
      <c r="G191"/>
      <c r="H191">
        <v>222.67</v>
      </c>
      <c r="I191"/>
      <c r="J191">
        <v>660.42</v>
      </c>
      <c r="K191"/>
    </row>
    <row r="192" spans="1:11" x14ac:dyDescent="0.3">
      <c r="A192" t="s">
        <v>276</v>
      </c>
      <c r="B192" t="s">
        <v>449</v>
      </c>
      <c r="C192" t="s">
        <v>444</v>
      </c>
      <c r="D192"/>
      <c r="E192"/>
      <c r="F192">
        <v>1113210.22</v>
      </c>
      <c r="G192"/>
      <c r="H192">
        <v>111558.09</v>
      </c>
      <c r="I192"/>
      <c r="J192">
        <v>1113210.22</v>
      </c>
      <c r="K192"/>
    </row>
    <row r="193" spans="1:11" x14ac:dyDescent="0.3">
      <c r="A193" t="s">
        <v>276</v>
      </c>
      <c r="B193" t="s">
        <v>449</v>
      </c>
      <c r="C193" t="s">
        <v>444</v>
      </c>
      <c r="D193"/>
      <c r="E193"/>
      <c r="F193">
        <v>427.33</v>
      </c>
      <c r="G193"/>
      <c r="H193">
        <v>100</v>
      </c>
      <c r="I193"/>
      <c r="J193">
        <v>427.33</v>
      </c>
      <c r="K193"/>
    </row>
    <row r="194" spans="1:11" x14ac:dyDescent="0.3">
      <c r="A194" t="s">
        <v>276</v>
      </c>
      <c r="B194" t="s">
        <v>449</v>
      </c>
      <c r="C194" t="s">
        <v>444</v>
      </c>
      <c r="D194"/>
      <c r="E194"/>
      <c r="F194">
        <v>16059.87</v>
      </c>
      <c r="G194"/>
      <c r="H194">
        <v>1190.5</v>
      </c>
      <c r="I194"/>
      <c r="J194">
        <v>16059.87</v>
      </c>
      <c r="K194"/>
    </row>
    <row r="195" spans="1:11" x14ac:dyDescent="0.3">
      <c r="A195" t="s">
        <v>276</v>
      </c>
      <c r="B195" t="s">
        <v>449</v>
      </c>
      <c r="C195" t="s">
        <v>444</v>
      </c>
      <c r="D195"/>
      <c r="E195"/>
      <c r="F195">
        <v>7902.68</v>
      </c>
      <c r="G195"/>
      <c r="H195">
        <v>617.36</v>
      </c>
      <c r="I195"/>
      <c r="J195">
        <v>7902.68</v>
      </c>
      <c r="K195"/>
    </row>
    <row r="196" spans="1:11" x14ac:dyDescent="0.3">
      <c r="A196" t="s">
        <v>276</v>
      </c>
      <c r="B196" t="s">
        <v>449</v>
      </c>
      <c r="C196" t="s">
        <v>444</v>
      </c>
      <c r="D196"/>
      <c r="E196"/>
      <c r="F196">
        <v>4986.7</v>
      </c>
      <c r="G196"/>
      <c r="H196"/>
      <c r="I196"/>
      <c r="J196">
        <v>4986.7</v>
      </c>
      <c r="K196"/>
    </row>
    <row r="197" spans="1:11" x14ac:dyDescent="0.3">
      <c r="A197" t="s">
        <v>276</v>
      </c>
      <c r="B197" t="s">
        <v>449</v>
      </c>
      <c r="C197" t="s">
        <v>444</v>
      </c>
      <c r="D197"/>
      <c r="E197"/>
      <c r="F197">
        <v>483</v>
      </c>
      <c r="G197"/>
      <c r="H197">
        <v>270</v>
      </c>
      <c r="I197"/>
      <c r="J197">
        <v>483</v>
      </c>
      <c r="K197"/>
    </row>
    <row r="198" spans="1:11" x14ac:dyDescent="0.3">
      <c r="A198" t="s">
        <v>276</v>
      </c>
      <c r="B198" t="s">
        <v>449</v>
      </c>
      <c r="C198" t="s">
        <v>444</v>
      </c>
      <c r="D198"/>
      <c r="E198"/>
      <c r="F198">
        <v>19989</v>
      </c>
      <c r="G198"/>
      <c r="H198">
        <v>1977</v>
      </c>
      <c r="I198"/>
      <c r="J198">
        <v>19989</v>
      </c>
      <c r="K198"/>
    </row>
    <row r="199" spans="1:11" x14ac:dyDescent="0.3">
      <c r="A199" t="s">
        <v>276</v>
      </c>
      <c r="B199" t="s">
        <v>449</v>
      </c>
      <c r="C199" t="s">
        <v>444</v>
      </c>
      <c r="D199"/>
      <c r="E199"/>
      <c r="F199">
        <v>10147.200000000001</v>
      </c>
      <c r="G199"/>
      <c r="H199">
        <v>9992.2000000000007</v>
      </c>
      <c r="I199"/>
      <c r="J199">
        <v>10147.200000000001</v>
      </c>
      <c r="K199"/>
    </row>
    <row r="200" spans="1:11" x14ac:dyDescent="0.3">
      <c r="A200" t="s">
        <v>276</v>
      </c>
      <c r="B200" t="s">
        <v>449</v>
      </c>
      <c r="C200" t="s">
        <v>444</v>
      </c>
      <c r="D200"/>
      <c r="E200"/>
      <c r="F200">
        <v>11672.69</v>
      </c>
      <c r="G200"/>
      <c r="H200"/>
      <c r="I200"/>
      <c r="J200">
        <v>11672.69</v>
      </c>
      <c r="K200"/>
    </row>
    <row r="201" spans="1:11" x14ac:dyDescent="0.3">
      <c r="A201" t="s">
        <v>276</v>
      </c>
      <c r="B201" t="s">
        <v>449</v>
      </c>
      <c r="C201" t="s">
        <v>444</v>
      </c>
      <c r="D201"/>
      <c r="E201"/>
      <c r="F201">
        <v>1877.43</v>
      </c>
      <c r="G201"/>
      <c r="H201">
        <v>141.02000000000001</v>
      </c>
      <c r="I201"/>
      <c r="J201">
        <v>1877.43</v>
      </c>
      <c r="K201"/>
    </row>
    <row r="202" spans="1:11" x14ac:dyDescent="0.3">
      <c r="A202" t="s">
        <v>276</v>
      </c>
      <c r="B202" t="s">
        <v>449</v>
      </c>
      <c r="C202" t="s">
        <v>444</v>
      </c>
      <c r="D202"/>
      <c r="E202"/>
      <c r="F202">
        <v>1896</v>
      </c>
      <c r="G202"/>
      <c r="H202">
        <v>158</v>
      </c>
      <c r="I202"/>
      <c r="J202">
        <v>1896</v>
      </c>
      <c r="K202"/>
    </row>
    <row r="203" spans="1:11" x14ac:dyDescent="0.3">
      <c r="A203" t="s">
        <v>276</v>
      </c>
      <c r="B203" t="s">
        <v>449</v>
      </c>
      <c r="C203" t="s">
        <v>444</v>
      </c>
      <c r="D203"/>
      <c r="E203"/>
      <c r="F203">
        <v>1345.63</v>
      </c>
      <c r="G203"/>
      <c r="H203">
        <v>80.650000000000006</v>
      </c>
      <c r="I203"/>
      <c r="J203">
        <v>1345.63</v>
      </c>
      <c r="K203"/>
    </row>
    <row r="204" spans="1:11" x14ac:dyDescent="0.3">
      <c r="A204" t="s">
        <v>276</v>
      </c>
      <c r="B204" t="s">
        <v>449</v>
      </c>
      <c r="C204" t="s">
        <v>444</v>
      </c>
      <c r="D204"/>
      <c r="E204"/>
      <c r="F204">
        <v>71511.929999999993</v>
      </c>
      <c r="G204"/>
      <c r="H204">
        <v>28180</v>
      </c>
      <c r="I204"/>
      <c r="J204">
        <v>71511.929999999993</v>
      </c>
      <c r="K204"/>
    </row>
    <row r="205" spans="1:11" x14ac:dyDescent="0.3">
      <c r="A205" t="s">
        <v>276</v>
      </c>
      <c r="B205" t="s">
        <v>449</v>
      </c>
      <c r="C205" t="s">
        <v>444</v>
      </c>
      <c r="D205"/>
      <c r="E205"/>
      <c r="F205">
        <v>5543.7</v>
      </c>
      <c r="G205"/>
      <c r="H205">
        <v>144.19999999999999</v>
      </c>
      <c r="I205"/>
      <c r="J205">
        <v>5543.7</v>
      </c>
      <c r="K205"/>
    </row>
    <row r="206" spans="1:11" x14ac:dyDescent="0.3">
      <c r="A206" t="s">
        <v>276</v>
      </c>
      <c r="B206" t="s">
        <v>449</v>
      </c>
      <c r="C206" t="s">
        <v>444</v>
      </c>
      <c r="D206"/>
      <c r="E206"/>
      <c r="F206">
        <v>48000</v>
      </c>
      <c r="G206"/>
      <c r="H206"/>
      <c r="I206"/>
      <c r="J206">
        <v>48000</v>
      </c>
      <c r="K206"/>
    </row>
    <row r="207" spans="1:11" x14ac:dyDescent="0.3">
      <c r="A207" t="s">
        <v>276</v>
      </c>
      <c r="B207" t="s">
        <v>449</v>
      </c>
      <c r="C207" t="s">
        <v>444</v>
      </c>
      <c r="D207"/>
      <c r="E207"/>
      <c r="F207">
        <v>3811.88</v>
      </c>
      <c r="G207"/>
      <c r="H207">
        <v>504.94</v>
      </c>
      <c r="I207"/>
      <c r="J207">
        <v>3811.88</v>
      </c>
      <c r="K207"/>
    </row>
    <row r="208" spans="1:11" x14ac:dyDescent="0.3">
      <c r="A208" t="s">
        <v>276</v>
      </c>
      <c r="B208" t="s">
        <v>449</v>
      </c>
      <c r="C208" t="s">
        <v>444</v>
      </c>
      <c r="D208"/>
      <c r="E208"/>
      <c r="F208">
        <v>1719.49</v>
      </c>
      <c r="G208"/>
      <c r="H208">
        <v>485.07</v>
      </c>
      <c r="I208"/>
      <c r="J208">
        <v>1719.49</v>
      </c>
      <c r="K208"/>
    </row>
    <row r="209" spans="1:11" x14ac:dyDescent="0.3">
      <c r="A209" t="s">
        <v>276</v>
      </c>
      <c r="B209" t="s">
        <v>449</v>
      </c>
      <c r="C209" t="s">
        <v>444</v>
      </c>
      <c r="D209"/>
      <c r="E209"/>
      <c r="F209">
        <v>1170.95</v>
      </c>
      <c r="G209"/>
      <c r="H209"/>
      <c r="I209"/>
      <c r="J209">
        <v>1170.95</v>
      </c>
      <c r="K209"/>
    </row>
    <row r="210" spans="1:11" x14ac:dyDescent="0.3">
      <c r="A210" t="s">
        <v>276</v>
      </c>
      <c r="B210" t="s">
        <v>449</v>
      </c>
      <c r="C210" t="s">
        <v>444</v>
      </c>
      <c r="D210"/>
      <c r="E210"/>
      <c r="F210">
        <v>7997.7</v>
      </c>
      <c r="G210"/>
      <c r="H210">
        <v>3049.09</v>
      </c>
      <c r="I210"/>
      <c r="J210">
        <v>7997.7</v>
      </c>
      <c r="K210"/>
    </row>
    <row r="211" spans="1:11" x14ac:dyDescent="0.3">
      <c r="A211" t="s">
        <v>276</v>
      </c>
      <c r="B211" t="s">
        <v>449</v>
      </c>
      <c r="C211" t="s">
        <v>444</v>
      </c>
      <c r="D211"/>
      <c r="E211"/>
      <c r="F211">
        <v>2389.6999999999998</v>
      </c>
      <c r="G211"/>
      <c r="H211"/>
      <c r="I211"/>
      <c r="J211">
        <v>2389.6999999999998</v>
      </c>
      <c r="K211"/>
    </row>
    <row r="212" spans="1:11" x14ac:dyDescent="0.3">
      <c r="A212" t="s">
        <v>276</v>
      </c>
      <c r="B212" t="s">
        <v>449</v>
      </c>
      <c r="C212" t="s">
        <v>444</v>
      </c>
      <c r="D212"/>
      <c r="E212"/>
      <c r="F212">
        <v>174.27</v>
      </c>
      <c r="G212"/>
      <c r="H212">
        <v>0.6</v>
      </c>
      <c r="I212"/>
      <c r="J212">
        <v>174.27</v>
      </c>
      <c r="K212"/>
    </row>
    <row r="213" spans="1:11" x14ac:dyDescent="0.3">
      <c r="A213" t="s">
        <v>276</v>
      </c>
      <c r="B213" t="s">
        <v>449</v>
      </c>
      <c r="C213" t="s">
        <v>444</v>
      </c>
      <c r="D213"/>
      <c r="E213"/>
      <c r="F213">
        <v>143968.26999999999</v>
      </c>
      <c r="G213"/>
      <c r="H213">
        <v>15829.38</v>
      </c>
      <c r="I213"/>
      <c r="J213">
        <v>143968.26999999999</v>
      </c>
      <c r="K213"/>
    </row>
    <row r="214" spans="1:11" x14ac:dyDescent="0.3">
      <c r="A214" t="s">
        <v>276</v>
      </c>
      <c r="B214" t="s">
        <v>449</v>
      </c>
      <c r="C214" t="s">
        <v>444</v>
      </c>
      <c r="D214"/>
      <c r="E214"/>
      <c r="F214">
        <v>364803.41</v>
      </c>
      <c r="G214"/>
      <c r="H214">
        <v>34989.74</v>
      </c>
      <c r="I214"/>
      <c r="J214">
        <v>364803.41</v>
      </c>
      <c r="K214"/>
    </row>
    <row r="215" spans="1:11" x14ac:dyDescent="0.3">
      <c r="A215" t="s">
        <v>276</v>
      </c>
      <c r="B215" t="s">
        <v>449</v>
      </c>
      <c r="C215" t="s">
        <v>444</v>
      </c>
      <c r="D215"/>
      <c r="E215"/>
      <c r="F215">
        <v>3220</v>
      </c>
      <c r="G215"/>
      <c r="H215"/>
      <c r="I215"/>
      <c r="J215">
        <v>3220</v>
      </c>
      <c r="K215"/>
    </row>
    <row r="216" spans="1:11" x14ac:dyDescent="0.3">
      <c r="A216" t="s">
        <v>276</v>
      </c>
      <c r="B216" t="s">
        <v>449</v>
      </c>
      <c r="C216" t="s">
        <v>444</v>
      </c>
      <c r="D216"/>
      <c r="E216"/>
      <c r="F216">
        <v>1520</v>
      </c>
      <c r="G216"/>
      <c r="H216">
        <v>1520</v>
      </c>
      <c r="I216"/>
      <c r="J216">
        <v>1520</v>
      </c>
      <c r="K216"/>
    </row>
    <row r="217" spans="1:11" x14ac:dyDescent="0.3">
      <c r="A217" t="s">
        <v>276</v>
      </c>
      <c r="B217" t="s">
        <v>449</v>
      </c>
      <c r="C217" t="s">
        <v>444</v>
      </c>
      <c r="D217"/>
      <c r="E217"/>
      <c r="F217"/>
      <c r="G217"/>
      <c r="H217"/>
      <c r="I217"/>
      <c r="J217"/>
      <c r="K217"/>
    </row>
    <row r="218" spans="1:11" x14ac:dyDescent="0.3">
      <c r="A218" t="s">
        <v>276</v>
      </c>
      <c r="B218" t="s">
        <v>449</v>
      </c>
      <c r="C218" t="s">
        <v>444</v>
      </c>
      <c r="D218"/>
      <c r="E218"/>
      <c r="F218">
        <v>30707.13</v>
      </c>
      <c r="G218"/>
      <c r="H218">
        <v>6527.59</v>
      </c>
      <c r="I218"/>
      <c r="J218">
        <v>30707.13</v>
      </c>
      <c r="K218"/>
    </row>
    <row r="219" spans="1:11" x14ac:dyDescent="0.3">
      <c r="A219" t="s">
        <v>276</v>
      </c>
      <c r="B219" t="s">
        <v>449</v>
      </c>
      <c r="C219" t="s">
        <v>444</v>
      </c>
      <c r="D219"/>
      <c r="E219"/>
      <c r="F219">
        <v>145241.53</v>
      </c>
      <c r="G219"/>
      <c r="H219">
        <v>37823.120000000003</v>
      </c>
      <c r="I219"/>
      <c r="J219">
        <v>145241.53</v>
      </c>
      <c r="K219"/>
    </row>
    <row r="220" spans="1:11" x14ac:dyDescent="0.3">
      <c r="A220" t="s">
        <v>276</v>
      </c>
      <c r="B220" t="s">
        <v>449</v>
      </c>
      <c r="C220" t="s">
        <v>444</v>
      </c>
      <c r="D220"/>
      <c r="E220"/>
      <c r="F220">
        <v>12.21</v>
      </c>
      <c r="G220"/>
      <c r="H220">
        <v>12.21</v>
      </c>
      <c r="I220"/>
      <c r="J220">
        <v>12.21</v>
      </c>
      <c r="K220"/>
    </row>
    <row r="221" spans="1:11" x14ac:dyDescent="0.3">
      <c r="A221" t="s">
        <v>278</v>
      </c>
      <c r="B221" t="s">
        <v>450</v>
      </c>
      <c r="C221" t="s">
        <v>444</v>
      </c>
      <c r="D221"/>
      <c r="E221"/>
      <c r="F221">
        <v>385918.84</v>
      </c>
      <c r="G221">
        <v>20691.82</v>
      </c>
      <c r="H221">
        <v>44799.85</v>
      </c>
      <c r="I221">
        <v>2017.38</v>
      </c>
      <c r="J221">
        <v>365227.02</v>
      </c>
      <c r="K221"/>
    </row>
    <row r="222" spans="1:11" x14ac:dyDescent="0.3">
      <c r="A222" t="s">
        <v>278</v>
      </c>
      <c r="B222" t="s">
        <v>450</v>
      </c>
      <c r="C222" t="s">
        <v>444</v>
      </c>
      <c r="D222"/>
      <c r="E222"/>
      <c r="F222">
        <v>3853.15</v>
      </c>
      <c r="G222"/>
      <c r="H222">
        <v>953.35</v>
      </c>
      <c r="I222"/>
      <c r="J222">
        <v>3853.15</v>
      </c>
      <c r="K222"/>
    </row>
    <row r="223" spans="1:11" x14ac:dyDescent="0.3">
      <c r="A223" t="s">
        <v>280</v>
      </c>
      <c r="B223" t="s">
        <v>451</v>
      </c>
      <c r="C223" t="s">
        <v>444</v>
      </c>
      <c r="D223"/>
      <c r="E223"/>
      <c r="F223">
        <v>136151.25</v>
      </c>
      <c r="G223">
        <v>6947.55</v>
      </c>
      <c r="H223">
        <v>15763.07</v>
      </c>
      <c r="I223">
        <v>707.43</v>
      </c>
      <c r="J223">
        <v>129203.7</v>
      </c>
      <c r="K223"/>
    </row>
    <row r="224" spans="1:11" x14ac:dyDescent="0.3">
      <c r="A224" t="s">
        <v>282</v>
      </c>
      <c r="B224" t="s">
        <v>452</v>
      </c>
      <c r="C224" t="s">
        <v>444</v>
      </c>
      <c r="D224"/>
      <c r="E224"/>
      <c r="F224">
        <v>3066.59</v>
      </c>
      <c r="G224"/>
      <c r="H224">
        <v>126.03</v>
      </c>
      <c r="I224"/>
      <c r="J224">
        <v>3066.59</v>
      </c>
      <c r="K224"/>
    </row>
    <row r="225" spans="1:11" x14ac:dyDescent="0.3">
      <c r="A225" t="s">
        <v>282</v>
      </c>
      <c r="B225" t="s">
        <v>452</v>
      </c>
      <c r="C225" t="s">
        <v>444</v>
      </c>
      <c r="D225"/>
      <c r="E225"/>
      <c r="F225">
        <v>1291.25</v>
      </c>
      <c r="G225"/>
      <c r="H225"/>
      <c r="I225"/>
      <c r="J225">
        <v>1291.25</v>
      </c>
      <c r="K225"/>
    </row>
    <row r="226" spans="1:11" x14ac:dyDescent="0.3">
      <c r="A226" t="s">
        <v>282</v>
      </c>
      <c r="B226" t="s">
        <v>452</v>
      </c>
      <c r="C226" t="s">
        <v>444</v>
      </c>
      <c r="D226"/>
      <c r="E226"/>
      <c r="F226">
        <v>6307</v>
      </c>
      <c r="G226"/>
      <c r="H226"/>
      <c r="I226"/>
      <c r="J226">
        <v>6307</v>
      </c>
      <c r="K226"/>
    </row>
    <row r="227" spans="1:11" x14ac:dyDescent="0.3">
      <c r="A227" t="s">
        <v>282</v>
      </c>
      <c r="B227" t="s">
        <v>452</v>
      </c>
      <c r="C227" t="s">
        <v>444</v>
      </c>
      <c r="D227"/>
      <c r="E227"/>
      <c r="F227">
        <v>816.1</v>
      </c>
      <c r="G227"/>
      <c r="H227">
        <v>511.7</v>
      </c>
      <c r="I227"/>
      <c r="J227">
        <v>816.1</v>
      </c>
      <c r="K227"/>
    </row>
    <row r="228" spans="1:11" x14ac:dyDescent="0.3">
      <c r="A228" t="s">
        <v>282</v>
      </c>
      <c r="B228" t="s">
        <v>452</v>
      </c>
      <c r="C228" t="s">
        <v>444</v>
      </c>
      <c r="D228"/>
      <c r="E228"/>
      <c r="F228">
        <v>1862.99</v>
      </c>
      <c r="G228"/>
      <c r="H228">
        <v>107.05</v>
      </c>
      <c r="I228"/>
      <c r="J228">
        <v>1862.99</v>
      </c>
      <c r="K228"/>
    </row>
    <row r="229" spans="1:11" x14ac:dyDescent="0.3">
      <c r="A229" t="s">
        <v>282</v>
      </c>
      <c r="B229" t="s">
        <v>452</v>
      </c>
      <c r="C229" t="s">
        <v>444</v>
      </c>
      <c r="D229"/>
      <c r="E229"/>
      <c r="F229">
        <v>2971.68</v>
      </c>
      <c r="G229"/>
      <c r="H229">
        <v>452.55</v>
      </c>
      <c r="I229"/>
      <c r="J229">
        <v>2971.68</v>
      </c>
      <c r="K229"/>
    </row>
    <row r="230" spans="1:11" x14ac:dyDescent="0.3">
      <c r="A230" t="s">
        <v>284</v>
      </c>
      <c r="B230" t="s">
        <v>489</v>
      </c>
      <c r="C230" t="s">
        <v>444</v>
      </c>
      <c r="D230"/>
      <c r="E230"/>
      <c r="F230">
        <v>19341.259999999998</v>
      </c>
      <c r="G230"/>
      <c r="H230">
        <v>19341.259999999998</v>
      </c>
      <c r="I230"/>
      <c r="J230">
        <v>19341.259999999998</v>
      </c>
      <c r="K230"/>
    </row>
    <row r="231" spans="1:11" x14ac:dyDescent="0.3">
      <c r="A231" t="s">
        <v>286</v>
      </c>
      <c r="B231" t="s">
        <v>453</v>
      </c>
      <c r="C231" t="s">
        <v>444</v>
      </c>
      <c r="D231"/>
      <c r="E231"/>
      <c r="F231">
        <v>245.24</v>
      </c>
      <c r="G231"/>
      <c r="H231"/>
      <c r="I231"/>
      <c r="J231">
        <v>245.24</v>
      </c>
      <c r="K231"/>
    </row>
    <row r="232" spans="1:11" x14ac:dyDescent="0.3">
      <c r="A232" t="s">
        <v>286</v>
      </c>
      <c r="B232" t="s">
        <v>453</v>
      </c>
      <c r="C232" t="s">
        <v>444</v>
      </c>
      <c r="D232"/>
      <c r="E232"/>
      <c r="F232">
        <v>15539.72</v>
      </c>
      <c r="G232"/>
      <c r="H232"/>
      <c r="I232"/>
      <c r="J232">
        <v>15539.72</v>
      </c>
      <c r="K232"/>
    </row>
    <row r="233" spans="1:11" x14ac:dyDescent="0.3">
      <c r="A233" t="s">
        <v>288</v>
      </c>
      <c r="B233" t="s">
        <v>424</v>
      </c>
      <c r="C233" t="s">
        <v>444</v>
      </c>
      <c r="D233"/>
      <c r="E233"/>
      <c r="F233">
        <v>55</v>
      </c>
      <c r="G233"/>
      <c r="H233"/>
      <c r="I233"/>
      <c r="J233">
        <v>55</v>
      </c>
      <c r="K233"/>
    </row>
    <row r="234" spans="1:11" x14ac:dyDescent="0.3">
      <c r="A234" t="s">
        <v>288</v>
      </c>
      <c r="B234" t="s">
        <v>424</v>
      </c>
      <c r="C234" t="s">
        <v>444</v>
      </c>
      <c r="D234"/>
      <c r="E234"/>
      <c r="F234">
        <v>655.58</v>
      </c>
      <c r="G234"/>
      <c r="H234">
        <v>1.5</v>
      </c>
      <c r="I234"/>
      <c r="J234">
        <v>655.58</v>
      </c>
      <c r="K234"/>
    </row>
    <row r="235" spans="1:11" x14ac:dyDescent="0.3">
      <c r="A235" t="s">
        <v>288</v>
      </c>
      <c r="B235" t="s">
        <v>424</v>
      </c>
      <c r="C235" t="s">
        <v>444</v>
      </c>
      <c r="D235"/>
      <c r="E235"/>
      <c r="F235">
        <v>11.29</v>
      </c>
      <c r="G235"/>
      <c r="H235"/>
      <c r="I235"/>
      <c r="J235">
        <v>11.29</v>
      </c>
      <c r="K235"/>
    </row>
    <row r="236" spans="1:11" x14ac:dyDescent="0.3">
      <c r="A236" t="s">
        <v>288</v>
      </c>
      <c r="B236" t="s">
        <v>424</v>
      </c>
      <c r="C236" t="s">
        <v>444</v>
      </c>
      <c r="D236"/>
      <c r="E236"/>
      <c r="F236">
        <v>222.96</v>
      </c>
      <c r="G236"/>
      <c r="H236">
        <v>18.579999999999998</v>
      </c>
      <c r="I236"/>
      <c r="J236">
        <v>222.96</v>
      </c>
      <c r="K236"/>
    </row>
    <row r="237" spans="1:11" x14ac:dyDescent="0.3">
      <c r="A237" t="s">
        <v>288</v>
      </c>
      <c r="B237" t="s">
        <v>424</v>
      </c>
      <c r="C237" t="s">
        <v>444</v>
      </c>
      <c r="D237"/>
      <c r="E237"/>
      <c r="F237">
        <v>508</v>
      </c>
      <c r="G237"/>
      <c r="H237"/>
      <c r="I237"/>
      <c r="J237">
        <v>508</v>
      </c>
      <c r="K237"/>
    </row>
    <row r="238" spans="1:11" x14ac:dyDescent="0.3">
      <c r="A238" t="s">
        <v>289</v>
      </c>
      <c r="B238" t="s">
        <v>454</v>
      </c>
      <c r="C238" t="s">
        <v>444</v>
      </c>
      <c r="D238"/>
      <c r="E238"/>
      <c r="F238">
        <v>235492.71</v>
      </c>
      <c r="G238"/>
      <c r="H238"/>
      <c r="I238"/>
      <c r="J238">
        <v>235492.71</v>
      </c>
      <c r="K238"/>
    </row>
    <row r="239" spans="1:11" x14ac:dyDescent="0.3">
      <c r="A239" t="s">
        <v>291</v>
      </c>
      <c r="B239" t="s">
        <v>455</v>
      </c>
      <c r="C239" t="s">
        <v>444</v>
      </c>
      <c r="D239"/>
      <c r="E239"/>
      <c r="F239">
        <v>18039.240000000002</v>
      </c>
      <c r="G239">
        <v>179.4</v>
      </c>
      <c r="H239">
        <v>1506.96</v>
      </c>
      <c r="I239"/>
      <c r="J239">
        <v>17859.84</v>
      </c>
      <c r="K239"/>
    </row>
    <row r="240" spans="1:11" x14ac:dyDescent="0.3">
      <c r="A240" t="s">
        <v>291</v>
      </c>
      <c r="B240" t="s">
        <v>455</v>
      </c>
      <c r="C240" t="s">
        <v>444</v>
      </c>
      <c r="D240"/>
      <c r="E240"/>
      <c r="F240">
        <v>48216.25</v>
      </c>
      <c r="G240"/>
      <c r="H240">
        <v>577.88</v>
      </c>
      <c r="I240"/>
      <c r="J240">
        <v>48216.25</v>
      </c>
      <c r="K240"/>
    </row>
    <row r="241" spans="1:11" x14ac:dyDescent="0.3">
      <c r="A241" t="s">
        <v>291</v>
      </c>
      <c r="B241" t="s">
        <v>455</v>
      </c>
      <c r="C241" t="s">
        <v>444</v>
      </c>
      <c r="D241"/>
      <c r="E241"/>
      <c r="F241">
        <v>1271</v>
      </c>
      <c r="G241"/>
      <c r="H241">
        <v>55</v>
      </c>
      <c r="I241"/>
      <c r="J241">
        <v>1271</v>
      </c>
      <c r="K241"/>
    </row>
    <row r="242" spans="1:11" x14ac:dyDescent="0.3">
      <c r="A242" t="s">
        <v>293</v>
      </c>
      <c r="B242" t="s">
        <v>456</v>
      </c>
      <c r="C242" t="s">
        <v>444</v>
      </c>
      <c r="D242"/>
      <c r="E242"/>
      <c r="F242">
        <v>297.37</v>
      </c>
      <c r="G242"/>
      <c r="H242">
        <v>13.95</v>
      </c>
      <c r="I242"/>
      <c r="J242">
        <v>297.37</v>
      </c>
      <c r="K242"/>
    </row>
    <row r="243" spans="1:11" x14ac:dyDescent="0.3">
      <c r="A243" t="s">
        <v>295</v>
      </c>
      <c r="B243" t="s">
        <v>457</v>
      </c>
      <c r="C243" t="s">
        <v>444</v>
      </c>
      <c r="D243"/>
      <c r="E243"/>
      <c r="F243">
        <v>36.700000000000003</v>
      </c>
      <c r="G243"/>
      <c r="H243"/>
      <c r="I243"/>
      <c r="J243">
        <v>36.700000000000003</v>
      </c>
      <c r="K243"/>
    </row>
    <row r="244" spans="1:11" x14ac:dyDescent="0.3">
      <c r="A244" t="s">
        <v>389</v>
      </c>
      <c r="B244" t="s">
        <v>493</v>
      </c>
      <c r="C244" t="s">
        <v>444</v>
      </c>
      <c r="D244"/>
      <c r="E244"/>
      <c r="F244">
        <v>18.97</v>
      </c>
      <c r="G244">
        <v>882.48</v>
      </c>
      <c r="H244">
        <v>18.97</v>
      </c>
      <c r="I244">
        <v>882.48</v>
      </c>
      <c r="J244">
        <v>-863.51</v>
      </c>
      <c r="K244"/>
    </row>
    <row r="245" spans="1:11" x14ac:dyDescent="0.3">
      <c r="A245" t="s">
        <v>389</v>
      </c>
      <c r="B245" t="s">
        <v>493</v>
      </c>
      <c r="C245" t="s">
        <v>444</v>
      </c>
      <c r="D245"/>
      <c r="E245"/>
      <c r="F245"/>
      <c r="G245">
        <v>734.97</v>
      </c>
      <c r="H245"/>
      <c r="I245">
        <v>734.97</v>
      </c>
      <c r="J245">
        <v>-734.97</v>
      </c>
      <c r="K245"/>
    </row>
    <row r="246" spans="1:11" x14ac:dyDescent="0.3">
      <c r="A246" t="s">
        <v>297</v>
      </c>
      <c r="B246" t="s">
        <v>458</v>
      </c>
      <c r="C246" t="s">
        <v>444</v>
      </c>
      <c r="D246"/>
      <c r="E246"/>
      <c r="F246">
        <v>43.46</v>
      </c>
      <c r="G246"/>
      <c r="H246">
        <v>-18.03</v>
      </c>
      <c r="I246"/>
      <c r="J246">
        <v>43.46</v>
      </c>
      <c r="K246"/>
    </row>
    <row r="247" spans="1:11" x14ac:dyDescent="0.3">
      <c r="A247" t="s">
        <v>297</v>
      </c>
      <c r="B247" t="s">
        <v>458</v>
      </c>
      <c r="C247" t="s">
        <v>444</v>
      </c>
      <c r="D247"/>
      <c r="E247"/>
      <c r="F247">
        <v>6700</v>
      </c>
      <c r="G247"/>
      <c r="H247"/>
      <c r="I247"/>
      <c r="J247">
        <v>6700</v>
      </c>
      <c r="K247"/>
    </row>
    <row r="248" spans="1:11" x14ac:dyDescent="0.3">
      <c r="A248" t="s">
        <v>297</v>
      </c>
      <c r="B248" t="s">
        <v>458</v>
      </c>
      <c r="C248" t="s">
        <v>444</v>
      </c>
      <c r="D248"/>
      <c r="E248"/>
      <c r="F248">
        <v>2.46</v>
      </c>
      <c r="G248"/>
      <c r="H248">
        <v>0.44</v>
      </c>
      <c r="I248"/>
      <c r="J248">
        <v>2.46</v>
      </c>
      <c r="K248"/>
    </row>
    <row r="249" spans="1:11" x14ac:dyDescent="0.3">
      <c r="A249" t="s">
        <v>297</v>
      </c>
      <c r="B249" t="s">
        <v>458</v>
      </c>
      <c r="C249" t="s">
        <v>444</v>
      </c>
      <c r="D249"/>
      <c r="E249"/>
      <c r="F249">
        <v>5364.59</v>
      </c>
      <c r="G249"/>
      <c r="H249">
        <v>397.28</v>
      </c>
      <c r="I249"/>
      <c r="J249">
        <v>5364.59</v>
      </c>
      <c r="K249"/>
    </row>
    <row r="250" spans="1:11" x14ac:dyDescent="0.3">
      <c r="A250" t="s">
        <v>297</v>
      </c>
      <c r="B250" t="s">
        <v>458</v>
      </c>
      <c r="C250" t="s">
        <v>444</v>
      </c>
      <c r="D250"/>
      <c r="E250"/>
      <c r="F250">
        <v>9973.42</v>
      </c>
      <c r="G250"/>
      <c r="H250">
        <v>584.82000000000005</v>
      </c>
      <c r="I250"/>
      <c r="J250">
        <v>9973.42</v>
      </c>
      <c r="K250"/>
    </row>
    <row r="251" spans="1:11" x14ac:dyDescent="0.3">
      <c r="A251" t="s">
        <v>297</v>
      </c>
      <c r="B251" t="s">
        <v>458</v>
      </c>
      <c r="C251" t="s">
        <v>444</v>
      </c>
      <c r="D251"/>
      <c r="E251"/>
      <c r="F251">
        <v>1175</v>
      </c>
      <c r="G251"/>
      <c r="H251">
        <v>65.28</v>
      </c>
      <c r="I251"/>
      <c r="J251">
        <v>1175</v>
      </c>
      <c r="K251"/>
    </row>
    <row r="252" spans="1:11" x14ac:dyDescent="0.3">
      <c r="A252" t="s">
        <v>297</v>
      </c>
      <c r="B252" t="s">
        <v>458</v>
      </c>
      <c r="C252" t="s">
        <v>444</v>
      </c>
      <c r="D252"/>
      <c r="E252"/>
      <c r="F252">
        <v>408.22</v>
      </c>
      <c r="G252"/>
      <c r="H252"/>
      <c r="I252"/>
      <c r="J252">
        <v>408.22</v>
      </c>
      <c r="K252"/>
    </row>
    <row r="253" spans="1:11" x14ac:dyDescent="0.3">
      <c r="A253" t="s">
        <v>297</v>
      </c>
      <c r="B253" t="s">
        <v>458</v>
      </c>
      <c r="C253" t="s">
        <v>444</v>
      </c>
      <c r="D253"/>
      <c r="E253"/>
      <c r="F253">
        <v>116.62</v>
      </c>
      <c r="G253"/>
      <c r="H253"/>
      <c r="I253"/>
      <c r="J253">
        <v>116.62</v>
      </c>
      <c r="K253"/>
    </row>
    <row r="254" spans="1:11" x14ac:dyDescent="0.3">
      <c r="A254" t="s">
        <v>297</v>
      </c>
      <c r="B254" t="s">
        <v>458</v>
      </c>
      <c r="C254" t="s">
        <v>444</v>
      </c>
      <c r="D254"/>
      <c r="E254"/>
      <c r="F254">
        <v>119.38</v>
      </c>
      <c r="G254"/>
      <c r="H254"/>
      <c r="I254"/>
      <c r="J254">
        <v>119.38</v>
      </c>
      <c r="K254"/>
    </row>
    <row r="255" spans="1:11" x14ac:dyDescent="0.3">
      <c r="A255" t="s">
        <v>297</v>
      </c>
      <c r="B255" t="s">
        <v>458</v>
      </c>
      <c r="C255" t="s">
        <v>444</v>
      </c>
      <c r="D255"/>
      <c r="E255"/>
      <c r="F255">
        <v>8433.2900000000009</v>
      </c>
      <c r="G255"/>
      <c r="H255">
        <v>710.41</v>
      </c>
      <c r="I255"/>
      <c r="J255">
        <v>8433.2900000000009</v>
      </c>
      <c r="K255"/>
    </row>
    <row r="256" spans="1:11" x14ac:dyDescent="0.3">
      <c r="A256" t="s">
        <v>297</v>
      </c>
      <c r="B256" t="s">
        <v>458</v>
      </c>
      <c r="C256" t="s">
        <v>444</v>
      </c>
      <c r="D256"/>
      <c r="E256"/>
      <c r="F256">
        <v>1230.48</v>
      </c>
      <c r="G256"/>
      <c r="H256"/>
      <c r="I256"/>
      <c r="J256">
        <v>1230.48</v>
      </c>
      <c r="K256"/>
    </row>
    <row r="257" spans="1:11" x14ac:dyDescent="0.3">
      <c r="A257" t="s">
        <v>297</v>
      </c>
      <c r="B257" t="s">
        <v>458</v>
      </c>
      <c r="C257" t="s">
        <v>444</v>
      </c>
      <c r="D257"/>
      <c r="E257"/>
      <c r="F257">
        <v>64.930000000000007</v>
      </c>
      <c r="G257"/>
      <c r="H257">
        <v>64.930000000000007</v>
      </c>
      <c r="I257"/>
      <c r="J257">
        <v>64.930000000000007</v>
      </c>
      <c r="K257"/>
    </row>
    <row r="258" spans="1:11" x14ac:dyDescent="0.3">
      <c r="A258" t="s">
        <v>299</v>
      </c>
      <c r="B258" t="s">
        <v>459</v>
      </c>
      <c r="C258" t="s">
        <v>444</v>
      </c>
      <c r="D258"/>
      <c r="E258"/>
      <c r="F258">
        <v>179.4</v>
      </c>
      <c r="G258"/>
      <c r="H258"/>
      <c r="I258"/>
      <c r="J258">
        <v>179.4</v>
      </c>
      <c r="K258"/>
    </row>
    <row r="259" spans="1:11" x14ac:dyDescent="0.3">
      <c r="A259" t="s">
        <v>301</v>
      </c>
      <c r="B259" t="s">
        <v>460</v>
      </c>
      <c r="C259" t="s">
        <v>444</v>
      </c>
      <c r="D259"/>
      <c r="E259"/>
      <c r="F259">
        <v>4006</v>
      </c>
      <c r="G259"/>
      <c r="H259">
        <v>232</v>
      </c>
      <c r="I259"/>
      <c r="J259">
        <v>4006</v>
      </c>
      <c r="K259"/>
    </row>
    <row r="260" spans="1:11" x14ac:dyDescent="0.3">
      <c r="A260" t="s">
        <v>301</v>
      </c>
      <c r="B260" t="s">
        <v>460</v>
      </c>
      <c r="C260" t="s">
        <v>444</v>
      </c>
      <c r="D260"/>
      <c r="E260"/>
      <c r="F260">
        <v>228384.69</v>
      </c>
      <c r="G260"/>
      <c r="H260">
        <v>19108.21</v>
      </c>
      <c r="I260"/>
      <c r="J260">
        <v>228384.69</v>
      </c>
      <c r="K260"/>
    </row>
    <row r="261" spans="1:11" x14ac:dyDescent="0.3">
      <c r="A261" t="s">
        <v>301</v>
      </c>
      <c r="B261" t="s">
        <v>460</v>
      </c>
      <c r="C261" t="s">
        <v>444</v>
      </c>
      <c r="D261"/>
      <c r="E261"/>
      <c r="F261">
        <v>361563.23</v>
      </c>
      <c r="G261"/>
      <c r="H261">
        <v>20507.03</v>
      </c>
      <c r="I261"/>
      <c r="J261">
        <v>361563.23</v>
      </c>
      <c r="K261"/>
    </row>
    <row r="262" spans="1:11" x14ac:dyDescent="0.3">
      <c r="A262" t="s">
        <v>301</v>
      </c>
      <c r="B262" t="s">
        <v>460</v>
      </c>
      <c r="C262" t="s">
        <v>444</v>
      </c>
      <c r="D262"/>
      <c r="E262"/>
      <c r="F262">
        <v>49305.279999999999</v>
      </c>
      <c r="G262"/>
      <c r="H262">
        <v>3059.73</v>
      </c>
      <c r="I262"/>
      <c r="J262">
        <v>49305.279999999999</v>
      </c>
      <c r="K262"/>
    </row>
    <row r="263" spans="1:11" x14ac:dyDescent="0.3">
      <c r="A263" t="s">
        <v>303</v>
      </c>
      <c r="B263" t="s">
        <v>461</v>
      </c>
      <c r="C263" t="s">
        <v>444</v>
      </c>
      <c r="D263"/>
      <c r="E263"/>
      <c r="F263">
        <v>2081.86</v>
      </c>
      <c r="G263"/>
      <c r="H263">
        <v>168.17</v>
      </c>
      <c r="I263"/>
      <c r="J263">
        <v>2081.86</v>
      </c>
      <c r="K263"/>
    </row>
    <row r="264" spans="1:11" x14ac:dyDescent="0.3">
      <c r="A264" t="s">
        <v>303</v>
      </c>
      <c r="B264" t="s">
        <v>461</v>
      </c>
      <c r="C264" t="s">
        <v>444</v>
      </c>
      <c r="D264"/>
      <c r="E264"/>
      <c r="F264">
        <v>45374.94</v>
      </c>
      <c r="G264"/>
      <c r="H264">
        <v>3853.76</v>
      </c>
      <c r="I264"/>
      <c r="J264">
        <v>45374.94</v>
      </c>
      <c r="K264"/>
    </row>
    <row r="265" spans="1:11" x14ac:dyDescent="0.3">
      <c r="A265" t="s">
        <v>305</v>
      </c>
      <c r="B265" t="s">
        <v>462</v>
      </c>
      <c r="C265" t="s">
        <v>444</v>
      </c>
      <c r="D265"/>
      <c r="E265"/>
      <c r="F265">
        <v>75.38</v>
      </c>
      <c r="G265"/>
      <c r="H265">
        <v>0.39</v>
      </c>
      <c r="I265"/>
      <c r="J265">
        <v>75.38</v>
      </c>
      <c r="K265"/>
    </row>
    <row r="266" spans="1:11" x14ac:dyDescent="0.3">
      <c r="A266" t="s">
        <v>307</v>
      </c>
      <c r="B266" t="s">
        <v>463</v>
      </c>
      <c r="C266" t="s">
        <v>444</v>
      </c>
      <c r="D266"/>
      <c r="E266"/>
      <c r="F266">
        <v>2122.4499999999998</v>
      </c>
      <c r="G266"/>
      <c r="H266">
        <v>105.68</v>
      </c>
      <c r="I266"/>
      <c r="J266">
        <v>2122.4499999999998</v>
      </c>
      <c r="K266"/>
    </row>
    <row r="267" spans="1:11" x14ac:dyDescent="0.3">
      <c r="A267" t="s">
        <v>309</v>
      </c>
      <c r="B267" t="s">
        <v>464</v>
      </c>
      <c r="C267" t="s">
        <v>444</v>
      </c>
      <c r="D267"/>
      <c r="E267"/>
      <c r="F267">
        <v>28260.59</v>
      </c>
      <c r="G267"/>
      <c r="H267">
        <v>28136</v>
      </c>
      <c r="I267"/>
      <c r="J267">
        <v>28260.59</v>
      </c>
      <c r="K267"/>
    </row>
    <row r="268" spans="1:11" x14ac:dyDescent="0.3">
      <c r="A268" t="s">
        <v>494</v>
      </c>
      <c r="B268" t="s">
        <v>495</v>
      </c>
      <c r="C268" t="s">
        <v>444</v>
      </c>
      <c r="D268"/>
      <c r="E268"/>
      <c r="F268">
        <v>-19200.39</v>
      </c>
      <c r="G268">
        <v>10699.7</v>
      </c>
      <c r="H268">
        <v>-19200.39</v>
      </c>
      <c r="I268">
        <v>10699.7</v>
      </c>
      <c r="J268">
        <v>-29900.09</v>
      </c>
      <c r="K268"/>
    </row>
    <row r="269" spans="1:11" x14ac:dyDescent="0.3">
      <c r="A269" t="s">
        <v>395</v>
      </c>
      <c r="B269" t="s">
        <v>465</v>
      </c>
      <c r="C269" t="s">
        <v>466</v>
      </c>
      <c r="D269"/>
      <c r="E269"/>
      <c r="F269"/>
      <c r="G269">
        <v>173850</v>
      </c>
      <c r="H269"/>
      <c r="I269">
        <v>1100</v>
      </c>
      <c r="J269"/>
      <c r="K269">
        <v>173850</v>
      </c>
    </row>
    <row r="270" spans="1:11" x14ac:dyDescent="0.3">
      <c r="A270" t="s">
        <v>311</v>
      </c>
      <c r="B270" t="s">
        <v>467</v>
      </c>
      <c r="C270" t="s">
        <v>466</v>
      </c>
      <c r="D270"/>
      <c r="E270"/>
      <c r="F270"/>
      <c r="G270">
        <v>116.79</v>
      </c>
      <c r="H270"/>
      <c r="I270"/>
      <c r="J270"/>
      <c r="K270">
        <v>116.79</v>
      </c>
    </row>
    <row r="271" spans="1:11" x14ac:dyDescent="0.3">
      <c r="A271" t="s">
        <v>311</v>
      </c>
      <c r="B271" t="s">
        <v>467</v>
      </c>
      <c r="C271" t="s">
        <v>466</v>
      </c>
      <c r="D271"/>
      <c r="E271"/>
      <c r="F271"/>
      <c r="G271">
        <v>822000</v>
      </c>
      <c r="H271"/>
      <c r="I271">
        <v>68500</v>
      </c>
      <c r="J271"/>
      <c r="K271">
        <v>822000</v>
      </c>
    </row>
    <row r="272" spans="1:11" x14ac:dyDescent="0.3">
      <c r="A272" t="s">
        <v>311</v>
      </c>
      <c r="B272" t="s">
        <v>467</v>
      </c>
      <c r="C272" t="s">
        <v>466</v>
      </c>
      <c r="D272"/>
      <c r="E272"/>
      <c r="F272"/>
      <c r="G272">
        <v>147316.54999999999</v>
      </c>
      <c r="H272"/>
      <c r="I272">
        <v>34977.800000000003</v>
      </c>
      <c r="J272"/>
      <c r="K272">
        <v>147316.54999999999</v>
      </c>
    </row>
    <row r="273" spans="1:11" x14ac:dyDescent="0.3">
      <c r="A273" t="s">
        <v>311</v>
      </c>
      <c r="B273" t="s">
        <v>467</v>
      </c>
      <c r="C273" t="s">
        <v>466</v>
      </c>
      <c r="D273"/>
      <c r="E273"/>
      <c r="F273"/>
      <c r="G273">
        <v>76699.62</v>
      </c>
      <c r="H273"/>
      <c r="I273">
        <v>8799.6200000000008</v>
      </c>
      <c r="J273"/>
      <c r="K273">
        <v>76699.62</v>
      </c>
    </row>
    <row r="274" spans="1:11" x14ac:dyDescent="0.3">
      <c r="A274" t="s">
        <v>311</v>
      </c>
      <c r="B274" t="s">
        <v>467</v>
      </c>
      <c r="C274" t="s">
        <v>466</v>
      </c>
      <c r="D274"/>
      <c r="E274"/>
      <c r="F274"/>
      <c r="G274">
        <v>277723.78000000003</v>
      </c>
      <c r="H274"/>
      <c r="I274">
        <v>51245.52</v>
      </c>
      <c r="J274"/>
      <c r="K274">
        <v>277723.78000000003</v>
      </c>
    </row>
    <row r="275" spans="1:11" x14ac:dyDescent="0.3">
      <c r="A275" t="s">
        <v>311</v>
      </c>
      <c r="B275" t="s">
        <v>467</v>
      </c>
      <c r="C275" t="s">
        <v>466</v>
      </c>
      <c r="D275"/>
      <c r="E275"/>
      <c r="F275"/>
      <c r="G275">
        <v>17687.490000000002</v>
      </c>
      <c r="H275"/>
      <c r="I275">
        <v>240.73</v>
      </c>
      <c r="J275"/>
      <c r="K275">
        <v>17687.490000000002</v>
      </c>
    </row>
    <row r="276" spans="1:11" x14ac:dyDescent="0.3">
      <c r="A276" t="s">
        <v>313</v>
      </c>
      <c r="B276" t="s">
        <v>468</v>
      </c>
      <c r="C276" t="s">
        <v>466</v>
      </c>
      <c r="D276"/>
      <c r="E276"/>
      <c r="F276"/>
      <c r="G276">
        <v>15636059.33</v>
      </c>
      <c r="H276"/>
      <c r="I276">
        <v>1135655.6000000001</v>
      </c>
      <c r="J276"/>
      <c r="K276">
        <v>15636059.33</v>
      </c>
    </row>
    <row r="277" spans="1:11" x14ac:dyDescent="0.3">
      <c r="A277" t="s">
        <v>313</v>
      </c>
      <c r="B277" t="s">
        <v>468</v>
      </c>
      <c r="C277" t="s">
        <v>466</v>
      </c>
      <c r="D277"/>
      <c r="E277"/>
      <c r="F277"/>
      <c r="G277">
        <v>1.93</v>
      </c>
      <c r="H277"/>
      <c r="I277"/>
      <c r="J277"/>
      <c r="K277">
        <v>1.93</v>
      </c>
    </row>
    <row r="278" spans="1:11" x14ac:dyDescent="0.3">
      <c r="A278" t="s">
        <v>313</v>
      </c>
      <c r="B278" t="s">
        <v>468</v>
      </c>
      <c r="C278" t="s">
        <v>466</v>
      </c>
      <c r="D278"/>
      <c r="E278"/>
      <c r="F278">
        <v>517883.6</v>
      </c>
      <c r="G278">
        <v>-336778.26</v>
      </c>
      <c r="H278">
        <v>95212.1</v>
      </c>
      <c r="I278">
        <v>-23434.94</v>
      </c>
      <c r="J278"/>
      <c r="K278">
        <v>-854661.86</v>
      </c>
    </row>
    <row r="279" spans="1:11" x14ac:dyDescent="0.3">
      <c r="A279" t="s">
        <v>313</v>
      </c>
      <c r="B279" t="s">
        <v>468</v>
      </c>
      <c r="C279" t="s">
        <v>466</v>
      </c>
      <c r="D279"/>
      <c r="E279"/>
      <c r="F279">
        <v>80</v>
      </c>
      <c r="G279">
        <v>-800</v>
      </c>
      <c r="H279"/>
      <c r="I279"/>
      <c r="J279"/>
      <c r="K279">
        <v>-880</v>
      </c>
    </row>
    <row r="280" spans="1:11" x14ac:dyDescent="0.3">
      <c r="A280" t="s">
        <v>313</v>
      </c>
      <c r="B280" t="s">
        <v>468</v>
      </c>
      <c r="C280" t="s">
        <v>466</v>
      </c>
      <c r="D280"/>
      <c r="E280"/>
      <c r="F280">
        <v>-673.98</v>
      </c>
      <c r="G280"/>
      <c r="H280"/>
      <c r="I280"/>
      <c r="J280"/>
      <c r="K280">
        <v>673.98</v>
      </c>
    </row>
    <row r="281" spans="1:11" x14ac:dyDescent="0.3">
      <c r="A281" t="s">
        <v>315</v>
      </c>
      <c r="B281" t="s">
        <v>469</v>
      </c>
      <c r="C281" t="s">
        <v>466</v>
      </c>
      <c r="D281"/>
      <c r="E281"/>
      <c r="F281">
        <v>18073.59</v>
      </c>
      <c r="G281">
        <v>233895.87</v>
      </c>
      <c r="H281">
        <v>17534.68</v>
      </c>
      <c r="I281">
        <v>137406.97</v>
      </c>
      <c r="J281"/>
      <c r="K281">
        <v>215822.28</v>
      </c>
    </row>
    <row r="282" spans="1:11" x14ac:dyDescent="0.3">
      <c r="A282" t="s">
        <v>317</v>
      </c>
      <c r="B282" t="s">
        <v>470</v>
      </c>
      <c r="C282" t="s">
        <v>466</v>
      </c>
      <c r="D282"/>
      <c r="E282"/>
      <c r="F282">
        <v>3749.43</v>
      </c>
      <c r="G282">
        <v>3508.54</v>
      </c>
      <c r="H282"/>
      <c r="I282"/>
      <c r="J282"/>
      <c r="K282">
        <v>-240.89</v>
      </c>
    </row>
    <row r="283" spans="1:11" x14ac:dyDescent="0.3">
      <c r="A283" t="s">
        <v>319</v>
      </c>
      <c r="B283" t="s">
        <v>471</v>
      </c>
      <c r="C283" t="s">
        <v>466</v>
      </c>
      <c r="D283"/>
      <c r="E283"/>
      <c r="F283">
        <v>160790</v>
      </c>
      <c r="G283">
        <v>135410</v>
      </c>
      <c r="H283">
        <v>1685</v>
      </c>
      <c r="I283">
        <v>5810</v>
      </c>
      <c r="J283"/>
      <c r="K283">
        <v>-25380</v>
      </c>
    </row>
    <row r="284" spans="1:11" x14ac:dyDescent="0.3">
      <c r="A284" t="s">
        <v>321</v>
      </c>
      <c r="B284" t="s">
        <v>472</v>
      </c>
      <c r="C284" t="s">
        <v>466</v>
      </c>
      <c r="D284"/>
      <c r="E284"/>
      <c r="F284"/>
      <c r="G284">
        <v>4827.8</v>
      </c>
      <c r="H284"/>
      <c r="I284"/>
      <c r="J284"/>
      <c r="K284">
        <v>4827.8</v>
      </c>
    </row>
    <row r="285" spans="1:11" x14ac:dyDescent="0.3">
      <c r="A285" t="s">
        <v>392</v>
      </c>
      <c r="B285" t="s">
        <v>473</v>
      </c>
      <c r="C285" t="s">
        <v>466</v>
      </c>
      <c r="D285"/>
      <c r="E285"/>
      <c r="F285"/>
      <c r="G285">
        <v>200.74</v>
      </c>
      <c r="H285"/>
      <c r="I285"/>
      <c r="J285"/>
      <c r="K285">
        <v>200.74</v>
      </c>
    </row>
    <row r="286" spans="1:11" x14ac:dyDescent="0.3">
      <c r="A286" t="s">
        <v>325</v>
      </c>
      <c r="B286" t="s">
        <v>474</v>
      </c>
      <c r="C286" t="s">
        <v>466</v>
      </c>
      <c r="D286"/>
      <c r="E286"/>
      <c r="F286"/>
      <c r="G286">
        <v>51678.52</v>
      </c>
      <c r="H286"/>
      <c r="I286">
        <v>-1986.55</v>
      </c>
      <c r="J286"/>
      <c r="K286">
        <v>51678.52</v>
      </c>
    </row>
    <row r="287" spans="1:11" x14ac:dyDescent="0.3">
      <c r="A287" t="s">
        <v>327</v>
      </c>
      <c r="B287" t="s">
        <v>475</v>
      </c>
      <c r="C287" t="s">
        <v>466</v>
      </c>
      <c r="D287"/>
      <c r="E287"/>
      <c r="F287"/>
      <c r="G287">
        <v>10711.83</v>
      </c>
      <c r="H287"/>
      <c r="I287"/>
      <c r="J287"/>
      <c r="K287">
        <v>10711.83</v>
      </c>
    </row>
    <row r="288" spans="1:11" x14ac:dyDescent="0.3">
      <c r="A288" t="s">
        <v>327</v>
      </c>
      <c r="B288" t="s">
        <v>475</v>
      </c>
      <c r="C288" t="s">
        <v>466</v>
      </c>
      <c r="D288"/>
      <c r="E288"/>
      <c r="F288"/>
      <c r="G288">
        <v>234955.24</v>
      </c>
      <c r="H288"/>
      <c r="I288"/>
      <c r="J288"/>
      <c r="K288">
        <v>234955.24</v>
      </c>
    </row>
    <row r="289" spans="1:11" x14ac:dyDescent="0.3">
      <c r="A289" t="s">
        <v>329</v>
      </c>
      <c r="B289" t="s">
        <v>476</v>
      </c>
      <c r="C289" t="s">
        <v>466</v>
      </c>
      <c r="D289"/>
      <c r="E289"/>
      <c r="F289">
        <v>179.4</v>
      </c>
      <c r="G289">
        <v>19684.599999999999</v>
      </c>
      <c r="H289"/>
      <c r="I289">
        <v>1543</v>
      </c>
      <c r="J289"/>
      <c r="K289">
        <v>19505.2</v>
      </c>
    </row>
    <row r="290" spans="1:11" x14ac:dyDescent="0.3">
      <c r="A290" t="s">
        <v>329</v>
      </c>
      <c r="B290" t="s">
        <v>476</v>
      </c>
      <c r="C290" t="s">
        <v>466</v>
      </c>
      <c r="D290"/>
      <c r="E290"/>
      <c r="F290"/>
      <c r="G290">
        <v>10467.58</v>
      </c>
      <c r="H290"/>
      <c r="I290">
        <v>293.37</v>
      </c>
      <c r="J290"/>
      <c r="K290">
        <v>10467.58</v>
      </c>
    </row>
    <row r="291" spans="1:11" x14ac:dyDescent="0.3">
      <c r="A291" t="s">
        <v>329</v>
      </c>
      <c r="B291" t="s">
        <v>476</v>
      </c>
      <c r="C291" t="s">
        <v>466</v>
      </c>
      <c r="D291"/>
      <c r="E291"/>
      <c r="F291"/>
      <c r="G291">
        <v>53187.21</v>
      </c>
      <c r="H291"/>
      <c r="I291">
        <v>578.29999999999995</v>
      </c>
      <c r="J291"/>
      <c r="K291">
        <v>53187.21</v>
      </c>
    </row>
    <row r="292" spans="1:11" x14ac:dyDescent="0.3">
      <c r="A292" t="s">
        <v>331</v>
      </c>
      <c r="B292" t="s">
        <v>477</v>
      </c>
      <c r="C292" t="s">
        <v>466</v>
      </c>
      <c r="D292"/>
      <c r="E292"/>
      <c r="F292"/>
      <c r="G292">
        <v>191</v>
      </c>
      <c r="H292"/>
      <c r="I292"/>
      <c r="J292"/>
      <c r="K292">
        <v>191</v>
      </c>
    </row>
    <row r="293" spans="1:11" x14ac:dyDescent="0.3">
      <c r="A293" t="s">
        <v>333</v>
      </c>
      <c r="B293" t="s">
        <v>478</v>
      </c>
      <c r="C293" t="s">
        <v>466</v>
      </c>
      <c r="D293"/>
      <c r="E293"/>
      <c r="F293"/>
      <c r="G293">
        <v>9933.74</v>
      </c>
      <c r="H293"/>
      <c r="I293"/>
      <c r="J293"/>
      <c r="K293">
        <v>9933.74</v>
      </c>
    </row>
    <row r="294" spans="1:11" x14ac:dyDescent="0.3">
      <c r="A294" t="s">
        <v>333</v>
      </c>
      <c r="B294" t="s">
        <v>478</v>
      </c>
      <c r="C294" t="s">
        <v>466</v>
      </c>
      <c r="D294"/>
      <c r="E294"/>
      <c r="F294"/>
      <c r="G294">
        <v>238.62</v>
      </c>
      <c r="H294"/>
      <c r="I294"/>
      <c r="J294"/>
      <c r="K294">
        <v>238.62</v>
      </c>
    </row>
    <row r="295" spans="1:11" x14ac:dyDescent="0.3">
      <c r="A295" t="s">
        <v>333</v>
      </c>
      <c r="B295" t="s">
        <v>478</v>
      </c>
      <c r="C295" t="s">
        <v>466</v>
      </c>
      <c r="D295"/>
      <c r="E295"/>
      <c r="F295"/>
      <c r="G295">
        <v>12.26</v>
      </c>
      <c r="H295"/>
      <c r="I295">
        <v>5.53</v>
      </c>
      <c r="J295"/>
      <c r="K295">
        <v>12.26</v>
      </c>
    </row>
    <row r="296" spans="1:11" x14ac:dyDescent="0.3">
      <c r="A296" t="s">
        <v>333</v>
      </c>
      <c r="B296" t="s">
        <v>478</v>
      </c>
      <c r="C296" t="s">
        <v>466</v>
      </c>
      <c r="D296"/>
      <c r="E296"/>
      <c r="F296"/>
      <c r="G296">
        <v>1080.53</v>
      </c>
      <c r="H296"/>
      <c r="I296">
        <v>90.09</v>
      </c>
      <c r="J296"/>
      <c r="K296">
        <v>1080.53</v>
      </c>
    </row>
    <row r="297" spans="1:11" x14ac:dyDescent="0.3">
      <c r="A297" t="s">
        <v>333</v>
      </c>
      <c r="B297" t="s">
        <v>478</v>
      </c>
      <c r="C297" t="s">
        <v>466</v>
      </c>
      <c r="D297"/>
      <c r="E297"/>
      <c r="F297"/>
      <c r="G297">
        <v>286</v>
      </c>
      <c r="H297"/>
      <c r="I297"/>
      <c r="J297"/>
      <c r="K297">
        <v>286</v>
      </c>
    </row>
    <row r="298" spans="1:11" x14ac:dyDescent="0.3">
      <c r="A298" t="s">
        <v>333</v>
      </c>
      <c r="B298" t="s">
        <v>478</v>
      </c>
      <c r="C298" t="s">
        <v>466</v>
      </c>
      <c r="D298"/>
      <c r="E298"/>
      <c r="F298"/>
      <c r="G298">
        <v>4254.4399999999996</v>
      </c>
      <c r="H298"/>
      <c r="I298">
        <v>323.01</v>
      </c>
      <c r="J298"/>
      <c r="K298">
        <v>4254.4399999999996</v>
      </c>
    </row>
    <row r="299" spans="1:11" x14ac:dyDescent="0.3">
      <c r="A299" t="s">
        <v>333</v>
      </c>
      <c r="B299" t="s">
        <v>478</v>
      </c>
      <c r="C299" t="s">
        <v>466</v>
      </c>
      <c r="D299"/>
      <c r="E299"/>
      <c r="F299"/>
      <c r="G299">
        <v>25580.1</v>
      </c>
      <c r="H299"/>
      <c r="I299">
        <v>25580.1</v>
      </c>
      <c r="J299"/>
      <c r="K299">
        <v>25580.1</v>
      </c>
    </row>
    <row r="300" spans="1:11" x14ac:dyDescent="0.3">
      <c r="A300" t="s">
        <v>335</v>
      </c>
      <c r="B300" t="s">
        <v>461</v>
      </c>
      <c r="C300" t="s">
        <v>466</v>
      </c>
      <c r="D300"/>
      <c r="E300"/>
      <c r="F300"/>
      <c r="G300">
        <v>656</v>
      </c>
      <c r="H300"/>
      <c r="I300"/>
      <c r="J300"/>
      <c r="K300">
        <v>656</v>
      </c>
    </row>
    <row r="301" spans="1:11" x14ac:dyDescent="0.3">
      <c r="A301" t="s">
        <v>335</v>
      </c>
      <c r="B301" t="s">
        <v>461</v>
      </c>
      <c r="C301" t="s">
        <v>466</v>
      </c>
      <c r="D301"/>
      <c r="E301"/>
      <c r="F301"/>
      <c r="G301">
        <v>2433.69</v>
      </c>
      <c r="H301"/>
      <c r="I301">
        <v>1197.53</v>
      </c>
      <c r="J301"/>
      <c r="K301">
        <v>2433.69</v>
      </c>
    </row>
    <row r="302" spans="1:11" x14ac:dyDescent="0.3">
      <c r="A302" t="s">
        <v>336</v>
      </c>
      <c r="B302" t="s">
        <v>479</v>
      </c>
      <c r="C302" t="s">
        <v>466</v>
      </c>
      <c r="D302"/>
      <c r="E302"/>
      <c r="F302"/>
      <c r="G302">
        <v>13.16</v>
      </c>
      <c r="H302"/>
      <c r="I302"/>
      <c r="J302"/>
      <c r="K302">
        <v>13.16</v>
      </c>
    </row>
    <row r="303" spans="1:11" x14ac:dyDescent="0.3">
      <c r="A303" t="s">
        <v>338</v>
      </c>
      <c r="B303" t="s">
        <v>480</v>
      </c>
      <c r="C303" t="s">
        <v>466</v>
      </c>
      <c r="D303"/>
      <c r="E303"/>
      <c r="F303"/>
      <c r="G303">
        <v>76000</v>
      </c>
      <c r="H303"/>
      <c r="I303"/>
      <c r="J303"/>
      <c r="K303">
        <v>76000</v>
      </c>
    </row>
    <row r="304" spans="1:11" x14ac:dyDescent="0.3">
      <c r="A304" t="s">
        <v>374</v>
      </c>
      <c r="B304" t="s">
        <v>481</v>
      </c>
      <c r="C304" t="s">
        <v>482</v>
      </c>
      <c r="D304">
        <v>17561859.129999999</v>
      </c>
      <c r="E304">
        <v>17561859.129999999</v>
      </c>
      <c r="F304"/>
      <c r="G304"/>
      <c r="H304"/>
      <c r="I304"/>
      <c r="J304"/>
      <c r="K304"/>
    </row>
    <row r="305" spans="1:11" x14ac:dyDescent="0.3">
      <c r="A305" t="s">
        <v>375</v>
      </c>
      <c r="B305" t="s">
        <v>483</v>
      </c>
      <c r="C305" t="s">
        <v>482</v>
      </c>
      <c r="D305"/>
      <c r="E305">
        <v>412210.96</v>
      </c>
      <c r="F305"/>
      <c r="G305">
        <v>-9.82</v>
      </c>
      <c r="H305"/>
      <c r="I305"/>
      <c r="J305">
        <v>-412201.14</v>
      </c>
      <c r="K305"/>
    </row>
    <row r="306" spans="1:11" x14ac:dyDescent="0.3">
      <c r="A306" t="s">
        <v>375</v>
      </c>
      <c r="B306" t="s">
        <v>483</v>
      </c>
      <c r="C306" t="s">
        <v>482</v>
      </c>
      <c r="D306">
        <v>412210.96</v>
      </c>
      <c r="E306"/>
      <c r="F306">
        <v>-9.82</v>
      </c>
      <c r="G306"/>
      <c r="H306"/>
      <c r="I306"/>
      <c r="J306">
        <v>412201.14</v>
      </c>
      <c r="K306"/>
    </row>
    <row r="307" spans="1:11" x14ac:dyDescent="0.3">
      <c r="A307" t="s">
        <v>376</v>
      </c>
      <c r="B307" t="s">
        <v>484</v>
      </c>
      <c r="C307" t="s">
        <v>482</v>
      </c>
      <c r="D307"/>
      <c r="E307">
        <v>29894.65</v>
      </c>
      <c r="F307"/>
      <c r="G307">
        <v>-191</v>
      </c>
      <c r="H307"/>
      <c r="I307"/>
      <c r="J307">
        <v>-29703.65</v>
      </c>
      <c r="K307"/>
    </row>
    <row r="308" spans="1:11" x14ac:dyDescent="0.3">
      <c r="A308" t="s">
        <v>376</v>
      </c>
      <c r="B308" t="s">
        <v>484</v>
      </c>
      <c r="C308" t="s">
        <v>482</v>
      </c>
      <c r="D308">
        <v>325.33</v>
      </c>
      <c r="E308"/>
      <c r="F308"/>
      <c r="G308"/>
      <c r="H308"/>
      <c r="I308"/>
      <c r="J308">
        <v>325.33</v>
      </c>
      <c r="K308"/>
    </row>
    <row r="309" spans="1:11" x14ac:dyDescent="0.3">
      <c r="A309" s="71" t="s">
        <v>376</v>
      </c>
      <c r="B309" s="71" t="s">
        <v>484</v>
      </c>
      <c r="C309" s="70" t="s">
        <v>482</v>
      </c>
      <c r="D309" s="70">
        <v>12886.89</v>
      </c>
      <c r="E309" s="70"/>
      <c r="F309" s="72"/>
      <c r="G309" s="70"/>
      <c r="H309" s="72"/>
      <c r="I309" s="70"/>
      <c r="J309" s="72">
        <v>12886.89</v>
      </c>
      <c r="K309" s="68"/>
    </row>
    <row r="310" spans="1:11" x14ac:dyDescent="0.3">
      <c r="A310" s="71" t="s">
        <v>376</v>
      </c>
      <c r="B310" s="71" t="s">
        <v>484</v>
      </c>
      <c r="C310" s="70" t="s">
        <v>482</v>
      </c>
      <c r="D310" s="70">
        <v>2154.4499999999998</v>
      </c>
      <c r="E310" s="70"/>
      <c r="F310" s="72"/>
      <c r="G310" s="70"/>
      <c r="H310" s="72"/>
      <c r="I310" s="70"/>
      <c r="J310" s="72">
        <v>2154.4499999999998</v>
      </c>
      <c r="K310" s="68"/>
    </row>
    <row r="311" spans="1:11" x14ac:dyDescent="0.3">
      <c r="A311" s="71" t="s">
        <v>376</v>
      </c>
      <c r="B311" s="71" t="s">
        <v>484</v>
      </c>
      <c r="C311" s="70" t="s">
        <v>482</v>
      </c>
      <c r="D311" s="70">
        <v>545.11</v>
      </c>
      <c r="E311" s="70"/>
      <c r="F311" s="72"/>
      <c r="G311" s="70"/>
      <c r="H311" s="70"/>
      <c r="I311" s="70"/>
      <c r="J311" s="72">
        <v>545.11</v>
      </c>
      <c r="K311" s="68"/>
    </row>
    <row r="312" spans="1:11" x14ac:dyDescent="0.3">
      <c r="A312" s="71" t="s">
        <v>376</v>
      </c>
      <c r="B312" s="71" t="s">
        <v>484</v>
      </c>
      <c r="C312" s="70" t="s">
        <v>482</v>
      </c>
      <c r="D312" s="70">
        <v>199.16</v>
      </c>
      <c r="E312" s="70"/>
      <c r="F312" s="72"/>
      <c r="G312" s="70"/>
      <c r="H312" s="70"/>
      <c r="I312" s="70"/>
      <c r="J312" s="72">
        <v>199.16</v>
      </c>
      <c r="K312" s="68"/>
    </row>
    <row r="313" spans="1:11" x14ac:dyDescent="0.3">
      <c r="A313" s="71" t="s">
        <v>376</v>
      </c>
      <c r="B313" s="71" t="s">
        <v>484</v>
      </c>
      <c r="C313" s="70" t="s">
        <v>482</v>
      </c>
      <c r="D313" s="70">
        <v>3406.36</v>
      </c>
      <c r="E313" s="70"/>
      <c r="F313" s="72"/>
      <c r="G313" s="70"/>
      <c r="H313" s="72"/>
      <c r="I313" s="70"/>
      <c r="J313" s="72">
        <v>3406.36</v>
      </c>
      <c r="K313" s="68"/>
    </row>
    <row r="314" spans="1:11" x14ac:dyDescent="0.3">
      <c r="A314" s="71" t="s">
        <v>376</v>
      </c>
      <c r="B314" s="71" t="s">
        <v>484</v>
      </c>
      <c r="C314" s="70" t="s">
        <v>482</v>
      </c>
      <c r="D314" s="70">
        <v>4109.1099999999997</v>
      </c>
      <c r="E314" s="70"/>
      <c r="F314" s="72"/>
      <c r="G314" s="70"/>
      <c r="H314" s="72"/>
      <c r="I314" s="70"/>
      <c r="J314" s="72">
        <v>4109.1099999999997</v>
      </c>
      <c r="K314" s="68"/>
    </row>
    <row r="315" spans="1:11" x14ac:dyDescent="0.3">
      <c r="A315" s="71" t="s">
        <v>376</v>
      </c>
      <c r="B315" s="71" t="s">
        <v>484</v>
      </c>
      <c r="C315" s="70" t="s">
        <v>482</v>
      </c>
      <c r="D315" s="70">
        <v>156.34</v>
      </c>
      <c r="E315" s="70"/>
      <c r="F315" s="72"/>
      <c r="G315" s="70"/>
      <c r="H315" s="72"/>
      <c r="I315" s="70"/>
      <c r="J315" s="72">
        <v>156.34</v>
      </c>
      <c r="K315" s="68"/>
    </row>
    <row r="316" spans="1:11" x14ac:dyDescent="0.3">
      <c r="A316" s="71" t="s">
        <v>376</v>
      </c>
      <c r="B316" s="71" t="s">
        <v>484</v>
      </c>
      <c r="C316" s="70" t="s">
        <v>482</v>
      </c>
      <c r="D316" s="70">
        <v>416.46</v>
      </c>
      <c r="E316" s="70"/>
      <c r="F316" s="72"/>
      <c r="G316" s="70"/>
      <c r="H316" s="72"/>
      <c r="I316" s="70"/>
      <c r="J316" s="72">
        <v>416.46</v>
      </c>
      <c r="K316" s="68"/>
    </row>
    <row r="317" spans="1:11" x14ac:dyDescent="0.3">
      <c r="A317" s="71" t="s">
        <v>376</v>
      </c>
      <c r="B317" s="71" t="s">
        <v>484</v>
      </c>
      <c r="C317" s="70" t="s">
        <v>482</v>
      </c>
      <c r="D317" s="70">
        <v>7608.67</v>
      </c>
      <c r="E317" s="70"/>
      <c r="F317" s="72"/>
      <c r="G317" s="70"/>
      <c r="H317" s="72"/>
      <c r="I317" s="70"/>
      <c r="J317" s="72">
        <v>7608.67</v>
      </c>
      <c r="K317" s="68"/>
    </row>
    <row r="318" spans="1:11" x14ac:dyDescent="0.3">
      <c r="A318" s="71" t="s">
        <v>376</v>
      </c>
      <c r="B318" s="71" t="s">
        <v>484</v>
      </c>
      <c r="C318" s="70" t="s">
        <v>482</v>
      </c>
      <c r="D318" s="70"/>
      <c r="E318" s="70">
        <v>1913.23</v>
      </c>
      <c r="F318" s="72">
        <v>-191</v>
      </c>
      <c r="G318" s="70"/>
      <c r="H318" s="72"/>
      <c r="I318" s="70"/>
      <c r="J318" s="72">
        <v>-2104.23</v>
      </c>
      <c r="K318" s="68"/>
    </row>
    <row r="319" spans="1:11" x14ac:dyDescent="0.3">
      <c r="A319" s="71" t="s">
        <v>377</v>
      </c>
      <c r="B319" s="71" t="s">
        <v>485</v>
      </c>
      <c r="C319" s="70" t="s">
        <v>482</v>
      </c>
      <c r="D319" s="70"/>
      <c r="E319" s="70">
        <v>48305.82</v>
      </c>
      <c r="F319" s="72"/>
      <c r="G319" s="70"/>
      <c r="H319" s="72"/>
      <c r="I319" s="70"/>
      <c r="J319" s="72">
        <v>-48305.82</v>
      </c>
      <c r="K319" s="68"/>
    </row>
    <row r="320" spans="1:11" x14ac:dyDescent="0.3">
      <c r="A320" s="71" t="s">
        <v>377</v>
      </c>
      <c r="B320" s="71" t="s">
        <v>485</v>
      </c>
      <c r="C320" s="70" t="s">
        <v>482</v>
      </c>
      <c r="D320" s="70">
        <v>40500</v>
      </c>
      <c r="E320" s="70"/>
      <c r="F320" s="72"/>
      <c r="G320" s="70"/>
      <c r="H320" s="72"/>
      <c r="I320" s="70"/>
      <c r="J320" s="72">
        <v>40500</v>
      </c>
      <c r="K320" s="68"/>
    </row>
    <row r="321" spans="1:11" x14ac:dyDescent="0.3">
      <c r="A321" s="71" t="s">
        <v>377</v>
      </c>
      <c r="B321" s="71" t="s">
        <v>485</v>
      </c>
      <c r="C321" s="70" t="s">
        <v>482</v>
      </c>
      <c r="D321" s="70">
        <v>7805.82</v>
      </c>
      <c r="E321" s="70"/>
      <c r="F321" s="72"/>
      <c r="G321" s="70"/>
      <c r="H321" s="72"/>
      <c r="I321" s="70"/>
      <c r="J321" s="72">
        <v>7805.82</v>
      </c>
      <c r="K321" s="70"/>
    </row>
    <row r="322" spans="1:11" x14ac:dyDescent="0.3">
      <c r="A322" s="71"/>
      <c r="B322" s="71"/>
      <c r="C322" s="70"/>
      <c r="D322" s="70"/>
      <c r="E322" s="70"/>
      <c r="F322" s="72"/>
      <c r="G322" s="70"/>
      <c r="H322" s="72"/>
      <c r="I322" s="70"/>
      <c r="J322" s="72"/>
      <c r="K322" s="70"/>
    </row>
    <row r="323" spans="1:11" x14ac:dyDescent="0.3">
      <c r="A323" s="71"/>
      <c r="B323" s="71"/>
      <c r="C323" s="70"/>
      <c r="D323" s="70"/>
      <c r="E323" s="70"/>
      <c r="F323" s="72"/>
      <c r="G323" s="70"/>
      <c r="H323" s="72"/>
      <c r="I323" s="70"/>
      <c r="J323" s="72"/>
      <c r="K323" s="70"/>
    </row>
    <row r="324" spans="1:11" x14ac:dyDescent="0.3">
      <c r="A324" s="71"/>
      <c r="B324" s="71"/>
      <c r="C324" s="70"/>
      <c r="D324" s="70"/>
      <c r="E324" s="70"/>
      <c r="F324" s="72"/>
      <c r="G324" s="70"/>
      <c r="H324" s="72"/>
      <c r="I324" s="70"/>
      <c r="J324" s="72"/>
      <c r="K324" s="70"/>
    </row>
    <row r="325" spans="1:11" x14ac:dyDescent="0.3">
      <c r="A325" s="71"/>
      <c r="B325" s="71"/>
      <c r="C325" s="70"/>
      <c r="D325" s="70"/>
      <c r="E325" s="70"/>
      <c r="F325" s="72"/>
      <c r="G325" s="70"/>
      <c r="H325" s="70"/>
      <c r="I325" s="70"/>
      <c r="J325" s="72"/>
      <c r="K325" s="70"/>
    </row>
    <row r="326" spans="1:11" x14ac:dyDescent="0.3">
      <c r="A326" s="71"/>
      <c r="B326" s="71"/>
      <c r="C326" s="70"/>
      <c r="D326" s="70"/>
      <c r="E326" s="70"/>
      <c r="F326" s="72"/>
      <c r="G326" s="70"/>
      <c r="H326" s="70"/>
      <c r="I326" s="70"/>
      <c r="J326" s="72"/>
      <c r="K326" s="70"/>
    </row>
    <row r="327" spans="1:11" x14ac:dyDescent="0.3">
      <c r="A327" s="71"/>
      <c r="B327" s="71"/>
      <c r="C327" s="70"/>
      <c r="D327" s="70"/>
      <c r="E327" s="70"/>
      <c r="F327" s="70"/>
      <c r="G327" s="72"/>
      <c r="H327" s="70"/>
      <c r="I327" s="72"/>
      <c r="J327" s="70"/>
      <c r="K327" s="72"/>
    </row>
    <row r="328" spans="1:11" x14ac:dyDescent="0.3">
      <c r="A328" s="71"/>
      <c r="B328" s="71"/>
      <c r="C328" s="70"/>
      <c r="D328" s="70"/>
      <c r="E328" s="70"/>
      <c r="F328" s="70"/>
      <c r="G328" s="72"/>
      <c r="H328" s="70"/>
      <c r="I328" s="72"/>
      <c r="J328" s="70"/>
      <c r="K328" s="72"/>
    </row>
    <row r="329" spans="1:11" x14ac:dyDescent="0.3">
      <c r="A329" s="71"/>
      <c r="B329" s="71"/>
      <c r="C329" s="70"/>
      <c r="D329" s="70"/>
      <c r="E329" s="70"/>
      <c r="F329" s="70"/>
      <c r="G329" s="72"/>
      <c r="H329" s="70"/>
      <c r="I329" s="70"/>
      <c r="J329" s="70"/>
      <c r="K329" s="72"/>
    </row>
    <row r="330" spans="1:11" x14ac:dyDescent="0.3">
      <c r="A330" s="71"/>
      <c r="B330" s="71"/>
      <c r="C330" s="70"/>
      <c r="D330" s="70"/>
      <c r="E330" s="70"/>
      <c r="F330" s="70"/>
      <c r="G330" s="72"/>
      <c r="H330" s="70"/>
      <c r="I330" s="72"/>
      <c r="J330" s="70"/>
      <c r="K330" s="72"/>
    </row>
    <row r="331" spans="1:11" x14ac:dyDescent="0.3">
      <c r="A331" s="71"/>
      <c r="B331" s="71"/>
      <c r="C331" s="70"/>
      <c r="D331" s="70"/>
      <c r="E331" s="70"/>
      <c r="F331" s="70"/>
      <c r="G331" s="72"/>
      <c r="H331" s="70"/>
      <c r="I331" s="72"/>
      <c r="J331" s="70"/>
      <c r="K331" s="72"/>
    </row>
    <row r="332" spans="1:11" x14ac:dyDescent="0.3">
      <c r="A332" s="71"/>
      <c r="B332" s="71"/>
      <c r="C332" s="70"/>
      <c r="D332" s="70"/>
      <c r="E332" s="70"/>
      <c r="F332" s="70"/>
      <c r="G332" s="72"/>
      <c r="H332" s="70"/>
      <c r="I332" s="72"/>
      <c r="J332" s="70"/>
      <c r="K332" s="72"/>
    </row>
    <row r="333" spans="1:11" x14ac:dyDescent="0.3">
      <c r="A333" s="71"/>
      <c r="B333" s="71"/>
      <c r="C333" s="70"/>
      <c r="D333" s="70"/>
      <c r="E333" s="70"/>
      <c r="F333" s="70"/>
      <c r="G333" s="72"/>
      <c r="H333" s="70"/>
      <c r="I333" s="72"/>
      <c r="J333" s="70"/>
      <c r="K333" s="72"/>
    </row>
    <row r="334" spans="1:11" x14ac:dyDescent="0.3">
      <c r="A334" s="71"/>
      <c r="B334" s="71"/>
      <c r="C334" s="70"/>
      <c r="D334" s="70"/>
      <c r="E334" s="70"/>
      <c r="F334" s="70"/>
      <c r="G334" s="72"/>
      <c r="H334" s="70"/>
      <c r="I334" s="72"/>
      <c r="J334" s="70"/>
      <c r="K334" s="72"/>
    </row>
    <row r="335" spans="1:11" x14ac:dyDescent="0.3">
      <c r="A335" s="71"/>
      <c r="B335" s="71"/>
      <c r="C335" s="70"/>
      <c r="D335" s="70"/>
      <c r="E335" s="70"/>
      <c r="F335" s="70"/>
      <c r="G335" s="72"/>
      <c r="H335" s="70"/>
      <c r="I335" s="72"/>
      <c r="J335" s="70"/>
      <c r="K335" s="72"/>
    </row>
    <row r="336" spans="1:11" x14ac:dyDescent="0.3">
      <c r="A336" s="71"/>
      <c r="B336" s="71"/>
      <c r="C336" s="70"/>
      <c r="D336" s="70"/>
      <c r="E336" s="70"/>
      <c r="F336" s="70"/>
      <c r="G336" s="72"/>
      <c r="H336" s="70"/>
      <c r="I336" s="72"/>
      <c r="J336" s="70"/>
      <c r="K336" s="72"/>
    </row>
    <row r="337" spans="1:11" x14ac:dyDescent="0.3">
      <c r="A337" s="71"/>
      <c r="B337" s="71"/>
      <c r="C337" s="70"/>
      <c r="D337" s="70"/>
      <c r="E337" s="70"/>
      <c r="F337" s="70"/>
      <c r="G337" s="72"/>
      <c r="H337" s="70"/>
      <c r="I337" s="70"/>
      <c r="J337" s="70"/>
      <c r="K337" s="72"/>
    </row>
    <row r="338" spans="1:11" x14ac:dyDescent="0.3">
      <c r="A338" s="71"/>
      <c r="B338" s="71"/>
      <c r="C338" s="70"/>
      <c r="D338" s="70"/>
      <c r="E338" s="70"/>
      <c r="F338" s="72"/>
      <c r="G338" s="72"/>
      <c r="H338" s="72"/>
      <c r="I338" s="72"/>
      <c r="J338" s="70"/>
      <c r="K338" s="72"/>
    </row>
    <row r="339" spans="1:11" x14ac:dyDescent="0.3">
      <c r="A339" s="71"/>
      <c r="B339" s="71"/>
      <c r="C339" s="70"/>
      <c r="D339" s="70"/>
      <c r="E339" s="70"/>
      <c r="F339" s="72"/>
      <c r="G339" s="72"/>
      <c r="H339" s="70"/>
      <c r="I339" s="70"/>
      <c r="J339" s="70"/>
      <c r="K339" s="72"/>
    </row>
    <row r="340" spans="1:11" x14ac:dyDescent="0.3">
      <c r="A340" s="71"/>
      <c r="B340" s="71"/>
      <c r="C340" s="70"/>
      <c r="D340" s="70"/>
      <c r="E340" s="70"/>
      <c r="F340" s="72"/>
      <c r="G340" s="72"/>
      <c r="H340" s="72"/>
      <c r="I340" s="72"/>
      <c r="J340" s="70"/>
      <c r="K340" s="72"/>
    </row>
    <row r="341" spans="1:11" x14ac:dyDescent="0.3">
      <c r="A341" s="71"/>
      <c r="B341" s="71"/>
      <c r="C341" s="70"/>
      <c r="D341" s="70"/>
      <c r="E341" s="70"/>
      <c r="F341" s="72"/>
      <c r="G341" s="72"/>
      <c r="H341" s="70"/>
      <c r="I341" s="72"/>
      <c r="J341" s="70"/>
      <c r="K341" s="72"/>
    </row>
    <row r="342" spans="1:11" x14ac:dyDescent="0.3">
      <c r="A342" s="71"/>
      <c r="B342" s="71"/>
      <c r="C342" s="70"/>
      <c r="D342" s="70"/>
      <c r="E342" s="70"/>
      <c r="F342" s="72"/>
      <c r="G342" s="72"/>
      <c r="H342" s="70"/>
      <c r="I342" s="72"/>
      <c r="J342" s="70"/>
      <c r="K342" s="72"/>
    </row>
    <row r="343" spans="1:11" x14ac:dyDescent="0.3">
      <c r="A343" s="71"/>
      <c r="B343" s="71"/>
      <c r="C343" s="70"/>
      <c r="D343" s="70"/>
      <c r="E343" s="70"/>
      <c r="F343" s="72"/>
      <c r="G343" s="72"/>
      <c r="H343" s="70"/>
      <c r="I343" s="70"/>
      <c r="J343" s="70"/>
      <c r="K343" s="72"/>
    </row>
    <row r="344" spans="1:11" x14ac:dyDescent="0.3">
      <c r="A344" s="71"/>
      <c r="B344" s="71"/>
      <c r="C344" s="70"/>
      <c r="D344" s="70"/>
      <c r="E344" s="70"/>
      <c r="F344" s="72"/>
      <c r="G344" s="72"/>
      <c r="H344" s="70"/>
      <c r="I344" s="70"/>
      <c r="J344" s="70"/>
      <c r="K344" s="72"/>
    </row>
    <row r="345" spans="1:11" x14ac:dyDescent="0.3">
      <c r="A345" s="71"/>
      <c r="B345" s="71"/>
      <c r="C345" s="70"/>
      <c r="D345" s="70"/>
      <c r="E345" s="70"/>
      <c r="F345" s="72"/>
      <c r="G345" s="72"/>
      <c r="H345" s="72"/>
      <c r="I345" s="72"/>
      <c r="J345" s="70"/>
      <c r="K345" s="72"/>
    </row>
    <row r="346" spans="1:11" x14ac:dyDescent="0.3">
      <c r="A346" s="71"/>
      <c r="B346" s="71"/>
      <c r="C346" s="70"/>
      <c r="D346" s="70"/>
      <c r="E346" s="70"/>
      <c r="F346" s="72"/>
      <c r="G346" s="72"/>
      <c r="H346" s="72"/>
      <c r="I346" s="72"/>
      <c r="J346" s="70"/>
      <c r="K346" s="72"/>
    </row>
    <row r="347" spans="1:11" x14ac:dyDescent="0.3">
      <c r="A347" s="71"/>
      <c r="B347" s="71"/>
      <c r="C347" s="70"/>
      <c r="D347" s="70"/>
      <c r="E347" s="70"/>
      <c r="F347" s="70"/>
      <c r="G347" s="72"/>
      <c r="H347" s="70"/>
      <c r="I347" s="72"/>
      <c r="J347" s="70"/>
      <c r="K347" s="72"/>
    </row>
    <row r="348" spans="1:11" x14ac:dyDescent="0.3">
      <c r="A348" s="71"/>
      <c r="B348" s="71"/>
      <c r="C348" s="70"/>
      <c r="D348" s="70"/>
      <c r="E348" s="70"/>
      <c r="F348" s="70"/>
      <c r="G348" s="72"/>
      <c r="H348" s="70"/>
      <c r="I348" s="72"/>
      <c r="J348" s="70"/>
      <c r="K348" s="72"/>
    </row>
    <row r="349" spans="1:11" x14ac:dyDescent="0.3">
      <c r="A349" s="71"/>
      <c r="B349" s="71"/>
      <c r="C349" s="70"/>
      <c r="D349" s="70"/>
      <c r="E349" s="70"/>
      <c r="F349" s="70"/>
      <c r="G349" s="72"/>
      <c r="H349" s="70"/>
      <c r="I349" s="70"/>
      <c r="J349" s="70"/>
      <c r="K349" s="72"/>
    </row>
    <row r="350" spans="1:11" x14ac:dyDescent="0.3">
      <c r="A350" s="71"/>
      <c r="B350" s="71"/>
      <c r="C350" s="70"/>
      <c r="D350" s="70"/>
      <c r="E350" s="70"/>
      <c r="F350" s="70"/>
      <c r="G350" s="72"/>
      <c r="H350" s="70"/>
      <c r="I350" s="70"/>
      <c r="J350" s="70"/>
      <c r="K350" s="72"/>
    </row>
    <row r="351" spans="1:11" x14ac:dyDescent="0.3">
      <c r="A351" s="71"/>
      <c r="B351" s="71"/>
      <c r="C351" s="70"/>
      <c r="D351" s="70"/>
      <c r="E351" s="70"/>
      <c r="F351" s="70"/>
      <c r="G351" s="72"/>
      <c r="H351" s="70"/>
      <c r="I351" s="72"/>
      <c r="J351" s="70"/>
      <c r="K351" s="72"/>
    </row>
    <row r="352" spans="1:11" x14ac:dyDescent="0.3">
      <c r="A352" s="71"/>
      <c r="B352" s="71"/>
      <c r="C352" s="70"/>
      <c r="D352" s="70"/>
      <c r="E352" s="70"/>
      <c r="F352" s="70"/>
      <c r="G352" s="72"/>
      <c r="H352" s="70"/>
      <c r="I352" s="72"/>
      <c r="J352" s="70"/>
      <c r="K352" s="72"/>
    </row>
    <row r="353" spans="1:11" x14ac:dyDescent="0.3">
      <c r="A353" s="71"/>
      <c r="B353" s="71"/>
      <c r="C353" s="70"/>
      <c r="D353" s="70"/>
      <c r="E353" s="70"/>
      <c r="F353" s="70"/>
      <c r="G353" s="72"/>
      <c r="H353" s="70"/>
      <c r="I353" s="70"/>
      <c r="J353" s="70"/>
      <c r="K353" s="72"/>
    </row>
    <row r="354" spans="1:11" x14ac:dyDescent="0.3">
      <c r="A354" s="71"/>
      <c r="B354" s="71"/>
      <c r="C354" s="70"/>
      <c r="D354" s="70"/>
      <c r="E354" s="70"/>
      <c r="F354" s="70"/>
      <c r="G354" s="72"/>
      <c r="H354" s="70"/>
      <c r="I354" s="70"/>
      <c r="J354" s="70"/>
      <c r="K354" s="72"/>
    </row>
    <row r="355" spans="1:11" x14ac:dyDescent="0.3">
      <c r="A355" s="71"/>
      <c r="B355" s="71"/>
      <c r="C355" s="70"/>
      <c r="D355" s="70"/>
      <c r="E355" s="70"/>
      <c r="F355" s="72"/>
      <c r="G355" s="72"/>
      <c r="H355" s="70"/>
      <c r="I355" s="72"/>
      <c r="J355" s="70"/>
      <c r="K355" s="72"/>
    </row>
    <row r="356" spans="1:11" x14ac:dyDescent="0.3">
      <c r="A356" s="71"/>
      <c r="B356" s="71"/>
      <c r="C356" s="70"/>
      <c r="D356" s="70"/>
      <c r="E356" s="70"/>
      <c r="F356" s="70"/>
      <c r="G356" s="72"/>
      <c r="H356" s="70"/>
      <c r="I356" s="70"/>
      <c r="J356" s="70"/>
      <c r="K356" s="72"/>
    </row>
    <row r="357" spans="1:11" x14ac:dyDescent="0.3">
      <c r="A357" s="71"/>
      <c r="B357" s="71"/>
      <c r="C357" s="70"/>
      <c r="D357" s="70"/>
      <c r="E357" s="70"/>
      <c r="F357" s="70"/>
      <c r="G357" s="72"/>
      <c r="H357" s="70"/>
      <c r="I357" s="72"/>
      <c r="J357" s="70"/>
      <c r="K357" s="72"/>
    </row>
    <row r="358" spans="1:11" x14ac:dyDescent="0.3">
      <c r="A358" s="71"/>
      <c r="B358" s="71"/>
      <c r="C358" s="70"/>
      <c r="D358" s="70"/>
      <c r="E358" s="70"/>
      <c r="F358" s="72"/>
      <c r="G358" s="72"/>
      <c r="H358" s="70"/>
      <c r="I358" s="72"/>
      <c r="J358" s="70"/>
      <c r="K358" s="72"/>
    </row>
    <row r="359" spans="1:11" x14ac:dyDescent="0.3">
      <c r="A359" s="71"/>
      <c r="B359" s="71"/>
      <c r="C359" s="70"/>
      <c r="D359" s="70"/>
      <c r="E359" s="70"/>
      <c r="F359" s="70"/>
      <c r="G359" s="72"/>
      <c r="H359" s="70"/>
      <c r="I359" s="70"/>
      <c r="J359" s="70"/>
      <c r="K359" s="72"/>
    </row>
    <row r="360" spans="1:11" x14ac:dyDescent="0.3">
      <c r="A360" s="71"/>
      <c r="B360" s="71"/>
      <c r="C360" s="70"/>
      <c r="D360" s="70"/>
      <c r="E360" s="70"/>
      <c r="F360" s="70"/>
      <c r="G360" s="72"/>
      <c r="H360" s="70"/>
      <c r="I360" s="70"/>
      <c r="J360" s="70"/>
      <c r="K360" s="72"/>
    </row>
    <row r="361" spans="1:11" x14ac:dyDescent="0.3">
      <c r="A361" s="71"/>
      <c r="B361" s="71"/>
      <c r="C361" s="70"/>
      <c r="D361" s="70"/>
      <c r="E361" s="70"/>
      <c r="F361" s="70"/>
      <c r="G361" s="72"/>
      <c r="H361" s="70"/>
      <c r="I361" s="72"/>
      <c r="J361" s="70"/>
      <c r="K361" s="72"/>
    </row>
    <row r="362" spans="1:11" x14ac:dyDescent="0.3">
      <c r="A362" s="71"/>
      <c r="B362" s="71"/>
      <c r="C362" s="70"/>
      <c r="D362" s="70"/>
      <c r="E362" s="70"/>
      <c r="F362" s="70"/>
      <c r="G362" s="72"/>
      <c r="H362" s="70"/>
      <c r="I362" s="70"/>
      <c r="J362" s="70"/>
      <c r="K362" s="72"/>
    </row>
    <row r="363" spans="1:11" x14ac:dyDescent="0.3">
      <c r="A363" s="71"/>
      <c r="B363" s="71"/>
      <c r="C363" s="70"/>
      <c r="D363" s="70"/>
      <c r="E363" s="70"/>
      <c r="F363" s="70"/>
      <c r="G363" s="72"/>
      <c r="H363" s="70"/>
      <c r="I363" s="72"/>
      <c r="J363" s="70"/>
      <c r="K363" s="72"/>
    </row>
    <row r="364" spans="1:11" x14ac:dyDescent="0.3">
      <c r="A364" s="71"/>
      <c r="B364" s="71"/>
      <c r="C364" s="70"/>
      <c r="D364" s="70"/>
      <c r="E364" s="70"/>
      <c r="F364" s="70"/>
      <c r="G364" s="72"/>
      <c r="H364" s="70"/>
      <c r="I364" s="72"/>
      <c r="J364" s="70"/>
      <c r="K364" s="72"/>
    </row>
    <row r="365" spans="1:11" x14ac:dyDescent="0.3">
      <c r="A365" s="71"/>
      <c r="B365" s="71"/>
      <c r="C365" s="70"/>
      <c r="D365" s="70"/>
      <c r="E365" s="70"/>
      <c r="F365" s="70"/>
      <c r="G365" s="72"/>
      <c r="H365" s="70"/>
      <c r="I365" s="70"/>
      <c r="J365" s="70"/>
      <c r="K365" s="72"/>
    </row>
    <row r="366" spans="1:11" x14ac:dyDescent="0.3">
      <c r="A366" s="71"/>
      <c r="B366" s="71"/>
      <c r="C366" s="70"/>
      <c r="D366" s="70"/>
      <c r="E366" s="70"/>
      <c r="F366" s="70"/>
      <c r="G366" s="72"/>
      <c r="H366" s="70"/>
      <c r="I366" s="72"/>
      <c r="J366" s="70"/>
      <c r="K366" s="72"/>
    </row>
    <row r="367" spans="1:11" x14ac:dyDescent="0.3">
      <c r="A367" s="71"/>
      <c r="B367" s="71"/>
      <c r="C367" s="70"/>
      <c r="D367" s="70"/>
      <c r="E367" s="70"/>
      <c r="F367" s="70"/>
      <c r="G367" s="72"/>
      <c r="H367" s="70"/>
      <c r="I367" s="72"/>
      <c r="J367" s="70"/>
      <c r="K367" s="72"/>
    </row>
    <row r="368" spans="1:11" x14ac:dyDescent="0.3">
      <c r="A368" s="71"/>
      <c r="B368" s="71"/>
      <c r="C368" s="70"/>
      <c r="D368" s="70"/>
      <c r="E368" s="70"/>
      <c r="F368" s="70"/>
      <c r="G368" s="72"/>
      <c r="H368" s="70"/>
      <c r="I368" s="72"/>
      <c r="J368" s="70"/>
      <c r="K368" s="72"/>
    </row>
    <row r="369" spans="1:11" x14ac:dyDescent="0.3">
      <c r="A369" s="71"/>
      <c r="B369" s="71"/>
      <c r="C369" s="70"/>
      <c r="D369" s="70"/>
      <c r="E369" s="70"/>
      <c r="F369" s="70"/>
      <c r="G369" s="72"/>
      <c r="H369" s="70"/>
      <c r="I369" s="72"/>
      <c r="J369" s="70"/>
      <c r="K369" s="72"/>
    </row>
    <row r="370" spans="1:11" x14ac:dyDescent="0.3">
      <c r="A370" s="71"/>
      <c r="B370" s="71"/>
      <c r="C370" s="70"/>
      <c r="D370" s="70"/>
      <c r="E370" s="70"/>
      <c r="F370" s="70"/>
      <c r="G370" s="72"/>
      <c r="H370" s="70"/>
      <c r="I370" s="72"/>
      <c r="J370" s="70"/>
      <c r="K370" s="72"/>
    </row>
    <row r="371" spans="1:11" x14ac:dyDescent="0.3">
      <c r="A371" s="71"/>
      <c r="B371" s="71"/>
      <c r="C371" s="70"/>
      <c r="D371" s="70"/>
      <c r="E371" s="70"/>
      <c r="F371" s="70"/>
      <c r="G371" s="72"/>
      <c r="H371" s="70"/>
      <c r="I371" s="70"/>
      <c r="J371" s="70"/>
      <c r="K371" s="72"/>
    </row>
    <row r="372" spans="1:11" x14ac:dyDescent="0.3">
      <c r="A372" s="71"/>
      <c r="B372" s="71"/>
      <c r="C372" s="70"/>
      <c r="D372" s="70"/>
      <c r="E372" s="70"/>
      <c r="F372" s="70"/>
      <c r="G372" s="72"/>
      <c r="H372" s="70"/>
      <c r="I372" s="70"/>
      <c r="J372" s="70"/>
      <c r="K372" s="72"/>
    </row>
    <row r="373" spans="1:11" x14ac:dyDescent="0.3">
      <c r="A373" s="71"/>
      <c r="B373" s="71"/>
      <c r="C373" s="70"/>
      <c r="D373" s="72"/>
      <c r="E373" s="72"/>
      <c r="F373" s="70"/>
      <c r="G373" s="70"/>
      <c r="H373" s="70"/>
      <c r="I373" s="70"/>
      <c r="J373" s="70"/>
      <c r="K373" s="70"/>
    </row>
    <row r="374" spans="1:11" x14ac:dyDescent="0.3">
      <c r="A374" s="71"/>
      <c r="B374" s="71"/>
      <c r="C374" s="70"/>
      <c r="D374" s="72"/>
      <c r="E374" s="72"/>
      <c r="F374" s="70"/>
      <c r="G374" s="70"/>
      <c r="H374" s="70"/>
      <c r="I374" s="70"/>
      <c r="J374" s="70"/>
      <c r="K374" s="70"/>
    </row>
    <row r="375" spans="1:11" x14ac:dyDescent="0.3">
      <c r="A375" s="71"/>
      <c r="B375" s="71"/>
      <c r="C375" s="70"/>
      <c r="D375" s="70"/>
      <c r="E375" s="72"/>
      <c r="F375" s="70"/>
      <c r="G375" s="70"/>
      <c r="H375" s="70"/>
      <c r="I375" s="70"/>
      <c r="J375" s="72"/>
      <c r="K375" s="70"/>
    </row>
    <row r="376" spans="1:11" x14ac:dyDescent="0.3">
      <c r="A376" s="71"/>
      <c r="B376" s="71"/>
      <c r="C376" s="70"/>
      <c r="D376" s="72"/>
      <c r="E376" s="70"/>
      <c r="F376" s="70"/>
      <c r="G376" s="70"/>
      <c r="H376" s="70"/>
      <c r="I376" s="70"/>
      <c r="J376" s="72"/>
      <c r="K376" s="70"/>
    </row>
    <row r="377" spans="1:11" x14ac:dyDescent="0.3">
      <c r="A377" s="71"/>
      <c r="B377" s="71"/>
      <c r="C377" s="70"/>
      <c r="D377" s="72"/>
      <c r="E377" s="72"/>
      <c r="F377" s="70"/>
      <c r="G377" s="70"/>
      <c r="H377" s="70"/>
      <c r="I377" s="70"/>
      <c r="J377" s="70"/>
      <c r="K377" s="70"/>
    </row>
    <row r="378" spans="1:11" x14ac:dyDescent="0.3">
      <c r="A378" s="71"/>
      <c r="B378" s="71"/>
      <c r="C378" s="70"/>
      <c r="D378" s="70"/>
      <c r="E378" s="72"/>
      <c r="F378" s="70"/>
      <c r="G378" s="72"/>
      <c r="H378" s="70"/>
      <c r="I378" s="70"/>
      <c r="J378" s="72"/>
      <c r="K378" s="70"/>
    </row>
    <row r="379" spans="1:11" x14ac:dyDescent="0.3">
      <c r="A379" s="71"/>
      <c r="B379" s="71"/>
      <c r="C379" s="70"/>
      <c r="D379" s="72"/>
      <c r="E379" s="70"/>
      <c r="F379" s="70"/>
      <c r="G379" s="70"/>
      <c r="H379" s="70"/>
      <c r="I379" s="70"/>
      <c r="J379" s="72"/>
      <c r="K379" s="70"/>
    </row>
    <row r="380" spans="1:11" x14ac:dyDescent="0.3">
      <c r="A380" s="71"/>
      <c r="B380" s="71"/>
      <c r="C380" s="70"/>
      <c r="D380" s="72"/>
      <c r="E380" s="70"/>
      <c r="F380" s="70"/>
      <c r="G380" s="70"/>
      <c r="H380" s="70"/>
      <c r="I380" s="70"/>
      <c r="J380" s="72"/>
      <c r="K380" s="70"/>
    </row>
    <row r="381" spans="1:11" x14ac:dyDescent="0.3">
      <c r="A381" s="71"/>
      <c r="B381" s="71"/>
      <c r="C381" s="70"/>
      <c r="D381" s="72"/>
      <c r="E381" s="70"/>
      <c r="F381" s="70"/>
      <c r="G381" s="70"/>
      <c r="H381" s="70"/>
      <c r="I381" s="70"/>
      <c r="J381" s="72"/>
      <c r="K381" s="70"/>
    </row>
    <row r="382" spans="1:11" x14ac:dyDescent="0.3">
      <c r="A382" s="71"/>
      <c r="B382" s="71"/>
      <c r="C382" s="70"/>
      <c r="D382" s="72"/>
      <c r="E382" s="70"/>
      <c r="F382" s="70"/>
      <c r="G382" s="70"/>
      <c r="H382" s="70"/>
      <c r="I382" s="70"/>
      <c r="J382" s="72"/>
      <c r="K382" s="70"/>
    </row>
    <row r="383" spans="1:11" x14ac:dyDescent="0.3">
      <c r="A383" s="71"/>
      <c r="B383" s="71"/>
      <c r="C383" s="70"/>
      <c r="D383" s="72"/>
      <c r="E383" s="70"/>
      <c r="F383" s="70"/>
      <c r="G383" s="70"/>
      <c r="H383" s="70"/>
      <c r="I383" s="70"/>
      <c r="J383" s="72"/>
      <c r="K383" s="70"/>
    </row>
    <row r="384" spans="1:11" x14ac:dyDescent="0.3">
      <c r="A384" s="71"/>
      <c r="B384" s="71"/>
      <c r="C384" s="70"/>
      <c r="D384" s="72"/>
      <c r="E384" s="70"/>
      <c r="F384" s="70"/>
      <c r="G384" s="70"/>
      <c r="H384" s="70"/>
      <c r="I384" s="70"/>
      <c r="J384" s="72"/>
      <c r="K384" s="70"/>
    </row>
    <row r="385" spans="1:11" x14ac:dyDescent="0.3">
      <c r="A385" s="71"/>
      <c r="B385" s="71"/>
      <c r="C385" s="70"/>
      <c r="D385" s="72"/>
      <c r="E385" s="70"/>
      <c r="F385" s="70"/>
      <c r="G385" s="70"/>
      <c r="H385" s="70"/>
      <c r="I385" s="70"/>
      <c r="J385" s="72"/>
      <c r="K385" s="68"/>
    </row>
    <row r="386" spans="1:11" x14ac:dyDescent="0.3">
      <c r="A386" s="71"/>
      <c r="B386" s="71"/>
      <c r="C386" s="70"/>
      <c r="D386" s="72"/>
      <c r="E386" s="70"/>
      <c r="F386" s="70"/>
      <c r="G386" s="70"/>
      <c r="H386" s="70"/>
      <c r="I386" s="70"/>
      <c r="J386" s="72"/>
      <c r="K386" s="68"/>
    </row>
    <row r="387" spans="1:11" x14ac:dyDescent="0.3">
      <c r="A387" s="71"/>
      <c r="B387" s="71"/>
      <c r="C387" s="70"/>
      <c r="D387" s="72"/>
      <c r="E387" s="70"/>
      <c r="F387" s="70"/>
      <c r="G387" s="70"/>
      <c r="H387" s="70"/>
      <c r="I387" s="70"/>
      <c r="J387" s="72"/>
      <c r="K387" s="68"/>
    </row>
    <row r="388" spans="1:11" x14ac:dyDescent="0.3">
      <c r="A388" s="71"/>
      <c r="B388" s="71"/>
      <c r="C388" s="70"/>
      <c r="D388" s="72"/>
      <c r="E388" s="70"/>
      <c r="F388" s="70"/>
      <c r="G388" s="70"/>
      <c r="H388" s="70"/>
      <c r="I388" s="70"/>
      <c r="J388" s="72"/>
      <c r="K388" s="69"/>
    </row>
    <row r="389" spans="1:11" x14ac:dyDescent="0.3">
      <c r="A389" s="71"/>
      <c r="B389" s="71"/>
      <c r="C389" s="70"/>
      <c r="D389" s="70"/>
      <c r="E389" s="72"/>
      <c r="F389" s="72"/>
      <c r="G389" s="70"/>
      <c r="H389" s="70"/>
      <c r="I389" s="70"/>
      <c r="J389" s="72"/>
      <c r="K389" s="68"/>
    </row>
    <row r="390" spans="1:11" x14ac:dyDescent="0.3">
      <c r="A390" s="71"/>
      <c r="B390" s="71"/>
      <c r="C390" s="70"/>
      <c r="D390" s="72"/>
      <c r="E390" s="72"/>
      <c r="F390" s="72"/>
      <c r="G390" s="72"/>
      <c r="H390" s="70"/>
      <c r="I390" s="70"/>
      <c r="J390" s="70"/>
      <c r="K390" s="68"/>
    </row>
    <row r="391" spans="1:11" x14ac:dyDescent="0.3">
      <c r="A391" s="71"/>
      <c r="B391" s="71"/>
      <c r="C391" s="70"/>
      <c r="D391" s="70"/>
      <c r="E391" s="72"/>
      <c r="F391" s="70"/>
      <c r="G391" s="70"/>
      <c r="H391" s="70"/>
      <c r="I391" s="70"/>
      <c r="J391" s="72"/>
      <c r="K391" s="68"/>
    </row>
    <row r="392" spans="1:11" x14ac:dyDescent="0.3">
      <c r="A392" s="71"/>
      <c r="B392" s="71"/>
      <c r="C392" s="70"/>
      <c r="D392" s="72"/>
      <c r="E392" s="70"/>
      <c r="F392" s="70"/>
      <c r="G392" s="70"/>
      <c r="H392" s="70"/>
      <c r="I392" s="70"/>
      <c r="J392" s="72"/>
      <c r="K392" s="68"/>
    </row>
    <row r="393" spans="1:11" x14ac:dyDescent="0.3">
      <c r="A393" s="71"/>
      <c r="B393" s="71"/>
      <c r="C393" s="70"/>
      <c r="D393" s="72"/>
      <c r="E393" s="70"/>
      <c r="F393" s="70"/>
      <c r="G393" s="70"/>
      <c r="H393" s="70"/>
      <c r="I393" s="70"/>
      <c r="J393" s="72"/>
      <c r="K393" s="60"/>
    </row>
    <row r="394" spans="1:11" x14ac:dyDescent="0.3">
      <c r="A394" s="71"/>
      <c r="B394" s="71"/>
      <c r="C394" s="70"/>
      <c r="D394" s="72"/>
      <c r="E394" s="72"/>
      <c r="F394" s="70"/>
      <c r="G394" s="70"/>
      <c r="H394" s="70"/>
      <c r="I394" s="70"/>
      <c r="J394" s="70"/>
      <c r="K394" s="60"/>
    </row>
    <row r="395" spans="1:11" x14ac:dyDescent="0.3">
      <c r="A395" s="59"/>
      <c r="B395" s="59"/>
      <c r="C395" s="58"/>
      <c r="D395" s="58"/>
      <c r="E395" s="58"/>
      <c r="F395" s="60"/>
      <c r="G395" s="60"/>
      <c r="H395" s="60"/>
      <c r="I395" s="58"/>
      <c r="J395" s="58"/>
      <c r="K395" s="60"/>
    </row>
    <row r="396" spans="1:11" x14ac:dyDescent="0.3">
      <c r="A396" s="59"/>
      <c r="B396" s="59"/>
      <c r="C396" s="58"/>
      <c r="D396" s="58"/>
      <c r="E396" s="58"/>
      <c r="F396" s="60"/>
      <c r="G396" s="60"/>
      <c r="H396" s="60"/>
      <c r="I396" s="58"/>
      <c r="J396" s="58"/>
      <c r="K396" s="60"/>
    </row>
    <row r="397" spans="1:11" x14ac:dyDescent="0.3">
      <c r="A397" s="59"/>
      <c r="B397" s="59"/>
      <c r="C397" s="58"/>
      <c r="D397" s="58"/>
      <c r="E397" s="58"/>
      <c r="F397" s="58"/>
      <c r="G397" s="60"/>
      <c r="H397" s="58"/>
      <c r="I397" s="58"/>
      <c r="J397" s="58"/>
      <c r="K397" s="60"/>
    </row>
    <row r="398" spans="1:11" x14ac:dyDescent="0.3">
      <c r="A398" s="59"/>
      <c r="B398" s="59"/>
      <c r="C398" s="58"/>
      <c r="D398" s="58"/>
      <c r="E398" s="58"/>
      <c r="F398" s="58"/>
      <c r="G398" s="60"/>
      <c r="H398" s="58"/>
      <c r="I398" s="58"/>
      <c r="J398" s="58"/>
      <c r="K398" s="60"/>
    </row>
    <row r="399" spans="1:11" x14ac:dyDescent="0.3">
      <c r="A399" s="59"/>
      <c r="B399" s="59"/>
      <c r="C399" s="58"/>
      <c r="D399" s="58"/>
      <c r="E399" s="58"/>
      <c r="F399" s="58"/>
      <c r="G399" s="60"/>
      <c r="H399" s="58"/>
      <c r="I399" s="58"/>
      <c r="J399" s="58"/>
      <c r="K399" s="60"/>
    </row>
    <row r="400" spans="1:11" x14ac:dyDescent="0.3">
      <c r="A400" s="59"/>
      <c r="B400" s="59"/>
      <c r="C400" s="58"/>
      <c r="D400" s="58"/>
      <c r="E400" s="58"/>
      <c r="F400" s="58"/>
      <c r="G400" s="60"/>
      <c r="H400" s="58"/>
      <c r="I400" s="58"/>
      <c r="J400" s="58"/>
      <c r="K400" s="60"/>
    </row>
    <row r="401" spans="1:11" x14ac:dyDescent="0.3">
      <c r="A401" s="59"/>
      <c r="B401" s="59"/>
      <c r="C401" s="58"/>
      <c r="D401" s="58"/>
      <c r="E401" s="58"/>
      <c r="F401" s="58"/>
      <c r="G401" s="60"/>
      <c r="H401" s="58"/>
      <c r="I401" s="60"/>
      <c r="J401" s="58"/>
      <c r="K401" s="60"/>
    </row>
    <row r="402" spans="1:11" x14ac:dyDescent="0.3">
      <c r="A402" s="59"/>
      <c r="B402" s="59"/>
      <c r="C402" s="58"/>
      <c r="D402" s="58"/>
      <c r="E402" s="58"/>
      <c r="F402" s="58"/>
      <c r="G402" s="60"/>
      <c r="H402" s="58"/>
      <c r="I402" s="60"/>
      <c r="J402" s="58"/>
      <c r="K402" s="60"/>
    </row>
    <row r="403" spans="1:11" x14ac:dyDescent="0.3">
      <c r="A403" s="59"/>
      <c r="B403" s="59"/>
      <c r="C403" s="58"/>
      <c r="D403" s="58"/>
      <c r="E403" s="58"/>
      <c r="F403" s="58"/>
      <c r="G403" s="60"/>
      <c r="H403" s="58"/>
      <c r="I403" s="60"/>
      <c r="J403" s="58"/>
      <c r="K403" s="60"/>
    </row>
    <row r="404" spans="1:11" x14ac:dyDescent="0.3">
      <c r="A404" s="59"/>
      <c r="B404" s="59"/>
      <c r="C404" s="58"/>
      <c r="D404" s="58"/>
      <c r="E404" s="58"/>
      <c r="F404" s="58"/>
      <c r="G404" s="60"/>
      <c r="H404" s="58"/>
      <c r="I404" s="60"/>
      <c r="J404" s="58"/>
      <c r="K404" s="60"/>
    </row>
    <row r="405" spans="1:11" x14ac:dyDescent="0.3">
      <c r="A405" s="59"/>
      <c r="B405" s="59"/>
      <c r="C405" s="58"/>
      <c r="D405" s="58"/>
      <c r="E405" s="58"/>
      <c r="F405" s="58"/>
      <c r="G405" s="60"/>
      <c r="H405" s="58"/>
      <c r="I405" s="58"/>
      <c r="J405" s="58"/>
      <c r="K405" s="60"/>
    </row>
    <row r="406" spans="1:11" x14ac:dyDescent="0.3">
      <c r="A406" s="59"/>
      <c r="B406" s="59"/>
      <c r="C406" s="58"/>
      <c r="D406" s="58"/>
      <c r="E406" s="58"/>
      <c r="F406" s="58"/>
      <c r="G406" s="60"/>
      <c r="H406" s="58"/>
      <c r="I406" s="58"/>
      <c r="J406" s="58"/>
      <c r="K406" s="60"/>
    </row>
    <row r="407" spans="1:11" x14ac:dyDescent="0.3">
      <c r="A407" s="59"/>
      <c r="B407" s="59"/>
      <c r="C407" s="58"/>
      <c r="D407" s="58"/>
      <c r="E407" s="58"/>
      <c r="F407" s="58"/>
      <c r="G407" s="60"/>
      <c r="H407" s="58"/>
      <c r="I407" s="60"/>
      <c r="J407" s="58"/>
      <c r="K407" s="60"/>
    </row>
    <row r="408" spans="1:11" x14ac:dyDescent="0.3">
      <c r="A408" s="59"/>
      <c r="B408" s="59"/>
      <c r="C408" s="58"/>
      <c r="D408" s="58"/>
      <c r="E408" s="58"/>
      <c r="F408" s="58"/>
      <c r="G408" s="60"/>
      <c r="H408" s="58"/>
      <c r="I408" s="58"/>
      <c r="J408" s="58"/>
      <c r="K408" s="60"/>
    </row>
    <row r="409" spans="1:11" x14ac:dyDescent="0.3">
      <c r="A409" s="59"/>
      <c r="B409" s="59"/>
      <c r="C409" s="58"/>
      <c r="D409" s="58"/>
      <c r="E409" s="58"/>
      <c r="F409" s="58"/>
      <c r="G409" s="60"/>
      <c r="H409" s="58"/>
      <c r="I409" s="58"/>
      <c r="J409" s="58"/>
      <c r="K409" s="60"/>
    </row>
    <row r="410" spans="1:11" x14ac:dyDescent="0.3">
      <c r="A410" s="59"/>
      <c r="B410" s="59"/>
      <c r="C410" s="58"/>
      <c r="D410" s="58"/>
      <c r="E410" s="58"/>
      <c r="F410" s="58"/>
      <c r="G410" s="60"/>
      <c r="H410" s="58"/>
      <c r="I410" s="58"/>
      <c r="J410" s="58"/>
      <c r="K410" s="60"/>
    </row>
    <row r="411" spans="1:11" x14ac:dyDescent="0.3">
      <c r="A411" s="59"/>
      <c r="B411" s="59"/>
      <c r="C411" s="58"/>
      <c r="D411" s="58"/>
      <c r="E411" s="58"/>
      <c r="F411" s="58"/>
      <c r="G411" s="60"/>
      <c r="H411" s="58"/>
      <c r="I411" s="58"/>
      <c r="J411" s="58"/>
      <c r="K411" s="60"/>
    </row>
    <row r="412" spans="1:11" x14ac:dyDescent="0.3">
      <c r="A412" s="59"/>
      <c r="B412" s="59"/>
      <c r="C412" s="58"/>
      <c r="D412" s="58"/>
      <c r="E412" s="58"/>
      <c r="F412" s="58"/>
      <c r="G412" s="60"/>
      <c r="H412" s="58"/>
      <c r="I412" s="60"/>
      <c r="J412" s="58"/>
      <c r="K412" s="60"/>
    </row>
    <row r="413" spans="1:11" x14ac:dyDescent="0.3">
      <c r="A413" s="59"/>
      <c r="B413" s="59"/>
      <c r="C413" s="58"/>
      <c r="D413" s="58"/>
      <c r="E413" s="58"/>
      <c r="F413" s="58"/>
      <c r="G413" s="60"/>
      <c r="H413" s="58"/>
      <c r="I413" s="60"/>
      <c r="J413" s="58"/>
      <c r="K413" s="60"/>
    </row>
    <row r="414" spans="1:11" x14ac:dyDescent="0.3">
      <c r="A414" s="59"/>
      <c r="B414" s="59"/>
      <c r="C414" s="58"/>
      <c r="D414" s="58"/>
      <c r="E414" s="58"/>
      <c r="F414" s="58"/>
      <c r="G414" s="60"/>
      <c r="H414" s="58"/>
      <c r="I414" s="60"/>
      <c r="J414" s="58"/>
      <c r="K414" s="60"/>
    </row>
    <row r="415" spans="1:11" x14ac:dyDescent="0.3">
      <c r="A415" s="59"/>
      <c r="B415" s="59"/>
      <c r="C415" s="58"/>
      <c r="D415" s="58"/>
      <c r="E415" s="58"/>
      <c r="F415" s="58"/>
      <c r="G415" s="60"/>
      <c r="H415" s="58"/>
      <c r="I415" s="58"/>
      <c r="J415" s="58"/>
      <c r="K415" s="60"/>
    </row>
    <row r="416" spans="1:11" x14ac:dyDescent="0.3">
      <c r="A416" s="59"/>
      <c r="B416" s="59"/>
      <c r="C416" s="58"/>
      <c r="D416" s="58"/>
      <c r="E416" s="58"/>
      <c r="F416" s="58"/>
      <c r="G416" s="60"/>
      <c r="H416" s="58"/>
      <c r="I416" s="58"/>
      <c r="J416" s="58"/>
      <c r="K416" s="60"/>
    </row>
    <row r="417" spans="1:11" x14ac:dyDescent="0.3">
      <c r="A417" s="59"/>
      <c r="B417" s="59"/>
      <c r="C417" s="58"/>
      <c r="D417" s="58"/>
      <c r="E417" s="58"/>
      <c r="F417" s="58"/>
      <c r="G417" s="60"/>
      <c r="H417" s="58"/>
      <c r="I417" s="60"/>
      <c r="J417" s="58"/>
      <c r="K417" s="60"/>
    </row>
    <row r="418" spans="1:11" x14ac:dyDescent="0.3">
      <c r="A418" s="59"/>
      <c r="B418" s="59"/>
      <c r="C418" s="58"/>
      <c r="D418" s="58"/>
      <c r="E418" s="58"/>
      <c r="F418" s="58"/>
      <c r="G418" s="60"/>
      <c r="H418" s="58"/>
      <c r="I418" s="58"/>
      <c r="J418" s="58"/>
      <c r="K418" s="60"/>
    </row>
    <row r="419" spans="1:11" x14ac:dyDescent="0.3">
      <c r="A419" s="59"/>
      <c r="B419" s="59"/>
      <c r="C419" s="58"/>
      <c r="D419" s="58"/>
      <c r="E419" s="58"/>
      <c r="F419" s="58"/>
      <c r="G419" s="60"/>
      <c r="H419" s="58"/>
      <c r="I419" s="58"/>
      <c r="J419" s="58"/>
      <c r="K419" s="60"/>
    </row>
    <row r="420" spans="1:11" x14ac:dyDescent="0.3">
      <c r="A420" s="59"/>
      <c r="B420" s="59"/>
      <c r="C420" s="58"/>
      <c r="D420" s="58"/>
      <c r="E420" s="58"/>
      <c r="F420" s="58"/>
      <c r="G420" s="60"/>
      <c r="H420" s="58"/>
      <c r="I420" s="60"/>
      <c r="J420" s="58"/>
      <c r="K420" s="60"/>
    </row>
    <row r="421" spans="1:11" x14ac:dyDescent="0.3">
      <c r="A421" s="59"/>
      <c r="B421" s="59"/>
      <c r="C421" s="58"/>
      <c r="D421" s="58"/>
      <c r="E421" s="58"/>
      <c r="F421" s="58"/>
      <c r="G421" s="60"/>
      <c r="H421" s="58"/>
      <c r="I421" s="60"/>
      <c r="J421" s="58"/>
      <c r="K421" s="60"/>
    </row>
    <row r="422" spans="1:11" x14ac:dyDescent="0.3">
      <c r="A422" s="59"/>
      <c r="B422" s="59"/>
      <c r="C422" s="58"/>
      <c r="D422" s="58"/>
      <c r="E422" s="58"/>
      <c r="F422" s="58"/>
      <c r="G422" s="60"/>
      <c r="H422" s="58"/>
      <c r="I422" s="60"/>
      <c r="J422" s="58"/>
      <c r="K422" s="60"/>
    </row>
    <row r="423" spans="1:11" x14ac:dyDescent="0.3">
      <c r="A423" s="59"/>
      <c r="B423" s="59"/>
      <c r="C423" s="58"/>
      <c r="D423" s="58"/>
      <c r="E423" s="58"/>
      <c r="F423" s="58"/>
      <c r="G423" s="60"/>
      <c r="H423" s="58"/>
      <c r="I423" s="60"/>
      <c r="J423" s="58"/>
      <c r="K423" s="60"/>
    </row>
    <row r="424" spans="1:11" x14ac:dyDescent="0.3">
      <c r="A424" s="59"/>
      <c r="B424" s="59"/>
      <c r="C424" s="58"/>
      <c r="D424" s="58"/>
      <c r="E424" s="58"/>
      <c r="F424" s="58"/>
      <c r="G424" s="60"/>
      <c r="H424" s="58"/>
      <c r="I424" s="60"/>
      <c r="J424" s="58"/>
      <c r="K424" s="60"/>
    </row>
    <row r="425" spans="1:11" x14ac:dyDescent="0.3">
      <c r="A425" s="59"/>
      <c r="B425" s="59"/>
      <c r="C425" s="58"/>
      <c r="D425" s="58"/>
      <c r="E425" s="58"/>
      <c r="F425" s="58"/>
      <c r="G425" s="60"/>
      <c r="H425" s="58"/>
      <c r="I425" s="60"/>
      <c r="J425" s="58"/>
      <c r="K425" s="60"/>
    </row>
    <row r="426" spans="1:11" x14ac:dyDescent="0.3">
      <c r="A426" s="59"/>
      <c r="B426" s="59"/>
      <c r="C426" s="58"/>
      <c r="D426" s="58"/>
      <c r="E426" s="58"/>
      <c r="F426" s="58"/>
      <c r="G426" s="60"/>
      <c r="H426" s="58"/>
      <c r="I426" s="58"/>
      <c r="J426" s="58"/>
      <c r="K426" s="60"/>
    </row>
    <row r="427" spans="1:11" x14ac:dyDescent="0.3">
      <c r="A427" s="59"/>
      <c r="B427" s="59"/>
      <c r="C427" s="58"/>
      <c r="D427" s="58"/>
      <c r="E427" s="58"/>
      <c r="F427" s="58"/>
      <c r="G427" s="60"/>
      <c r="H427" s="58"/>
      <c r="I427" s="58"/>
      <c r="J427" s="58"/>
      <c r="K427" s="60"/>
    </row>
    <row r="428" spans="1:11" x14ac:dyDescent="0.3">
      <c r="A428" s="59"/>
      <c r="B428" s="59"/>
      <c r="C428" s="58"/>
      <c r="D428" s="58"/>
      <c r="E428" s="58"/>
      <c r="F428" s="58"/>
      <c r="G428" s="60"/>
      <c r="H428" s="58"/>
      <c r="I428" s="58"/>
      <c r="J428" s="58"/>
      <c r="K428" s="60"/>
    </row>
    <row r="429" spans="1:11" x14ac:dyDescent="0.3">
      <c r="A429" s="59"/>
      <c r="B429" s="59"/>
      <c r="C429" s="58"/>
      <c r="D429" s="58"/>
      <c r="E429" s="58"/>
      <c r="F429" s="58"/>
      <c r="G429" s="60"/>
      <c r="H429" s="58"/>
      <c r="I429" s="58"/>
      <c r="J429" s="58"/>
      <c r="K429" s="60"/>
    </row>
    <row r="430" spans="1:11" x14ac:dyDescent="0.3">
      <c r="A430" s="59"/>
      <c r="B430" s="59"/>
      <c r="C430" s="58"/>
      <c r="D430" s="60"/>
      <c r="E430" s="60"/>
      <c r="F430" s="58"/>
      <c r="G430" s="58"/>
      <c r="H430" s="58"/>
      <c r="I430" s="58"/>
      <c r="J430" s="58"/>
      <c r="K430" s="58"/>
    </row>
    <row r="431" spans="1:11" x14ac:dyDescent="0.3">
      <c r="A431" s="59"/>
      <c r="B431" s="59"/>
      <c r="C431" s="58"/>
      <c r="D431" s="60"/>
      <c r="E431" s="60"/>
      <c r="F431" s="58"/>
      <c r="G431" s="58"/>
      <c r="H431" s="58"/>
      <c r="I431" s="58"/>
      <c r="J431" s="58"/>
      <c r="K431" s="58"/>
    </row>
    <row r="432" spans="1:11" x14ac:dyDescent="0.3">
      <c r="A432" s="59"/>
      <c r="B432" s="59"/>
      <c r="C432" s="58"/>
      <c r="D432" s="58"/>
      <c r="E432" s="60"/>
      <c r="F432" s="60"/>
      <c r="G432" s="58"/>
      <c r="H432" s="60"/>
      <c r="I432" s="58"/>
      <c r="J432" s="60"/>
      <c r="K432" s="58"/>
    </row>
    <row r="433" spans="1:10" x14ac:dyDescent="0.3">
      <c r="A433" s="59"/>
      <c r="B433" s="59"/>
      <c r="C433" s="58"/>
      <c r="D433" s="60"/>
      <c r="E433" s="58"/>
      <c r="F433" s="58"/>
      <c r="G433" s="60"/>
      <c r="H433" s="58"/>
      <c r="I433" s="60"/>
      <c r="J433" s="60"/>
    </row>
    <row r="434" spans="1:10" x14ac:dyDescent="0.3">
      <c r="A434" s="59"/>
      <c r="B434" s="59"/>
      <c r="C434" s="58"/>
      <c r="D434" s="60"/>
      <c r="E434" s="60"/>
      <c r="F434" s="60"/>
      <c r="G434" s="60"/>
      <c r="H434" s="60"/>
      <c r="I434" s="60"/>
      <c r="J434" s="58"/>
    </row>
    <row r="435" spans="1:10" x14ac:dyDescent="0.3">
      <c r="A435" s="59"/>
      <c r="B435" s="59"/>
      <c r="C435" s="58"/>
      <c r="D435" s="58"/>
      <c r="E435" s="60"/>
      <c r="F435" s="58"/>
      <c r="G435" s="60"/>
      <c r="H435" s="58"/>
      <c r="I435" s="58"/>
      <c r="J435" s="60"/>
    </row>
    <row r="436" spans="1:10" x14ac:dyDescent="0.3">
      <c r="A436" s="59"/>
      <c r="B436" s="59"/>
      <c r="C436" s="58"/>
      <c r="D436" s="60"/>
      <c r="E436" s="58"/>
      <c r="F436" s="58"/>
      <c r="G436" s="58"/>
      <c r="H436" s="58"/>
      <c r="I436" s="58"/>
      <c r="J436" s="60"/>
    </row>
    <row r="437" spans="1:10" x14ac:dyDescent="0.3">
      <c r="A437" s="59"/>
      <c r="B437" s="59"/>
      <c r="C437" s="58"/>
      <c r="D437" s="60"/>
      <c r="E437" s="58"/>
      <c r="F437" s="58"/>
      <c r="G437" s="58"/>
      <c r="H437" s="58"/>
      <c r="I437" s="58"/>
      <c r="J437" s="60"/>
    </row>
    <row r="438" spans="1:10" x14ac:dyDescent="0.3">
      <c r="A438" s="59"/>
      <c r="B438" s="59"/>
      <c r="C438" s="58"/>
      <c r="D438" s="60"/>
      <c r="E438" s="58"/>
      <c r="F438" s="58"/>
      <c r="G438" s="58"/>
      <c r="H438" s="58"/>
      <c r="I438" s="58"/>
      <c r="J438" s="60"/>
    </row>
    <row r="439" spans="1:10" x14ac:dyDescent="0.3">
      <c r="A439" s="59"/>
      <c r="B439" s="59"/>
      <c r="C439" s="58"/>
      <c r="D439" s="60"/>
      <c r="E439" s="58"/>
      <c r="F439" s="58"/>
      <c r="G439" s="58"/>
      <c r="H439" s="58"/>
      <c r="I439" s="58"/>
      <c r="J439" s="60"/>
    </row>
    <row r="440" spans="1:10" x14ac:dyDescent="0.3">
      <c r="A440" s="59"/>
      <c r="B440" s="59"/>
      <c r="C440" s="58"/>
      <c r="D440" s="60"/>
      <c r="E440" s="58"/>
      <c r="F440" s="58"/>
      <c r="G440" s="58"/>
      <c r="H440" s="58"/>
      <c r="I440" s="58"/>
      <c r="J440" s="60"/>
    </row>
    <row r="441" spans="1:10" x14ac:dyDescent="0.3">
      <c r="A441" s="59"/>
      <c r="B441" s="59"/>
      <c r="C441" s="58"/>
      <c r="D441" s="60"/>
      <c r="E441" s="58"/>
      <c r="F441" s="58"/>
      <c r="G441" s="58"/>
      <c r="H441" s="58"/>
      <c r="I441" s="58"/>
      <c r="J441" s="60"/>
    </row>
    <row r="442" spans="1:10" x14ac:dyDescent="0.3">
      <c r="A442" s="59"/>
      <c r="B442" s="59"/>
      <c r="C442" s="58"/>
      <c r="D442" s="60"/>
      <c r="E442" s="58"/>
      <c r="F442" s="58"/>
      <c r="G442" s="58"/>
      <c r="H442" s="58"/>
      <c r="I442" s="58"/>
      <c r="J442" s="60"/>
    </row>
    <row r="443" spans="1:10" x14ac:dyDescent="0.3">
      <c r="A443" s="59"/>
      <c r="B443" s="59"/>
      <c r="C443" s="58"/>
      <c r="D443" s="60"/>
      <c r="E443" s="58"/>
      <c r="F443" s="58"/>
      <c r="G443" s="58"/>
      <c r="H443" s="58"/>
      <c r="I443" s="58"/>
      <c r="J443" s="60"/>
    </row>
    <row r="444" spans="1:10" x14ac:dyDescent="0.3">
      <c r="A444" s="59"/>
      <c r="B444" s="59"/>
      <c r="C444" s="58"/>
      <c r="D444" s="60"/>
      <c r="E444" s="58"/>
      <c r="F444" s="58"/>
      <c r="G444" s="58"/>
      <c r="H444" s="58"/>
      <c r="I444" s="58"/>
      <c r="J444" s="60"/>
    </row>
    <row r="445" spans="1:10" x14ac:dyDescent="0.3">
      <c r="A445" s="59"/>
      <c r="B445" s="59"/>
      <c r="C445" s="58"/>
      <c r="D445" s="60"/>
      <c r="E445" s="58"/>
      <c r="F445" s="58"/>
      <c r="G445" s="58"/>
      <c r="H445" s="58"/>
      <c r="I445" s="58"/>
      <c r="J445" s="60"/>
    </row>
    <row r="446" spans="1:10" x14ac:dyDescent="0.3">
      <c r="A446" s="59"/>
      <c r="B446" s="59"/>
      <c r="C446" s="58"/>
      <c r="D446" s="58"/>
      <c r="E446" s="58"/>
      <c r="F446" s="60"/>
      <c r="G446" s="58"/>
      <c r="H446" s="58"/>
      <c r="I446" s="58"/>
      <c r="J446" s="60"/>
    </row>
    <row r="447" spans="1:10" x14ac:dyDescent="0.3">
      <c r="A447" s="59"/>
      <c r="B447" s="59"/>
      <c r="C447" s="58"/>
      <c r="D447" s="60"/>
      <c r="E447" s="60"/>
      <c r="F447" s="60"/>
      <c r="G447" s="60"/>
      <c r="H447" s="58"/>
      <c r="I447" s="58"/>
      <c r="J447" s="58"/>
    </row>
    <row r="448" spans="1:10" x14ac:dyDescent="0.3">
      <c r="A448" s="59"/>
      <c r="B448" s="59"/>
      <c r="C448" s="58"/>
      <c r="D448" s="58"/>
      <c r="E448" s="60"/>
      <c r="F448" s="58"/>
      <c r="G448" s="58"/>
      <c r="H448" s="58"/>
      <c r="I448" s="58"/>
      <c r="J448" s="60"/>
    </row>
    <row r="449" spans="1:10" x14ac:dyDescent="0.3">
      <c r="A449" s="59"/>
      <c r="B449" s="59"/>
      <c r="C449" s="58"/>
      <c r="D449" s="60"/>
      <c r="E449" s="58"/>
      <c r="F449" s="58"/>
      <c r="G449" s="58"/>
      <c r="H449" s="58"/>
      <c r="I449" s="58"/>
      <c r="J449" s="60"/>
    </row>
    <row r="450" spans="1:10" x14ac:dyDescent="0.3">
      <c r="A450" s="59"/>
      <c r="B450" s="59"/>
      <c r="C450" s="58"/>
      <c r="D450" s="60"/>
      <c r="E450" s="58"/>
      <c r="F450" s="58"/>
      <c r="G450" s="58"/>
      <c r="H450" s="58"/>
      <c r="I450" s="58"/>
      <c r="J450" s="60"/>
    </row>
    <row r="451" spans="1:10" x14ac:dyDescent="0.3">
      <c r="A451" s="59"/>
      <c r="B451" s="59"/>
      <c r="C451" s="58"/>
      <c r="D451" s="60"/>
      <c r="E451" s="60"/>
      <c r="F451" s="58"/>
      <c r="G451" s="58"/>
      <c r="H451" s="58"/>
      <c r="I451" s="58"/>
      <c r="J451" s="5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0"/>
  <sheetViews>
    <sheetView showGridLines="0" topLeftCell="A73" zoomScale="85" zoomScaleNormal="85" workbookViewId="0">
      <selection activeCell="A100" sqref="A100:XFD100"/>
    </sheetView>
  </sheetViews>
  <sheetFormatPr defaultRowHeight="18.75" x14ac:dyDescent="0.3"/>
  <cols>
    <col min="1" max="1" width="4.85546875" customWidth="1"/>
    <col min="2" max="2" width="19.7109375" style="11" customWidth="1"/>
    <col min="3" max="3" width="37.7109375" bestFit="1" customWidth="1"/>
    <col min="4" max="4" width="165.5703125" bestFit="1" customWidth="1"/>
  </cols>
  <sheetData>
    <row r="2" spans="2:4" x14ac:dyDescent="0.3">
      <c r="B2" s="22" t="s">
        <v>172</v>
      </c>
      <c r="C2" s="23" t="s">
        <v>378</v>
      </c>
      <c r="D2" s="23" t="s">
        <v>379</v>
      </c>
    </row>
    <row r="3" spans="2:4" x14ac:dyDescent="0.3">
      <c r="B3" s="19" t="s">
        <v>180</v>
      </c>
      <c r="C3" s="5" t="s">
        <v>181</v>
      </c>
      <c r="D3" s="5" t="s">
        <v>61</v>
      </c>
    </row>
    <row r="4" spans="2:4" x14ac:dyDescent="0.3">
      <c r="B4" s="19" t="s">
        <v>182</v>
      </c>
      <c r="C4" s="5" t="s">
        <v>183</v>
      </c>
      <c r="D4" s="5" t="s">
        <v>63</v>
      </c>
    </row>
    <row r="5" spans="2:4" x14ac:dyDescent="0.3">
      <c r="B5" s="20" t="s">
        <v>184</v>
      </c>
      <c r="C5" s="5" t="s">
        <v>185</v>
      </c>
      <c r="D5" s="5" t="s">
        <v>38</v>
      </c>
    </row>
    <row r="6" spans="2:4" x14ac:dyDescent="0.3">
      <c r="B6" s="20" t="s">
        <v>186</v>
      </c>
      <c r="C6" s="5" t="s">
        <v>187</v>
      </c>
      <c r="D6" s="5" t="s">
        <v>38</v>
      </c>
    </row>
    <row r="7" spans="2:4" x14ac:dyDescent="0.3">
      <c r="B7" s="20" t="s">
        <v>188</v>
      </c>
      <c r="C7" s="5" t="s">
        <v>189</v>
      </c>
      <c r="D7" s="5" t="s">
        <v>38</v>
      </c>
    </row>
    <row r="8" spans="2:4" x14ac:dyDescent="0.3">
      <c r="B8" s="20" t="s">
        <v>190</v>
      </c>
      <c r="C8" s="5" t="s">
        <v>191</v>
      </c>
      <c r="D8" s="5" t="s">
        <v>38</v>
      </c>
    </row>
    <row r="9" spans="2:4" x14ac:dyDescent="0.3">
      <c r="B9" s="20" t="s">
        <v>192</v>
      </c>
      <c r="C9" s="5" t="s">
        <v>193</v>
      </c>
      <c r="D9" s="5" t="s">
        <v>38</v>
      </c>
    </row>
    <row r="10" spans="2:4" x14ac:dyDescent="0.3">
      <c r="B10" s="20" t="s">
        <v>194</v>
      </c>
      <c r="C10" s="5" t="s">
        <v>195</v>
      </c>
      <c r="D10" s="5" t="s">
        <v>38</v>
      </c>
    </row>
    <row r="11" spans="2:4" x14ac:dyDescent="0.3">
      <c r="B11" s="20" t="s">
        <v>196</v>
      </c>
      <c r="C11" s="5" t="s">
        <v>197</v>
      </c>
      <c r="D11" s="5" t="s">
        <v>38</v>
      </c>
    </row>
    <row r="12" spans="2:4" x14ac:dyDescent="0.3">
      <c r="B12" s="20" t="s">
        <v>198</v>
      </c>
      <c r="C12" s="5" t="s">
        <v>199</v>
      </c>
      <c r="D12" s="5" t="s">
        <v>162</v>
      </c>
    </row>
    <row r="13" spans="2:4" x14ac:dyDescent="0.3">
      <c r="B13" s="20" t="s">
        <v>200</v>
      </c>
      <c r="C13" s="5" t="s">
        <v>201</v>
      </c>
      <c r="D13" s="5" t="s">
        <v>162</v>
      </c>
    </row>
    <row r="14" spans="2:4" x14ac:dyDescent="0.3">
      <c r="B14" s="20" t="s">
        <v>202</v>
      </c>
      <c r="C14" s="5" t="s">
        <v>203</v>
      </c>
      <c r="D14" s="5" t="s">
        <v>162</v>
      </c>
    </row>
    <row r="15" spans="2:4" x14ac:dyDescent="0.3">
      <c r="B15" s="20" t="s">
        <v>204</v>
      </c>
      <c r="C15" s="5" t="s">
        <v>205</v>
      </c>
      <c r="D15" s="5" t="s">
        <v>162</v>
      </c>
    </row>
    <row r="16" spans="2:4" x14ac:dyDescent="0.3">
      <c r="B16" s="20" t="s">
        <v>206</v>
      </c>
      <c r="C16" s="5" t="s">
        <v>207</v>
      </c>
      <c r="D16" s="5" t="s">
        <v>162</v>
      </c>
    </row>
    <row r="17" spans="2:4" x14ac:dyDescent="0.3">
      <c r="B17" s="20" t="s">
        <v>208</v>
      </c>
      <c r="C17" s="5" t="s">
        <v>209</v>
      </c>
      <c r="D17" s="5" t="s">
        <v>33</v>
      </c>
    </row>
    <row r="18" spans="2:4" x14ac:dyDescent="0.3">
      <c r="B18" s="20" t="s">
        <v>210</v>
      </c>
      <c r="C18" s="5" t="s">
        <v>211</v>
      </c>
      <c r="D18" s="5" t="s">
        <v>33</v>
      </c>
    </row>
    <row r="19" spans="2:4" x14ac:dyDescent="0.3">
      <c r="B19" s="20" t="s">
        <v>212</v>
      </c>
      <c r="C19" s="5" t="s">
        <v>213</v>
      </c>
      <c r="D19" s="5" t="s">
        <v>33</v>
      </c>
    </row>
    <row r="20" spans="2:4" x14ac:dyDescent="0.3">
      <c r="B20" s="20" t="s">
        <v>214</v>
      </c>
      <c r="C20" s="5" t="s">
        <v>215</v>
      </c>
      <c r="D20" s="5" t="s">
        <v>33</v>
      </c>
    </row>
    <row r="21" spans="2:4" x14ac:dyDescent="0.3">
      <c r="B21" s="20" t="s">
        <v>216</v>
      </c>
      <c r="C21" s="5" t="s">
        <v>217</v>
      </c>
      <c r="D21" s="5" t="s">
        <v>35</v>
      </c>
    </row>
    <row r="22" spans="2:4" x14ac:dyDescent="0.3">
      <c r="B22" s="20" t="s">
        <v>218</v>
      </c>
      <c r="C22" s="5" t="s">
        <v>219</v>
      </c>
      <c r="D22" s="5" t="s">
        <v>11</v>
      </c>
    </row>
    <row r="23" spans="2:4" x14ac:dyDescent="0.3">
      <c r="B23" s="20" t="s">
        <v>220</v>
      </c>
      <c r="C23" s="5" t="s">
        <v>221</v>
      </c>
      <c r="D23" s="5" t="s">
        <v>35</v>
      </c>
    </row>
    <row r="24" spans="2:4" x14ac:dyDescent="0.3">
      <c r="B24" s="20" t="s">
        <v>222</v>
      </c>
      <c r="C24" s="5" t="s">
        <v>223</v>
      </c>
      <c r="D24" s="5" t="s">
        <v>35</v>
      </c>
    </row>
    <row r="25" spans="2:4" x14ac:dyDescent="0.3">
      <c r="B25" s="20" t="s">
        <v>224</v>
      </c>
      <c r="C25" s="5" t="s">
        <v>225</v>
      </c>
      <c r="D25" s="5" t="s">
        <v>35</v>
      </c>
    </row>
    <row r="26" spans="2:4" x14ac:dyDescent="0.3">
      <c r="B26" s="20" t="s">
        <v>226</v>
      </c>
      <c r="C26" s="5" t="s">
        <v>227</v>
      </c>
      <c r="D26" s="5" t="s">
        <v>35</v>
      </c>
    </row>
    <row r="27" spans="2:4" x14ac:dyDescent="0.3">
      <c r="B27" s="20" t="s">
        <v>228</v>
      </c>
      <c r="C27" s="5" t="s">
        <v>229</v>
      </c>
      <c r="D27" s="5" t="s">
        <v>33</v>
      </c>
    </row>
    <row r="28" spans="2:4" x14ac:dyDescent="0.3">
      <c r="B28" s="20" t="s">
        <v>230</v>
      </c>
      <c r="C28" s="5" t="s">
        <v>231</v>
      </c>
      <c r="D28" s="5" t="s">
        <v>35</v>
      </c>
    </row>
    <row r="29" spans="2:4" x14ac:dyDescent="0.3">
      <c r="B29" s="20" t="s">
        <v>232</v>
      </c>
      <c r="C29" s="5" t="s">
        <v>233</v>
      </c>
      <c r="D29" s="5" t="s">
        <v>36</v>
      </c>
    </row>
    <row r="30" spans="2:4" x14ac:dyDescent="0.3">
      <c r="B30" s="20" t="s">
        <v>234</v>
      </c>
      <c r="C30" s="5" t="s">
        <v>235</v>
      </c>
      <c r="D30" s="5" t="s">
        <v>36</v>
      </c>
    </row>
    <row r="31" spans="2:4" x14ac:dyDescent="0.3">
      <c r="B31" s="20" t="s">
        <v>236</v>
      </c>
      <c r="C31" s="5" t="s">
        <v>237</v>
      </c>
      <c r="D31" s="5" t="s">
        <v>36</v>
      </c>
    </row>
    <row r="32" spans="2:4" x14ac:dyDescent="0.3">
      <c r="B32" s="20" t="s">
        <v>238</v>
      </c>
      <c r="C32" s="5" t="s">
        <v>239</v>
      </c>
      <c r="D32" s="5" t="s">
        <v>169</v>
      </c>
    </row>
    <row r="33" spans="2:4" x14ac:dyDescent="0.3">
      <c r="B33" s="20" t="s">
        <v>240</v>
      </c>
      <c r="C33" s="5" t="s">
        <v>241</v>
      </c>
      <c r="D33" s="5" t="s">
        <v>49</v>
      </c>
    </row>
    <row r="34" spans="2:4" x14ac:dyDescent="0.3">
      <c r="B34" s="20" t="s">
        <v>242</v>
      </c>
      <c r="C34" s="5" t="s">
        <v>243</v>
      </c>
      <c r="D34" s="5" t="s">
        <v>33</v>
      </c>
    </row>
    <row r="35" spans="2:4" x14ac:dyDescent="0.3">
      <c r="B35" s="20" t="s">
        <v>244</v>
      </c>
      <c r="C35" s="5" t="s">
        <v>245</v>
      </c>
      <c r="D35" s="5" t="s">
        <v>35</v>
      </c>
    </row>
    <row r="36" spans="2:4" x14ac:dyDescent="0.3">
      <c r="B36" s="20" t="s">
        <v>246</v>
      </c>
      <c r="C36" s="5" t="s">
        <v>247</v>
      </c>
      <c r="D36" s="5" t="s">
        <v>15</v>
      </c>
    </row>
    <row r="37" spans="2:4" x14ac:dyDescent="0.3">
      <c r="B37" s="20" t="s">
        <v>248</v>
      </c>
      <c r="C37" s="5" t="s">
        <v>249</v>
      </c>
      <c r="D37" s="5" t="s">
        <v>15</v>
      </c>
    </row>
    <row r="38" spans="2:4" x14ac:dyDescent="0.3">
      <c r="B38" s="20" t="s">
        <v>250</v>
      </c>
      <c r="C38" s="5" t="s">
        <v>251</v>
      </c>
      <c r="D38" s="5" t="s">
        <v>15</v>
      </c>
    </row>
    <row r="39" spans="2:4" x14ac:dyDescent="0.3">
      <c r="B39" s="20" t="s">
        <v>252</v>
      </c>
      <c r="C39" s="5" t="s">
        <v>253</v>
      </c>
      <c r="D39" s="5" t="s">
        <v>13</v>
      </c>
    </row>
    <row r="40" spans="2:4" x14ac:dyDescent="0.3">
      <c r="B40" s="21" t="s">
        <v>262</v>
      </c>
      <c r="C40" s="5" t="s">
        <v>263</v>
      </c>
      <c r="D40" s="5" t="s">
        <v>35</v>
      </c>
    </row>
    <row r="41" spans="2:4" x14ac:dyDescent="0.3">
      <c r="B41" s="21" t="s">
        <v>260</v>
      </c>
      <c r="C41" s="5" t="s">
        <v>261</v>
      </c>
      <c r="D41" s="5" t="s">
        <v>130</v>
      </c>
    </row>
    <row r="42" spans="2:4" x14ac:dyDescent="0.3">
      <c r="B42" s="20" t="s">
        <v>260</v>
      </c>
      <c r="C42" s="5" t="s">
        <v>261</v>
      </c>
      <c r="D42" s="5"/>
    </row>
    <row r="43" spans="2:4" x14ac:dyDescent="0.3">
      <c r="B43" s="20" t="s">
        <v>262</v>
      </c>
      <c r="C43" s="5" t="s">
        <v>263</v>
      </c>
      <c r="D43" s="5"/>
    </row>
    <row r="44" spans="2:4" x14ac:dyDescent="0.3">
      <c r="B44" s="20" t="s">
        <v>264</v>
      </c>
      <c r="C44" s="5" t="s">
        <v>265</v>
      </c>
      <c r="D44" s="5"/>
    </row>
    <row r="45" spans="2:4" x14ac:dyDescent="0.3">
      <c r="B45" s="20" t="s">
        <v>266</v>
      </c>
      <c r="C45" s="5" t="s">
        <v>267</v>
      </c>
      <c r="D45" s="5"/>
    </row>
    <row r="46" spans="2:4" x14ac:dyDescent="0.3">
      <c r="B46" s="20" t="s">
        <v>268</v>
      </c>
      <c r="C46" s="5" t="s">
        <v>269</v>
      </c>
      <c r="D46" s="5"/>
    </row>
    <row r="47" spans="2:4" x14ac:dyDescent="0.3">
      <c r="B47" s="20" t="s">
        <v>270</v>
      </c>
      <c r="C47" s="5" t="s">
        <v>271</v>
      </c>
      <c r="D47" s="5"/>
    </row>
    <row r="48" spans="2:4" x14ac:dyDescent="0.3">
      <c r="B48" s="20" t="s">
        <v>272</v>
      </c>
      <c r="C48" s="5" t="s">
        <v>273</v>
      </c>
      <c r="D48" s="5"/>
    </row>
    <row r="49" spans="2:4" x14ac:dyDescent="0.3">
      <c r="B49" s="20" t="s">
        <v>274</v>
      </c>
      <c r="C49" s="5" t="s">
        <v>275</v>
      </c>
      <c r="D49" s="5"/>
    </row>
    <row r="50" spans="2:4" x14ac:dyDescent="0.3">
      <c r="B50" s="20" t="s">
        <v>276</v>
      </c>
      <c r="C50" s="5" t="s">
        <v>277</v>
      </c>
      <c r="D50" s="5"/>
    </row>
    <row r="51" spans="2:4" x14ac:dyDescent="0.3">
      <c r="B51" s="20" t="s">
        <v>278</v>
      </c>
      <c r="C51" s="5" t="s">
        <v>279</v>
      </c>
      <c r="D51" s="5"/>
    </row>
    <row r="52" spans="2:4" x14ac:dyDescent="0.3">
      <c r="B52" s="20" t="s">
        <v>280</v>
      </c>
      <c r="C52" s="5" t="s">
        <v>281</v>
      </c>
      <c r="D52" s="5"/>
    </row>
    <row r="53" spans="2:4" x14ac:dyDescent="0.3">
      <c r="B53" s="20" t="s">
        <v>282</v>
      </c>
      <c r="C53" s="5" t="s">
        <v>283</v>
      </c>
      <c r="D53" s="5"/>
    </row>
    <row r="54" spans="2:4" x14ac:dyDescent="0.3">
      <c r="B54" s="20" t="s">
        <v>284</v>
      </c>
      <c r="C54" s="5" t="s">
        <v>285</v>
      </c>
      <c r="D54" s="5"/>
    </row>
    <row r="55" spans="2:4" x14ac:dyDescent="0.3">
      <c r="B55" s="20" t="s">
        <v>286</v>
      </c>
      <c r="C55" s="5" t="s">
        <v>287</v>
      </c>
      <c r="D55" s="5"/>
    </row>
    <row r="56" spans="2:4" x14ac:dyDescent="0.3">
      <c r="B56" s="20" t="s">
        <v>288</v>
      </c>
      <c r="C56" s="5" t="s">
        <v>237</v>
      </c>
      <c r="D56" s="5"/>
    </row>
    <row r="57" spans="2:4" x14ac:dyDescent="0.3">
      <c r="B57" s="21" t="s">
        <v>289</v>
      </c>
      <c r="C57" s="5" t="s">
        <v>290</v>
      </c>
      <c r="D57" s="5" t="s">
        <v>27</v>
      </c>
    </row>
    <row r="58" spans="2:4" x14ac:dyDescent="0.3">
      <c r="B58" s="20" t="s">
        <v>291</v>
      </c>
      <c r="C58" s="5" t="s">
        <v>292</v>
      </c>
      <c r="D58" s="5"/>
    </row>
    <row r="59" spans="2:4" x14ac:dyDescent="0.3">
      <c r="B59" s="20" t="s">
        <v>293</v>
      </c>
      <c r="C59" s="5" t="s">
        <v>294</v>
      </c>
      <c r="D59" s="5"/>
    </row>
    <row r="60" spans="2:4" x14ac:dyDescent="0.3">
      <c r="B60" s="20" t="s">
        <v>295</v>
      </c>
      <c r="C60" s="5" t="s">
        <v>296</v>
      </c>
      <c r="D60" s="5"/>
    </row>
    <row r="61" spans="2:4" x14ac:dyDescent="0.3">
      <c r="B61" s="20" t="s">
        <v>297</v>
      </c>
      <c r="C61" s="5" t="s">
        <v>298</v>
      </c>
      <c r="D61" s="5"/>
    </row>
    <row r="62" spans="2:4" x14ac:dyDescent="0.3">
      <c r="B62" s="20" t="s">
        <v>299</v>
      </c>
      <c r="C62" s="5" t="s">
        <v>300</v>
      </c>
      <c r="D62" s="5"/>
    </row>
    <row r="63" spans="2:4" x14ac:dyDescent="0.3">
      <c r="B63" s="21" t="s">
        <v>301</v>
      </c>
      <c r="C63" s="5" t="s">
        <v>302</v>
      </c>
      <c r="D63" s="5" t="s">
        <v>5</v>
      </c>
    </row>
    <row r="64" spans="2:4" x14ac:dyDescent="0.3">
      <c r="B64" s="20" t="s">
        <v>303</v>
      </c>
      <c r="C64" s="5" t="s">
        <v>304</v>
      </c>
      <c r="D64" s="5" t="s">
        <v>19</v>
      </c>
    </row>
    <row r="65" spans="2:4" x14ac:dyDescent="0.3">
      <c r="B65" s="20" t="s">
        <v>305</v>
      </c>
      <c r="C65" s="5" t="s">
        <v>306</v>
      </c>
      <c r="D65" s="5"/>
    </row>
    <row r="66" spans="2:4" x14ac:dyDescent="0.3">
      <c r="B66" s="20" t="s">
        <v>307</v>
      </c>
      <c r="C66" s="5" t="s">
        <v>308</v>
      </c>
      <c r="D66" s="5"/>
    </row>
    <row r="67" spans="2:4" x14ac:dyDescent="0.3">
      <c r="B67" s="20" t="s">
        <v>309</v>
      </c>
      <c r="C67" s="5" t="s">
        <v>310</v>
      </c>
      <c r="D67" s="5" t="s">
        <v>52</v>
      </c>
    </row>
    <row r="68" spans="2:4" x14ac:dyDescent="0.3">
      <c r="B68" s="20" t="s">
        <v>311</v>
      </c>
      <c r="C68" s="5" t="s">
        <v>312</v>
      </c>
      <c r="D68" s="5"/>
    </row>
    <row r="69" spans="2:4" x14ac:dyDescent="0.3">
      <c r="B69" s="20" t="s">
        <v>313</v>
      </c>
      <c r="C69" s="5" t="s">
        <v>314</v>
      </c>
      <c r="D69" s="5"/>
    </row>
    <row r="70" spans="2:4" x14ac:dyDescent="0.3">
      <c r="B70" s="20" t="s">
        <v>315</v>
      </c>
      <c r="C70" s="5" t="s">
        <v>316</v>
      </c>
      <c r="D70" s="5"/>
    </row>
    <row r="71" spans="2:4" x14ac:dyDescent="0.3">
      <c r="B71" s="20" t="s">
        <v>317</v>
      </c>
      <c r="C71" s="5" t="s">
        <v>318</v>
      </c>
      <c r="D71" s="5"/>
    </row>
    <row r="72" spans="2:4" x14ac:dyDescent="0.3">
      <c r="B72" s="20" t="s">
        <v>319</v>
      </c>
      <c r="C72" s="5" t="s">
        <v>320</v>
      </c>
      <c r="D72" s="5"/>
    </row>
    <row r="73" spans="2:4" x14ac:dyDescent="0.3">
      <c r="B73" s="20" t="s">
        <v>321</v>
      </c>
      <c r="C73" s="5" t="s">
        <v>322</v>
      </c>
      <c r="D73" s="5"/>
    </row>
    <row r="74" spans="2:4" x14ac:dyDescent="0.3">
      <c r="B74" s="20" t="s">
        <v>323</v>
      </c>
      <c r="C74" s="5" t="s">
        <v>324</v>
      </c>
      <c r="D74" s="5"/>
    </row>
    <row r="75" spans="2:4" x14ac:dyDescent="0.3">
      <c r="B75" s="20" t="s">
        <v>325</v>
      </c>
      <c r="C75" s="5" t="s">
        <v>326</v>
      </c>
      <c r="D75" s="5"/>
    </row>
    <row r="76" spans="2:4" x14ac:dyDescent="0.3">
      <c r="B76" s="20" t="s">
        <v>327</v>
      </c>
      <c r="C76" s="5" t="s">
        <v>328</v>
      </c>
      <c r="D76" s="5" t="s">
        <v>69</v>
      </c>
    </row>
    <row r="77" spans="2:4" x14ac:dyDescent="0.3">
      <c r="B77" s="20" t="s">
        <v>329</v>
      </c>
      <c r="C77" s="5" t="s">
        <v>330</v>
      </c>
      <c r="D77" s="5"/>
    </row>
    <row r="78" spans="2:4" x14ac:dyDescent="0.3">
      <c r="B78" s="20" t="s">
        <v>331</v>
      </c>
      <c r="C78" s="5" t="s">
        <v>332</v>
      </c>
      <c r="D78" s="5"/>
    </row>
    <row r="79" spans="2:4" x14ac:dyDescent="0.3">
      <c r="B79" s="20" t="s">
        <v>333</v>
      </c>
      <c r="C79" s="5" t="s">
        <v>334</v>
      </c>
      <c r="D79" s="5"/>
    </row>
    <row r="80" spans="2:4" x14ac:dyDescent="0.3">
      <c r="B80" s="20" t="s">
        <v>335</v>
      </c>
      <c r="C80" s="5" t="s">
        <v>304</v>
      </c>
      <c r="D80" s="5" t="s">
        <v>21</v>
      </c>
    </row>
    <row r="81" spans="2:4" x14ac:dyDescent="0.3">
      <c r="B81" s="20" t="s">
        <v>336</v>
      </c>
      <c r="C81" s="5" t="s">
        <v>337</v>
      </c>
      <c r="D81" s="5"/>
    </row>
    <row r="82" spans="2:4" x14ac:dyDescent="0.3">
      <c r="B82" s="20" t="s">
        <v>338</v>
      </c>
      <c r="C82" s="5" t="s">
        <v>339</v>
      </c>
      <c r="D82" s="5" t="s">
        <v>17</v>
      </c>
    </row>
    <row r="83" spans="2:4" x14ac:dyDescent="0.3">
      <c r="B83" s="20" t="s">
        <v>362</v>
      </c>
      <c r="C83" s="5" t="s">
        <v>363</v>
      </c>
      <c r="D83" s="5"/>
    </row>
    <row r="84" spans="2:4" x14ac:dyDescent="0.3">
      <c r="B84" s="20" t="s">
        <v>365</v>
      </c>
      <c r="C84" s="5" t="s">
        <v>364</v>
      </c>
      <c r="D84" s="5"/>
    </row>
    <row r="85" spans="2:4" x14ac:dyDescent="0.3">
      <c r="B85" s="20" t="s">
        <v>366</v>
      </c>
      <c r="C85" s="5" t="s">
        <v>367</v>
      </c>
      <c r="D85" s="5"/>
    </row>
    <row r="86" spans="2:4" x14ac:dyDescent="0.3">
      <c r="B86" s="20" t="s">
        <v>369</v>
      </c>
      <c r="C86" s="5" t="s">
        <v>368</v>
      </c>
      <c r="D86" s="5"/>
    </row>
    <row r="87" spans="2:4" x14ac:dyDescent="0.3">
      <c r="B87" s="20" t="s">
        <v>256</v>
      </c>
      <c r="C87" s="5" t="s">
        <v>257</v>
      </c>
      <c r="D87" s="5"/>
    </row>
    <row r="88" spans="2:4" x14ac:dyDescent="0.3">
      <c r="B88" s="20" t="s">
        <v>258</v>
      </c>
      <c r="C88" s="5" t="s">
        <v>259</v>
      </c>
      <c r="D88" s="5"/>
    </row>
    <row r="89" spans="2:4" x14ac:dyDescent="0.3">
      <c r="B89" s="20" t="s">
        <v>370</v>
      </c>
      <c r="C89" s="5" t="s">
        <v>371</v>
      </c>
      <c r="D89" s="5"/>
    </row>
    <row r="90" spans="2:4" x14ac:dyDescent="0.3">
      <c r="B90" s="20" t="s">
        <v>372</v>
      </c>
      <c r="C90" s="5" t="s">
        <v>373</v>
      </c>
      <c r="D90" s="5"/>
    </row>
    <row r="91" spans="2:4" x14ac:dyDescent="0.3">
      <c r="B91" s="20" t="s">
        <v>338</v>
      </c>
      <c r="C91" s="5" t="s">
        <v>339</v>
      </c>
      <c r="D91" s="5"/>
    </row>
    <row r="92" spans="2:4" x14ac:dyDescent="0.3">
      <c r="B92" s="20" t="s">
        <v>385</v>
      </c>
      <c r="C92" s="5" t="s">
        <v>386</v>
      </c>
      <c r="D92" s="5" t="s">
        <v>169</v>
      </c>
    </row>
    <row r="93" spans="2:4" x14ac:dyDescent="0.3">
      <c r="B93" s="20" t="s">
        <v>387</v>
      </c>
      <c r="C93" s="5" t="s">
        <v>388</v>
      </c>
      <c r="D93" s="5"/>
    </row>
    <row r="94" spans="2:4" x14ac:dyDescent="0.3">
      <c r="B94" s="20" t="s">
        <v>389</v>
      </c>
      <c r="C94" s="5" t="s">
        <v>390</v>
      </c>
      <c r="D94" s="5"/>
    </row>
    <row r="95" spans="2:4" x14ac:dyDescent="0.3">
      <c r="B95" s="20" t="s">
        <v>392</v>
      </c>
      <c r="C95" s="5" t="s">
        <v>391</v>
      </c>
      <c r="D95" s="5"/>
    </row>
    <row r="96" spans="2:4" x14ac:dyDescent="0.3">
      <c r="B96" s="20" t="s">
        <v>393</v>
      </c>
      <c r="C96" s="5" t="s">
        <v>294</v>
      </c>
      <c r="D96" s="5"/>
    </row>
    <row r="97" spans="2:4" x14ac:dyDescent="0.3">
      <c r="B97" s="20" t="s">
        <v>254</v>
      </c>
      <c r="C97" s="5" t="s">
        <v>255</v>
      </c>
      <c r="D97" s="5" t="s">
        <v>35</v>
      </c>
    </row>
    <row r="98" spans="2:4" x14ac:dyDescent="0.3">
      <c r="B98" s="20" t="s">
        <v>486</v>
      </c>
      <c r="C98" s="5" t="s">
        <v>487</v>
      </c>
      <c r="D98" s="5" t="s">
        <v>15</v>
      </c>
    </row>
    <row r="99" spans="2:4" x14ac:dyDescent="0.3">
      <c r="B99" s="20" t="s">
        <v>494</v>
      </c>
      <c r="C99" s="5" t="s">
        <v>495</v>
      </c>
      <c r="D99" s="5" t="s">
        <v>52</v>
      </c>
    </row>
    <row r="100" spans="2:4" x14ac:dyDescent="0.3">
      <c r="B100" s="20" t="s">
        <v>491</v>
      </c>
      <c r="C100" s="5" t="s">
        <v>492</v>
      </c>
      <c r="D100" s="5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ZS</vt:lpstr>
      <vt:lpstr>DATA</vt:lpstr>
      <vt:lpstr>tng</vt:lpstr>
      <vt:lpstr>prevodnik</vt:lpstr>
      <vt:lpstr>Databaza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Tomášová</dc:creator>
  <cp:lastModifiedBy>Margita Hudáková</cp:lastModifiedBy>
  <cp:lastPrinted>2015-03-26T13:18:07Z</cp:lastPrinted>
  <dcterms:created xsi:type="dcterms:W3CDTF">2014-01-10T05:58:51Z</dcterms:created>
  <dcterms:modified xsi:type="dcterms:W3CDTF">2015-03-26T13:32:25Z</dcterms:modified>
</cp:coreProperties>
</file>