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 activeTab="1"/>
  </bookViews>
  <sheets>
    <sheet name="AKTIVA" sheetId="1" r:id="rId1"/>
    <sheet name="PASIVA" sheetId="2" r:id="rId2"/>
  </sheets>
  <definedNames>
    <definedName name="_xlnm.Print_Area" localSheetId="0">AKTIVA!$A$1:$G$141</definedName>
    <definedName name="_xlnm.Print_Area" localSheetId="1">PASIVA!$A$1:$E$79</definedName>
  </definedNames>
  <calcPr calcId="125725"/>
</workbook>
</file>

<file path=xl/calcChain.xml><?xml version="1.0" encoding="utf-8"?>
<calcChain xmlns="http://schemas.openxmlformats.org/spreadsheetml/2006/main">
  <c r="D9" i="1"/>
  <c r="D8"/>
  <c r="E9"/>
  <c r="E8"/>
  <c r="F9"/>
  <c r="G9"/>
  <c r="F10"/>
  <c r="F11"/>
  <c r="F12"/>
  <c r="F13"/>
  <c r="F14"/>
  <c r="F15"/>
  <c r="F16"/>
  <c r="D17"/>
  <c r="E17"/>
  <c r="F17"/>
  <c r="G17"/>
  <c r="F18"/>
  <c r="F19"/>
  <c r="F20"/>
  <c r="F21"/>
  <c r="F22"/>
  <c r="F23"/>
  <c r="F24"/>
  <c r="F25"/>
  <c r="F26"/>
  <c r="F27"/>
  <c r="F28"/>
  <c r="F29"/>
  <c r="D30"/>
  <c r="E30"/>
  <c r="F30"/>
  <c r="G30"/>
  <c r="F31"/>
  <c r="F32"/>
  <c r="F33"/>
  <c r="F34"/>
  <c r="F35"/>
  <c r="F42"/>
  <c r="F43"/>
  <c r="F44"/>
  <c r="D46"/>
  <c r="D45"/>
  <c r="E46"/>
  <c r="F46"/>
  <c r="G46"/>
  <c r="F47"/>
  <c r="F48"/>
  <c r="F49"/>
  <c r="F50"/>
  <c r="F51"/>
  <c r="D52"/>
  <c r="E52"/>
  <c r="F52"/>
  <c r="G52"/>
  <c r="F53"/>
  <c r="F54"/>
  <c r="F55"/>
  <c r="F56"/>
  <c r="F57"/>
  <c r="F58"/>
  <c r="F59"/>
  <c r="D60"/>
  <c r="E60"/>
  <c r="F60"/>
  <c r="G60"/>
  <c r="F61"/>
  <c r="F62"/>
  <c r="F63"/>
  <c r="F64"/>
  <c r="F65"/>
  <c r="F66"/>
  <c r="F67"/>
  <c r="F68"/>
  <c r="F69"/>
  <c r="F70"/>
  <c r="F71"/>
  <c r="D78"/>
  <c r="E78"/>
  <c r="F78"/>
  <c r="G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D103"/>
  <c r="E103"/>
  <c r="F103"/>
  <c r="G103"/>
  <c r="F104"/>
  <c r="F105"/>
  <c r="F106"/>
  <c r="F107"/>
  <c r="F114"/>
  <c r="F115"/>
  <c r="F116"/>
  <c r="F117"/>
  <c r="F118"/>
  <c r="F119"/>
  <c r="F120"/>
  <c r="F121"/>
  <c r="D122"/>
  <c r="E122"/>
  <c r="F122"/>
  <c r="G122"/>
  <c r="F123"/>
  <c r="F124"/>
  <c r="F125"/>
  <c r="F126"/>
  <c r="F127"/>
  <c r="D128"/>
  <c r="E128"/>
  <c r="F128"/>
  <c r="G128"/>
  <c r="F129"/>
  <c r="F130"/>
  <c r="F131"/>
  <c r="F132"/>
  <c r="F133"/>
  <c r="D134"/>
  <c r="E134"/>
  <c r="F134"/>
  <c r="G134"/>
  <c r="F135"/>
  <c r="F136"/>
  <c r="F137"/>
  <c r="F138"/>
  <c r="D8" i="2"/>
  <c r="E8"/>
  <c r="D11"/>
  <c r="E11"/>
  <c r="D18"/>
  <c r="E18"/>
  <c r="D23"/>
  <c r="D31"/>
  <c r="E31"/>
  <c r="D47"/>
  <c r="E47"/>
  <c r="D69"/>
  <c r="E69"/>
  <c r="D76"/>
  <c r="E76"/>
  <c r="D7" i="1"/>
  <c r="F8"/>
  <c r="F45"/>
  <c r="E7"/>
  <c r="E45"/>
  <c r="F7"/>
  <c r="F16" i="2"/>
  <c r="D7"/>
  <c r="E17" l="1"/>
  <c r="D17"/>
  <c r="G16" s="1"/>
  <c r="E7"/>
  <c r="G45" i="1"/>
  <c r="G8"/>
  <c r="E6" i="2" l="1"/>
  <c r="D6"/>
  <c r="G7" i="1"/>
</calcChain>
</file>

<file path=xl/sharedStrings.xml><?xml version="1.0" encoding="utf-8"?>
<sst xmlns="http://schemas.openxmlformats.org/spreadsheetml/2006/main" count="617" uniqueCount="411">
  <si>
    <t>Súvaha Úč ROPO SFOV  1 - 01</t>
  </si>
  <si>
    <t>Označenie</t>
  </si>
  <si>
    <t>STRANA AKTÍV</t>
  </si>
  <si>
    <t>Číslo riadku</t>
  </si>
  <si>
    <t>2015</t>
  </si>
  <si>
    <t>2014</t>
  </si>
  <si>
    <t>Brutto</t>
  </si>
  <si>
    <t xml:space="preserve">Korekcia </t>
  </si>
  <si>
    <t>Netto</t>
  </si>
  <si>
    <t>a</t>
  </si>
  <si>
    <t>b</t>
  </si>
  <si>
    <t>c</t>
  </si>
  <si>
    <t xml:space="preserve">SPOLU MAJETOK                                         r.002 + r.033 + r.110+ r. 114                                          </t>
  </si>
  <si>
    <t>001</t>
  </si>
  <si>
    <t>A.</t>
  </si>
  <si>
    <t>Neobežný majetok                                         r.003 + r.011 + r.024</t>
  </si>
  <si>
    <t>002</t>
  </si>
  <si>
    <t>A.I.</t>
  </si>
  <si>
    <t>Dlhodobý nehmotný majetok                               súčet (r. 004 až 010)</t>
  </si>
  <si>
    <t>003</t>
  </si>
  <si>
    <t>A.I.1.</t>
  </si>
  <si>
    <t>Aktivované náklady na vývoj                                              (012) - (072 + 091AÚ)</t>
  </si>
  <si>
    <t>004</t>
  </si>
  <si>
    <t>2.</t>
  </si>
  <si>
    <t>Softvér (013) - (073 + 091AÚ)</t>
  </si>
  <si>
    <t>005</t>
  </si>
  <si>
    <t>3.</t>
  </si>
  <si>
    <t>Oceniteľné práva (014) - (074 + 091AÚ)</t>
  </si>
  <si>
    <t>006</t>
  </si>
  <si>
    <t>4.</t>
  </si>
  <si>
    <t>Drobný dlhodobý nehmotný majetok              (018) - (078 + 091AÚ)</t>
  </si>
  <si>
    <t>007</t>
  </si>
  <si>
    <t>5.</t>
  </si>
  <si>
    <t>Ostatný dlhodobý nehmotný majetok             (019) - (079 + 091AÚ)</t>
  </si>
  <si>
    <t>008</t>
  </si>
  <si>
    <t>6.</t>
  </si>
  <si>
    <t xml:space="preserve">Obstaranie dlhodobého nehmotného majetku (041) - (093) </t>
  </si>
  <si>
    <t>009</t>
  </si>
  <si>
    <t>7.</t>
  </si>
  <si>
    <t>Poskytnuté preddavky na dlhodobý nehmotný majetok (051) - (095AÚ)</t>
  </si>
  <si>
    <t>010</t>
  </si>
  <si>
    <t>A.II.</t>
  </si>
  <si>
    <t>Dlhodobý hmotný majetok                                     súčet (r. 012 až r. 023)</t>
  </si>
  <si>
    <t>011</t>
  </si>
  <si>
    <t>A.II.1.</t>
  </si>
  <si>
    <t>Pozemky (031) - (092AÚ)</t>
  </si>
  <si>
    <t>012</t>
  </si>
  <si>
    <t>Umelecké diela a zbierky (032) - (092AÚ)</t>
  </si>
  <si>
    <t>013</t>
  </si>
  <si>
    <t>Predmety z drahých kovov (033) - (092AÚ)</t>
  </si>
  <si>
    <t>014</t>
  </si>
  <si>
    <t>Stavby (021) - (081 + 092AÚ)</t>
  </si>
  <si>
    <t>015</t>
  </si>
  <si>
    <t>Samostatné hnuteľné veci a súbory hnuteľných vecí (022) - (082+092AÚ)</t>
  </si>
  <si>
    <t>016</t>
  </si>
  <si>
    <t>Dopravné prostriedky                                     (023) - (083 + 092AÚ)</t>
  </si>
  <si>
    <t>017</t>
  </si>
  <si>
    <t>Pestovateľské celky trvalých porastov                              (025) - (085 + 092AÚ)</t>
  </si>
  <si>
    <t>018</t>
  </si>
  <si>
    <t>8.</t>
  </si>
  <si>
    <t>Základné stádo a ťažné zvieratá                   (026) - (086 + 092AÚ)</t>
  </si>
  <si>
    <t>019</t>
  </si>
  <si>
    <t>9.</t>
  </si>
  <si>
    <t>Drobný dlhodobý hmotný majetok                  (028) - (088 + 092AÚ)</t>
  </si>
  <si>
    <t>020</t>
  </si>
  <si>
    <t>10.</t>
  </si>
  <si>
    <t>Ostatný dlhodobý hmotný majetok                  (029) - (089 + 092AÚ)</t>
  </si>
  <si>
    <t>021</t>
  </si>
  <si>
    <t>11.</t>
  </si>
  <si>
    <t>Obstaranie dlhodobého hmotného majetku (042) - (094)</t>
  </si>
  <si>
    <t>022</t>
  </si>
  <si>
    <t>12.</t>
  </si>
  <si>
    <t>Poskytnuté preddavky na dlhodobý hmotný majetok (052) - (095AÚ)</t>
  </si>
  <si>
    <t>023</t>
  </si>
  <si>
    <t>A.III.</t>
  </si>
  <si>
    <t>Dlhodobý finančný majetok                                            súčet (r.025 až r. 032)</t>
  </si>
  <si>
    <t>024</t>
  </si>
  <si>
    <t>A.III.1.</t>
  </si>
  <si>
    <t>Podielové cenné papiere a podiely v dcérskej účtovnej jednotke  (061) - (096AÚ)</t>
  </si>
  <si>
    <t>025</t>
  </si>
  <si>
    <t>Podielové cenné papiere a podiely v  spoločnosti s podstatným vplyvom                   (062) - (096AÚ)</t>
  </si>
  <si>
    <t>026</t>
  </si>
  <si>
    <t>Realizovateľné cenné papiere a podiely                      (063) - (096AÚ)</t>
  </si>
  <si>
    <t>027</t>
  </si>
  <si>
    <t>Dlhové cenné papiere držané do splatnosti (065) - (096AÚ)</t>
  </si>
  <si>
    <t>028</t>
  </si>
  <si>
    <t>Pôžičky účtovnej jednotke v konsolidovanom celku (066) - (096AÚ)</t>
  </si>
  <si>
    <t>029</t>
  </si>
  <si>
    <t>Ostatné pôžičky (067) - (096AÚ)</t>
  </si>
  <si>
    <t>030</t>
  </si>
  <si>
    <t>Ostatný dlhodobý finančný majetok               (069) - (096AÚ)</t>
  </si>
  <si>
    <t>031</t>
  </si>
  <si>
    <t xml:space="preserve">Obstaranie dlhodobého finančného majetku (043) - (096AÚ) </t>
  </si>
  <si>
    <t>032</t>
  </si>
  <si>
    <t>B.</t>
  </si>
  <si>
    <t>Obežný majetok   r. 034 + r. 040 + r. 048 + r. 060 + r. 085 + r. 098 + r. 104</t>
  </si>
  <si>
    <t>033</t>
  </si>
  <si>
    <t>B.I.</t>
  </si>
  <si>
    <t xml:space="preserve">Zásoby                                                                              súčet (r. 035 až r. 039) </t>
  </si>
  <si>
    <t>034</t>
  </si>
  <si>
    <t>B.I.1.</t>
  </si>
  <si>
    <t>Materiál (112 + 119) - (191)</t>
  </si>
  <si>
    <t>035</t>
  </si>
  <si>
    <t>Nedokončená výroba a polotovary                (121 + 122) - (192 + 193)</t>
  </si>
  <si>
    <t>036</t>
  </si>
  <si>
    <t>Výrobky (123) - (194)</t>
  </si>
  <si>
    <t>037</t>
  </si>
  <si>
    <t>Zvieratá (124) - (195)</t>
  </si>
  <si>
    <t>038</t>
  </si>
  <si>
    <t>Tovar  (132 + 133 + 139) - (196)</t>
  </si>
  <si>
    <t>039</t>
  </si>
  <si>
    <t>B.II.</t>
  </si>
  <si>
    <t>Zúčtovanie medzi subjektami verejnej správy súčet (r. 041 až r.047)</t>
  </si>
  <si>
    <t>040</t>
  </si>
  <si>
    <t>B.II.1.</t>
  </si>
  <si>
    <t>Zúčtovanie odvodov príjmov rozpočtových organizácií do rozpočtu zriaďovateľa                   (351)</t>
  </si>
  <si>
    <t>041</t>
  </si>
  <si>
    <t>Zúčtovanie transferov štátneho rozpočtu                          (353)</t>
  </si>
  <si>
    <t>042</t>
  </si>
  <si>
    <t>Zúčtovanie transferov rozpočtu obce a vyššieho územného celku (355)</t>
  </si>
  <si>
    <t>043</t>
  </si>
  <si>
    <t>Zúčtovanie transferov zo štátneho rozpočtu v rámci konsolidovaného celku                         (356)</t>
  </si>
  <si>
    <t>044</t>
  </si>
  <si>
    <t>Ostatné zúčtovanie rozpočtu obce a vyššieho územného celku (357)</t>
  </si>
  <si>
    <t>045</t>
  </si>
  <si>
    <t>Zúčtovanie transferov zo štátneho  rozpočtu iným subjektom (358)</t>
  </si>
  <si>
    <t>046</t>
  </si>
  <si>
    <t>Zúčtovanie transferov medzi subjektami verejnej správy a iné zúčtovania (359)</t>
  </si>
  <si>
    <t>047</t>
  </si>
  <si>
    <t>B.III.</t>
  </si>
  <si>
    <t>Dlhodobé pohľadávky                                súčet (r.049 až 059)</t>
  </si>
  <si>
    <t>048</t>
  </si>
  <si>
    <t>B.III.1.</t>
  </si>
  <si>
    <t>Odberatelia (311AÚ) - (391AÚ)</t>
  </si>
  <si>
    <t>049</t>
  </si>
  <si>
    <t>Zmenky na inkaso (312AÚ) - (391AÚ)</t>
  </si>
  <si>
    <t>050</t>
  </si>
  <si>
    <t>Pohľadávky za eskontované cenné papiere  (313AÚ) - (391AÚ)</t>
  </si>
  <si>
    <t>051</t>
  </si>
  <si>
    <t>Ostatné pohľadávky (315AÚ) - (391AÚ)</t>
  </si>
  <si>
    <t>052</t>
  </si>
  <si>
    <t>Pohľadávky voči zamestnancom                   (335AÚ) - (391AÚ)</t>
  </si>
  <si>
    <t>053</t>
  </si>
  <si>
    <t>Pohľadávky voči združeniu                            (369AÚ) - (391AÚ)</t>
  </si>
  <si>
    <t>054</t>
  </si>
  <si>
    <t>Pohľadávky a záväzky z pevných termínových operácií (373AÚ) - (391AÚ)</t>
  </si>
  <si>
    <t>055</t>
  </si>
  <si>
    <t>Pohľadávky z nájmu (374AÚ) - (391AÚ)</t>
  </si>
  <si>
    <t>056</t>
  </si>
  <si>
    <t>Pohľadávky z vydaných dlhopisov                (375AÚ) - (391AÚ)</t>
  </si>
  <si>
    <t>057</t>
  </si>
  <si>
    <t>Nakúpené opcie (376AÚ) - (391AÚ)</t>
  </si>
  <si>
    <t>058</t>
  </si>
  <si>
    <t>Iné pohľadávky (378AÚ) - (391AÚ)</t>
  </si>
  <si>
    <t>059</t>
  </si>
  <si>
    <t>B.IV.</t>
  </si>
  <si>
    <t>Krátkodobé pohľadávky                             súčet (r.061 až 084)</t>
  </si>
  <si>
    <t>060</t>
  </si>
  <si>
    <t>B.IV1.</t>
  </si>
  <si>
    <t>061</t>
  </si>
  <si>
    <t>062</t>
  </si>
  <si>
    <t>063</t>
  </si>
  <si>
    <t>Poskytnuté prevádzkové preddavky                         (314) - (391AÚ)</t>
  </si>
  <si>
    <t>064</t>
  </si>
  <si>
    <t>065</t>
  </si>
  <si>
    <t>Pohľadávky z nedaňových rozpočtových príjmov (316) - (391AÚ)</t>
  </si>
  <si>
    <t>066</t>
  </si>
  <si>
    <t>Pohľadávky z daňových a colných rozpočtových príjmov (317) - (391AÚ)</t>
  </si>
  <si>
    <t>067</t>
  </si>
  <si>
    <t>Pohľadávky z nedaňových  príjmov obcí a vyšších územných celkov a rozpočtových organizácií zriadených obcou a vyšším územným celkom  (318) - (391AÚ)</t>
  </si>
  <si>
    <t>068</t>
  </si>
  <si>
    <t>Pohľadávky z daňových  príjmov obcí a vyšších územných celkov                                 (319) - (391AÚ)</t>
  </si>
  <si>
    <t>069</t>
  </si>
  <si>
    <t>070</t>
  </si>
  <si>
    <t>Zúčtovanie s orgánmi sociálneho poistenia a zdravotného poistenia (336) - (391AÚ)</t>
  </si>
  <si>
    <t>071</t>
  </si>
  <si>
    <t>Daň z príjmov (341) - (391AÚ)</t>
  </si>
  <si>
    <t>072</t>
  </si>
  <si>
    <t>13.</t>
  </si>
  <si>
    <t>Ostatné priame dane  (342) - (391AÚ)</t>
  </si>
  <si>
    <t>073</t>
  </si>
  <si>
    <t>14.</t>
  </si>
  <si>
    <t>Daň z pridanej hodnoty  (343) - (391AÚ)</t>
  </si>
  <si>
    <t>074</t>
  </si>
  <si>
    <t>15.</t>
  </si>
  <si>
    <t>Ostatné dane a poplatky (345) - (391AÚ)</t>
  </si>
  <si>
    <t>075</t>
  </si>
  <si>
    <t>16.</t>
  </si>
  <si>
    <t>076</t>
  </si>
  <si>
    <t>17.</t>
  </si>
  <si>
    <t>Pohľadávky a záväzky z pevných termínovaných operácií                                   (373AÚ) - (391AÚ)</t>
  </si>
  <si>
    <t>077</t>
  </si>
  <si>
    <t>18.</t>
  </si>
  <si>
    <t>078</t>
  </si>
  <si>
    <t>19.</t>
  </si>
  <si>
    <t>079</t>
  </si>
  <si>
    <t>20.</t>
  </si>
  <si>
    <t>080</t>
  </si>
  <si>
    <t>21.</t>
  </si>
  <si>
    <t>081</t>
  </si>
  <si>
    <t>22.</t>
  </si>
  <si>
    <t>Spojovací účet pri združení (396AÚ)</t>
  </si>
  <si>
    <t>082</t>
  </si>
  <si>
    <t>23.</t>
  </si>
  <si>
    <t>Zúčtovanie s Európskou úniou (371AÚ) - (391AÚ)</t>
  </si>
  <si>
    <t>083</t>
  </si>
  <si>
    <t>24.</t>
  </si>
  <si>
    <t>Transfery a ostatné zúčtovanie so subjektami mimo verejnej správy                                    (372AÚ) - (391AÚ)</t>
  </si>
  <si>
    <t>084</t>
  </si>
  <si>
    <t>B.V.</t>
  </si>
  <si>
    <t>Finančné účty súčet (r. 086 až 097)</t>
  </si>
  <si>
    <t>085</t>
  </si>
  <si>
    <t>B.V.1.</t>
  </si>
  <si>
    <t>Pokladnica (211)</t>
  </si>
  <si>
    <t>086</t>
  </si>
  <si>
    <t>Ceniny (213)</t>
  </si>
  <si>
    <t>087</t>
  </si>
  <si>
    <t>Bankové účty (221AÚ +/-261)</t>
  </si>
  <si>
    <t>088</t>
  </si>
  <si>
    <t>Účty v bankách s dobou viazanosti dlhšou ako jeden rok (221AÚ)</t>
  </si>
  <si>
    <t>089</t>
  </si>
  <si>
    <t>Výdavkový rozpočtový účet  (222)</t>
  </si>
  <si>
    <t>090</t>
  </si>
  <si>
    <t>Príjmový rozpočtový účet (223)</t>
  </si>
  <si>
    <t>091</t>
  </si>
  <si>
    <t>Majetkové cenné papiere na obchodovanie (251) - (291AÚ)</t>
  </si>
  <si>
    <t>092</t>
  </si>
  <si>
    <t>Dlhové cenné papiere na obchodovanie                            (253) - (291AÚ)</t>
  </si>
  <si>
    <t>093</t>
  </si>
  <si>
    <t>Dlhové cenné papiere so splatnosťou  do jedného roka držané do splatnosti                   (256) - (291AÚ)</t>
  </si>
  <si>
    <t>094</t>
  </si>
  <si>
    <t>Ostatné realizovateľné cenné papiere           (257) - (291AÚ)</t>
  </si>
  <si>
    <t>095</t>
  </si>
  <si>
    <t xml:space="preserve">Obstaranie krátkodobého finančného majetku (259) - (291AÚ) </t>
  </si>
  <si>
    <t>096</t>
  </si>
  <si>
    <t xml:space="preserve">Účty štátnej pokladnice (účtová skupina 28) </t>
  </si>
  <si>
    <t>097</t>
  </si>
  <si>
    <t>B.VI.</t>
  </si>
  <si>
    <t>Poskytnuté návratné finančné výpomoci dlhodobé súčet                                       (r.099 až r.103)</t>
  </si>
  <si>
    <t>098</t>
  </si>
  <si>
    <t>B.VI.1.</t>
  </si>
  <si>
    <t>Poskytnuté návratné finančné výpomoci subjektom v rámci konsolidovaného celku (271AÚ) - (291AÚ)</t>
  </si>
  <si>
    <t>099</t>
  </si>
  <si>
    <t>Poskytnuté návratné finančné výpomoci ostatným subjektom verejnej správy (272AÚ) - (291AÚ)</t>
  </si>
  <si>
    <t>100</t>
  </si>
  <si>
    <t>Poskytnuté návratné finančné výpomoci podnikateľským subjektom                                 (274AÚ) - (291AÚ)</t>
  </si>
  <si>
    <t>101</t>
  </si>
  <si>
    <t>Poskytnuté návratné finančné výpomoci ostatným organizáciám (275AÚ) - (291AÚ)</t>
  </si>
  <si>
    <t>102</t>
  </si>
  <si>
    <t>Poskytnuté návratné finančné výpomoci fyzickým osobám (277AÚ) - (291AÚ)</t>
  </si>
  <si>
    <t>103</t>
  </si>
  <si>
    <t>B.VII.</t>
  </si>
  <si>
    <t>Poskytnuté návratné finančné výpomoci krátkodobé súčet                                             (r.105 až r.109)</t>
  </si>
  <si>
    <t>104</t>
  </si>
  <si>
    <t>B.VII.1.</t>
  </si>
  <si>
    <t>105</t>
  </si>
  <si>
    <t>Poskytnuté návratné finančné výpomoci ostatným subjektom verejnej správy              (272AÚ) - (291AÚ)</t>
  </si>
  <si>
    <t>106</t>
  </si>
  <si>
    <t>Poskytnuté návratné finančné výpomoci podnikateľským subjektom                                (274AÚ) - (291AÚ)</t>
  </si>
  <si>
    <t>107</t>
  </si>
  <si>
    <t>108</t>
  </si>
  <si>
    <t>109</t>
  </si>
  <si>
    <t>C.</t>
  </si>
  <si>
    <t>Časové rozlíšenie súčet                                  (r. 111 až r. 113)</t>
  </si>
  <si>
    <t>110</t>
  </si>
  <si>
    <t>C.1.</t>
  </si>
  <si>
    <t>Náklady budúcich období (381)</t>
  </si>
  <si>
    <t>111</t>
  </si>
  <si>
    <t>Komplexné náklady budúcich období (382)</t>
  </si>
  <si>
    <t>112</t>
  </si>
  <si>
    <t>Príjmy budúcich období (385)</t>
  </si>
  <si>
    <t>113</t>
  </si>
  <si>
    <t>D.</t>
  </si>
  <si>
    <t>Vzťahy k účtom klientov štátnej pokladnice (účtová skupina 20)</t>
  </si>
  <si>
    <t>114</t>
  </si>
  <si>
    <t>STRANA PASÍV</t>
  </si>
  <si>
    <t>VLASTNÉ  IMANIE A ZÁVÄZKY                                           r. 116 + r. 126 + r. 180 + r. 183</t>
  </si>
  <si>
    <t>115</t>
  </si>
  <si>
    <t>Vlastné imanie  r. 117 + r. 120 + r. 123</t>
  </si>
  <si>
    <t>116</t>
  </si>
  <si>
    <t>Oceňovacie rozdiely súčet (r. 118 + r. 119)</t>
  </si>
  <si>
    <t>117</t>
  </si>
  <si>
    <t>Oceňovacie rozdiely z precenenia majetku a záväzkov                   ( +/- 414)</t>
  </si>
  <si>
    <t>118</t>
  </si>
  <si>
    <t>Oceňovacie rozdiely z kapitálových účastín ( +/- 415)</t>
  </si>
  <si>
    <t>119</t>
  </si>
  <si>
    <t xml:space="preserve">Fondy  súčet (r. 121 + r. 122)                                                                                 </t>
  </si>
  <si>
    <t>120</t>
  </si>
  <si>
    <t>Zákonný rezervný fond (421)</t>
  </si>
  <si>
    <t>121</t>
  </si>
  <si>
    <t>Ostatné fondy (427)</t>
  </si>
  <si>
    <t>122</t>
  </si>
  <si>
    <t xml:space="preserve">Výsledok hospodárenia (+/-)                                          súčet (r. 124 až r. 125)                                        </t>
  </si>
  <si>
    <t>123</t>
  </si>
  <si>
    <t>Nevysporiadaný výsledok hospodárenia minulých rokov                      (+/- 428)</t>
  </si>
  <si>
    <t>124</t>
  </si>
  <si>
    <t xml:space="preserve">Výsledok hospodárenia za  účtovné obdobie          (+/-)          r. 001 - (r. 117 + r.120 + r. 124 + r. 126 + r.180 + r. 183)                                          </t>
  </si>
  <si>
    <t>125</t>
  </si>
  <si>
    <t xml:space="preserve">B.  </t>
  </si>
  <si>
    <t>Záväzky                                                                               súčet  r. 127 + r. 132 + r. 140 + r. 151 + r. 173</t>
  </si>
  <si>
    <t>126</t>
  </si>
  <si>
    <t>Rezervy súčet  (r. 128 až 131)</t>
  </si>
  <si>
    <t>127</t>
  </si>
  <si>
    <t>Rezervy zákonné dlhodobé (451AÚ)</t>
  </si>
  <si>
    <t>128</t>
  </si>
  <si>
    <t>Ostatné rezervy (459AÚ)</t>
  </si>
  <si>
    <t>129</t>
  </si>
  <si>
    <t>Rezervy zákonné krátkodobé (323AÚ, 451AÚ)</t>
  </si>
  <si>
    <t>130</t>
  </si>
  <si>
    <t>Ostatné krátkodobé rezervy (323AÚ, 459AÚ)</t>
  </si>
  <si>
    <t>131</t>
  </si>
  <si>
    <t>Zúčtovanie medzi subjektami verejnej správy                             súčet (r. 133 až r. 139)</t>
  </si>
  <si>
    <t>132</t>
  </si>
  <si>
    <t>Zúčtovanie odvodov príjmov rozpočtových organizácií do rozpočtu zriaďovateľa (351)</t>
  </si>
  <si>
    <t>133</t>
  </si>
  <si>
    <t>Zúčtovanie transferov štátneho rozpočtu (353)</t>
  </si>
  <si>
    <t>134</t>
  </si>
  <si>
    <t>135</t>
  </si>
  <si>
    <t>Zúčtovanie transferov zo štátneho rozpočtu v rámci konsolidovaného celku (356)</t>
  </si>
  <si>
    <t>136</t>
  </si>
  <si>
    <t>Ostatné zúčtovanie rozpočtu obce a vyššieho územného celku  (357)</t>
  </si>
  <si>
    <t>137</t>
  </si>
  <si>
    <t xml:space="preserve">Zúčtovanie transferov zo štátneho rozpočtu iným subjektom (358) </t>
  </si>
  <si>
    <t>138</t>
  </si>
  <si>
    <t>139</t>
  </si>
  <si>
    <t>Dlhodobé záväzky  súčet (r. 141 až 150)</t>
  </si>
  <si>
    <t>140</t>
  </si>
  <si>
    <t>Ostatné dlhodobé záväzky (479AÚ)</t>
  </si>
  <si>
    <t>141</t>
  </si>
  <si>
    <t>Dlhodobé prijaté preddavky (475AÚ)</t>
  </si>
  <si>
    <t>142</t>
  </si>
  <si>
    <t>Dlhodobé zmenky na úhradu (478AÚ)</t>
  </si>
  <si>
    <t>143</t>
  </si>
  <si>
    <t>Záväzky zo sociálneho fondu (472)</t>
  </si>
  <si>
    <t>144</t>
  </si>
  <si>
    <t>Záväzky z nájmu (474AÚ)</t>
  </si>
  <si>
    <t>145</t>
  </si>
  <si>
    <t>Dlhodobé nevyfakturované dodávky (476AÚ)</t>
  </si>
  <si>
    <t>146</t>
  </si>
  <si>
    <t>Pohľadávky a záväzky z pevných termínových operácií (373AÚ)</t>
  </si>
  <si>
    <t>147</t>
  </si>
  <si>
    <t>Predané opcie (377AÚ)</t>
  </si>
  <si>
    <t>148</t>
  </si>
  <si>
    <t>Iné záväzky (379AÚ)</t>
  </si>
  <si>
    <t>149</t>
  </si>
  <si>
    <t>Vydané dlhopisy dlhodobé (473AÚ) - (255AÚ)</t>
  </si>
  <si>
    <t>150</t>
  </si>
  <si>
    <t xml:space="preserve">B.IV. </t>
  </si>
  <si>
    <t>Krátkodobé záväzky                                                       súčet (r. 152 až 172)</t>
  </si>
  <si>
    <t>151</t>
  </si>
  <si>
    <t>B.IV.1</t>
  </si>
  <si>
    <t>Dodávatelia (321)</t>
  </si>
  <si>
    <t>152</t>
  </si>
  <si>
    <t>Zmenky na úhradu (322, 478AÚ)</t>
  </si>
  <si>
    <t>153</t>
  </si>
  <si>
    <t>Prijaté preddavky (324, 475AÚ)</t>
  </si>
  <si>
    <t>154</t>
  </si>
  <si>
    <t>Ostatné záväzky (325, 479AÚ)</t>
  </si>
  <si>
    <t>155</t>
  </si>
  <si>
    <t>Nevyfakturované dodávky (326,476AÚ)</t>
  </si>
  <si>
    <t>156</t>
  </si>
  <si>
    <t>157</t>
  </si>
  <si>
    <t>158</t>
  </si>
  <si>
    <t>159</t>
  </si>
  <si>
    <t>160</t>
  </si>
  <si>
    <t>Záväzky z upísaných nesplatených cenných papierov a vkladov (367)</t>
  </si>
  <si>
    <t>161</t>
  </si>
  <si>
    <t>Záväzky voči združeniu (368)</t>
  </si>
  <si>
    <t>162</t>
  </si>
  <si>
    <t>Zamestnanci (331)</t>
  </si>
  <si>
    <t>163</t>
  </si>
  <si>
    <t>Ostatné záväzky voči zamestnancom (333)</t>
  </si>
  <si>
    <t>164</t>
  </si>
  <si>
    <t>Zúčtovanie s orgánmi sociálneho poistenia a zdravotného poistenia (336)</t>
  </si>
  <si>
    <t>165</t>
  </si>
  <si>
    <t>Daň z príjmov (341)</t>
  </si>
  <si>
    <t>166</t>
  </si>
  <si>
    <t>Ostatné priame dane (342)</t>
  </si>
  <si>
    <t>167</t>
  </si>
  <si>
    <t>Daň z pridanej hodnoty (343)</t>
  </si>
  <si>
    <t>168</t>
  </si>
  <si>
    <t>Ostatné dane a poplatky (345)</t>
  </si>
  <si>
    <t>169</t>
  </si>
  <si>
    <t>170</t>
  </si>
  <si>
    <t>Zúčtovanie s Európskou úniou  (371AÚ)</t>
  </si>
  <si>
    <t>171</t>
  </si>
  <si>
    <t>Transfery a ostatné zúčtovanie so subjektami mimo verejnej správy (372AÚ)</t>
  </si>
  <si>
    <t>172</t>
  </si>
  <si>
    <t xml:space="preserve">B.V. </t>
  </si>
  <si>
    <t>Bankové úvery a  výpomoci                                          súčet (r. 174 až 179)</t>
  </si>
  <si>
    <t>173</t>
  </si>
  <si>
    <t>B.V.1</t>
  </si>
  <si>
    <t>Bankové úvery dlhodobé (461AÚ)</t>
  </si>
  <si>
    <t>174</t>
  </si>
  <si>
    <t>Bežné bankové úvery (461AÚ, 221AÚ, 231, 232)</t>
  </si>
  <si>
    <t>175</t>
  </si>
  <si>
    <t>Vydané dlhopisy krátkodobé (473AÚ, 241) - (255AÚ)</t>
  </si>
  <si>
    <t>176</t>
  </si>
  <si>
    <t>Ostatné krátkodobé finančné výpomoci (249)</t>
  </si>
  <si>
    <t>177</t>
  </si>
  <si>
    <t>Prijaté návratné finančné výpomoci od subjektov verejnej správy dlhodobé (273AÚ)</t>
  </si>
  <si>
    <t>178</t>
  </si>
  <si>
    <t>Prijaté návratné finančné výpomoci od subjektov verejnej správy krátkodobé (273AÚ)</t>
  </si>
  <si>
    <t>179</t>
  </si>
  <si>
    <t>Časové rozlíšenie  súčet (r. 181 + r. 182)</t>
  </si>
  <si>
    <t>180</t>
  </si>
  <si>
    <t>Výdavky budúcich období (383)</t>
  </si>
  <si>
    <t>181</t>
  </si>
  <si>
    <t>Výnosy budúcich období (384)</t>
  </si>
  <si>
    <t>182</t>
  </si>
  <si>
    <t>183</t>
  </si>
</sst>
</file>

<file path=xl/styles.xml><?xml version="1.0" encoding="utf-8"?>
<styleSheet xmlns="http://schemas.openxmlformats.org/spreadsheetml/2006/main">
  <fonts count="6">
    <font>
      <sz val="10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 CE"/>
    </font>
    <font>
      <b/>
      <sz val="8"/>
      <color indexed="8"/>
      <name val="Arial"/>
    </font>
    <font>
      <sz val="8"/>
      <color indexed="8"/>
      <name val="Arial CE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center" vertical="center" textRotation="90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2" fontId="3" fillId="0" borderId="2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49" fontId="3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2" fontId="3" fillId="0" borderId="2" xfId="0" applyNumberFormat="1" applyFont="1" applyFill="1" applyBorder="1" applyAlignment="1" applyProtection="1">
      <alignment horizontal="right" vertical="center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center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wrapText="1"/>
    </xf>
    <xf numFmtId="1" fontId="5" fillId="0" borderId="2" xfId="0" applyNumberFormat="1" applyFont="1" applyFill="1" applyBorder="1" applyAlignment="1" applyProtection="1">
      <alignment horizontal="center" vertical="center" wrapText="1"/>
    </xf>
    <xf numFmtId="2" fontId="2" fillId="0" borderId="2" xfId="0" applyNumberFormat="1" applyFont="1" applyFill="1" applyBorder="1" applyAlignment="1" applyProtection="1">
      <alignment horizontal="right" vertical="center"/>
      <protection locked="0"/>
    </xf>
    <xf numFmtId="2" fontId="5" fillId="0" borderId="2" xfId="0" applyNumberFormat="1" applyFont="1" applyFill="1" applyBorder="1" applyAlignment="1" applyProtection="1">
      <alignment horizontal="right" vertical="center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wrapText="1"/>
    </xf>
    <xf numFmtId="0" fontId="5" fillId="0" borderId="2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vertical="top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Fill="1" applyBorder="1" applyAlignment="1" applyProtection="1">
      <alignment horizontal="right" vertical="center"/>
    </xf>
    <xf numFmtId="2" fontId="2" fillId="0" borderId="5" xfId="0" applyNumberFormat="1" applyFont="1" applyFill="1" applyBorder="1" applyAlignment="1" applyProtection="1">
      <alignment horizontal="right" vertical="center"/>
    </xf>
    <xf numFmtId="49" fontId="2" fillId="0" borderId="6" xfId="0" applyNumberFormat="1" applyFont="1" applyFill="1" applyBorder="1" applyAlignment="1" applyProtection="1">
      <alignment horizontal="right" vertical="top" wrapText="1"/>
    </xf>
    <xf numFmtId="0" fontId="5" fillId="0" borderId="6" xfId="0" applyNumberFormat="1" applyFont="1" applyFill="1" applyBorder="1" applyAlignment="1" applyProtection="1">
      <alignment vertical="top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right" vertical="center"/>
    </xf>
    <xf numFmtId="2" fontId="5" fillId="0" borderId="7" xfId="0" applyNumberFormat="1" applyFont="1" applyFill="1" applyBorder="1" applyAlignment="1" applyProtection="1">
      <alignment horizontal="right" vertical="center"/>
    </xf>
    <xf numFmtId="2" fontId="2" fillId="0" borderId="7" xfId="0" applyNumberFormat="1" applyFont="1" applyFill="1" applyBorder="1" applyAlignment="1" applyProtection="1">
      <alignment horizontal="right" vertical="center"/>
    </xf>
    <xf numFmtId="2" fontId="2" fillId="0" borderId="2" xfId="0" applyNumberFormat="1" applyFont="1" applyFill="1" applyBorder="1" applyAlignment="1" applyProtection="1">
      <alignment horizontal="right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6" xfId="0" applyNumberFormat="1" applyFont="1" applyFill="1" applyBorder="1" applyAlignment="1" applyProtection="1">
      <alignment horizontal="right" vertical="top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vertical="center" wrapText="1"/>
    </xf>
    <xf numFmtId="0" fontId="5" fillId="0" borderId="8" xfId="0" applyNumberFormat="1" applyFont="1" applyFill="1" applyBorder="1" applyAlignment="1" applyProtection="1">
      <alignment vertical="top" wrapText="1"/>
    </xf>
    <xf numFmtId="0" fontId="5" fillId="0" borderId="9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vertical="top" wrapText="1"/>
    </xf>
    <xf numFmtId="2" fontId="4" fillId="0" borderId="2" xfId="0" applyNumberFormat="1" applyFont="1" applyFill="1" applyBorder="1" applyAlignment="1" applyProtection="1">
      <alignment horizontal="right"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/>
    <xf numFmtId="2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righ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textRotation="90" wrapText="1"/>
    </xf>
    <xf numFmtId="0" fontId="3" fillId="0" borderId="8" xfId="0" applyNumberFormat="1" applyFont="1" applyFill="1" applyBorder="1" applyAlignment="1" applyProtection="1">
      <alignment horizontal="center" vertical="center" textRotation="90" wrapText="1"/>
    </xf>
    <xf numFmtId="2" fontId="2" fillId="0" borderId="4" xfId="0" applyNumberFormat="1" applyFont="1" applyFill="1" applyBorder="1" applyAlignment="1" applyProtection="1">
      <alignment horizontal="center" vertical="center"/>
    </xf>
    <xf numFmtId="2" fontId="2" fillId="0" borderId="3" xfId="0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center" vertical="center" wrapText="1"/>
    </xf>
    <xf numFmtId="2" fontId="3" fillId="0" borderId="6" xfId="0" applyNumberFormat="1" applyFont="1" applyFill="1" applyBorder="1" applyAlignment="1" applyProtection="1">
      <alignment horizontal="center" vertical="center" wrapText="1"/>
    </xf>
    <xf numFmtId="2" fontId="3" fillId="0" borderId="11" xfId="0" applyNumberFormat="1" applyFont="1" applyFill="1" applyBorder="1" applyAlignment="1" applyProtection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</xf>
    <xf numFmtId="2" fontId="3" fillId="0" borderId="7" xfId="0" applyNumberFormat="1" applyFont="1" applyFill="1" applyBorder="1" applyAlignment="1" applyProtection="1">
      <alignment horizontal="center" vertical="center" wrapText="1"/>
    </xf>
    <xf numFmtId="2" fontId="3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zoomScaleNormal="100" workbookViewId="0">
      <selection activeCell="I139" sqref="I139"/>
    </sheetView>
  </sheetViews>
  <sheetFormatPr defaultColWidth="10.28515625" defaultRowHeight="12.75" customHeight="1"/>
  <cols>
    <col min="1" max="1" width="5.7109375" style="1" customWidth="1"/>
    <col min="2" max="2" width="30.85546875" style="2" customWidth="1"/>
    <col min="3" max="3" width="5.7109375" style="2" customWidth="1"/>
    <col min="4" max="5" width="13.7109375" style="3" customWidth="1"/>
    <col min="6" max="7" width="14.140625" style="3" customWidth="1"/>
  </cols>
  <sheetData>
    <row r="1" spans="1:7" ht="9.9499999999999993" customHeight="1"/>
    <row r="2" spans="1:7">
      <c r="F2" s="87" t="s">
        <v>0</v>
      </c>
      <c r="G2" s="88"/>
    </row>
    <row r="3" spans="1:7" ht="9.9499999999999993" customHeight="1"/>
    <row r="4" spans="1:7" ht="50.1" customHeight="1">
      <c r="A4" s="85" t="s">
        <v>1</v>
      </c>
      <c r="B4" s="83" t="s">
        <v>2</v>
      </c>
      <c r="C4" s="83" t="s">
        <v>3</v>
      </c>
      <c r="D4" s="92" t="s">
        <v>4</v>
      </c>
      <c r="E4" s="93"/>
      <c r="F4" s="94"/>
      <c r="G4" s="5" t="s">
        <v>5</v>
      </c>
    </row>
    <row r="5" spans="1:7" ht="30.95" customHeight="1">
      <c r="A5" s="86"/>
      <c r="B5" s="84"/>
      <c r="C5" s="84"/>
      <c r="D5" s="6" t="s">
        <v>6</v>
      </c>
      <c r="E5" s="6" t="s">
        <v>7</v>
      </c>
      <c r="F5" s="6" t="s">
        <v>8</v>
      </c>
      <c r="G5" s="6" t="s">
        <v>8</v>
      </c>
    </row>
    <row r="6" spans="1:7" ht="12.95" customHeight="1">
      <c r="A6" s="7" t="s">
        <v>9</v>
      </c>
      <c r="B6" s="8" t="s">
        <v>10</v>
      </c>
      <c r="C6" s="9" t="s">
        <v>11</v>
      </c>
      <c r="D6" s="10">
        <v>1</v>
      </c>
      <c r="E6" s="10">
        <v>2</v>
      </c>
      <c r="F6" s="10">
        <v>3</v>
      </c>
      <c r="G6" s="10">
        <v>4</v>
      </c>
    </row>
    <row r="7" spans="1:7" ht="22.5" customHeight="1">
      <c r="A7" s="7"/>
      <c r="B7" s="11" t="s">
        <v>12</v>
      </c>
      <c r="C7" s="12" t="s">
        <v>13</v>
      </c>
      <c r="D7" s="13">
        <f>SUM(D8+D45+D134+D138)</f>
        <v>2632570.4800000004</v>
      </c>
      <c r="E7" s="13">
        <f>SUM(E8+E45+E134+E138)</f>
        <v>187865.66</v>
      </c>
      <c r="F7" s="13">
        <f t="shared" ref="F7:F35" si="0">SUM(D7-E7)</f>
        <v>2444704.8200000003</v>
      </c>
      <c r="G7" s="13">
        <f>SUM(G8+G45+G134+G138)</f>
        <v>5173131.5600000005</v>
      </c>
    </row>
    <row r="8" spans="1:7" ht="22.5" customHeight="1">
      <c r="A8" s="14" t="s">
        <v>14</v>
      </c>
      <c r="B8" s="15" t="s">
        <v>15</v>
      </c>
      <c r="C8" s="12" t="s">
        <v>16</v>
      </c>
      <c r="D8" s="16">
        <f>SUM(D9+D17+D30)</f>
        <v>415424.11000000004</v>
      </c>
      <c r="E8" s="16">
        <f>SUM(E9+E17+E30)</f>
        <v>187865.66</v>
      </c>
      <c r="F8" s="13">
        <f t="shared" si="0"/>
        <v>227558.45000000004</v>
      </c>
      <c r="G8" s="16">
        <f>SUM(G9+G17+G30)</f>
        <v>238820.45</v>
      </c>
    </row>
    <row r="9" spans="1:7" ht="22.5" customHeight="1">
      <c r="A9" s="17" t="s">
        <v>17</v>
      </c>
      <c r="B9" s="18" t="s">
        <v>18</v>
      </c>
      <c r="C9" s="12" t="s">
        <v>19</v>
      </c>
      <c r="D9" s="16">
        <f>SUM(D10+D11+D12+D13+D14+D15+D16)</f>
        <v>7326</v>
      </c>
      <c r="E9" s="16">
        <f>SUM(E10+E11+E12+E13+E14+E15+E16)</f>
        <v>3936</v>
      </c>
      <c r="F9" s="13">
        <f t="shared" si="0"/>
        <v>3390</v>
      </c>
      <c r="G9" s="16">
        <f>SUM(G10+G11+G12+G13+G14+G15+G16)</f>
        <v>4866</v>
      </c>
    </row>
    <row r="10" spans="1:7" ht="22.5" customHeight="1">
      <c r="A10" s="19" t="s">
        <v>20</v>
      </c>
      <c r="B10" s="20" t="s">
        <v>21</v>
      </c>
      <c r="C10" s="21" t="s">
        <v>22</v>
      </c>
      <c r="D10" s="22">
        <v>0</v>
      </c>
      <c r="E10" s="22">
        <v>0</v>
      </c>
      <c r="F10" s="23">
        <f t="shared" si="0"/>
        <v>0</v>
      </c>
      <c r="G10" s="22">
        <v>0</v>
      </c>
    </row>
    <row r="11" spans="1:7" ht="14.1" customHeight="1">
      <c r="A11" s="19" t="s">
        <v>23</v>
      </c>
      <c r="B11" s="24" t="s">
        <v>24</v>
      </c>
      <c r="C11" s="21" t="s">
        <v>25</v>
      </c>
      <c r="D11" s="22">
        <v>7326</v>
      </c>
      <c r="E11" s="22">
        <v>3936</v>
      </c>
      <c r="F11" s="23">
        <f t="shared" si="0"/>
        <v>3390</v>
      </c>
      <c r="G11" s="22">
        <v>4866</v>
      </c>
    </row>
    <row r="12" spans="1:7" ht="14.1" customHeight="1">
      <c r="A12" s="19" t="s">
        <v>26</v>
      </c>
      <c r="B12" s="24" t="s">
        <v>27</v>
      </c>
      <c r="C12" s="21" t="s">
        <v>28</v>
      </c>
      <c r="D12" s="22">
        <v>0</v>
      </c>
      <c r="E12" s="22">
        <v>0</v>
      </c>
      <c r="F12" s="23">
        <f t="shared" si="0"/>
        <v>0</v>
      </c>
      <c r="G12" s="22">
        <v>0</v>
      </c>
    </row>
    <row r="13" spans="1:7" ht="22.5" customHeight="1">
      <c r="A13" s="19" t="s">
        <v>29</v>
      </c>
      <c r="B13" s="25" t="s">
        <v>30</v>
      </c>
      <c r="C13" s="21" t="s">
        <v>31</v>
      </c>
      <c r="D13" s="22">
        <v>0</v>
      </c>
      <c r="E13" s="22">
        <v>0</v>
      </c>
      <c r="F13" s="23">
        <f t="shared" si="0"/>
        <v>0</v>
      </c>
      <c r="G13" s="22">
        <v>0</v>
      </c>
    </row>
    <row r="14" spans="1:7" ht="22.5" customHeight="1">
      <c r="A14" s="19" t="s">
        <v>32</v>
      </c>
      <c r="B14" s="25" t="s">
        <v>33</v>
      </c>
      <c r="C14" s="21" t="s">
        <v>34</v>
      </c>
      <c r="D14" s="22">
        <v>0</v>
      </c>
      <c r="E14" s="22">
        <v>0</v>
      </c>
      <c r="F14" s="23">
        <f t="shared" si="0"/>
        <v>0</v>
      </c>
      <c r="G14" s="22">
        <v>0</v>
      </c>
    </row>
    <row r="15" spans="1:7" ht="22.5" customHeight="1">
      <c r="A15" s="19" t="s">
        <v>35</v>
      </c>
      <c r="B15" s="25" t="s">
        <v>36</v>
      </c>
      <c r="C15" s="21" t="s">
        <v>37</v>
      </c>
      <c r="D15" s="22">
        <v>0</v>
      </c>
      <c r="E15" s="22">
        <v>0</v>
      </c>
      <c r="F15" s="23">
        <f t="shared" si="0"/>
        <v>0</v>
      </c>
      <c r="G15" s="22">
        <v>0</v>
      </c>
    </row>
    <row r="16" spans="1:7" ht="22.5" customHeight="1">
      <c r="A16" s="19" t="s">
        <v>38</v>
      </c>
      <c r="B16" s="25" t="s">
        <v>39</v>
      </c>
      <c r="C16" s="26" t="s">
        <v>40</v>
      </c>
      <c r="D16" s="22">
        <v>0</v>
      </c>
      <c r="E16" s="22">
        <v>0</v>
      </c>
      <c r="F16" s="23">
        <f t="shared" si="0"/>
        <v>0</v>
      </c>
      <c r="G16" s="22">
        <v>0</v>
      </c>
    </row>
    <row r="17" spans="1:7" ht="22.5" customHeight="1">
      <c r="A17" s="17" t="s">
        <v>41</v>
      </c>
      <c r="B17" s="18" t="s">
        <v>42</v>
      </c>
      <c r="C17" s="12" t="s">
        <v>43</v>
      </c>
      <c r="D17" s="16">
        <f>SUM(D18+D19+D20+D21+D22+D23+D24+D25+D26+D27+D28+D29)</f>
        <v>408098.11000000004</v>
      </c>
      <c r="E17" s="16">
        <f>SUM(E18+E19+E20+E21+E22+E23+E24+E25+E26+E27+E28+E29)</f>
        <v>183929.66</v>
      </c>
      <c r="F17" s="13">
        <f t="shared" si="0"/>
        <v>224168.45000000004</v>
      </c>
      <c r="G17" s="16">
        <f>SUM(G18+G19+G20+G21+G22+G23+G24+G25+G26+G27+G28+G29)</f>
        <v>233954.45</v>
      </c>
    </row>
    <row r="18" spans="1:7" ht="14.1" customHeight="1">
      <c r="A18" s="19" t="s">
        <v>44</v>
      </c>
      <c r="B18" s="24" t="s">
        <v>45</v>
      </c>
      <c r="C18" s="26" t="s">
        <v>46</v>
      </c>
      <c r="D18" s="22">
        <v>62044.41</v>
      </c>
      <c r="E18" s="22">
        <v>0</v>
      </c>
      <c r="F18" s="23">
        <f t="shared" si="0"/>
        <v>62044.41</v>
      </c>
      <c r="G18" s="22">
        <v>62044.41</v>
      </c>
    </row>
    <row r="19" spans="1:7" ht="14.1" customHeight="1">
      <c r="A19" s="19" t="s">
        <v>23</v>
      </c>
      <c r="B19" s="24" t="s">
        <v>47</v>
      </c>
      <c r="C19" s="26" t="s">
        <v>48</v>
      </c>
      <c r="D19" s="22">
        <v>4182.4399999999996</v>
      </c>
      <c r="E19" s="22">
        <v>0</v>
      </c>
      <c r="F19" s="23">
        <f t="shared" si="0"/>
        <v>4182.4399999999996</v>
      </c>
      <c r="G19" s="22">
        <v>4182.4399999999996</v>
      </c>
    </row>
    <row r="20" spans="1:7" ht="14.1" customHeight="1">
      <c r="A20" s="19" t="s">
        <v>26</v>
      </c>
      <c r="B20" s="27" t="s">
        <v>49</v>
      </c>
      <c r="C20" s="26" t="s">
        <v>50</v>
      </c>
      <c r="D20" s="22">
        <v>0</v>
      </c>
      <c r="E20" s="22">
        <v>0</v>
      </c>
      <c r="F20" s="23">
        <f t="shared" si="0"/>
        <v>0</v>
      </c>
      <c r="G20" s="22">
        <v>0</v>
      </c>
    </row>
    <row r="21" spans="1:7" ht="14.1" customHeight="1">
      <c r="A21" s="19" t="s">
        <v>29</v>
      </c>
      <c r="B21" s="24" t="s">
        <v>51</v>
      </c>
      <c r="C21" s="26" t="s">
        <v>52</v>
      </c>
      <c r="D21" s="22">
        <v>173863.17</v>
      </c>
      <c r="E21" s="22">
        <v>17388</v>
      </c>
      <c r="F21" s="23">
        <f t="shared" si="0"/>
        <v>156475.17000000001</v>
      </c>
      <c r="G21" s="22">
        <v>165169.17000000001</v>
      </c>
    </row>
    <row r="22" spans="1:7" ht="22.5" customHeight="1">
      <c r="A22" s="19" t="s">
        <v>32</v>
      </c>
      <c r="B22" s="25" t="s">
        <v>53</v>
      </c>
      <c r="C22" s="26" t="s">
        <v>54</v>
      </c>
      <c r="D22" s="22">
        <v>82380.960000000006</v>
      </c>
      <c r="E22" s="22">
        <v>80914.53</v>
      </c>
      <c r="F22" s="23">
        <f t="shared" si="0"/>
        <v>1466.4300000000076</v>
      </c>
      <c r="G22" s="22">
        <v>2558.4299999999998</v>
      </c>
    </row>
    <row r="23" spans="1:7" ht="22.5" customHeight="1">
      <c r="A23" s="19" t="s">
        <v>35</v>
      </c>
      <c r="B23" s="25" t="s">
        <v>55</v>
      </c>
      <c r="C23" s="26" t="s">
        <v>56</v>
      </c>
      <c r="D23" s="22">
        <v>72497.75</v>
      </c>
      <c r="E23" s="22">
        <v>72497.75</v>
      </c>
      <c r="F23" s="23">
        <f t="shared" si="0"/>
        <v>0</v>
      </c>
      <c r="G23" s="22">
        <v>0</v>
      </c>
    </row>
    <row r="24" spans="1:7" ht="22.5" customHeight="1">
      <c r="A24" s="19" t="s">
        <v>38</v>
      </c>
      <c r="B24" s="28" t="s">
        <v>57</v>
      </c>
      <c r="C24" s="26" t="s">
        <v>58</v>
      </c>
      <c r="D24" s="22">
        <v>0</v>
      </c>
      <c r="E24" s="22">
        <v>0</v>
      </c>
      <c r="F24" s="23">
        <f t="shared" si="0"/>
        <v>0</v>
      </c>
      <c r="G24" s="22">
        <v>0</v>
      </c>
    </row>
    <row r="25" spans="1:7" ht="22.5" customHeight="1">
      <c r="A25" s="19" t="s">
        <v>59</v>
      </c>
      <c r="B25" s="28" t="s">
        <v>60</v>
      </c>
      <c r="C25" s="26" t="s">
        <v>61</v>
      </c>
      <c r="D25" s="22">
        <v>0</v>
      </c>
      <c r="E25" s="22">
        <v>0</v>
      </c>
      <c r="F25" s="23">
        <f t="shared" si="0"/>
        <v>0</v>
      </c>
      <c r="G25" s="22">
        <v>0</v>
      </c>
    </row>
    <row r="26" spans="1:7" ht="22.5" customHeight="1">
      <c r="A26" s="19" t="s">
        <v>62</v>
      </c>
      <c r="B26" s="28" t="s">
        <v>63</v>
      </c>
      <c r="C26" s="26" t="s">
        <v>64</v>
      </c>
      <c r="D26" s="22">
        <v>13129.38</v>
      </c>
      <c r="E26" s="22">
        <v>13129.38</v>
      </c>
      <c r="F26" s="23">
        <f t="shared" si="0"/>
        <v>0</v>
      </c>
      <c r="G26" s="22">
        <v>0</v>
      </c>
    </row>
    <row r="27" spans="1:7" ht="22.5" customHeight="1">
      <c r="A27" s="19" t="s">
        <v>65</v>
      </c>
      <c r="B27" s="25" t="s">
        <v>66</v>
      </c>
      <c r="C27" s="26" t="s">
        <v>67</v>
      </c>
      <c r="D27" s="22">
        <v>0</v>
      </c>
      <c r="E27" s="22">
        <v>0</v>
      </c>
      <c r="F27" s="23">
        <f t="shared" si="0"/>
        <v>0</v>
      </c>
      <c r="G27" s="22">
        <v>0</v>
      </c>
    </row>
    <row r="28" spans="1:7" ht="22.5" customHeight="1">
      <c r="A28" s="19" t="s">
        <v>68</v>
      </c>
      <c r="B28" s="25" t="s">
        <v>69</v>
      </c>
      <c r="C28" s="26" t="s">
        <v>70</v>
      </c>
      <c r="D28" s="22">
        <v>0</v>
      </c>
      <c r="E28" s="22">
        <v>0</v>
      </c>
      <c r="F28" s="23">
        <f t="shared" si="0"/>
        <v>0</v>
      </c>
      <c r="G28" s="22">
        <v>0</v>
      </c>
    </row>
    <row r="29" spans="1:7" ht="22.5" customHeight="1">
      <c r="A29" s="19" t="s">
        <v>71</v>
      </c>
      <c r="B29" s="29" t="s">
        <v>72</v>
      </c>
      <c r="C29" s="26" t="s">
        <v>73</v>
      </c>
      <c r="D29" s="22">
        <v>0</v>
      </c>
      <c r="E29" s="22">
        <v>0</v>
      </c>
      <c r="F29" s="23">
        <f t="shared" si="0"/>
        <v>0</v>
      </c>
      <c r="G29" s="22">
        <v>0</v>
      </c>
    </row>
    <row r="30" spans="1:7" ht="22.5" customHeight="1">
      <c r="A30" s="17" t="s">
        <v>74</v>
      </c>
      <c r="B30" s="18" t="s">
        <v>75</v>
      </c>
      <c r="C30" s="12" t="s">
        <v>76</v>
      </c>
      <c r="D30" s="16">
        <f>SUM(D31+D32+D33+D34+D35+D42+D43+D44)</f>
        <v>0</v>
      </c>
      <c r="E30" s="16">
        <f>SUM(E31+E32+E33+E34+E35+E42+E43+E44)</f>
        <v>0</v>
      </c>
      <c r="F30" s="13">
        <f t="shared" si="0"/>
        <v>0</v>
      </c>
      <c r="G30" s="16">
        <f>SUM(G31+G32+G33+G34+G35+G42+G43+G44)</f>
        <v>0</v>
      </c>
    </row>
    <row r="31" spans="1:7" ht="22.5" customHeight="1">
      <c r="A31" s="19" t="s">
        <v>77</v>
      </c>
      <c r="B31" s="28" t="s">
        <v>78</v>
      </c>
      <c r="C31" s="26" t="s">
        <v>79</v>
      </c>
      <c r="D31" s="22">
        <v>0</v>
      </c>
      <c r="E31" s="22">
        <v>0</v>
      </c>
      <c r="F31" s="23">
        <f t="shared" si="0"/>
        <v>0</v>
      </c>
      <c r="G31" s="22">
        <v>0</v>
      </c>
    </row>
    <row r="32" spans="1:7" ht="33.6" customHeight="1">
      <c r="A32" s="19" t="s">
        <v>23</v>
      </c>
      <c r="B32" s="25" t="s">
        <v>80</v>
      </c>
      <c r="C32" s="26" t="s">
        <v>81</v>
      </c>
      <c r="D32" s="22">
        <v>0</v>
      </c>
      <c r="E32" s="22">
        <v>0</v>
      </c>
      <c r="F32" s="23">
        <f t="shared" si="0"/>
        <v>0</v>
      </c>
      <c r="G32" s="22">
        <v>0</v>
      </c>
    </row>
    <row r="33" spans="1:7" ht="22.5" customHeight="1">
      <c r="A33" s="19" t="s">
        <v>26</v>
      </c>
      <c r="B33" s="25" t="s">
        <v>82</v>
      </c>
      <c r="C33" s="26" t="s">
        <v>83</v>
      </c>
      <c r="D33" s="22">
        <v>0</v>
      </c>
      <c r="E33" s="22">
        <v>0</v>
      </c>
      <c r="F33" s="23">
        <f t="shared" si="0"/>
        <v>0</v>
      </c>
      <c r="G33" s="22">
        <v>0</v>
      </c>
    </row>
    <row r="34" spans="1:7" ht="22.5" customHeight="1">
      <c r="A34" s="19" t="s">
        <v>29</v>
      </c>
      <c r="B34" s="30" t="s">
        <v>84</v>
      </c>
      <c r="C34" s="31" t="s">
        <v>85</v>
      </c>
      <c r="D34" s="32">
        <v>0</v>
      </c>
      <c r="E34" s="32">
        <v>0</v>
      </c>
      <c r="F34" s="23">
        <f t="shared" si="0"/>
        <v>0</v>
      </c>
      <c r="G34" s="22">
        <v>0</v>
      </c>
    </row>
    <row r="35" spans="1:7" ht="22.5" customHeight="1">
      <c r="A35" s="19" t="s">
        <v>32</v>
      </c>
      <c r="B35" s="28" t="s">
        <v>86</v>
      </c>
      <c r="C35" s="26" t="s">
        <v>87</v>
      </c>
      <c r="D35" s="22">
        <v>0</v>
      </c>
      <c r="E35" s="22">
        <v>0</v>
      </c>
      <c r="F35" s="23">
        <f t="shared" si="0"/>
        <v>0</v>
      </c>
      <c r="G35" s="22">
        <v>0</v>
      </c>
    </row>
    <row r="36" spans="1:7" ht="9.9499999999999993" customHeight="1">
      <c r="A36" s="33"/>
      <c r="B36" s="34"/>
      <c r="C36" s="35"/>
      <c r="D36" s="36"/>
      <c r="E36" s="36"/>
      <c r="F36" s="37"/>
      <c r="G36" s="36"/>
    </row>
    <row r="37" spans="1:7">
      <c r="A37" s="33"/>
      <c r="B37" s="34"/>
      <c r="C37" s="35"/>
      <c r="D37" s="36"/>
      <c r="E37" s="38"/>
      <c r="F37" s="87" t="s">
        <v>0</v>
      </c>
      <c r="G37" s="88"/>
    </row>
    <row r="38" spans="1:7" ht="9.9499999999999993" customHeight="1">
      <c r="A38" s="39"/>
      <c r="B38" s="40"/>
      <c r="C38" s="41"/>
      <c r="D38" s="42"/>
      <c r="E38" s="42"/>
      <c r="F38" s="43"/>
      <c r="G38" s="44"/>
    </row>
    <row r="39" spans="1:7" ht="50.1" customHeight="1">
      <c r="A39" s="85" t="s">
        <v>1</v>
      </c>
      <c r="B39" s="83" t="s">
        <v>2</v>
      </c>
      <c r="C39" s="83" t="s">
        <v>3</v>
      </c>
      <c r="D39" s="89" t="s">
        <v>4</v>
      </c>
      <c r="E39" s="90"/>
      <c r="F39" s="91"/>
      <c r="G39" s="5" t="s">
        <v>5</v>
      </c>
    </row>
    <row r="40" spans="1:7" ht="30.95" customHeight="1">
      <c r="A40" s="86"/>
      <c r="B40" s="84"/>
      <c r="C40" s="84"/>
      <c r="D40" s="6" t="s">
        <v>6</v>
      </c>
      <c r="E40" s="6" t="s">
        <v>7</v>
      </c>
      <c r="F40" s="6" t="s">
        <v>8</v>
      </c>
      <c r="G40" s="6" t="s">
        <v>8</v>
      </c>
    </row>
    <row r="41" spans="1:7" ht="12.95" customHeight="1">
      <c r="A41" s="7" t="s">
        <v>9</v>
      </c>
      <c r="B41" s="8" t="s">
        <v>10</v>
      </c>
      <c r="C41" s="9" t="s">
        <v>11</v>
      </c>
      <c r="D41" s="10">
        <v>1</v>
      </c>
      <c r="E41" s="10">
        <v>2</v>
      </c>
      <c r="F41" s="10">
        <v>3</v>
      </c>
      <c r="G41" s="10">
        <v>4</v>
      </c>
    </row>
    <row r="42" spans="1:7" ht="14.1" customHeight="1">
      <c r="A42" s="19" t="s">
        <v>35</v>
      </c>
      <c r="B42" s="28" t="s">
        <v>88</v>
      </c>
      <c r="C42" s="26" t="s">
        <v>89</v>
      </c>
      <c r="D42" s="22">
        <v>0</v>
      </c>
      <c r="E42" s="22">
        <v>0</v>
      </c>
      <c r="F42" s="45">
        <f t="shared" ref="F42:F71" si="1">SUM(D42-E42)</f>
        <v>0</v>
      </c>
      <c r="G42" s="22">
        <v>0</v>
      </c>
    </row>
    <row r="43" spans="1:7" ht="22.5" customHeight="1">
      <c r="A43" s="19" t="s">
        <v>38</v>
      </c>
      <c r="B43" s="28" t="s">
        <v>90</v>
      </c>
      <c r="C43" s="26" t="s">
        <v>91</v>
      </c>
      <c r="D43" s="22">
        <v>0</v>
      </c>
      <c r="E43" s="22">
        <v>0</v>
      </c>
      <c r="F43" s="45">
        <f t="shared" si="1"/>
        <v>0</v>
      </c>
      <c r="G43" s="22">
        <v>0</v>
      </c>
    </row>
    <row r="44" spans="1:7" ht="22.5" customHeight="1">
      <c r="A44" s="19" t="s">
        <v>59</v>
      </c>
      <c r="B44" s="30" t="s">
        <v>92</v>
      </c>
      <c r="C44" s="31" t="s">
        <v>93</v>
      </c>
      <c r="D44" s="32">
        <v>0</v>
      </c>
      <c r="E44" s="32">
        <v>0</v>
      </c>
      <c r="F44" s="45">
        <f t="shared" si="1"/>
        <v>0</v>
      </c>
      <c r="G44" s="22">
        <v>0</v>
      </c>
    </row>
    <row r="45" spans="1:7" ht="22.5" customHeight="1">
      <c r="A45" s="46" t="s">
        <v>94</v>
      </c>
      <c r="B45" s="47" t="s">
        <v>95</v>
      </c>
      <c r="C45" s="12" t="s">
        <v>96</v>
      </c>
      <c r="D45" s="16">
        <f>SUM(D46+D52+D60+D78+D103+D122+D128)</f>
        <v>766658.83000000007</v>
      </c>
      <c r="E45" s="16">
        <f>SUM(E46+E52+E60+E78+E103+E122+E128)</f>
        <v>0</v>
      </c>
      <c r="F45" s="16">
        <f t="shared" si="1"/>
        <v>766658.83000000007</v>
      </c>
      <c r="G45" s="16">
        <f>SUM(G46+G52+G60+G78+G103+G122+G128)</f>
        <v>4659285.6100000003</v>
      </c>
    </row>
    <row r="46" spans="1:7" ht="22.5" customHeight="1">
      <c r="A46" s="48" t="s">
        <v>97</v>
      </c>
      <c r="B46" s="49" t="s">
        <v>98</v>
      </c>
      <c r="C46" s="50" t="s">
        <v>99</v>
      </c>
      <c r="D46" s="16">
        <f>SUM(D47+D48+D49+D50+D51)</f>
        <v>0</v>
      </c>
      <c r="E46" s="16">
        <f>SUM(E47+E48+E49+E50+E51)</f>
        <v>0</v>
      </c>
      <c r="F46" s="16">
        <f t="shared" si="1"/>
        <v>0</v>
      </c>
      <c r="G46" s="16">
        <f>SUM(G47+G48+G49+G50+G51)</f>
        <v>0</v>
      </c>
    </row>
    <row r="47" spans="1:7" ht="14.1" customHeight="1">
      <c r="A47" s="51" t="s">
        <v>100</v>
      </c>
      <c r="B47" s="28" t="s">
        <v>101</v>
      </c>
      <c r="C47" s="26" t="s">
        <v>102</v>
      </c>
      <c r="D47" s="22">
        <v>0</v>
      </c>
      <c r="E47" s="22">
        <v>0</v>
      </c>
      <c r="F47" s="45">
        <f t="shared" si="1"/>
        <v>0</v>
      </c>
      <c r="G47" s="22">
        <v>0</v>
      </c>
    </row>
    <row r="48" spans="1:7" ht="22.5" customHeight="1">
      <c r="A48" s="52" t="s">
        <v>23</v>
      </c>
      <c r="B48" s="28" t="s">
        <v>103</v>
      </c>
      <c r="C48" s="31" t="s">
        <v>104</v>
      </c>
      <c r="D48" s="22">
        <v>0</v>
      </c>
      <c r="E48" s="22">
        <v>0</v>
      </c>
      <c r="F48" s="45">
        <f t="shared" si="1"/>
        <v>0</v>
      </c>
      <c r="G48" s="22">
        <v>0</v>
      </c>
    </row>
    <row r="49" spans="1:7" ht="14.1" customHeight="1">
      <c r="A49" s="52" t="s">
        <v>26</v>
      </c>
      <c r="B49" s="28" t="s">
        <v>105</v>
      </c>
      <c r="C49" s="26" t="s">
        <v>106</v>
      </c>
      <c r="D49" s="22">
        <v>0</v>
      </c>
      <c r="E49" s="22">
        <v>0</v>
      </c>
      <c r="F49" s="45">
        <f t="shared" si="1"/>
        <v>0</v>
      </c>
      <c r="G49" s="22">
        <v>0</v>
      </c>
    </row>
    <row r="50" spans="1:7" ht="14.1" customHeight="1">
      <c r="A50" s="52" t="s">
        <v>29</v>
      </c>
      <c r="B50" s="28" t="s">
        <v>107</v>
      </c>
      <c r="C50" s="31" t="s">
        <v>108</v>
      </c>
      <c r="D50" s="22">
        <v>0</v>
      </c>
      <c r="E50" s="22">
        <v>0</v>
      </c>
      <c r="F50" s="45">
        <f t="shared" si="1"/>
        <v>0</v>
      </c>
      <c r="G50" s="22">
        <v>0</v>
      </c>
    </row>
    <row r="51" spans="1:7" ht="14.1" customHeight="1">
      <c r="A51" s="52" t="s">
        <v>32</v>
      </c>
      <c r="B51" s="28" t="s">
        <v>109</v>
      </c>
      <c r="C51" s="26" t="s">
        <v>110</v>
      </c>
      <c r="D51" s="22">
        <v>0</v>
      </c>
      <c r="E51" s="22">
        <v>0</v>
      </c>
      <c r="F51" s="45">
        <f t="shared" si="1"/>
        <v>0</v>
      </c>
      <c r="G51" s="22">
        <v>0</v>
      </c>
    </row>
    <row r="52" spans="1:7" ht="22.5" customHeight="1">
      <c r="A52" s="46" t="s">
        <v>111</v>
      </c>
      <c r="B52" s="49" t="s">
        <v>112</v>
      </c>
      <c r="C52" s="50" t="s">
        <v>113</v>
      </c>
      <c r="D52" s="16">
        <f>SUM(D53+D54+D55+D56+D57+D58+D59)</f>
        <v>0</v>
      </c>
      <c r="E52" s="16">
        <f>SUM(E53+E54+E55+E56+E57+E58+E59)</f>
        <v>0</v>
      </c>
      <c r="F52" s="16">
        <f t="shared" si="1"/>
        <v>0</v>
      </c>
      <c r="G52" s="16">
        <f>SUM(G53+G54+G55+G56+G57+G58+G59)</f>
        <v>0</v>
      </c>
    </row>
    <row r="53" spans="1:7" ht="33.6" customHeight="1">
      <c r="A53" s="51" t="s">
        <v>114</v>
      </c>
      <c r="B53" s="28" t="s">
        <v>115</v>
      </c>
      <c r="C53" s="26" t="s">
        <v>116</v>
      </c>
      <c r="D53" s="22">
        <v>0</v>
      </c>
      <c r="E53" s="22">
        <v>0</v>
      </c>
      <c r="F53" s="45">
        <f t="shared" si="1"/>
        <v>0</v>
      </c>
      <c r="G53" s="22">
        <v>0</v>
      </c>
    </row>
    <row r="54" spans="1:7" ht="22.5" customHeight="1">
      <c r="A54" s="52" t="s">
        <v>23</v>
      </c>
      <c r="B54" s="28" t="s">
        <v>117</v>
      </c>
      <c r="C54" s="31" t="s">
        <v>118</v>
      </c>
      <c r="D54" s="22">
        <v>0</v>
      </c>
      <c r="E54" s="22">
        <v>0</v>
      </c>
      <c r="F54" s="45">
        <f t="shared" si="1"/>
        <v>0</v>
      </c>
      <c r="G54" s="22">
        <v>0</v>
      </c>
    </row>
    <row r="55" spans="1:7" ht="22.5" customHeight="1">
      <c r="A55" s="52" t="s">
        <v>26</v>
      </c>
      <c r="B55" s="28" t="s">
        <v>119</v>
      </c>
      <c r="C55" s="26" t="s">
        <v>120</v>
      </c>
      <c r="D55" s="22">
        <v>0</v>
      </c>
      <c r="E55" s="22">
        <v>0</v>
      </c>
      <c r="F55" s="45">
        <f t="shared" si="1"/>
        <v>0</v>
      </c>
      <c r="G55" s="22">
        <v>0</v>
      </c>
    </row>
    <row r="56" spans="1:7" ht="33.6" customHeight="1">
      <c r="A56" s="52" t="s">
        <v>29</v>
      </c>
      <c r="B56" s="28" t="s">
        <v>121</v>
      </c>
      <c r="C56" s="31" t="s">
        <v>122</v>
      </c>
      <c r="D56" s="22">
        <v>0</v>
      </c>
      <c r="E56" s="22">
        <v>0</v>
      </c>
      <c r="F56" s="45">
        <f t="shared" si="1"/>
        <v>0</v>
      </c>
      <c r="G56" s="22">
        <v>0</v>
      </c>
    </row>
    <row r="57" spans="1:7" ht="22.5" customHeight="1">
      <c r="A57" s="52" t="s">
        <v>32</v>
      </c>
      <c r="B57" s="28" t="s">
        <v>123</v>
      </c>
      <c r="C57" s="26" t="s">
        <v>124</v>
      </c>
      <c r="D57" s="22">
        <v>0</v>
      </c>
      <c r="E57" s="22">
        <v>0</v>
      </c>
      <c r="F57" s="45">
        <f t="shared" si="1"/>
        <v>0</v>
      </c>
      <c r="G57" s="22">
        <v>0</v>
      </c>
    </row>
    <row r="58" spans="1:7" ht="22.5" customHeight="1">
      <c r="A58" s="52" t="s">
        <v>35</v>
      </c>
      <c r="B58" s="28" t="s">
        <v>125</v>
      </c>
      <c r="C58" s="31" t="s">
        <v>126</v>
      </c>
      <c r="D58" s="22">
        <v>0</v>
      </c>
      <c r="E58" s="22">
        <v>0</v>
      </c>
      <c r="F58" s="45">
        <f t="shared" si="1"/>
        <v>0</v>
      </c>
      <c r="G58" s="22">
        <v>0</v>
      </c>
    </row>
    <row r="59" spans="1:7" ht="22.5" customHeight="1">
      <c r="A59" s="52" t="s">
        <v>38</v>
      </c>
      <c r="B59" s="28" t="s">
        <v>127</v>
      </c>
      <c r="C59" s="26" t="s">
        <v>128</v>
      </c>
      <c r="D59" s="22">
        <v>0</v>
      </c>
      <c r="E59" s="22">
        <v>0</v>
      </c>
      <c r="F59" s="45">
        <f t="shared" si="1"/>
        <v>0</v>
      </c>
      <c r="G59" s="22">
        <v>0</v>
      </c>
    </row>
    <row r="60" spans="1:7" ht="22.5" customHeight="1">
      <c r="A60" s="46" t="s">
        <v>129</v>
      </c>
      <c r="B60" s="49" t="s">
        <v>130</v>
      </c>
      <c r="C60" s="50" t="s">
        <v>131</v>
      </c>
      <c r="D60" s="16">
        <f>SUM(D61+D62+D63+D64+D65+D66+D67+D68+D69+D70+D71)</f>
        <v>0</v>
      </c>
      <c r="E60" s="16">
        <f>SUM(E61+E62+E63+E64+E65+E66+E67+E68+E69+E70+E71)</f>
        <v>0</v>
      </c>
      <c r="F60" s="16">
        <f t="shared" si="1"/>
        <v>0</v>
      </c>
      <c r="G60" s="16">
        <f>SUM(G61+G62+G63+G64+G65+G66+G67+G68+G69+G70+G71)</f>
        <v>0</v>
      </c>
    </row>
    <row r="61" spans="1:7" ht="14.1" customHeight="1">
      <c r="A61" s="51" t="s">
        <v>132</v>
      </c>
      <c r="B61" s="28" t="s">
        <v>133</v>
      </c>
      <c r="C61" s="26" t="s">
        <v>134</v>
      </c>
      <c r="D61" s="22">
        <v>0</v>
      </c>
      <c r="E61" s="22">
        <v>0</v>
      </c>
      <c r="F61" s="45">
        <f t="shared" si="1"/>
        <v>0</v>
      </c>
      <c r="G61" s="22">
        <v>0</v>
      </c>
    </row>
    <row r="62" spans="1:7" ht="14.1" customHeight="1">
      <c r="A62" s="52" t="s">
        <v>23</v>
      </c>
      <c r="B62" s="28" t="s">
        <v>135</v>
      </c>
      <c r="C62" s="31" t="s">
        <v>136</v>
      </c>
      <c r="D62" s="22">
        <v>0</v>
      </c>
      <c r="E62" s="22">
        <v>0</v>
      </c>
      <c r="F62" s="45">
        <f t="shared" si="1"/>
        <v>0</v>
      </c>
      <c r="G62" s="22">
        <v>0</v>
      </c>
    </row>
    <row r="63" spans="1:7" ht="22.5" customHeight="1">
      <c r="A63" s="52" t="s">
        <v>26</v>
      </c>
      <c r="B63" s="28" t="s">
        <v>137</v>
      </c>
      <c r="C63" s="26" t="s">
        <v>138</v>
      </c>
      <c r="D63" s="22">
        <v>0</v>
      </c>
      <c r="E63" s="22">
        <v>0</v>
      </c>
      <c r="F63" s="45">
        <f t="shared" si="1"/>
        <v>0</v>
      </c>
      <c r="G63" s="22">
        <v>0</v>
      </c>
    </row>
    <row r="64" spans="1:7" ht="14.1" customHeight="1">
      <c r="A64" s="52" t="s">
        <v>29</v>
      </c>
      <c r="B64" s="28" t="s">
        <v>139</v>
      </c>
      <c r="C64" s="31" t="s">
        <v>140</v>
      </c>
      <c r="D64" s="22">
        <v>0</v>
      </c>
      <c r="E64" s="22">
        <v>0</v>
      </c>
      <c r="F64" s="45">
        <f t="shared" si="1"/>
        <v>0</v>
      </c>
      <c r="G64" s="22">
        <v>0</v>
      </c>
    </row>
    <row r="65" spans="1:7" ht="22.5" customHeight="1">
      <c r="A65" s="52" t="s">
        <v>32</v>
      </c>
      <c r="B65" s="28" t="s">
        <v>141</v>
      </c>
      <c r="C65" s="26" t="s">
        <v>142</v>
      </c>
      <c r="D65" s="22">
        <v>0</v>
      </c>
      <c r="E65" s="22">
        <v>0</v>
      </c>
      <c r="F65" s="45">
        <f t="shared" si="1"/>
        <v>0</v>
      </c>
      <c r="G65" s="22">
        <v>0</v>
      </c>
    </row>
    <row r="66" spans="1:7" ht="22.5" customHeight="1">
      <c r="A66" s="52" t="s">
        <v>35</v>
      </c>
      <c r="B66" s="28" t="s">
        <v>143</v>
      </c>
      <c r="C66" s="31" t="s">
        <v>144</v>
      </c>
      <c r="D66" s="22">
        <v>0</v>
      </c>
      <c r="E66" s="22">
        <v>0</v>
      </c>
      <c r="F66" s="45">
        <f t="shared" si="1"/>
        <v>0</v>
      </c>
      <c r="G66" s="22">
        <v>0</v>
      </c>
    </row>
    <row r="67" spans="1:7" ht="22.5" customHeight="1">
      <c r="A67" s="52" t="s">
        <v>38</v>
      </c>
      <c r="B67" s="28" t="s">
        <v>145</v>
      </c>
      <c r="C67" s="26" t="s">
        <v>146</v>
      </c>
      <c r="D67" s="22">
        <v>0</v>
      </c>
      <c r="E67" s="22">
        <v>0</v>
      </c>
      <c r="F67" s="45">
        <f t="shared" si="1"/>
        <v>0</v>
      </c>
      <c r="G67" s="22">
        <v>0</v>
      </c>
    </row>
    <row r="68" spans="1:7" ht="14.1" customHeight="1">
      <c r="A68" s="52" t="s">
        <v>59</v>
      </c>
      <c r="B68" s="28" t="s">
        <v>147</v>
      </c>
      <c r="C68" s="31" t="s">
        <v>148</v>
      </c>
      <c r="D68" s="22">
        <v>0</v>
      </c>
      <c r="E68" s="22">
        <v>0</v>
      </c>
      <c r="F68" s="45">
        <f t="shared" si="1"/>
        <v>0</v>
      </c>
      <c r="G68" s="22">
        <v>0</v>
      </c>
    </row>
    <row r="69" spans="1:7" ht="22.5" customHeight="1">
      <c r="A69" s="52" t="s">
        <v>62</v>
      </c>
      <c r="B69" s="28" t="s">
        <v>149</v>
      </c>
      <c r="C69" s="26" t="s">
        <v>150</v>
      </c>
      <c r="D69" s="22">
        <v>0</v>
      </c>
      <c r="E69" s="22">
        <v>0</v>
      </c>
      <c r="F69" s="45">
        <f t="shared" si="1"/>
        <v>0</v>
      </c>
      <c r="G69" s="22">
        <v>0</v>
      </c>
    </row>
    <row r="70" spans="1:7" ht="14.1" customHeight="1">
      <c r="A70" s="52" t="s">
        <v>65</v>
      </c>
      <c r="B70" s="28" t="s">
        <v>151</v>
      </c>
      <c r="C70" s="26" t="s">
        <v>152</v>
      </c>
      <c r="D70" s="22">
        <v>0</v>
      </c>
      <c r="E70" s="22">
        <v>0</v>
      </c>
      <c r="F70" s="45">
        <f t="shared" si="1"/>
        <v>0</v>
      </c>
      <c r="G70" s="22">
        <v>0</v>
      </c>
    </row>
    <row r="71" spans="1:7" ht="14.1" customHeight="1">
      <c r="A71" s="52" t="s">
        <v>68</v>
      </c>
      <c r="B71" s="28" t="s">
        <v>153</v>
      </c>
      <c r="C71" s="26" t="s">
        <v>154</v>
      </c>
      <c r="D71" s="22">
        <v>0</v>
      </c>
      <c r="E71" s="22">
        <v>0</v>
      </c>
      <c r="F71" s="45">
        <f t="shared" si="1"/>
        <v>0</v>
      </c>
      <c r="G71" s="22">
        <v>0</v>
      </c>
    </row>
    <row r="72" spans="1:7" ht="9.9499999999999993" customHeight="1">
      <c r="A72" s="53"/>
      <c r="B72" s="34"/>
      <c r="C72" s="35"/>
      <c r="D72" s="36"/>
      <c r="E72" s="36"/>
      <c r="F72" s="42"/>
      <c r="G72" s="42"/>
    </row>
    <row r="73" spans="1:7" ht="14.1" customHeight="1">
      <c r="A73" s="53"/>
      <c r="B73" s="34"/>
      <c r="C73" s="35"/>
      <c r="D73" s="36"/>
      <c r="E73" s="38"/>
      <c r="F73" s="87" t="s">
        <v>0</v>
      </c>
      <c r="G73" s="88"/>
    </row>
    <row r="74" spans="1:7" ht="9.9499999999999993" customHeight="1">
      <c r="A74" s="54"/>
      <c r="B74" s="40"/>
      <c r="C74" s="41"/>
      <c r="D74" s="42"/>
      <c r="E74" s="42"/>
      <c r="F74" s="44"/>
      <c r="G74" s="44"/>
    </row>
    <row r="75" spans="1:7" ht="50.1" customHeight="1">
      <c r="A75" s="85" t="s">
        <v>1</v>
      </c>
      <c r="B75" s="83" t="s">
        <v>2</v>
      </c>
      <c r="C75" s="83" t="s">
        <v>3</v>
      </c>
      <c r="D75" s="92" t="s">
        <v>4</v>
      </c>
      <c r="E75" s="93"/>
      <c r="F75" s="94"/>
      <c r="G75" s="5" t="s">
        <v>5</v>
      </c>
    </row>
    <row r="76" spans="1:7" ht="30.95" customHeight="1">
      <c r="A76" s="86"/>
      <c r="B76" s="84"/>
      <c r="C76" s="84"/>
      <c r="D76" s="6" t="s">
        <v>6</v>
      </c>
      <c r="E76" s="6" t="s">
        <v>7</v>
      </c>
      <c r="F76" s="6" t="s">
        <v>8</v>
      </c>
      <c r="G76" s="6" t="s">
        <v>8</v>
      </c>
    </row>
    <row r="77" spans="1:7" ht="12.95" customHeight="1">
      <c r="A77" s="7" t="s">
        <v>9</v>
      </c>
      <c r="B77" s="8" t="s">
        <v>10</v>
      </c>
      <c r="C77" s="9" t="s">
        <v>11</v>
      </c>
      <c r="D77" s="10">
        <v>1</v>
      </c>
      <c r="E77" s="10">
        <v>2</v>
      </c>
      <c r="F77" s="10">
        <v>3</v>
      </c>
      <c r="G77" s="10">
        <v>4</v>
      </c>
    </row>
    <row r="78" spans="1:7" ht="24.75" customHeight="1">
      <c r="A78" s="46" t="s">
        <v>155</v>
      </c>
      <c r="B78" s="49" t="s">
        <v>156</v>
      </c>
      <c r="C78" s="12" t="s">
        <v>157</v>
      </c>
      <c r="D78" s="16">
        <f>SUM(D79+D80+D81+D82+D83+D84+D85+D86+D87+D88+D89+D90+D91+D92+D93+D94+D95+D96+D97+D98+D99+D100+D101+D102)</f>
        <v>315152.09999999998</v>
      </c>
      <c r="E78" s="16">
        <f>SUM(E79+E80+E81+E82+E83+E84+E85+E86+E87+E88+E89+E90+E91+E92+E93+E94+E95+E96+E97+E98+E99+E100+E101+E102)</f>
        <v>0</v>
      </c>
      <c r="F78" s="16">
        <f t="shared" ref="F78:F107" si="2">SUM(D78-E78)</f>
        <v>315152.09999999998</v>
      </c>
      <c r="G78" s="16">
        <f>SUM(G79+G80+G81+G82+G83+G84+G85+G86+G87+G88+G89+G90+G91+G92+G93+G94+G95+G96+G97+G98+G99+G100+G101+G102)</f>
        <v>307935.71999999997</v>
      </c>
    </row>
    <row r="79" spans="1:7" ht="14.1" customHeight="1">
      <c r="A79" s="51" t="s">
        <v>158</v>
      </c>
      <c r="B79" s="28" t="s">
        <v>133</v>
      </c>
      <c r="C79" s="26" t="s">
        <v>159</v>
      </c>
      <c r="D79" s="22">
        <v>0</v>
      </c>
      <c r="E79" s="22">
        <v>0</v>
      </c>
      <c r="F79" s="45">
        <f t="shared" si="2"/>
        <v>0</v>
      </c>
      <c r="G79" s="22">
        <v>0</v>
      </c>
    </row>
    <row r="80" spans="1:7" ht="14.1" customHeight="1">
      <c r="A80" s="52" t="s">
        <v>23</v>
      </c>
      <c r="B80" s="28" t="s">
        <v>135</v>
      </c>
      <c r="C80" s="26" t="s">
        <v>160</v>
      </c>
      <c r="D80" s="22">
        <v>0</v>
      </c>
      <c r="E80" s="22">
        <v>0</v>
      </c>
      <c r="F80" s="45">
        <f t="shared" si="2"/>
        <v>0</v>
      </c>
      <c r="G80" s="22">
        <v>0</v>
      </c>
    </row>
    <row r="81" spans="1:7" ht="22.5" customHeight="1">
      <c r="A81" s="52" t="s">
        <v>26</v>
      </c>
      <c r="B81" s="28" t="s">
        <v>137</v>
      </c>
      <c r="C81" s="26" t="s">
        <v>161</v>
      </c>
      <c r="D81" s="22">
        <v>0</v>
      </c>
      <c r="E81" s="22">
        <v>0</v>
      </c>
      <c r="F81" s="45">
        <f t="shared" si="2"/>
        <v>0</v>
      </c>
      <c r="G81" s="22">
        <v>0</v>
      </c>
    </row>
    <row r="82" spans="1:7" ht="22.5" customHeight="1">
      <c r="A82" s="52" t="s">
        <v>29</v>
      </c>
      <c r="B82" s="28" t="s">
        <v>162</v>
      </c>
      <c r="C82" s="26" t="s">
        <v>163</v>
      </c>
      <c r="D82" s="22">
        <v>96078.42</v>
      </c>
      <c r="E82" s="22">
        <v>0</v>
      </c>
      <c r="F82" s="45">
        <f t="shared" si="2"/>
        <v>96078.42</v>
      </c>
      <c r="G82" s="22">
        <v>89467.96</v>
      </c>
    </row>
    <row r="83" spans="1:7" ht="14.1" customHeight="1">
      <c r="A83" s="52" t="s">
        <v>32</v>
      </c>
      <c r="B83" s="28" t="s">
        <v>139</v>
      </c>
      <c r="C83" s="26" t="s">
        <v>164</v>
      </c>
      <c r="D83" s="22">
        <v>741.38</v>
      </c>
      <c r="E83" s="22">
        <v>0</v>
      </c>
      <c r="F83" s="45">
        <f t="shared" si="2"/>
        <v>741.38</v>
      </c>
      <c r="G83" s="22">
        <v>135.46</v>
      </c>
    </row>
    <row r="84" spans="1:7" ht="22.5" customHeight="1">
      <c r="A84" s="52" t="s">
        <v>35</v>
      </c>
      <c r="B84" s="28" t="s">
        <v>165</v>
      </c>
      <c r="C84" s="26" t="s">
        <v>166</v>
      </c>
      <c r="D84" s="22">
        <v>0</v>
      </c>
      <c r="E84" s="22">
        <v>0</v>
      </c>
      <c r="F84" s="45">
        <f t="shared" si="2"/>
        <v>0</v>
      </c>
      <c r="G84" s="22">
        <v>0</v>
      </c>
    </row>
    <row r="85" spans="1:7" ht="22.5" customHeight="1">
      <c r="A85" s="52" t="s">
        <v>38</v>
      </c>
      <c r="B85" s="55" t="s">
        <v>167</v>
      </c>
      <c r="C85" s="26" t="s">
        <v>168</v>
      </c>
      <c r="D85" s="22">
        <v>0</v>
      </c>
      <c r="E85" s="22">
        <v>0</v>
      </c>
      <c r="F85" s="45">
        <f t="shared" si="2"/>
        <v>0</v>
      </c>
      <c r="G85" s="22">
        <v>0</v>
      </c>
    </row>
    <row r="86" spans="1:7" ht="44.45" customHeight="1">
      <c r="A86" s="52" t="s">
        <v>59</v>
      </c>
      <c r="B86" s="28" t="s">
        <v>169</v>
      </c>
      <c r="C86" s="26" t="s">
        <v>170</v>
      </c>
      <c r="D86" s="22">
        <v>0</v>
      </c>
      <c r="E86" s="22">
        <v>0</v>
      </c>
      <c r="F86" s="45">
        <f t="shared" si="2"/>
        <v>0</v>
      </c>
      <c r="G86" s="22">
        <v>0</v>
      </c>
    </row>
    <row r="87" spans="1:7" ht="33.6" customHeight="1">
      <c r="A87" s="52" t="s">
        <v>62</v>
      </c>
      <c r="B87" s="56" t="s">
        <v>171</v>
      </c>
      <c r="C87" s="26" t="s">
        <v>172</v>
      </c>
      <c r="D87" s="22">
        <v>0</v>
      </c>
      <c r="E87" s="22">
        <v>0</v>
      </c>
      <c r="F87" s="45">
        <f t="shared" si="2"/>
        <v>0</v>
      </c>
      <c r="G87" s="22">
        <v>0</v>
      </c>
    </row>
    <row r="88" spans="1:7" ht="22.5" customHeight="1">
      <c r="A88" s="52" t="s">
        <v>65</v>
      </c>
      <c r="B88" s="56" t="s">
        <v>141</v>
      </c>
      <c r="C88" s="26" t="s">
        <v>173</v>
      </c>
      <c r="D88" s="22">
        <v>0</v>
      </c>
      <c r="E88" s="22">
        <v>0</v>
      </c>
      <c r="F88" s="45">
        <f t="shared" si="2"/>
        <v>0</v>
      </c>
      <c r="G88" s="22">
        <v>0</v>
      </c>
    </row>
    <row r="89" spans="1:7" ht="22.5" customHeight="1">
      <c r="A89" s="52" t="s">
        <v>68</v>
      </c>
      <c r="B89" s="56" t="s">
        <v>174</v>
      </c>
      <c r="C89" s="26" t="s">
        <v>175</v>
      </c>
      <c r="D89" s="22">
        <v>0</v>
      </c>
      <c r="E89" s="22">
        <v>0</v>
      </c>
      <c r="F89" s="45">
        <f t="shared" si="2"/>
        <v>0</v>
      </c>
      <c r="G89" s="22">
        <v>0</v>
      </c>
    </row>
    <row r="90" spans="1:7" ht="14.1" customHeight="1">
      <c r="A90" s="52" t="s">
        <v>71</v>
      </c>
      <c r="B90" s="28" t="s">
        <v>176</v>
      </c>
      <c r="C90" s="26" t="s">
        <v>177</v>
      </c>
      <c r="D90" s="22">
        <v>0</v>
      </c>
      <c r="E90" s="22">
        <v>0</v>
      </c>
      <c r="F90" s="45">
        <f t="shared" si="2"/>
        <v>0</v>
      </c>
      <c r="G90" s="22">
        <v>0</v>
      </c>
    </row>
    <row r="91" spans="1:7" ht="14.1" customHeight="1">
      <c r="A91" s="52" t="s">
        <v>178</v>
      </c>
      <c r="B91" s="28" t="s">
        <v>179</v>
      </c>
      <c r="C91" s="26" t="s">
        <v>180</v>
      </c>
      <c r="D91" s="22">
        <v>0</v>
      </c>
      <c r="E91" s="22">
        <v>0</v>
      </c>
      <c r="F91" s="45">
        <f t="shared" si="2"/>
        <v>0</v>
      </c>
      <c r="G91" s="22">
        <v>0</v>
      </c>
    </row>
    <row r="92" spans="1:7" ht="14.1" customHeight="1">
      <c r="A92" s="52" t="s">
        <v>181</v>
      </c>
      <c r="B92" s="28" t="s">
        <v>182</v>
      </c>
      <c r="C92" s="26" t="s">
        <v>183</v>
      </c>
      <c r="D92" s="22">
        <v>0</v>
      </c>
      <c r="E92" s="22">
        <v>0</v>
      </c>
      <c r="F92" s="45">
        <f t="shared" si="2"/>
        <v>0</v>
      </c>
      <c r="G92" s="22">
        <v>0</v>
      </c>
    </row>
    <row r="93" spans="1:7" ht="14.1" customHeight="1">
      <c r="A93" s="52" t="s">
        <v>184</v>
      </c>
      <c r="B93" s="28" t="s">
        <v>185</v>
      </c>
      <c r="C93" s="26" t="s">
        <v>186</v>
      </c>
      <c r="D93" s="22">
        <v>0</v>
      </c>
      <c r="E93" s="22">
        <v>0</v>
      </c>
      <c r="F93" s="45">
        <f t="shared" si="2"/>
        <v>0</v>
      </c>
      <c r="G93" s="22">
        <v>0</v>
      </c>
    </row>
    <row r="94" spans="1:7" ht="22.5" customHeight="1">
      <c r="A94" s="52" t="s">
        <v>187</v>
      </c>
      <c r="B94" s="28" t="s">
        <v>143</v>
      </c>
      <c r="C94" s="26" t="s">
        <v>188</v>
      </c>
      <c r="D94" s="22">
        <v>0</v>
      </c>
      <c r="E94" s="22">
        <v>0</v>
      </c>
      <c r="F94" s="45">
        <f t="shared" si="2"/>
        <v>0</v>
      </c>
      <c r="G94" s="22">
        <v>0</v>
      </c>
    </row>
    <row r="95" spans="1:7" ht="33.6" customHeight="1">
      <c r="A95" s="52" t="s">
        <v>189</v>
      </c>
      <c r="B95" s="28" t="s">
        <v>190</v>
      </c>
      <c r="C95" s="26" t="s">
        <v>191</v>
      </c>
      <c r="D95" s="22">
        <v>0</v>
      </c>
      <c r="E95" s="22">
        <v>0</v>
      </c>
      <c r="F95" s="45">
        <f t="shared" si="2"/>
        <v>0</v>
      </c>
      <c r="G95" s="22">
        <v>0</v>
      </c>
    </row>
    <row r="96" spans="1:7" ht="14.1" customHeight="1">
      <c r="A96" s="52" t="s">
        <v>192</v>
      </c>
      <c r="B96" s="56" t="s">
        <v>147</v>
      </c>
      <c r="C96" s="26" t="s">
        <v>193</v>
      </c>
      <c r="D96" s="22">
        <v>0</v>
      </c>
      <c r="E96" s="22">
        <v>0</v>
      </c>
      <c r="F96" s="45">
        <f t="shared" si="2"/>
        <v>0</v>
      </c>
      <c r="G96" s="22">
        <v>0</v>
      </c>
    </row>
    <row r="97" spans="1:7" ht="22.5" customHeight="1">
      <c r="A97" s="52" t="s">
        <v>194</v>
      </c>
      <c r="B97" s="28" t="s">
        <v>149</v>
      </c>
      <c r="C97" s="26" t="s">
        <v>195</v>
      </c>
      <c r="D97" s="22">
        <v>0</v>
      </c>
      <c r="E97" s="22">
        <v>0</v>
      </c>
      <c r="F97" s="45">
        <f t="shared" si="2"/>
        <v>0</v>
      </c>
      <c r="G97" s="22">
        <v>0</v>
      </c>
    </row>
    <row r="98" spans="1:7" ht="14.1" customHeight="1">
      <c r="A98" s="52" t="s">
        <v>196</v>
      </c>
      <c r="B98" s="28" t="s">
        <v>151</v>
      </c>
      <c r="C98" s="26" t="s">
        <v>197</v>
      </c>
      <c r="D98" s="22">
        <v>0</v>
      </c>
      <c r="E98" s="22">
        <v>0</v>
      </c>
      <c r="F98" s="45">
        <f t="shared" si="2"/>
        <v>0</v>
      </c>
      <c r="G98" s="22">
        <v>0</v>
      </c>
    </row>
    <row r="99" spans="1:7" ht="14.1" customHeight="1">
      <c r="A99" s="52" t="s">
        <v>198</v>
      </c>
      <c r="B99" s="28" t="s">
        <v>153</v>
      </c>
      <c r="C99" s="26" t="s">
        <v>199</v>
      </c>
      <c r="D99" s="22">
        <v>218332.3</v>
      </c>
      <c r="E99" s="22">
        <v>0</v>
      </c>
      <c r="F99" s="45">
        <f t="shared" si="2"/>
        <v>218332.3</v>
      </c>
      <c r="G99" s="22">
        <v>218332.3</v>
      </c>
    </row>
    <row r="100" spans="1:7" ht="14.1" customHeight="1">
      <c r="A100" s="52" t="s">
        <v>200</v>
      </c>
      <c r="B100" s="28" t="s">
        <v>201</v>
      </c>
      <c r="C100" s="26" t="s">
        <v>202</v>
      </c>
      <c r="D100" s="22">
        <v>0</v>
      </c>
      <c r="E100" s="22">
        <v>0</v>
      </c>
      <c r="F100" s="45">
        <f t="shared" si="2"/>
        <v>0</v>
      </c>
      <c r="G100" s="22">
        <v>0</v>
      </c>
    </row>
    <row r="101" spans="1:7" ht="22.5" customHeight="1">
      <c r="A101" s="52" t="s">
        <v>203</v>
      </c>
      <c r="B101" s="28" t="s">
        <v>204</v>
      </c>
      <c r="C101" s="26" t="s">
        <v>205</v>
      </c>
      <c r="D101" s="22">
        <v>0</v>
      </c>
      <c r="E101" s="22">
        <v>0</v>
      </c>
      <c r="F101" s="45">
        <f t="shared" si="2"/>
        <v>0</v>
      </c>
      <c r="G101" s="22">
        <v>0</v>
      </c>
    </row>
    <row r="102" spans="1:7" ht="33.6" customHeight="1">
      <c r="A102" s="52" t="s">
        <v>206</v>
      </c>
      <c r="B102" s="28" t="s">
        <v>207</v>
      </c>
      <c r="C102" s="26" t="s">
        <v>208</v>
      </c>
      <c r="D102" s="22">
        <v>0</v>
      </c>
      <c r="E102" s="22">
        <v>0</v>
      </c>
      <c r="F102" s="45">
        <f t="shared" si="2"/>
        <v>0</v>
      </c>
      <c r="G102" s="22">
        <v>0</v>
      </c>
    </row>
    <row r="103" spans="1:7" ht="22.5" customHeight="1">
      <c r="A103" s="46" t="s">
        <v>209</v>
      </c>
      <c r="B103" s="57" t="s">
        <v>210</v>
      </c>
      <c r="C103" s="12" t="s">
        <v>211</v>
      </c>
      <c r="D103" s="16">
        <f>SUM(D104+D105+D106+D107+D114+D115+D116+D117+D118+D119+D120+D121)</f>
        <v>451506.73000000004</v>
      </c>
      <c r="E103" s="16">
        <f>SUM(E104+E105+E106+E107+E114+E115+E116+E117+E118+E119+E120+E121)</f>
        <v>0</v>
      </c>
      <c r="F103" s="16">
        <f t="shared" si="2"/>
        <v>451506.73000000004</v>
      </c>
      <c r="G103" s="16">
        <f>SUM(G104+G105+G106+G107+G114+G115+G116+G117+G118+G119+G120+G121)</f>
        <v>4351349.8900000006</v>
      </c>
    </row>
    <row r="104" spans="1:7" ht="14.1" customHeight="1">
      <c r="A104" s="51" t="s">
        <v>212</v>
      </c>
      <c r="B104" s="28" t="s">
        <v>213</v>
      </c>
      <c r="C104" s="26" t="s">
        <v>214</v>
      </c>
      <c r="D104" s="22">
        <v>2549.4</v>
      </c>
      <c r="E104" s="22">
        <v>0</v>
      </c>
      <c r="F104" s="45">
        <f t="shared" si="2"/>
        <v>2549.4</v>
      </c>
      <c r="G104" s="22">
        <v>771.78</v>
      </c>
    </row>
    <row r="105" spans="1:7" ht="14.1" customHeight="1">
      <c r="A105" s="52" t="s">
        <v>23</v>
      </c>
      <c r="B105" s="28" t="s">
        <v>215</v>
      </c>
      <c r="C105" s="26" t="s">
        <v>216</v>
      </c>
      <c r="D105" s="22">
        <v>7120</v>
      </c>
      <c r="E105" s="22">
        <v>0</v>
      </c>
      <c r="F105" s="45">
        <f t="shared" si="2"/>
        <v>7120</v>
      </c>
      <c r="G105" s="22">
        <v>1648</v>
      </c>
    </row>
    <row r="106" spans="1:7" ht="14.1" customHeight="1">
      <c r="A106" s="52" t="s">
        <v>26</v>
      </c>
      <c r="B106" s="28" t="s">
        <v>217</v>
      </c>
      <c r="C106" s="26" t="s">
        <v>218</v>
      </c>
      <c r="D106" s="22">
        <v>441837.33</v>
      </c>
      <c r="E106" s="22">
        <v>0</v>
      </c>
      <c r="F106" s="45">
        <f t="shared" si="2"/>
        <v>441837.33</v>
      </c>
      <c r="G106" s="22">
        <v>4348930.1100000003</v>
      </c>
    </row>
    <row r="107" spans="1:7" ht="22.5" customHeight="1">
      <c r="A107" s="52" t="s">
        <v>29</v>
      </c>
      <c r="B107" s="28" t="s">
        <v>219</v>
      </c>
      <c r="C107" s="26" t="s">
        <v>220</v>
      </c>
      <c r="D107" s="22">
        <v>0</v>
      </c>
      <c r="E107" s="22">
        <v>0</v>
      </c>
      <c r="F107" s="45">
        <f t="shared" si="2"/>
        <v>0</v>
      </c>
      <c r="G107" s="22">
        <v>0</v>
      </c>
    </row>
    <row r="108" spans="1:7" ht="9.9499999999999993" customHeight="1">
      <c r="A108" s="53"/>
      <c r="B108" s="34"/>
      <c r="C108" s="35"/>
      <c r="D108" s="36"/>
      <c r="E108" s="36"/>
      <c r="F108" s="42"/>
      <c r="G108" s="42"/>
    </row>
    <row r="109" spans="1:7">
      <c r="A109" s="53"/>
      <c r="B109" s="34"/>
      <c r="C109" s="35"/>
      <c r="D109" s="36"/>
      <c r="E109" s="38"/>
      <c r="F109" s="87" t="s">
        <v>0</v>
      </c>
      <c r="G109" s="88"/>
    </row>
    <row r="110" spans="1:7" ht="9.9499999999999993" customHeight="1">
      <c r="A110" s="54"/>
      <c r="B110" s="40"/>
      <c r="C110" s="41"/>
      <c r="D110" s="42"/>
      <c r="E110" s="42"/>
      <c r="F110" s="44"/>
      <c r="G110" s="44"/>
    </row>
    <row r="111" spans="1:7" ht="50.1" customHeight="1">
      <c r="A111" s="85" t="s">
        <v>1</v>
      </c>
      <c r="B111" s="83" t="s">
        <v>2</v>
      </c>
      <c r="C111" s="83" t="s">
        <v>3</v>
      </c>
      <c r="D111" s="92" t="s">
        <v>4</v>
      </c>
      <c r="E111" s="93"/>
      <c r="F111" s="94"/>
      <c r="G111" s="5" t="s">
        <v>5</v>
      </c>
    </row>
    <row r="112" spans="1:7" ht="30.95" customHeight="1">
      <c r="A112" s="86"/>
      <c r="B112" s="84"/>
      <c r="C112" s="84"/>
      <c r="D112" s="6" t="s">
        <v>6</v>
      </c>
      <c r="E112" s="6" t="s">
        <v>7</v>
      </c>
      <c r="F112" s="6" t="s">
        <v>8</v>
      </c>
      <c r="G112" s="6" t="s">
        <v>8</v>
      </c>
    </row>
    <row r="113" spans="1:7" ht="12.95" customHeight="1">
      <c r="A113" s="7" t="s">
        <v>9</v>
      </c>
      <c r="B113" s="8" t="s">
        <v>10</v>
      </c>
      <c r="C113" s="9" t="s">
        <v>11</v>
      </c>
      <c r="D113" s="10">
        <v>1</v>
      </c>
      <c r="E113" s="10">
        <v>2</v>
      </c>
      <c r="F113" s="10">
        <v>3</v>
      </c>
      <c r="G113" s="10">
        <v>4</v>
      </c>
    </row>
    <row r="114" spans="1:7" ht="14.1" customHeight="1">
      <c r="A114" s="52" t="s">
        <v>32</v>
      </c>
      <c r="B114" s="58" t="s">
        <v>221</v>
      </c>
      <c r="C114" s="26" t="s">
        <v>222</v>
      </c>
      <c r="D114" s="22">
        <v>0</v>
      </c>
      <c r="E114" s="22">
        <v>0</v>
      </c>
      <c r="F114" s="45">
        <f t="shared" ref="F114:F138" si="3">SUM(D114-E114)</f>
        <v>0</v>
      </c>
      <c r="G114" s="22">
        <v>0</v>
      </c>
    </row>
    <row r="115" spans="1:7" ht="14.1" customHeight="1">
      <c r="A115" s="52" t="s">
        <v>35</v>
      </c>
      <c r="B115" s="28" t="s">
        <v>223</v>
      </c>
      <c r="C115" s="26" t="s">
        <v>224</v>
      </c>
      <c r="D115" s="22">
        <v>0</v>
      </c>
      <c r="E115" s="22">
        <v>0</v>
      </c>
      <c r="F115" s="45">
        <f t="shared" si="3"/>
        <v>0</v>
      </c>
      <c r="G115" s="22">
        <v>0</v>
      </c>
    </row>
    <row r="116" spans="1:7" ht="22.5" customHeight="1">
      <c r="A116" s="52" t="s">
        <v>38</v>
      </c>
      <c r="B116" s="29" t="s">
        <v>225</v>
      </c>
      <c r="C116" s="26" t="s">
        <v>226</v>
      </c>
      <c r="D116" s="22">
        <v>0</v>
      </c>
      <c r="E116" s="22">
        <v>0</v>
      </c>
      <c r="F116" s="45">
        <f t="shared" si="3"/>
        <v>0</v>
      </c>
      <c r="G116" s="22">
        <v>0</v>
      </c>
    </row>
    <row r="117" spans="1:7" ht="22.5" customHeight="1">
      <c r="A117" s="52" t="s">
        <v>59</v>
      </c>
      <c r="B117" s="29" t="s">
        <v>227</v>
      </c>
      <c r="C117" s="26" t="s">
        <v>228</v>
      </c>
      <c r="D117" s="22">
        <v>0</v>
      </c>
      <c r="E117" s="22">
        <v>0</v>
      </c>
      <c r="F117" s="45">
        <f t="shared" si="3"/>
        <v>0</v>
      </c>
      <c r="G117" s="22">
        <v>0</v>
      </c>
    </row>
    <row r="118" spans="1:7" ht="33.6" customHeight="1">
      <c r="A118" s="52" t="s">
        <v>62</v>
      </c>
      <c r="B118" s="29" t="s">
        <v>229</v>
      </c>
      <c r="C118" s="26" t="s">
        <v>230</v>
      </c>
      <c r="D118" s="22">
        <v>0</v>
      </c>
      <c r="E118" s="22">
        <v>0</v>
      </c>
      <c r="F118" s="45">
        <f t="shared" si="3"/>
        <v>0</v>
      </c>
      <c r="G118" s="22">
        <v>0</v>
      </c>
    </row>
    <row r="119" spans="1:7" ht="22.5" customHeight="1">
      <c r="A119" s="52" t="s">
        <v>65</v>
      </c>
      <c r="B119" s="29" t="s">
        <v>231</v>
      </c>
      <c r="C119" s="26" t="s">
        <v>232</v>
      </c>
      <c r="D119" s="22">
        <v>0</v>
      </c>
      <c r="E119" s="22">
        <v>0</v>
      </c>
      <c r="F119" s="45">
        <f t="shared" si="3"/>
        <v>0</v>
      </c>
      <c r="G119" s="22">
        <v>0</v>
      </c>
    </row>
    <row r="120" spans="1:7" ht="22.5" customHeight="1">
      <c r="A120" s="52" t="s">
        <v>68</v>
      </c>
      <c r="B120" s="29" t="s">
        <v>233</v>
      </c>
      <c r="C120" s="26" t="s">
        <v>234</v>
      </c>
      <c r="D120" s="22">
        <v>0</v>
      </c>
      <c r="E120" s="22">
        <v>0</v>
      </c>
      <c r="F120" s="45">
        <f t="shared" si="3"/>
        <v>0</v>
      </c>
      <c r="G120" s="22">
        <v>0</v>
      </c>
    </row>
    <row r="121" spans="1:7" ht="14.1" customHeight="1">
      <c r="A121" s="52" t="s">
        <v>71</v>
      </c>
      <c r="B121" s="29" t="s">
        <v>235</v>
      </c>
      <c r="C121" s="26" t="s">
        <v>236</v>
      </c>
      <c r="D121" s="22">
        <v>0</v>
      </c>
      <c r="E121" s="22">
        <v>0</v>
      </c>
      <c r="F121" s="45">
        <f t="shared" si="3"/>
        <v>0</v>
      </c>
      <c r="G121" s="22">
        <v>0</v>
      </c>
    </row>
    <row r="122" spans="1:7" ht="33.6" customHeight="1">
      <c r="A122" s="46" t="s">
        <v>237</v>
      </c>
      <c r="B122" s="49" t="s">
        <v>238</v>
      </c>
      <c r="C122" s="12" t="s">
        <v>239</v>
      </c>
      <c r="D122" s="16">
        <f>SUM(D123+D124+D125+D126+D127)</f>
        <v>0</v>
      </c>
      <c r="E122" s="16">
        <f>SUM(E123+E124+E125+E126+E127)</f>
        <v>0</v>
      </c>
      <c r="F122" s="16">
        <f t="shared" si="3"/>
        <v>0</v>
      </c>
      <c r="G122" s="16">
        <f>SUM(G123+G124+G125+G126+G127)</f>
        <v>0</v>
      </c>
    </row>
    <row r="123" spans="1:7" ht="33.6" customHeight="1">
      <c r="A123" s="52" t="s">
        <v>240</v>
      </c>
      <c r="B123" s="28" t="s">
        <v>241</v>
      </c>
      <c r="C123" s="26" t="s">
        <v>242</v>
      </c>
      <c r="D123" s="22">
        <v>0</v>
      </c>
      <c r="E123" s="22">
        <v>0</v>
      </c>
      <c r="F123" s="45">
        <f t="shared" si="3"/>
        <v>0</v>
      </c>
      <c r="G123" s="22">
        <v>0</v>
      </c>
    </row>
    <row r="124" spans="1:7" ht="33.6" customHeight="1">
      <c r="A124" s="52" t="s">
        <v>23</v>
      </c>
      <c r="B124" s="28" t="s">
        <v>243</v>
      </c>
      <c r="C124" s="26" t="s">
        <v>244</v>
      </c>
      <c r="D124" s="22">
        <v>0</v>
      </c>
      <c r="E124" s="22">
        <v>0</v>
      </c>
      <c r="F124" s="45">
        <f t="shared" si="3"/>
        <v>0</v>
      </c>
      <c r="G124" s="22">
        <v>0</v>
      </c>
    </row>
    <row r="125" spans="1:7" ht="33.6" customHeight="1">
      <c r="A125" s="52" t="s">
        <v>26</v>
      </c>
      <c r="B125" s="28" t="s">
        <v>245</v>
      </c>
      <c r="C125" s="26" t="s">
        <v>246</v>
      </c>
      <c r="D125" s="22">
        <v>0</v>
      </c>
      <c r="E125" s="22">
        <v>0</v>
      </c>
      <c r="F125" s="45">
        <f t="shared" si="3"/>
        <v>0</v>
      </c>
      <c r="G125" s="22">
        <v>0</v>
      </c>
    </row>
    <row r="126" spans="1:7" ht="22.5" customHeight="1">
      <c r="A126" s="52" t="s">
        <v>29</v>
      </c>
      <c r="B126" s="30" t="s">
        <v>247</v>
      </c>
      <c r="C126" s="31" t="s">
        <v>248</v>
      </c>
      <c r="D126" s="22">
        <v>0</v>
      </c>
      <c r="E126" s="22">
        <v>0</v>
      </c>
      <c r="F126" s="45">
        <f t="shared" si="3"/>
        <v>0</v>
      </c>
      <c r="G126" s="22">
        <v>0</v>
      </c>
    </row>
    <row r="127" spans="1:7" ht="22.5" customHeight="1">
      <c r="A127" s="52" t="s">
        <v>32</v>
      </c>
      <c r="B127" s="28" t="s">
        <v>249</v>
      </c>
      <c r="C127" s="26" t="s">
        <v>250</v>
      </c>
      <c r="D127" s="22">
        <v>0</v>
      </c>
      <c r="E127" s="22">
        <v>0</v>
      </c>
      <c r="F127" s="45">
        <f t="shared" si="3"/>
        <v>0</v>
      </c>
      <c r="G127" s="22">
        <v>0</v>
      </c>
    </row>
    <row r="128" spans="1:7" ht="33.6" customHeight="1">
      <c r="A128" s="46" t="s">
        <v>251</v>
      </c>
      <c r="B128" s="49" t="s">
        <v>252</v>
      </c>
      <c r="C128" s="12" t="s">
        <v>253</v>
      </c>
      <c r="D128" s="16">
        <f>SUM(D129+D130+D131+D132+D133)</f>
        <v>0</v>
      </c>
      <c r="E128" s="16">
        <f>SUM(E129+E130+E131+E132+E133)</f>
        <v>0</v>
      </c>
      <c r="F128" s="16">
        <f t="shared" si="3"/>
        <v>0</v>
      </c>
      <c r="G128" s="16">
        <f>SUM(G129+G130+G131+G132+G133)</f>
        <v>0</v>
      </c>
    </row>
    <row r="129" spans="1:7" ht="33.6" customHeight="1">
      <c r="A129" s="52" t="s">
        <v>254</v>
      </c>
      <c r="B129" s="28" t="s">
        <v>241</v>
      </c>
      <c r="C129" s="31" t="s">
        <v>255</v>
      </c>
      <c r="D129" s="22">
        <v>0</v>
      </c>
      <c r="E129" s="22">
        <v>0</v>
      </c>
      <c r="F129" s="45">
        <f t="shared" si="3"/>
        <v>0</v>
      </c>
      <c r="G129" s="22">
        <v>0</v>
      </c>
    </row>
    <row r="130" spans="1:7" ht="33.6" customHeight="1">
      <c r="A130" s="52" t="s">
        <v>23</v>
      </c>
      <c r="B130" s="28" t="s">
        <v>256</v>
      </c>
      <c r="C130" s="26" t="s">
        <v>257</v>
      </c>
      <c r="D130" s="22">
        <v>0</v>
      </c>
      <c r="E130" s="22">
        <v>0</v>
      </c>
      <c r="F130" s="45">
        <f t="shared" si="3"/>
        <v>0</v>
      </c>
      <c r="G130" s="22">
        <v>0</v>
      </c>
    </row>
    <row r="131" spans="1:7" ht="33.6" customHeight="1">
      <c r="A131" s="52" t="s">
        <v>26</v>
      </c>
      <c r="B131" s="28" t="s">
        <v>258</v>
      </c>
      <c r="C131" s="26" t="s">
        <v>259</v>
      </c>
      <c r="D131" s="22">
        <v>0</v>
      </c>
      <c r="E131" s="22">
        <v>0</v>
      </c>
      <c r="F131" s="45">
        <f t="shared" si="3"/>
        <v>0</v>
      </c>
      <c r="G131" s="22">
        <v>0</v>
      </c>
    </row>
    <row r="132" spans="1:7" ht="22.5" customHeight="1">
      <c r="A132" s="52" t="s">
        <v>29</v>
      </c>
      <c r="B132" s="30" t="s">
        <v>247</v>
      </c>
      <c r="C132" s="31" t="s">
        <v>260</v>
      </c>
      <c r="D132" s="22">
        <v>0</v>
      </c>
      <c r="E132" s="22">
        <v>0</v>
      </c>
      <c r="F132" s="45">
        <f t="shared" si="3"/>
        <v>0</v>
      </c>
      <c r="G132" s="22">
        <v>0</v>
      </c>
    </row>
    <row r="133" spans="1:7" ht="22.5" customHeight="1">
      <c r="A133" s="59" t="s">
        <v>32</v>
      </c>
      <c r="B133" s="28" t="s">
        <v>249</v>
      </c>
      <c r="C133" s="26" t="s">
        <v>261</v>
      </c>
      <c r="D133" s="22">
        <v>0</v>
      </c>
      <c r="E133" s="22">
        <v>0</v>
      </c>
      <c r="F133" s="45">
        <f t="shared" si="3"/>
        <v>0</v>
      </c>
      <c r="G133" s="22">
        <v>0</v>
      </c>
    </row>
    <row r="134" spans="1:7" ht="22.5" customHeight="1">
      <c r="A134" s="46" t="s">
        <v>262</v>
      </c>
      <c r="B134" s="57" t="s">
        <v>263</v>
      </c>
      <c r="C134" s="50" t="s">
        <v>264</v>
      </c>
      <c r="D134" s="16">
        <f>SUM(D135+D136+D137)</f>
        <v>1450487.54</v>
      </c>
      <c r="E134" s="16">
        <f>SUM(E135+E136+E137)</f>
        <v>0</v>
      </c>
      <c r="F134" s="16">
        <f t="shared" si="3"/>
        <v>1450487.54</v>
      </c>
      <c r="G134" s="16">
        <f>SUM(G135+G136+G137)</f>
        <v>275025.5</v>
      </c>
    </row>
    <row r="135" spans="1:7" ht="14.1" customHeight="1">
      <c r="A135" s="52" t="s">
        <v>265</v>
      </c>
      <c r="B135" s="60" t="s">
        <v>266</v>
      </c>
      <c r="C135" s="26" t="s">
        <v>267</v>
      </c>
      <c r="D135" s="22">
        <v>1179278.19</v>
      </c>
      <c r="E135" s="22">
        <v>0</v>
      </c>
      <c r="F135" s="45">
        <f t="shared" si="3"/>
        <v>1179278.19</v>
      </c>
      <c r="G135" s="22">
        <v>3816.15</v>
      </c>
    </row>
    <row r="136" spans="1:7" ht="14.1" customHeight="1">
      <c r="A136" s="52" t="s">
        <v>23</v>
      </c>
      <c r="B136" s="60" t="s">
        <v>268</v>
      </c>
      <c r="C136" s="31" t="s">
        <v>269</v>
      </c>
      <c r="D136" s="22">
        <v>0</v>
      </c>
      <c r="E136" s="22">
        <v>0</v>
      </c>
      <c r="F136" s="45">
        <f t="shared" si="3"/>
        <v>0</v>
      </c>
      <c r="G136" s="22">
        <v>0</v>
      </c>
    </row>
    <row r="137" spans="1:7" ht="14.1" customHeight="1">
      <c r="A137" s="52" t="s">
        <v>26</v>
      </c>
      <c r="B137" s="60" t="s">
        <v>270</v>
      </c>
      <c r="C137" s="26" t="s">
        <v>271</v>
      </c>
      <c r="D137" s="22">
        <v>271209.34999999998</v>
      </c>
      <c r="E137" s="22">
        <v>0</v>
      </c>
      <c r="F137" s="45">
        <f t="shared" si="3"/>
        <v>271209.34999999998</v>
      </c>
      <c r="G137" s="22">
        <v>271209.34999999998</v>
      </c>
    </row>
    <row r="138" spans="1:7" ht="22.5" customHeight="1">
      <c r="A138" s="46" t="s">
        <v>272</v>
      </c>
      <c r="B138" s="57" t="s">
        <v>273</v>
      </c>
      <c r="C138" s="12" t="s">
        <v>274</v>
      </c>
      <c r="D138" s="61">
        <v>0</v>
      </c>
      <c r="E138" s="61">
        <v>0</v>
      </c>
      <c r="F138" s="16">
        <f t="shared" si="3"/>
        <v>0</v>
      </c>
      <c r="G138" s="61">
        <v>0</v>
      </c>
    </row>
  </sheetData>
  <mergeCells count="20">
    <mergeCell ref="F2:G2"/>
    <mergeCell ref="B39:B40"/>
    <mergeCell ref="A39:A40"/>
    <mergeCell ref="B75:B76"/>
    <mergeCell ref="D4:F4"/>
    <mergeCell ref="F37:G37"/>
    <mergeCell ref="D111:F111"/>
    <mergeCell ref="C39:C40"/>
    <mergeCell ref="C75:C76"/>
    <mergeCell ref="C4:C5"/>
    <mergeCell ref="B111:B112"/>
    <mergeCell ref="A75:A76"/>
    <mergeCell ref="C111:C112"/>
    <mergeCell ref="A111:A112"/>
    <mergeCell ref="F109:G109"/>
    <mergeCell ref="A4:A5"/>
    <mergeCell ref="D39:F39"/>
    <mergeCell ref="B4:B5"/>
    <mergeCell ref="D75:F75"/>
    <mergeCell ref="F73:G73"/>
  </mergeCells>
  <pageMargins left="0.31496062992125984" right="0.19685039370078741" top="0.59055118110236227" bottom="0.39370078740157483" header="0.23622047244094491" footer="0.65"/>
  <pageSetup paperSize="9" orientation="portrait" useFirstPageNumber="1"/>
  <headerFooter alignWithMargins="0">
    <oddFooter>&amp;C&amp;P</oddFooter>
  </headerFooter>
  <rowBreaks count="3" manualBreakCount="3">
    <brk id="35" max="6" man="1"/>
    <brk id="71" max="6" man="1"/>
    <brk id="10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105"/>
  <sheetViews>
    <sheetView tabSelected="1" zoomScaleNormal="100" workbookViewId="0">
      <selection activeCell="I73" sqref="I73"/>
    </sheetView>
  </sheetViews>
  <sheetFormatPr defaultColWidth="10.28515625" defaultRowHeight="12.75" customHeight="1"/>
  <cols>
    <col min="1" max="1" width="5.42578125" style="2" customWidth="1"/>
    <col min="2" max="2" width="39.85546875" style="2" customWidth="1"/>
    <col min="3" max="3" width="5.7109375" style="62" customWidth="1"/>
    <col min="4" max="5" width="14.7109375" style="3" customWidth="1"/>
    <col min="6" max="6" width="17.140625" style="63" hidden="1" customWidth="1"/>
    <col min="7" max="7" width="13.85546875" style="63" hidden="1" customWidth="1"/>
  </cols>
  <sheetData>
    <row r="1" spans="1:7" ht="9.75" customHeight="1"/>
    <row r="2" spans="1:7">
      <c r="D2" s="87" t="s">
        <v>0</v>
      </c>
      <c r="E2" s="88"/>
    </row>
    <row r="3" spans="1:7" ht="9.9499999999999993" customHeight="1"/>
    <row r="4" spans="1:7" ht="50.1" customHeight="1">
      <c r="A4" s="4" t="s">
        <v>1</v>
      </c>
      <c r="B4" s="46" t="s">
        <v>275</v>
      </c>
      <c r="C4" s="12" t="s">
        <v>3</v>
      </c>
      <c r="D4" s="64" t="s">
        <v>4</v>
      </c>
      <c r="E4" s="64" t="s">
        <v>5</v>
      </c>
    </row>
    <row r="5" spans="1:7" ht="12.95" customHeight="1">
      <c r="A5" s="65" t="s">
        <v>9</v>
      </c>
      <c r="B5" s="65" t="s">
        <v>10</v>
      </c>
      <c r="C5" s="65" t="s">
        <v>11</v>
      </c>
      <c r="D5" s="10">
        <v>5</v>
      </c>
      <c r="E5" s="10">
        <v>6</v>
      </c>
    </row>
    <row r="6" spans="1:7" ht="22.5" customHeight="1">
      <c r="A6" s="66"/>
      <c r="B6" s="66" t="s">
        <v>276</v>
      </c>
      <c r="C6" s="12" t="s">
        <v>277</v>
      </c>
      <c r="D6" s="16">
        <f>SUM(D7+D17+D76+D79)</f>
        <v>2496256.4</v>
      </c>
      <c r="E6" s="16">
        <f>SUM(E7+E17+E76+E79)</f>
        <v>5173131.5600000005</v>
      </c>
    </row>
    <row r="7" spans="1:7" ht="14.1" customHeight="1">
      <c r="A7" s="67" t="s">
        <v>14</v>
      </c>
      <c r="B7" s="66" t="s">
        <v>278</v>
      </c>
      <c r="C7" s="12" t="s">
        <v>279</v>
      </c>
      <c r="D7" s="16">
        <f>SUM(D8+D11+D14)</f>
        <v>413977.42000000004</v>
      </c>
      <c r="E7" s="16">
        <f>SUM(E8+E11+E14)</f>
        <v>407742.36000000004</v>
      </c>
    </row>
    <row r="8" spans="1:7" ht="14.1" customHeight="1">
      <c r="A8" s="12" t="s">
        <v>17</v>
      </c>
      <c r="B8" s="57" t="s">
        <v>280</v>
      </c>
      <c r="C8" s="12" t="s">
        <v>281</v>
      </c>
      <c r="D8" s="16">
        <f>SUM(D9+D10)</f>
        <v>0</v>
      </c>
      <c r="E8" s="16">
        <f>SUM(E9+E10)</f>
        <v>0</v>
      </c>
    </row>
    <row r="9" spans="1:7" ht="22.5" customHeight="1">
      <c r="A9" s="68" t="s">
        <v>20</v>
      </c>
      <c r="B9" s="69" t="s">
        <v>282</v>
      </c>
      <c r="C9" s="26" t="s">
        <v>283</v>
      </c>
      <c r="D9" s="22">
        <v>0</v>
      </c>
      <c r="E9" s="22">
        <v>0</v>
      </c>
    </row>
    <row r="10" spans="1:7" ht="14.1" customHeight="1">
      <c r="A10" s="19" t="s">
        <v>23</v>
      </c>
      <c r="B10" s="69" t="s">
        <v>284</v>
      </c>
      <c r="C10" s="26" t="s">
        <v>285</v>
      </c>
      <c r="D10" s="22">
        <v>0</v>
      </c>
      <c r="E10" s="22">
        <v>0</v>
      </c>
    </row>
    <row r="11" spans="1:7" ht="14.1" customHeight="1">
      <c r="A11" s="12" t="s">
        <v>41</v>
      </c>
      <c r="B11" s="57" t="s">
        <v>286</v>
      </c>
      <c r="C11" s="12" t="s">
        <v>287</v>
      </c>
      <c r="D11" s="16">
        <f>SUM(D12+D13)</f>
        <v>2083.0300000000002</v>
      </c>
      <c r="E11" s="16">
        <f>SUM(E12+E13)</f>
        <v>2083.0300000000002</v>
      </c>
    </row>
    <row r="12" spans="1:7" ht="14.1" customHeight="1">
      <c r="A12" s="19" t="s">
        <v>44</v>
      </c>
      <c r="B12" s="69" t="s">
        <v>288</v>
      </c>
      <c r="C12" s="26" t="s">
        <v>289</v>
      </c>
      <c r="D12" s="22">
        <v>2083.0300000000002</v>
      </c>
      <c r="E12" s="22">
        <v>2083.0300000000002</v>
      </c>
    </row>
    <row r="13" spans="1:7" ht="14.1" customHeight="1">
      <c r="A13" s="19" t="s">
        <v>23</v>
      </c>
      <c r="B13" s="69" t="s">
        <v>290</v>
      </c>
      <c r="C13" s="26" t="s">
        <v>291</v>
      </c>
      <c r="D13" s="22">
        <v>0</v>
      </c>
      <c r="E13" s="22">
        <v>0</v>
      </c>
    </row>
    <row r="14" spans="1:7" ht="22.5" customHeight="1">
      <c r="A14" s="12" t="s">
        <v>74</v>
      </c>
      <c r="B14" s="57" t="s">
        <v>292</v>
      </c>
      <c r="C14" s="12" t="s">
        <v>293</v>
      </c>
      <c r="D14" s="16">
        <v>411894.39</v>
      </c>
      <c r="E14" s="16">
        <v>405659.33</v>
      </c>
    </row>
    <row r="15" spans="1:7" ht="22.5" customHeight="1">
      <c r="A15" s="68" t="s">
        <v>77</v>
      </c>
      <c r="B15" s="69" t="s">
        <v>294</v>
      </c>
      <c r="C15" s="26" t="s">
        <v>295</v>
      </c>
      <c r="D15" s="22">
        <v>405659.33</v>
      </c>
      <c r="E15" s="22">
        <v>403036.55</v>
      </c>
    </row>
    <row r="16" spans="1:7" ht="22.5" customHeight="1">
      <c r="A16" s="68" t="s">
        <v>23</v>
      </c>
      <c r="B16" s="69" t="s">
        <v>296</v>
      </c>
      <c r="C16" s="26" t="s">
        <v>297</v>
      </c>
      <c r="D16" s="22">
        <v>6235.06</v>
      </c>
      <c r="E16" s="22">
        <v>2622.78</v>
      </c>
      <c r="F16" s="63">
        <f>AKTIVA!F7</f>
        <v>2444704.8200000003</v>
      </c>
      <c r="G16" s="63">
        <f>SUM(D8+D11+D15+D17+D76+D79)</f>
        <v>2490021.34</v>
      </c>
    </row>
    <row r="17" spans="1:5" ht="22.5" customHeight="1">
      <c r="A17" s="46" t="s">
        <v>298</v>
      </c>
      <c r="B17" s="66" t="s">
        <v>299</v>
      </c>
      <c r="C17" s="12" t="s">
        <v>300</v>
      </c>
      <c r="D17" s="16">
        <f>SUM(D18+D23+D31+D47+D69)</f>
        <v>2082278.98</v>
      </c>
      <c r="E17" s="16">
        <f>SUM(E18+E23+E31+E47+E69)</f>
        <v>4765389.2</v>
      </c>
    </row>
    <row r="18" spans="1:5" ht="14.1" customHeight="1">
      <c r="A18" s="46" t="s">
        <v>97</v>
      </c>
      <c r="B18" s="66" t="s">
        <v>301</v>
      </c>
      <c r="C18" s="12" t="s">
        <v>302</v>
      </c>
      <c r="D18" s="16">
        <f>SUM(D19+D20+D21+D22)</f>
        <v>0</v>
      </c>
      <c r="E18" s="16">
        <f>SUM(E19+E20+E21+E22)</f>
        <v>0</v>
      </c>
    </row>
    <row r="19" spans="1:5" ht="14.1" customHeight="1">
      <c r="A19" s="70" t="s">
        <v>100</v>
      </c>
      <c r="B19" s="69" t="s">
        <v>303</v>
      </c>
      <c r="C19" s="26" t="s">
        <v>304</v>
      </c>
      <c r="D19" s="22">
        <v>0</v>
      </c>
      <c r="E19" s="22">
        <v>0</v>
      </c>
    </row>
    <row r="20" spans="1:5" ht="14.1" customHeight="1">
      <c r="A20" s="52" t="s">
        <v>23</v>
      </c>
      <c r="B20" s="69" t="s">
        <v>305</v>
      </c>
      <c r="C20" s="26" t="s">
        <v>306</v>
      </c>
      <c r="D20" s="22">
        <v>0</v>
      </c>
      <c r="E20" s="22">
        <v>0</v>
      </c>
    </row>
    <row r="21" spans="1:5" ht="14.1" customHeight="1">
      <c r="A21" s="52" t="s">
        <v>26</v>
      </c>
      <c r="B21" s="69" t="s">
        <v>307</v>
      </c>
      <c r="C21" s="26" t="s">
        <v>308</v>
      </c>
      <c r="D21" s="22">
        <v>0</v>
      </c>
      <c r="E21" s="22">
        <v>0</v>
      </c>
    </row>
    <row r="22" spans="1:5" ht="14.1" customHeight="1">
      <c r="A22" s="52" t="s">
        <v>29</v>
      </c>
      <c r="B22" s="69" t="s">
        <v>309</v>
      </c>
      <c r="C22" s="26" t="s">
        <v>310</v>
      </c>
      <c r="D22" s="22">
        <v>0</v>
      </c>
      <c r="E22" s="22">
        <v>0</v>
      </c>
    </row>
    <row r="23" spans="1:5" ht="22.5" customHeight="1">
      <c r="A23" s="46" t="s">
        <v>111</v>
      </c>
      <c r="B23" s="66" t="s">
        <v>311</v>
      </c>
      <c r="C23" s="12" t="s">
        <v>312</v>
      </c>
      <c r="D23" s="16">
        <f>SUM(D24+D25+D26+D27+D28+D29+D30)</f>
        <v>393885.97</v>
      </c>
      <c r="E23" s="16">
        <v>271426.93</v>
      </c>
    </row>
    <row r="24" spans="1:5" ht="22.5" customHeight="1">
      <c r="A24" s="70" t="s">
        <v>114</v>
      </c>
      <c r="B24" s="71" t="s">
        <v>313</v>
      </c>
      <c r="C24" s="26" t="s">
        <v>314</v>
      </c>
      <c r="D24" s="22">
        <v>0</v>
      </c>
      <c r="E24" s="22">
        <v>0</v>
      </c>
    </row>
    <row r="25" spans="1:5" ht="14.1" customHeight="1">
      <c r="A25" s="72" t="s">
        <v>23</v>
      </c>
      <c r="B25" s="71" t="s">
        <v>315</v>
      </c>
      <c r="C25" s="26" t="s">
        <v>316</v>
      </c>
      <c r="D25" s="22">
        <v>393885.97</v>
      </c>
      <c r="E25" s="22">
        <v>0</v>
      </c>
    </row>
    <row r="26" spans="1:5" ht="22.5" customHeight="1">
      <c r="A26" s="70" t="s">
        <v>26</v>
      </c>
      <c r="B26" s="71" t="s">
        <v>119</v>
      </c>
      <c r="C26" s="26" t="s">
        <v>317</v>
      </c>
      <c r="D26" s="22">
        <v>0</v>
      </c>
      <c r="E26" s="22">
        <v>0</v>
      </c>
    </row>
    <row r="27" spans="1:5" ht="22.5" customHeight="1">
      <c r="A27" s="70" t="s">
        <v>29</v>
      </c>
      <c r="B27" s="71" t="s">
        <v>318</v>
      </c>
      <c r="C27" s="26" t="s">
        <v>319</v>
      </c>
      <c r="D27" s="22">
        <v>0</v>
      </c>
      <c r="E27" s="22">
        <v>0</v>
      </c>
    </row>
    <row r="28" spans="1:5" ht="22.5" customHeight="1">
      <c r="A28" s="70" t="s">
        <v>32</v>
      </c>
      <c r="B28" s="71" t="s">
        <v>320</v>
      </c>
      <c r="C28" s="26" t="s">
        <v>321</v>
      </c>
      <c r="D28" s="22">
        <v>0</v>
      </c>
      <c r="E28" s="22">
        <v>0</v>
      </c>
    </row>
    <row r="29" spans="1:5" ht="22.5" customHeight="1">
      <c r="A29" s="70" t="s">
        <v>35</v>
      </c>
      <c r="B29" s="71" t="s">
        <v>322</v>
      </c>
      <c r="C29" s="26" t="s">
        <v>323</v>
      </c>
      <c r="D29" s="22">
        <v>0</v>
      </c>
      <c r="E29" s="22">
        <v>0</v>
      </c>
    </row>
    <row r="30" spans="1:5" ht="22.5" customHeight="1">
      <c r="A30" s="70" t="s">
        <v>38</v>
      </c>
      <c r="B30" s="71" t="s">
        <v>127</v>
      </c>
      <c r="C30" s="26" t="s">
        <v>324</v>
      </c>
      <c r="D30" s="22">
        <v>0</v>
      </c>
      <c r="E30" s="22">
        <v>0</v>
      </c>
    </row>
    <row r="31" spans="1:5" ht="14.1" customHeight="1">
      <c r="A31" s="48" t="s">
        <v>129</v>
      </c>
      <c r="B31" s="66" t="s">
        <v>325</v>
      </c>
      <c r="C31" s="26" t="s">
        <v>326</v>
      </c>
      <c r="D31" s="16">
        <f>SUM(D32+D33+D34+D35+D36+D37+D38+D39+D40+D41)</f>
        <v>3476.2</v>
      </c>
      <c r="E31" s="16">
        <f>SUM(E32+E33+E34+E35+E36+E37+E38+E39+E40+E41)</f>
        <v>10852.66</v>
      </c>
    </row>
    <row r="32" spans="1:5" ht="14.1" customHeight="1">
      <c r="A32" s="51" t="s">
        <v>132</v>
      </c>
      <c r="B32" s="71" t="s">
        <v>327</v>
      </c>
      <c r="C32" s="26" t="s">
        <v>328</v>
      </c>
      <c r="D32" s="22">
        <v>0</v>
      </c>
      <c r="E32" s="22">
        <v>0</v>
      </c>
    </row>
    <row r="33" spans="1:7" ht="14.1" customHeight="1">
      <c r="A33" s="70" t="s">
        <v>23</v>
      </c>
      <c r="B33" s="71" t="s">
        <v>329</v>
      </c>
      <c r="C33" s="26" t="s">
        <v>330</v>
      </c>
      <c r="D33" s="22">
        <v>0</v>
      </c>
      <c r="E33" s="22">
        <v>0</v>
      </c>
    </row>
    <row r="34" spans="1:7" ht="14.1" customHeight="1">
      <c r="A34" s="70" t="s">
        <v>26</v>
      </c>
      <c r="B34" s="71" t="s">
        <v>331</v>
      </c>
      <c r="C34" s="26" t="s">
        <v>332</v>
      </c>
      <c r="D34" s="22">
        <v>0</v>
      </c>
      <c r="E34" s="22">
        <v>0</v>
      </c>
    </row>
    <row r="35" spans="1:7" ht="14.1" customHeight="1">
      <c r="A35" s="70" t="s">
        <v>29</v>
      </c>
      <c r="B35" s="73" t="s">
        <v>333</v>
      </c>
      <c r="C35" s="26" t="s">
        <v>334</v>
      </c>
      <c r="D35" s="22">
        <v>3476.2</v>
      </c>
      <c r="E35" s="22">
        <v>10852.66</v>
      </c>
    </row>
    <row r="36" spans="1:7" ht="14.1" customHeight="1">
      <c r="A36" s="70" t="s">
        <v>32</v>
      </c>
      <c r="B36" s="73" t="s">
        <v>335</v>
      </c>
      <c r="C36" s="26" t="s">
        <v>336</v>
      </c>
      <c r="D36" s="22">
        <v>0</v>
      </c>
      <c r="E36" s="22">
        <v>0</v>
      </c>
    </row>
    <row r="37" spans="1:7" ht="14.1" customHeight="1">
      <c r="A37" s="70" t="s">
        <v>35</v>
      </c>
      <c r="B37" s="73" t="s">
        <v>337</v>
      </c>
      <c r="C37" s="26" t="s">
        <v>338</v>
      </c>
      <c r="D37" s="22">
        <v>0</v>
      </c>
      <c r="E37" s="22">
        <v>0</v>
      </c>
    </row>
    <row r="38" spans="1:7" ht="22.5" customHeight="1">
      <c r="A38" s="70" t="s">
        <v>38</v>
      </c>
      <c r="B38" s="73" t="s">
        <v>339</v>
      </c>
      <c r="C38" s="26" t="s">
        <v>340</v>
      </c>
      <c r="D38" s="22">
        <v>0</v>
      </c>
      <c r="E38" s="22">
        <v>0</v>
      </c>
    </row>
    <row r="39" spans="1:7" ht="14.1" customHeight="1">
      <c r="A39" s="70" t="s">
        <v>59</v>
      </c>
      <c r="B39" s="73" t="s">
        <v>341</v>
      </c>
      <c r="C39" s="26" t="s">
        <v>342</v>
      </c>
      <c r="D39" s="22">
        <v>0</v>
      </c>
      <c r="E39" s="22">
        <v>0</v>
      </c>
    </row>
    <row r="40" spans="1:7" ht="14.1" customHeight="1">
      <c r="A40" s="72" t="s">
        <v>62</v>
      </c>
      <c r="B40" s="71" t="s">
        <v>343</v>
      </c>
      <c r="C40" s="26" t="s">
        <v>344</v>
      </c>
      <c r="D40" s="22">
        <v>0</v>
      </c>
      <c r="E40" s="22">
        <v>0</v>
      </c>
    </row>
    <row r="41" spans="1:7" ht="14.1" customHeight="1">
      <c r="A41" s="70" t="s">
        <v>65</v>
      </c>
      <c r="B41" s="71" t="s">
        <v>345</v>
      </c>
      <c r="C41" s="26" t="s">
        <v>346</v>
      </c>
      <c r="D41" s="22">
        <v>0</v>
      </c>
      <c r="E41" s="22">
        <v>0</v>
      </c>
    </row>
    <row r="42" spans="1:7" s="2" customFormat="1" ht="9.9499999999999993" customHeight="1">
      <c r="A42" s="74"/>
      <c r="B42" s="75"/>
      <c r="C42" s="35"/>
      <c r="D42" s="42"/>
      <c r="E42" s="42"/>
      <c r="F42" s="63"/>
      <c r="G42" s="63"/>
    </row>
    <row r="43" spans="1:7" s="2" customFormat="1" ht="14.1" customHeight="1">
      <c r="A43" s="74"/>
      <c r="B43" s="75"/>
      <c r="C43" s="76"/>
      <c r="D43" s="87" t="s">
        <v>0</v>
      </c>
      <c r="E43" s="88"/>
      <c r="F43" s="63"/>
      <c r="G43" s="63"/>
    </row>
    <row r="44" spans="1:7" s="2" customFormat="1" ht="9.9499999999999993" customHeight="1">
      <c r="A44" s="77"/>
      <c r="B44" s="78"/>
      <c r="C44" s="41"/>
      <c r="D44" s="44"/>
      <c r="E44" s="44"/>
      <c r="F44" s="63"/>
      <c r="G44" s="63"/>
    </row>
    <row r="45" spans="1:7" ht="50.1" customHeight="1">
      <c r="A45" s="4" t="s">
        <v>1</v>
      </c>
      <c r="B45" s="46" t="s">
        <v>275</v>
      </c>
      <c r="C45" s="12" t="s">
        <v>3</v>
      </c>
      <c r="D45" s="64" t="s">
        <v>4</v>
      </c>
      <c r="E45" s="64" t="s">
        <v>5</v>
      </c>
    </row>
    <row r="46" spans="1:7" ht="12.95" customHeight="1">
      <c r="A46" s="46" t="s">
        <v>9</v>
      </c>
      <c r="B46" s="46" t="s">
        <v>10</v>
      </c>
      <c r="C46" s="65" t="s">
        <v>11</v>
      </c>
      <c r="D46" s="10">
        <v>5</v>
      </c>
      <c r="E46" s="10">
        <v>6</v>
      </c>
    </row>
    <row r="47" spans="1:7" ht="22.5" customHeight="1">
      <c r="A47" s="48" t="s">
        <v>347</v>
      </c>
      <c r="B47" s="66" t="s">
        <v>348</v>
      </c>
      <c r="C47" s="12" t="s">
        <v>349</v>
      </c>
      <c r="D47" s="16">
        <f>SUM(D48+D49+D50+D51+D52+D53+D54+D55+D56+D57+D58+D59+D60+D61+D62+D63+D64+D65+D66+D67+D68)</f>
        <v>1684916.81</v>
      </c>
      <c r="E47" s="16">
        <f>SUM(E48+E49+E50+E51+E52+E53+E54+E55+E56+E57+E58+E59+E60+E61+E62+E63+E64+E65+E66+E67+E68)</f>
        <v>4483109.6100000003</v>
      </c>
    </row>
    <row r="48" spans="1:7" ht="14.1" customHeight="1">
      <c r="A48" s="51" t="s">
        <v>350</v>
      </c>
      <c r="B48" s="71" t="s">
        <v>351</v>
      </c>
      <c r="C48" s="26" t="s">
        <v>352</v>
      </c>
      <c r="D48" s="22">
        <v>2690.27</v>
      </c>
      <c r="E48" s="22">
        <v>401790.31</v>
      </c>
    </row>
    <row r="49" spans="1:5" ht="14.1" customHeight="1">
      <c r="A49" s="70" t="s">
        <v>23</v>
      </c>
      <c r="B49" s="71" t="s">
        <v>353</v>
      </c>
      <c r="C49" s="26" t="s">
        <v>354</v>
      </c>
      <c r="D49" s="22">
        <v>0</v>
      </c>
      <c r="E49" s="22">
        <v>0</v>
      </c>
    </row>
    <row r="50" spans="1:5" ht="14.1" customHeight="1">
      <c r="A50" s="70" t="s">
        <v>26</v>
      </c>
      <c r="B50" s="71" t="s">
        <v>355</v>
      </c>
      <c r="C50" s="26" t="s">
        <v>356</v>
      </c>
      <c r="D50" s="22">
        <v>0</v>
      </c>
      <c r="E50" s="22">
        <v>0</v>
      </c>
    </row>
    <row r="51" spans="1:5" ht="14.1" customHeight="1">
      <c r="A51" s="70" t="s">
        <v>29</v>
      </c>
      <c r="B51" s="71" t="s">
        <v>357</v>
      </c>
      <c r="C51" s="26" t="s">
        <v>358</v>
      </c>
      <c r="D51" s="22">
        <v>0</v>
      </c>
      <c r="E51" s="22">
        <v>0</v>
      </c>
    </row>
    <row r="52" spans="1:5" ht="14.1" customHeight="1">
      <c r="A52" s="70" t="s">
        <v>32</v>
      </c>
      <c r="B52" s="71" t="s">
        <v>359</v>
      </c>
      <c r="C52" s="26" t="s">
        <v>360</v>
      </c>
      <c r="D52" s="22">
        <v>0</v>
      </c>
      <c r="E52" s="22">
        <v>0</v>
      </c>
    </row>
    <row r="53" spans="1:5" ht="14.1" customHeight="1">
      <c r="A53" s="70" t="s">
        <v>35</v>
      </c>
      <c r="B53" s="71" t="s">
        <v>335</v>
      </c>
      <c r="C53" s="26" t="s">
        <v>361</v>
      </c>
      <c r="D53" s="22">
        <v>0</v>
      </c>
      <c r="E53" s="22">
        <v>0</v>
      </c>
    </row>
    <row r="54" spans="1:5" ht="22.5" customHeight="1">
      <c r="A54" s="70" t="s">
        <v>38</v>
      </c>
      <c r="B54" s="71" t="s">
        <v>339</v>
      </c>
      <c r="C54" s="26" t="s">
        <v>362</v>
      </c>
      <c r="D54" s="22">
        <v>0</v>
      </c>
      <c r="E54" s="22">
        <v>0</v>
      </c>
    </row>
    <row r="55" spans="1:5" ht="14.1" customHeight="1">
      <c r="A55" s="70" t="s">
        <v>59</v>
      </c>
      <c r="B55" s="71" t="s">
        <v>341</v>
      </c>
      <c r="C55" s="26" t="s">
        <v>363</v>
      </c>
      <c r="D55" s="22">
        <v>0</v>
      </c>
      <c r="E55" s="22">
        <v>0</v>
      </c>
    </row>
    <row r="56" spans="1:5" ht="14.1" customHeight="1">
      <c r="A56" s="70" t="s">
        <v>62</v>
      </c>
      <c r="B56" s="71" t="s">
        <v>343</v>
      </c>
      <c r="C56" s="26" t="s">
        <v>364</v>
      </c>
      <c r="D56" s="22">
        <v>8231.02</v>
      </c>
      <c r="E56" s="22">
        <v>88385.85</v>
      </c>
    </row>
    <row r="57" spans="1:5" ht="22.5" customHeight="1">
      <c r="A57" s="70" t="s">
        <v>65</v>
      </c>
      <c r="B57" s="71" t="s">
        <v>365</v>
      </c>
      <c r="C57" s="26" t="s">
        <v>366</v>
      </c>
      <c r="D57" s="22">
        <v>0</v>
      </c>
      <c r="E57" s="22">
        <v>0</v>
      </c>
    </row>
    <row r="58" spans="1:5" ht="14.1" customHeight="1">
      <c r="A58" s="70" t="s">
        <v>68</v>
      </c>
      <c r="B58" s="71" t="s">
        <v>367</v>
      </c>
      <c r="C58" s="26" t="s">
        <v>368</v>
      </c>
      <c r="D58" s="22">
        <v>0</v>
      </c>
      <c r="E58" s="22">
        <v>0</v>
      </c>
    </row>
    <row r="59" spans="1:5" ht="14.1" customHeight="1">
      <c r="A59" s="70" t="s">
        <v>71</v>
      </c>
      <c r="B59" s="71" t="s">
        <v>369</v>
      </c>
      <c r="C59" s="26" t="s">
        <v>370</v>
      </c>
      <c r="D59" s="22">
        <v>0</v>
      </c>
      <c r="E59" s="22">
        <v>105250.34</v>
      </c>
    </row>
    <row r="60" spans="1:5" ht="14.1" customHeight="1">
      <c r="A60" s="70" t="s">
        <v>178</v>
      </c>
      <c r="B60" s="71" t="s">
        <v>371</v>
      </c>
      <c r="C60" s="26" t="s">
        <v>372</v>
      </c>
      <c r="D60" s="22">
        <v>0</v>
      </c>
      <c r="E60" s="22">
        <v>493.12</v>
      </c>
    </row>
    <row r="61" spans="1:5" ht="22.5" customHeight="1">
      <c r="A61" s="70" t="s">
        <v>181</v>
      </c>
      <c r="B61" s="71" t="s">
        <v>373</v>
      </c>
      <c r="C61" s="26" t="s">
        <v>374</v>
      </c>
      <c r="D61" s="22">
        <v>0</v>
      </c>
      <c r="E61" s="22">
        <v>68450.52</v>
      </c>
    </row>
    <row r="62" spans="1:5" ht="14.1" customHeight="1">
      <c r="A62" s="70" t="s">
        <v>184</v>
      </c>
      <c r="B62" s="71" t="s">
        <v>375</v>
      </c>
      <c r="C62" s="26" t="s">
        <v>376</v>
      </c>
      <c r="D62" s="22">
        <v>1509.2</v>
      </c>
      <c r="E62" s="22">
        <v>1252.95</v>
      </c>
    </row>
    <row r="63" spans="1:5" ht="14.1" customHeight="1">
      <c r="A63" s="70" t="s">
        <v>187</v>
      </c>
      <c r="B63" s="71" t="s">
        <v>377</v>
      </c>
      <c r="C63" s="26" t="s">
        <v>378</v>
      </c>
      <c r="D63" s="22">
        <v>0</v>
      </c>
      <c r="E63" s="22">
        <v>18245.150000000001</v>
      </c>
    </row>
    <row r="64" spans="1:5" ht="14.1" customHeight="1">
      <c r="A64" s="70" t="s">
        <v>189</v>
      </c>
      <c r="B64" s="71" t="s">
        <v>379</v>
      </c>
      <c r="C64" s="26" t="s">
        <v>380</v>
      </c>
      <c r="D64" s="22">
        <v>0</v>
      </c>
      <c r="E64" s="22">
        <v>0</v>
      </c>
    </row>
    <row r="65" spans="1:7" ht="14.1" customHeight="1">
      <c r="A65" s="70" t="s">
        <v>192</v>
      </c>
      <c r="B65" s="71" t="s">
        <v>381</v>
      </c>
      <c r="C65" s="26" t="s">
        <v>382</v>
      </c>
      <c r="D65" s="22">
        <v>0</v>
      </c>
      <c r="E65" s="22">
        <v>0</v>
      </c>
    </row>
    <row r="66" spans="1:7" ht="14.1" customHeight="1">
      <c r="A66" s="70" t="s">
        <v>194</v>
      </c>
      <c r="B66" s="71" t="s">
        <v>201</v>
      </c>
      <c r="C66" s="26" t="s">
        <v>383</v>
      </c>
      <c r="D66" s="22">
        <v>0</v>
      </c>
      <c r="E66" s="22">
        <v>0</v>
      </c>
    </row>
    <row r="67" spans="1:7" ht="14.1" customHeight="1">
      <c r="A67" s="70" t="s">
        <v>196</v>
      </c>
      <c r="B67" s="71" t="s">
        <v>384</v>
      </c>
      <c r="C67" s="26" t="s">
        <v>385</v>
      </c>
      <c r="D67" s="22">
        <v>1672486.32</v>
      </c>
      <c r="E67" s="22">
        <v>3799241.37</v>
      </c>
    </row>
    <row r="68" spans="1:7" ht="22.5" customHeight="1">
      <c r="A68" s="70" t="s">
        <v>198</v>
      </c>
      <c r="B68" s="71" t="s">
        <v>386</v>
      </c>
      <c r="C68" s="26" t="s">
        <v>387</v>
      </c>
      <c r="D68" s="22">
        <v>0</v>
      </c>
      <c r="E68" s="22">
        <v>0</v>
      </c>
    </row>
    <row r="69" spans="1:7" ht="22.5" customHeight="1">
      <c r="A69" s="48" t="s">
        <v>388</v>
      </c>
      <c r="B69" s="66" t="s">
        <v>389</v>
      </c>
      <c r="C69" s="12" t="s">
        <v>390</v>
      </c>
      <c r="D69" s="16">
        <f>SUM(D70+D71+D72+D73+D74+D75)</f>
        <v>0</v>
      </c>
      <c r="E69" s="16">
        <f>SUM(E70+E71+E72+E73+E74+E75)</f>
        <v>0</v>
      </c>
    </row>
    <row r="70" spans="1:7" ht="14.1" customHeight="1">
      <c r="A70" s="79" t="s">
        <v>391</v>
      </c>
      <c r="B70" s="71" t="s">
        <v>392</v>
      </c>
      <c r="C70" s="26" t="s">
        <v>393</v>
      </c>
      <c r="D70" s="22">
        <v>0</v>
      </c>
      <c r="E70" s="22">
        <v>0</v>
      </c>
    </row>
    <row r="71" spans="1:7" ht="14.1" customHeight="1">
      <c r="A71" s="72" t="s">
        <v>23</v>
      </c>
      <c r="B71" s="71" t="s">
        <v>394</v>
      </c>
      <c r="C71" s="26" t="s">
        <v>395</v>
      </c>
      <c r="D71" s="22">
        <v>0</v>
      </c>
      <c r="E71" s="22">
        <v>0</v>
      </c>
    </row>
    <row r="72" spans="1:7" ht="14.1" customHeight="1">
      <c r="A72" s="70" t="s">
        <v>26</v>
      </c>
      <c r="B72" s="71" t="s">
        <v>396</v>
      </c>
      <c r="C72" s="26" t="s">
        <v>397</v>
      </c>
      <c r="D72" s="22">
        <v>0</v>
      </c>
      <c r="E72" s="22">
        <v>0</v>
      </c>
    </row>
    <row r="73" spans="1:7" ht="14.1" customHeight="1">
      <c r="A73" s="72" t="s">
        <v>29</v>
      </c>
      <c r="B73" s="71" t="s">
        <v>398</v>
      </c>
      <c r="C73" s="26" t="s">
        <v>399</v>
      </c>
      <c r="D73" s="22">
        <v>0</v>
      </c>
      <c r="E73" s="22">
        <v>0</v>
      </c>
    </row>
    <row r="74" spans="1:7" ht="22.5" customHeight="1">
      <c r="A74" s="70" t="s">
        <v>32</v>
      </c>
      <c r="B74" s="71" t="s">
        <v>400</v>
      </c>
      <c r="C74" s="26" t="s">
        <v>401</v>
      </c>
      <c r="D74" s="22">
        <v>0</v>
      </c>
      <c r="E74" s="22">
        <v>0</v>
      </c>
    </row>
    <row r="75" spans="1:7" ht="22.5" customHeight="1">
      <c r="A75" s="70" t="s">
        <v>35</v>
      </c>
      <c r="B75" s="71" t="s">
        <v>402</v>
      </c>
      <c r="C75" s="26" t="s">
        <v>403</v>
      </c>
      <c r="D75" s="22">
        <v>0</v>
      </c>
      <c r="E75" s="22">
        <v>0</v>
      </c>
    </row>
    <row r="76" spans="1:7" ht="14.1" customHeight="1">
      <c r="A76" s="46" t="s">
        <v>262</v>
      </c>
      <c r="B76" s="66" t="s">
        <v>404</v>
      </c>
      <c r="C76" s="12" t="s">
        <v>405</v>
      </c>
      <c r="D76" s="16">
        <f>SUM(D77+D78)</f>
        <v>0</v>
      </c>
      <c r="E76" s="16">
        <f>SUM(E77+E78)</f>
        <v>0</v>
      </c>
      <c r="F76" s="80"/>
      <c r="G76" s="80"/>
    </row>
    <row r="77" spans="1:7" ht="14.1" customHeight="1">
      <c r="A77" s="70" t="s">
        <v>265</v>
      </c>
      <c r="B77" s="71" t="s">
        <v>406</v>
      </c>
      <c r="C77" s="26" t="s">
        <v>407</v>
      </c>
      <c r="D77" s="22">
        <v>0</v>
      </c>
      <c r="E77" s="22">
        <v>0</v>
      </c>
    </row>
    <row r="78" spans="1:7" ht="14.1" customHeight="1">
      <c r="A78" s="70" t="s">
        <v>23</v>
      </c>
      <c r="B78" s="71" t="s">
        <v>408</v>
      </c>
      <c r="C78" s="26" t="s">
        <v>409</v>
      </c>
      <c r="D78" s="22">
        <v>0</v>
      </c>
      <c r="E78" s="22">
        <v>0</v>
      </c>
    </row>
    <row r="79" spans="1:7" ht="22.5" customHeight="1">
      <c r="A79" s="46" t="s">
        <v>272</v>
      </c>
      <c r="B79" s="66" t="s">
        <v>273</v>
      </c>
      <c r="C79" s="12" t="s">
        <v>410</v>
      </c>
      <c r="D79" s="61">
        <v>0</v>
      </c>
      <c r="E79" s="61">
        <v>0</v>
      </c>
    </row>
    <row r="80" spans="1:7">
      <c r="A80" s="81"/>
      <c r="B80" s="75"/>
      <c r="C80" s="35"/>
      <c r="D80" s="82"/>
      <c r="E80" s="82"/>
    </row>
    <row r="82" ht="27" customHeight="1"/>
    <row r="84" ht="14.1" customHeight="1"/>
    <row r="85" ht="14.1" customHeight="1"/>
    <row r="87" ht="17.100000000000001" customHeight="1"/>
    <row r="88" ht="14.1" customHeight="1"/>
    <row r="89" ht="33.75" customHeight="1"/>
    <row r="92" ht="14.1" customHeight="1"/>
    <row r="93" ht="14.1" customHeight="1"/>
    <row r="94" ht="14.1" customHeight="1"/>
    <row r="95" ht="14.1" customHeight="1"/>
    <row r="96" ht="14.1" customHeight="1"/>
    <row r="99" ht="14.1" customHeight="1"/>
    <row r="100" ht="14.1" customHeight="1"/>
    <row r="101" ht="14.1" customHeight="1"/>
    <row r="102" ht="14.1" customHeight="1"/>
    <row r="104" ht="27" customHeight="1"/>
    <row r="105" ht="14.1" customHeight="1"/>
  </sheetData>
  <mergeCells count="2">
    <mergeCell ref="D43:E43"/>
    <mergeCell ref="D2:E2"/>
  </mergeCells>
  <pageMargins left="0.78740157480314965" right="0.78740157480314965" top="0.98425196850393704" bottom="0.98425196850393704" header="0.51181102362204722" footer="0.51181102362204722"/>
  <pageSetup paperSize="9" firstPageNumber="5" orientation="portrait" useFirstPageNumber="1"/>
  <headerFooter alignWithMargins="0">
    <oddFooter>&amp;C&amp;P</oddFooter>
  </headerFooter>
  <rowBreaks count="1" manualBreakCount="1">
    <brk id="4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AKTIVA</vt:lpstr>
      <vt:lpstr>PASIVA</vt:lpstr>
      <vt:lpstr>AKTIVA!Oblasť_tlače</vt:lpstr>
      <vt:lpstr>PASIVA!Oblasť_tlače</vt:lpstr>
    </vt:vector>
  </TitlesOfParts>
  <Company>IVES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pracovnik</dc:creator>
  <cp:lastModifiedBy>Dušan Saksa</cp:lastModifiedBy>
  <cp:lastPrinted>2015-01-05T09:13:07Z</cp:lastPrinted>
  <dcterms:created xsi:type="dcterms:W3CDTF">2004-12-14T09:56:32Z</dcterms:created>
  <dcterms:modified xsi:type="dcterms:W3CDTF">2016-03-29T11:22:48Z</dcterms:modified>
</cp:coreProperties>
</file>