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19320" windowHeight="7680" activeTab="1"/>
  </bookViews>
  <sheets>
    <sheet name="poznámky 2014" sheetId="1" r:id="rId1"/>
    <sheet name="poznámky 2015" sheetId="2" r:id="rId2"/>
  </sheets>
  <definedNames>
    <definedName name="_Toc530739894" localSheetId="0">'poznámky 2014'!$A$1</definedName>
    <definedName name="_Toc530739894" localSheetId="1">'poznámky 2015'!$A$1</definedName>
    <definedName name="_Toc530739896" localSheetId="0">'poznámky 2014'!$A$6</definedName>
    <definedName name="_Toc530739896" localSheetId="1">'poznámky 2015'!$A$6</definedName>
    <definedName name="_Toc530739897" localSheetId="0">'poznámky 2014'!$A$25</definedName>
    <definedName name="_Toc530739897" localSheetId="1">'poznámky 2015'!$A$24</definedName>
    <definedName name="_Toc530739899" localSheetId="0">'poznámky 2014'!$A$48</definedName>
    <definedName name="_Toc530739899" localSheetId="1">'poznámky 2015'!$A$47</definedName>
    <definedName name="_Toc530739900" localSheetId="0">'poznámky 2014'!$A$130</definedName>
    <definedName name="_Toc530739900" localSheetId="1">'poznámky 2015'!$A$129</definedName>
    <definedName name="_Toc530739907" localSheetId="0">'poznámky 2014'!$A$838</definedName>
    <definedName name="_Toc530739907" localSheetId="1">'poznámky 2015'!$A$861</definedName>
    <definedName name="_Toc530739923" localSheetId="0">'poznámky 2014'!$A$768</definedName>
    <definedName name="_Toc530739923" localSheetId="1">'poznámky 2015'!$A$784</definedName>
    <definedName name="_Toc530739924" localSheetId="0">'poznámky 2014'!$A$788</definedName>
    <definedName name="_Toc530739924" localSheetId="1">'poznámky 2015'!$A$804</definedName>
    <definedName name="_Toc530739925" localSheetId="0">'poznámky 2014'!$A$815</definedName>
    <definedName name="_Toc530739925" localSheetId="1">'poznámky 2015'!$A$838</definedName>
    <definedName name="_xlnm.Print_Area" localSheetId="0">'poznámky 2014'!$A$1:$J$959</definedName>
    <definedName name="_xlnm.Print_Area" localSheetId="1">'poznámky 2015'!$A$1:$J$982</definedName>
  </definedNames>
  <calcPr calcId="144525"/>
</workbook>
</file>

<file path=xl/calcChain.xml><?xml version="1.0" encoding="utf-8"?>
<calcChain xmlns="http://schemas.openxmlformats.org/spreadsheetml/2006/main">
  <c r="G281" i="2" l="1"/>
  <c r="F434" i="2" l="1"/>
  <c r="H434" i="2"/>
  <c r="D719" i="2" l="1"/>
  <c r="I308" i="2" l="1"/>
  <c r="G308" i="2"/>
  <c r="F308" i="2"/>
  <c r="E308" i="2"/>
  <c r="C308" i="2"/>
  <c r="B308" i="2"/>
  <c r="I306" i="2"/>
  <c r="I284" i="2" s="1"/>
  <c r="I287" i="2" s="1"/>
  <c r="G306" i="2"/>
  <c r="G284" i="2" s="1"/>
  <c r="G287" i="2" s="1"/>
  <c r="F306" i="2"/>
  <c r="F284" i="2" s="1"/>
  <c r="F287" i="2" s="1"/>
  <c r="C306" i="2"/>
  <c r="E305" i="2"/>
  <c r="E306" i="2" s="1"/>
  <c r="J304" i="2"/>
  <c r="J303" i="2"/>
  <c r="I301" i="2"/>
  <c r="I278" i="2" s="1"/>
  <c r="I282" i="2" s="1"/>
  <c r="G301" i="2"/>
  <c r="G278" i="2" s="1"/>
  <c r="G282" i="2" s="1"/>
  <c r="F301" i="2"/>
  <c r="F282" i="2" s="1"/>
  <c r="E301" i="2"/>
  <c r="E282" i="2" s="1"/>
  <c r="C301" i="2"/>
  <c r="C278" i="2" s="1"/>
  <c r="B301" i="2"/>
  <c r="B309" i="2" s="1"/>
  <c r="J300" i="2"/>
  <c r="J299" i="2"/>
  <c r="J298" i="2"/>
  <c r="J297" i="2"/>
  <c r="J286" i="2"/>
  <c r="J285" i="2"/>
  <c r="B284" i="2"/>
  <c r="J281" i="2"/>
  <c r="J280" i="2"/>
  <c r="J279" i="2"/>
  <c r="B278" i="2" l="1"/>
  <c r="B289" i="2" s="1"/>
  <c r="I290" i="2"/>
  <c r="C309" i="2"/>
  <c r="G290" i="2"/>
  <c r="J308" i="2"/>
  <c r="G309" i="2"/>
  <c r="C284" i="2"/>
  <c r="C287" i="2" s="1"/>
  <c r="I309" i="2"/>
  <c r="J305" i="2"/>
  <c r="E309" i="2"/>
  <c r="F289" i="2"/>
  <c r="F290" i="2"/>
  <c r="G289" i="2"/>
  <c r="J301" i="2"/>
  <c r="B287" i="2"/>
  <c r="I289" i="2"/>
  <c r="F309" i="2"/>
  <c r="C282" i="2"/>
  <c r="J306" i="2"/>
  <c r="J278" i="2" l="1"/>
  <c r="B282" i="2"/>
  <c r="B290" i="2" s="1"/>
  <c r="J309" i="2"/>
  <c r="C289" i="2"/>
  <c r="C290" i="2"/>
  <c r="E287" i="2"/>
  <c r="E290" i="2" s="1"/>
  <c r="E289" i="2"/>
  <c r="J284" i="2"/>
  <c r="J282" i="2" l="1"/>
  <c r="J289" i="2"/>
  <c r="J287" i="2"/>
  <c r="J290" i="2"/>
  <c r="E372" i="2" l="1"/>
  <c r="E379" i="2" s="1"/>
  <c r="D214" i="2"/>
  <c r="C214" i="2"/>
  <c r="J982" i="2"/>
  <c r="H979" i="2" s="1"/>
  <c r="H982" i="2"/>
  <c r="J959" i="2"/>
  <c r="H959" i="2"/>
  <c r="J951" i="2"/>
  <c r="H951" i="2"/>
  <c r="J947" i="2"/>
  <c r="H947" i="2"/>
  <c r="J921" i="2"/>
  <c r="H921" i="2"/>
  <c r="J909" i="2"/>
  <c r="H909" i="2"/>
  <c r="E901" i="2"/>
  <c r="C901" i="2"/>
  <c r="G898" i="2"/>
  <c r="G901" i="2" s="1"/>
  <c r="I896" i="2"/>
  <c r="C876" i="2" s="1"/>
  <c r="I895" i="2"/>
  <c r="C875" i="2" s="1"/>
  <c r="I875" i="2" s="1"/>
  <c r="I894" i="2"/>
  <c r="C874" i="2" s="1"/>
  <c r="I893" i="2"/>
  <c r="I892" i="2"/>
  <c r="I888" i="2"/>
  <c r="C868" i="2" s="1"/>
  <c r="E881" i="2"/>
  <c r="G876" i="2"/>
  <c r="G874" i="2"/>
  <c r="I873" i="2"/>
  <c r="I872" i="2"/>
  <c r="I871" i="2"/>
  <c r="I870" i="2"/>
  <c r="I869" i="2"/>
  <c r="I834" i="2"/>
  <c r="I836" i="2" s="1"/>
  <c r="F834" i="2"/>
  <c r="F836" i="2" s="1"/>
  <c r="I817" i="2"/>
  <c r="I819" i="2" s="1"/>
  <c r="I824" i="2" s="1"/>
  <c r="F817" i="2"/>
  <c r="F819" i="2" s="1"/>
  <c r="F824" i="2" s="1"/>
  <c r="F826" i="2" s="1"/>
  <c r="F743" i="2"/>
  <c r="F742" i="2"/>
  <c r="H719" i="2"/>
  <c r="E719" i="2"/>
  <c r="F716" i="2"/>
  <c r="C716" i="2"/>
  <c r="H712" i="2"/>
  <c r="D712" i="2"/>
  <c r="D720" i="2" s="1"/>
  <c r="H706" i="2"/>
  <c r="D897" i="2" s="1"/>
  <c r="E615" i="2"/>
  <c r="D615" i="2"/>
  <c r="C615" i="2"/>
  <c r="I614" i="2"/>
  <c r="G614" i="2"/>
  <c r="I612" i="2"/>
  <c r="I615" i="2" s="1"/>
  <c r="I621" i="2" s="1"/>
  <c r="G612" i="2"/>
  <c r="I606" i="2"/>
  <c r="H645" i="2" s="1"/>
  <c r="G606" i="2"/>
  <c r="F645" i="2" s="1"/>
  <c r="E606" i="2"/>
  <c r="D606" i="2"/>
  <c r="C606" i="2"/>
  <c r="H644" i="2" s="1"/>
  <c r="B606" i="2"/>
  <c r="F644" i="2" s="1"/>
  <c r="J596" i="2"/>
  <c r="G596" i="2"/>
  <c r="E596" i="2"/>
  <c r="D596" i="2"/>
  <c r="C596" i="2"/>
  <c r="B596" i="2"/>
  <c r="F584" i="2"/>
  <c r="I569" i="2"/>
  <c r="G569" i="2"/>
  <c r="I563" i="2"/>
  <c r="G563" i="2"/>
  <c r="I558" i="2"/>
  <c r="G558" i="2"/>
  <c r="I543" i="2"/>
  <c r="G543" i="2"/>
  <c r="I538" i="2"/>
  <c r="I548" i="2" s="1"/>
  <c r="I547" i="2" s="1"/>
  <c r="G538" i="2"/>
  <c r="F547" i="2" s="1"/>
  <c r="H523" i="2"/>
  <c r="H525" i="2" s="1"/>
  <c r="F519" i="2" s="1"/>
  <c r="F523" i="2"/>
  <c r="F513" i="2"/>
  <c r="F515" i="2" s="1"/>
  <c r="F507" i="2"/>
  <c r="F509" i="2" s="1"/>
  <c r="H489" i="2"/>
  <c r="F489" i="2"/>
  <c r="H484" i="2"/>
  <c r="H485" i="2" s="1"/>
  <c r="F482" i="2"/>
  <c r="I478" i="2"/>
  <c r="I477" i="2"/>
  <c r="E476" i="2"/>
  <c r="I476" i="2" s="1"/>
  <c r="C461" i="2" s="1"/>
  <c r="E461" i="2" s="1"/>
  <c r="I461" i="2" s="1"/>
  <c r="E475" i="2"/>
  <c r="I475" i="2" s="1"/>
  <c r="C460" i="2" s="1"/>
  <c r="E474" i="2"/>
  <c r="I474" i="2" s="1"/>
  <c r="C459" i="2" s="1"/>
  <c r="E459" i="2" s="1"/>
  <c r="G473" i="2"/>
  <c r="D473" i="2"/>
  <c r="C473" i="2"/>
  <c r="I472" i="2"/>
  <c r="I471" i="2"/>
  <c r="I470" i="2"/>
  <c r="I463" i="2"/>
  <c r="I462" i="2"/>
  <c r="G458" i="2"/>
  <c r="D458" i="2"/>
  <c r="I457" i="2"/>
  <c r="I456" i="2"/>
  <c r="I455" i="2"/>
  <c r="F448" i="2"/>
  <c r="F430" i="2"/>
  <c r="F429" i="2"/>
  <c r="F428" i="2"/>
  <c r="H423" i="2"/>
  <c r="F423" i="2" s="1"/>
  <c r="F422" i="2"/>
  <c r="F421" i="2"/>
  <c r="H389" i="2"/>
  <c r="H386" i="2"/>
  <c r="G379" i="2"/>
  <c r="F384" i="2" s="1"/>
  <c r="I378" i="2"/>
  <c r="I377" i="2"/>
  <c r="I376" i="2"/>
  <c r="I375" i="2"/>
  <c r="I374" i="2"/>
  <c r="I373" i="2"/>
  <c r="G370" i="2"/>
  <c r="E370" i="2"/>
  <c r="I369" i="2"/>
  <c r="I368" i="2"/>
  <c r="I367" i="2"/>
  <c r="I366" i="2"/>
  <c r="I365" i="2"/>
  <c r="G359" i="2"/>
  <c r="E359" i="2"/>
  <c r="D359" i="2"/>
  <c r="C359" i="2"/>
  <c r="J358" i="2"/>
  <c r="I357" i="2"/>
  <c r="I356" i="2"/>
  <c r="I355" i="2"/>
  <c r="I354" i="2"/>
  <c r="J353" i="2"/>
  <c r="H340" i="2"/>
  <c r="F340" i="2"/>
  <c r="D340" i="2"/>
  <c r="H324" i="2"/>
  <c r="F324" i="2"/>
  <c r="D324" i="2"/>
  <c r="I246" i="2"/>
  <c r="G246" i="2"/>
  <c r="F246" i="2"/>
  <c r="E246" i="2"/>
  <c r="D246" i="2"/>
  <c r="C246" i="2"/>
  <c r="B246" i="2"/>
  <c r="I244" i="2"/>
  <c r="G244" i="2"/>
  <c r="F244" i="2"/>
  <c r="E244" i="2"/>
  <c r="D244" i="2"/>
  <c r="C244" i="2"/>
  <c r="B244" i="2"/>
  <c r="J243" i="2"/>
  <c r="J242" i="2"/>
  <c r="J241" i="2"/>
  <c r="I239" i="2"/>
  <c r="G239" i="2"/>
  <c r="F239" i="2"/>
  <c r="E239" i="2"/>
  <c r="D239" i="2"/>
  <c r="D212" i="2" s="1"/>
  <c r="C239" i="2"/>
  <c r="C212" i="2" s="1"/>
  <c r="J238" i="2"/>
  <c r="J237" i="2"/>
  <c r="J236" i="2"/>
  <c r="I229" i="2"/>
  <c r="I200" i="2" s="1"/>
  <c r="F229" i="2"/>
  <c r="F200" i="2" s="1"/>
  <c r="F204" i="2" s="1"/>
  <c r="E229" i="2"/>
  <c r="E200" i="2" s="1"/>
  <c r="E217" i="2" s="1"/>
  <c r="D229" i="2"/>
  <c r="D200" i="2" s="1"/>
  <c r="C229" i="2"/>
  <c r="C200" i="2" s="1"/>
  <c r="B229" i="2"/>
  <c r="B200" i="2" s="1"/>
  <c r="B217" i="2" s="1"/>
  <c r="G228" i="2"/>
  <c r="G229" i="2" s="1"/>
  <c r="G200" i="2" s="1"/>
  <c r="G217" i="2" s="1"/>
  <c r="J227" i="2"/>
  <c r="J226" i="2"/>
  <c r="J225" i="2"/>
  <c r="I215" i="2"/>
  <c r="G215" i="2"/>
  <c r="F215" i="2"/>
  <c r="E215" i="2"/>
  <c r="J213" i="2"/>
  <c r="G203" i="2"/>
  <c r="J203" i="2" s="1"/>
  <c r="J202" i="2"/>
  <c r="J201" i="2"/>
  <c r="I180" i="2"/>
  <c r="G180" i="2"/>
  <c r="F180" i="2"/>
  <c r="E180" i="2"/>
  <c r="D180" i="2"/>
  <c r="C180" i="2"/>
  <c r="B180" i="2"/>
  <c r="I178" i="2"/>
  <c r="G178" i="2"/>
  <c r="F178" i="2"/>
  <c r="E178" i="2"/>
  <c r="D178" i="2"/>
  <c r="C178" i="2"/>
  <c r="B178" i="2"/>
  <c r="J177" i="2"/>
  <c r="J176" i="2"/>
  <c r="J175" i="2"/>
  <c r="I173" i="2"/>
  <c r="G173" i="2"/>
  <c r="F173" i="2"/>
  <c r="E173" i="2"/>
  <c r="D173" i="2"/>
  <c r="C173" i="2"/>
  <c r="B173" i="2"/>
  <c r="J172" i="2"/>
  <c r="J171" i="2"/>
  <c r="J170" i="2"/>
  <c r="I168" i="2"/>
  <c r="G168" i="2"/>
  <c r="F168" i="2"/>
  <c r="E168" i="2"/>
  <c r="D168" i="2"/>
  <c r="C168" i="2"/>
  <c r="B168" i="2"/>
  <c r="J167" i="2"/>
  <c r="J166" i="2"/>
  <c r="J165" i="2"/>
  <c r="J164" i="2"/>
  <c r="I154" i="2"/>
  <c r="G154" i="2"/>
  <c r="F154" i="2"/>
  <c r="E154" i="2"/>
  <c r="D154" i="2"/>
  <c r="C154" i="2"/>
  <c r="B154" i="2"/>
  <c r="I152" i="2"/>
  <c r="G152" i="2"/>
  <c r="F152" i="2"/>
  <c r="E152" i="2"/>
  <c r="D152" i="2"/>
  <c r="C152" i="2"/>
  <c r="B152" i="2"/>
  <c r="J151" i="2"/>
  <c r="J150" i="2"/>
  <c r="J149" i="2"/>
  <c r="I147" i="2"/>
  <c r="G147" i="2"/>
  <c r="F147" i="2"/>
  <c r="E147" i="2"/>
  <c r="D147" i="2"/>
  <c r="C147" i="2"/>
  <c r="B147" i="2"/>
  <c r="J146" i="2"/>
  <c r="J145" i="2"/>
  <c r="J144" i="2"/>
  <c r="I142" i="2"/>
  <c r="G142" i="2"/>
  <c r="F142" i="2"/>
  <c r="E142" i="2"/>
  <c r="D142" i="2"/>
  <c r="C142" i="2"/>
  <c r="B142" i="2"/>
  <c r="J141" i="2"/>
  <c r="J140" i="2"/>
  <c r="J139" i="2"/>
  <c r="J138" i="2"/>
  <c r="D39" i="2"/>
  <c r="F38" i="2" s="1"/>
  <c r="G38" i="2" s="1"/>
  <c r="F36" i="2"/>
  <c r="J974" i="2" l="1"/>
  <c r="H974" i="2"/>
  <c r="E460" i="2"/>
  <c r="I460" i="2" s="1"/>
  <c r="F650" i="2"/>
  <c r="I247" i="2"/>
  <c r="J142" i="2"/>
  <c r="H720" i="2"/>
  <c r="J719" i="2"/>
  <c r="J154" i="2"/>
  <c r="J244" i="2"/>
  <c r="C247" i="2"/>
  <c r="F525" i="2"/>
  <c r="J214" i="2"/>
  <c r="E247" i="2"/>
  <c r="F548" i="2"/>
  <c r="I874" i="2"/>
  <c r="G878" i="2"/>
  <c r="G881" i="2" s="1"/>
  <c r="F37" i="2"/>
  <c r="G37" i="2" s="1"/>
  <c r="J180" i="2"/>
  <c r="I370" i="2"/>
  <c r="F387" i="2" s="1"/>
  <c r="F389" i="2" s="1"/>
  <c r="I898" i="2"/>
  <c r="C878" i="2" s="1"/>
  <c r="F395" i="2"/>
  <c r="E155" i="2"/>
  <c r="J152" i="2"/>
  <c r="C155" i="2"/>
  <c r="G155" i="2"/>
  <c r="C181" i="2"/>
  <c r="G181" i="2"/>
  <c r="J178" i="2"/>
  <c r="E181" i="2"/>
  <c r="G615" i="2"/>
  <c r="G621" i="2" s="1"/>
  <c r="H928" i="2"/>
  <c r="H933" i="2" s="1"/>
  <c r="H937" i="2" s="1"/>
  <c r="F247" i="2"/>
  <c r="I379" i="2"/>
  <c r="F386" i="2" s="1"/>
  <c r="B155" i="2"/>
  <c r="F155" i="2"/>
  <c r="D155" i="2"/>
  <c r="I155" i="2"/>
  <c r="J168" i="2"/>
  <c r="D181" i="2"/>
  <c r="I181" i="2"/>
  <c r="B181" i="2"/>
  <c r="F181" i="2"/>
  <c r="B247" i="2"/>
  <c r="J359" i="2"/>
  <c r="H650" i="2"/>
  <c r="J928" i="2"/>
  <c r="J933" i="2" s="1"/>
  <c r="J937" i="2" s="1"/>
  <c r="D215" i="2"/>
  <c r="J212" i="2"/>
  <c r="J239" i="2"/>
  <c r="D247" i="2"/>
  <c r="J246" i="2"/>
  <c r="G247" i="2"/>
  <c r="F385" i="2"/>
  <c r="G204" i="2"/>
  <c r="G218" i="2" s="1"/>
  <c r="F218" i="2"/>
  <c r="C204" i="2"/>
  <c r="J200" i="2"/>
  <c r="I217" i="2"/>
  <c r="I204" i="2"/>
  <c r="I218" i="2" s="1"/>
  <c r="C458" i="2"/>
  <c r="F706" i="2"/>
  <c r="D876" i="2" s="1"/>
  <c r="D901" i="2"/>
  <c r="I897" i="2"/>
  <c r="C877" i="2" s="1"/>
  <c r="I877" i="2" s="1"/>
  <c r="D217" i="2"/>
  <c r="D204" i="2"/>
  <c r="E204" i="2"/>
  <c r="E218" i="2" s="1"/>
  <c r="J173" i="2"/>
  <c r="B204" i="2"/>
  <c r="F217" i="2"/>
  <c r="H395" i="2"/>
  <c r="E473" i="2"/>
  <c r="I473" i="2" s="1"/>
  <c r="C215" i="2"/>
  <c r="C217" i="2"/>
  <c r="H424" i="2"/>
  <c r="F424" i="2" s="1"/>
  <c r="I868" i="2"/>
  <c r="G36" i="2"/>
  <c r="G39" i="2" s="1"/>
  <c r="J228" i="2"/>
  <c r="J229" i="2"/>
  <c r="J147" i="2"/>
  <c r="F466" i="1"/>
  <c r="J959" i="1"/>
  <c r="H959" i="1"/>
  <c r="J936" i="1"/>
  <c r="J951" i="1"/>
  <c r="H936" i="1"/>
  <c r="J928" i="1"/>
  <c r="H928" i="1"/>
  <c r="H951" i="1"/>
  <c r="J924" i="1"/>
  <c r="H924" i="1"/>
  <c r="J898" i="1"/>
  <c r="H898" i="1"/>
  <c r="J886" i="1"/>
  <c r="J905" i="1"/>
  <c r="J910" i="1"/>
  <c r="J914" i="1"/>
  <c r="J953" i="1"/>
  <c r="H886" i="1"/>
  <c r="H905" i="1"/>
  <c r="H910" i="1"/>
  <c r="H914" i="1"/>
  <c r="H953" i="1"/>
  <c r="E878" i="1"/>
  <c r="C878" i="1"/>
  <c r="E876" i="1"/>
  <c r="G875" i="1"/>
  <c r="I875" i="1"/>
  <c r="C855" i="1"/>
  <c r="I873" i="1"/>
  <c r="C853" i="1"/>
  <c r="I872" i="1"/>
  <c r="C852" i="1"/>
  <c r="I852" i="1"/>
  <c r="I871" i="1"/>
  <c r="C851" i="1"/>
  <c r="I870" i="1"/>
  <c r="I869" i="1"/>
  <c r="I865" i="1"/>
  <c r="E858" i="1"/>
  <c r="G853" i="1"/>
  <c r="G851" i="1"/>
  <c r="I851" i="1"/>
  <c r="I850" i="1"/>
  <c r="I849" i="1"/>
  <c r="I848" i="1"/>
  <c r="I847" i="1"/>
  <c r="I846" i="1"/>
  <c r="I813" i="1"/>
  <c r="I811" i="1"/>
  <c r="F811" i="1"/>
  <c r="F813" i="1"/>
  <c r="I801" i="1"/>
  <c r="I803" i="1"/>
  <c r="F801" i="1"/>
  <c r="F803" i="1"/>
  <c r="F727" i="1"/>
  <c r="F726" i="1"/>
  <c r="H703" i="1"/>
  <c r="E703" i="1"/>
  <c r="F700" i="1"/>
  <c r="C700" i="1"/>
  <c r="D701" i="1"/>
  <c r="H696" i="1"/>
  <c r="H704" i="1"/>
  <c r="D696" i="1"/>
  <c r="D704" i="1"/>
  <c r="H690" i="1"/>
  <c r="D874" i="1"/>
  <c r="D878" i="1"/>
  <c r="E599" i="1"/>
  <c r="D599" i="1"/>
  <c r="C599" i="1"/>
  <c r="I598" i="1"/>
  <c r="G598" i="1"/>
  <c r="I596" i="1"/>
  <c r="I599" i="1"/>
  <c r="I605" i="1"/>
  <c r="G596" i="1"/>
  <c r="G599" i="1"/>
  <c r="G605" i="1"/>
  <c r="I590" i="1"/>
  <c r="H629" i="1"/>
  <c r="G590" i="1"/>
  <c r="F629" i="1"/>
  <c r="F634" i="1"/>
  <c r="E590" i="1"/>
  <c r="D590" i="1"/>
  <c r="C590" i="1"/>
  <c r="H628" i="1"/>
  <c r="H634" i="1"/>
  <c r="B590" i="1"/>
  <c r="F628" i="1"/>
  <c r="J580" i="1"/>
  <c r="G580" i="1"/>
  <c r="E580" i="1"/>
  <c r="D580" i="1"/>
  <c r="C580" i="1"/>
  <c r="B580" i="1"/>
  <c r="F568" i="1"/>
  <c r="I553" i="1"/>
  <c r="G553" i="1"/>
  <c r="I547" i="1"/>
  <c r="G547" i="1"/>
  <c r="I542" i="1"/>
  <c r="G542" i="1"/>
  <c r="I527" i="1"/>
  <c r="G527" i="1"/>
  <c r="I522" i="1"/>
  <c r="I532" i="1"/>
  <c r="I531" i="1"/>
  <c r="G522" i="1"/>
  <c r="F532" i="1"/>
  <c r="H507" i="1"/>
  <c r="H509" i="1"/>
  <c r="F503" i="1"/>
  <c r="F509" i="1"/>
  <c r="F507" i="1"/>
  <c r="F497" i="1"/>
  <c r="F499" i="1"/>
  <c r="F491" i="1"/>
  <c r="F493" i="1"/>
  <c r="F690" i="1"/>
  <c r="D853" i="1"/>
  <c r="H473" i="1"/>
  <c r="F473" i="1"/>
  <c r="F469" i="1"/>
  <c r="H468" i="1"/>
  <c r="H469" i="1"/>
  <c r="I462" i="1"/>
  <c r="I461" i="1"/>
  <c r="E460" i="1"/>
  <c r="I460" i="1"/>
  <c r="C445" i="1"/>
  <c r="E445" i="1"/>
  <c r="I445" i="1"/>
  <c r="E459" i="1"/>
  <c r="I459" i="1"/>
  <c r="C444" i="1"/>
  <c r="E444" i="1"/>
  <c r="I444" i="1"/>
  <c r="E458" i="1"/>
  <c r="I458" i="1"/>
  <c r="C443" i="1"/>
  <c r="E443" i="1"/>
  <c r="G457" i="1"/>
  <c r="D457" i="1"/>
  <c r="C457" i="1"/>
  <c r="I456" i="1"/>
  <c r="I455" i="1"/>
  <c r="I454" i="1"/>
  <c r="I447" i="1"/>
  <c r="I446" i="1"/>
  <c r="G442" i="1"/>
  <c r="D442" i="1"/>
  <c r="I441" i="1"/>
  <c r="I440" i="1"/>
  <c r="I439" i="1"/>
  <c r="F432" i="1"/>
  <c r="F418" i="1"/>
  <c r="F414" i="1"/>
  <c r="F413" i="1"/>
  <c r="F412" i="1"/>
  <c r="H407" i="1"/>
  <c r="H408" i="1"/>
  <c r="F408" i="1"/>
  <c r="F407" i="1"/>
  <c r="F406" i="1"/>
  <c r="F405" i="1"/>
  <c r="F415" i="1"/>
  <c r="H383" i="1"/>
  <c r="F383" i="1"/>
  <c r="H366" i="1"/>
  <c r="H363" i="1"/>
  <c r="G356" i="1"/>
  <c r="F361" i="1"/>
  <c r="I355" i="1"/>
  <c r="I354" i="1"/>
  <c r="I353" i="1"/>
  <c r="I352" i="1"/>
  <c r="I351" i="1"/>
  <c r="I350" i="1"/>
  <c r="I356" i="1"/>
  <c r="E349" i="1"/>
  <c r="E356" i="1"/>
  <c r="G347" i="1"/>
  <c r="E347" i="1"/>
  <c r="I346" i="1"/>
  <c r="I345" i="1"/>
  <c r="I344" i="1"/>
  <c r="I343" i="1"/>
  <c r="I342" i="1"/>
  <c r="F372" i="1"/>
  <c r="H372" i="1"/>
  <c r="I347" i="1"/>
  <c r="F364" i="1"/>
  <c r="F366" i="1"/>
  <c r="G336" i="1"/>
  <c r="E336" i="1"/>
  <c r="D336" i="1"/>
  <c r="C336" i="1"/>
  <c r="J335" i="1"/>
  <c r="I334" i="1"/>
  <c r="I333" i="1"/>
  <c r="I332" i="1"/>
  <c r="I331" i="1"/>
  <c r="J330" i="1"/>
  <c r="J336" i="1"/>
  <c r="H317" i="1"/>
  <c r="F317" i="1"/>
  <c r="D317" i="1"/>
  <c r="H301" i="1"/>
  <c r="F301" i="1"/>
  <c r="D301" i="1"/>
  <c r="I247" i="1"/>
  <c r="G247" i="1"/>
  <c r="F247" i="1"/>
  <c r="E247" i="1"/>
  <c r="D247" i="1"/>
  <c r="J247" i="1"/>
  <c r="C247" i="1"/>
  <c r="B247" i="1"/>
  <c r="I245" i="1"/>
  <c r="G245" i="1"/>
  <c r="F245" i="1"/>
  <c r="E245" i="1"/>
  <c r="D245" i="1"/>
  <c r="C245" i="1"/>
  <c r="B245" i="1"/>
  <c r="B248" i="1"/>
  <c r="J244" i="1"/>
  <c r="J245" i="1"/>
  <c r="J243" i="1"/>
  <c r="J242" i="1"/>
  <c r="I240" i="1"/>
  <c r="I248" i="1"/>
  <c r="G240" i="1"/>
  <c r="F240" i="1"/>
  <c r="F248" i="1"/>
  <c r="E240" i="1"/>
  <c r="E248" i="1"/>
  <c r="D240" i="1"/>
  <c r="D213" i="1"/>
  <c r="C240" i="1"/>
  <c r="C248" i="1"/>
  <c r="J239" i="1"/>
  <c r="J238" i="1"/>
  <c r="J237" i="1"/>
  <c r="I235" i="1"/>
  <c r="I201" i="1"/>
  <c r="F235" i="1"/>
  <c r="F201" i="1"/>
  <c r="E235" i="1"/>
  <c r="E201" i="1"/>
  <c r="E223" i="1"/>
  <c r="D235" i="1"/>
  <c r="C235" i="1"/>
  <c r="C201" i="1"/>
  <c r="B235" i="1"/>
  <c r="G234" i="1"/>
  <c r="G235" i="1"/>
  <c r="J234" i="1"/>
  <c r="J233" i="1"/>
  <c r="J232" i="1"/>
  <c r="J231" i="1"/>
  <c r="I216" i="1"/>
  <c r="G216" i="1"/>
  <c r="F216" i="1"/>
  <c r="E216" i="1"/>
  <c r="J215" i="1"/>
  <c r="J214" i="1"/>
  <c r="C213" i="1"/>
  <c r="C216" i="1"/>
  <c r="G204" i="1"/>
  <c r="J204" i="1"/>
  <c r="J203" i="1"/>
  <c r="J202" i="1"/>
  <c r="D201" i="1"/>
  <c r="D205" i="1"/>
  <c r="B201" i="1"/>
  <c r="B223" i="1"/>
  <c r="I181" i="1"/>
  <c r="G181" i="1"/>
  <c r="F181" i="1"/>
  <c r="E181" i="1"/>
  <c r="D181" i="1"/>
  <c r="C181" i="1"/>
  <c r="B181" i="1"/>
  <c r="J181" i="1"/>
  <c r="I179" i="1"/>
  <c r="G179" i="1"/>
  <c r="F179" i="1"/>
  <c r="E179" i="1"/>
  <c r="D179" i="1"/>
  <c r="C179" i="1"/>
  <c r="B179" i="1"/>
  <c r="J178" i="1"/>
  <c r="J177" i="1"/>
  <c r="J176" i="1"/>
  <c r="J179" i="1"/>
  <c r="I174" i="1"/>
  <c r="I182" i="1"/>
  <c r="G174" i="1"/>
  <c r="G182" i="1"/>
  <c r="F174" i="1"/>
  <c r="F182" i="1"/>
  <c r="E174" i="1"/>
  <c r="D174" i="1"/>
  <c r="D182" i="1"/>
  <c r="C174" i="1"/>
  <c r="C182" i="1"/>
  <c r="B174" i="1"/>
  <c r="B182" i="1"/>
  <c r="J173" i="1"/>
  <c r="J172" i="1"/>
  <c r="J171" i="1"/>
  <c r="I169" i="1"/>
  <c r="G169" i="1"/>
  <c r="F169" i="1"/>
  <c r="E169" i="1"/>
  <c r="E182" i="1"/>
  <c r="D169" i="1"/>
  <c r="J169" i="1"/>
  <c r="C169" i="1"/>
  <c r="B169" i="1"/>
  <c r="J168" i="1"/>
  <c r="J167" i="1"/>
  <c r="J166" i="1"/>
  <c r="J165" i="1"/>
  <c r="I155" i="1"/>
  <c r="G155" i="1"/>
  <c r="F155" i="1"/>
  <c r="E155" i="1"/>
  <c r="D155" i="1"/>
  <c r="J155" i="1"/>
  <c r="C155" i="1"/>
  <c r="B155" i="1"/>
  <c r="I153" i="1"/>
  <c r="G153" i="1"/>
  <c r="F153" i="1"/>
  <c r="F156" i="1"/>
  <c r="E153" i="1"/>
  <c r="E156" i="1"/>
  <c r="D153" i="1"/>
  <c r="C153" i="1"/>
  <c r="B153" i="1"/>
  <c r="J152" i="1"/>
  <c r="J151" i="1"/>
  <c r="J150" i="1"/>
  <c r="J153" i="1"/>
  <c r="I148" i="1"/>
  <c r="I156" i="1"/>
  <c r="G148" i="1"/>
  <c r="G156" i="1"/>
  <c r="F148" i="1"/>
  <c r="E148" i="1"/>
  <c r="D148" i="1"/>
  <c r="D156" i="1"/>
  <c r="C148" i="1"/>
  <c r="C156" i="1"/>
  <c r="B148" i="1"/>
  <c r="B156" i="1"/>
  <c r="J147" i="1"/>
  <c r="J146" i="1"/>
  <c r="J145" i="1"/>
  <c r="I143" i="1"/>
  <c r="G143" i="1"/>
  <c r="F143" i="1"/>
  <c r="E143" i="1"/>
  <c r="J143" i="1"/>
  <c r="D143" i="1"/>
  <c r="C143" i="1"/>
  <c r="B143" i="1"/>
  <c r="J142" i="1"/>
  <c r="J141" i="1"/>
  <c r="J140" i="1"/>
  <c r="J139" i="1"/>
  <c r="D40" i="1"/>
  <c r="F39" i="1"/>
  <c r="G39" i="1"/>
  <c r="G40" i="1" s="1"/>
  <c r="E205" i="1"/>
  <c r="E224" i="1"/>
  <c r="B205" i="1"/>
  <c r="G878" i="1"/>
  <c r="J703" i="1"/>
  <c r="C205" i="1"/>
  <c r="C845" i="1"/>
  <c r="B224" i="1"/>
  <c r="J156" i="1"/>
  <c r="J235" i="1"/>
  <c r="G201" i="1"/>
  <c r="G248" i="1"/>
  <c r="I205" i="1"/>
  <c r="I224" i="1"/>
  <c r="I223" i="1"/>
  <c r="F362" i="1"/>
  <c r="F363" i="1"/>
  <c r="I457" i="1"/>
  <c r="C224" i="1"/>
  <c r="D223" i="1"/>
  <c r="D216" i="1"/>
  <c r="D224" i="1"/>
  <c r="D858" i="1"/>
  <c r="I853" i="1"/>
  <c r="F223" i="1"/>
  <c r="F205" i="1"/>
  <c r="F224" i="1"/>
  <c r="J182" i="1"/>
  <c r="J201" i="1"/>
  <c r="E442" i="1"/>
  <c r="I443" i="1"/>
  <c r="J174" i="1"/>
  <c r="C223" i="1"/>
  <c r="J148" i="1"/>
  <c r="F38" i="1"/>
  <c r="G38" i="1"/>
  <c r="I845" i="1"/>
  <c r="J240" i="1"/>
  <c r="F531" i="1"/>
  <c r="I874" i="1"/>
  <c r="C854" i="1"/>
  <c r="I854" i="1"/>
  <c r="I878" i="1"/>
  <c r="C442" i="1"/>
  <c r="I442" i="1"/>
  <c r="J213" i="1"/>
  <c r="D248" i="1"/>
  <c r="J248" i="1"/>
  <c r="E457" i="1"/>
  <c r="G855" i="1"/>
  <c r="J223" i="1"/>
  <c r="I858" i="1"/>
  <c r="I855" i="1"/>
  <c r="G858" i="1"/>
  <c r="C858" i="1"/>
  <c r="J216" i="1"/>
  <c r="G205" i="1"/>
  <c r="G223" i="1"/>
  <c r="J205" i="1"/>
  <c r="G224" i="1"/>
  <c r="J224" i="1"/>
  <c r="F37" i="1"/>
  <c r="G37" i="1"/>
  <c r="F40" i="1"/>
  <c r="J976" i="2" l="1"/>
  <c r="H976" i="2"/>
  <c r="D218" i="2"/>
  <c r="C881" i="2"/>
  <c r="F39" i="2"/>
  <c r="J181" i="2"/>
  <c r="I878" i="2"/>
  <c r="J247" i="2"/>
  <c r="J155" i="2"/>
  <c r="J217" i="2"/>
  <c r="D881" i="2"/>
  <c r="I876" i="2"/>
  <c r="C218" i="2"/>
  <c r="J215" i="2"/>
  <c r="B218" i="2"/>
  <c r="J204" i="2"/>
  <c r="I459" i="2"/>
  <c r="E458" i="2"/>
  <c r="I458" i="2" s="1"/>
  <c r="I901" i="2"/>
  <c r="J218" i="2" l="1"/>
  <c r="I881" i="2"/>
</calcChain>
</file>

<file path=xl/comments1.xml><?xml version="1.0" encoding="utf-8"?>
<comments xmlns="http://schemas.openxmlformats.org/spreadsheetml/2006/main">
  <authors>
    <author>Užívateľ</author>
  </authors>
  <commentList>
    <comment ref="A141"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47"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67"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73"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78" authorId="0">
      <text>
        <r>
          <rPr>
            <b/>
            <sz val="8"/>
            <color indexed="81"/>
            <rFont val="Tahoma"/>
            <family val="2"/>
            <charset val="238"/>
          </rPr>
          <t>Užívateľ:</t>
        </r>
        <r>
          <rPr>
            <sz val="8"/>
            <color indexed="81"/>
            <rFont val="Tahoma"/>
            <family val="2"/>
            <charset val="238"/>
          </rPr>
          <t xml:space="preserve">
sumu úbytkov uvádzať BEZ ZNAMIENKA !</t>
        </r>
      </text>
    </comment>
    <comment ref="A203"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213" authorId="0">
      <text>
        <r>
          <rPr>
            <b/>
            <sz val="8"/>
            <color indexed="81"/>
            <rFont val="Tahoma"/>
            <family val="2"/>
            <charset val="238"/>
          </rPr>
          <t>Užívateľ:</t>
        </r>
        <r>
          <rPr>
            <sz val="8"/>
            <color indexed="81"/>
            <rFont val="Tahoma"/>
            <family val="2"/>
            <charset val="238"/>
          </rPr>
          <t xml:space="preserve">
sumy oprávok uvádzať bez znamienka !</t>
        </r>
      </text>
    </comment>
    <comment ref="A214" authorId="0">
      <text>
        <r>
          <rPr>
            <b/>
            <sz val="8"/>
            <color indexed="81"/>
            <rFont val="Tahoma"/>
            <family val="2"/>
            <charset val="238"/>
          </rPr>
          <t>Užívateľ:</t>
        </r>
        <r>
          <rPr>
            <sz val="8"/>
            <color indexed="81"/>
            <rFont val="Tahoma"/>
            <family val="2"/>
            <charset val="238"/>
          </rPr>
          <t xml:space="preserve">
sumy prírastku oprávok uvádzať BEZ ZNAMIENKA !</t>
        </r>
      </text>
    </comment>
    <comment ref="A215"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233"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G234" authorId="0">
      <text>
        <r>
          <rPr>
            <b/>
            <sz val="8"/>
            <color indexed="81"/>
            <rFont val="Tahoma"/>
            <family val="2"/>
            <charset val="238"/>
          </rPr>
          <t>Užívateľ:</t>
        </r>
        <r>
          <rPr>
            <sz val="8"/>
            <color indexed="81"/>
            <rFont val="Tahoma"/>
            <family val="2"/>
            <charset val="238"/>
          </rPr>
          <t xml:space="preserve">
presuny prestavujú sumu zaradenia investícií (strana Dal ú.042) a uvedú sa znamienkom </t>
        </r>
        <r>
          <rPr>
            <b/>
            <sz val="10"/>
            <color indexed="81"/>
            <rFont val="Tahoma"/>
            <family val="2"/>
            <charset val="238"/>
          </rPr>
          <t>-</t>
        </r>
      </text>
    </comment>
    <comment ref="A239"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244"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E436" authorId="0">
      <text>
        <r>
          <rPr>
            <b/>
            <sz val="8"/>
            <color indexed="81"/>
            <rFont val="Tahoma"/>
            <family val="2"/>
            <charset val="238"/>
          </rPr>
          <t>Užívateľ:</t>
        </r>
        <r>
          <rPr>
            <sz val="8"/>
            <color indexed="81"/>
            <rFont val="Tahoma"/>
            <family val="2"/>
            <charset val="238"/>
          </rPr>
          <t xml:space="preserve">
sumy použitie rezerv uviesť </t>
        </r>
        <r>
          <rPr>
            <b/>
            <sz val="9"/>
            <color indexed="10"/>
            <rFont val="Tahoma"/>
            <family val="2"/>
            <charset val="238"/>
          </rPr>
          <t>BEZ ZNAMIENKA !</t>
        </r>
      </text>
    </comment>
    <comment ref="G436" authorId="0">
      <text>
        <r>
          <rPr>
            <b/>
            <sz val="8"/>
            <color indexed="81"/>
            <rFont val="Tahoma"/>
            <family val="2"/>
            <charset val="238"/>
          </rPr>
          <t>Užívateľ:</t>
        </r>
        <r>
          <rPr>
            <sz val="8"/>
            <color indexed="81"/>
            <rFont val="Tahoma"/>
            <family val="2"/>
            <charset val="238"/>
          </rPr>
          <t xml:space="preserve">
sumy zrušenie rezerv uviesť </t>
        </r>
        <r>
          <rPr>
            <b/>
            <sz val="9"/>
            <color indexed="10"/>
            <rFont val="Tahoma"/>
            <family val="2"/>
            <charset val="238"/>
          </rPr>
          <t>BEZ ZNAMIENKA !</t>
        </r>
      </text>
    </comment>
    <comment ref="E451" authorId="0">
      <text>
        <r>
          <rPr>
            <b/>
            <sz val="8"/>
            <color indexed="81"/>
            <rFont val="Tahoma"/>
            <family val="2"/>
            <charset val="238"/>
          </rPr>
          <t>Užívateľ:</t>
        </r>
        <r>
          <rPr>
            <sz val="8"/>
            <color indexed="81"/>
            <rFont val="Tahoma"/>
            <family val="2"/>
            <charset val="238"/>
          </rPr>
          <t xml:space="preserve">
sumy použitie rezerv uviesť </t>
        </r>
        <r>
          <rPr>
            <b/>
            <sz val="9"/>
            <color indexed="10"/>
            <rFont val="Tahoma"/>
            <family val="2"/>
            <charset val="238"/>
          </rPr>
          <t>BEZ ZNAMIENKA !</t>
        </r>
      </text>
    </comment>
    <comment ref="G451" authorId="0">
      <text>
        <r>
          <rPr>
            <b/>
            <sz val="8"/>
            <color indexed="81"/>
            <rFont val="Tahoma"/>
            <family val="2"/>
            <charset val="238"/>
          </rPr>
          <t>Užívateľ:</t>
        </r>
        <r>
          <rPr>
            <sz val="8"/>
            <color indexed="81"/>
            <rFont val="Tahoma"/>
            <family val="2"/>
            <charset val="238"/>
          </rPr>
          <t xml:space="preserve">
sumy zrušenie rezerv uviesť </t>
        </r>
        <r>
          <rPr>
            <b/>
            <sz val="9"/>
            <color indexed="10"/>
            <rFont val="Tahoma"/>
            <family val="2"/>
            <charset val="238"/>
          </rPr>
          <t>BEZ ZNAMIENKA !</t>
        </r>
      </text>
    </comment>
  </commentList>
</comments>
</file>

<file path=xl/comments2.xml><?xml version="1.0" encoding="utf-8"?>
<comments xmlns="http://schemas.openxmlformats.org/spreadsheetml/2006/main">
  <authors>
    <author>Užívateľ</author>
  </authors>
  <commentList>
    <comment ref="A140"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46"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66"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72"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177" authorId="0">
      <text>
        <r>
          <rPr>
            <b/>
            <sz val="8"/>
            <color indexed="81"/>
            <rFont val="Tahoma"/>
            <family val="2"/>
            <charset val="238"/>
          </rPr>
          <t>Užívateľ:</t>
        </r>
        <r>
          <rPr>
            <sz val="8"/>
            <color indexed="81"/>
            <rFont val="Tahoma"/>
            <family val="2"/>
            <charset val="238"/>
          </rPr>
          <t xml:space="preserve">
sumu úbytkov uvádzať BEZ ZNAMIENKA !</t>
        </r>
      </text>
    </comment>
    <comment ref="A202"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212" authorId="0">
      <text>
        <r>
          <rPr>
            <b/>
            <sz val="8"/>
            <color indexed="81"/>
            <rFont val="Tahoma"/>
            <family val="2"/>
            <charset val="238"/>
          </rPr>
          <t>Užívateľ:</t>
        </r>
        <r>
          <rPr>
            <sz val="8"/>
            <color indexed="81"/>
            <rFont val="Tahoma"/>
            <family val="2"/>
            <charset val="238"/>
          </rPr>
          <t xml:space="preserve">
sumy oprávok uvádzať bez znamienka !</t>
        </r>
      </text>
    </comment>
    <comment ref="A213" authorId="0">
      <text>
        <r>
          <rPr>
            <b/>
            <sz val="8"/>
            <color indexed="81"/>
            <rFont val="Tahoma"/>
            <family val="2"/>
            <charset val="238"/>
          </rPr>
          <t>Užívateľ:</t>
        </r>
        <r>
          <rPr>
            <sz val="8"/>
            <color indexed="81"/>
            <rFont val="Tahoma"/>
            <family val="2"/>
            <charset val="238"/>
          </rPr>
          <t xml:space="preserve">
sumy prírastku oprávok uvádzať BEZ ZNAMIENKA !</t>
        </r>
      </text>
    </comment>
    <comment ref="A214"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227"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G228" authorId="0">
      <text>
        <r>
          <rPr>
            <b/>
            <sz val="8"/>
            <color indexed="81"/>
            <rFont val="Tahoma"/>
            <family val="2"/>
            <charset val="238"/>
          </rPr>
          <t>Užívateľ:</t>
        </r>
        <r>
          <rPr>
            <sz val="8"/>
            <color indexed="81"/>
            <rFont val="Tahoma"/>
            <family val="2"/>
            <charset val="238"/>
          </rPr>
          <t xml:space="preserve">
presuny prestavujú sumu zaradenia investícií (strana Dal ú.042) a uvedú sa znamienkom </t>
        </r>
        <r>
          <rPr>
            <b/>
            <sz val="10"/>
            <color indexed="81"/>
            <rFont val="Tahoma"/>
            <family val="2"/>
            <charset val="238"/>
          </rPr>
          <t>-</t>
        </r>
      </text>
    </comment>
    <comment ref="A238"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A243" authorId="0">
      <text>
        <r>
          <rPr>
            <b/>
            <sz val="8"/>
            <color indexed="81"/>
            <rFont val="Tahoma"/>
            <family val="2"/>
            <charset val="238"/>
          </rPr>
          <t>Užívateľ:</t>
        </r>
        <r>
          <rPr>
            <sz val="8"/>
            <color indexed="81"/>
            <rFont val="Tahoma"/>
            <family val="2"/>
            <charset val="238"/>
          </rPr>
          <t xml:space="preserve">
sumu úbytkov uvádzať </t>
        </r>
        <r>
          <rPr>
            <b/>
            <sz val="10"/>
            <color indexed="81"/>
            <rFont val="Tahoma"/>
            <family val="2"/>
            <charset val="238"/>
          </rPr>
          <t>BEZ ZNAMIENKA</t>
        </r>
        <r>
          <rPr>
            <sz val="8"/>
            <color indexed="81"/>
            <rFont val="Tahoma"/>
            <family val="2"/>
            <charset val="238"/>
          </rPr>
          <t xml:space="preserve"> !</t>
        </r>
      </text>
    </comment>
    <comment ref="E452" authorId="0">
      <text>
        <r>
          <rPr>
            <b/>
            <sz val="8"/>
            <color indexed="81"/>
            <rFont val="Tahoma"/>
            <family val="2"/>
            <charset val="238"/>
          </rPr>
          <t>Užívateľ:</t>
        </r>
        <r>
          <rPr>
            <sz val="8"/>
            <color indexed="81"/>
            <rFont val="Tahoma"/>
            <family val="2"/>
            <charset val="238"/>
          </rPr>
          <t xml:space="preserve">
sumy použitie rezerv uviesť </t>
        </r>
        <r>
          <rPr>
            <b/>
            <sz val="9"/>
            <color indexed="10"/>
            <rFont val="Tahoma"/>
            <family val="2"/>
            <charset val="238"/>
          </rPr>
          <t>BEZ ZNAMIENKA !</t>
        </r>
      </text>
    </comment>
    <comment ref="G452" authorId="0">
      <text>
        <r>
          <rPr>
            <b/>
            <sz val="8"/>
            <color indexed="81"/>
            <rFont val="Tahoma"/>
            <family val="2"/>
            <charset val="238"/>
          </rPr>
          <t>Užívateľ:</t>
        </r>
        <r>
          <rPr>
            <sz val="8"/>
            <color indexed="81"/>
            <rFont val="Tahoma"/>
            <family val="2"/>
            <charset val="238"/>
          </rPr>
          <t xml:space="preserve">
sumy zrušenie rezerv uviesť </t>
        </r>
        <r>
          <rPr>
            <b/>
            <sz val="9"/>
            <color indexed="10"/>
            <rFont val="Tahoma"/>
            <family val="2"/>
            <charset val="238"/>
          </rPr>
          <t>BEZ ZNAMIENKA !</t>
        </r>
      </text>
    </comment>
    <comment ref="E467" authorId="0">
      <text>
        <r>
          <rPr>
            <b/>
            <sz val="8"/>
            <color indexed="81"/>
            <rFont val="Tahoma"/>
            <family val="2"/>
            <charset val="238"/>
          </rPr>
          <t>Užívateľ:</t>
        </r>
        <r>
          <rPr>
            <sz val="8"/>
            <color indexed="81"/>
            <rFont val="Tahoma"/>
            <family val="2"/>
            <charset val="238"/>
          </rPr>
          <t xml:space="preserve">
sumy použitie rezerv uviesť </t>
        </r>
        <r>
          <rPr>
            <b/>
            <sz val="9"/>
            <color indexed="10"/>
            <rFont val="Tahoma"/>
            <family val="2"/>
            <charset val="238"/>
          </rPr>
          <t>BEZ ZNAMIENKA !</t>
        </r>
      </text>
    </comment>
    <comment ref="G467" authorId="0">
      <text>
        <r>
          <rPr>
            <b/>
            <sz val="8"/>
            <color indexed="81"/>
            <rFont val="Tahoma"/>
            <family val="2"/>
            <charset val="238"/>
          </rPr>
          <t>Užívateľ:</t>
        </r>
        <r>
          <rPr>
            <sz val="8"/>
            <color indexed="81"/>
            <rFont val="Tahoma"/>
            <family val="2"/>
            <charset val="238"/>
          </rPr>
          <t xml:space="preserve">
sumy zrušenie rezerv uviesť </t>
        </r>
        <r>
          <rPr>
            <b/>
            <sz val="9"/>
            <color indexed="10"/>
            <rFont val="Tahoma"/>
            <family val="2"/>
            <charset val="238"/>
          </rPr>
          <t>BEZ ZNAMIENKA !</t>
        </r>
      </text>
    </comment>
  </commentList>
</comments>
</file>

<file path=xl/sharedStrings.xml><?xml version="1.0" encoding="utf-8"?>
<sst xmlns="http://schemas.openxmlformats.org/spreadsheetml/2006/main" count="2633" uniqueCount="844">
  <si>
    <t>Stav OP na začiatku účtovného obdobia</t>
  </si>
  <si>
    <t>Tvorba OP</t>
  </si>
  <si>
    <t>Zúčtovanie OP z dôvodu zániku opodstatnenosti</t>
  </si>
  <si>
    <t>Zúčtovanie OP z dôvodu vyradenia majetku z účtovníctva</t>
  </si>
  <si>
    <t>Stav OP na konci účtovného  obdobia</t>
  </si>
  <si>
    <t xml:space="preserve">Pohľadávky z obchodného styku </t>
  </si>
  <si>
    <t>Pohľadávky voči dcérskej účtovnej jednotke a materskej účtovnej jednotke</t>
  </si>
  <si>
    <t>Ostatné pohľadávky v rámci konsolidovaného celku</t>
  </si>
  <si>
    <t>Pohľadávky voči spoločníkom, členom a združeniu</t>
  </si>
  <si>
    <t>Daňové pohľadávky a dotácie</t>
  </si>
  <si>
    <t>Iné pohľadávky</t>
  </si>
  <si>
    <t>OP k pohľadávkam spolu</t>
  </si>
  <si>
    <t>Názov položky</t>
  </si>
  <si>
    <t>V lehote splatnosti</t>
  </si>
  <si>
    <t>Po lehote splatnosti</t>
  </si>
  <si>
    <t>Pohľadávky spolu</t>
  </si>
  <si>
    <t>Dlhodobé pohľadávky</t>
  </si>
  <si>
    <t>Pohľadávky  z obchodného styku</t>
  </si>
  <si>
    <r>
      <t xml:space="preserve">Dlhodobé pohľadávky spolu </t>
    </r>
    <r>
      <rPr>
        <sz val="10"/>
        <rFont val="Arial"/>
        <family val="2"/>
        <charset val="238"/>
      </rPr>
      <t>(brutto r.41 Súvahy)</t>
    </r>
  </si>
  <si>
    <t>Krátkodobé pohľadávky</t>
  </si>
  <si>
    <t>Pohľadávky z obchodného styku</t>
  </si>
  <si>
    <t>Čistá hodnota zákazky (316)</t>
  </si>
  <si>
    <t>Sociálne poistenie</t>
  </si>
  <si>
    <r>
      <t xml:space="preserve">Krátkodobé pohľadávky spolu </t>
    </r>
    <r>
      <rPr>
        <sz val="9"/>
        <color indexed="8"/>
        <rFont val="Arial"/>
        <family val="2"/>
        <charset val="238"/>
      </rPr>
      <t>(brutto r.53 Súvahy)</t>
    </r>
  </si>
  <si>
    <t>Pohľadávky podľa zostatkovej doby splatnosti</t>
  </si>
  <si>
    <t>Bežné účtovné obdobie  (rok 2014)</t>
  </si>
  <si>
    <t>Pohľadávky po lehote splatnosti</t>
  </si>
  <si>
    <r>
      <t xml:space="preserve">Pohľadávky so zostatkovou dobou splatnosti </t>
    </r>
    <r>
      <rPr>
        <b/>
        <sz val="10"/>
        <rFont val="Arial"/>
        <family val="2"/>
        <charset val="238"/>
      </rPr>
      <t>do jedného roka</t>
    </r>
  </si>
  <si>
    <r>
      <t xml:space="preserve">Krátkodobé pohľadávky spolu </t>
    </r>
    <r>
      <rPr>
        <sz val="10"/>
        <color indexed="8"/>
        <rFont val="Arial"/>
        <family val="2"/>
        <charset val="238"/>
      </rPr>
      <t>(brutto r.046 Súvahy)</t>
    </r>
  </si>
  <si>
    <r>
      <t xml:space="preserve">Pohľadávky so zostatkovou dobou splatnosti </t>
    </r>
    <r>
      <rPr>
        <b/>
        <sz val="9"/>
        <color indexed="8"/>
        <rFont val="Arial"/>
        <family val="2"/>
        <charset val="238"/>
      </rPr>
      <t xml:space="preserve"> dva roky až päť rokov</t>
    </r>
  </si>
  <si>
    <r>
      <t xml:space="preserve">Pohľadávky so zostatkovou dobou splatnosti </t>
    </r>
    <r>
      <rPr>
        <b/>
        <sz val="9"/>
        <color indexed="8"/>
        <rFont val="Arial"/>
        <family val="2"/>
        <charset val="238"/>
      </rPr>
      <t>dlhšou ako päť rokov</t>
    </r>
  </si>
  <si>
    <r>
      <t xml:space="preserve">Dlhodobé pohľadávky spolu </t>
    </r>
    <r>
      <rPr>
        <sz val="10"/>
        <color indexed="8"/>
        <rFont val="Arial"/>
        <family val="2"/>
        <charset val="238"/>
      </rPr>
      <t>(brutto r.038 Súvahy)</t>
    </r>
  </si>
  <si>
    <t>Na pohľadávky - všetky existujúce a budúce pohľadávky z obchodného styku bolo v prospech banky zriadené záložné právo v súvislosti s poskytnutím prevádzkového úveru.</t>
  </si>
  <si>
    <t>Opis predmetu záložného práva</t>
  </si>
  <si>
    <t>Bežné účtovné obdobie (2014)</t>
  </si>
  <si>
    <t>Hodnota predmetu záložného práva</t>
  </si>
  <si>
    <t>Hodnota                             pohľadávky</t>
  </si>
  <si>
    <t>Pohľadávky kryté záložným právom účtovnej jednotky ako veriteľa, alebo inou formou zabezpečenia</t>
  </si>
  <si>
    <t>Hodnota pohľadávok účtovnej jednotky, na ktoré sa zriadilo záložné právo</t>
  </si>
  <si>
    <t>Hodnota pohľadávok účtovnej jednotky, pri ktorých je obmedzené právo účtovnej jednotky s nimi nakladať</t>
  </si>
  <si>
    <t>Pokladnica</t>
  </si>
  <si>
    <t>Ceniny</t>
  </si>
  <si>
    <t>Bežné bankové účty</t>
  </si>
  <si>
    <t>Bankové účty termínované</t>
  </si>
  <si>
    <t>Krátkodobé cenné papiere (zmenka)</t>
  </si>
  <si>
    <t xml:space="preserve">Spolu krátkodobý finančný majetok </t>
  </si>
  <si>
    <t>Opis položky časového rozlíšenia</t>
  </si>
  <si>
    <r>
      <t>Náklady budúcich období</t>
    </r>
    <r>
      <rPr>
        <b/>
        <sz val="10"/>
        <color indexed="10"/>
        <rFont val="Arial"/>
        <family val="2"/>
        <charset val="238"/>
      </rPr>
      <t xml:space="preserve"> dlhodobé</t>
    </r>
    <r>
      <rPr>
        <b/>
        <sz val="10"/>
        <color indexed="8"/>
        <rFont val="Arial"/>
        <family val="2"/>
        <charset val="238"/>
      </rPr>
      <t xml:space="preserve"> spolu </t>
    </r>
  </si>
  <si>
    <t>v tom:</t>
  </si>
  <si>
    <r>
      <t xml:space="preserve">Náklady budúcich období krátkodobé spolu </t>
    </r>
    <r>
      <rPr>
        <sz val="9"/>
        <rFont val="Arial"/>
        <family val="2"/>
        <charset val="238"/>
      </rPr>
      <t>(r.063 Súvahy)</t>
    </r>
  </si>
  <si>
    <t>v tom: poistenie majetku zaplatené vopred</t>
  </si>
  <si>
    <t>v tom: zvýšená splátka nájomného Caterpillar</t>
  </si>
  <si>
    <t>Príjmy budúcich období dlhodobé spolu</t>
  </si>
  <si>
    <t>v tom: nefakturované výnosy zo zákaziek stavebnej výroby</t>
  </si>
  <si>
    <r>
      <t xml:space="preserve">Príjmy budúcich období krátkodobé spolu </t>
    </r>
    <r>
      <rPr>
        <sz val="9"/>
        <rFont val="Arial"/>
        <family val="2"/>
        <charset val="238"/>
      </rPr>
      <t>(r.065 Súvahy)</t>
    </r>
  </si>
  <si>
    <r>
      <t xml:space="preserve">G.  </t>
    </r>
    <r>
      <rPr>
        <b/>
        <i/>
        <sz val="11"/>
        <color indexed="8"/>
        <rFont val="Arial"/>
        <family val="2"/>
        <charset val="238"/>
      </rPr>
      <t>INFORMÁCIE O ÚDAJOCH NA STRANE  PASÍV SÚVAHY</t>
    </r>
  </si>
  <si>
    <t>1.  Informácie k časti G. písm. a) bod 1, 2,4 a 5 prílohy č. 3 o  vlastnom imaní</t>
  </si>
  <si>
    <t>Položka</t>
  </si>
  <si>
    <t>Základné imanie celkom</t>
  </si>
  <si>
    <t>Počet podielov</t>
  </si>
  <si>
    <t>Hodnota upísaného ZI</t>
  </si>
  <si>
    <t>Hodnota splateného ZI</t>
  </si>
  <si>
    <t>informácie o vlastnom imaní - pokračovanie</t>
  </si>
  <si>
    <t>Bežné účtovné obdobie  (rok 2011)</t>
  </si>
  <si>
    <t>Hodnota podielov podľa spoločníkov:</t>
  </si>
  <si>
    <t>Zisk na 1 000 € základného imania</t>
  </si>
  <si>
    <t>Hodnota vlastných  podielov  vlastnených účtovnou jednotkou</t>
  </si>
  <si>
    <t>žiadne</t>
  </si>
  <si>
    <t>Hodnota vlastných  podielov vlastnených ovládanými osobami a osobami, v ktorých má účtovná jednotka podstatný vplyv</t>
  </si>
  <si>
    <t>Zisk alebo strata (-) neúčtovaná ako náklad alebo výnos, ale priamo na účty vlastného imania spolu</t>
  </si>
  <si>
    <t>2. Informácie k časti G. písm. a), 3. bodu prílohy č. 3 o rozdelení zisku</t>
  </si>
  <si>
    <t>Za bezprostredne predchádzajúce účtovné obdobie (za rok 2013)</t>
  </si>
  <si>
    <t>Účtovný zisk za rok 2013 po zdanení spolu</t>
  </si>
  <si>
    <t>Rozdelenie účtovného zisku za rok 2013 v roku 2014</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</si>
  <si>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</si>
  <si>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</si>
  <si>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</si>
  <si>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</si>
  <si>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</si>
  <si>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</si>
  <si>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</si>
  <si>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</si>
  <si>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 rozdelenie zisku za rok 2013</t>
  </si>
  <si>
    <t>3. Informácie k časti G. písm. b) prílohy č. 3 o rezervách</t>
  </si>
  <si>
    <t>Bežné účtovné obdobie (rok 2014)</t>
  </si>
  <si>
    <t>Stav na za-čiatku účt. obdobia</t>
  </si>
  <si>
    <t>Tvorba rezerv v roku 2014</t>
  </si>
  <si>
    <t>Použitie rezerv v roku 2014</t>
  </si>
  <si>
    <t>Zrušenie rezerv v roku 2014</t>
  </si>
  <si>
    <t>Stav na konci účtovného  obdobia</t>
  </si>
  <si>
    <t>Dlhodobé rezervy spolu</t>
  </si>
  <si>
    <t>z toho: rezerva na záručné opravy</t>
  </si>
  <si>
    <t>z toho: rezerva na ...............</t>
  </si>
  <si>
    <t>Krátkodobé rezervy spolu</t>
  </si>
  <si>
    <t>z toho: rezerva na dovolenky</t>
  </si>
  <si>
    <t xml:space="preserve">z toho: rezerva na nákladové odvody z dovoleniek </t>
  </si>
  <si>
    <t>z toho: rezerva na audit ÚZ</t>
  </si>
  <si>
    <t xml:space="preserve">z toho: </t>
  </si>
  <si>
    <t>z toho: rezerva na ..................</t>
  </si>
  <si>
    <t>Tvorba rezerv v roku 2013</t>
  </si>
  <si>
    <t>Použitie rezerv v roku 2013</t>
  </si>
  <si>
    <t>Zrušenie rezerv v roku 2013</t>
  </si>
  <si>
    <t xml:space="preserve">z toho: rezerva na dovolenky </t>
  </si>
  <si>
    <t xml:space="preserve">4. Informácie k časti G. písm. c) a d) prílohy č. 3 o štruktúre záväzkoch </t>
  </si>
  <si>
    <t>Krátkodobé záväzky do lehoty splatnosti</t>
  </si>
  <si>
    <t>Krátkodobé záväzky po lehote splatnosti</t>
  </si>
  <si>
    <r>
      <t xml:space="preserve">Krátkodobé záväzky spolu </t>
    </r>
    <r>
      <rPr>
        <sz val="10"/>
        <color indexed="8"/>
        <rFont val="Arial"/>
        <family val="2"/>
        <charset val="238"/>
      </rPr>
      <t>(r.122 Súvahy)</t>
    </r>
  </si>
  <si>
    <t>Krátkodobé záväzky so zostatkovou dobou splatnosti do jedného roka vrátane</t>
  </si>
  <si>
    <t>Dlhodobé záväzky so zostatkovou dobou splatnosti jeden rok až päť rokov</t>
  </si>
  <si>
    <t>Záväzky so zostatkovou dobou splatnosti nad päť rokov</t>
  </si>
  <si>
    <r>
      <t xml:space="preserve">Dlhodobé záväzky spolu </t>
    </r>
    <r>
      <rPr>
        <sz val="10"/>
        <rFont val="Arial"/>
        <family val="2"/>
        <charset val="238"/>
      </rPr>
      <t>(r.102 Súvahy)</t>
    </r>
  </si>
  <si>
    <t>5. Informácie k časti F. písm. v) a časti G. písm. f) prílohy č. 3 o odloženej daňovej pohľadávke alebo o odloženom daňovom záväzku</t>
  </si>
  <si>
    <r>
      <t xml:space="preserve">Dočasné rozdiely medzi účtovnou hodnotou </t>
    </r>
    <r>
      <rPr>
        <b/>
        <sz val="10"/>
        <color indexed="12"/>
        <rFont val="Arial"/>
        <family val="2"/>
        <charset val="238"/>
      </rPr>
      <t xml:space="preserve">majetku </t>
    </r>
    <r>
      <rPr>
        <b/>
        <sz val="10"/>
        <color indexed="8"/>
        <rFont val="Arial"/>
        <family val="2"/>
        <charset val="238"/>
      </rPr>
      <t>a daňovou základňou:</t>
    </r>
  </si>
  <si>
    <r>
      <t xml:space="preserve">odpočítateľné rozdiely </t>
    </r>
    <r>
      <rPr>
        <sz val="9"/>
        <color indexed="8"/>
        <rFont val="Arial"/>
        <family val="2"/>
        <charset val="238"/>
      </rPr>
      <t>(</t>
    </r>
    <r>
      <rPr>
        <i/>
        <sz val="9"/>
        <color indexed="8"/>
        <rFont val="Arial"/>
        <family val="2"/>
        <charset val="238"/>
      </rPr>
      <t>pohľadávky – OP k pohľ.nedaňové)</t>
    </r>
  </si>
  <si>
    <r>
      <t>zdaniteľné rozdiely (</t>
    </r>
    <r>
      <rPr>
        <i/>
        <sz val="9"/>
        <color indexed="8"/>
        <rFont val="Arial"/>
        <family val="2"/>
        <charset val="238"/>
      </rPr>
      <t>DHM – zostatková cena DHM)</t>
    </r>
  </si>
  <si>
    <r>
      <t xml:space="preserve">Dočasné rozdiely medzi účtovnou hodnotou </t>
    </r>
    <r>
      <rPr>
        <b/>
        <i/>
        <sz val="10"/>
        <color indexed="10"/>
        <rFont val="Arial"/>
        <family val="2"/>
        <charset val="238"/>
      </rPr>
      <t>záväzkov </t>
    </r>
    <r>
      <rPr>
        <b/>
        <i/>
        <sz val="10"/>
        <color indexed="8"/>
        <rFont val="Arial"/>
        <family val="2"/>
        <charset val="238"/>
      </rPr>
      <t>a daňovou základňou:</t>
    </r>
  </si>
  <si>
    <r>
      <t xml:space="preserve">odpočítateľné rozdiely </t>
    </r>
    <r>
      <rPr>
        <sz val="9"/>
        <color indexed="8"/>
        <rFont val="Arial"/>
        <family val="2"/>
        <charset val="238"/>
      </rPr>
      <t>(rezervy – nedaňové)</t>
    </r>
  </si>
  <si>
    <t>zdaniteľné rozdiely (.................)</t>
  </si>
  <si>
    <t>Možnosť umorovať daňovú stratu v budúcnosti</t>
  </si>
  <si>
    <t>Možnosť previesť nevyužité daňové odpočty</t>
  </si>
  <si>
    <t>Sadzba dane z príjmov ( v %)</t>
  </si>
  <si>
    <t>Odložená daňová pohľadávka (ODP) k 31.12.</t>
  </si>
  <si>
    <t>Uplatnená daňová pohľadávka k 31.12.</t>
  </si>
  <si>
    <r>
      <t>ODP zaúčtovaná  ako zníženie/</t>
    </r>
    <r>
      <rPr>
        <i/>
        <sz val="10"/>
        <color indexed="10"/>
        <rFont val="Arial"/>
        <family val="2"/>
        <charset val="238"/>
      </rPr>
      <t>zvýšenie</t>
    </r>
    <r>
      <rPr>
        <i/>
        <sz val="10"/>
        <color indexed="8"/>
        <rFont val="Arial"/>
        <family val="2"/>
        <charset val="238"/>
      </rPr>
      <t xml:space="preserve"> nákladov</t>
    </r>
  </si>
  <si>
    <t>ODP zaúčtovaná do vlastného imania</t>
  </si>
  <si>
    <t>Odložený daňový záväzok (ODZ) k 31.12.</t>
  </si>
  <si>
    <t>Zmena ODZ za účtovné obdobie</t>
  </si>
  <si>
    <t>Zmena ODZ zaúčtovaná ako náklad (+/-)</t>
  </si>
  <si>
    <t>Zmena ODZ zaúčtovaná do vlastného imania</t>
  </si>
  <si>
    <t>6. Informácie k časti G. písm. g) prílohy č. 3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</si>
  <si>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</si>
  <si>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</si>
  <si>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</si>
  <si>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</si>
  <si>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</si>
  <si>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</si>
  <si>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r>
      <t>Konečný zostatok sociálneho fondu</t>
    </r>
    <r>
      <rPr>
        <sz val="10"/>
        <color indexed="8"/>
        <rFont val="Arial"/>
        <family val="2"/>
        <charset val="238"/>
      </rPr>
      <t xml:space="preserve"> (r.114 Súvahy)</t>
    </r>
  </si>
  <si>
    <t>7. Informácie k časti G. písm. i)  prílohy č. 3 o bankových úveroch, pôžičkách a krátkodobých finančných výpomociach</t>
  </si>
  <si>
    <t>Mena</t>
  </si>
  <si>
    <t>Úrok p.a. v %</t>
  </si>
  <si>
    <t>Dátum splatnosti</t>
  </si>
  <si>
    <r>
      <t xml:space="preserve">Suma istiny  </t>
    </r>
    <r>
      <rPr>
        <b/>
        <i/>
        <sz val="8"/>
        <color indexed="17"/>
        <rFont val="Arial"/>
        <family val="2"/>
        <charset val="238"/>
      </rPr>
      <t>za bežné účtovné obdobie</t>
    </r>
  </si>
  <si>
    <t>Suma istiny za bezprostredne predchádzajúce účtovné obdobie</t>
  </si>
  <si>
    <t xml:space="preserve">Dlhodobé bankové úvery </t>
  </si>
  <si>
    <t>úver na kúpu MV</t>
  </si>
  <si>
    <t>€</t>
  </si>
  <si>
    <t>31.12.2015</t>
  </si>
  <si>
    <t> Dlhodobé bankové úvery spolu</t>
  </si>
  <si>
    <t>Krátkodobé bankové úvery</t>
  </si>
  <si>
    <t>Kontokorentný úver</t>
  </si>
  <si>
    <t>EB + 1,0%</t>
  </si>
  <si>
    <t>Úver na zásoby</t>
  </si>
  <si>
    <t>........</t>
  </si>
  <si>
    <t>..........</t>
  </si>
  <si>
    <t>Úver na pohľadávky</t>
  </si>
  <si>
    <t>.........</t>
  </si>
  <si>
    <r>
      <t xml:space="preserve">Krátkodobé bankové úvery spolu </t>
    </r>
    <r>
      <rPr>
        <sz val="10"/>
        <color indexed="8"/>
        <rFont val="Arial"/>
        <family val="2"/>
        <charset val="238"/>
      </rPr>
      <t>(na r.120 Súvahy)</t>
    </r>
  </si>
  <si>
    <t>Zostatková splatnosť dlhodobých bankových úverov</t>
  </si>
  <si>
    <t>k 31.12.2014</t>
  </si>
  <si>
    <t>k 31.12.2013</t>
  </si>
  <si>
    <t>splátky dlhodobých úverov v nasledujúcom roku (na r.139 Súvahy)</t>
  </si>
  <si>
    <t>splátky dlhodobých úverov po nasledujúcom roku (na r.121 Súvahy)</t>
  </si>
  <si>
    <t>Suma istiny za bežné účtovné obdobie</t>
  </si>
  <si>
    <t>Dlhodobé pôžičky (prijaté)</t>
  </si>
  <si>
    <t> Dlhodobé pôžičky spolu</t>
  </si>
  <si>
    <t>Krátkodobé pôžičky (prijaté)</t>
  </si>
  <si>
    <t>Krátkodobé pôžičky spolu</t>
  </si>
  <si>
    <t>Finančné výpomoci a pôžičky (prijaté)</t>
  </si>
  <si>
    <t>Krátkodobý kontokorentný úver</t>
  </si>
  <si>
    <t>Br+1,0 %</t>
  </si>
  <si>
    <t xml:space="preserve">Krátkodobá finančná výpomoc </t>
  </si>
  <si>
    <t>Pôžičky prijaté od spoločníkov</t>
  </si>
  <si>
    <r>
      <t xml:space="preserve">Pôžičky od spoločníkov spolu </t>
    </r>
    <r>
      <rPr>
        <sz val="9"/>
        <color indexed="8"/>
        <rFont val="Arial"/>
        <family val="2"/>
        <charset val="238"/>
      </rPr>
      <t>(z riadku 115 a 140 Súvahy)</t>
    </r>
  </si>
  <si>
    <t>8. Informácie k časti G. písm. j) prílohy č. 3 o významných položkách časového rozlíšenia na strane pasív</t>
  </si>
  <si>
    <t>Výdavky budúcich období dlhodobé spolu</t>
  </si>
  <si>
    <t>z toho:</t>
  </si>
  <si>
    <r>
      <t xml:space="preserve">Výdavky budúcich období krátkodobé spolu </t>
    </r>
    <r>
      <rPr>
        <sz val="9"/>
        <color indexed="8"/>
        <rFont val="Arial"/>
        <family val="2"/>
        <charset val="238"/>
      </rPr>
      <t>(r.123 Súvahy)</t>
    </r>
  </si>
  <si>
    <r>
      <t xml:space="preserve">Výnosy budúcich období dlhodobé spolu </t>
    </r>
    <r>
      <rPr>
        <sz val="9"/>
        <color indexed="8"/>
        <rFont val="Arial"/>
        <family val="2"/>
        <charset val="238"/>
      </rPr>
      <t>(r.124 Súvahy)</t>
    </r>
  </si>
  <si>
    <r>
      <t>Výnosy budúcich období krátkodobé spolu (</t>
    </r>
    <r>
      <rPr>
        <sz val="9"/>
        <color indexed="8"/>
        <rFont val="Arial"/>
        <family val="2"/>
        <charset val="238"/>
      </rPr>
      <t>r.125 Súvahy)</t>
    </r>
  </si>
  <si>
    <t>z toho: výnosy z fakturácie stav. výroby patriace do násled.roku</t>
  </si>
  <si>
    <t>9. Informácie k časti G. písm. m) prílohy č. 3 o majetku prenajatom formou finančného prenájmu (u nájomcu)</t>
  </si>
  <si>
    <t>Splatnosť záväzkov z LZ</t>
  </si>
  <si>
    <t>do jedného roka vrátane</t>
  </si>
  <si>
    <t>od jedného roka do piatich rokov vrátane</t>
  </si>
  <si>
    <t>viac ako päť rokov</t>
  </si>
  <si>
    <t>Istina</t>
  </si>
  <si>
    <t>Finančný výnos</t>
  </si>
  <si>
    <t>Spolu záväzky</t>
  </si>
  <si>
    <t>H. INFORMÁCIE  O  VÝNOSOCH</t>
  </si>
  <si>
    <t>a) Informácie k časti H. písm. a) prílohy č. 3 o tržbách</t>
  </si>
  <si>
    <t>Oblasť odbytu</t>
  </si>
  <si>
    <t>Tržby z predaja za stavebné práce</t>
  </si>
  <si>
    <t>Tržby z predaja tovaru</t>
  </si>
  <si>
    <t>Tržby z predaja služieb</t>
  </si>
  <si>
    <t>tuzemsko</t>
  </si>
  <si>
    <t>štáty EÚ</t>
  </si>
  <si>
    <t>mimo EÚ</t>
  </si>
  <si>
    <t>Spolu tržby</t>
  </si>
  <si>
    <t>b) Informácie k časti H. písm. b) prílohy č. 3 o zmene stavu vnútroorganizačných zásob</t>
  </si>
  <si>
    <t>Zmena stavu vnútroorganizačných zásob matematicky</t>
  </si>
  <si>
    <t>Konečný zost.zásob (r.033 Súv.)</t>
  </si>
  <si>
    <t>Konečný zostatok zásob</t>
  </si>
  <si>
    <t>Začiatočný stav zásob</t>
  </si>
  <si>
    <t>Nedokončená výroba   a polotovary vlastnej výroby</t>
  </si>
  <si>
    <t>Zvieratá</t>
  </si>
  <si>
    <t>Spolu zásoby vlastnej výroby</t>
  </si>
  <si>
    <t>Manká a škody</t>
  </si>
  <si>
    <t>Reprezentačné</t>
  </si>
  <si>
    <t>Dary</t>
  </si>
  <si>
    <t>Iné - zaokrúhlenie</t>
  </si>
  <si>
    <r>
      <t>Zmena stavu vnútroorganiz. zásob vo Výkaze ziskov a strát (</t>
    </r>
    <r>
      <rPr>
        <sz val="9"/>
        <color indexed="8"/>
        <rFont val="Arial"/>
        <family val="2"/>
        <charset val="238"/>
      </rPr>
      <t>riadok 06)</t>
    </r>
  </si>
  <si>
    <t>Rozdiel</t>
  </si>
  <si>
    <r>
      <t xml:space="preserve">Spoločnosť </t>
    </r>
    <r>
      <rPr>
        <b/>
        <i/>
        <sz val="10"/>
        <color indexed="8"/>
        <rFont val="Arial"/>
        <family val="2"/>
        <charset val="238"/>
      </rPr>
      <t xml:space="preserve">neúčtuje o aktivácií </t>
    </r>
    <r>
      <rPr>
        <i/>
        <sz val="10"/>
        <color indexed="8"/>
        <rFont val="Arial"/>
        <family val="2"/>
        <charset val="238"/>
      </rPr>
      <t>nákladov, lebo na to nie sú v Spoločnosti vecné dôvody.</t>
    </r>
  </si>
  <si>
    <t>Aktivácia nákladov spolu </t>
  </si>
  <si>
    <t>z toho: aktivácia materiálu a tovaru</t>
  </si>
  <si>
    <t>z toho: aktivácia zvierat základného stáda z vlastného chovu</t>
  </si>
  <si>
    <t>z toho: aktivácia dlhodobého majetku vo vlastnej réžií</t>
  </si>
  <si>
    <t>z toho: aktivácia výkonov závodnej kuchyne</t>
  </si>
  <si>
    <r>
      <t>Ostatné  výnosy z hospodárskej činnosti spolu</t>
    </r>
    <r>
      <rPr>
        <sz val="9"/>
        <color indexed="8"/>
        <rFont val="Arial"/>
        <family val="2"/>
        <charset val="238"/>
      </rPr>
      <t xml:space="preserve"> (r.22 V ZaS)</t>
    </r>
  </si>
  <si>
    <t>z toho: výnosové zmluvné pokuty, penále a úroky z omeškania</t>
  </si>
  <si>
    <t>z toho: poistné náhrady za poistné udalosti</t>
  </si>
  <si>
    <t>z toho: výnosy z postúpených pohľadávok</t>
  </si>
  <si>
    <t>z toho: odpis záväzkov</t>
  </si>
  <si>
    <r>
      <t xml:space="preserve">Kurzové zisky spolu </t>
    </r>
    <r>
      <rPr>
        <i/>
        <sz val="10"/>
        <color indexed="8"/>
        <rFont val="Arial"/>
        <family val="2"/>
        <charset val="238"/>
      </rPr>
      <t>(r.40 V ZaS)</t>
    </r>
  </si>
  <si>
    <t>z toho: kurzové zisky zúčtované k 31.12.</t>
  </si>
  <si>
    <t>Tržby za vlastné výrobky (601)</t>
  </si>
  <si>
    <t>Tržby z predaja služieb (602)</t>
  </si>
  <si>
    <t>Tržby za tovar (604)</t>
  </si>
  <si>
    <t>Výnosy zo zákazky (606)</t>
  </si>
  <si>
    <t>Výnosy z nehnuteľnosti na predaj  (607)</t>
  </si>
  <si>
    <t xml:space="preserve">Iné výnosy súvisiace s bežnou činnosťou </t>
  </si>
  <si>
    <t>Čistý obrat celkom</t>
  </si>
  <si>
    <t>I.  INFORMÁCIE  O  NÁKLADOCH</t>
  </si>
  <si>
    <t>a) Informácie k časti I. prílohy č. 3 o nákladoch</t>
  </si>
  <si>
    <r>
      <t xml:space="preserve">Náklady za poskytnuté služby spolu </t>
    </r>
    <r>
      <rPr>
        <sz val="10"/>
        <color indexed="8"/>
        <rFont val="Arial"/>
        <family val="2"/>
        <charset val="238"/>
      </rPr>
      <t>(r.14 V ZaS)</t>
    </r>
  </si>
  <si>
    <r>
      <t>z toho:</t>
    </r>
    <r>
      <rPr>
        <i/>
        <sz val="10"/>
        <color indexed="8"/>
        <rFont val="Arial"/>
        <family val="2"/>
        <charset val="238"/>
      </rPr>
      <t xml:space="preserve"> náklady voči audítorovi, audítorskej spoločnosti spolu</t>
    </r>
  </si>
  <si>
    <t>v tom: náklady na overenie individuálnej účtovnej závierky</t>
  </si>
  <si>
    <t>v tom: iné uisťovacie audítorské služby</t>
  </si>
  <si>
    <t>v tom: súvisiace audítorské služby</t>
  </si>
  <si>
    <t>v tom: daňové poradenstvo</t>
  </si>
  <si>
    <t>v tom: ostatné neaudítorské služby</t>
  </si>
  <si>
    <t>Významné položky nákladov na poskytnuté  služby</t>
  </si>
  <si>
    <t>- opravy a udržiavanie</t>
  </si>
  <si>
    <t>-  cestovné</t>
  </si>
  <si>
    <t xml:space="preserve">- reprezentačné </t>
  </si>
  <si>
    <t>. nájom investičného majetku</t>
  </si>
  <si>
    <t>. telefóny a výkony spojov</t>
  </si>
  <si>
    <t>. poddodávky na zákazky</t>
  </si>
  <si>
    <t>.ubytovanie zamestnancov na pracovnej ceste</t>
  </si>
  <si>
    <t>.marketing, poradenstvo a iné služby</t>
  </si>
  <si>
    <r>
      <t xml:space="preserve">Ostatné náklady na hospodársku činnosť spolu </t>
    </r>
    <r>
      <rPr>
        <sz val="9"/>
        <color indexed="8"/>
        <rFont val="Arial"/>
        <family val="2"/>
        <charset val="238"/>
      </rPr>
      <t>(r.26 V ZaS)</t>
    </r>
  </si>
  <si>
    <r>
      <t>z toho</t>
    </r>
    <r>
      <rPr>
        <sz val="10"/>
        <color indexed="8"/>
        <rFont val="Arial"/>
        <family val="2"/>
        <charset val="238"/>
      </rPr>
      <t>: zmluvné a ostatné pokuty a penále</t>
    </r>
  </si>
  <si>
    <r>
      <t>z toho</t>
    </r>
    <r>
      <rPr>
        <sz val="10"/>
        <color indexed="8"/>
        <rFont val="Arial"/>
        <family val="2"/>
        <charset val="238"/>
      </rPr>
      <t>: nezmluvné pokuty a penále</t>
    </r>
  </si>
  <si>
    <t>z toho: náklady zo súdneho sporu Technopoint</t>
  </si>
  <si>
    <t>z toho: postúpené pohľadávky v menovitej hodnote</t>
  </si>
  <si>
    <r>
      <t>z toho</t>
    </r>
    <r>
      <rPr>
        <sz val="10"/>
        <color indexed="8"/>
        <rFont val="Arial"/>
        <family val="2"/>
        <charset val="238"/>
      </rPr>
      <t xml:space="preserve">: poistné za poistenie majetku </t>
    </r>
  </si>
  <si>
    <r>
      <t>z toho</t>
    </r>
    <r>
      <rPr>
        <sz val="10"/>
        <color indexed="8"/>
        <rFont val="Arial"/>
        <family val="2"/>
        <charset val="238"/>
      </rPr>
      <t>: náklady na prípravu podkladov do súťaží</t>
    </r>
  </si>
  <si>
    <r>
      <t>z toho</t>
    </r>
    <r>
      <rPr>
        <sz val="10"/>
        <color indexed="8"/>
        <rFont val="Arial"/>
        <family val="2"/>
        <charset val="238"/>
      </rPr>
      <t>: odpis pohľadávky</t>
    </r>
  </si>
  <si>
    <t>Bežné účtovné obdobie  (rok 2012)</t>
  </si>
  <si>
    <r>
      <t xml:space="preserve">Ostatné finančné náklady spolu </t>
    </r>
    <r>
      <rPr>
        <sz val="9"/>
        <color indexed="8"/>
        <rFont val="Arial"/>
        <family val="2"/>
        <charset val="238"/>
      </rPr>
      <t>(r.54 V ZaS)</t>
    </r>
  </si>
  <si>
    <r>
      <t>z toho</t>
    </r>
    <r>
      <rPr>
        <sz val="10"/>
        <color indexed="8"/>
        <rFont val="Arial"/>
        <family val="2"/>
        <charset val="238"/>
      </rPr>
      <t>: bankové poplatky</t>
    </r>
  </si>
  <si>
    <r>
      <t>z toho</t>
    </r>
    <r>
      <rPr>
        <sz val="10"/>
        <color indexed="8"/>
        <rFont val="Arial"/>
        <family val="2"/>
        <charset val="238"/>
      </rPr>
      <t>: poplatky za bankovú záruku</t>
    </r>
  </si>
  <si>
    <r>
      <t>z toho</t>
    </r>
    <r>
      <rPr>
        <sz val="10"/>
        <color indexed="8"/>
        <rFont val="Arial"/>
        <family val="2"/>
        <charset val="238"/>
      </rPr>
      <t>: ...........</t>
    </r>
  </si>
  <si>
    <r>
      <t>z toho</t>
    </r>
    <r>
      <rPr>
        <sz val="10"/>
        <color indexed="8"/>
        <rFont val="Arial"/>
        <family val="2"/>
        <charset val="238"/>
      </rPr>
      <t>: odmena pri postúpení pohľadávky</t>
    </r>
  </si>
  <si>
    <r>
      <t xml:space="preserve">Kurzové straty spolu </t>
    </r>
    <r>
      <rPr>
        <i/>
        <sz val="9"/>
        <color indexed="8"/>
        <rFont val="Arial"/>
        <family val="2"/>
        <charset val="238"/>
      </rPr>
      <t>(r.52 V ZaS)</t>
    </r>
  </si>
  <si>
    <t>z toho: kurzové straty účtované k 31.12.</t>
  </si>
  <si>
    <t>Náklady výnimočného rozsahu alebo výskytu spolu</t>
  </si>
  <si>
    <r>
      <t>z toho</t>
    </r>
    <r>
      <rPr>
        <sz val="10"/>
        <color indexed="8"/>
        <rFont val="Arial"/>
        <family val="2"/>
        <charset val="238"/>
      </rPr>
      <t>:</t>
    </r>
  </si>
  <si>
    <t>J.  INFORMÁCIE  O  DANIACH  Z  PRÍJMOV</t>
  </si>
  <si>
    <t>a) Informácie k časti J. písm. a) až e) prílohy č. 3 o odloženej daní z príjmov</t>
  </si>
  <si>
    <r>
      <t>Suma </t>
    </r>
    <r>
      <rPr>
        <b/>
        <sz val="9"/>
        <color indexed="12"/>
        <rFont val="Arial"/>
        <family val="2"/>
        <charset val="238"/>
      </rPr>
      <t>odloženej daňovej pohľadávky</t>
    </r>
    <r>
      <rPr>
        <sz val="9"/>
        <color indexed="12"/>
        <rFont val="Arial"/>
        <family val="2"/>
        <charset val="238"/>
      </rPr>
      <t xml:space="preserve"> </t>
    </r>
    <r>
      <rPr>
        <sz val="9"/>
        <color indexed="8"/>
        <rFont val="Arial"/>
        <family val="2"/>
        <charset val="238"/>
      </rPr>
      <t>účtovanej ako náklad alebo výnos vyplývajúca </t>
    </r>
    <r>
      <rPr>
        <b/>
        <sz val="9"/>
        <color indexed="8"/>
        <rFont val="Arial"/>
        <family val="2"/>
        <charset val="238"/>
      </rPr>
      <t>zo zmeny sadzby dane z príjmov</t>
    </r>
  </si>
  <si>
    <r>
      <t>Suma </t>
    </r>
    <r>
      <rPr>
        <b/>
        <sz val="9"/>
        <color indexed="10"/>
        <rFont val="Arial"/>
        <family val="2"/>
        <charset val="238"/>
      </rPr>
      <t xml:space="preserve">odloženého daňového záväzku </t>
    </r>
    <r>
      <rPr>
        <sz val="9"/>
        <color indexed="8"/>
        <rFont val="Arial"/>
        <family val="2"/>
        <charset val="238"/>
      </rPr>
      <t xml:space="preserve">účtovaného ako náklad alebo výnos vyplývajúci </t>
    </r>
    <r>
      <rPr>
        <b/>
        <sz val="9"/>
        <color indexed="8"/>
        <rFont val="Arial"/>
        <family val="2"/>
        <charset val="238"/>
      </rPr>
      <t>zo zmeny sadzby dane z príjmov</t>
    </r>
  </si>
  <si>
    <r>
      <t>Suma </t>
    </r>
    <r>
      <rPr>
        <b/>
        <sz val="9"/>
        <color indexed="12"/>
        <rFont val="Arial"/>
        <family val="2"/>
        <charset val="238"/>
      </rPr>
      <t>odloženej daň. pohľadávky</t>
    </r>
    <r>
      <rPr>
        <sz val="9"/>
        <color indexed="12"/>
        <rFont val="Arial"/>
        <family val="2"/>
        <charset val="238"/>
      </rPr>
      <t xml:space="preserve"> týkajúca sa umorenia daňovej s</t>
    </r>
    <r>
      <rPr>
        <sz val="9"/>
        <color indexed="8"/>
        <rFont val="Arial"/>
        <family val="2"/>
        <charset val="238"/>
      </rPr>
      <t>traty, nevyužitých daňových odpočtov a iných nárokov, ako aj dočasných rozdielov predchádzajúcich účtovných období, ku ktorým  sa v p</t>
    </r>
    <r>
      <rPr>
        <b/>
        <sz val="9"/>
        <color indexed="8"/>
        <rFont val="Arial"/>
        <family val="2"/>
        <charset val="238"/>
      </rPr>
      <t>redchádz. účtovných obdobiach odložená daňová pohľadávka neúčtovala</t>
    </r>
  </si>
  <si>
    <r>
      <t>Suma </t>
    </r>
    <r>
      <rPr>
        <b/>
        <sz val="9"/>
        <color indexed="10"/>
        <rFont val="Arial"/>
        <family val="2"/>
        <charset val="238"/>
      </rPr>
      <t>odloženého daňového záväzku,</t>
    </r>
    <r>
      <rPr>
        <sz val="9"/>
        <color indexed="8"/>
        <rFont val="Arial"/>
        <family val="2"/>
        <charset val="238"/>
      </rPr>
      <t xml:space="preserve"> ktorý vznikol z dôvodu neúčtovania tej časti odloženej daňovej  pohľadávky v bežnom účtovnom období, </t>
    </r>
    <r>
      <rPr>
        <b/>
        <sz val="9"/>
        <color indexed="8"/>
        <rFont val="Arial"/>
        <family val="2"/>
        <charset val="238"/>
      </rPr>
      <t>o</t>
    </r>
    <r>
      <rPr>
        <sz val="9"/>
        <color indexed="8"/>
        <rFont val="Arial"/>
        <family val="2"/>
        <charset val="238"/>
      </rPr>
      <t xml:space="preserve"> </t>
    </r>
    <r>
      <rPr>
        <b/>
        <sz val="9"/>
        <color indexed="8"/>
        <rFont val="Arial"/>
        <family val="2"/>
        <charset val="238"/>
      </rPr>
      <t>ktorej sa účtovalo v predchádzajúcich účtovných obdobiach</t>
    </r>
  </si>
  <si>
    <r>
      <t xml:space="preserve">Suma neuplatneného umorenia daňovej straty, nevyužitých daňových odpočtov a iných nárokov a odpočítateľných dočasných rozdielov, </t>
    </r>
    <r>
      <rPr>
        <b/>
        <sz val="9"/>
        <color indexed="12"/>
        <rFont val="Arial"/>
        <family val="2"/>
        <charset val="238"/>
      </rPr>
      <t>ku ktorým nebola účtovaná odložená daňová pohľadávka</t>
    </r>
  </si>
  <si>
    <r>
      <t xml:space="preserve">Suma odloženej dani z príjmov, ktorá sa vzťahuje na položky </t>
    </r>
    <r>
      <rPr>
        <b/>
        <sz val="9"/>
        <color indexed="8"/>
        <rFont val="Arial"/>
        <family val="2"/>
        <charset val="238"/>
      </rPr>
      <t xml:space="preserve">účtované priamo na účty vlastného  imania bez účtovania na </t>
    </r>
    <r>
      <rPr>
        <sz val="9"/>
        <color indexed="8"/>
        <rFont val="Arial"/>
        <family val="2"/>
        <charset val="238"/>
      </rPr>
      <t>účty nákladov a výnosov</t>
    </r>
  </si>
  <si>
    <t>b) Informácie k časti J.  písm. f) a g) prílohy č. 3 o daniach z príjmov</t>
  </si>
  <si>
    <t>Základ dane</t>
  </si>
  <si>
    <t>Daň v €</t>
  </si>
  <si>
    <t>Daň v %</t>
  </si>
  <si>
    <t>Výsledok hospodárenia pred  zdanením</t>
  </si>
  <si>
    <t xml:space="preserve">teoretická daň </t>
  </si>
  <si>
    <t>Daňovo neuznané náklady</t>
  </si>
  <si>
    <t>Výnosy nepodliehajúce dani</t>
  </si>
  <si>
    <t>Umorenie daňovej straty</t>
  </si>
  <si>
    <t>Spolu základ dane</t>
  </si>
  <si>
    <t>Splatná daň z príjmov</t>
  </si>
  <si>
    <t>Odložená daň z príjmov</t>
  </si>
  <si>
    <t xml:space="preserve">Celková daň z príjmov </t>
  </si>
  <si>
    <t>Rozdiel medzi teoretickou a celkovou daňou z príjmu</t>
  </si>
  <si>
    <t>K. INFORMÁCIE  O  ÚDAJOCH  NA  PODSÚVAHOVÝCH  ÚČTOCH</t>
  </si>
  <si>
    <t>Informácie k  časť K. prílohy č. 3 o podsúvahových položkách  v €</t>
  </si>
  <si>
    <t>1. Najatý majetok (Spoločnosť ako nájomca)</t>
  </si>
  <si>
    <t>Spoločnosť okrem finančného prenájmu, využívala v rokoch 2014 a 2013, v rámci nájmu od tretích osôb:</t>
  </si>
  <si>
    <t>- stavebné mechanizmy pre práce na zákazkách podľa samostatných objednávok,</t>
  </si>
  <si>
    <t>- drobné stavebné zariadenia a malú mechanizáciu na zákazky.</t>
  </si>
  <si>
    <t>"- dom v Košiciach na prechodné ubytovanie zamestnancov pri zákazkách v Košiciach a okolí.</t>
  </si>
  <si>
    <t>Údaje o ocenení majetku využívaného v nájme od tretích osôb, nie sú Spoločnosti známe.</t>
  </si>
  <si>
    <t>2. Prenajatý majetok (Spoločnosť ako prenajímateľ)</t>
  </si>
  <si>
    <t>Spoločnosť neprenajímala v roku 2014, ani v roku 2013, svoj majetok tretím osobám.</t>
  </si>
  <si>
    <t>3. Ostatné údaje o položkách na podsúvahových účtoch</t>
  </si>
  <si>
    <t>Prenajatý majetok (ako nájomca)</t>
  </si>
  <si>
    <t>Prenajatý majetok (ako prenajímateľ)</t>
  </si>
  <si>
    <t>Majetok v nájme (operatívny nájom)</t>
  </si>
  <si>
    <t xml:space="preserve">Materiál na skladoch CO </t>
  </si>
  <si>
    <t>Majetok prijatý do úschovy</t>
  </si>
  <si>
    <t>Odpísané pohľadávky</t>
  </si>
  <si>
    <t>Odpísané  záväzky</t>
  </si>
  <si>
    <t>Celková suma všetkých splátok zo Zlúv o finančnom nájme (LZ)</t>
  </si>
  <si>
    <t>Záväzky z leasingu celkom (s DPH) - stav k 31.12.</t>
  </si>
  <si>
    <t>L. INFORMÁCIE  O  INÝCH  AKTÍVACH  A  INÝCH  PASÍVACH</t>
  </si>
  <si>
    <t>a) Informácie k časti L. písm. a) a b) prílohy č. 3 o podmienených záväzkoch</t>
  </si>
  <si>
    <t>Spoločnosť nemá žiadne podmienené záväzky k 31.12.2014 a nemala ich ani k 31.12.2013.</t>
  </si>
  <si>
    <t>Druh podmieneného záväzku</t>
  </si>
  <si>
    <t xml:space="preserve">Bežné účtovné obdobie (k 31.12.2014)                     </t>
  </si>
  <si>
    <t xml:space="preserve">Hodnota záväzkov celkom </t>
  </si>
  <si>
    <t>Hodnota voči spriazneným osobám</t>
  </si>
  <si>
    <t>Záväzky zo súdnych rozhodnutí</t>
  </si>
  <si>
    <t>Záväzky z poskytnutých záruk</t>
  </si>
  <si>
    <t>Záväzky zo všeobecne záväzných právnych predpisov</t>
  </si>
  <si>
    <t>Záväzky zo zmluvy o podriadenom záväzku</t>
  </si>
  <si>
    <t>Záväzky z ručenia</t>
  </si>
  <si>
    <t>Iné podmienené záväzky</t>
  </si>
  <si>
    <t xml:space="preserve">Bezprostredne predchádzajúce účtovné obdobie (k 31.12.2013)                     </t>
  </si>
  <si>
    <t>b) Informácie k časti L. písm. c) prílohy č. 3 o podmienenom majetku</t>
  </si>
  <si>
    <r>
      <t xml:space="preserve">Spoločnosť, po splnení záväzkov z nájomnej zmluvy (operatívny prenájom CETERPILLAR), získa </t>
    </r>
    <r>
      <rPr>
        <b/>
        <i/>
        <sz val="10"/>
        <color indexed="10"/>
        <rFont val="Arial"/>
        <family val="2"/>
        <charset val="238"/>
      </rPr>
      <t xml:space="preserve">v roku ...... </t>
    </r>
    <r>
      <rPr>
        <i/>
        <sz val="10"/>
        <color indexed="8"/>
        <rFont val="Arial"/>
        <family val="2"/>
        <charset val="238"/>
      </rPr>
      <t xml:space="preserve">právo na odkúpenie predmetu nájmu </t>
    </r>
    <r>
      <rPr>
        <i/>
        <sz val="10"/>
        <color indexed="10"/>
        <rFont val="Arial"/>
        <family val="2"/>
        <charset val="238"/>
      </rPr>
      <t xml:space="preserve">za dohodnutú cenu .......... €. </t>
    </r>
  </si>
  <si>
    <t>Iný podmienený majetok</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</si>
  <si>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</si>
  <si>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</si>
  <si>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</si>
  <si>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</si>
  <si>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</si>
  <si>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</si>
  <si>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</si>
  <si>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</si>
  <si>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</si>
  <si>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ORGÁNOV ÚČTOVNEJ JEDNOTKY</t>
  </si>
  <si>
    <t>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</si>
  <si>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</si>
  <si>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</si>
  <si>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</si>
  <si>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</si>
  <si>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</si>
  <si>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riadiacich</t>
  </si>
  <si>
    <t>dozor-ných</t>
  </si>
  <si>
    <t>Časť 1 - Bežné účtovné obdobie</t>
  </si>
  <si>
    <t>Časť 2 - Bezprostredne predchádzajúce účtovné obdobie</t>
  </si>
  <si>
    <t>Peňažné príjmy za výkon funcie</t>
  </si>
  <si>
    <t>Poskytnuté pôžičky</t>
  </si>
  <si>
    <t>Splatené pôžičky</t>
  </si>
  <si>
    <t>Odpustené  a odpísané pôžičky</t>
  </si>
  <si>
    <t>Poskytnuté záruky a iné zabezpečenia</t>
  </si>
  <si>
    <t>Okrem peňažných príjmov - príjmu zo závislej činnosti výkonnému riaditeľovi Spoločnosti, neposkytuje Spoločnosť členom orgánov Spoločnosti žiadne iné príjmy, ani výhody.</t>
  </si>
  <si>
    <t>N. INFORMÁCIE  O  EKONOMICKÝCH  VZŤAHOCH  ÚČTOVNEJ  JEDNOTKY  A  SPRIAZNENÝCH  OSÔB</t>
  </si>
  <si>
    <r>
      <t xml:space="preserve">a) Informácie k časti N., písm. a) - zoznam obchodov, </t>
    </r>
    <r>
      <rPr>
        <sz val="10"/>
        <color indexed="8"/>
        <rFont val="Arial"/>
        <family val="2"/>
        <charset val="238"/>
      </rPr>
      <t>ktoré sa uskutočnili medzi účtovnou jednotkou a spriaznenými osobami</t>
    </r>
  </si>
  <si>
    <t>V roku 2013, ani v roku 2012 sa neuskutočnili medzi účtovnou jednotkou a spriaznenými osobami obchody neuzavreté na základe obvyklých obchodných podmienok.</t>
  </si>
  <si>
    <r>
      <t xml:space="preserve">Spriaznená osoba  </t>
    </r>
    <r>
      <rPr>
        <i/>
        <sz val="9"/>
        <rFont val="Arial"/>
        <family val="2"/>
        <charset val="238"/>
      </rPr>
      <t>(obchodné meno, meno a priezvisko)</t>
    </r>
  </si>
  <si>
    <t>Kód druhu obchodu</t>
  </si>
  <si>
    <t>Hodnotové vyjadrenie obchodu</t>
  </si>
  <si>
    <t xml:space="preserve">Bezprostredne predchádzajúce účt. obdobie                                             </t>
  </si>
  <si>
    <t>I. Nákup tovaru a služieb</t>
  </si>
  <si>
    <t>USC,  s.r.o., Snina</t>
  </si>
  <si>
    <t>01</t>
  </si>
  <si>
    <t>Polonina s r.o. Snina</t>
  </si>
  <si>
    <t>....................</t>
  </si>
  <si>
    <t>..............</t>
  </si>
  <si>
    <t>Spolu hodnota nákupu tovaru a služieb od spriaznených osôb</t>
  </si>
  <si>
    <t>Celková hodnota nákupu tovaru (obrat MD účtu 131) a nákupu služieb  realizovaná účtovnou jednotkou  (účtovná skupina 51.)</t>
  </si>
  <si>
    <t>Podiel hodnoty nákupu od  spriaznených osôb na celkovej hodnote nákupov (v %)</t>
  </si>
  <si>
    <t>II. Prijaté pôžičky a finančné výpomoci</t>
  </si>
  <si>
    <t>Pôžičky prijaté od spoločníkov - stav k 31.12.</t>
  </si>
  <si>
    <t>08</t>
  </si>
  <si>
    <t>Spolu  hodnota prijatých pôžičiek a finančných výpomoci od spriaznených osôb –  stav k 31.12.</t>
  </si>
  <si>
    <t>Celková hodnota prijatých úverov, pôžičiek a finančných  výpomoci účtovnou jednotkou - stav k 31.12.</t>
  </si>
  <si>
    <r>
      <t>Podiel hodnoty prijatých pôžičiek</t>
    </r>
    <r>
      <rPr>
        <i/>
        <sz val="9"/>
        <color indexed="8"/>
        <rFont val="Arial"/>
        <family val="2"/>
        <charset val="238"/>
      </rPr>
      <t xml:space="preserve"> a finančných výpomoci od spriaznených osôb  na celkovej hodnote úverov, pôžičiek a finančných  výpomoci (v %)</t>
    </r>
  </si>
  <si>
    <r>
      <t xml:space="preserve">O. </t>
    </r>
    <r>
      <rPr>
        <b/>
        <i/>
        <shadow/>
        <sz val="11"/>
        <color indexed="8"/>
        <rFont val="Arial"/>
        <family val="2"/>
        <charset val="238"/>
      </rPr>
      <t>INFORMÁCIE O SKUTOČNOSTIACH, KTORÉ NASTALI PO DNI, KU KTORÉMU SA ZOSTAVUJE ÚČTOVNÁ ZÁVIERKA, DO DŃA ZOSTAVENIA ÚČTOVNEJ ZÁVIERKY</t>
    </r>
  </si>
  <si>
    <r>
      <t xml:space="preserve">Po dni, ku ktorému sa zostavuje účtovná závierka (k 31.12.2014), do dňa zostavenia  účtovnej uzávierky podniku, </t>
    </r>
    <r>
      <rPr>
        <b/>
        <i/>
        <sz val="10"/>
        <rFont val="Arial"/>
        <family val="2"/>
        <charset val="238"/>
      </rPr>
      <t>nenastali  žiadne udalosti,</t>
    </r>
    <r>
      <rPr>
        <i/>
        <sz val="10"/>
        <rFont val="Arial"/>
        <family val="2"/>
        <charset val="238"/>
      </rPr>
      <t xml:space="preserve"> ktoré by mali vplyv na zobrazenie skutočnosti  v oblasti aktív, pasív, zníženia (zvýšenia) vlastného imania spoločnosti a nenastali ani udalosti, ktoré by vyžadovali úpravu v účtovnej závierke zostavenej ku dňu 31.12.2014.</t>
    </r>
  </si>
  <si>
    <r>
      <t xml:space="preserve">Po dni, ku ktorému sa zostavuje účtovná závierka (k 31.12.2011), do dňa zostavenia  účtovnej uzávierky spoločnosti </t>
    </r>
    <r>
      <rPr>
        <b/>
        <sz val="10"/>
        <color indexed="10"/>
        <rFont val="Arial"/>
        <family val="2"/>
        <charset val="238"/>
      </rPr>
      <t>nastali  tieto významné  udalosti,</t>
    </r>
    <r>
      <rPr>
        <sz val="10"/>
        <color indexed="8"/>
        <rFont val="Arial"/>
        <family val="2"/>
        <charset val="238"/>
      </rPr>
      <t xml:space="preserve"> ktoré by mali vplyv na zobrazenie skutočnosti  v oblasti aktív, pasív, zníženia (zvýšenia) vlastného imania spoločnosti:</t>
    </r>
  </si>
  <si>
    <t>a) o 11,1 % poklesla trhová cena finančného majetku ako dôsledku okolností, ktoré nastali po dni, ku ktorému sa zostavuje účtovná závierka do dňa zostavenia účtovnej závierky, a to z dôvodu ................................</t>
  </si>
  <si>
    <t>b) sú vecné dôvody pre zmenu výšky opravných položiek k pohľadávkam, o ktorých sa účtovná jednotka dozvedela medzi dňom, ku ktorému účtovná závierka zostavuje a dňom jej zostavenia a ktoré sa týkajú ich stavu ku dňu, ku ktorému sa zostavuje účtovná závierka,</t>
  </si>
  <si>
    <t>c) ku dňu 15.02.2012 došlo k zmene spoločníkov účtovnej jednotky,</t>
  </si>
  <si>
    <t>d) bolo prijaté rozhodnutie o predaji účtovnej jednotky alebo jej časti,</t>
  </si>
  <si>
    <t>e) dňom ...........2012 bola ukončená činnosť prevádzkarne v ...................,</t>
  </si>
  <si>
    <t>f) dňom ...........2012 bola začaté reštrukturalizačné konanie účtovnej jednotky,</t>
  </si>
  <si>
    <t>g) bolo prijaté rozhodnutie o zlúčení účtovnej jednotky so spoločnosťou ..............., ku dňu ................. 2012,</t>
  </si>
  <si>
    <t>g) dňa 14.01.2012 došlo k mimoriadnej udalosti - požiaru na prevádzke v ............... Predbežná škoda na majetku sa odhaduje na 89 000 €,</t>
  </si>
  <si>
    <t>h) spoločnosť dňa ...... 2012 získala licenciu na .............................</t>
  </si>
  <si>
    <t>P. INFORMÁCIE  O  VLASTNOM IMANÍ</t>
  </si>
  <si>
    <t>Informácie k časti P. prílohy č. 3 o zmenách vlastného imania</t>
  </si>
  <si>
    <t>Položka vlastného imania</t>
  </si>
  <si>
    <t>Stav na                   začiatku účtovného obdobia</t>
  </si>
  <si>
    <t>Základné imanie</t>
  </si>
  <si>
    <t>Vlastné akcie a vlastné obchodné podiely</t>
  </si>
  <si>
    <t xml:space="preserve">Zmena základného imania </t>
  </si>
  <si>
    <t>Pohľadávky za upísané vlastné imanie</t>
  </si>
  <si>
    <t>Ostatné kapitálové fondy</t>
  </si>
  <si>
    <t>Zákonný rezervný fond z kapitálových vkladov</t>
  </si>
  <si>
    <t xml:space="preserve">Zákonný rezervný fond  </t>
  </si>
  <si>
    <t>Štatutárne fondy a ostatné fondy</t>
  </si>
  <si>
    <t>Nerozdelený zisk minulých rokov</t>
  </si>
  <si>
    <t>Neuhradená strata minulých rokov</t>
  </si>
  <si>
    <t>Výsledok hospodárenia bežného účtovného obdobia</t>
  </si>
  <si>
    <t>Priznané dividendy zo ziskov minulých rokov</t>
  </si>
  <si>
    <t>Ostatné položky vlastného imania (napr. oprava účtovania nesprávnosti min. rokov)</t>
  </si>
  <si>
    <t>Vlastné imanie spolu</t>
  </si>
  <si>
    <t>Stav na za-čiatku účtovného obdobia</t>
  </si>
  <si>
    <t>Priznané dividendy zo zisku za predchádz.rok</t>
  </si>
  <si>
    <t xml:space="preserve">T. PREHĽAD  PEŇAŽNÝCH  TOKOV  PRI  POUŽITÍ  NEPRIAMEJ  METÓDY </t>
  </si>
  <si>
    <t xml:space="preserve">Pol.  </t>
  </si>
  <si>
    <t>obsah položky</t>
  </si>
  <si>
    <t>PEŇAŽNÉ TOKY Z PREVÁDZKOVEJ ČINNOSTI</t>
  </si>
  <si>
    <t>Z/S</t>
  </si>
  <si>
    <t>Výsledok hospodárenia z bežnej činnosti pred zdanením daňou z príjmov(+/-)</t>
  </si>
  <si>
    <t>A.1.</t>
  </si>
  <si>
    <r>
      <t xml:space="preserve">Nepeňažné operácie ovplyvňujúce výsledok hospodárenia z bežnej činnosti pred zdanením daňou z príjmov  </t>
    </r>
    <r>
      <rPr>
        <i/>
        <sz val="9"/>
        <rFont val="Arial CE"/>
        <charset val="238"/>
      </rPr>
      <t xml:space="preserve"> (súčet A1.1. až A1.13.)  (+/-)       </t>
    </r>
    <r>
      <rPr>
        <b/>
        <i/>
        <sz val="9"/>
        <rFont val="Arial CE"/>
        <charset val="238"/>
      </rPr>
      <t xml:space="preserve"> </t>
    </r>
  </si>
  <si>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</si>
  <si>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</si>
  <si>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</si>
  <si>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</si>
  <si>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A.1.4.</t>
  </si>
  <si>
    <t xml:space="preserve">Zmena stavu krátkodobých rezerv  (+/-) </t>
  </si>
  <si>
    <t>A.1.4.2</t>
  </si>
  <si>
    <t xml:space="preserve">Zmena stavu dlhodobých rezerv  (+/-) </t>
  </si>
  <si>
    <t>A.1.5.</t>
  </si>
  <si>
    <t>Zmena stavu opravných položiek (+/-)</t>
  </si>
  <si>
    <t>A.1.6.</t>
  </si>
  <si>
    <t xml:space="preserve">Zmena stavu položiek časového rozlíšenia nákladov a výnosov  (+/-)                          </t>
  </si>
  <si>
    <t>A.1.8</t>
  </si>
  <si>
    <t>Úroky účtované do nákladov  (+)</t>
  </si>
  <si>
    <t>A.1.9.</t>
  </si>
  <si>
    <t xml:space="preserve">Úroky účtované do výnosov  (-)  </t>
  </si>
  <si>
    <t>A.1.12.</t>
  </si>
  <si>
    <t xml:space="preserve">Výsledok z predaja dlhodobého majetku, s výnimkou majetku, ktorý  sa považuje za peňažný ekvivalent  (+/-)                                                                                         </t>
  </si>
  <si>
    <t>A.1.13.</t>
  </si>
  <si>
    <r>
      <t>Ostatné položky nepeňažného charakteru, ktoré ovplyvňujú výsledok hospodárenia z bežnej činnosti (+/-)  (</t>
    </r>
    <r>
      <rPr>
        <i/>
        <sz val="9"/>
        <rFont val="Arial CE"/>
        <charset val="238"/>
      </rPr>
      <t>napr. tvorba SF z nákladov, nákladový odpis pohľadávok a záväzkov)</t>
    </r>
  </si>
  <si>
    <t>A.2.</t>
  </si>
  <si>
    <r>
      <t xml:space="preserve">Vplyv zmien stavu pracovného kapitálu  </t>
    </r>
    <r>
      <rPr>
        <i/>
        <sz val="9"/>
        <rFont val="Arial CE"/>
        <charset val="238"/>
      </rPr>
      <t>(súčet A.2.1. až A.2.6.)</t>
    </r>
  </si>
  <si>
    <t>A.2.1.</t>
  </si>
  <si>
    <t xml:space="preserve">Zmena stavu pohľadávok z prevádzkovej činnosti (-/+)                                                    </t>
  </si>
  <si>
    <t>A.2.2.</t>
  </si>
  <si>
    <t>Zmena stavu záväzkov z prevádzkovej činnosti (+/-)</t>
  </si>
  <si>
    <t>A.2.3.</t>
  </si>
  <si>
    <t xml:space="preserve">Zmena stavu zásob (-/+)  </t>
  </si>
  <si>
    <t>A.2.4.</t>
  </si>
  <si>
    <t>Zmena stavu krátkodobého finančného majetku  (-/+)  zmenky</t>
  </si>
  <si>
    <t>A.2.5.</t>
  </si>
  <si>
    <t xml:space="preserve">Zmena stavu krátkodobých  bankových úverov poskytnutých na prevádzkovú činnosť (+/-)              </t>
  </si>
  <si>
    <t>A.2.6.</t>
  </si>
  <si>
    <t>Zmena krátkodobých pôžičiek poskytnutých na prevádzkovú činnosť  (+/-)</t>
  </si>
  <si>
    <r>
      <t xml:space="preserve">Peňažné toky z prevádzk.činností okrem príjmov a výdavkov, ktoré  sa uvádzajú v iných častiach prehľadu  (+/-),  </t>
    </r>
    <r>
      <rPr>
        <i/>
        <sz val="9"/>
        <rFont val="Arial CE"/>
        <charset val="238"/>
      </rPr>
      <t xml:space="preserve">(súčet   Z/S + A.1. + A.2.)  </t>
    </r>
  </si>
  <si>
    <t>A.3.</t>
  </si>
  <si>
    <t>Prijaté úroky, s výnimkou tých, ktoré sa začleňujú do investičnej činností (+)</t>
  </si>
  <si>
    <t>A.4.</t>
  </si>
  <si>
    <t xml:space="preserve">Výdavky na zaplatené úroky, okrem tých, ktoré sa začleňujú do finančnej činnosti (-)          </t>
  </si>
  <si>
    <t>A.5.</t>
  </si>
  <si>
    <t>Príjmy z dividend a podielov na zisku okrem tých, ktoré za zahrňujú do investičnej činnosti (+)</t>
  </si>
  <si>
    <r>
      <t>Peňažné toky z prevádzkovej činnosti (+/-),</t>
    </r>
    <r>
      <rPr>
        <i/>
        <sz val="9"/>
        <rFont val="Arial CE"/>
        <charset val="238"/>
      </rPr>
      <t xml:space="preserve"> (súčet   Z/S + A.1. až A.6.)                         </t>
    </r>
  </si>
  <si>
    <t>A.7.</t>
  </si>
  <si>
    <t>Výdavky (-), príijmy (+) z dane z príjmov účtovnej jednotky, okrem tých, ktoré sa začleňujú do investičnej činností alebo finančnej činnosti (-/+)</t>
  </si>
  <si>
    <t>A.8.</t>
  </si>
  <si>
    <t>Príjmy výnimočného rozsahu alebo výskytu vzťahujúce sa na prevádzkovú činnosť (+)</t>
  </si>
  <si>
    <t>A.9.</t>
  </si>
  <si>
    <t>Výdavky výnimočného rozsahu alebo výskytu vzťahujúce sa na prevádzk.činnosť (-)</t>
  </si>
  <si>
    <t>A.</t>
  </si>
  <si>
    <r>
      <t>Čisté peňažné toky z prevádzkovej činnosti</t>
    </r>
    <r>
      <rPr>
        <i/>
        <sz val="10"/>
        <rFont val="Arial CE"/>
        <charset val="238"/>
      </rPr>
      <t xml:space="preserve"> (súčet  Z/S +A.1. až A.9.)  </t>
    </r>
  </si>
  <si>
    <t>PEŇAŽNÉ TOKY Z INVESTIČNEJ ČINNOSTI</t>
  </si>
  <si>
    <t>B. 1</t>
  </si>
  <si>
    <t>Výdavky na obstaranie dlhodobého nehmotného majetku (-)</t>
  </si>
  <si>
    <t>B.2.</t>
  </si>
  <si>
    <t>Výdavky na obstaranie dlhodobého hmotného majetku (-)</t>
  </si>
  <si>
    <t xml:space="preserve">B. 5.  </t>
  </si>
  <si>
    <t>Príjmy z predaja dlhodobého hmotného majetku (+)</t>
  </si>
  <si>
    <t>B.12.</t>
  </si>
  <si>
    <t>Prijaté úroky, s výnimkou tých, ktoré sa začleňujú do prevádzkovej činností (+)</t>
  </si>
  <si>
    <t>B.17.</t>
  </si>
  <si>
    <t>Príjmy výnimočného rozsahu alebo výskytu vzťahujúce sa na investičnú činnosť (+)</t>
  </si>
  <si>
    <t>B.19.</t>
  </si>
  <si>
    <t>Ostatné príjmy vzťahujúce sa na investičnú činnosť (+)</t>
  </si>
  <si>
    <t>B.20.</t>
  </si>
  <si>
    <t>Ostatné výdavky vzťahujúce sa na investičnú činnosť (-)</t>
  </si>
  <si>
    <t>B.</t>
  </si>
  <si>
    <r>
      <t xml:space="preserve">Čisté peňažné toky z investičnej činnosti </t>
    </r>
    <r>
      <rPr>
        <i/>
        <sz val="10"/>
        <rFont val="Arial CE"/>
        <charset val="238"/>
      </rPr>
      <t>(súčet B.1. až B.20.)</t>
    </r>
  </si>
  <si>
    <t>PEŇAŽNÉ TOKY Z FINANČNEJ ČINNOSTI</t>
  </si>
  <si>
    <t>C.1.</t>
  </si>
  <si>
    <r>
      <t xml:space="preserve">Peňažné toky vo vlastnom imaní </t>
    </r>
    <r>
      <rPr>
        <i/>
        <sz val="9"/>
        <rFont val="Arial CE"/>
        <family val="2"/>
        <charset val="238"/>
      </rPr>
      <t>(súčet C.1.1. až C.1.8.)</t>
    </r>
  </si>
  <si>
    <t>C.1.1.</t>
  </si>
  <si>
    <t>Príjmy z upísaných akcií a obchodných podielov (+)</t>
  </si>
  <si>
    <t>C.1.2.</t>
  </si>
  <si>
    <t>Príjmy z ďalších vkladov do vlastného imania spoločníkmi  (+)</t>
  </si>
  <si>
    <t>C.1.4.</t>
  </si>
  <si>
    <t>Príjmy z úhrady straty spoločníkmi</t>
  </si>
  <si>
    <t>C.1.6.</t>
  </si>
  <si>
    <t>Výdavky spojené so znížením fondov vytvorených účtovnou jednotkou (-)</t>
  </si>
  <si>
    <t>C.1.7.</t>
  </si>
  <si>
    <t>Výdavky na vyplatené podiely na zisku (-)</t>
  </si>
  <si>
    <t>C.1.8.</t>
  </si>
  <si>
    <t>Výdavky na prídely zo zisku do fondov mimo vlastného imania (-)</t>
  </si>
  <si>
    <t>C.2.</t>
  </si>
  <si>
    <r>
      <t xml:space="preserve">Peňažné toky vznikajúce z dlhodobých záväzkov a krátkodobých záväzkov z finančnej  činnosti </t>
    </r>
    <r>
      <rPr>
        <i/>
        <sz val="9"/>
        <rFont val="Arial CE"/>
        <charset val="238"/>
      </rPr>
      <t>(súčet C.2.1. až C.2.10.)</t>
    </r>
  </si>
  <si>
    <t>C.2.3.</t>
  </si>
  <si>
    <t>Príjmy z úverov, ktoré spoločnosti poskytla banka okrem úverov, ktoré boli poskytnuté na zabezpečenie hlavného predmetu činnosti (+)</t>
  </si>
  <si>
    <t>C.2.4.</t>
  </si>
  <si>
    <t>Výdavky na splácanie úverov, ktoré spoločnosti poskytla banka okrem úverov, ktoré  na zabezpečenie hlavného predmetu činnosti (-)</t>
  </si>
  <si>
    <t>C.2.5.</t>
  </si>
  <si>
    <t>Príjmy z prijatých pôžičiek  od spoločníkov (+)</t>
  </si>
  <si>
    <t>C.2.6.</t>
  </si>
  <si>
    <t>Výdavky na splácanie prijatých pôžičiek od spoločníkov (-)</t>
  </si>
  <si>
    <t>C.2.9.</t>
  </si>
  <si>
    <t>Príjmy z ostatných dlhodobých a krátkodobých záväzkov vyplývajúcich z fin.činnosti okrem tých, ktoré sa uvádzajú osobitne v inej časti prehľadu peňažných tokov (+)</t>
  </si>
  <si>
    <t>C.2.10.</t>
  </si>
  <si>
    <r>
      <t xml:space="preserve">Výdavky na splácanie ostatných dlhodobých a krátkodobých záväzkov vyplývajúcich z finančnej činnosti okrem tých, ktoré sa uvádzajú osobitne v inej časti prehľadu peňažných tokov (-)   </t>
    </r>
    <r>
      <rPr>
        <i/>
        <sz val="9"/>
        <rFont val="Arial CE"/>
        <charset val="238"/>
      </rPr>
      <t xml:space="preserve"> (napr. čerpanie SF)</t>
    </r>
  </si>
  <si>
    <t>C.3.</t>
  </si>
  <si>
    <t>Výdavky na zaplatené úroky, s výnimkou tých, ktoré sa začleňujú do prevádzkových činností (-)</t>
  </si>
  <si>
    <t>C.4.</t>
  </si>
  <si>
    <t>Výdavky na vyplatené dividendy a iné podiely na zisku, s výnimkou tých, ktoré sa začleňujú do prevádzkových činností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</si>
  <si>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</si>
  <si>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</si>
  <si>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</si>
  <si>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</si>
  <si>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</si>
  <si>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</si>
  <si>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C.</t>
  </si>
  <si>
    <r>
      <t xml:space="preserve">Čisté peňažné toky z finančnej činnosti </t>
    </r>
    <r>
      <rPr>
        <i/>
        <sz val="10"/>
        <rFont val="Arial CE"/>
        <charset val="238"/>
      </rPr>
      <t>(súčet C.1. až C.9.)</t>
    </r>
  </si>
  <si>
    <t>D.</t>
  </si>
  <si>
    <r>
      <t xml:space="preserve">Čisté zvýšenie alebo čisté zníženie peňažných prostriedkov (+/-) </t>
    </r>
    <r>
      <rPr>
        <i/>
        <sz val="10"/>
        <color indexed="12"/>
        <rFont val="Arial CE"/>
        <charset val="238"/>
      </rPr>
      <t>(súčet A. + B. + C.)</t>
    </r>
  </si>
  <si>
    <t>E.</t>
  </si>
  <si>
    <t>Stav peňažných prostriedkov a peňažných ekvivalentov  na začiatku účtovného obdobia (+/-)</t>
  </si>
  <si>
    <t>F.</t>
  </si>
  <si>
    <t>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</si>
  <si>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</si>
  <si>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</si>
  <si>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</si>
  <si>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t>
  </si>
  <si>
    <t xml:space="preserve">g) Informácie k časti F. písm. p) prílohy č. 3 o zásobách, na ktoré je zriadené záložné právo a o zásobách, pri ktorých má účtovná jednotka obmedzené právo s nimi nakladať </t>
  </si>
  <si>
    <t>h) Informácie k časti F. písm. q) prílohy č. 3 o zákazkovej výrobe a o zákazkovej výstavbe nehnuteľnosti určenej na predaj</t>
  </si>
  <si>
    <t xml:space="preserve">i) Informácie k časti F. písm. r) prílohy č. 3 o vývoji opravnej položky  k pohľadávkam </t>
  </si>
  <si>
    <t xml:space="preserve">j) Informácie k časti F. písm. s) prílohy č. 3 o  vekovej štruktúre pohľadávok </t>
  </si>
  <si>
    <t xml:space="preserve">k) Informácie k časti F. písm. t) a u) prílohy č. 3  o pohľadávkach zabezpečených záložným právom alebo inou formou zabezpečenia   </t>
  </si>
  <si>
    <t xml:space="preserve">l) Informácie k časti F. písm. w)  prílohy č. 3 o krátkodobom finančnom majetku </t>
  </si>
  <si>
    <t>m)  Informácie k časti F. písm. zb) prílohy č. 3 o významných položkách časového rozlíšenia  na strane aktív</t>
  </si>
  <si>
    <t>b)  Informácie k časti H. písm. c) až f)  prílohy č. 3 o významných výnosoch pri aktivácii nákladov a o výnosoch z hospodárskej činnosti, finančnej činnosti a položkách výnosov výnimočného rozsahu alebo výskytu</t>
  </si>
  <si>
    <t>c) Informácie k časti H. písm. g)  prílohy č. 3 o čistom obrate</t>
  </si>
  <si>
    <t>A.  INFORMÁCIE  O  ÚČTOVNEJ JEDNOTKE</t>
  </si>
  <si>
    <t>a) Obchodné meno a sídlo spoločnosti, založenie a vznik</t>
  </si>
  <si>
    <r>
      <t xml:space="preserve">Spoločnosť </t>
    </r>
    <r>
      <rPr>
        <b/>
        <i/>
        <sz val="11"/>
        <color indexed="8"/>
        <rFont val="Arial"/>
        <family val="2"/>
        <charset val="238"/>
      </rPr>
      <t>merga s.r.o.,</t>
    </r>
    <r>
      <rPr>
        <i/>
        <sz val="10"/>
        <color indexed="8"/>
        <rFont val="Arial"/>
        <family val="2"/>
        <charset val="238"/>
      </rPr>
      <t xml:space="preserve">  so sídlom Komenského 2826, 069 01 Snina, </t>
    </r>
    <r>
      <rPr>
        <b/>
        <i/>
        <sz val="10"/>
        <color indexed="8"/>
        <rFont val="Arial"/>
        <family val="2"/>
        <charset val="238"/>
      </rPr>
      <t xml:space="preserve"> </t>
    </r>
    <r>
      <rPr>
        <i/>
        <sz val="10"/>
        <color indexed="8"/>
        <rFont val="Arial"/>
        <family val="2"/>
        <charset val="238"/>
      </rPr>
      <t xml:space="preserve">(ďalej len „Spoločnosť“) bola založená dňa 24.11.2004 Spoločenskou zmluvou a vznikla zápisom  do obchodného registra dňa 17.12.2004 (Obchodný register Okresného súdu Prešov, oddiel: Sro, vložka č.: 15693/P). </t>
    </r>
  </si>
  <si>
    <t>b) Opis hospodárskej činnosti - hlavné  činnosti Spoločnosti</t>
  </si>
  <si>
    <t>uskutočňovanie stavieb a ich zmien,</t>
  </si>
  <si>
    <t>výstavba inžinierskych sietí a ich zmien.</t>
  </si>
  <si>
    <t xml:space="preserve">c)  Informácie k časti  A. písm. c) prílohy č. 3 o počte zamestnancov </t>
  </si>
  <si>
    <t>Názov položky</t>
  </si>
  <si>
    <t>Bežné účtovné obdobie</t>
  </si>
  <si>
    <t>Bezprostredne predchádzajúce účtovné obdobie</t>
  </si>
  <si>
    <t>Priemerný prepočítaný počet zamestnancov</t>
  </si>
  <si>
    <t>Stav zamestnancov ku dňu, ku ktorému sa zostavuje účtovná závierka</t>
  </si>
  <si>
    <t>z toho: počet vedúcich zamestnancov</t>
  </si>
  <si>
    <r>
      <t>d)</t>
    </r>
    <r>
      <rPr>
        <sz val="10"/>
        <color indexed="8"/>
        <rFont val="Arial"/>
        <family val="2"/>
        <charset val="238"/>
      </rPr>
      <t xml:space="preserve"> </t>
    </r>
    <r>
      <rPr>
        <b/>
        <sz val="10"/>
        <color indexed="8"/>
        <rFont val="Arial"/>
        <family val="2"/>
        <charset val="238"/>
      </rPr>
      <t>Údaje o neobmedzenom ručení v iných účtovných jednotkách</t>
    </r>
  </si>
  <si>
    <t>Spoločnosť nie je  neobmedzene ručiacim spoločníkom v žiadnej účtovnej jednotke.</t>
  </si>
  <si>
    <t>e) Právny dôvod na zostavenie účtovnej závierky</t>
  </si>
  <si>
    <t>f) Dátum schválenia účtovnej závierky za predchádzajúce účtovné obdobie</t>
  </si>
  <si>
    <t>B. INFORMÁCIE  O  ORGÁNOCH  ÚČTOVNEJ JEDNOTKY</t>
  </si>
  <si>
    <t>a)  Informácie k časti B. písm. a) prílohy č.3 o orgánoch spoločnosti a ich zložení (stav k 31.12.2014)</t>
  </si>
  <si>
    <t>Meno, priezvisko člena orgánu</t>
  </si>
  <si>
    <t>Názov orgánu</t>
  </si>
  <si>
    <t>Poznámka</t>
  </si>
  <si>
    <t>spoločníci</t>
  </si>
  <si>
    <t>Valné zhromaždenie</t>
  </si>
  <si>
    <t>(podľa ods. ba)</t>
  </si>
  <si>
    <t>Ing. Jozef Merga</t>
  </si>
  <si>
    <t>konateľ</t>
  </si>
  <si>
    <t>Ing. Dušan Mráz</t>
  </si>
  <si>
    <t xml:space="preserve">ba) Informácie k časti  B. písm. b) prílohy č. 3 o štruktúre spoločníkov  ku dňu, ku ktorému sa zostavuje účtovná závierka </t>
  </si>
  <si>
    <r>
      <t xml:space="preserve">Spoločníci </t>
    </r>
    <r>
      <rPr>
        <i/>
        <sz val="10"/>
        <color indexed="8"/>
        <rFont val="Arial"/>
        <family val="2"/>
        <charset val="238"/>
      </rPr>
      <t>(obchodné meno, meno a priezvisko)</t>
    </r>
  </si>
  <si>
    <t>Výška podielu na základnom imaní</t>
  </si>
  <si>
    <t>Podiel na hlasovacích právach v %</t>
  </si>
  <si>
    <t>Iný podiel na ostatných položkách VI ako na ZI v %</t>
  </si>
  <si>
    <t>absolútne</t>
  </si>
  <si>
    <t>v %</t>
  </si>
  <si>
    <t>a</t>
  </si>
  <si>
    <t>b</t>
  </si>
  <si>
    <t>c</t>
  </si>
  <si>
    <t>d</t>
  </si>
  <si>
    <t>e</t>
  </si>
  <si>
    <t>podiel spoločníkov na ostatných položkách vlastného imania je zhodný s ich podielom na ZI</t>
  </si>
  <si>
    <t>Ing. Michal Merga</t>
  </si>
  <si>
    <t>Spolu</t>
  </si>
  <si>
    <t xml:space="preserve">V priebehu roku 2014 nedošlo k  zmene v štruktúre spoločníkov. </t>
  </si>
  <si>
    <t>C. INFORMÁCIE  O  KONSOLIDOVANOM  CELKU</t>
  </si>
  <si>
    <t xml:space="preserve">Spoločnosť  je  súčasťou skupiny podnikov, ktorá však nezostavuje konsolidovanú účtovnú závierku, lebo táto povinnosť jej nevyplýva z § 6 ods.4 a § 22  Zákona č. 431/2002 Z.z. o účtovníctve.  </t>
  </si>
  <si>
    <t>E. INFORMÁCIE  O POUŽITÝCH  ÚČTOVNÝCH  ZÁSADÁCH  A ÚČTOVNÝCH  METÓDACH</t>
  </si>
  <si>
    <t>a)    Východiská pre zostavenie účtovnej závierky</t>
  </si>
  <si>
    <t>Účtovná závierka bola zostavená za predpokladu nepretržitého pokračovania v činnosti Spoločnosti.</t>
  </si>
  <si>
    <r>
      <t>b)</t>
    </r>
    <r>
      <rPr>
        <sz val="10"/>
        <color indexed="8"/>
        <rFont val="Arial"/>
        <family val="2"/>
        <charset val="238"/>
      </rPr>
      <t xml:space="preserve">  </t>
    </r>
    <r>
      <rPr>
        <b/>
        <sz val="10"/>
        <color indexed="8"/>
        <rFont val="Arial"/>
        <family val="2"/>
        <charset val="238"/>
      </rPr>
      <t xml:space="preserve">Zmeny účtovných zásad a zmeny účtovných metód </t>
    </r>
    <r>
      <rPr>
        <sz val="10"/>
        <color indexed="8"/>
        <rFont val="Arial"/>
        <family val="2"/>
        <charset val="238"/>
      </rPr>
      <t>(dôvod a vplyv na hodnotu majetku, záväzkov, vlastného imania a výsledku hospodárenia)</t>
    </r>
  </si>
  <si>
    <t>Účtovné metódy a všeobecné účtovné zásady boli účtovnou jednotkou konzistentne aplikované, bez osobitosti a v priebehu účtovného obdobia nedošlo k žiadnym zmenám účtovných metód.</t>
  </si>
  <si>
    <t>c)   Spôsob oceňovania zložiek majetku a záväzkov</t>
  </si>
  <si>
    <t>c1. Dlhodobý nehmotný a dlhodobý hmotný majetok – oceňovanie a odpisovanie</t>
  </si>
  <si>
    <t xml:space="preserve">Dlhodobý nehmotný a dlhodobý hmotný majetok je ocenený v historickej obstarávacej cene zníženej o oprávky. Obstarávacia cena zahŕňa cenu obstarania a ostatné náklady súvisiace s obstaraním. Náklady na modernizáciu a rekonštrukciu sú súčasťou technického zhodnotenia. </t>
  </si>
  <si>
    <r>
      <t>Nakúpený dlhodobý hmotný majetok</t>
    </r>
    <r>
      <rPr>
        <i/>
        <sz val="9"/>
        <color indexed="8"/>
        <rFont val="Arial"/>
        <family val="2"/>
        <charset val="238"/>
      </rPr>
      <t xml:space="preserve"> </t>
    </r>
    <r>
      <rPr>
        <i/>
        <sz val="10"/>
        <color indexed="8"/>
        <rFont val="Arial"/>
        <family val="2"/>
        <charset val="238"/>
      </rPr>
      <t>(DHM) bol oceňovaný :</t>
    </r>
  </si>
  <si>
    <r>
      <t xml:space="preserve">a) </t>
    </r>
    <r>
      <rPr>
        <i/>
        <sz val="9"/>
        <color indexed="8"/>
        <rFont val="Arial"/>
        <family val="2"/>
        <charset val="238"/>
      </rPr>
      <t>Obstarávacou  cenou,  t.j. cenou   obstarania  vrátane  výdavkov spojených  s  obstaraním  majetku  (projektové práce, dopravné, montážne práce).</t>
    </r>
  </si>
  <si>
    <r>
      <t xml:space="preserve">b) </t>
    </r>
    <r>
      <rPr>
        <i/>
        <sz val="9"/>
        <color indexed="8"/>
        <rFont val="Arial"/>
        <family val="2"/>
        <charset val="238"/>
      </rPr>
      <t>Cenou obstarania v tých prípadoch, keď bol majetok zakúpený bez nákladov   súvisiacich  s  jeho   obstaraním  (dopravné náklady hradil dodávateľ).</t>
    </r>
  </si>
  <si>
    <r>
      <t>Dlhodobý hmotný majetok vytvorený vlastnou činnosťou</t>
    </r>
    <r>
      <rPr>
        <i/>
        <sz val="9"/>
        <color indexed="8"/>
        <rFont val="Arial"/>
        <family val="2"/>
        <charset val="238"/>
      </rPr>
      <t xml:space="preserve"> </t>
    </r>
    <r>
      <rPr>
        <i/>
        <sz val="10"/>
        <color indexed="8"/>
        <rFont val="Arial"/>
        <family val="2"/>
        <charset val="238"/>
      </rPr>
      <t>sa oceňuje:</t>
    </r>
  </si>
  <si>
    <r>
      <t xml:space="preserve">Spoločnosť  nevlastní  </t>
    </r>
    <r>
      <rPr>
        <b/>
        <i/>
        <sz val="10"/>
        <color indexed="8"/>
        <rFont val="Arial"/>
        <family val="2"/>
        <charset val="238"/>
      </rPr>
      <t>dlhodobý nehmotný majetok.</t>
    </r>
  </si>
  <si>
    <r>
      <t>Odpisy dlhodobého hmotného majetku</t>
    </r>
    <r>
      <rPr>
        <i/>
        <sz val="10"/>
        <color indexed="8"/>
        <rFont val="Arial"/>
        <family val="2"/>
        <charset val="238"/>
      </rPr>
      <t xml:space="preserve"> sú stanovené vychádzajúc z doby jeho životnosti stanovenej rozhodnutím spoločnosti. Odpisovať sa začína v mesiaci uvedenia dlhodobého majetku   do používania.</t>
    </r>
  </si>
  <si>
    <r>
      <t>Drobný  hmotný majetok</t>
    </r>
    <r>
      <rPr>
        <i/>
        <sz val="9.5"/>
        <rFont val="Arial"/>
        <family val="2"/>
        <charset val="238"/>
      </rPr>
      <t>,</t>
    </r>
    <r>
      <rPr>
        <i/>
        <sz val="10"/>
        <rFont val="Arial"/>
        <family val="2"/>
        <charset val="238"/>
      </rPr>
      <t xml:space="preserve"> ktorého obstarávacia cena (vlastné náklady) je  nižšia </t>
    </r>
    <r>
      <rPr>
        <b/>
        <i/>
        <sz val="10"/>
        <rFont val="Arial"/>
        <family val="2"/>
        <charset val="238"/>
      </rPr>
      <t xml:space="preserve">ako 1 700 € </t>
    </r>
    <r>
      <rPr>
        <i/>
        <sz val="10"/>
        <rFont val="Arial"/>
        <family val="2"/>
        <charset val="238"/>
      </rPr>
      <t>sa odpisuje za dobu 24 mesiacov, pričom daňové odpisy sú zhodné s účtovnými.</t>
    </r>
  </si>
  <si>
    <r>
      <t xml:space="preserve">Spôsob odpisovania  dlhodobého </t>
    </r>
    <r>
      <rPr>
        <b/>
        <i/>
        <sz val="10"/>
        <color indexed="8"/>
        <rFont val="Arial"/>
        <family val="2"/>
        <charset val="238"/>
      </rPr>
      <t>hmotného majetku</t>
    </r>
    <r>
      <rPr>
        <i/>
        <sz val="10"/>
        <color indexed="8"/>
        <rFont val="Arial"/>
        <family val="2"/>
        <charset val="238"/>
      </rPr>
      <t>:</t>
    </r>
  </si>
  <si>
    <t>skupina dlhodobého hmotného majetku</t>
  </si>
  <si>
    <t>predpokladaná doba používania</t>
  </si>
  <si>
    <t>metóda odpisovania</t>
  </si>
  <si>
    <t>spôsob  odpisovania</t>
  </si>
  <si>
    <t>Stavby</t>
  </si>
  <si>
    <t>20 až 30</t>
  </si>
  <si>
    <t>časová</t>
  </si>
  <si>
    <t>rovnomerný</t>
  </si>
  <si>
    <t>Stroje, prístroje a zariadenia</t>
  </si>
  <si>
    <t>8 až 12</t>
  </si>
  <si>
    <t>Dopravné prostriedky</t>
  </si>
  <si>
    <t>4 až 6</t>
  </si>
  <si>
    <t>Drobný dlhodobý hmotný majetok</t>
  </si>
  <si>
    <t>c2. Dlhodobý finančný majetok - oceňovanie</t>
  </si>
  <si>
    <t>Dlhodobý finančný majetok Spoločnosti predstavujú pozemky mimo k.ú. Snina obstarané v roku 2012 za účelom dlhodobého uloženia voľných peňažných prostriedkov a sú ocenené v obstarávacej cene.</t>
  </si>
  <si>
    <t xml:space="preserve">c3. Zásoby </t>
  </si>
  <si>
    <r>
      <t>c3a) Zásoby nakupované</t>
    </r>
    <r>
      <rPr>
        <i/>
        <sz val="9.5"/>
        <color indexed="8"/>
        <rFont val="Arial"/>
        <family val="2"/>
        <charset val="238"/>
      </rPr>
      <t xml:space="preserve"> </t>
    </r>
    <r>
      <rPr>
        <i/>
        <sz val="10"/>
        <color indexed="8"/>
        <rFont val="Arial"/>
        <family val="2"/>
        <charset val="238"/>
      </rPr>
      <t>sa oceňujú obstarávacou cenou, ktorá zahrňuje cenu obstarania a náklady súvisiace s obstaraním. Úroky z cudzích zdrojov nie sú súčasťou obstarávacej ceny. Nakupované zásoby sú oceňované pri ich úbytku váženým aritmetickým priemerom. Priamo do spotreby sa účtuje nákup pohonných látok do nádrží, kancelárskych potrieb a drobného režijného materiálu nakupovaného pre kancelárie, ako sú náplne do tlačiarne a faxov a pod.</t>
    </r>
  </si>
  <si>
    <t xml:space="preserve">c3b) Zásoby vytvorené vlastnou činnosťou </t>
  </si>
  <si>
    <t xml:space="preserve">Ako o zásobách vytvorených vlastnou činnosťou sa v Spoločnosti účtuje o nedokončenej výrobe - o nákladoch na stavebné práce a dodávky, ktoré nespĺňajú vecnú náplň "zákazkovej výroby" definovanú v § 30 Postupov účtovania. Tieto zásoby sa oceňujú vlastnými nákladmi, čo sú priame náklady (priamy materiál, priame mzdy, nakupované poddodávky – kooperácie, diéty a cestovné na zákazku) a časť nepriamych nákladov bezprostredne súvisiacich s vytvorením zásob vlastnou činnosťou (výrobná réžia). </t>
  </si>
  <si>
    <t>c3c) Zákazková výroba</t>
  </si>
  <si>
    <t xml:space="preserve">Zákazkovú výrobu Spoločnosť oceňuje metódou stupňa dokončenia zákazky. Ako o zákazkovej výrobe Spoločnosť účtovala v roku 2014 o  jednej nevýznamnej zákazke.  Rozhodujúca časť stavebných prác, vykonávaných Spoločnosťou nespĺňa náplň zákazkovej výroby definovanú v § 30 Postupov účtovania. </t>
  </si>
  <si>
    <t>c4. Pohľadávky</t>
  </si>
  <si>
    <t xml:space="preserve">Pohľadávky sa pri ich vzniku oceňujú ich menovitou hodnotou; postúpené pohľadávky  sa oceňujú obstarávacou cenou, vrátane nákladov súvisiacich s obstaraním. Toto ocenenie sa znižuje opravnými položkami vo výške predpokladaného rizika neuhradenia týchto pohľadávok. </t>
  </si>
  <si>
    <t>c5. Krátkodobý finančný majetok</t>
  </si>
  <si>
    <t>Spoločnosť účtuje o krátkodobom finančnom majetku (peňažné prostriedky - len v mene euro a ceniny) a oceňuje ich v nominálnych hodnotách. Zmenky, ako dlhové cenné papiere s úrokovou sadzbou a so splatnosťou do jedného roka, Spoločnosť ocenila v obstarávacej cene. Toto ocenenie sa každoročne zvýšuje o dohodnutý úrokový výnos vypočítaný ku dňu účtovnej závierky.</t>
  </si>
  <si>
    <t>c6. Náklady budúcich období a príjmy budúcich období</t>
  </si>
  <si>
    <t>Náklady budúcich období a príjmy budúcich období sa oceňujú vo výške, ktorá je potrebná na dodržanie zásady vecnej a časovej súvislosti s účtovným obdobím.</t>
  </si>
  <si>
    <t>c7. Rezervy</t>
  </si>
  <si>
    <t>Rezervy sú záväzky s neurčitým časovým vymedzením alebo výškou, tvoria sa na krytie známych rizík alebo strát  z podnikania. Oceňujú sa v očakávanej výške záväzku.</t>
  </si>
  <si>
    <t>c8. Záväzky, pôžičky, úvery, dlhopisy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</si>
  <si>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   Ku dňu účtovnej závierky sa prepočítavajú kurzom NBS (ECB) ku dňu zostavenia účtovnej závierky.</t>
  </si>
  <si>
    <t>c9.Výdavky budúcich období a výnosy budúcich období</t>
  </si>
  <si>
    <t xml:space="preserve">Výdavky  budúcich období a výnosy budúcich období sa vykazujú vo výške, ktorá je potrebná na dodržanie zásady vecnej a časovej súvislosti s účtovným obdobím. </t>
  </si>
  <si>
    <t>Spoločnosť  k 31.12.2011 nevykazuje žiadne výdavky budúcich období ani výnosy budúcich období, lebo na to nie sú vecné dôvody.</t>
  </si>
  <si>
    <t>c10. Prenajatý majetok a majetok obstaraný na základe zmluvy o kúpe prenajatej veci</t>
  </si>
  <si>
    <r>
      <t xml:space="preserve">Spoločnosť obstarala v rokoch 2013 a 2014 formou </t>
    </r>
    <r>
      <rPr>
        <b/>
        <i/>
        <sz val="10"/>
        <color indexed="8"/>
        <rFont val="Arial"/>
        <family val="2"/>
        <charset val="238"/>
      </rPr>
      <t xml:space="preserve">finančného nájmu </t>
    </r>
    <r>
      <rPr>
        <i/>
        <sz val="10"/>
        <color indexed="8"/>
        <rFont val="Arial"/>
        <family val="2"/>
        <charset val="238"/>
      </rPr>
      <t xml:space="preserve">stavebný stroj CATTERILAR a úžitkový automobil Renault Kango. O tomto majetku Spoločnosť účtuje ako o vlastnom majetku. Jeho ocenenie je v sume splátok istiny. </t>
    </r>
  </si>
  <si>
    <t>c9b) Spoločnosť v roku 2011, ani v roku 2010 nemala v nájme žiadny majetok  podľa zmlúv o finančnom nájme  uzavretých po 1.1.2004.</t>
  </si>
  <si>
    <t>c11. Majetok obstaraný v privatizácií</t>
  </si>
  <si>
    <t xml:space="preserve">      Spoločnosť nevlastní žiadny majetok obstaraný v privatizácií.</t>
  </si>
  <si>
    <t>c12. Odložené dane</t>
  </si>
  <si>
    <t>Spoločnosť neúčtuje o odloženej dani, lebo na to nie sú v Spoločnosti významné vecné dôvody.</t>
  </si>
  <si>
    <t xml:space="preserve">Odložené dane (odložená daňová pohľadávka a odložený daňový záväzok) sa vzťahujú na: </t>
  </si>
  <si>
    <t>a)  dočasné rozdiely medzi účtovnou hodnotou majetku (dlhodobý hmotný majetok a pohľadávky) a účtovnou hodnotou záväzkov vykázanou v súvahe a ich daňovou základňou,</t>
  </si>
  <si>
    <t>b)  možnosti umorovať daňovú stratu v budúcnosti, pod ktorou sa rozumie možnosť odpočítať daňovú stratu od základu splatnej dane v budúcnosti,</t>
  </si>
  <si>
    <t>c) možnosti previesť nevyužité daňové odpočty a iné daňové nároky do budúcich období.</t>
  </si>
  <si>
    <t>Odložené dane Spoločnosť oceňuje v sume násobku splatnej dane a základne pre jej výpočet.</t>
  </si>
  <si>
    <t>e) údaje o oprave významných chýb minulých účtovných období</t>
  </si>
  <si>
    <t>F. INFORMÁCIE  O  ÚDAJOCH  NA STRANE  AKTÍV  SÚVAHY</t>
  </si>
  <si>
    <r>
      <t>aa) Informácie k časti F. písm.a) o stave a pohyboch dlhodobom</t>
    </r>
    <r>
      <rPr>
        <b/>
        <sz val="10.5"/>
        <rFont val="Arial"/>
        <family val="2"/>
        <charset val="238"/>
      </rPr>
      <t xml:space="preserve"> nehmotnom majetku</t>
    </r>
  </si>
  <si>
    <r>
      <t xml:space="preserve">Spoločnosť  nevlastní  žiadny </t>
    </r>
    <r>
      <rPr>
        <b/>
        <i/>
        <sz val="10"/>
        <color indexed="8"/>
        <rFont val="Arial"/>
        <family val="2"/>
        <charset val="238"/>
      </rPr>
      <t>dlhodobý nehmotný majetok.</t>
    </r>
  </si>
  <si>
    <t>Tabuľka č. 1</t>
  </si>
  <si>
    <r>
      <t xml:space="preserve">Dlhodobý </t>
    </r>
    <r>
      <rPr>
        <b/>
        <i/>
        <sz val="9"/>
        <color indexed="10"/>
        <rFont val="Arial"/>
        <family val="2"/>
        <charset val="238"/>
      </rPr>
      <t>nehmotný</t>
    </r>
    <r>
      <rPr>
        <b/>
        <i/>
        <sz val="9"/>
        <rFont val="Arial"/>
        <family val="2"/>
        <charset val="238"/>
      </rPr>
      <t xml:space="preserve"> majetok (DNM)</t>
    </r>
  </si>
  <si>
    <t>Bežné účtovné obdobie (r.2011)</t>
  </si>
  <si>
    <t>Aktivované náklady na vývoj</t>
  </si>
  <si>
    <t>Softvér</t>
  </si>
  <si>
    <t>Oceniteľné práva</t>
  </si>
  <si>
    <t>Goodwill</t>
  </si>
  <si>
    <t>Ostatný DNM</t>
  </si>
  <si>
    <t>Obstarávaný DNM</t>
  </si>
  <si>
    <t>Poskytnuté preddavky na DNM</t>
  </si>
  <si>
    <t>Spolu DNM</t>
  </si>
  <si>
    <t>f</t>
  </si>
  <si>
    <t>g</t>
  </si>
  <si>
    <t>h</t>
  </si>
  <si>
    <t>i</t>
  </si>
  <si>
    <t>Prvotné ocenenie</t>
  </si>
  <si>
    <t>Stav na začiatku účtovného obdobia</t>
  </si>
  <si>
    <t>Prírastky</t>
  </si>
  <si>
    <t>Úbytky</t>
  </si>
  <si>
    <t>Presuny</t>
  </si>
  <si>
    <t>Stav na konci účtovného obdobia</t>
  </si>
  <si>
    <t>Oprávky</t>
  </si>
  <si>
    <t>Opravné položky</t>
  </si>
  <si>
    <t>Zostatková hodnota</t>
  </si>
  <si>
    <t>Tabuľka č. 2</t>
  </si>
  <si>
    <t>Bezprostredne predchádzajúce účtovné obdobie (rok 2010)</t>
  </si>
  <si>
    <t xml:space="preserve">ab) Informácia k časti F. písm. b) prílohy č. 3 o poistení dlhodobého nehmotného majetku </t>
  </si>
  <si>
    <t>Dlhodobý nehmotný majetok nie je poistený.</t>
  </si>
  <si>
    <t>ac) Informácie k časti F. písm. c) prílohy č. 3 o zriadení záložného práva k dlhodobému nehmotnému majetku a o obmedzeniach nakladať s ním</t>
  </si>
  <si>
    <r>
      <t xml:space="preserve">Na dlhodobý nehmotný majetok </t>
    </r>
    <r>
      <rPr>
        <i/>
        <sz val="10"/>
        <color indexed="12"/>
        <rFont val="Arial"/>
        <family val="2"/>
        <charset val="238"/>
      </rPr>
      <t>nie je zriadené žiadne záložné právo</t>
    </r>
    <r>
      <rPr>
        <i/>
        <sz val="10"/>
        <color indexed="8"/>
        <rFont val="Arial"/>
        <family val="2"/>
        <charset val="238"/>
      </rPr>
      <t xml:space="preserve"> a iné obmedzenia s jeho nakladaním</t>
    </r>
  </si>
  <si>
    <r>
      <t xml:space="preserve">Na dlhodobý nehmotný majetok </t>
    </r>
    <r>
      <rPr>
        <i/>
        <sz val="10"/>
        <color indexed="10"/>
        <rFont val="Arial"/>
        <family val="2"/>
        <charset val="238"/>
      </rPr>
      <t>je zriadené záložné právo</t>
    </r>
    <r>
      <rPr>
        <i/>
        <sz val="10"/>
        <color indexed="8"/>
        <rFont val="Arial"/>
        <family val="2"/>
        <charset val="238"/>
      </rPr>
      <t xml:space="preserve"> v prospech banky: ...................a.s. Bratislava, podľa Zmluvy o zriadení záložného práva č.   ... zo dňa .....</t>
    </r>
  </si>
  <si>
    <t>Dlhodobý nehmotný majetok</t>
  </si>
  <si>
    <t>Účtovná zostatková hodnota za bežné účtovné obdobie</t>
  </si>
  <si>
    <r>
      <t xml:space="preserve">Dlhodobý nehmotný majetok, na ktorý je </t>
    </r>
    <r>
      <rPr>
        <b/>
        <i/>
        <sz val="9"/>
        <color indexed="8"/>
        <rFont val="Arial"/>
        <family val="2"/>
        <charset val="238"/>
      </rPr>
      <t>zriadené záložné právo</t>
    </r>
  </si>
  <si>
    <r>
      <t>Dlhodobý nehmotný majetok, pri ktorom má účtovná jednotka </t>
    </r>
    <r>
      <rPr>
        <b/>
        <i/>
        <sz val="9"/>
        <color indexed="8"/>
        <rFont val="Arial"/>
        <family val="2"/>
        <charset val="238"/>
      </rPr>
      <t>obmedzené právo s ním nakladať</t>
    </r>
  </si>
  <si>
    <t>ba) Informácie k časti F. písm. a) prílohy č. 3 o stave a pohyboch dlhodobého hmotného majetku</t>
  </si>
  <si>
    <t>Dlhodobý hmotný majetok (DHM)</t>
  </si>
  <si>
    <t>Bežné účtovné obdobie (r.2014)</t>
  </si>
  <si>
    <t>Pozemky</t>
  </si>
  <si>
    <t>Samostatné hnuteľné veci a súbory  SHV</t>
  </si>
  <si>
    <t>Pestovateľské celky trvalých porastov</t>
  </si>
  <si>
    <t>Ostatný DHM</t>
  </si>
  <si>
    <t>Obstarávaný DHM</t>
  </si>
  <si>
    <t>Poskytnuté preddavky na DHM</t>
  </si>
  <si>
    <t>Spolu DHM</t>
  </si>
  <si>
    <t>Tabuľka č. 1 - pokračovanie</t>
  </si>
  <si>
    <t>V Spoločnosti nie sú vecné dôvody pre účtovanie o opravných položkách k dlhodobému hmotnému majetku, preto v tejto tabuľkovej časti nie sú údaje o opravných položkách uvedené.</t>
  </si>
  <si>
    <t>Bezprostredne predchádzajúce účtovné obdobie (rok 2013)</t>
  </si>
  <si>
    <t>x</t>
  </si>
  <si>
    <t xml:space="preserve">bb) Informácia k časti F. písm. b) prílohy č. 3 o poistení dlhodobého hmotného majetku </t>
  </si>
  <si>
    <r>
      <rPr>
        <b/>
        <i/>
        <sz val="9"/>
        <rFont val="Arial"/>
        <family val="2"/>
        <charset val="238"/>
      </rPr>
      <t>Administratívna budova</t>
    </r>
    <r>
      <rPr>
        <i/>
        <sz val="9"/>
        <rFont val="Arial"/>
        <family val="2"/>
        <charset val="238"/>
      </rPr>
      <t>,</t>
    </r>
    <r>
      <rPr>
        <i/>
        <sz val="10"/>
        <rFont val="Arial"/>
        <family val="2"/>
        <charset val="238"/>
      </rPr>
      <t xml:space="preserve"> je poistená pre prípad škôd spôsobených živelnou udalosťou a vandalizmom  na poistnú sumu 140 536 €, pre prípade odcudzenia vecí </t>
    </r>
    <r>
      <rPr>
        <b/>
        <i/>
        <sz val="10"/>
        <rFont val="Arial"/>
        <family val="2"/>
        <charset val="238"/>
      </rPr>
      <t>na sumu 167 238 €.</t>
    </r>
    <r>
      <rPr>
        <i/>
        <sz val="10"/>
        <rFont val="Arial"/>
        <family val="2"/>
        <charset val="238"/>
      </rPr>
      <t xml:space="preserve"> Účtovná zostatková cena tohto poisteného majetku predstavuje k 31.12.2014 čiastku 147 050  €.</t>
    </r>
  </si>
  <si>
    <r>
      <rPr>
        <i/>
        <sz val="10"/>
        <rFont val="Arial"/>
        <family val="2"/>
        <charset val="238"/>
      </rPr>
      <t>Všetky</t>
    </r>
    <r>
      <rPr>
        <b/>
        <i/>
        <sz val="10"/>
        <rFont val="Arial"/>
        <family val="2"/>
        <charset val="238"/>
      </rPr>
      <t xml:space="preserve"> používané </t>
    </r>
    <r>
      <rPr>
        <b/>
        <i/>
        <sz val="9"/>
        <rFont val="Arial"/>
        <family val="2"/>
        <charset val="238"/>
      </rPr>
      <t xml:space="preserve">motorové vozidlá </t>
    </r>
    <r>
      <rPr>
        <i/>
        <sz val="10"/>
        <rFont val="Arial"/>
        <family val="2"/>
        <charset val="238"/>
      </rPr>
      <t xml:space="preserve"> sú poistené v rámci zákonného poistenia zodpovednosti za škodu spôsobenú prevádzkou (každé motorové vozidlo) takto:</t>
    </r>
  </si>
  <si>
    <t xml:space="preserve">   a) za škodu na zdraví a usmrtenie na poistnú sumu 5,0 mil. €,</t>
  </si>
  <si>
    <t xml:space="preserve">   b) za vecnú škodu, ušlý zisk a právne zastupovanie na poistnú sumu 1,0 mil. €.</t>
  </si>
  <si>
    <r>
      <rPr>
        <b/>
        <i/>
        <sz val="9"/>
        <color indexed="8"/>
        <rFont val="Arial"/>
        <family val="2"/>
        <charset val="238"/>
      </rPr>
      <t>Osobné motorové vozidlá</t>
    </r>
    <r>
      <rPr>
        <i/>
        <sz val="10"/>
        <color indexed="8"/>
        <rFont val="Arial"/>
        <family val="2"/>
        <charset val="238"/>
      </rPr>
      <t xml:space="preserve"> sú poistené proti poškodeniu a zničeniu haváriou a odcudzením, na poistnú sumu, ktorá je stanovená individuálne pre každé vozidlo.</t>
    </r>
  </si>
  <si>
    <r>
      <rPr>
        <b/>
        <i/>
        <sz val="9"/>
        <color indexed="8"/>
        <rFont val="Arial"/>
        <family val="2"/>
        <charset val="238"/>
      </rPr>
      <t>Stavený stroj CATERPILAR</t>
    </r>
    <r>
      <rPr>
        <i/>
        <sz val="10"/>
        <color indexed="8"/>
        <rFont val="Arial"/>
        <family val="2"/>
        <charset val="238"/>
      </rPr>
      <t xml:space="preserve">  CAT 428 je poistený na škodu na zdraví a usmrtení na poistnú sumu 5,0 mil. € a na vecnú škodu na poistnú sumu 2,0 mil €.</t>
    </r>
  </si>
  <si>
    <t>bc) Informácie k časti F. písm. c) prílohy č. 3 o zriadení záložného práva k dlhodobému hmotnému majetku a o obmedzeniach nakladať s ním</t>
  </si>
  <si>
    <t>Na žiadny dlhodobý hmotný majetok nie je zriadené záložné právo v prospech veriteľa.</t>
  </si>
  <si>
    <t>Dlhodobý hmotný majetok</t>
  </si>
  <si>
    <t>Účtovná zostatková hodnota na konci bežného účtovného obdobia</t>
  </si>
  <si>
    <t>Dlhodobý hmotný majetok, na ktorý je zriadené záložné právo</t>
  </si>
  <si>
    <t>Dlhodobý hmotný majetok, pri ktorom má účtovná jednotka obmedzené právo s ním nakladať</t>
  </si>
  <si>
    <r>
      <t>c)</t>
    </r>
    <r>
      <rPr>
        <b/>
        <sz val="10.5"/>
        <color indexed="8"/>
        <rFont val="Arial"/>
        <family val="2"/>
        <charset val="238"/>
      </rPr>
      <t xml:space="preserve"> </t>
    </r>
    <r>
      <rPr>
        <b/>
        <sz val="10"/>
        <color indexed="8"/>
        <rFont val="Arial"/>
        <family val="2"/>
        <charset val="238"/>
      </rPr>
      <t xml:space="preserve">Informácie k časti F. písm. d) prílohy č. 3 o dlhodobom majetku, </t>
    </r>
    <r>
      <rPr>
        <sz val="10"/>
        <color indexed="8"/>
        <rFont val="Arial"/>
        <family val="2"/>
        <charset val="238"/>
      </rPr>
      <t>pri ktorom vlastnícke právo nadobudol veriteľ zmluvou o zabezpečovacom prevode práva, ale ktorý užíva účtovná jednotka na základe zmluvy o výpožičke.</t>
    </r>
  </si>
  <si>
    <t>Spoločnosť nevyužíva žiadny DHM, pri ktorom vlastnícke právo nadobudol veriteľ zmluvou o zabezpečovacom prevode práva, ale ktorý užíva účtovná jednotka na základe zmluvy o výpožičke.</t>
  </si>
  <si>
    <t>d) Informácie k časti F. písm. e) prílohy č. 3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</si>
  <si>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Spoločnosť nevyužíva k 31.12.2014 žiadny nehnuteľný majetok, pri ktorom nebolo vlastnícke právo zapísané vkladom do katastra nehnuteľností do dňa, ku ktorému sa zostavuje účtovná závierka.</t>
  </si>
  <si>
    <t>e) Informácie k časti F. písm. h) prílohy č. 3 o nákladoch  na výskum a vývoj</t>
  </si>
  <si>
    <t>Spoločnosť v roku 2014, ani v roku 2013 nevynakladala žiadne náklady na výskum a vývoj.</t>
  </si>
  <si>
    <t>f) Informácie k časti F. písm. j) prílohy č. 3 o stave a o pohyboch dlhodobého finančného majetku</t>
  </si>
  <si>
    <t>Na dlhodobom finančnom majetku, ktorý predstavuje uložené voľné finančné prostriedky z roku 2012 na kúpu pozemkov v katastri obce Klokoč, nedošlo v roku 2014 k žiadnym účtovným zmenám v jeho stave a ocenení. Tento dlhodobý finančný majetok je ocenený v obstarávacej cene, vrátane nákladov na obstaranie, spolu v účtovnej hodnote 37 429 €.</t>
  </si>
  <si>
    <t>fa) Informácie k časti F. písm. m) prílohy č. 3 o zriadení záložného práva k dlhodobému finančnému majetku a o obmedzeniach nakladať s ním</t>
  </si>
  <si>
    <t>Na  DFM nie je zriadené záložné právo v prospech veriteľa (-ov), ani nie sú žiadne obmedzenia práva nakladať s týmto majetkom.</t>
  </si>
  <si>
    <t>fb) Informácie k časti F. písm. j) a l) prílohy č. 3 o  dlhových cenných papieroch držaných do splatnosti</t>
  </si>
  <si>
    <r>
      <t xml:space="preserve">Na zásoby  nie </t>
    </r>
    <r>
      <rPr>
        <i/>
        <sz val="10"/>
        <rFont val="Arial"/>
        <family val="2"/>
        <charset val="238"/>
      </rPr>
      <t>je zriadené záložné právo v prospech</t>
    </r>
    <r>
      <rPr>
        <i/>
        <sz val="10"/>
        <color indexed="8"/>
        <rFont val="Arial"/>
        <family val="2"/>
        <charset val="238"/>
      </rPr>
      <t xml:space="preserve"> veriteľa, ani žiadne iné obmedzenie práva nakladať so zásobami.</t>
    </r>
  </si>
  <si>
    <t>Spoločnosť, s výnimkou jednej nevýznamnej zákazky,  neúčtuje o zákazkovej výrobe, lebo stavebné práce, ktoré vykonáva nespĺňajú vecnú náplň zákazkovej výroby definovanú v § 30 Postupov účtovania.  Ku dňu účtovnej závierke sa vykonáva úprava výnosov z nedokončených (nevyfakturovaných) zákaziek metódou stupňa dokončenia zákazky, s použitím účtov účtovnej skupiny 61.</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</si>
  <si>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</si>
  <si>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</si>
  <si>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</si>
  <si>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</si>
  <si>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</si>
  <si>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</si>
  <si>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</si>
  <si>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</si>
  <si>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</si>
  <si>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</si>
  <si>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</si>
  <si>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</si>
  <si>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</si>
  <si>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</si>
  <si>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</si>
  <si>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</si>
  <si>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Výnosy z nedokončenej zákazkovej výroby k 31.12.</t>
  </si>
  <si>
    <t>Pohľadávky</t>
  </si>
  <si>
    <t>Spoločnosť v roku 2014 účtovala o odpise pohľadávok z predchádzajúcich rokov na ťarchu vlastného imania ako o oprave významných chýb minulých rokov.</t>
  </si>
  <si>
    <t>Účtovná závierka Spoločnosti k 31. decembru 2015 je zostavená ako riadna účtovná závierka podľa § 17 ods. 6 zákona NR SR č. 431/2002 Z. z. o účtovníctve, za účtovné obdobie  od 1. januára 2015 do 31. decembra 2015.</t>
  </si>
  <si>
    <r>
      <t xml:space="preserve">Účtovná závierka Spoločnosti k 31. decembru 2014, bola schválená valným zhromaždením Spoločnosti </t>
    </r>
    <r>
      <rPr>
        <i/>
        <sz val="10"/>
        <color rgb="FFFF0000"/>
        <rFont val="Arial"/>
        <family val="2"/>
        <charset val="238"/>
      </rPr>
      <t>dňa  27.6. 2014.</t>
    </r>
  </si>
  <si>
    <t>Doplňte prosím do textu na r.23 dátum konania VZ v r.2015, ktoré schválilo ÚZ 2014</t>
  </si>
  <si>
    <t>Vlastnými   nákladmi,  t.j.   všetky  priame   náklady  a  časť nepriamych nákladov   súvisiacich   s  vytvorením tohto majetku. V roku 2015, ani v roku 2014 nebol  vlastnou činnosťou  vytvorený žiadny hmotný dlhodobý  majetok.</t>
  </si>
  <si>
    <t xml:space="preserve">d) údaje o poskytnutých dotáciách  </t>
  </si>
  <si>
    <t>Spoločnosti neboli v roku 2014, ani v roku 2013, poskytnuté  žiadne dotácie.</t>
  </si>
  <si>
    <t xml:space="preserve">Zákazkovú výrobu Spoločnosť oceňuje metódou stupňa dokončenia zákazky. Ako o zákazkovej výrobe Spoločnosť neúčtovala v roku 2015 o  žiadnej zákazke, keďže rozhodujúca časť stavebných prác, vykonávaných Spoločnosťou, nespĺňa náplň zákazkovej výroby definovanú v § 30 Postupov účtovania. </t>
  </si>
  <si>
    <t xml:space="preserve">Spoločnosť obstarala v rokoch 2014 a 2015 formou finančného nájmu dva stavebné stroje CATTERILAR a úžitkový automobil Renault Kango. O tomto majetku Spoločnosť účtuje ako o vlastnom majetku. Jeho ocenenie je v sume splátok istiny. </t>
  </si>
  <si>
    <t xml:space="preserve">      Spoločnosť neúčtuje o odloženej dani, lebo na to nie sú v Spoločnosti významné vecné dôvody.</t>
  </si>
  <si>
    <t>Bežné účtovné obdobie (r.2015)</t>
  </si>
  <si>
    <t>Bezprostredne predchádzajúce účtovné obdobie (rok 2014)</t>
  </si>
  <si>
    <t>Bežné účtovné obdobie  (rok 2015)</t>
  </si>
  <si>
    <t>Bežné účtovné obdobie (2015)</t>
  </si>
  <si>
    <t>Spoločnosť nevlastní k 31.12.2015 žiadny krátkodobý finančný majetok a takýto majetok nevlastnila ani k 31.12.2014</t>
  </si>
  <si>
    <r>
      <t xml:space="preserve">Príjmy budúcich období krátkodobé spolu </t>
    </r>
    <r>
      <rPr>
        <sz val="9"/>
        <rFont val="Arial"/>
        <family val="2"/>
        <charset val="238"/>
      </rPr>
      <t>(r.78 Súvahy)</t>
    </r>
  </si>
  <si>
    <t>Za bezprostredne predchádzajúce účtovné obdobie (za rok 2014)</t>
  </si>
  <si>
    <t>Účtovný zisk za rok 2014 po zdanení spolu</t>
  </si>
  <si>
    <t>Rozdelenie účtovného zisku za rok 2014 v roku 2015</t>
  </si>
  <si>
    <t>Spolu rozdelenie zisku za rok 2014</t>
  </si>
  <si>
    <t>Bežné účtovné obdobie (rok 2015)</t>
  </si>
  <si>
    <t>Tvorba rezerv v roku 2015</t>
  </si>
  <si>
    <t>Použitie rezerv v roku 2015</t>
  </si>
  <si>
    <t>Zrušenie rezerv v roku 2015</t>
  </si>
  <si>
    <t>Tabuľka č.1</t>
  </si>
  <si>
    <t>Dlhodobý finančný majetok (DFM)</t>
  </si>
  <si>
    <t>Podielové CP a podiely v DÚJ</t>
  </si>
  <si>
    <t>Podielové CP a podiely v spoločnostiach s podstatným vplyvom</t>
  </si>
  <si>
    <t>Ostatné dlhodobé CP a podiely</t>
  </si>
  <si>
    <t>Ostatný DFM</t>
  </si>
  <si>
    <t>Obstarávaný DFM</t>
  </si>
  <si>
    <t>Poskytnuté preddavky na DFM</t>
  </si>
  <si>
    <t>Spolu DFM</t>
  </si>
  <si>
    <t>Oceňovacie rozdiely k dlhodobému finančnému majetku</t>
  </si>
  <si>
    <t>Účtovná hodnota</t>
  </si>
  <si>
    <t>Na dlhodobý finančný majetok nebolo zriadené žiadne záložné právo v prospech tretích osôb, ani iné obmedzenie práva nakladať s týmto dlhodobým finančným majetkom.</t>
  </si>
  <si>
    <t>g) Informácie k časti F. písm. m) prílohy č. 3 o zriadení záložného práva k dlhodobému finančnému majetku a o obmedzeniach nakladať s ním</t>
  </si>
  <si>
    <t>Spoločnosť nevyužíva k 31.12.2015 žiadny nehnuteľný majetok, pri ktorom nebolo vlastnícke právo zapísané vkladom do katastra nehnuteľností do dňa, ku ktorému sa zostavuje účtovná závierka.</t>
  </si>
  <si>
    <t>Spoločnosť v roku 2015, ani v roku 2014 nevynakladala žiadne náklady na výskum a vývoj.</t>
  </si>
  <si>
    <t>Dlhodobý finančný majetok Spoločnosti predstavujé podiel v dcérskej účtovnej jednotke, nadobudnutý vecným vkladom dlhodobého majetku a je ocenený v cene uznanej na vklad. Ostatný dlhodobý finančný majetok predstavujú pozemky mimo k.ú. Snina za účelom dlhodobého uloženia voľných peňažných prostriedkov a sú ocenené v obstarávacej cene.</t>
  </si>
  <si>
    <r>
      <t xml:space="preserve">Náklady budúcich období krátkodobé spolu </t>
    </r>
    <r>
      <rPr>
        <sz val="10"/>
        <rFont val="Arial"/>
        <family val="2"/>
        <charset val="238"/>
      </rPr>
      <t>(r.76 Súvahy)</t>
    </r>
  </si>
  <si>
    <t>k 31.12.2015</t>
  </si>
  <si>
    <r>
      <t xml:space="preserve">Pôžičky od spoločníkov spolu </t>
    </r>
    <r>
      <rPr>
        <sz val="9"/>
        <color indexed="8"/>
        <rFont val="Arial"/>
        <family val="2"/>
        <charset val="238"/>
      </rPr>
      <t>(na riadku 115 Súvahy)</t>
    </r>
  </si>
  <si>
    <r>
      <t xml:space="preserve">Výdavky budúcich období krátkodobé spolu </t>
    </r>
    <r>
      <rPr>
        <sz val="9"/>
        <color indexed="8"/>
        <rFont val="Arial"/>
        <family val="2"/>
        <charset val="238"/>
      </rPr>
      <t>(r.143 Súvahy)</t>
    </r>
  </si>
  <si>
    <r>
      <t xml:space="preserve">Výnosy budúcich období dlhodobé spolu </t>
    </r>
    <r>
      <rPr>
        <sz val="9"/>
        <color indexed="8"/>
        <rFont val="Arial"/>
        <family val="2"/>
        <charset val="238"/>
      </rPr>
      <t>(r.144 Súvahy)</t>
    </r>
  </si>
  <si>
    <r>
      <t>Výnosy budúcich období krátkodobé spolu (</t>
    </r>
    <r>
      <rPr>
        <sz val="9"/>
        <color indexed="8"/>
        <rFont val="Arial"/>
        <family val="2"/>
        <charset val="238"/>
      </rPr>
      <t>r.145 Súvahy)</t>
    </r>
  </si>
  <si>
    <t>Konečný zost.zásob (r.36 Súvahy)</t>
  </si>
  <si>
    <t>Tvorba opravnej položky k NV</t>
  </si>
  <si>
    <r>
      <t>Ostatné  výnosy z hospodárskej činnosti spolu</t>
    </r>
    <r>
      <rPr>
        <sz val="9"/>
        <color indexed="8"/>
        <rFont val="Arial"/>
        <family val="2"/>
        <charset val="238"/>
      </rPr>
      <t xml:space="preserve"> (r.09 V ZaS)</t>
    </r>
  </si>
  <si>
    <t>z toho:  refakturácia nákladov</t>
  </si>
  <si>
    <r>
      <t xml:space="preserve">Čistý obrat celkom </t>
    </r>
    <r>
      <rPr>
        <sz val="10"/>
        <color indexed="8"/>
        <rFont val="Arial"/>
        <family val="2"/>
        <charset val="238"/>
      </rPr>
      <t>(riadok 01 Výkazu ziskov a strát)</t>
    </r>
  </si>
  <si>
    <r>
      <t xml:space="preserve">Kurzové zisky spolu </t>
    </r>
    <r>
      <rPr>
        <i/>
        <sz val="10"/>
        <color indexed="8"/>
        <rFont val="Arial"/>
        <family val="2"/>
        <charset val="238"/>
      </rPr>
      <t>(r.42 Výkazu ziskov a strát)</t>
    </r>
  </si>
  <si>
    <r>
      <t xml:space="preserve">Náklady za poskytnuté služby spolu </t>
    </r>
    <r>
      <rPr>
        <sz val="10"/>
        <color indexed="8"/>
        <rFont val="Arial"/>
        <family val="2"/>
        <charset val="238"/>
      </rPr>
      <t>(r.14 Výkazu ziskov a strát)</t>
    </r>
  </si>
  <si>
    <r>
      <t xml:space="preserve">Ostatné náklady na hospodársku činnosť spolu </t>
    </r>
    <r>
      <rPr>
        <sz val="8"/>
        <color indexed="8"/>
        <rFont val="Arial"/>
        <family val="2"/>
        <charset val="238"/>
      </rPr>
      <t>(r.26 Výk.ziskov  a strát)</t>
    </r>
  </si>
  <si>
    <t>z toho: postúpené pohľadávky a odpis pohľadávok</t>
  </si>
  <si>
    <r>
      <t xml:space="preserve">Ostatné finančné náklady spolu </t>
    </r>
    <r>
      <rPr>
        <sz val="9"/>
        <color indexed="8"/>
        <rFont val="Arial"/>
        <family val="2"/>
        <charset val="238"/>
      </rPr>
      <t>(r.54 Výkazu ziskov a strát)</t>
    </r>
  </si>
  <si>
    <r>
      <t>z toho</t>
    </r>
    <r>
      <rPr>
        <sz val="10"/>
        <color indexed="8"/>
        <rFont val="Arial"/>
        <family val="2"/>
        <charset val="238"/>
      </rPr>
      <t>: rozdiel z vecného vkladu majetku do obch.spoločnosti</t>
    </r>
  </si>
  <si>
    <r>
      <t xml:space="preserve">Kurzové straty spolu </t>
    </r>
    <r>
      <rPr>
        <i/>
        <sz val="9"/>
        <color indexed="8"/>
        <rFont val="Arial"/>
        <family val="2"/>
        <charset val="238"/>
      </rPr>
      <t>(r.52 Výkazu ziskov a strát)</t>
    </r>
  </si>
  <si>
    <r>
      <t>Splatná daň z príjmov</t>
    </r>
    <r>
      <rPr>
        <sz val="9"/>
        <rFont val="Arial"/>
        <family val="2"/>
        <charset val="238"/>
      </rPr>
      <t xml:space="preserve"> </t>
    </r>
    <r>
      <rPr>
        <sz val="8"/>
        <rFont val="Arial"/>
        <family val="2"/>
        <charset val="238"/>
      </rPr>
      <t>(daň.licencia)</t>
    </r>
  </si>
  <si>
    <t>Spoločnosť okrem finančného prenájmu, využívala v rokoch 2015 a 2014, v rámci nájmu od tretích osôb:</t>
  </si>
  <si>
    <t>Spoločnosť neprenajímala v roku 2015, ani v roku 2014, svoj majetok tretím osobám.</t>
  </si>
  <si>
    <t>Celková suma všetkých splátok zo Zmlúv o finančnom nájme (LZ)</t>
  </si>
  <si>
    <t>Spoločnosť nemá žiadne podmienené záväzky k 31.12.2015 a nemala ich ani k 31.12.2014.</t>
  </si>
  <si>
    <t xml:space="preserve">Celková hodnota nákupu materiálu a tovaru (obrat MD účtu 112, 131) a nákupu služieb  realizovaná účtovnou jednotkou </t>
  </si>
  <si>
    <t>II. Nákup dlhodobého hmotného majetku</t>
  </si>
  <si>
    <t>III. Prijaté pôžičky a finančné výpomoci</t>
  </si>
  <si>
    <t>Ing. Michal Merga, spoločník</t>
  </si>
  <si>
    <t>Spolu hodnota nákupu majetku od spriaznených osôb</t>
  </si>
  <si>
    <t xml:space="preserve">Celková hodnota obstarania dlhodobého hmotného majetku (obrat MD účtu 042) realizovaná účtovnou jednotkou </t>
  </si>
  <si>
    <r>
      <t xml:space="preserve">Po dni, ku ktorému sa zostavuje účtovná závierka (k 31.12.2015), do dňa zostavenia  účtovnej uzávierky podniku, </t>
    </r>
    <r>
      <rPr>
        <b/>
        <i/>
        <sz val="10"/>
        <rFont val="Arial"/>
        <family val="2"/>
        <charset val="238"/>
      </rPr>
      <t>nenastali  žiadne udalosti,</t>
    </r>
    <r>
      <rPr>
        <i/>
        <sz val="10"/>
        <rFont val="Arial"/>
        <family val="2"/>
        <charset val="238"/>
      </rPr>
      <t xml:space="preserve"> ktoré by mali vplyv na zobrazenie skutočnosti  v oblasti aktív, pasív, zníženia (zvýšenia) vlastného imania spoločnosti a nenastali ani udalosti, ktoré by vyžadovali úpravu v účtovnej závierke zostavenej ku dňu 31.12.2015.</t>
    </r>
  </si>
  <si>
    <r>
      <t xml:space="preserve">Ostatné položky vlastného imania </t>
    </r>
    <r>
      <rPr>
        <i/>
        <sz val="9"/>
        <color indexed="8"/>
        <rFont val="Arial"/>
        <family val="2"/>
        <charset val="238"/>
      </rPr>
      <t>(napr. oprava účtovania nesprávnosti minulých rokov)</t>
    </r>
  </si>
  <si>
    <r>
      <t xml:space="preserve">Zmena stavu krátkodobého finančného majetku  (-/+), napr.  </t>
    </r>
    <r>
      <rPr>
        <sz val="9"/>
        <rFont val="Arial CE"/>
        <charset val="238"/>
      </rPr>
      <t>zmenky</t>
    </r>
  </si>
  <si>
    <r>
      <t xml:space="preserve">Ostatné položky nepeňažného charakteru, ktoré ovplyvňujú výsledok hospodárenia z bežnej činnosti (+/-)  </t>
    </r>
    <r>
      <rPr>
        <sz val="8"/>
        <rFont val="Arial CE"/>
        <charset val="238"/>
      </rPr>
      <t>(</t>
    </r>
    <r>
      <rPr>
        <i/>
        <sz val="8"/>
        <rFont val="Arial CE"/>
        <charset val="238"/>
      </rPr>
      <t>napr. tvorba SF z nákladov, nákladový odpis pohľadávok a záväzkov, rozdiel zo splatenia vecného vkladu)</t>
    </r>
  </si>
  <si>
    <t>položka</t>
  </si>
  <si>
    <t>Účtovná závierka Spoločnosti k 31. decembru 2014, bola schválená valným zhromaždením Spoločnosti dňa  10. apríla 2015.</t>
  </si>
  <si>
    <t xml:space="preserve">    Spoločnosti neboli v roku 2015, ani v roku 2014, poskytnuté  žiadne dotácie.</t>
  </si>
  <si>
    <t>Spoločnosť účtovala v roku v roku 2015 o odpisoch dlhodobého hmotného majeku a v roku 2014 o odpise pohľadávok z predchádzajúcich rokov na ťarchu vlastného imania ako o oprave významných chýb minulých rokov.</t>
  </si>
  <si>
    <r>
      <rPr>
        <b/>
        <i/>
        <sz val="9"/>
        <rFont val="Arial"/>
        <family val="2"/>
        <charset val="238"/>
      </rPr>
      <t>Administratívna budova</t>
    </r>
    <r>
      <rPr>
        <i/>
        <sz val="9"/>
        <rFont val="Arial"/>
        <family val="2"/>
        <charset val="238"/>
      </rPr>
      <t>,</t>
    </r>
    <r>
      <rPr>
        <i/>
        <sz val="10"/>
        <rFont val="Arial"/>
        <family val="2"/>
        <charset val="238"/>
      </rPr>
      <t xml:space="preserve"> je poistená pre prípad škôd spôsobených živelnou udalosťou a vandalizmom  na poistnú sumu 140 536 €, pre prípade odcudzenia vecí </t>
    </r>
    <r>
      <rPr>
        <b/>
        <i/>
        <sz val="10"/>
        <rFont val="Arial"/>
        <family val="2"/>
        <charset val="238"/>
      </rPr>
      <t>na sumu 167 238 €.</t>
    </r>
    <r>
      <rPr>
        <i/>
        <sz val="10"/>
        <rFont val="Arial"/>
        <family val="2"/>
        <charset val="238"/>
      </rPr>
      <t xml:space="preserve"> Účtovná zostatková cena tohto poisteného majetku predstavuje k 31.12.2015 čiastku 91 346  €.</t>
    </r>
  </si>
  <si>
    <t xml:space="preserve">h) Informácie k časti F. písm. p) prílohy č. 3 o zásobách, na ktoré je zriadené záložné právo a o zásobách, pri ktorých má účtovná jednotka obmedzené právo s nimi nakladať </t>
  </si>
  <si>
    <t>i) Informácie k časti F. písm. q) prílohy č. 3 o zákazkovej výrobe a o zákazkovej výstavbe nehnuteľnosti určenej na predaj</t>
  </si>
  <si>
    <t xml:space="preserve">j) Informácie k časti F. písm. r) prílohy č. 3 o vývoji opravnej položky  k pohľadávkam </t>
  </si>
  <si>
    <t xml:space="preserve">k) Informácie k časti F. písm. s) prílohy č. 3 o  vekovej štruktúre pohľadávok </t>
  </si>
  <si>
    <t xml:space="preserve">l) Informácie k časti F. písm. t) a u) prílohy č. 3  o pohľadávkach zabezpečených záložným právom alebo inou formou zabezpečenia   </t>
  </si>
  <si>
    <t xml:space="preserve">m) Informácie k časti F. písm. w)  prílohy č. 3 o krátkodobom finančnom majetku </t>
  </si>
  <si>
    <t>n)  Informácie k časti F. písm. zb) prílohy č. 3 o významných položkách časového rozlíšenia  na strane aktív</t>
  </si>
  <si>
    <r>
      <t xml:space="preserve">doplňte prosím </t>
    </r>
    <r>
      <rPr>
        <b/>
        <i/>
        <sz val="10"/>
        <color indexed="8"/>
        <rFont val="Georgia"/>
        <family val="1"/>
        <charset val="238"/>
      </rPr>
      <t>na riadok 372, stĺpec GH</t>
    </r>
    <r>
      <rPr>
        <i/>
        <sz val="10"/>
        <color indexed="8"/>
        <rFont val="Georgia"/>
        <family val="1"/>
        <charset val="238"/>
      </rPr>
      <t xml:space="preserve">, sumu pohľadávok z OS  - bez zádržného (ú.311, 314, 315), ktoré sú k 31.12.2015 </t>
    </r>
    <r>
      <rPr>
        <b/>
        <i/>
        <sz val="10"/>
        <color indexed="8"/>
        <rFont val="Georgia"/>
        <family val="1"/>
        <charset val="238"/>
      </rPr>
      <t xml:space="preserve">po lehote splatnosti. </t>
    </r>
    <r>
      <rPr>
        <i/>
        <sz val="10"/>
        <color rgb="FFFF0000"/>
        <rFont val="Georgia"/>
        <family val="1"/>
        <charset val="238"/>
      </rPr>
      <t>Do stĺpca EF nepíšte nič, ak dáte sumu do stĺpca GH, suma v stĺpci EF sa tam zjaví automaticky (prepojením buniek)</t>
    </r>
  </si>
  <si>
    <t>strata</t>
  </si>
  <si>
    <r>
      <t xml:space="preserve">doplňte prosím </t>
    </r>
    <r>
      <rPr>
        <b/>
        <i/>
        <sz val="10"/>
        <color indexed="8"/>
        <rFont val="Georgia"/>
        <family val="1"/>
        <charset val="238"/>
      </rPr>
      <t>na riadok 483, stĺpec FG</t>
    </r>
    <r>
      <rPr>
        <i/>
        <sz val="10"/>
        <color indexed="8"/>
        <rFont val="Georgia"/>
        <family val="1"/>
        <charset val="238"/>
      </rPr>
      <t xml:space="preserve">, sumu záväzkov z OS  - bez zádržného (ú.321, 325), ktoré sú k 31.12.2015 </t>
    </r>
    <r>
      <rPr>
        <b/>
        <i/>
        <sz val="10"/>
        <color indexed="8"/>
        <rFont val="Georgia"/>
        <family val="1"/>
        <charset val="238"/>
      </rPr>
      <t xml:space="preserve">po lehote splatnosti. </t>
    </r>
    <r>
      <rPr>
        <i/>
        <sz val="10"/>
        <color rgb="FFFF0000"/>
        <rFont val="Georgia"/>
        <family val="1"/>
        <charset val="238"/>
      </rPr>
      <t>Do stĺpca FG na riadku 482 nepíšte nič, ak dáte sumu na riadok 483 do stĺpca FG , suma na riadku 482 sa objaví automaticky (prepojením buniek)</t>
    </r>
  </si>
  <si>
    <r>
      <t xml:space="preserve">Dopĺňte prosím na </t>
    </r>
    <r>
      <rPr>
        <b/>
        <i/>
        <sz val="10"/>
        <color indexed="8"/>
        <rFont val="Georgia"/>
        <family val="1"/>
        <charset val="238"/>
      </rPr>
      <t xml:space="preserve">riadok 534, stĺpec D </t>
    </r>
    <r>
      <rPr>
        <i/>
        <sz val="10"/>
        <color indexed="8"/>
        <rFont val="Georgia"/>
        <family val="1"/>
        <charset val="238"/>
      </rPr>
      <t>úrokovú mieru (v %) z tohto úveru a dátum poslednej splátky tohto úveru.</t>
    </r>
  </si>
  <si>
    <t>Dopĺňte prosím na riadok 540, stĺpec D, úrokovú mieru (v %) z tohto úveru.</t>
  </si>
  <si>
    <t>Dopĺňte prosím na riadok 568, stĺpec D, úrokovú mieru (v %) z pôžičiek</t>
  </si>
  <si>
    <r>
      <t xml:space="preserve">Doplňte na riadok 595,  stĺpec B a C, sumu úrokov z LZ, ktoré sú </t>
    </r>
    <r>
      <rPr>
        <i/>
        <sz val="10"/>
        <color rgb="FFFF0000"/>
        <rFont val="Georgia"/>
        <family val="1"/>
        <charset val="238"/>
      </rPr>
      <t>splatné v roku 2016 (do stĺpca B)</t>
    </r>
    <r>
      <rPr>
        <i/>
        <sz val="10"/>
        <color indexed="8"/>
        <rFont val="Georgia"/>
        <family val="1"/>
        <charset val="238"/>
      </rPr>
      <t xml:space="preserve"> a </t>
    </r>
    <r>
      <rPr>
        <sz val="10"/>
        <color rgb="FF0033CC"/>
        <rFont val="Georgia"/>
        <family val="1"/>
        <charset val="238"/>
      </rPr>
      <t>do stĺpca C úroky z LZ splatné od 1.1.2017</t>
    </r>
  </si>
  <si>
    <r>
      <t xml:space="preserve">Doplňte prosím </t>
    </r>
    <r>
      <rPr>
        <b/>
        <i/>
        <sz val="10"/>
        <color indexed="8"/>
        <rFont val="Georgia"/>
        <family val="1"/>
        <charset val="238"/>
      </rPr>
      <t>na riadok 744</t>
    </r>
    <r>
      <rPr>
        <i/>
        <sz val="10"/>
        <color indexed="8"/>
        <rFont val="Georgia"/>
        <family val="1"/>
        <charset val="238"/>
      </rPr>
      <t xml:space="preserve">, stĺ.FG sumu </t>
    </r>
    <r>
      <rPr>
        <b/>
        <i/>
        <sz val="10"/>
        <color indexed="8"/>
        <rFont val="Georgia"/>
        <family val="1"/>
        <charset val="238"/>
      </rPr>
      <t>všetkých splátok</t>
    </r>
    <r>
      <rPr>
        <i/>
        <sz val="10"/>
        <color indexed="8"/>
        <rFont val="Georgia"/>
        <family val="1"/>
        <charset val="238"/>
      </rPr>
      <t xml:space="preserve"> </t>
    </r>
    <r>
      <rPr>
        <b/>
        <i/>
        <sz val="10"/>
        <color rgb="FFFF0000"/>
        <rFont val="Georgia"/>
        <family val="1"/>
        <charset val="238"/>
      </rPr>
      <t>(vrátane DPH)</t>
    </r>
    <r>
      <rPr>
        <i/>
        <sz val="10"/>
        <color indexed="8"/>
        <rFont val="Georgia"/>
        <family val="1"/>
        <charset val="238"/>
      </rPr>
      <t xml:space="preserve">  "živých" LZ od 1.1.2016 až do ich skončenia</t>
    </r>
  </si>
  <si>
    <r>
      <t>Na r</t>
    </r>
    <r>
      <rPr>
        <b/>
        <i/>
        <sz val="10"/>
        <color indexed="8"/>
        <rFont val="Georgia"/>
        <family val="1"/>
        <charset val="238"/>
      </rPr>
      <t>iadok 781</t>
    </r>
    <r>
      <rPr>
        <i/>
        <sz val="10"/>
        <color indexed="8"/>
        <rFont val="Georgia"/>
        <family val="1"/>
        <charset val="238"/>
      </rPr>
      <t>, stl.FG, uveďte prosím sumu o ktorú sa merga, s.r.o. súdi s dlžníkmi (odberateľmi), vrátane úrokov z omeškania.</t>
    </r>
  </si>
  <si>
    <t>..................................</t>
  </si>
  <si>
    <t>Dopíšte prosím na riadky 812 až 814 údaje o sume nákupov služieb (bez DPH) od spriaznených osôb v roku 2015</t>
  </si>
  <si>
    <t>8.6.2019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</si>
</sst>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 [$€-1]"/>
    <numFmt numFmtId="166" formatCode="#,##0.00\ [$€-1];[Red]\-#,##0.00\ [$€-1]"/>
    <numFmt numFmtId="167" formatCode="0.0%"/>
  </numFmts>
  <fonts count="129" x14ac:knownFonts="1">
    <font>
      <sz val="11"/>
      <color indexed="8"/>
      <name val="Calibri"/>
      <family val="2"/>
      <charset val="238"/>
    </font>
    <font>
      <sz val="11"/>
      <color theme="1"/>
      <name val="Calibri"/>
      <family val="2"/>
      <charset val="238"/>
      <scheme val="minor"/>
    </font>
    <font>
      <sz val="11"/>
      <color indexed="8"/>
      <name val="Calibri"/>
      <family val="2"/>
      <charset val="238"/>
    </font>
    <font>
      <b/>
      <i/>
      <sz val="11"/>
      <color indexed="8"/>
      <name val="Arial"/>
      <family val="2"/>
      <charset val="238"/>
    </font>
    <font>
      <sz val="11"/>
      <color indexed="8"/>
      <name val="Arial"/>
      <family val="2"/>
      <charset val="238"/>
    </font>
    <font>
      <sz val="10"/>
      <color indexed="8"/>
      <name val="Calibri"/>
      <family val="2"/>
      <charset val="238"/>
    </font>
    <font>
      <b/>
      <sz val="10"/>
      <color indexed="8"/>
      <name val="Arial"/>
      <family val="2"/>
      <charset val="238"/>
    </font>
    <font>
      <i/>
      <sz val="10"/>
      <color indexed="8"/>
      <name val="Arial"/>
      <family val="2"/>
      <charset val="238"/>
    </font>
    <font>
      <b/>
      <i/>
      <sz val="10"/>
      <color indexed="8"/>
      <name val="Arial"/>
      <family val="2"/>
      <charset val="238"/>
    </font>
    <font>
      <sz val="10"/>
      <color indexed="8"/>
      <name val="Arial"/>
      <family val="2"/>
      <charset val="238"/>
    </font>
    <font>
      <b/>
      <i/>
      <sz val="9"/>
      <color indexed="8"/>
      <name val="Arial"/>
      <family val="2"/>
      <charset val="238"/>
    </font>
    <font>
      <i/>
      <sz val="11"/>
      <color indexed="8"/>
      <name val="Arial"/>
      <family val="2"/>
      <charset val="238"/>
    </font>
    <font>
      <b/>
      <i/>
      <sz val="8"/>
      <name val="Arial"/>
      <family val="2"/>
      <charset val="238"/>
    </font>
    <font>
      <i/>
      <sz val="8"/>
      <name val="Arial"/>
      <family val="2"/>
      <charset val="238"/>
    </font>
    <font>
      <sz val="8"/>
      <name val="Arial"/>
      <family val="2"/>
      <charset val="238"/>
    </font>
    <font>
      <i/>
      <sz val="9"/>
      <color indexed="8"/>
      <name val="Arial"/>
      <family val="2"/>
      <charset val="238"/>
    </font>
    <font>
      <i/>
      <sz val="10"/>
      <name val="Arial"/>
      <family val="2"/>
      <charset val="238"/>
    </font>
    <font>
      <sz val="11"/>
      <name val="Arial"/>
      <family val="2"/>
      <charset val="238"/>
    </font>
    <font>
      <i/>
      <sz val="9"/>
      <color indexed="8"/>
      <name val="Calibri"/>
      <family val="2"/>
      <charset val="238"/>
    </font>
    <font>
      <i/>
      <sz val="10"/>
      <color indexed="8"/>
      <name val="Calibri"/>
      <family val="2"/>
      <charset val="238"/>
    </font>
    <font>
      <b/>
      <sz val="11"/>
      <color indexed="8"/>
      <name val="Arial"/>
      <family val="2"/>
      <charset val="238"/>
    </font>
    <font>
      <b/>
      <sz val="10"/>
      <name val="Arial"/>
      <family val="2"/>
      <charset val="238"/>
    </font>
    <font>
      <i/>
      <sz val="8.5"/>
      <color indexed="8"/>
      <name val="Arial"/>
      <family val="2"/>
      <charset val="238"/>
    </font>
    <font>
      <b/>
      <i/>
      <sz val="8"/>
      <color indexed="8"/>
      <name val="Arial"/>
      <family val="2"/>
      <charset val="238"/>
    </font>
    <font>
      <i/>
      <sz val="8"/>
      <color indexed="8"/>
      <name val="Arial"/>
      <family val="2"/>
      <charset val="238"/>
    </font>
    <font>
      <sz val="9"/>
      <color indexed="8"/>
      <name val="Arial"/>
      <family val="2"/>
      <charset val="238"/>
    </font>
    <font>
      <sz val="9"/>
      <color indexed="8"/>
      <name val="Calibri"/>
      <family val="2"/>
      <charset val="238"/>
    </font>
    <font>
      <i/>
      <sz val="8"/>
      <color indexed="8"/>
      <name val="Calibri"/>
      <family val="2"/>
      <charset val="238"/>
    </font>
    <font>
      <sz val="10.5"/>
      <color indexed="8"/>
      <name val="Calibri"/>
      <family val="2"/>
      <charset val="238"/>
    </font>
    <font>
      <b/>
      <sz val="10.5"/>
      <color indexed="8"/>
      <name val="Arial"/>
      <family val="2"/>
      <charset val="238"/>
    </font>
    <font>
      <sz val="10.5"/>
      <color indexed="8"/>
      <name val="Arial"/>
      <family val="2"/>
      <charset val="238"/>
    </font>
    <font>
      <b/>
      <i/>
      <sz val="2"/>
      <color indexed="8"/>
      <name val="Arial"/>
      <family val="2"/>
      <charset val="238"/>
    </font>
    <font>
      <i/>
      <sz val="2"/>
      <color indexed="8"/>
      <name val="Arial"/>
      <family val="2"/>
      <charset val="238"/>
    </font>
    <font>
      <b/>
      <i/>
      <sz val="9.5"/>
      <color indexed="8"/>
      <name val="Arial"/>
      <family val="2"/>
      <charset val="238"/>
    </font>
    <font>
      <b/>
      <i/>
      <sz val="9.5"/>
      <name val="Arial"/>
      <family val="2"/>
      <charset val="238"/>
    </font>
    <font>
      <i/>
      <sz val="9.5"/>
      <name val="Arial"/>
      <family val="2"/>
      <charset val="238"/>
    </font>
    <font>
      <b/>
      <i/>
      <sz val="10"/>
      <name val="Arial"/>
      <family val="2"/>
      <charset val="238"/>
    </font>
    <font>
      <sz val="10"/>
      <name val="Arial"/>
      <family val="2"/>
      <charset val="238"/>
    </font>
    <font>
      <sz val="8"/>
      <color indexed="8"/>
      <name val="Arial"/>
      <family val="2"/>
      <charset val="238"/>
    </font>
    <font>
      <i/>
      <sz val="9.5"/>
      <color indexed="8"/>
      <name val="Arial"/>
      <family val="2"/>
      <charset val="238"/>
    </font>
    <font>
      <sz val="9.5"/>
      <color indexed="8"/>
      <name val="Arial"/>
      <family val="2"/>
      <charset val="238"/>
    </font>
    <font>
      <sz val="9.5"/>
      <color indexed="8"/>
      <name val="Calibri"/>
      <family val="2"/>
      <charset val="238"/>
    </font>
    <font>
      <i/>
      <sz val="11"/>
      <color indexed="8"/>
      <name val="Calibri"/>
      <family val="2"/>
      <charset val="238"/>
    </font>
    <font>
      <i/>
      <sz val="10"/>
      <color indexed="10"/>
      <name val="Arial"/>
      <family val="2"/>
      <charset val="238"/>
    </font>
    <font>
      <sz val="10"/>
      <color indexed="10"/>
      <name val="Arial"/>
      <family val="2"/>
      <charset val="238"/>
    </font>
    <font>
      <sz val="10"/>
      <name val="Calibri"/>
      <family val="2"/>
      <charset val="238"/>
    </font>
    <font>
      <sz val="11"/>
      <name val="Calibri"/>
      <family val="2"/>
      <charset val="238"/>
    </font>
    <font>
      <sz val="11"/>
      <color indexed="10"/>
      <name val="Arial"/>
      <family val="2"/>
      <charset val="238"/>
    </font>
    <font>
      <b/>
      <sz val="10.5"/>
      <name val="Arial"/>
      <family val="2"/>
      <charset val="238"/>
    </font>
    <font>
      <b/>
      <i/>
      <sz val="9"/>
      <name val="Arial"/>
      <family val="2"/>
      <charset val="238"/>
    </font>
    <font>
      <b/>
      <i/>
      <sz val="9"/>
      <color indexed="10"/>
      <name val="Arial"/>
      <family val="2"/>
      <charset val="238"/>
    </font>
    <font>
      <b/>
      <i/>
      <sz val="10"/>
      <color indexed="17"/>
      <name val="Arial"/>
      <family val="2"/>
      <charset val="238"/>
    </font>
    <font>
      <sz val="10"/>
      <color indexed="12"/>
      <name val="Arial"/>
      <family val="2"/>
      <charset val="238"/>
    </font>
    <font>
      <b/>
      <sz val="9"/>
      <color indexed="8"/>
      <name val="Arial"/>
      <family val="2"/>
      <charset val="238"/>
    </font>
    <font>
      <i/>
      <sz val="10"/>
      <color indexed="12"/>
      <name val="Arial"/>
      <family val="2"/>
      <charset val="238"/>
    </font>
    <font>
      <b/>
      <sz val="9"/>
      <name val="Arial"/>
      <family val="2"/>
      <charset val="238"/>
    </font>
    <font>
      <sz val="9"/>
      <name val="Arial"/>
      <family val="2"/>
      <charset val="238"/>
    </font>
    <font>
      <i/>
      <sz val="11"/>
      <name val="Arial"/>
      <family val="2"/>
      <charset val="238"/>
    </font>
    <font>
      <sz val="9"/>
      <color indexed="10"/>
      <name val="Arial"/>
      <family val="2"/>
      <charset val="238"/>
    </font>
    <font>
      <i/>
      <sz val="9"/>
      <name val="Arial"/>
      <family val="2"/>
      <charset val="238"/>
    </font>
    <font>
      <i/>
      <sz val="9"/>
      <color indexed="17"/>
      <name val="Arial"/>
      <family val="2"/>
      <charset val="238"/>
    </font>
    <font>
      <sz val="9"/>
      <color indexed="17"/>
      <name val="Arial"/>
      <family val="2"/>
      <charset val="238"/>
    </font>
    <font>
      <i/>
      <sz val="9.5"/>
      <color indexed="8"/>
      <name val="Calibri"/>
      <family val="2"/>
      <charset val="238"/>
    </font>
    <font>
      <b/>
      <i/>
      <sz val="8"/>
      <color indexed="10"/>
      <name val="Arial"/>
      <family val="2"/>
      <charset val="238"/>
    </font>
    <font>
      <b/>
      <sz val="11"/>
      <color indexed="8"/>
      <name val="Calibri"/>
      <family val="2"/>
      <charset val="238"/>
    </font>
    <font>
      <b/>
      <sz val="10"/>
      <color indexed="8"/>
      <name val="Calibri"/>
      <family val="2"/>
      <charset val="238"/>
    </font>
    <font>
      <b/>
      <sz val="8"/>
      <color indexed="8"/>
      <name val="Arial"/>
      <family val="2"/>
      <charset val="238"/>
    </font>
    <font>
      <b/>
      <sz val="9.5"/>
      <color indexed="8"/>
      <name val="Arial"/>
      <family val="2"/>
      <charset val="238"/>
    </font>
    <font>
      <i/>
      <sz val="11"/>
      <name val="Calibri"/>
      <family val="2"/>
      <charset val="238"/>
    </font>
    <font>
      <i/>
      <sz val="8.5"/>
      <name val="Arial"/>
      <family val="2"/>
      <charset val="238"/>
    </font>
    <font>
      <sz val="11"/>
      <color indexed="12"/>
      <name val="Arial"/>
      <family val="2"/>
      <charset val="238"/>
    </font>
    <font>
      <b/>
      <sz val="10"/>
      <color indexed="10"/>
      <name val="Arial"/>
      <family val="2"/>
      <charset val="238"/>
    </font>
    <font>
      <b/>
      <i/>
      <sz val="11.5"/>
      <color indexed="8"/>
      <name val="Arial"/>
      <family val="2"/>
      <charset val="238"/>
    </font>
    <font>
      <b/>
      <i/>
      <sz val="10.5"/>
      <color indexed="8"/>
      <name val="Arial"/>
      <family val="2"/>
      <charset val="238"/>
    </font>
    <font>
      <b/>
      <i/>
      <sz val="8"/>
      <color indexed="17"/>
      <name val="Arial"/>
      <family val="2"/>
      <charset val="238"/>
    </font>
    <font>
      <i/>
      <sz val="8"/>
      <color indexed="10"/>
      <name val="Arial"/>
      <family val="2"/>
      <charset val="238"/>
    </font>
    <font>
      <b/>
      <i/>
      <sz val="9"/>
      <color indexed="17"/>
      <name val="Arial"/>
      <family val="2"/>
      <charset val="238"/>
    </font>
    <font>
      <b/>
      <sz val="9"/>
      <color indexed="12"/>
      <name val="Arial"/>
      <family val="2"/>
      <charset val="238"/>
    </font>
    <font>
      <b/>
      <sz val="11"/>
      <color indexed="12"/>
      <name val="Arial"/>
      <family val="2"/>
      <charset val="238"/>
    </font>
    <font>
      <b/>
      <sz val="10"/>
      <color indexed="12"/>
      <name val="Arial"/>
      <family val="2"/>
      <charset val="238"/>
    </font>
    <font>
      <i/>
      <sz val="9"/>
      <color indexed="10"/>
      <name val="Arial"/>
      <family val="2"/>
      <charset val="238"/>
    </font>
    <font>
      <b/>
      <i/>
      <sz val="10"/>
      <color indexed="10"/>
      <name val="Arial"/>
      <family val="2"/>
      <charset val="238"/>
    </font>
    <font>
      <b/>
      <i/>
      <sz val="11"/>
      <name val="Arial"/>
      <family val="2"/>
      <charset val="238"/>
    </font>
    <font>
      <b/>
      <i/>
      <shadow/>
      <sz val="11"/>
      <color indexed="8"/>
      <name val="Arial"/>
      <family val="2"/>
      <charset val="238"/>
    </font>
    <font>
      <b/>
      <i/>
      <shadow/>
      <sz val="12"/>
      <color indexed="8"/>
      <name val="Arial"/>
      <family val="2"/>
      <charset val="238"/>
    </font>
    <font>
      <sz val="9"/>
      <color indexed="12"/>
      <name val="Arial"/>
      <family val="2"/>
      <charset val="238"/>
    </font>
    <font>
      <b/>
      <sz val="9"/>
      <color indexed="10"/>
      <name val="Arial"/>
      <family val="2"/>
      <charset val="238"/>
    </font>
    <font>
      <b/>
      <sz val="11"/>
      <name val="Arial"/>
      <family val="2"/>
      <charset val="238"/>
    </font>
    <font>
      <i/>
      <sz val="10"/>
      <color indexed="30"/>
      <name val="Arial"/>
      <family val="2"/>
      <charset val="238"/>
    </font>
    <font>
      <i/>
      <sz val="8"/>
      <color indexed="30"/>
      <name val="Arial"/>
      <family val="2"/>
      <charset val="238"/>
    </font>
    <font>
      <sz val="10"/>
      <color indexed="30"/>
      <name val="Arial"/>
      <family val="2"/>
      <charset val="238"/>
    </font>
    <font>
      <sz val="11"/>
      <color indexed="30"/>
      <name val="Calibri"/>
      <family val="2"/>
      <charset val="238"/>
    </font>
    <font>
      <sz val="11"/>
      <color indexed="10"/>
      <name val="Calibri"/>
      <family val="2"/>
      <charset val="238"/>
    </font>
    <font>
      <i/>
      <shadow/>
      <sz val="10"/>
      <color indexed="8"/>
      <name val="Arial"/>
      <family val="2"/>
      <charset val="238"/>
    </font>
    <font>
      <b/>
      <shadow/>
      <sz val="11"/>
      <color indexed="8"/>
      <name val="Arial"/>
      <family val="2"/>
      <charset val="238"/>
    </font>
    <font>
      <sz val="10"/>
      <name val="Arial CE"/>
      <charset val="238"/>
    </font>
    <font>
      <b/>
      <i/>
      <sz val="10"/>
      <name val="Arial CE"/>
      <family val="2"/>
      <charset val="238"/>
    </font>
    <font>
      <b/>
      <i/>
      <sz val="9"/>
      <name val="Arial CE"/>
      <charset val="238"/>
    </font>
    <font>
      <b/>
      <i/>
      <sz val="10"/>
      <name val="Arial CE"/>
      <charset val="238"/>
    </font>
    <font>
      <sz val="8"/>
      <name val="Arial CE"/>
      <charset val="238"/>
    </font>
    <font>
      <b/>
      <sz val="9"/>
      <name val="Arial CE"/>
      <charset val="238"/>
    </font>
    <font>
      <b/>
      <sz val="10"/>
      <name val="Arial CE"/>
      <charset val="238"/>
    </font>
    <font>
      <sz val="9"/>
      <name val="Arial CE"/>
      <charset val="238"/>
    </font>
    <font>
      <i/>
      <sz val="9"/>
      <name val="Arial CE"/>
      <charset val="238"/>
    </font>
    <font>
      <i/>
      <sz val="9"/>
      <color indexed="10"/>
      <name val="Arial CE"/>
      <charset val="238"/>
    </font>
    <font>
      <i/>
      <sz val="10"/>
      <name val="Arial CE"/>
      <charset val="238"/>
    </font>
    <font>
      <sz val="9"/>
      <name val="Arial CE"/>
      <family val="2"/>
      <charset val="238"/>
    </font>
    <font>
      <b/>
      <i/>
      <sz val="9"/>
      <name val="Arial CE"/>
      <family val="2"/>
      <charset val="238"/>
    </font>
    <font>
      <i/>
      <sz val="9"/>
      <name val="Arial CE"/>
      <family val="2"/>
      <charset val="238"/>
    </font>
    <font>
      <b/>
      <sz val="9"/>
      <name val="Arial CE"/>
      <family val="2"/>
      <charset val="238"/>
    </font>
    <font>
      <i/>
      <sz val="10"/>
      <name val="Arial CE"/>
      <family val="2"/>
      <charset val="238"/>
    </font>
    <font>
      <b/>
      <sz val="10"/>
      <color indexed="12"/>
      <name val="Arial CE"/>
      <family val="2"/>
      <charset val="238"/>
    </font>
    <font>
      <b/>
      <i/>
      <sz val="10"/>
      <color indexed="12"/>
      <name val="Arial CE"/>
      <family val="2"/>
      <charset val="238"/>
    </font>
    <font>
      <i/>
      <sz val="10"/>
      <color indexed="12"/>
      <name val="Arial CE"/>
      <charset val="238"/>
    </font>
    <font>
      <b/>
      <sz val="8"/>
      <color indexed="81"/>
      <name val="Tahoma"/>
      <family val="2"/>
      <charset val="238"/>
    </font>
    <font>
      <sz val="8"/>
      <color indexed="81"/>
      <name val="Tahoma"/>
      <family val="2"/>
      <charset val="238"/>
    </font>
    <font>
      <b/>
      <sz val="10"/>
      <color indexed="81"/>
      <name val="Tahoma"/>
      <family val="2"/>
      <charset val="238"/>
    </font>
    <font>
      <b/>
      <sz val="9"/>
      <color indexed="10"/>
      <name val="Tahoma"/>
      <family val="2"/>
      <charset val="238"/>
    </font>
    <font>
      <sz val="1"/>
      <color indexed="8"/>
      <name val="Arial"/>
      <family val="2"/>
      <charset val="238"/>
    </font>
    <font>
      <b/>
      <sz val="12"/>
      <color indexed="8"/>
      <name val="Arial"/>
      <family val="2"/>
      <charset val="238"/>
    </font>
    <font>
      <sz val="8"/>
      <name val="Calibri"/>
      <family val="2"/>
      <charset val="238"/>
    </font>
    <font>
      <i/>
      <sz val="10"/>
      <color rgb="FFFF0000"/>
      <name val="Arial"/>
      <family val="2"/>
      <charset val="238"/>
    </font>
    <font>
      <i/>
      <sz val="10"/>
      <color indexed="8"/>
      <name val="Georgia"/>
      <family val="1"/>
      <charset val="238"/>
    </font>
    <font>
      <i/>
      <sz val="10"/>
      <name val="Georgia"/>
      <family val="1"/>
      <charset val="238"/>
    </font>
    <font>
      <b/>
      <i/>
      <sz val="10"/>
      <color indexed="8"/>
      <name val="Georgia"/>
      <family val="1"/>
      <charset val="238"/>
    </font>
    <font>
      <i/>
      <sz val="10"/>
      <color rgb="FFFF0000"/>
      <name val="Georgia"/>
      <family val="1"/>
      <charset val="238"/>
    </font>
    <font>
      <sz val="10"/>
      <color rgb="FF0033CC"/>
      <name val="Georgia"/>
      <family val="1"/>
      <charset val="238"/>
    </font>
    <font>
      <b/>
      <i/>
      <sz val="10"/>
      <color rgb="FFFF0000"/>
      <name val="Georgia"/>
      <family val="1"/>
      <charset val="238"/>
    </font>
    <font>
      <i/>
      <sz val="8"/>
      <name val="Arial CE"/>
      <charset val="238"/>
    </font>
  </fonts>
  <fills count="16">
    <fill>
      <patternFill patternType="none"/>
    </fill>
    <fill>
      <patternFill patternType="gray125"/>
    </fill>
    <fill>
      <patternFill patternType="solid">
        <fgColor indexed="9"/>
      </patternFill>
    </fill>
    <fill>
      <patternFill patternType="solid">
        <fgColor indexed="42"/>
        <bgColor indexed="64"/>
      </patternFill>
    </fill>
    <fill>
      <patternFill patternType="solid">
        <fgColor indexed="43"/>
        <bgColor indexed="64"/>
      </patternFill>
    </fill>
    <fill>
      <patternFill patternType="solid">
        <fgColor indexed="13"/>
        <bgColor indexed="64"/>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4"/>
        <bgColor indexed="64"/>
      </patternFill>
    </fill>
    <fill>
      <patternFill patternType="solid">
        <fgColor indexed="27"/>
        <bgColor indexed="64"/>
      </patternFill>
    </fill>
    <fill>
      <patternFill patternType="solid">
        <fgColor indexed="51"/>
        <bgColor indexed="64"/>
      </patternFill>
    </fill>
    <fill>
      <patternFill patternType="solid">
        <fgColor theme="0"/>
        <bgColor indexed="64"/>
      </patternFill>
    </fill>
    <fill>
      <patternFill patternType="solid">
        <fgColor rgb="FF66FFFF"/>
        <bgColor indexed="64"/>
      </patternFill>
    </fill>
    <fill>
      <patternFill patternType="solid">
        <fgColor theme="9" tint="0.79998168889431442"/>
        <bgColor indexed="64"/>
      </patternFill>
    </fill>
  </fills>
  <borders count="7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diagonal/>
    </border>
    <border>
      <left style="thick">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25">
    <xf numFmtId="0" fontId="0" fillId="0" borderId="0"/>
    <xf numFmtId="0" fontId="95" fillId="0" borderId="0"/>
    <xf numFmtId="0" fontId="9" fillId="2" borderId="0">
      <alignment horizontal="left" vertical="top"/>
    </xf>
    <xf numFmtId="0" fontId="7" fillId="2" borderId="0">
      <alignment horizontal="right" vertical="center"/>
    </xf>
    <xf numFmtId="0" fontId="66" fillId="2" borderId="0">
      <alignment horizontal="right" vertical="top"/>
    </xf>
    <xf numFmtId="0" fontId="38" fillId="2" borderId="0">
      <alignment horizontal="right" vertical="top"/>
    </xf>
    <xf numFmtId="0" fontId="118" fillId="2" borderId="0">
      <alignment horizontal="left" vertical="top"/>
    </xf>
    <xf numFmtId="0" fontId="7" fillId="2" borderId="0">
      <alignment horizontal="left" vertical="top"/>
    </xf>
    <xf numFmtId="0" fontId="6" fillId="2" borderId="0">
      <alignment horizontal="center" vertical="top"/>
    </xf>
    <xf numFmtId="0" fontId="7" fillId="2" borderId="0">
      <alignment horizontal="right" vertical="top"/>
    </xf>
    <xf numFmtId="0" fontId="38" fillId="2" borderId="0">
      <alignment horizontal="left" vertical="center"/>
    </xf>
    <xf numFmtId="0" fontId="66" fillId="2" borderId="0">
      <alignment horizontal="center" vertical="top"/>
    </xf>
    <xf numFmtId="0" fontId="66" fillId="2" borderId="0">
      <alignment horizontal="right" vertical="top"/>
    </xf>
    <xf numFmtId="0" fontId="66" fillId="2" borderId="0">
      <alignment horizontal="right" vertical="top"/>
    </xf>
    <xf numFmtId="0" fontId="119" fillId="2" borderId="0">
      <alignment horizontal="center" vertical="center"/>
    </xf>
    <xf numFmtId="0" fontId="66" fillId="2" borderId="0">
      <alignment horizontal="left" vertical="top"/>
    </xf>
    <xf numFmtId="0" fontId="7" fillId="2" borderId="0">
      <alignment horizontal="left" vertical="center"/>
    </xf>
    <xf numFmtId="0" fontId="66" fillId="2" borderId="0">
      <alignment horizontal="center" vertical="top"/>
    </xf>
    <xf numFmtId="0" fontId="66" fillId="2" borderId="0">
      <alignment horizontal="left" vertical="top"/>
    </xf>
    <xf numFmtId="0" fontId="38" fillId="2" borderId="0">
      <alignment horizontal="left" vertical="top"/>
    </xf>
    <xf numFmtId="0" fontId="38" fillId="2" borderId="0">
      <alignment horizontal="right" vertical="top"/>
    </xf>
    <xf numFmtId="0" fontId="38" fillId="2" borderId="0">
      <alignment horizontal="right" vertical="top"/>
    </xf>
    <xf numFmtId="0" fontId="38" fillId="2" borderId="0">
      <alignment horizontal="left" vertical="top"/>
    </xf>
    <xf numFmtId="0" fontId="37" fillId="0" borderId="0" applyFont="0" applyFill="0" applyBorder="0" applyAlignment="0" applyProtection="0"/>
    <xf numFmtId="0" fontId="1" fillId="0" borderId="0"/>
  </cellStyleXfs>
  <cellXfs count="1790">
    <xf numFmtId="0" fontId="0" fillId="0" borderId="0" xfId="0"/>
    <xf numFmtId="0" fontId="2" fillId="0" borderId="0" xfId="0" applyFont="1"/>
    <xf numFmtId="0" fontId="5" fillId="0" borderId="0" xfId="0" applyFont="1"/>
    <xf numFmtId="0" fontId="5" fillId="0" borderId="0" xfId="0" applyFont="1" applyAlignment="1">
      <alignment vertical="center"/>
    </xf>
    <xf numFmtId="0" fontId="2" fillId="0" borderId="0" xfId="0" applyFont="1" applyFill="1"/>
    <xf numFmtId="0" fontId="5" fillId="0" borderId="0" xfId="0" applyFont="1" applyFill="1"/>
    <xf numFmtId="0" fontId="18" fillId="0" borderId="0" xfId="0" applyFont="1" applyFill="1" applyAlignment="1">
      <alignment vertical="center"/>
    </xf>
    <xf numFmtId="0" fontId="0" fillId="0" borderId="0" xfId="0" applyFill="1" applyAlignment="1">
      <alignment vertical="center"/>
    </xf>
    <xf numFmtId="0" fontId="0" fillId="0" borderId="0" xfId="0" applyFill="1"/>
    <xf numFmtId="0" fontId="10" fillId="0" borderId="1" xfId="0" applyFont="1" applyBorder="1" applyAlignment="1">
      <alignment horizontal="center" vertical="center"/>
    </xf>
    <xf numFmtId="0" fontId="25" fillId="0" borderId="2" xfId="0" applyFont="1" applyBorder="1" applyAlignment="1">
      <alignment horizontal="center" vertical="center"/>
    </xf>
    <xf numFmtId="0" fontId="26" fillId="0" borderId="0" xfId="0" applyFont="1"/>
    <xf numFmtId="2" fontId="9" fillId="0" borderId="3" xfId="0" applyNumberFormat="1" applyFont="1" applyBorder="1" applyAlignment="1">
      <alignment horizontal="center" vertical="center"/>
    </xf>
    <xf numFmtId="2" fontId="9" fillId="0" borderId="4" xfId="0" applyNumberFormat="1" applyFont="1" applyBorder="1" applyAlignment="1">
      <alignment horizontal="center" vertical="center"/>
    </xf>
    <xf numFmtId="2" fontId="9" fillId="0" borderId="5" xfId="0" applyNumberFormat="1" applyFont="1" applyBorder="1" applyAlignment="1">
      <alignment horizontal="center" vertical="center"/>
    </xf>
    <xf numFmtId="164" fontId="6" fillId="3" borderId="6"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xf>
    <xf numFmtId="4" fontId="6"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vertical="center"/>
    </xf>
    <xf numFmtId="0" fontId="28" fillId="0" borderId="0" xfId="0" applyFont="1"/>
    <xf numFmtId="0" fontId="11" fillId="0" borderId="0" xfId="0" applyFont="1"/>
    <xf numFmtId="0" fontId="7" fillId="0" borderId="0" xfId="0" applyFont="1"/>
    <xf numFmtId="0" fontId="41" fillId="0" borderId="0" xfId="0" applyFont="1"/>
    <xf numFmtId="0" fontId="37" fillId="0" borderId="0" xfId="0" applyFont="1" applyAlignment="1">
      <alignment vertical="center" wrapText="1"/>
    </xf>
    <xf numFmtId="0" fontId="4" fillId="0" borderId="0" xfId="0" applyFont="1" applyAlignment="1">
      <alignment vertical="top" wrapText="1"/>
    </xf>
    <xf numFmtId="0" fontId="7" fillId="0" borderId="0" xfId="0" applyFont="1" applyAlignment="1">
      <alignment wrapText="1"/>
    </xf>
    <xf numFmtId="0" fontId="42" fillId="0" borderId="0" xfId="0" applyFont="1" applyAlignment="1">
      <alignment wrapText="1"/>
    </xf>
    <xf numFmtId="0" fontId="45" fillId="0" borderId="0" xfId="0" applyFont="1"/>
    <xf numFmtId="0" fontId="7" fillId="0" borderId="0" xfId="0" applyFont="1" applyAlignment="1">
      <alignment vertical="center"/>
    </xf>
    <xf numFmtId="0" fontId="16" fillId="0" borderId="0" xfId="0" applyFont="1" applyAlignment="1">
      <alignment horizontal="justify" vertical="center" wrapText="1"/>
    </xf>
    <xf numFmtId="0" fontId="46" fillId="0" borderId="0" xfId="0" applyFont="1"/>
    <xf numFmtId="0" fontId="24" fillId="0" borderId="7" xfId="0" applyFont="1" applyBorder="1" applyAlignment="1">
      <alignment horizontal="center" vertical="center" textRotation="180" wrapText="1"/>
    </xf>
    <xf numFmtId="0" fontId="24"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53" fillId="0" borderId="11" xfId="0" applyFont="1" applyBorder="1" applyAlignment="1">
      <alignment vertical="center" wrapText="1"/>
    </xf>
    <xf numFmtId="3" fontId="25" fillId="0" borderId="4"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0" fontId="9" fillId="0" borderId="11" xfId="0" applyFont="1" applyBorder="1" applyAlignment="1">
      <alignment vertical="center" wrapText="1"/>
    </xf>
    <xf numFmtId="0" fontId="53" fillId="4" borderId="11" xfId="0" applyFont="1" applyFill="1" applyBorder="1" applyAlignment="1">
      <alignment vertical="center" wrapText="1"/>
    </xf>
    <xf numFmtId="3" fontId="53" fillId="4" borderId="4" xfId="0" applyNumberFormat="1" applyFont="1" applyFill="1" applyBorder="1" applyAlignment="1">
      <alignment horizontal="center" vertical="center" wrapText="1"/>
    </xf>
    <xf numFmtId="3" fontId="6" fillId="4" borderId="12" xfId="0" applyNumberFormat="1" applyFont="1" applyFill="1" applyBorder="1" applyAlignment="1">
      <alignment horizontal="center" vertical="center" wrapText="1"/>
    </xf>
    <xf numFmtId="3" fontId="6" fillId="0" borderId="12" xfId="0" applyNumberFormat="1" applyFont="1" applyBorder="1" applyAlignment="1">
      <alignment horizontal="center" vertical="center"/>
    </xf>
    <xf numFmtId="3" fontId="6" fillId="4" borderId="12" xfId="0" applyNumberFormat="1" applyFont="1" applyFill="1" applyBorder="1" applyAlignment="1">
      <alignment horizontal="center" vertical="center"/>
    </xf>
    <xf numFmtId="3" fontId="6" fillId="0" borderId="4" xfId="0" applyNumberFormat="1" applyFont="1" applyBorder="1" applyAlignment="1">
      <alignment horizontal="center" vertical="center" wrapText="1"/>
    </xf>
    <xf numFmtId="0" fontId="53" fillId="5" borderId="9" xfId="0" applyFont="1" applyFill="1" applyBorder="1" applyAlignment="1">
      <alignment vertical="center" wrapText="1"/>
    </xf>
    <xf numFmtId="3" fontId="6" fillId="5" borderId="6" xfId="0" applyNumberFormat="1" applyFont="1" applyFill="1" applyBorder="1" applyAlignment="1">
      <alignment horizontal="center" vertical="center" wrapText="1"/>
    </xf>
    <xf numFmtId="3" fontId="6" fillId="5" borderId="10" xfId="0" applyNumberFormat="1" applyFont="1" applyFill="1" applyBorder="1" applyAlignment="1">
      <alignment horizontal="center" vertical="center" wrapText="1"/>
    </xf>
    <xf numFmtId="0" fontId="15" fillId="0" borderId="7" xfId="0" applyFont="1" applyBorder="1" applyAlignment="1">
      <alignment horizontal="center" vertical="center" textRotation="180" wrapText="1"/>
    </xf>
    <xf numFmtId="0" fontId="1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3" fontId="9" fillId="0" borderId="4" xfId="0" applyNumberFormat="1" applyFont="1" applyBorder="1" applyAlignment="1">
      <alignment horizontal="center" vertical="center" wrapText="1"/>
    </xf>
    <xf numFmtId="3" fontId="6" fillId="4" borderId="4" xfId="0" applyNumberFormat="1" applyFont="1" applyFill="1" applyBorder="1" applyAlignment="1">
      <alignment horizontal="center" vertical="center" wrapText="1"/>
    </xf>
    <xf numFmtId="0" fontId="9" fillId="0" borderId="0" xfId="0" applyFont="1"/>
    <xf numFmtId="0" fontId="15" fillId="0" borderId="4" xfId="0" applyFont="1" applyBorder="1" applyAlignment="1">
      <alignment horizontal="center" vertical="center" wrapText="1"/>
    </xf>
    <xf numFmtId="0" fontId="15" fillId="0" borderId="4" xfId="0" applyFont="1" applyBorder="1" applyAlignment="1">
      <alignment horizontal="center" vertical="center" textRotation="180" wrapText="1"/>
    </xf>
    <xf numFmtId="0" fontId="24" fillId="0" borderId="4" xfId="0" applyFont="1" applyBorder="1" applyAlignment="1">
      <alignment horizontal="center" vertical="center" textRotation="180" wrapText="1"/>
    </xf>
    <xf numFmtId="0" fontId="8" fillId="0" borderId="12" xfId="0" applyFont="1" applyBorder="1" applyAlignment="1">
      <alignment horizontal="center" vertical="center" wrapText="1"/>
    </xf>
    <xf numFmtId="0" fontId="0" fillId="0" borderId="0" xfId="0" applyAlignment="1">
      <alignment vertical="center"/>
    </xf>
    <xf numFmtId="0" fontId="55" fillId="0" borderId="11" xfId="0" applyFont="1" applyBorder="1" applyAlignment="1">
      <alignment vertical="center" wrapText="1"/>
    </xf>
    <xf numFmtId="3" fontId="56" fillId="0" borderId="4" xfId="0" applyNumberFormat="1" applyFont="1" applyBorder="1" applyAlignment="1">
      <alignment horizontal="center" vertical="center" wrapText="1"/>
    </xf>
    <xf numFmtId="3" fontId="21" fillId="4" borderId="12" xfId="0" applyNumberFormat="1" applyFont="1" applyFill="1" applyBorder="1" applyAlignment="1">
      <alignment horizontal="center" vertical="center" wrapText="1"/>
    </xf>
    <xf numFmtId="0" fontId="37" fillId="0" borderId="11" xfId="0" applyFont="1" applyBorder="1" applyAlignment="1">
      <alignment vertical="center" wrapText="1"/>
    </xf>
    <xf numFmtId="0" fontId="53" fillId="4" borderId="9" xfId="0" applyFont="1" applyFill="1" applyBorder="1" applyAlignment="1">
      <alignment vertical="center" wrapText="1"/>
    </xf>
    <xf numFmtId="3" fontId="53" fillId="4" borderId="6" xfId="0" applyNumberFormat="1" applyFont="1" applyFill="1" applyBorder="1" applyAlignment="1">
      <alignment horizontal="center" vertical="center" wrapText="1"/>
    </xf>
    <xf numFmtId="3" fontId="6" fillId="4" borderId="10" xfId="0" applyNumberFormat="1" applyFont="1" applyFill="1" applyBorder="1" applyAlignment="1">
      <alignment horizontal="center" vertical="center" wrapText="1"/>
    </xf>
    <xf numFmtId="0" fontId="53" fillId="0" borderId="0" xfId="0" applyFont="1" applyFill="1" applyBorder="1" applyAlignment="1">
      <alignment vertical="center" wrapText="1"/>
    </xf>
    <xf numFmtId="3" fontId="53" fillId="0" borderId="0" xfId="0" applyNumberFormat="1" applyFont="1" applyFill="1" applyBorder="1" applyAlignment="1">
      <alignment horizontal="center" vertical="center" wrapText="1"/>
    </xf>
    <xf numFmtId="3" fontId="6" fillId="0" borderId="0" xfId="0" applyNumberFormat="1" applyFont="1" applyFill="1" applyBorder="1" applyAlignment="1">
      <alignment horizontal="center" vertical="center" wrapText="1"/>
    </xf>
    <xf numFmtId="0" fontId="25" fillId="0" borderId="13"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4" xfId="0" applyFont="1" applyBorder="1" applyAlignment="1">
      <alignment horizontal="center" vertical="center" wrapText="1"/>
    </xf>
    <xf numFmtId="3" fontId="6" fillId="4" borderId="10" xfId="0" applyNumberFormat="1" applyFont="1" applyFill="1" applyBorder="1" applyAlignment="1">
      <alignment horizontal="center" vertical="center"/>
    </xf>
    <xf numFmtId="3" fontId="6" fillId="0" borderId="0" xfId="0" applyNumberFormat="1" applyFont="1" applyFill="1" applyBorder="1" applyAlignment="1">
      <alignment horizontal="center" vertical="center"/>
    </xf>
    <xf numFmtId="3" fontId="53" fillId="0" borderId="4" xfId="0" applyNumberFormat="1" applyFont="1" applyBorder="1" applyAlignment="1">
      <alignment horizontal="center" vertical="center" wrapText="1"/>
    </xf>
    <xf numFmtId="3" fontId="53" fillId="5" borderId="6"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3" fontId="53" fillId="0" borderId="12" xfId="0" applyNumberFormat="1" applyFont="1" applyBorder="1" applyAlignment="1">
      <alignment horizontal="center" vertical="center" wrapText="1"/>
    </xf>
    <xf numFmtId="0" fontId="25" fillId="0" borderId="11" xfId="0" applyFont="1" applyBorder="1" applyAlignment="1">
      <alignment vertical="center" wrapText="1"/>
    </xf>
    <xf numFmtId="3" fontId="53" fillId="4" borderId="12" xfId="0" applyNumberFormat="1" applyFont="1" applyFill="1" applyBorder="1" applyAlignment="1">
      <alignment horizontal="center" vertical="center" wrapText="1"/>
    </xf>
    <xf numFmtId="3" fontId="53" fillId="0" borderId="12" xfId="0" applyNumberFormat="1" applyFont="1" applyBorder="1" applyAlignment="1">
      <alignment horizontal="center" vertical="center"/>
    </xf>
    <xf numFmtId="3" fontId="53" fillId="4" borderId="12" xfId="0" applyNumberFormat="1" applyFont="1" applyFill="1" applyBorder="1" applyAlignment="1">
      <alignment horizontal="center" vertical="center"/>
    </xf>
    <xf numFmtId="3" fontId="53" fillId="5" borderId="10" xfId="0" applyNumberFormat="1" applyFont="1" applyFill="1" applyBorder="1" applyAlignment="1">
      <alignment horizontal="center" vertical="center" wrapText="1"/>
    </xf>
    <xf numFmtId="0" fontId="21" fillId="0" borderId="0" xfId="0" applyFont="1" applyAlignment="1">
      <alignment horizontal="justify" wrapText="1"/>
    </xf>
    <xf numFmtId="0" fontId="37" fillId="0" borderId="0" xfId="0" applyFont="1" applyAlignment="1">
      <alignment horizontal="justify" wrapText="1"/>
    </xf>
    <xf numFmtId="0" fontId="7" fillId="0" borderId="0" xfId="0" applyFont="1" applyAlignment="1">
      <alignment horizontal="justify" vertical="top" wrapText="1"/>
    </xf>
    <xf numFmtId="0" fontId="4" fillId="0" borderId="0" xfId="0" applyFont="1" applyAlignment="1">
      <alignment vertical="center" wrapText="1"/>
    </xf>
    <xf numFmtId="0" fontId="64" fillId="0" borderId="0" xfId="0" applyFont="1"/>
    <xf numFmtId="0" fontId="42" fillId="0" borderId="0" xfId="0" applyFont="1"/>
    <xf numFmtId="0" fontId="19" fillId="0" borderId="0" xfId="0" applyFont="1"/>
    <xf numFmtId="3" fontId="9" fillId="0" borderId="15" xfId="0" applyNumberFormat="1" applyFont="1" applyBorder="1" applyAlignment="1">
      <alignment horizontal="center" vertical="center" wrapText="1"/>
    </xf>
    <xf numFmtId="3" fontId="9" fillId="0" borderId="15" xfId="0" applyNumberFormat="1" applyFont="1" applyFill="1" applyBorder="1" applyAlignment="1">
      <alignment horizontal="center" vertical="center" wrapText="1"/>
    </xf>
    <xf numFmtId="3" fontId="6" fillId="0" borderId="16" xfId="0" applyNumberFormat="1" applyFont="1" applyFill="1" applyBorder="1" applyAlignment="1">
      <alignment horizontal="center" vertical="center" wrapText="1"/>
    </xf>
    <xf numFmtId="3" fontId="6" fillId="0" borderId="12" xfId="0" applyNumberFormat="1" applyFont="1" applyFill="1" applyBorder="1" applyAlignment="1">
      <alignment horizontal="center" vertical="center" wrapText="1"/>
    </xf>
    <xf numFmtId="0" fontId="6" fillId="0" borderId="0" xfId="0" applyFont="1" applyAlignment="1">
      <alignment horizontal="left" vertical="center"/>
    </xf>
    <xf numFmtId="0" fontId="0" fillId="6" borderId="0" xfId="0" applyFill="1"/>
    <xf numFmtId="0" fontId="68" fillId="0" borderId="0" xfId="0" applyFont="1"/>
    <xf numFmtId="0" fontId="18" fillId="0" borderId="0" xfId="0" applyFont="1"/>
    <xf numFmtId="3" fontId="79" fillId="3" borderId="15" xfId="0" applyNumberFormat="1" applyFont="1" applyFill="1" applyBorder="1" applyAlignment="1">
      <alignment horizontal="center" vertical="center" wrapText="1"/>
    </xf>
    <xf numFmtId="3" fontId="9" fillId="0" borderId="4" xfId="0" applyNumberFormat="1" applyFont="1" applyFill="1" applyBorder="1" applyAlignment="1">
      <alignment horizontal="center" vertical="center" wrapText="1"/>
    </xf>
    <xf numFmtId="3" fontId="9" fillId="0" borderId="6" xfId="0" applyNumberFormat="1" applyFont="1" applyBorder="1" applyAlignment="1">
      <alignment horizontal="center" vertical="center" wrapText="1"/>
    </xf>
    <xf numFmtId="0" fontId="6" fillId="0" borderId="0" xfId="0" applyFont="1" applyAlignment="1">
      <alignment horizontal="justify" wrapText="1"/>
    </xf>
    <xf numFmtId="0" fontId="4" fillId="0" borderId="0" xfId="0" applyFont="1" applyAlignment="1">
      <alignment wrapText="1"/>
    </xf>
    <xf numFmtId="0" fontId="9" fillId="0" borderId="13" xfId="0" applyFont="1" applyBorder="1" applyAlignment="1">
      <alignment vertical="center" wrapText="1"/>
    </xf>
    <xf numFmtId="0" fontId="4" fillId="0" borderId="0"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3" fontId="9" fillId="0" borderId="17" xfId="0" applyNumberFormat="1" applyFont="1" applyBorder="1" applyAlignment="1">
      <alignment horizontal="center" vertical="center" wrapText="1"/>
    </xf>
    <xf numFmtId="0" fontId="9" fillId="0" borderId="0" xfId="0" applyFont="1" applyBorder="1" applyAlignment="1">
      <alignment vertical="center" wrapText="1"/>
    </xf>
    <xf numFmtId="0" fontId="15" fillId="0" borderId="6" xfId="0" applyFont="1" applyBorder="1" applyAlignment="1">
      <alignment horizontal="center" vertical="center"/>
    </xf>
    <xf numFmtId="0" fontId="26" fillId="0" borderId="0" xfId="0" applyFont="1" applyAlignment="1">
      <alignment horizontal="center"/>
    </xf>
    <xf numFmtId="0" fontId="9" fillId="0" borderId="4" xfId="0" applyFont="1" applyBorder="1" applyAlignment="1">
      <alignment horizontal="center" vertical="center"/>
    </xf>
    <xf numFmtId="10" fontId="9" fillId="6" borderId="4" xfId="0" applyNumberFormat="1" applyFont="1" applyFill="1" applyBorder="1" applyAlignment="1">
      <alignment horizontal="center" vertical="center"/>
    </xf>
    <xf numFmtId="0" fontId="38" fillId="6" borderId="4" xfId="0" applyFont="1" applyFill="1" applyBorder="1" applyAlignment="1">
      <alignment horizontal="center" vertical="center"/>
    </xf>
    <xf numFmtId="0" fontId="9" fillId="6" borderId="4" xfId="0" applyFont="1" applyFill="1" applyBorder="1" applyAlignment="1">
      <alignment horizontal="center" vertical="center"/>
    </xf>
    <xf numFmtId="0" fontId="25" fillId="0" borderId="4" xfId="0" applyFont="1" applyBorder="1" applyAlignment="1">
      <alignment horizontal="center" vertical="center"/>
    </xf>
    <xf numFmtId="0" fontId="6" fillId="6" borderId="0" xfId="0" applyFont="1" applyFill="1" applyBorder="1" applyAlignment="1">
      <alignment vertical="center" wrapText="1"/>
    </xf>
    <xf numFmtId="0" fontId="4" fillId="6" borderId="0" xfId="0" applyFont="1" applyFill="1" applyBorder="1" applyAlignment="1">
      <alignment vertical="center" wrapText="1"/>
    </xf>
    <xf numFmtId="3" fontId="6" fillId="6" borderId="0" xfId="0" applyNumberFormat="1" applyFont="1" applyFill="1" applyBorder="1" applyAlignment="1">
      <alignment horizontal="center" vertical="center" wrapText="1"/>
    </xf>
    <xf numFmtId="0" fontId="0" fillId="6" borderId="0" xfId="0" applyFill="1" applyBorder="1"/>
    <xf numFmtId="0" fontId="4" fillId="0" borderId="0" xfId="0" applyFont="1" applyBorder="1" applyAlignment="1">
      <alignment vertical="center"/>
    </xf>
    <xf numFmtId="10" fontId="0" fillId="6" borderId="0" xfId="0" applyNumberFormat="1" applyFill="1" applyAlignment="1">
      <alignment horizontal="center" vertical="center"/>
    </xf>
    <xf numFmtId="0" fontId="9" fillId="0" borderId="4" xfId="0" applyFont="1" applyBorder="1" applyAlignment="1">
      <alignment vertical="center"/>
    </xf>
    <xf numFmtId="0" fontId="6" fillId="0" borderId="13" xfId="0" applyFont="1" applyFill="1" applyBorder="1" applyAlignment="1">
      <alignment vertical="center" wrapText="1" shrinkToFit="1"/>
    </xf>
    <xf numFmtId="0" fontId="4" fillId="0" borderId="0" xfId="0" applyFont="1" applyFill="1" applyBorder="1" applyAlignment="1">
      <alignment vertical="center" wrapText="1" shrinkToFit="1"/>
    </xf>
    <xf numFmtId="3" fontId="6" fillId="0" borderId="14" xfId="0" applyNumberFormat="1" applyFont="1" applyFill="1" applyBorder="1" applyAlignment="1">
      <alignment horizontal="center" vertical="center" wrapText="1"/>
    </xf>
    <xf numFmtId="167" fontId="9" fillId="0" borderId="4" xfId="0" applyNumberFormat="1" applyFont="1" applyFill="1" applyBorder="1" applyAlignment="1">
      <alignment horizontal="center" vertical="center"/>
    </xf>
    <xf numFmtId="0" fontId="15" fillId="0" borderId="12" xfId="0" applyFont="1" applyBorder="1" applyAlignment="1">
      <alignment horizontal="center"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9" fillId="0" borderId="19" xfId="0" applyFont="1" applyBorder="1" applyAlignment="1">
      <alignment vertical="center"/>
    </xf>
    <xf numFmtId="3" fontId="9" fillId="0" borderId="15" xfId="0" applyNumberFormat="1" applyFont="1" applyBorder="1" applyAlignment="1">
      <alignment horizontal="center" vertical="center"/>
    </xf>
    <xf numFmtId="3" fontId="9" fillId="0" borderId="16" xfId="0" applyNumberFormat="1" applyFont="1" applyBorder="1" applyAlignment="1">
      <alignment horizontal="center" vertical="center"/>
    </xf>
    <xf numFmtId="0" fontId="9" fillId="0" borderId="11" xfId="0" applyFont="1" applyBorder="1" applyAlignment="1">
      <alignment vertical="center"/>
    </xf>
    <xf numFmtId="3" fontId="9" fillId="0" borderId="4" xfId="0" applyNumberFormat="1" applyFont="1" applyBorder="1" applyAlignment="1">
      <alignment horizontal="center" vertical="center"/>
    </xf>
    <xf numFmtId="3" fontId="9" fillId="0" borderId="12" xfId="0" applyNumberFormat="1" applyFont="1" applyBorder="1" applyAlignment="1">
      <alignment horizontal="center" vertical="center"/>
    </xf>
    <xf numFmtId="0" fontId="6" fillId="4" borderId="9" xfId="0" applyFont="1" applyFill="1" applyBorder="1" applyAlignment="1">
      <alignment vertical="center"/>
    </xf>
    <xf numFmtId="3" fontId="6" fillId="4" borderId="6" xfId="0" applyNumberFormat="1" applyFont="1" applyFill="1" applyBorder="1" applyAlignment="1">
      <alignment horizontal="center" vertical="center"/>
    </xf>
    <xf numFmtId="0" fontId="59" fillId="0" borderId="4" xfId="0" applyFont="1" applyBorder="1" applyAlignment="1">
      <alignment horizontal="center" vertical="center" wrapText="1"/>
    </xf>
    <xf numFmtId="0" fontId="13" fillId="0" borderId="4" xfId="0" applyFont="1" applyBorder="1" applyAlignment="1">
      <alignment horizontal="center" vertical="center" textRotation="180" wrapText="1"/>
    </xf>
    <xf numFmtId="0" fontId="15" fillId="0" borderId="20" xfId="0" applyFont="1" applyBorder="1" applyAlignment="1">
      <alignment horizontal="center" vertical="center"/>
    </xf>
    <xf numFmtId="0" fontId="59" fillId="0" borderId="7" xfId="0" applyFont="1" applyBorder="1" applyAlignment="1">
      <alignment horizontal="center" vertical="center"/>
    </xf>
    <xf numFmtId="0" fontId="15" fillId="0" borderId="0" xfId="0" applyFont="1" applyAlignment="1">
      <alignment horizontal="center"/>
    </xf>
    <xf numFmtId="3" fontId="56" fillId="0" borderId="15" xfId="0" applyNumberFormat="1" applyFont="1" applyFill="1" applyBorder="1" applyAlignment="1">
      <alignment horizontal="center" vertical="center"/>
    </xf>
    <xf numFmtId="3" fontId="37" fillId="0" borderId="15" xfId="0" applyNumberFormat="1" applyFont="1" applyBorder="1" applyAlignment="1">
      <alignment horizontal="center" vertical="center"/>
    </xf>
    <xf numFmtId="3" fontId="37" fillId="0" borderId="15" xfId="0" applyNumberFormat="1" applyFont="1" applyFill="1" applyBorder="1" applyAlignment="1">
      <alignment horizontal="center" vertical="center"/>
    </xf>
    <xf numFmtId="3" fontId="56" fillId="0" borderId="4" xfId="0" applyNumberFormat="1" applyFont="1" applyFill="1" applyBorder="1" applyAlignment="1">
      <alignment horizontal="center" vertical="center"/>
    </xf>
    <xf numFmtId="3" fontId="37" fillId="0" borderId="4" xfId="0" applyNumberFormat="1" applyFont="1" applyBorder="1" applyAlignment="1">
      <alignment horizontal="center" vertical="center"/>
    </xf>
    <xf numFmtId="3" fontId="37" fillId="0" borderId="4" xfId="0" applyNumberFormat="1" applyFont="1" applyFill="1" applyBorder="1" applyAlignment="1">
      <alignment horizontal="center" vertical="center"/>
    </xf>
    <xf numFmtId="0" fontId="6" fillId="3" borderId="9" xfId="0" applyFont="1" applyFill="1" applyBorder="1" applyAlignment="1">
      <alignment vertical="center"/>
    </xf>
    <xf numFmtId="3" fontId="21" fillId="3" borderId="6" xfId="0" applyNumberFormat="1" applyFont="1" applyFill="1" applyBorder="1" applyAlignment="1">
      <alignment horizontal="center" vertical="center"/>
    </xf>
    <xf numFmtId="0" fontId="12" fillId="0" borderId="15" xfId="0" applyFont="1" applyBorder="1" applyAlignment="1">
      <alignment horizontal="center" vertical="center" wrapText="1"/>
    </xf>
    <xf numFmtId="0" fontId="13" fillId="0" borderId="4" xfId="0" applyFont="1" applyBorder="1" applyAlignment="1">
      <alignment horizontal="center" vertical="center" wrapText="1" shrinkToFit="1"/>
    </xf>
    <xf numFmtId="0" fontId="15" fillId="0" borderId="0" xfId="0" applyFont="1"/>
    <xf numFmtId="3" fontId="25" fillId="0" borderId="15" xfId="0" applyNumberFormat="1" applyFont="1" applyFill="1" applyBorder="1" applyAlignment="1">
      <alignment horizontal="center" vertical="center"/>
    </xf>
    <xf numFmtId="3" fontId="25" fillId="0" borderId="15" xfId="0" applyNumberFormat="1" applyFont="1" applyBorder="1" applyAlignment="1">
      <alignment horizontal="center" vertical="center"/>
    </xf>
    <xf numFmtId="3" fontId="25" fillId="0" borderId="4" xfId="0" applyNumberFormat="1" applyFont="1" applyBorder="1" applyAlignment="1">
      <alignment horizontal="center" vertical="center"/>
    </xf>
    <xf numFmtId="3" fontId="6" fillId="4" borderId="4" xfId="0" applyNumberFormat="1" applyFont="1" applyFill="1" applyBorder="1" applyAlignment="1">
      <alignment horizontal="center" vertical="center"/>
    </xf>
    <xf numFmtId="0" fontId="4" fillId="0" borderId="21" xfId="0" applyFont="1" applyBorder="1" applyAlignment="1">
      <alignment vertical="center"/>
    </xf>
    <xf numFmtId="0" fontId="10" fillId="0" borderId="4" xfId="0" applyFont="1" applyBorder="1" applyAlignment="1">
      <alignment horizontal="center" vertical="center"/>
    </xf>
    <xf numFmtId="0" fontId="23" fillId="0" borderId="4" xfId="0" applyFont="1" applyBorder="1" applyAlignment="1">
      <alignment horizontal="center" vertical="center" wrapText="1"/>
    </xf>
    <xf numFmtId="0" fontId="23"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164" fontId="25" fillId="0" borderId="15" xfId="0" applyNumberFormat="1" applyFont="1" applyBorder="1" applyAlignment="1">
      <alignment horizontal="center" vertical="center"/>
    </xf>
    <xf numFmtId="0" fontId="9" fillId="0" borderId="16" xfId="0" applyFont="1" applyBorder="1" applyAlignment="1">
      <alignment horizontal="center" vertical="center"/>
    </xf>
    <xf numFmtId="164" fontId="25" fillId="0" borderId="4" xfId="0" applyNumberFormat="1" applyFont="1" applyBorder="1" applyAlignment="1">
      <alignment horizontal="center" vertical="center"/>
    </xf>
    <xf numFmtId="164" fontId="25" fillId="0" borderId="12" xfId="0" applyNumberFormat="1" applyFont="1" applyBorder="1" applyAlignment="1">
      <alignment horizontal="center" vertical="center"/>
    </xf>
    <xf numFmtId="3" fontId="21" fillId="6" borderId="4" xfId="0" applyNumberFormat="1" applyFont="1" applyFill="1" applyBorder="1" applyAlignment="1">
      <alignment horizontal="center" vertical="center"/>
    </xf>
    <xf numFmtId="3" fontId="37" fillId="6" borderId="4" xfId="0" applyNumberFormat="1" applyFont="1" applyFill="1" applyBorder="1" applyAlignment="1">
      <alignment horizontal="center" vertical="center"/>
    </xf>
    <xf numFmtId="164" fontId="25" fillId="6" borderId="4" xfId="0" applyNumberFormat="1" applyFont="1" applyFill="1" applyBorder="1" applyAlignment="1">
      <alignment horizontal="center" vertical="center"/>
    </xf>
    <xf numFmtId="164" fontId="25" fillId="6" borderId="12" xfId="0" applyNumberFormat="1" applyFont="1" applyFill="1" applyBorder="1" applyAlignment="1">
      <alignment horizontal="center" vertical="center"/>
    </xf>
    <xf numFmtId="3" fontId="37" fillId="7" borderId="4" xfId="0" applyNumberFormat="1" applyFont="1" applyFill="1" applyBorder="1" applyAlignment="1">
      <alignment horizontal="center" vertical="center"/>
    </xf>
    <xf numFmtId="3" fontId="21" fillId="7" borderId="4" xfId="0" applyNumberFormat="1" applyFont="1" applyFill="1" applyBorder="1" applyAlignment="1">
      <alignment horizontal="center" vertical="center"/>
    </xf>
    <xf numFmtId="10" fontId="53" fillId="7" borderId="4" xfId="0" applyNumberFormat="1" applyFont="1" applyFill="1" applyBorder="1" applyAlignment="1">
      <alignment horizontal="center" vertical="center"/>
    </xf>
    <xf numFmtId="167" fontId="53" fillId="7" borderId="12" xfId="0" applyNumberFormat="1" applyFont="1" applyFill="1" applyBorder="1" applyAlignment="1">
      <alignment horizontal="center" vertical="center"/>
    </xf>
    <xf numFmtId="0" fontId="9" fillId="3" borderId="6" xfId="0" applyFont="1" applyFill="1" applyBorder="1" applyAlignment="1">
      <alignment horizontal="center" vertical="center"/>
    </xf>
    <xf numFmtId="0" fontId="9" fillId="3" borderId="10" xfId="0" applyFont="1" applyFill="1" applyBorder="1" applyAlignment="1">
      <alignment horizontal="center" vertical="center"/>
    </xf>
    <xf numFmtId="0" fontId="6" fillId="0" borderId="0" xfId="0" applyFont="1" applyBorder="1" applyAlignment="1">
      <alignment horizontal="left" wrapText="1"/>
    </xf>
    <xf numFmtId="0" fontId="4" fillId="0" borderId="0" xfId="0" applyFont="1" applyBorder="1" applyAlignment="1">
      <alignment wrapText="1"/>
    </xf>
    <xf numFmtId="0" fontId="65" fillId="0" borderId="0" xfId="0" applyFont="1" applyBorder="1"/>
    <xf numFmtId="0" fontId="21" fillId="0" borderId="0" xfId="0" applyFont="1" applyBorder="1" applyAlignment="1">
      <alignment vertical="center" wrapText="1"/>
    </xf>
    <xf numFmtId="0" fontId="45" fillId="0" borderId="0" xfId="0" applyFont="1" applyBorder="1" applyAlignment="1">
      <alignment vertical="center" wrapText="1"/>
    </xf>
    <xf numFmtId="0" fontId="15" fillId="0" borderId="4" xfId="0" applyFont="1" applyBorder="1" applyAlignment="1">
      <alignment horizontal="center" vertical="center"/>
    </xf>
    <xf numFmtId="0" fontId="15" fillId="0" borderId="12" xfId="0" applyFont="1" applyBorder="1" applyAlignment="1">
      <alignment horizontal="center" vertical="center"/>
    </xf>
    <xf numFmtId="0" fontId="7" fillId="0" borderId="9" xfId="0" applyFont="1" applyBorder="1" applyAlignment="1">
      <alignment horizontal="center" vertical="center"/>
    </xf>
    <xf numFmtId="0" fontId="9" fillId="0" borderId="15" xfId="0" applyFont="1" applyBorder="1" applyAlignment="1">
      <alignment vertical="center"/>
    </xf>
    <xf numFmtId="3" fontId="9" fillId="0" borderId="19" xfId="0" applyNumberFormat="1" applyFont="1" applyBorder="1" applyAlignment="1">
      <alignment vertical="center"/>
    </xf>
    <xf numFmtId="0" fontId="9" fillId="0" borderId="16" xfId="0" applyFont="1" applyBorder="1" applyAlignment="1">
      <alignment vertical="center"/>
    </xf>
    <xf numFmtId="0" fontId="9" fillId="0" borderId="7" xfId="0" applyFont="1" applyBorder="1" applyAlignment="1">
      <alignment vertical="center"/>
    </xf>
    <xf numFmtId="3" fontId="44" fillId="0" borderId="20" xfId="0" applyNumberFormat="1" applyFont="1" applyBorder="1" applyAlignment="1">
      <alignment vertical="center"/>
    </xf>
    <xf numFmtId="0" fontId="44" fillId="0" borderId="8" xfId="0" applyFont="1" applyBorder="1" applyAlignment="1">
      <alignment vertical="center"/>
    </xf>
    <xf numFmtId="0" fontId="9" fillId="8" borderId="4" xfId="0" applyFont="1" applyFill="1" applyBorder="1" applyAlignment="1">
      <alignment vertical="center"/>
    </xf>
    <xf numFmtId="0" fontId="9" fillId="8" borderId="11" xfId="0" applyFont="1" applyFill="1" applyBorder="1" applyAlignment="1">
      <alignment vertical="center"/>
    </xf>
    <xf numFmtId="0" fontId="9" fillId="8" borderId="12" xfId="0" applyFont="1" applyFill="1" applyBorder="1" applyAlignment="1">
      <alignment vertical="center"/>
    </xf>
    <xf numFmtId="0" fontId="44" fillId="8" borderId="11" xfId="0" applyFont="1" applyFill="1" applyBorder="1" applyAlignment="1">
      <alignment vertical="center"/>
    </xf>
    <xf numFmtId="0" fontId="44" fillId="8" borderId="12" xfId="0" applyFont="1" applyFill="1" applyBorder="1" applyAlignment="1">
      <alignment vertical="center"/>
    </xf>
    <xf numFmtId="0" fontId="9" fillId="0" borderId="5"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44" fillId="0" borderId="20" xfId="0" applyFont="1" applyBorder="1" applyAlignment="1">
      <alignment vertical="center"/>
    </xf>
    <xf numFmtId="0" fontId="9" fillId="0" borderId="7" xfId="0" applyFont="1" applyBorder="1" applyAlignment="1">
      <alignment horizontal="center" vertical="center"/>
    </xf>
    <xf numFmtId="49" fontId="9" fillId="6" borderId="4" xfId="0" applyNumberFormat="1" applyFont="1" applyFill="1" applyBorder="1" applyAlignment="1">
      <alignment horizontal="center" vertical="center"/>
    </xf>
    <xf numFmtId="0" fontId="15" fillId="6" borderId="0" xfId="0" applyFont="1" applyFill="1" applyBorder="1" applyAlignment="1">
      <alignment horizontal="justify" vertical="justify" wrapText="1"/>
    </xf>
    <xf numFmtId="0" fontId="25" fillId="6" borderId="0" xfId="0" applyFont="1" applyFill="1" applyBorder="1" applyAlignment="1">
      <alignment horizontal="justify" vertical="justify" wrapText="1"/>
    </xf>
    <xf numFmtId="167" fontId="9" fillId="6" borderId="0" xfId="0" applyNumberFormat="1" applyFont="1" applyFill="1" applyBorder="1" applyAlignment="1">
      <alignment horizontal="center" vertical="center" wrapText="1"/>
    </xf>
    <xf numFmtId="49" fontId="9" fillId="0" borderId="4" xfId="0" applyNumberFormat="1" applyFont="1" applyBorder="1" applyAlignment="1">
      <alignment horizontal="center" vertical="center"/>
    </xf>
    <xf numFmtId="3" fontId="9" fillId="7" borderId="4" xfId="0" applyNumberFormat="1" applyFont="1" applyFill="1" applyBorder="1" applyAlignment="1">
      <alignment horizontal="center" vertical="center"/>
    </xf>
    <xf numFmtId="3" fontId="6" fillId="9" borderId="6" xfId="0" applyNumberFormat="1" applyFont="1" applyFill="1" applyBorder="1" applyAlignment="1">
      <alignment horizontal="center" vertical="center"/>
    </xf>
    <xf numFmtId="0" fontId="6" fillId="0" borderId="0" xfId="0" applyFont="1" applyAlignment="1">
      <alignment horizontal="left"/>
    </xf>
    <xf numFmtId="0" fontId="95" fillId="0" borderId="0" xfId="1" applyAlignment="1">
      <alignment horizontal="center" vertical="center"/>
    </xf>
    <xf numFmtId="0" fontId="95" fillId="0" borderId="0" xfId="1" applyAlignment="1">
      <alignment vertical="center"/>
    </xf>
    <xf numFmtId="0" fontId="96" fillId="0" borderId="0" xfId="1" applyFont="1" applyAlignment="1">
      <alignment vertical="center"/>
    </xf>
    <xf numFmtId="3" fontId="95" fillId="0" borderId="0" xfId="1" applyNumberFormat="1" applyAlignment="1">
      <alignment horizontal="center" vertical="center"/>
    </xf>
    <xf numFmtId="0" fontId="97" fillId="0" borderId="24" xfId="1" applyFont="1" applyBorder="1" applyAlignment="1">
      <alignment horizontal="center" vertical="center"/>
    </xf>
    <xf numFmtId="1" fontId="98" fillId="0" borderId="25" xfId="1" applyNumberFormat="1" applyFont="1" applyBorder="1" applyAlignment="1">
      <alignment horizontal="center" vertical="center" wrapText="1"/>
    </xf>
    <xf numFmtId="3" fontId="99" fillId="0" borderId="16" xfId="1" applyNumberFormat="1" applyFont="1" applyBorder="1" applyAlignment="1">
      <alignment horizontal="center" vertical="center" wrapText="1"/>
    </xf>
    <xf numFmtId="0" fontId="100" fillId="0" borderId="11" xfId="1" applyFont="1" applyBorder="1" applyAlignment="1">
      <alignment horizontal="center" vertical="center"/>
    </xf>
    <xf numFmtId="3" fontId="101" fillId="0" borderId="12" xfId="1" applyNumberFormat="1" applyFont="1" applyBorder="1" applyAlignment="1">
      <alignment horizontal="center" vertical="center"/>
    </xf>
    <xf numFmtId="0" fontId="102" fillId="0" borderId="11" xfId="1" applyFont="1" applyBorder="1" applyAlignment="1">
      <alignment horizontal="center" vertical="center"/>
    </xf>
    <xf numFmtId="3" fontId="95" fillId="0" borderId="12" xfId="1" applyNumberFormat="1" applyBorder="1" applyAlignment="1">
      <alignment horizontal="center" vertical="center"/>
    </xf>
    <xf numFmtId="3" fontId="102" fillId="0" borderId="12" xfId="1" applyNumberFormat="1" applyFont="1" applyBorder="1" applyAlignment="1">
      <alignment horizontal="center" vertical="center"/>
    </xf>
    <xf numFmtId="0" fontId="102" fillId="0" borderId="11" xfId="1" applyFont="1" applyBorder="1" applyAlignment="1">
      <alignment horizontal="center" vertical="center" wrapText="1"/>
    </xf>
    <xf numFmtId="3" fontId="102" fillId="0" borderId="12" xfId="1" applyNumberFormat="1" applyFont="1" applyBorder="1" applyAlignment="1">
      <alignment horizontal="center" vertical="center" wrapText="1"/>
    </xf>
    <xf numFmtId="0" fontId="97" fillId="4" borderId="11" xfId="1" applyFont="1" applyFill="1" applyBorder="1" applyAlignment="1">
      <alignment horizontal="center" vertical="center"/>
    </xf>
    <xf numFmtId="3" fontId="97" fillId="4" borderId="12" xfId="1" applyNumberFormat="1" applyFont="1" applyFill="1" applyBorder="1" applyAlignment="1">
      <alignment horizontal="center" vertical="center"/>
    </xf>
    <xf numFmtId="0" fontId="103" fillId="0" borderId="11" xfId="1" applyFont="1" applyBorder="1" applyAlignment="1">
      <alignment horizontal="center" vertical="center"/>
    </xf>
    <xf numFmtId="3" fontId="103" fillId="0" borderId="12" xfId="1" applyNumberFormat="1" applyFont="1" applyBorder="1" applyAlignment="1">
      <alignment horizontal="center" vertical="center"/>
    </xf>
    <xf numFmtId="3" fontId="103" fillId="6" borderId="12" xfId="1" applyNumberFormat="1" applyFont="1" applyFill="1" applyBorder="1" applyAlignment="1">
      <alignment horizontal="center" vertical="center"/>
    </xf>
    <xf numFmtId="3" fontId="97" fillId="3" borderId="12" xfId="1" applyNumberFormat="1" applyFont="1" applyFill="1" applyBorder="1" applyAlignment="1">
      <alignment horizontal="center" vertical="center" wrapText="1"/>
    </xf>
    <xf numFmtId="3" fontId="95" fillId="6" borderId="12" xfId="1" applyNumberFormat="1" applyFill="1" applyBorder="1" applyAlignment="1">
      <alignment horizontal="center" vertical="center"/>
    </xf>
    <xf numFmtId="3" fontId="101" fillId="3" borderId="12" xfId="1" applyNumberFormat="1" applyFont="1" applyFill="1" applyBorder="1" applyAlignment="1">
      <alignment horizontal="center" vertical="center"/>
    </xf>
    <xf numFmtId="3" fontId="95" fillId="0" borderId="12" xfId="1" applyNumberFormat="1" applyBorder="1" applyAlignment="1">
      <alignment horizontal="center" vertical="center" wrapText="1"/>
    </xf>
    <xf numFmtId="0" fontId="98" fillId="9" borderId="9" xfId="1" applyFont="1" applyFill="1" applyBorder="1" applyAlignment="1">
      <alignment horizontal="center" vertical="center"/>
    </xf>
    <xf numFmtId="3" fontId="98" fillId="9" borderId="10" xfId="1" applyNumberFormat="1" applyFont="1" applyFill="1" applyBorder="1" applyAlignment="1">
      <alignment horizontal="center" vertical="center"/>
    </xf>
    <xf numFmtId="0" fontId="95" fillId="0" borderId="13" xfId="1" applyBorder="1" applyAlignment="1">
      <alignment horizontal="center" vertical="center"/>
    </xf>
    <xf numFmtId="3" fontId="95" fillId="0" borderId="0" xfId="1" applyNumberFormat="1" applyBorder="1" applyAlignment="1">
      <alignment horizontal="center" vertical="center"/>
    </xf>
    <xf numFmtId="3" fontId="95" fillId="0" borderId="17" xfId="1" applyNumberFormat="1" applyBorder="1" applyAlignment="1">
      <alignment horizontal="center" vertical="center"/>
    </xf>
    <xf numFmtId="0" fontId="96" fillId="9" borderId="9" xfId="1" applyFont="1" applyFill="1" applyBorder="1" applyAlignment="1">
      <alignment horizontal="center" vertical="center"/>
    </xf>
    <xf numFmtId="3" fontId="96" fillId="9" borderId="10" xfId="1" applyNumberFormat="1" applyFont="1" applyFill="1" applyBorder="1" applyAlignment="1">
      <alignment horizontal="center" vertical="center"/>
    </xf>
    <xf numFmtId="0" fontId="96" fillId="0" borderId="0" xfId="1" applyFont="1" applyFill="1" applyBorder="1" applyAlignment="1">
      <alignment horizontal="center" vertical="center"/>
    </xf>
    <xf numFmtId="0" fontId="96" fillId="0" borderId="0" xfId="1" applyFont="1" applyFill="1" applyBorder="1" applyAlignment="1">
      <alignment vertical="center"/>
    </xf>
    <xf numFmtId="0" fontId="95" fillId="0" borderId="0" xfId="1" applyFill="1" applyBorder="1" applyAlignment="1">
      <alignment vertical="center"/>
    </xf>
    <xf numFmtId="3" fontId="96" fillId="0" borderId="0" xfId="1" applyNumberFormat="1" applyFont="1" applyFill="1" applyBorder="1" applyAlignment="1">
      <alignment horizontal="center" vertical="center"/>
    </xf>
    <xf numFmtId="0" fontId="96" fillId="0" borderId="26" xfId="1" applyFont="1" applyBorder="1" applyAlignment="1">
      <alignment horizontal="center" vertical="center"/>
    </xf>
    <xf numFmtId="3" fontId="106" fillId="0" borderId="0" xfId="1" applyNumberFormat="1" applyFont="1" applyBorder="1" applyAlignment="1">
      <alignment vertical="center" wrapText="1"/>
    </xf>
    <xf numFmtId="3" fontId="106" fillId="0" borderId="27" xfId="1" applyNumberFormat="1" applyFont="1" applyBorder="1" applyAlignment="1">
      <alignment vertical="center" wrapText="1"/>
    </xf>
    <xf numFmtId="0" fontId="107" fillId="3" borderId="19" xfId="1" applyFont="1" applyFill="1" applyBorder="1" applyAlignment="1">
      <alignment horizontal="center" vertical="center"/>
    </xf>
    <xf numFmtId="3" fontId="109" fillId="3" borderId="16" xfId="1" applyNumberFormat="1" applyFont="1" applyFill="1" applyBorder="1" applyAlignment="1">
      <alignment horizontal="center" vertical="center"/>
    </xf>
    <xf numFmtId="3" fontId="95" fillId="0" borderId="12" xfId="1" applyNumberFormat="1" applyFont="1" applyBorder="1" applyAlignment="1">
      <alignment horizontal="center" vertical="center"/>
    </xf>
    <xf numFmtId="0" fontId="97" fillId="3" borderId="11" xfId="1" applyFont="1" applyFill="1" applyBorder="1" applyAlignment="1">
      <alignment horizontal="center" vertical="center" wrapText="1"/>
    </xf>
    <xf numFmtId="3" fontId="110" fillId="0" borderId="12" xfId="1" applyNumberFormat="1" applyFont="1" applyBorder="1" applyAlignment="1">
      <alignment horizontal="center" vertical="center"/>
    </xf>
    <xf numFmtId="0" fontId="103" fillId="3" borderId="11" xfId="1" applyFont="1" applyFill="1" applyBorder="1" applyAlignment="1">
      <alignment horizontal="center" vertical="center"/>
    </xf>
    <xf numFmtId="3" fontId="110" fillId="3" borderId="12" xfId="1" applyNumberFormat="1" applyFont="1" applyFill="1" applyBorder="1" applyAlignment="1">
      <alignment horizontal="center" vertical="center"/>
    </xf>
    <xf numFmtId="0" fontId="95" fillId="0" borderId="28" xfId="1" applyBorder="1" applyAlignment="1">
      <alignment horizontal="center" vertical="center"/>
    </xf>
    <xf numFmtId="0" fontId="95" fillId="0" borderId="0" xfId="1" applyBorder="1" applyAlignment="1">
      <alignment vertical="center"/>
    </xf>
    <xf numFmtId="0" fontId="111" fillId="3" borderId="26" xfId="1" applyFont="1" applyFill="1" applyBorder="1" applyAlignment="1">
      <alignment horizontal="center" vertical="center" wrapText="1"/>
    </xf>
    <xf numFmtId="3" fontId="111" fillId="3" borderId="25" xfId="1" applyNumberFormat="1" applyFont="1" applyFill="1" applyBorder="1" applyAlignment="1">
      <alignment horizontal="center" vertical="center" wrapText="1"/>
    </xf>
    <xf numFmtId="0" fontId="95" fillId="0" borderId="0" xfId="1" applyBorder="1" applyAlignment="1">
      <alignment horizontal="center" vertical="center"/>
    </xf>
    <xf numFmtId="0" fontId="107" fillId="0" borderId="29" xfId="1" applyFont="1" applyBorder="1" applyAlignment="1">
      <alignment horizontal="center" vertical="center"/>
    </xf>
    <xf numFmtId="1" fontId="98" fillId="0" borderId="30" xfId="1" applyNumberFormat="1" applyFont="1" applyBorder="1" applyAlignment="1">
      <alignment horizontal="center" vertical="center" wrapText="1"/>
    </xf>
    <xf numFmtId="0" fontId="102" fillId="0" borderId="9" xfId="1" applyFont="1" applyBorder="1" applyAlignment="1">
      <alignment horizontal="center" vertical="center" wrapText="1"/>
    </xf>
    <xf numFmtId="3" fontId="95" fillId="0" borderId="10" xfId="1" applyNumberFormat="1" applyBorder="1" applyAlignment="1">
      <alignment horizontal="center" vertical="center" wrapText="1"/>
    </xf>
    <xf numFmtId="3" fontId="9" fillId="13" borderId="4" xfId="0" applyNumberFormat="1" applyFont="1" applyFill="1" applyBorder="1" applyAlignment="1">
      <alignment horizontal="center" vertical="center"/>
    </xf>
    <xf numFmtId="0" fontId="102" fillId="0" borderId="19" xfId="1" applyFont="1" applyBorder="1" applyAlignment="1">
      <alignment horizontal="center"/>
    </xf>
    <xf numFmtId="3" fontId="95" fillId="0" borderId="16" xfId="1" applyNumberFormat="1" applyBorder="1" applyAlignment="1">
      <alignment horizontal="center"/>
    </xf>
    <xf numFmtId="0" fontId="102" fillId="0" borderId="11" xfId="1" applyFont="1" applyBorder="1" applyAlignment="1">
      <alignment horizontal="center"/>
    </xf>
    <xf numFmtId="3" fontId="95" fillId="6" borderId="12" xfId="1" applyNumberFormat="1" applyFill="1" applyBorder="1" applyAlignment="1">
      <alignment horizontal="center"/>
    </xf>
    <xf numFmtId="3" fontId="95" fillId="0" borderId="12" xfId="1" applyNumberFormat="1" applyBorder="1" applyAlignment="1">
      <alignment horizontal="center"/>
    </xf>
    <xf numFmtId="3" fontId="96" fillId="9" borderId="10" xfId="1" applyNumberFormat="1" applyFont="1" applyFill="1" applyBorder="1" applyAlignment="1">
      <alignment horizontal="center"/>
    </xf>
    <xf numFmtId="0" fontId="0" fillId="0" borderId="0" xfId="0" applyBorder="1"/>
    <xf numFmtId="0" fontId="7" fillId="0" borderId="0" xfId="0" applyFont="1" applyAlignment="1">
      <alignment horizontal="justify" vertical="center" wrapText="1"/>
    </xf>
    <xf numFmtId="0" fontId="4" fillId="0" borderId="0" xfId="0" applyFont="1" applyAlignment="1">
      <alignment vertical="center"/>
    </xf>
    <xf numFmtId="0" fontId="16" fillId="0" borderId="0" xfId="0" applyFont="1" applyAlignment="1">
      <alignment horizontal="justify" vertical="center" wrapText="1"/>
    </xf>
    <xf numFmtId="0" fontId="9" fillId="0" borderId="0" xfId="0" applyFont="1" applyAlignment="1">
      <alignment vertical="center" wrapText="1"/>
    </xf>
    <xf numFmtId="0" fontId="4" fillId="0" borderId="0" xfId="0" applyFont="1" applyAlignment="1">
      <alignment wrapText="1"/>
    </xf>
    <xf numFmtId="0" fontId="7" fillId="0" borderId="0" xfId="0" applyFont="1" applyAlignment="1">
      <alignment wrapText="1"/>
    </xf>
    <xf numFmtId="0" fontId="23" fillId="0" borderId="4" xfId="0" applyFont="1" applyBorder="1" applyAlignment="1">
      <alignment horizontal="center" vertical="center" wrapText="1"/>
    </xf>
    <xf numFmtId="0" fontId="37" fillId="0" borderId="0" xfId="0" applyFont="1" applyAlignment="1">
      <alignment vertical="center" wrapText="1"/>
    </xf>
    <xf numFmtId="0" fontId="37" fillId="0" borderId="0" xfId="0" applyFont="1" applyAlignment="1">
      <alignment horizontal="justify" vertical="center" wrapText="1"/>
    </xf>
    <xf numFmtId="0" fontId="4" fillId="0" borderId="0" xfId="0" applyFont="1" applyAlignment="1">
      <alignment vertical="top" wrapText="1"/>
    </xf>
    <xf numFmtId="0" fontId="42" fillId="0" borderId="0" xfId="0" applyFont="1" applyAlignment="1">
      <alignment wrapText="1"/>
    </xf>
    <xf numFmtId="0" fontId="4" fillId="0" borderId="0" xfId="0" applyFont="1" applyBorder="1" applyAlignment="1">
      <alignment wrapText="1"/>
    </xf>
    <xf numFmtId="0" fontId="21" fillId="0" borderId="0" xfId="0" applyFont="1" applyAlignment="1">
      <alignment horizontal="justify" vertical="center" wrapText="1"/>
    </xf>
    <xf numFmtId="0" fontId="9" fillId="0" borderId="20" xfId="0" applyFont="1" applyBorder="1" applyAlignment="1">
      <alignment vertical="center" wrapText="1"/>
    </xf>
    <xf numFmtId="0" fontId="4" fillId="0" borderId="0" xfId="0" applyFont="1" applyBorder="1" applyAlignment="1">
      <alignment vertical="center" wrapText="1"/>
    </xf>
    <xf numFmtId="0" fontId="6" fillId="0" borderId="0" xfId="0" applyFont="1" applyAlignment="1">
      <alignment horizontal="justify" wrapText="1"/>
    </xf>
    <xf numFmtId="0" fontId="21" fillId="0" borderId="0" xfId="0" applyFont="1" applyAlignment="1">
      <alignment horizontal="justify" wrapText="1"/>
    </xf>
    <xf numFmtId="0" fontId="37" fillId="0" borderId="0" xfId="0" applyFont="1" applyAlignment="1">
      <alignment horizontal="justify" wrapText="1"/>
    </xf>
    <xf numFmtId="0" fontId="9" fillId="0" borderId="11" xfId="0" applyFont="1" applyBorder="1" applyAlignment="1">
      <alignment vertical="center" wrapText="1"/>
    </xf>
    <xf numFmtId="3" fontId="9" fillId="0" borderId="4" xfId="0" applyNumberFormat="1" applyFont="1" applyBorder="1" applyAlignment="1">
      <alignment horizontal="center" vertical="center" wrapText="1"/>
    </xf>
    <xf numFmtId="0" fontId="25" fillId="0" borderId="9"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1" xfId="0" applyFont="1" applyBorder="1" applyAlignment="1">
      <alignment vertical="center" wrapText="1"/>
    </xf>
    <xf numFmtId="3" fontId="9" fillId="0" borderId="7" xfId="0" applyNumberFormat="1" applyFont="1" applyBorder="1" applyAlignment="1">
      <alignment horizontal="center" vertical="center" wrapText="1"/>
    </xf>
    <xf numFmtId="3" fontId="9" fillId="0" borderId="15" xfId="0" applyNumberFormat="1" applyFont="1" applyFill="1" applyBorder="1" applyAlignment="1">
      <alignment horizontal="center" vertical="center" wrapText="1"/>
    </xf>
    <xf numFmtId="3" fontId="6" fillId="4" borderId="4" xfId="0" applyNumberFormat="1" applyFont="1" applyFill="1" applyBorder="1" applyAlignment="1">
      <alignment horizontal="center" vertical="center" wrapText="1"/>
    </xf>
    <xf numFmtId="0" fontId="53" fillId="5" borderId="9" xfId="0" applyFont="1" applyFill="1" applyBorder="1" applyAlignment="1">
      <alignment vertical="center" wrapText="1"/>
    </xf>
    <xf numFmtId="3" fontId="6" fillId="5" borderId="6" xfId="0" applyNumberFormat="1" applyFont="1" applyFill="1" applyBorder="1" applyAlignment="1">
      <alignment horizontal="center" vertical="center" wrapText="1"/>
    </xf>
    <xf numFmtId="3" fontId="9" fillId="0" borderId="4" xfId="0" applyNumberFormat="1" applyFont="1" applyFill="1" applyBorder="1" applyAlignment="1">
      <alignment horizontal="center" vertical="center" wrapText="1"/>
    </xf>
    <xf numFmtId="3" fontId="9" fillId="0" borderId="6"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0" fontId="12" fillId="0" borderId="15" xfId="0" applyFont="1" applyBorder="1" applyAlignment="1">
      <alignment horizontal="center" vertical="center" wrapText="1"/>
    </xf>
    <xf numFmtId="3" fontId="9" fillId="0" borderId="15" xfId="0" applyNumberFormat="1" applyFont="1" applyBorder="1" applyAlignment="1">
      <alignment horizontal="center" vertical="center" wrapText="1"/>
    </xf>
    <xf numFmtId="3" fontId="9" fillId="0" borderId="4" xfId="0" applyNumberFormat="1" applyFont="1" applyBorder="1" applyAlignment="1">
      <alignment horizontal="center" vertical="center"/>
    </xf>
    <xf numFmtId="0" fontId="25" fillId="0" borderId="0" xfId="0" applyFont="1" applyBorder="1" applyAlignment="1">
      <alignment horizontal="center" vertical="center" wrapText="1"/>
    </xf>
    <xf numFmtId="0" fontId="37" fillId="0" borderId="11" xfId="0" applyFont="1" applyBorder="1" applyAlignment="1">
      <alignment vertical="center" wrapText="1"/>
    </xf>
    <xf numFmtId="3" fontId="9" fillId="0" borderId="6" xfId="0" applyNumberFormat="1" applyFont="1" applyFill="1" applyBorder="1" applyAlignment="1">
      <alignment horizontal="center" vertical="center" wrapText="1"/>
    </xf>
    <xf numFmtId="0" fontId="24"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3" fontId="79" fillId="3" borderId="15" xfId="0" applyNumberFormat="1" applyFont="1" applyFill="1" applyBorder="1" applyAlignment="1">
      <alignment horizontal="center" vertical="center" wrapText="1"/>
    </xf>
    <xf numFmtId="0" fontId="53" fillId="4" borderId="11" xfId="0" applyFont="1" applyFill="1" applyBorder="1" applyAlignment="1">
      <alignment vertical="center" wrapText="1"/>
    </xf>
    <xf numFmtId="0" fontId="10" fillId="0" borderId="4" xfId="0" applyFont="1" applyBorder="1" applyAlignment="1">
      <alignment horizontal="center" vertical="center"/>
    </xf>
    <xf numFmtId="3" fontId="6" fillId="4" borderId="6" xfId="0" applyNumberFormat="1" applyFont="1" applyFill="1" applyBorder="1" applyAlignment="1">
      <alignment horizontal="center" vertical="center"/>
    </xf>
    <xf numFmtId="0" fontId="15" fillId="0" borderId="6" xfId="0" applyFont="1" applyBorder="1" applyAlignment="1">
      <alignment horizontal="center" vertical="center"/>
    </xf>
    <xf numFmtId="3" fontId="9" fillId="0" borderId="15" xfId="0" applyNumberFormat="1" applyFont="1" applyBorder="1" applyAlignment="1">
      <alignment horizontal="center" vertical="center"/>
    </xf>
    <xf numFmtId="0" fontId="59" fillId="0" borderId="4" xfId="0" applyFont="1" applyBorder="1" applyAlignment="1">
      <alignment horizontal="center" vertical="center" wrapText="1"/>
    </xf>
    <xf numFmtId="3" fontId="25" fillId="0" borderId="4" xfId="0" applyNumberFormat="1" applyFont="1" applyBorder="1" applyAlignment="1">
      <alignment horizontal="center" vertical="center" wrapText="1"/>
    </xf>
    <xf numFmtId="0" fontId="6" fillId="0" borderId="0" xfId="0" applyFont="1" applyBorder="1" applyAlignment="1">
      <alignment horizontal="left" wrapText="1"/>
    </xf>
    <xf numFmtId="0" fontId="15" fillId="0" borderId="7" xfId="0" applyFont="1" applyBorder="1" applyAlignment="1">
      <alignment horizontal="center" vertical="center" wrapText="1"/>
    </xf>
    <xf numFmtId="0" fontId="21" fillId="0" borderId="0" xfId="0" applyFont="1" applyBorder="1" applyAlignment="1">
      <alignment vertical="center" wrapText="1"/>
    </xf>
    <xf numFmtId="0" fontId="45" fillId="0" borderId="0" xfId="0" applyFont="1" applyBorder="1" applyAlignment="1">
      <alignment vertical="center" wrapText="1"/>
    </xf>
    <xf numFmtId="0" fontId="9" fillId="0" borderId="11" xfId="0" applyFont="1" applyBorder="1" applyAlignment="1">
      <alignment vertical="center"/>
    </xf>
    <xf numFmtId="0" fontId="15" fillId="0" borderId="4" xfId="0" applyFont="1" applyBorder="1" applyAlignment="1">
      <alignment horizontal="center" vertical="center"/>
    </xf>
    <xf numFmtId="0" fontId="9" fillId="0" borderId="15" xfId="0" applyFont="1" applyBorder="1" applyAlignment="1">
      <alignment vertical="center"/>
    </xf>
    <xf numFmtId="0" fontId="9" fillId="8" borderId="11" xfId="0" applyFont="1" applyFill="1" applyBorder="1" applyAlignment="1">
      <alignment vertical="center"/>
    </xf>
    <xf numFmtId="0" fontId="9" fillId="8" borderId="4" xfId="0" applyFont="1" applyFill="1" applyBorder="1" applyAlignment="1">
      <alignment vertical="center"/>
    </xf>
    <xf numFmtId="0" fontId="9" fillId="0" borderId="5" xfId="0" applyFont="1" applyBorder="1" applyAlignment="1">
      <alignment vertical="center"/>
    </xf>
    <xf numFmtId="0" fontId="102" fillId="0" borderId="11" xfId="1" applyFont="1" applyBorder="1" applyAlignment="1">
      <alignment horizontal="center" vertical="center" wrapText="1"/>
    </xf>
    <xf numFmtId="0" fontId="95" fillId="0" borderId="0" xfId="1" applyBorder="1" applyAlignment="1">
      <alignment horizontal="center" vertical="center"/>
    </xf>
    <xf numFmtId="0" fontId="97" fillId="3" borderId="11" xfId="1" applyFont="1" applyFill="1" applyBorder="1" applyAlignment="1">
      <alignment horizontal="center" vertical="center" wrapText="1"/>
    </xf>
    <xf numFmtId="0" fontId="122" fillId="0" borderId="0" xfId="0" applyFont="1" applyAlignment="1">
      <alignment vertical="center"/>
    </xf>
    <xf numFmtId="0" fontId="122" fillId="0" borderId="0" xfId="0" applyFont="1" applyFill="1" applyAlignment="1">
      <alignment vertical="center"/>
    </xf>
    <xf numFmtId="0" fontId="123" fillId="0" borderId="0" xfId="0" applyFont="1" applyAlignment="1">
      <alignment vertical="center"/>
    </xf>
    <xf numFmtId="0" fontId="122" fillId="0" borderId="0" xfId="0" applyFont="1" applyAlignment="1">
      <alignment horizontal="center" vertical="center"/>
    </xf>
    <xf numFmtId="0" fontId="124" fillId="0" borderId="0" xfId="0" applyFont="1" applyAlignment="1">
      <alignment vertical="center"/>
    </xf>
    <xf numFmtId="0" fontId="122" fillId="6" borderId="0" xfId="0" applyFont="1" applyFill="1" applyAlignment="1">
      <alignment vertical="center"/>
    </xf>
    <xf numFmtId="0" fontId="122" fillId="0" borderId="0" xfId="0" applyFont="1" applyBorder="1" applyAlignment="1">
      <alignment vertical="center"/>
    </xf>
    <xf numFmtId="0" fontId="122" fillId="6" borderId="0" xfId="0" applyFont="1" applyFill="1" applyBorder="1" applyAlignment="1">
      <alignment vertical="center"/>
    </xf>
    <xf numFmtId="0" fontId="124" fillId="0" borderId="0" xfId="0" applyFont="1" applyBorder="1" applyAlignment="1">
      <alignment vertical="center"/>
    </xf>
    <xf numFmtId="0" fontId="122" fillId="14" borderId="0" xfId="0" applyFont="1" applyFill="1" applyAlignment="1">
      <alignment vertical="center" wrapText="1"/>
    </xf>
    <xf numFmtId="3" fontId="110" fillId="0" borderId="12" xfId="1" applyNumberFormat="1" applyFont="1" applyBorder="1" applyAlignment="1">
      <alignment horizontal="center" vertical="center"/>
    </xf>
    <xf numFmtId="3" fontId="9" fillId="0" borderId="4" xfId="0" applyNumberFormat="1" applyFont="1" applyBorder="1" applyAlignment="1">
      <alignment horizontal="center" vertical="center" wrapText="1"/>
    </xf>
    <xf numFmtId="0" fontId="25" fillId="0" borderId="6" xfId="0" applyFont="1" applyBorder="1" applyAlignment="1">
      <alignment horizontal="center" vertical="center" wrapText="1"/>
    </xf>
    <xf numFmtId="3" fontId="25" fillId="0" borderId="4" xfId="0" applyNumberFormat="1" applyFont="1" applyBorder="1" applyAlignment="1">
      <alignment horizontal="center" vertical="center" wrapText="1"/>
    </xf>
    <xf numFmtId="0" fontId="4" fillId="0" borderId="0" xfId="0" applyFont="1" applyAlignment="1">
      <alignment vertical="center" wrapText="1"/>
    </xf>
    <xf numFmtId="0" fontId="9" fillId="0" borderId="0" xfId="0" applyFont="1" applyAlignment="1">
      <alignment vertical="center" wrapText="1"/>
    </xf>
    <xf numFmtId="0" fontId="4" fillId="0" borderId="0" xfId="0" applyFont="1" applyBorder="1" applyAlignment="1">
      <alignment vertical="center" wrapText="1"/>
    </xf>
    <xf numFmtId="3" fontId="6" fillId="4" borderId="4" xfId="0" applyNumberFormat="1" applyFont="1" applyFill="1" applyBorder="1" applyAlignment="1">
      <alignment horizontal="center" vertical="center" wrapText="1"/>
    </xf>
    <xf numFmtId="3" fontId="6" fillId="4" borderId="12" xfId="0" applyNumberFormat="1" applyFont="1" applyFill="1" applyBorder="1" applyAlignment="1">
      <alignment horizontal="center" vertical="center" wrapText="1"/>
    </xf>
    <xf numFmtId="0" fontId="15" fillId="0" borderId="4" xfId="0" applyFont="1" applyBorder="1" applyAlignment="1">
      <alignment horizontal="center" vertical="center" wrapText="1"/>
    </xf>
    <xf numFmtId="0" fontId="45" fillId="0" borderId="0" xfId="0" applyFont="1" applyBorder="1" applyAlignment="1">
      <alignment vertical="center" wrapText="1"/>
    </xf>
    <xf numFmtId="3" fontId="6" fillId="0" borderId="4"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0" fontId="42" fillId="0" borderId="0" xfId="0" applyFont="1" applyAlignment="1">
      <alignment vertical="center" wrapText="1"/>
    </xf>
    <xf numFmtId="0" fontId="15" fillId="0" borderId="6" xfId="0" applyFont="1" applyBorder="1" applyAlignment="1">
      <alignment horizontal="center" vertical="center" wrapText="1"/>
    </xf>
    <xf numFmtId="3" fontId="6" fillId="4" borderId="10" xfId="0" applyNumberFormat="1" applyFont="1" applyFill="1" applyBorder="1" applyAlignment="1">
      <alignment horizontal="center" vertical="center" wrapText="1"/>
    </xf>
    <xf numFmtId="0" fontId="15" fillId="0" borderId="10" xfId="0" applyFont="1" applyBorder="1" applyAlignment="1">
      <alignment horizontal="center" vertical="center" wrapText="1"/>
    </xf>
    <xf numFmtId="3" fontId="6" fillId="5" borderId="6" xfId="0" applyNumberFormat="1" applyFont="1" applyFill="1" applyBorder="1" applyAlignment="1">
      <alignment horizontal="center" vertical="center" wrapText="1"/>
    </xf>
    <xf numFmtId="3" fontId="6" fillId="5" borderId="10" xfId="0" applyNumberFormat="1" applyFont="1" applyFill="1" applyBorder="1" applyAlignment="1">
      <alignment horizontal="center" vertical="center" wrapText="1"/>
    </xf>
    <xf numFmtId="0" fontId="25" fillId="0" borderId="0" xfId="0" applyFont="1" applyBorder="1" applyAlignment="1">
      <alignment horizontal="center" vertical="center" wrapText="1"/>
    </xf>
    <xf numFmtId="0" fontId="37" fillId="0" borderId="0" xfId="0" applyFont="1" applyAlignment="1">
      <alignment vertical="center" wrapText="1"/>
    </xf>
    <xf numFmtId="0" fontId="37" fillId="0" borderId="0" xfId="0" applyFont="1" applyAlignment="1">
      <alignment horizontal="justify" vertical="center" wrapText="1"/>
    </xf>
    <xf numFmtId="0" fontId="4" fillId="0" borderId="0" xfId="0" applyFont="1" applyAlignment="1">
      <alignment vertical="center"/>
    </xf>
    <xf numFmtId="3" fontId="25" fillId="0" borderId="7" xfId="0" applyNumberFormat="1" applyFont="1" applyBorder="1" applyAlignment="1">
      <alignment horizontal="center" vertical="center" wrapText="1"/>
    </xf>
    <xf numFmtId="3" fontId="6" fillId="0" borderId="8" xfId="0" applyNumberFormat="1" applyFont="1" applyBorder="1" applyAlignment="1">
      <alignment horizontal="center" vertical="center"/>
    </xf>
    <xf numFmtId="3" fontId="6" fillId="13" borderId="12" xfId="0" applyNumberFormat="1" applyFont="1" applyFill="1" applyBorder="1" applyAlignment="1">
      <alignment horizontal="center" vertical="center" wrapText="1"/>
    </xf>
    <xf numFmtId="0" fontId="53" fillId="13" borderId="0" xfId="0" applyFont="1" applyFill="1" applyBorder="1" applyAlignment="1">
      <alignment vertical="center" wrapText="1"/>
    </xf>
    <xf numFmtId="3" fontId="53" fillId="13" borderId="0" xfId="0" applyNumberFormat="1" applyFont="1" applyFill="1" applyBorder="1" applyAlignment="1">
      <alignment horizontal="center" vertical="center" wrapText="1"/>
    </xf>
    <xf numFmtId="0" fontId="25" fillId="13" borderId="0" xfId="0" applyFont="1" applyFill="1" applyBorder="1" applyAlignment="1">
      <alignment horizontal="center" vertical="center" wrapText="1"/>
    </xf>
    <xf numFmtId="3" fontId="6" fillId="13" borderId="0" xfId="0" applyNumberFormat="1" applyFont="1" applyFill="1" applyBorder="1" applyAlignment="1">
      <alignment horizontal="center" vertical="center" wrapText="1"/>
    </xf>
    <xf numFmtId="0" fontId="53" fillId="13" borderId="13" xfId="0" applyFont="1" applyFill="1" applyBorder="1" applyAlignment="1">
      <alignment vertical="center" wrapText="1"/>
    </xf>
    <xf numFmtId="3" fontId="53" fillId="13" borderId="14" xfId="0" applyNumberFormat="1" applyFont="1" applyFill="1" applyBorder="1" applyAlignment="1">
      <alignment horizontal="center" vertical="center" wrapText="1"/>
    </xf>
    <xf numFmtId="0" fontId="0" fillId="13" borderId="0" xfId="0" applyFill="1"/>
    <xf numFmtId="0" fontId="122" fillId="13" borderId="0" xfId="0" applyFont="1" applyFill="1" applyAlignment="1">
      <alignment vertical="center"/>
    </xf>
    <xf numFmtId="3" fontId="9" fillId="0" borderId="5" xfId="0" applyNumberFormat="1" applyFont="1" applyFill="1" applyBorder="1" applyAlignment="1">
      <alignment horizontal="center" vertical="center" wrapText="1"/>
    </xf>
    <xf numFmtId="0" fontId="122" fillId="13" borderId="0" xfId="0" applyFont="1" applyFill="1" applyAlignment="1">
      <alignment vertical="center" wrapText="1"/>
    </xf>
    <xf numFmtId="10" fontId="9" fillId="14" borderId="4" xfId="0" applyNumberFormat="1" applyFont="1" applyFill="1" applyBorder="1" applyAlignment="1">
      <alignment horizontal="center" vertical="center"/>
    </xf>
    <xf numFmtId="167" fontId="37" fillId="14" borderId="4" xfId="0" applyNumberFormat="1" applyFont="1" applyFill="1" applyBorder="1" applyAlignment="1">
      <alignment horizontal="center" vertical="center"/>
    </xf>
    <xf numFmtId="0" fontId="122" fillId="14" borderId="0" xfId="0" applyFont="1" applyFill="1" applyAlignment="1">
      <alignment vertical="center"/>
    </xf>
    <xf numFmtId="0" fontId="122" fillId="15" borderId="0" xfId="0" applyFont="1" applyFill="1" applyAlignment="1">
      <alignment vertical="center"/>
    </xf>
    <xf numFmtId="0" fontId="25" fillId="15" borderId="4" xfId="0" applyFont="1" applyFill="1" applyBorder="1" applyAlignment="1">
      <alignment horizontal="center" vertical="center"/>
    </xf>
    <xf numFmtId="3" fontId="9" fillId="14" borderId="4" xfId="0" applyNumberFormat="1"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37"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4" fillId="0" borderId="8" xfId="0" applyFont="1" applyBorder="1" applyAlignment="1">
      <alignment horizontal="center" vertical="center"/>
    </xf>
    <xf numFmtId="0" fontId="9" fillId="8" borderId="12" xfId="0" applyFont="1" applyFill="1" applyBorder="1" applyAlignment="1">
      <alignment horizontal="center" vertical="center"/>
    </xf>
    <xf numFmtId="0" fontId="44" fillId="8" borderId="12" xfId="0" applyFont="1" applyFill="1" applyBorder="1" applyAlignment="1">
      <alignment horizontal="center" vertical="center"/>
    </xf>
    <xf numFmtId="0" fontId="9" fillId="0" borderId="23" xfId="0" applyFont="1" applyBorder="1" applyAlignment="1">
      <alignment horizontal="center" vertical="center"/>
    </xf>
    <xf numFmtId="3" fontId="106" fillId="0" borderId="0" xfId="1" applyNumberFormat="1" applyFont="1" applyBorder="1" applyAlignment="1">
      <alignment horizontal="center" vertical="center" wrapText="1"/>
    </xf>
    <xf numFmtId="3" fontId="106" fillId="0" borderId="27" xfId="1" applyNumberFormat="1" applyFont="1" applyBorder="1" applyAlignment="1">
      <alignment horizontal="center" vertical="center" wrapText="1"/>
    </xf>
    <xf numFmtId="0" fontId="42" fillId="0" borderId="0" xfId="0" applyFont="1" applyAlignment="1">
      <alignment horizontal="center" vertical="center" wrapText="1"/>
    </xf>
    <xf numFmtId="0" fontId="0" fillId="0" borderId="0" xfId="0" applyFill="1" applyAlignment="1">
      <alignment horizontal="center" vertical="center"/>
    </xf>
    <xf numFmtId="0" fontId="2" fillId="0" borderId="0" xfId="0" applyFont="1" applyAlignment="1">
      <alignment horizontal="center" vertical="center"/>
    </xf>
    <xf numFmtId="0" fontId="65" fillId="0" borderId="0" xfId="0" applyFont="1" applyBorder="1" applyAlignment="1">
      <alignment horizontal="center" vertical="center"/>
    </xf>
    <xf numFmtId="3" fontId="95" fillId="0" borderId="16" xfId="1" applyNumberFormat="1" applyBorder="1" applyAlignment="1">
      <alignment horizontal="center" vertical="center"/>
    </xf>
    <xf numFmtId="0" fontId="107" fillId="3" borderId="11" xfId="1" applyFont="1" applyFill="1" applyBorder="1" applyAlignment="1">
      <alignment horizontal="center" vertical="center"/>
    </xf>
    <xf numFmtId="3" fontId="109" fillId="3" borderId="12" xfId="1" applyNumberFormat="1" applyFont="1" applyFill="1" applyBorder="1" applyAlignment="1">
      <alignment horizontal="center" vertical="center"/>
    </xf>
    <xf numFmtId="0" fontId="102" fillId="0" borderId="4" xfId="1" applyFont="1" applyBorder="1" applyAlignment="1">
      <alignment horizontal="justify" vertical="center" wrapText="1"/>
    </xf>
    <xf numFmtId="3" fontId="95" fillId="0" borderId="4" xfId="1" applyNumberFormat="1" applyBorder="1" applyAlignment="1">
      <alignment horizontal="center" vertical="center" wrapText="1"/>
    </xf>
    <xf numFmtId="0" fontId="102" fillId="0" borderId="6" xfId="1" applyFont="1" applyBorder="1" applyAlignment="1">
      <alignment horizontal="justify" vertical="center" wrapText="1"/>
    </xf>
    <xf numFmtId="3" fontId="95" fillId="0" borderId="6" xfId="1" applyNumberFormat="1" applyBorder="1" applyAlignment="1">
      <alignment horizontal="center" vertical="center" wrapText="1"/>
    </xf>
    <xf numFmtId="0" fontId="112" fillId="3" borderId="31" xfId="1" applyFont="1" applyFill="1" applyBorder="1" applyAlignment="1">
      <alignment horizontal="justify" vertical="center" wrapText="1"/>
    </xf>
    <xf numFmtId="0" fontId="112" fillId="3" borderId="32" xfId="1" applyFont="1" applyFill="1" applyBorder="1" applyAlignment="1">
      <alignment horizontal="justify" vertical="center" wrapText="1"/>
    </xf>
    <xf numFmtId="0" fontId="112" fillId="3" borderId="33" xfId="1" applyFont="1" applyFill="1" applyBorder="1" applyAlignment="1">
      <alignment horizontal="justify" vertical="center" wrapText="1"/>
    </xf>
    <xf numFmtId="3" fontId="111" fillId="3" borderId="31" xfId="1" applyNumberFormat="1" applyFont="1" applyFill="1" applyBorder="1" applyAlignment="1">
      <alignment horizontal="center" vertical="center" wrapText="1"/>
    </xf>
    <xf numFmtId="3" fontId="111" fillId="3" borderId="33" xfId="1" applyNumberFormat="1" applyFont="1" applyFill="1" applyBorder="1" applyAlignment="1">
      <alignment horizontal="center" vertical="center" wrapText="1"/>
    </xf>
    <xf numFmtId="0" fontId="96" fillId="0" borderId="3" xfId="1" applyFont="1" applyBorder="1" applyAlignment="1">
      <alignment horizontal="center" vertical="center" wrapText="1"/>
    </xf>
    <xf numFmtId="1" fontId="98" fillId="0" borderId="3" xfId="1" applyNumberFormat="1" applyFont="1" applyBorder="1" applyAlignment="1">
      <alignment horizontal="center" vertical="center" wrapText="1"/>
    </xf>
    <xf numFmtId="0" fontId="96" fillId="9" borderId="34" xfId="1" applyFont="1" applyFill="1" applyBorder="1" applyAlignment="1">
      <alignment horizontal="left" vertical="center" wrapText="1"/>
    </xf>
    <xf numFmtId="0" fontId="96" fillId="9" borderId="35" xfId="1" applyFont="1" applyFill="1" applyBorder="1" applyAlignment="1">
      <alignment horizontal="left" vertical="center" wrapText="1"/>
    </xf>
    <xf numFmtId="0" fontId="96" fillId="9" borderId="36" xfId="1" applyFont="1" applyFill="1" applyBorder="1" applyAlignment="1">
      <alignment horizontal="left" vertical="center" wrapText="1"/>
    </xf>
    <xf numFmtId="3" fontId="96" fillId="9" borderId="6" xfId="1" applyNumberFormat="1" applyFont="1" applyFill="1" applyBorder="1" applyAlignment="1">
      <alignment horizontal="center" vertical="center"/>
    </xf>
    <xf numFmtId="0" fontId="103" fillId="0" borderId="11" xfId="1" applyFont="1" applyBorder="1" applyAlignment="1">
      <alignment horizontal="center" vertical="center" wrapText="1"/>
    </xf>
    <xf numFmtId="0" fontId="103" fillId="0" borderId="4" xfId="1" applyFont="1" applyBorder="1" applyAlignment="1">
      <alignment horizontal="justify" vertical="center" wrapText="1"/>
    </xf>
    <xf numFmtId="3" fontId="110" fillId="0" borderId="4" xfId="1" applyNumberFormat="1" applyFont="1" applyBorder="1" applyAlignment="1">
      <alignment horizontal="center" vertical="center"/>
    </xf>
    <xf numFmtId="0" fontId="102" fillId="0" borderId="4" xfId="1" applyFont="1" applyBorder="1" applyAlignment="1">
      <alignment horizontal="justify" vertical="center"/>
    </xf>
    <xf numFmtId="0" fontId="103" fillId="3" borderId="4" xfId="1" applyFont="1" applyFill="1" applyBorder="1" applyAlignment="1">
      <alignment horizontal="justify" vertical="center"/>
    </xf>
    <xf numFmtId="3" fontId="110" fillId="3" borderId="4" xfId="1" applyNumberFormat="1" applyFont="1" applyFill="1" applyBorder="1" applyAlignment="1">
      <alignment horizontal="center" vertical="center"/>
    </xf>
    <xf numFmtId="3" fontId="110" fillId="0" borderId="12" xfId="1" applyNumberFormat="1" applyFont="1" applyBorder="1" applyAlignment="1">
      <alignment horizontal="center" vertical="center"/>
    </xf>
    <xf numFmtId="0" fontId="103" fillId="3" borderId="20" xfId="1" applyFont="1" applyFill="1" applyBorder="1" applyAlignment="1">
      <alignment horizontal="center" vertical="center" wrapText="1"/>
    </xf>
    <xf numFmtId="0" fontId="103" fillId="3" borderId="22" xfId="1" applyFont="1" applyFill="1" applyBorder="1" applyAlignment="1">
      <alignment horizontal="center" vertical="center" wrapText="1"/>
    </xf>
    <xf numFmtId="0" fontId="103" fillId="3" borderId="4" xfId="1" applyFont="1" applyFill="1" applyBorder="1" applyAlignment="1">
      <alignment horizontal="justify" vertical="center" wrapText="1"/>
    </xf>
    <xf numFmtId="3" fontId="110" fillId="3" borderId="8" xfId="1" applyNumberFormat="1" applyFont="1" applyFill="1" applyBorder="1" applyAlignment="1">
      <alignment horizontal="center" vertical="center"/>
    </xf>
    <xf numFmtId="3" fontId="110" fillId="3" borderId="23" xfId="1" applyNumberFormat="1" applyFont="1" applyFill="1" applyBorder="1" applyAlignment="1">
      <alignment horizontal="center" vertical="center"/>
    </xf>
    <xf numFmtId="0" fontId="97" fillId="3" borderId="11" xfId="1" applyFont="1" applyFill="1" applyBorder="1" applyAlignment="1">
      <alignment horizontal="center" vertical="center" wrapText="1"/>
    </xf>
    <xf numFmtId="0" fontId="95" fillId="0" borderId="11" xfId="1" applyBorder="1" applyAlignment="1">
      <alignment horizontal="center" vertical="center" wrapText="1"/>
    </xf>
    <xf numFmtId="0" fontId="97" fillId="3" borderId="4" xfId="1" applyFont="1" applyFill="1" applyBorder="1" applyAlignment="1">
      <alignment horizontal="justify" vertical="center" wrapText="1"/>
    </xf>
    <xf numFmtId="3" fontId="98" fillId="3" borderId="4" xfId="1" applyNumberFormat="1" applyFont="1" applyFill="1" applyBorder="1" applyAlignment="1">
      <alignment horizontal="center" vertical="center" wrapText="1"/>
    </xf>
    <xf numFmtId="3" fontId="95" fillId="0" borderId="4" xfId="1" applyNumberFormat="1" applyBorder="1" applyAlignment="1">
      <alignment horizontal="center" vertical="center"/>
    </xf>
    <xf numFmtId="3" fontId="95" fillId="6" borderId="4" xfId="1" applyNumberFormat="1" applyFill="1" applyBorder="1" applyAlignment="1">
      <alignment horizontal="center" vertical="center"/>
    </xf>
    <xf numFmtId="0" fontId="102" fillId="0" borderId="4" xfId="1" applyFont="1" applyBorder="1" applyAlignment="1">
      <alignment horizontal="center" vertical="center"/>
    </xf>
    <xf numFmtId="3" fontId="98" fillId="3" borderId="12" xfId="1" applyNumberFormat="1" applyFont="1" applyFill="1" applyBorder="1" applyAlignment="1">
      <alignment horizontal="center" vertical="center" wrapText="1"/>
    </xf>
    <xf numFmtId="3" fontId="101" fillId="3" borderId="12" xfId="1" applyNumberFormat="1" applyFont="1" applyFill="1" applyBorder="1" applyAlignment="1">
      <alignment horizontal="center" vertical="center" wrapText="1"/>
    </xf>
    <xf numFmtId="0" fontId="97" fillId="3" borderId="1" xfId="1" applyFont="1" applyFill="1" applyBorder="1" applyAlignment="1">
      <alignment horizontal="left" vertical="center" wrapText="1"/>
    </xf>
    <xf numFmtId="0" fontId="97" fillId="3" borderId="37" xfId="1" applyFont="1" applyFill="1" applyBorder="1" applyAlignment="1">
      <alignment horizontal="left" vertical="center" wrapText="1"/>
    </xf>
    <xf numFmtId="0" fontId="97" fillId="3" borderId="38" xfId="1" applyFont="1" applyFill="1" applyBorder="1" applyAlignment="1">
      <alignment horizontal="left" vertical="center" wrapText="1"/>
    </xf>
    <xf numFmtId="3" fontId="97" fillId="3" borderId="4" xfId="1" applyNumberFormat="1" applyFont="1" applyFill="1" applyBorder="1" applyAlignment="1">
      <alignment horizontal="center" vertical="center" wrapText="1"/>
    </xf>
    <xf numFmtId="0" fontId="102" fillId="0" borderId="4" xfId="1" applyFont="1" applyBorder="1" applyAlignment="1">
      <alignment horizontal="left" vertical="center"/>
    </xf>
    <xf numFmtId="0" fontId="102" fillId="0" borderId="4" xfId="1" applyFont="1" applyBorder="1" applyAlignment="1">
      <alignment horizontal="left" vertical="center" wrapText="1"/>
    </xf>
    <xf numFmtId="3" fontId="95" fillId="0" borderId="4" xfId="1" applyNumberFormat="1" applyFont="1" applyBorder="1" applyAlignment="1">
      <alignment horizontal="center" vertical="center"/>
    </xf>
    <xf numFmtId="0" fontId="102" fillId="0" borderId="4" xfId="1" applyFont="1" applyBorder="1" applyAlignment="1">
      <alignment horizontal="justify"/>
    </xf>
    <xf numFmtId="3" fontId="95" fillId="0" borderId="4" xfId="1" applyNumberFormat="1" applyBorder="1" applyAlignment="1">
      <alignment horizontal="center"/>
    </xf>
    <xf numFmtId="0" fontId="96" fillId="0" borderId="39" xfId="1" applyFont="1" applyBorder="1" applyAlignment="1">
      <alignment horizontal="center" vertical="center" wrapText="1"/>
    </xf>
    <xf numFmtId="1" fontId="98" fillId="0" borderId="31" xfId="1" applyNumberFormat="1" applyFont="1" applyBorder="1" applyAlignment="1">
      <alignment horizontal="center" vertical="center" wrapText="1"/>
    </xf>
    <xf numFmtId="1" fontId="98" fillId="0" borderId="33" xfId="1" applyNumberFormat="1" applyFont="1" applyBorder="1" applyAlignment="1">
      <alignment horizontal="center" vertical="center" wrapText="1"/>
    </xf>
    <xf numFmtId="0" fontId="96" fillId="5" borderId="13" xfId="1" applyFont="1" applyFill="1" applyBorder="1" applyAlignment="1">
      <alignment horizontal="center" vertical="center" wrapText="1"/>
    </xf>
    <xf numFmtId="0" fontId="96" fillId="5" borderId="0" xfId="1" applyFont="1" applyFill="1" applyBorder="1" applyAlignment="1">
      <alignment horizontal="center" vertical="center" wrapText="1"/>
    </xf>
    <xf numFmtId="0" fontId="107" fillId="3" borderId="40" xfId="1" applyFont="1" applyFill="1" applyBorder="1" applyAlignment="1">
      <alignment horizontal="left" vertical="center" wrapText="1"/>
    </xf>
    <xf numFmtId="0" fontId="107" fillId="3" borderId="41" xfId="1" applyFont="1" applyFill="1" applyBorder="1" applyAlignment="1">
      <alignment horizontal="left" vertical="center" wrapText="1"/>
    </xf>
    <xf numFmtId="0" fontId="107" fillId="3" borderId="42" xfId="1" applyFont="1" applyFill="1" applyBorder="1" applyAlignment="1">
      <alignment horizontal="left" vertical="center" wrapText="1"/>
    </xf>
    <xf numFmtId="3" fontId="109" fillId="3" borderId="15" xfId="1" applyNumberFormat="1" applyFont="1" applyFill="1" applyBorder="1" applyAlignment="1">
      <alignment horizontal="center" vertical="center"/>
    </xf>
    <xf numFmtId="0" fontId="96" fillId="9" borderId="34" xfId="1" applyFont="1" applyFill="1" applyBorder="1" applyAlignment="1">
      <alignment horizontal="justify" vertical="center" wrapText="1"/>
    </xf>
    <xf numFmtId="0" fontId="96" fillId="9" borderId="35" xfId="1" applyFont="1" applyFill="1" applyBorder="1" applyAlignment="1">
      <alignment horizontal="justify" vertical="center" wrapText="1"/>
    </xf>
    <xf numFmtId="0" fontId="96" fillId="9" borderId="36" xfId="1" applyFont="1" applyFill="1" applyBorder="1" applyAlignment="1">
      <alignment horizontal="justify" vertical="center" wrapText="1"/>
    </xf>
    <xf numFmtId="3" fontId="96" fillId="9" borderId="6" xfId="1" applyNumberFormat="1" applyFont="1" applyFill="1" applyBorder="1" applyAlignment="1">
      <alignment horizontal="center"/>
    </xf>
    <xf numFmtId="0" fontId="95" fillId="0" borderId="0" xfId="1" applyBorder="1" applyAlignment="1">
      <alignment horizontal="center" vertical="center"/>
    </xf>
    <xf numFmtId="0" fontId="96" fillId="5" borderId="43" xfId="1" applyFont="1" applyFill="1" applyBorder="1" applyAlignment="1">
      <alignment horizontal="center" vertical="center" wrapText="1"/>
    </xf>
    <xf numFmtId="0" fontId="96" fillId="5" borderId="44" xfId="1" applyFont="1" applyFill="1" applyBorder="1" applyAlignment="1">
      <alignment horizontal="center" vertical="center" wrapText="1"/>
    </xf>
    <xf numFmtId="0" fontId="102" fillId="0" borderId="15" xfId="1" applyFont="1" applyBorder="1" applyAlignment="1">
      <alignment horizontal="justify"/>
    </xf>
    <xf numFmtId="3" fontId="95" fillId="0" borderId="15" xfId="1" applyNumberFormat="1" applyBorder="1" applyAlignment="1">
      <alignment horizontal="center"/>
    </xf>
    <xf numFmtId="0" fontId="97" fillId="3" borderId="4" xfId="1" applyFont="1" applyFill="1" applyBorder="1" applyAlignment="1">
      <alignment horizontal="center" vertical="center" wrapText="1"/>
    </xf>
    <xf numFmtId="3" fontId="101" fillId="3" borderId="4" xfId="1" applyNumberFormat="1" applyFont="1" applyFill="1" applyBorder="1" applyAlignment="1">
      <alignment horizontal="center" vertical="center"/>
    </xf>
    <xf numFmtId="0" fontId="102" fillId="0" borderId="4" xfId="1" applyFont="1" applyBorder="1" applyAlignment="1">
      <alignment horizontal="justify" vertical="justify" wrapText="1"/>
    </xf>
    <xf numFmtId="0" fontId="102" fillId="0" borderId="4" xfId="1" applyFont="1" applyBorder="1" applyAlignment="1">
      <alignment horizontal="justify" vertical="justify"/>
    </xf>
    <xf numFmtId="0" fontId="98" fillId="9" borderId="6" xfId="1" applyFont="1" applyFill="1" applyBorder="1" applyAlignment="1">
      <alignment horizontal="justify" vertical="justify" wrapText="1"/>
    </xf>
    <xf numFmtId="3" fontId="98" fillId="9" borderId="6" xfId="1" applyNumberFormat="1" applyFont="1" applyFill="1" applyBorder="1" applyAlignment="1">
      <alignment horizontal="center" vertical="center"/>
    </xf>
    <xf numFmtId="3" fontId="103" fillId="0" borderId="4" xfId="1" applyNumberFormat="1" applyFont="1" applyBorder="1" applyAlignment="1">
      <alignment horizontal="center" vertical="center"/>
    </xf>
    <xf numFmtId="3" fontId="104" fillId="0" borderId="4" xfId="1" applyNumberFormat="1" applyFont="1" applyBorder="1" applyAlignment="1">
      <alignment horizontal="center" vertical="center"/>
    </xf>
    <xf numFmtId="0" fontId="97" fillId="3" borderId="11" xfId="1" applyFont="1" applyFill="1" applyBorder="1" applyAlignment="1">
      <alignment horizontal="justify" vertical="justify" wrapText="1"/>
    </xf>
    <xf numFmtId="0" fontId="97" fillId="3" borderId="4" xfId="1" applyFont="1" applyFill="1" applyBorder="1" applyAlignment="1">
      <alignment horizontal="justify" vertical="justify" wrapText="1"/>
    </xf>
    <xf numFmtId="0" fontId="103" fillId="0" borderId="4" xfId="1" applyFont="1" applyBorder="1" applyAlignment="1">
      <alignment horizontal="justify" vertical="center"/>
    </xf>
    <xf numFmtId="3" fontId="103" fillId="6" borderId="4" xfId="1" applyNumberFormat="1" applyFont="1" applyFill="1" applyBorder="1" applyAlignment="1">
      <alignment horizontal="center" vertical="center"/>
    </xf>
    <xf numFmtId="3" fontId="102" fillId="0" borderId="4" xfId="1" applyNumberFormat="1" applyFont="1" applyBorder="1" applyAlignment="1">
      <alignment horizontal="center" vertical="center"/>
    </xf>
    <xf numFmtId="3" fontId="102" fillId="0" borderId="4" xfId="1" applyNumberFormat="1" applyFont="1" applyBorder="1" applyAlignment="1">
      <alignment horizontal="center" vertical="center" wrapText="1"/>
    </xf>
    <xf numFmtId="0" fontId="97" fillId="4" borderId="4" xfId="1" applyFont="1" applyFill="1" applyBorder="1" applyAlignment="1">
      <alignment horizontal="justify" vertical="justify" wrapText="1"/>
    </xf>
    <xf numFmtId="3" fontId="97" fillId="4" borderId="4" xfId="1" applyNumberFormat="1" applyFont="1" applyFill="1" applyBorder="1" applyAlignment="1">
      <alignment horizontal="center" vertical="center"/>
    </xf>
    <xf numFmtId="0" fontId="97" fillId="4" borderId="11" xfId="1" applyFont="1" applyFill="1" applyBorder="1" applyAlignment="1">
      <alignment horizontal="center" vertical="center" wrapText="1"/>
    </xf>
    <xf numFmtId="0" fontId="102" fillId="0" borderId="11" xfId="1" applyFont="1" applyBorder="1" applyAlignment="1">
      <alignment horizontal="center" vertical="center" wrapText="1"/>
    </xf>
    <xf numFmtId="3" fontId="97" fillId="4" borderId="4" xfId="1" applyNumberFormat="1" applyFont="1" applyFill="1" applyBorder="1" applyAlignment="1">
      <alignment horizontal="center" vertical="center" wrapText="1"/>
    </xf>
    <xf numFmtId="3" fontId="97" fillId="4" borderId="12" xfId="1" applyNumberFormat="1" applyFont="1" applyFill="1" applyBorder="1" applyAlignment="1">
      <alignment horizontal="center" vertical="center" wrapText="1"/>
    </xf>
    <xf numFmtId="3" fontId="100" fillId="0" borderId="12" xfId="1" applyNumberFormat="1" applyFont="1" applyBorder="1" applyAlignment="1">
      <alignment horizontal="center" vertical="center" wrapText="1"/>
    </xf>
    <xf numFmtId="0" fontId="96" fillId="0" borderId="0" xfId="1" applyFont="1" applyAlignment="1">
      <alignment horizontal="center" vertical="center" wrapText="1"/>
    </xf>
    <xf numFmtId="0" fontId="96" fillId="0" borderId="31" xfId="1" applyFont="1" applyBorder="1" applyAlignment="1">
      <alignment horizontal="center" vertical="center" wrapText="1"/>
    </xf>
    <xf numFmtId="0" fontId="96" fillId="0" borderId="32" xfId="1" applyFont="1" applyBorder="1" applyAlignment="1">
      <alignment horizontal="center" vertical="center" wrapText="1"/>
    </xf>
    <xf numFmtId="0" fontId="96" fillId="0" borderId="33" xfId="1" applyFont="1" applyBorder="1" applyAlignment="1">
      <alignment horizontal="center" vertical="center" wrapText="1"/>
    </xf>
    <xf numFmtId="0" fontId="96" fillId="5" borderId="19" xfId="1" applyFont="1" applyFill="1" applyBorder="1" applyAlignment="1">
      <alignment horizontal="center" vertical="center" wrapText="1"/>
    </xf>
    <xf numFmtId="0" fontId="96" fillId="5" borderId="15" xfId="1" applyFont="1" applyFill="1" applyBorder="1" applyAlignment="1">
      <alignment horizontal="center" vertical="center" wrapText="1"/>
    </xf>
    <xf numFmtId="3" fontId="99" fillId="0" borderId="15" xfId="1" applyNumberFormat="1" applyFont="1" applyBorder="1" applyAlignment="1">
      <alignment horizontal="center" vertical="center" wrapText="1"/>
    </xf>
    <xf numFmtId="0" fontId="100" fillId="0" borderId="4" xfId="1" applyFont="1" applyBorder="1" applyAlignment="1">
      <alignment horizontal="justify" vertical="justify" wrapText="1"/>
    </xf>
    <xf numFmtId="3" fontId="101" fillId="0" borderId="4" xfId="1" applyNumberFormat="1" applyFont="1" applyBorder="1" applyAlignment="1">
      <alignment horizontal="center" vertical="center"/>
    </xf>
    <xf numFmtId="0" fontId="102" fillId="0" borderId="1" xfId="1" applyFont="1" applyBorder="1" applyAlignment="1">
      <alignment horizontal="justify" vertical="justify"/>
    </xf>
    <xf numFmtId="0" fontId="102" fillId="0" borderId="37" xfId="1" applyFont="1" applyBorder="1" applyAlignment="1">
      <alignment horizontal="justify" vertical="justify"/>
    </xf>
    <xf numFmtId="0" fontId="102" fillId="0" borderId="38" xfId="1" applyFont="1" applyBorder="1" applyAlignment="1">
      <alignment horizontal="justify" vertical="justify"/>
    </xf>
    <xf numFmtId="0" fontId="25" fillId="0" borderId="45" xfId="0" applyFont="1" applyBorder="1" applyAlignment="1">
      <alignment horizontal="justify" vertical="center" wrapText="1"/>
    </xf>
    <xf numFmtId="0" fontId="25" fillId="0" borderId="37" xfId="0" applyFont="1" applyBorder="1" applyAlignment="1">
      <alignment horizontal="justify" vertical="center" wrapText="1"/>
    </xf>
    <xf numFmtId="0" fontId="0" fillId="0" borderId="38" xfId="0" applyBorder="1" applyAlignment="1">
      <alignment vertical="center" wrapText="1"/>
    </xf>
    <xf numFmtId="3" fontId="9" fillId="0" borderId="4" xfId="0" applyNumberFormat="1" applyFont="1" applyBorder="1" applyAlignment="1">
      <alignment horizontal="center" vertical="center" wrapText="1"/>
    </xf>
    <xf numFmtId="3" fontId="6" fillId="3" borderId="4" xfId="0" applyNumberFormat="1" applyFont="1" applyFill="1" applyBorder="1" applyAlignment="1">
      <alignment horizontal="center" vertical="center" wrapText="1"/>
    </xf>
    <xf numFmtId="3" fontId="6" fillId="3" borderId="12" xfId="0" applyNumberFormat="1" applyFont="1" applyFill="1" applyBorder="1" applyAlignment="1">
      <alignment horizontal="center" vertical="center" wrapText="1"/>
    </xf>
    <xf numFmtId="0" fontId="6" fillId="9" borderId="46" xfId="0" applyFont="1" applyFill="1" applyBorder="1" applyAlignment="1">
      <alignment vertical="center" wrapText="1"/>
    </xf>
    <xf numFmtId="0" fontId="4" fillId="9" borderId="36" xfId="0" applyFont="1" applyFill="1" applyBorder="1" applyAlignment="1">
      <alignment vertical="center" wrapText="1"/>
    </xf>
    <xf numFmtId="3" fontId="6" fillId="9" borderId="6" xfId="0" applyNumberFormat="1" applyFont="1" applyFill="1" applyBorder="1" applyAlignment="1">
      <alignment horizontal="center" vertical="center" wrapText="1"/>
    </xf>
    <xf numFmtId="3" fontId="21" fillId="9" borderId="6" xfId="0" applyNumberFormat="1" applyFont="1" applyFill="1" applyBorder="1" applyAlignment="1">
      <alignment horizontal="center" vertical="center" wrapText="1"/>
    </xf>
    <xf numFmtId="3" fontId="6" fillId="9" borderId="10" xfId="0" applyNumberFormat="1" applyFont="1" applyFill="1" applyBorder="1" applyAlignment="1">
      <alignment horizontal="center" vertical="center" wrapText="1"/>
    </xf>
    <xf numFmtId="0" fontId="25" fillId="7" borderId="45" xfId="0" applyFont="1" applyFill="1" applyBorder="1" applyAlignment="1">
      <alignment horizontal="justify" vertical="center" wrapText="1"/>
    </xf>
    <xf numFmtId="0" fontId="4" fillId="7" borderId="38" xfId="0" applyFont="1" applyFill="1" applyBorder="1" applyAlignment="1">
      <alignment horizontal="justify" vertical="center" wrapText="1"/>
    </xf>
    <xf numFmtId="3" fontId="9" fillId="7" borderId="4" xfId="0" applyNumberFormat="1" applyFont="1" applyFill="1" applyBorder="1" applyAlignment="1">
      <alignment horizontal="center" vertical="center" wrapText="1"/>
    </xf>
    <xf numFmtId="3" fontId="6" fillId="7" borderId="4" xfId="0" applyNumberFormat="1" applyFont="1" applyFill="1" applyBorder="1" applyAlignment="1">
      <alignment horizontal="center" vertical="center" wrapText="1"/>
    </xf>
    <xf numFmtId="3" fontId="6" fillId="7" borderId="12" xfId="0" applyNumberFormat="1" applyFont="1" applyFill="1" applyBorder="1" applyAlignment="1">
      <alignment horizontal="center" vertical="center" wrapText="1"/>
    </xf>
    <xf numFmtId="0" fontId="9" fillId="0" borderId="45" xfId="0" applyFont="1" applyBorder="1" applyAlignment="1">
      <alignment horizontal="left" vertical="center" wrapTex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9" fillId="0" borderId="45" xfId="0" applyFont="1" applyBorder="1" applyAlignment="1">
      <alignment horizontal="justify" vertical="center" wrapText="1"/>
    </xf>
    <xf numFmtId="0" fontId="4" fillId="0" borderId="38" xfId="0" applyFont="1" applyBorder="1" applyAlignment="1">
      <alignment horizontal="justify" vertical="center" wrapText="1"/>
    </xf>
    <xf numFmtId="0" fontId="9" fillId="0" borderId="11" xfId="0" applyFont="1" applyBorder="1" applyAlignment="1">
      <alignment vertical="center" wrapText="1"/>
    </xf>
    <xf numFmtId="0" fontId="4" fillId="0" borderId="4" xfId="0" applyFont="1" applyBorder="1" applyAlignment="1">
      <alignment vertical="center" wrapText="1"/>
    </xf>
    <xf numFmtId="0" fontId="25" fillId="0" borderId="45" xfId="0" applyFont="1" applyBorder="1" applyAlignment="1">
      <alignment vertical="center" wrapText="1"/>
    </xf>
    <xf numFmtId="0" fontId="25" fillId="0" borderId="38" xfId="0" applyFont="1" applyBorder="1" applyAlignment="1">
      <alignment vertical="center" wrapText="1"/>
    </xf>
    <xf numFmtId="3" fontId="9" fillId="0" borderId="1" xfId="0" applyNumberFormat="1" applyFont="1" applyBorder="1" applyAlignment="1">
      <alignment horizontal="center" vertical="center" wrapText="1"/>
    </xf>
    <xf numFmtId="3" fontId="9" fillId="0" borderId="38" xfId="0" applyNumberFormat="1" applyFont="1" applyBorder="1" applyAlignment="1">
      <alignment horizontal="center" vertical="center" wrapText="1"/>
    </xf>
    <xf numFmtId="3" fontId="6" fillId="3" borderId="1" xfId="0" applyNumberFormat="1" applyFont="1" applyFill="1" applyBorder="1" applyAlignment="1">
      <alignment horizontal="center" vertical="center" wrapText="1"/>
    </xf>
    <xf numFmtId="3" fontId="6" fillId="3" borderId="47" xfId="0" applyNumberFormat="1" applyFont="1" applyFill="1" applyBorder="1" applyAlignment="1">
      <alignment horizontal="center" vertical="center" wrapText="1"/>
    </xf>
    <xf numFmtId="0" fontId="25" fillId="0" borderId="11" xfId="0" applyFont="1" applyBorder="1" applyAlignment="1">
      <alignment vertical="center" wrapText="1"/>
    </xf>
    <xf numFmtId="0" fontId="25" fillId="0" borderId="4" xfId="0" applyFont="1" applyBorder="1" applyAlignment="1">
      <alignment vertical="center" wrapText="1"/>
    </xf>
    <xf numFmtId="3" fontId="44" fillId="0" borderId="4"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9" fillId="0" borderId="38" xfId="0" applyFont="1" applyBorder="1" applyAlignment="1">
      <alignment horizontal="center" vertical="center"/>
    </xf>
    <xf numFmtId="0" fontId="9" fillId="0" borderId="19" xfId="0" applyFont="1" applyBorder="1" applyAlignment="1">
      <alignment vertical="center" wrapText="1"/>
    </xf>
    <xf numFmtId="0" fontId="4" fillId="0" borderId="15" xfId="0" applyFont="1" applyBorder="1" applyAlignment="1">
      <alignment vertical="center" wrapText="1"/>
    </xf>
    <xf numFmtId="3" fontId="9" fillId="0" borderId="15" xfId="0" applyNumberFormat="1" applyFont="1" applyBorder="1" applyAlignment="1">
      <alignment horizontal="center" vertical="center" wrapText="1"/>
    </xf>
    <xf numFmtId="0" fontId="9" fillId="0" borderId="46" xfId="0" applyFont="1" applyBorder="1" applyAlignment="1">
      <alignment horizontal="center" vertical="center" wrapText="1"/>
    </xf>
    <xf numFmtId="0" fontId="4" fillId="0" borderId="36"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6" xfId="0" applyFont="1" applyBorder="1" applyAlignment="1">
      <alignment vertical="center" wrapText="1"/>
    </xf>
    <xf numFmtId="0" fontId="25" fillId="0" borderId="10" xfId="0" applyFont="1" applyBorder="1" applyAlignment="1">
      <alignment vertical="center" wrapText="1"/>
    </xf>
    <xf numFmtId="0" fontId="9" fillId="0" borderId="0" xfId="0" applyFont="1" applyBorder="1" applyAlignment="1">
      <alignment horizontal="center" wrapText="1"/>
    </xf>
    <xf numFmtId="0" fontId="4" fillId="0" borderId="0" xfId="0" applyFont="1" applyBorder="1" applyAlignment="1">
      <alignment horizontal="center" wrapText="1"/>
    </xf>
    <xf numFmtId="0" fontId="6" fillId="0" borderId="48" xfId="0" applyFont="1" applyBorder="1" applyAlignment="1">
      <alignment horizontal="center" vertical="center" wrapText="1"/>
    </xf>
    <xf numFmtId="0" fontId="4" fillId="0" borderId="49" xfId="0" applyFont="1" applyBorder="1" applyAlignment="1">
      <alignment wrapText="1"/>
    </xf>
    <xf numFmtId="0" fontId="4" fillId="0" borderId="13" xfId="0" applyFont="1" applyBorder="1" applyAlignment="1">
      <alignment wrapText="1"/>
    </xf>
    <xf numFmtId="0" fontId="4" fillId="0" borderId="18" xfId="0" applyFont="1" applyBorder="1" applyAlignment="1">
      <alignment wrapText="1"/>
    </xf>
    <xf numFmtId="0" fontId="4" fillId="0" borderId="50" xfId="0" applyFont="1" applyBorder="1" applyAlignment="1">
      <alignment wrapText="1"/>
    </xf>
    <xf numFmtId="0" fontId="4" fillId="0" borderId="51" xfId="0" applyFont="1" applyBorder="1" applyAlignment="1">
      <alignment wrapText="1"/>
    </xf>
    <xf numFmtId="0" fontId="49" fillId="0" borderId="15" xfId="0" applyFont="1" applyBorder="1" applyAlignment="1">
      <alignment horizontal="center" vertical="center" wrapText="1"/>
    </xf>
    <xf numFmtId="0" fontId="57" fillId="0" borderId="15" xfId="0" applyFont="1" applyBorder="1" applyAlignment="1">
      <alignment vertical="center" wrapText="1"/>
    </xf>
    <xf numFmtId="0" fontId="57" fillId="0" borderId="16" xfId="0" applyFont="1" applyBorder="1" applyAlignment="1">
      <alignment vertical="center" wrapText="1"/>
    </xf>
    <xf numFmtId="0" fontId="66" fillId="0" borderId="4" xfId="0" applyFont="1" applyBorder="1" applyAlignment="1">
      <alignment horizontal="center" vertical="center" wrapText="1"/>
    </xf>
    <xf numFmtId="0" fontId="66" fillId="0" borderId="7"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52" xfId="0" applyFont="1" applyBorder="1" applyAlignment="1">
      <alignment horizontal="center" vertical="center"/>
    </xf>
    <xf numFmtId="0" fontId="53" fillId="0" borderId="53" xfId="0" applyFont="1" applyBorder="1" applyAlignment="1">
      <alignment horizontal="center" vertical="center"/>
    </xf>
    <xf numFmtId="0" fontId="53" fillId="0" borderId="51" xfId="0" applyFont="1" applyBorder="1" applyAlignment="1">
      <alignment horizontal="center" vertical="center"/>
    </xf>
    <xf numFmtId="0" fontId="53" fillId="0" borderId="52" xfId="0" applyFont="1" applyBorder="1" applyAlignment="1">
      <alignment horizontal="center" vertical="center" wrapText="1"/>
    </xf>
    <xf numFmtId="0" fontId="53" fillId="0" borderId="53" xfId="0" applyFont="1" applyBorder="1" applyAlignment="1">
      <alignment horizontal="center" vertical="center" wrapText="1"/>
    </xf>
    <xf numFmtId="0" fontId="53" fillId="0" borderId="51" xfId="0" applyFont="1" applyBorder="1" applyAlignment="1">
      <alignment horizontal="center" vertical="center" wrapText="1"/>
    </xf>
    <xf numFmtId="0" fontId="25" fillId="0" borderId="12" xfId="0" applyFont="1" applyBorder="1" applyAlignment="1">
      <alignment vertical="center"/>
    </xf>
    <xf numFmtId="0" fontId="25" fillId="0" borderId="7" xfId="0" applyFont="1" applyBorder="1" applyAlignment="1">
      <alignment vertical="center"/>
    </xf>
    <xf numFmtId="0" fontId="25" fillId="0" borderId="8" xfId="0" applyFont="1" applyBorder="1" applyAlignment="1">
      <alignment vertical="center"/>
    </xf>
    <xf numFmtId="3" fontId="37" fillId="0" borderId="4" xfId="0" applyNumberFormat="1" applyFont="1" applyBorder="1" applyAlignment="1">
      <alignment horizontal="center" vertical="center" wrapText="1"/>
    </xf>
    <xf numFmtId="0" fontId="25" fillId="0" borderId="37" xfId="0" applyFont="1" applyBorder="1" applyAlignment="1">
      <alignment vertical="center" wrapText="1"/>
    </xf>
    <xf numFmtId="0" fontId="25" fillId="7" borderId="11" xfId="0" applyFont="1" applyFill="1" applyBorder="1" applyAlignment="1">
      <alignment vertical="center" wrapText="1"/>
    </xf>
    <xf numFmtId="0" fontId="4" fillId="7" borderId="4" xfId="0" applyFont="1" applyFill="1" applyBorder="1" applyAlignment="1">
      <alignment vertical="center" wrapText="1"/>
    </xf>
    <xf numFmtId="3" fontId="25" fillId="0" borderId="4" xfId="0" applyNumberFormat="1" applyFont="1" applyBorder="1" applyAlignment="1">
      <alignment horizontal="center" vertical="center" wrapText="1"/>
    </xf>
    <xf numFmtId="3" fontId="53" fillId="3" borderId="4" xfId="0" applyNumberFormat="1" applyFont="1" applyFill="1" applyBorder="1" applyAlignment="1">
      <alignment horizontal="center" vertical="center" wrapText="1"/>
    </xf>
    <xf numFmtId="3" fontId="53" fillId="3" borderId="12" xfId="0" applyNumberFormat="1" applyFont="1" applyFill="1" applyBorder="1" applyAlignment="1">
      <alignment horizontal="center" vertical="center" wrapText="1"/>
    </xf>
    <xf numFmtId="0" fontId="25" fillId="0" borderId="46" xfId="0" applyFont="1" applyBorder="1" applyAlignment="1">
      <alignment horizontal="center" vertical="center" wrapText="1"/>
    </xf>
    <xf numFmtId="0" fontId="25" fillId="0" borderId="36" xfId="0" applyFont="1" applyBorder="1" applyAlignment="1">
      <alignment horizontal="center" vertical="center" wrapText="1"/>
    </xf>
    <xf numFmtId="3" fontId="6" fillId="3" borderId="15" xfId="0" applyNumberFormat="1" applyFont="1" applyFill="1" applyBorder="1" applyAlignment="1">
      <alignment horizontal="center" vertical="center" wrapText="1"/>
    </xf>
    <xf numFmtId="3" fontId="6" fillId="3" borderId="16" xfId="0" applyNumberFormat="1" applyFont="1" applyFill="1" applyBorder="1" applyAlignment="1">
      <alignment horizontal="center" vertical="center" wrapText="1"/>
    </xf>
    <xf numFmtId="0" fontId="4" fillId="0" borderId="0" xfId="0" applyFont="1" applyAlignment="1">
      <alignment vertical="center" wrapText="1"/>
    </xf>
    <xf numFmtId="0" fontId="16" fillId="0" borderId="0" xfId="0" applyFont="1" applyAlignment="1">
      <alignment horizontal="justify" vertical="top" wrapText="1"/>
    </xf>
    <xf numFmtId="0" fontId="37" fillId="0" borderId="0" xfId="0" applyFont="1" applyAlignment="1">
      <alignment vertical="top" wrapText="1"/>
    </xf>
    <xf numFmtId="0" fontId="9" fillId="0" borderId="0" xfId="0" applyFont="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55" fillId="0" borderId="15" xfId="0" applyFont="1" applyBorder="1" applyAlignment="1">
      <alignment horizontal="center" vertical="center" wrapText="1"/>
    </xf>
    <xf numFmtId="0" fontId="17" fillId="0" borderId="15" xfId="0" applyFont="1" applyBorder="1" applyAlignment="1">
      <alignment vertical="center" wrapText="1"/>
    </xf>
    <xf numFmtId="0" fontId="17" fillId="0" borderId="16" xfId="0" applyFont="1" applyBorder="1" applyAlignment="1">
      <alignment vertical="center" wrapText="1"/>
    </xf>
    <xf numFmtId="0" fontId="38" fillId="0" borderId="4" xfId="0" applyFont="1" applyBorder="1" applyAlignment="1">
      <alignment horizontal="center" vertical="center" wrapText="1"/>
    </xf>
    <xf numFmtId="0" fontId="38" fillId="0" borderId="7" xfId="0" applyFont="1" applyBorder="1" applyAlignment="1">
      <alignment horizontal="center" vertical="center" wrapText="1"/>
    </xf>
    <xf numFmtId="0" fontId="83" fillId="5" borderId="0" xfId="0" applyFont="1" applyFill="1" applyAlignment="1">
      <alignment horizontal="center" wrapText="1"/>
    </xf>
    <xf numFmtId="0" fontId="4" fillId="5" borderId="0" xfId="0" applyFont="1" applyFill="1" applyAlignment="1">
      <alignment horizontal="center" wrapText="1"/>
    </xf>
    <xf numFmtId="3" fontId="9" fillId="0" borderId="12" xfId="0" applyNumberFormat="1" applyFont="1" applyBorder="1" applyAlignment="1">
      <alignment horizontal="center" vertical="center" wrapText="1"/>
    </xf>
    <xf numFmtId="0" fontId="10" fillId="0" borderId="46" xfId="0" applyFont="1" applyBorder="1" applyAlignment="1">
      <alignment horizontal="justify" vertical="center" wrapText="1"/>
    </xf>
    <xf numFmtId="0" fontId="25" fillId="0" borderId="35" xfId="0" applyFont="1" applyBorder="1" applyAlignment="1">
      <alignment horizontal="justify" vertical="center" wrapText="1"/>
    </xf>
    <xf numFmtId="0" fontId="25" fillId="0" borderId="36" xfId="0" applyFont="1" applyBorder="1" applyAlignment="1">
      <alignment horizontal="justify" vertical="center" wrapText="1"/>
    </xf>
    <xf numFmtId="167" fontId="37" fillId="0" borderId="6" xfId="0" applyNumberFormat="1" applyFont="1" applyBorder="1" applyAlignment="1">
      <alignment horizontal="center" vertical="center" wrapText="1"/>
    </xf>
    <xf numFmtId="167" fontId="9" fillId="0" borderId="6" xfId="0" applyNumberFormat="1" applyFont="1" applyBorder="1" applyAlignment="1">
      <alignment horizontal="center" vertical="center" wrapText="1"/>
    </xf>
    <xf numFmtId="167" fontId="9" fillId="0" borderId="10" xfId="0" applyNumberFormat="1" applyFont="1" applyBorder="1" applyAlignment="1">
      <alignment horizontal="center" vertical="center" wrapText="1"/>
    </xf>
    <xf numFmtId="0" fontId="6" fillId="0" borderId="44" xfId="0" applyFont="1" applyBorder="1" applyAlignment="1">
      <alignment horizontal="left" wrapText="1"/>
    </xf>
    <xf numFmtId="0" fontId="4" fillId="0" borderId="44" xfId="0" applyFont="1" applyBorder="1" applyAlignment="1">
      <alignment wrapText="1"/>
    </xf>
    <xf numFmtId="0" fontId="25" fillId="0" borderId="0" xfId="0" applyFont="1" applyBorder="1" applyAlignment="1">
      <alignment horizontal="center" wrapText="1"/>
    </xf>
    <xf numFmtId="0" fontId="4" fillId="0" borderId="0" xfId="0" applyFont="1" applyBorder="1" applyAlignment="1">
      <alignment vertical="center" wrapText="1"/>
    </xf>
    <xf numFmtId="0" fontId="94" fillId="5" borderId="0" xfId="0" applyFont="1" applyFill="1" applyAlignment="1">
      <alignment horizontal="center" vertical="center" wrapText="1"/>
    </xf>
    <xf numFmtId="0" fontId="4" fillId="5" borderId="0" xfId="0" applyFont="1" applyFill="1" applyAlignment="1">
      <alignment vertical="center" wrapText="1"/>
    </xf>
    <xf numFmtId="0" fontId="37" fillId="0" borderId="11" xfId="0" applyFont="1" applyBorder="1" applyAlignment="1">
      <alignment vertical="center" wrapText="1"/>
    </xf>
    <xf numFmtId="0" fontId="37" fillId="0" borderId="4" xfId="0" applyFont="1" applyBorder="1" applyAlignment="1">
      <alignment vertical="center" wrapText="1"/>
    </xf>
    <xf numFmtId="0" fontId="10" fillId="4" borderId="45" xfId="0" applyFont="1" applyFill="1" applyBorder="1" applyAlignment="1">
      <alignment horizontal="justify" vertical="center" wrapText="1"/>
    </xf>
    <xf numFmtId="0" fontId="4" fillId="0" borderId="37" xfId="0" applyFont="1" applyBorder="1" applyAlignment="1">
      <alignment horizontal="justify" vertical="center" wrapText="1"/>
    </xf>
    <xf numFmtId="3" fontId="6" fillId="4" borderId="4" xfId="0" applyNumberFormat="1" applyFont="1" applyFill="1" applyBorder="1" applyAlignment="1">
      <alignment horizontal="center" vertical="center" wrapText="1"/>
    </xf>
    <xf numFmtId="3" fontId="6" fillId="4" borderId="12" xfId="0" applyNumberFormat="1" applyFont="1" applyFill="1" applyBorder="1" applyAlignment="1">
      <alignment horizontal="center" vertical="center" wrapText="1"/>
    </xf>
    <xf numFmtId="0" fontId="15" fillId="0" borderId="45" xfId="0" applyFont="1" applyBorder="1" applyAlignment="1">
      <alignment horizontal="justify" vertical="center" wrapText="1"/>
    </xf>
    <xf numFmtId="0" fontId="25" fillId="0" borderId="38" xfId="0" applyFont="1" applyBorder="1" applyAlignment="1">
      <alignment horizontal="justify" vertical="center" wrapText="1"/>
    </xf>
    <xf numFmtId="0" fontId="9" fillId="0" borderId="20" xfId="0" applyFont="1" applyBorder="1" applyAlignment="1">
      <alignment horizontal="center" vertical="center" wrapText="1"/>
    </xf>
    <xf numFmtId="0" fontId="4" fillId="0" borderId="7" xfId="0" applyFont="1" applyBorder="1" applyAlignment="1">
      <alignment horizontal="center" vertical="center" wrapText="1"/>
    </xf>
    <xf numFmtId="0" fontId="9" fillId="0" borderId="2" xfId="0" applyFont="1" applyBorder="1" applyAlignment="1">
      <alignment horizontal="center" vertical="center" wrapText="1"/>
    </xf>
    <xf numFmtId="0" fontId="4" fillId="0" borderId="54" xfId="0" applyFont="1" applyBorder="1" applyAlignment="1">
      <alignment vertical="center"/>
    </xf>
    <xf numFmtId="0" fontId="4" fillId="0" borderId="52" xfId="0" applyFont="1" applyBorder="1" applyAlignment="1">
      <alignment vertical="center"/>
    </xf>
    <xf numFmtId="0" fontId="9" fillId="0" borderId="7" xfId="0" applyFont="1" applyBorder="1" applyAlignment="1">
      <alignment horizontal="center" vertical="center" wrapText="1"/>
    </xf>
    <xf numFmtId="0" fontId="4" fillId="0" borderId="8" xfId="0" applyFont="1" applyBorder="1" applyAlignment="1">
      <alignment vertical="center" wrapText="1"/>
    </xf>
    <xf numFmtId="0" fontId="8" fillId="4" borderId="19"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4" fillId="0" borderId="16" xfId="0" applyFont="1" applyBorder="1" applyAlignment="1">
      <alignment vertical="center" wrapText="1"/>
    </xf>
    <xf numFmtId="0" fontId="15" fillId="0" borderId="46" xfId="0" applyFont="1" applyBorder="1" applyAlignment="1">
      <alignment horizontal="justify" vertical="justify" wrapText="1"/>
    </xf>
    <xf numFmtId="0" fontId="15" fillId="0" borderId="35" xfId="0" applyFont="1" applyBorder="1" applyAlignment="1">
      <alignment horizontal="justify" vertical="justify" wrapText="1"/>
    </xf>
    <xf numFmtId="0" fontId="25" fillId="0" borderId="35" xfId="0" applyFont="1" applyBorder="1" applyAlignment="1">
      <alignment horizontal="justify" vertical="justify" wrapText="1"/>
    </xf>
    <xf numFmtId="0" fontId="25" fillId="0" borderId="36" xfId="0" applyFont="1" applyBorder="1" applyAlignment="1">
      <alignment horizontal="justify" vertical="justify" wrapText="1"/>
    </xf>
    <xf numFmtId="0" fontId="49" fillId="0" borderId="19" xfId="0" applyFont="1" applyBorder="1" applyAlignment="1">
      <alignment horizontal="center" vertical="center" wrapText="1"/>
    </xf>
    <xf numFmtId="0" fontId="17" fillId="0" borderId="15" xfId="0" applyFont="1" applyBorder="1" applyAlignment="1">
      <alignment horizontal="center" vertical="center" wrapText="1"/>
    </xf>
    <xf numFmtId="0" fontId="49" fillId="0" borderId="11" xfId="0" applyFont="1" applyBorder="1" applyAlignment="1">
      <alignment horizontal="center" vertical="center" wrapText="1"/>
    </xf>
    <xf numFmtId="0" fontId="17"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55"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37" xfId="0" applyFont="1" applyBorder="1" applyAlignment="1">
      <alignment vertical="center" wrapText="1"/>
    </xf>
    <xf numFmtId="0" fontId="14" fillId="0" borderId="38" xfId="0" applyFont="1" applyBorder="1" applyAlignment="1">
      <alignment vertical="center" wrapText="1"/>
    </xf>
    <xf numFmtId="0" fontId="12" fillId="0" borderId="4" xfId="0" applyFont="1" applyBorder="1" applyAlignment="1">
      <alignment horizontal="center" vertical="center" wrapText="1"/>
    </xf>
    <xf numFmtId="0" fontId="14" fillId="0" borderId="12" xfId="0" applyFont="1" applyBorder="1" applyAlignment="1">
      <alignment vertical="center" wrapText="1"/>
    </xf>
    <xf numFmtId="0" fontId="10" fillId="4" borderId="11" xfId="0" applyFont="1" applyFill="1" applyBorder="1" applyAlignment="1">
      <alignment vertical="center" wrapText="1"/>
    </xf>
    <xf numFmtId="0" fontId="10" fillId="4" borderId="4" xfId="0" applyFont="1" applyFill="1" applyBorder="1" applyAlignment="1">
      <alignment vertical="center" wrapText="1"/>
    </xf>
    <xf numFmtId="0" fontId="53" fillId="4" borderId="4" xfId="0" applyFont="1" applyFill="1" applyBorder="1" applyAlignment="1">
      <alignment vertical="center" wrapText="1"/>
    </xf>
    <xf numFmtId="0" fontId="15" fillId="0" borderId="45" xfId="0" applyFont="1" applyBorder="1" applyAlignment="1">
      <alignment horizontal="justify" vertical="justify" wrapText="1"/>
    </xf>
    <xf numFmtId="0" fontId="15" fillId="0" borderId="37" xfId="0" applyFont="1" applyBorder="1" applyAlignment="1">
      <alignment horizontal="justify" vertical="justify" wrapText="1"/>
    </xf>
    <xf numFmtId="0" fontId="25" fillId="0" borderId="37" xfId="0" applyFont="1" applyBorder="1" applyAlignment="1">
      <alignment horizontal="justify" vertical="justify" wrapText="1"/>
    </xf>
    <xf numFmtId="0" fontId="25" fillId="0" borderId="38" xfId="0" applyFont="1" applyBorder="1" applyAlignment="1">
      <alignment horizontal="justify" vertical="justify" wrapText="1"/>
    </xf>
    <xf numFmtId="0" fontId="37" fillId="10" borderId="11" xfId="0" applyFont="1" applyFill="1" applyBorder="1" applyAlignment="1">
      <alignment vertical="center" wrapText="1"/>
    </xf>
    <xf numFmtId="0" fontId="17" fillId="10" borderId="4" xfId="0" applyFont="1" applyFill="1" applyBorder="1" applyAlignment="1">
      <alignment vertical="center" wrapText="1"/>
    </xf>
    <xf numFmtId="3" fontId="9" fillId="10" borderId="4" xfId="0" applyNumberFormat="1" applyFont="1" applyFill="1" applyBorder="1" applyAlignment="1">
      <alignment horizontal="center" vertical="center" wrapText="1"/>
    </xf>
    <xf numFmtId="3" fontId="9" fillId="10" borderId="12" xfId="0" applyNumberFormat="1" applyFont="1" applyFill="1" applyBorder="1" applyAlignment="1">
      <alignment horizontal="center" vertical="center" wrapText="1"/>
    </xf>
    <xf numFmtId="0" fontId="16" fillId="6" borderId="45" xfId="0" applyFont="1" applyFill="1" applyBorder="1" applyAlignment="1">
      <alignment horizontal="left" vertical="center" wrapText="1"/>
    </xf>
    <xf numFmtId="0" fontId="16" fillId="6" borderId="37" xfId="0" applyFont="1" applyFill="1" applyBorder="1" applyAlignment="1">
      <alignment horizontal="left" vertical="center" wrapText="1"/>
    </xf>
    <xf numFmtId="0" fontId="16" fillId="6" borderId="38" xfId="0" applyFont="1" applyFill="1" applyBorder="1" applyAlignment="1">
      <alignment horizontal="left" vertical="center" wrapText="1"/>
    </xf>
    <xf numFmtId="3" fontId="9" fillId="13" borderId="1" xfId="0" applyNumberFormat="1" applyFont="1" applyFill="1" applyBorder="1" applyAlignment="1">
      <alignment horizontal="center" vertical="center" wrapText="1"/>
    </xf>
    <xf numFmtId="3" fontId="9" fillId="13" borderId="37" xfId="0" applyNumberFormat="1" applyFont="1" applyFill="1" applyBorder="1" applyAlignment="1">
      <alignment horizontal="center" vertical="center" wrapText="1"/>
    </xf>
    <xf numFmtId="3" fontId="9" fillId="13" borderId="38" xfId="0" applyNumberFormat="1" applyFont="1" applyFill="1" applyBorder="1" applyAlignment="1">
      <alignment horizontal="center" vertical="center" wrapText="1"/>
    </xf>
    <xf numFmtId="3" fontId="9" fillId="13" borderId="47" xfId="0" applyNumberFormat="1" applyFont="1" applyFill="1" applyBorder="1" applyAlignment="1">
      <alignment horizontal="center" vertical="center" wrapText="1"/>
    </xf>
    <xf numFmtId="0" fontId="16" fillId="10" borderId="45" xfId="0" applyFont="1" applyFill="1" applyBorder="1" applyAlignment="1">
      <alignment horizontal="left" vertical="center" wrapText="1"/>
    </xf>
    <xf numFmtId="0" fontId="16" fillId="10" borderId="37" xfId="0" applyFont="1" applyFill="1" applyBorder="1" applyAlignment="1">
      <alignment horizontal="left" vertical="center" wrapText="1"/>
    </xf>
    <xf numFmtId="0" fontId="16" fillId="10" borderId="38" xfId="0" applyFont="1" applyFill="1" applyBorder="1" applyAlignment="1">
      <alignment horizontal="left" vertical="center" wrapText="1"/>
    </xf>
    <xf numFmtId="3" fontId="9" fillId="10" borderId="1" xfId="0" applyNumberFormat="1" applyFont="1" applyFill="1" applyBorder="1" applyAlignment="1">
      <alignment horizontal="center" vertical="center" wrapText="1"/>
    </xf>
    <xf numFmtId="3" fontId="9" fillId="10" borderId="37" xfId="0" applyNumberFormat="1" applyFont="1" applyFill="1" applyBorder="1" applyAlignment="1">
      <alignment horizontal="center" vertical="center" wrapText="1"/>
    </xf>
    <xf numFmtId="3" fontId="9" fillId="10" borderId="38" xfId="0" applyNumberFormat="1" applyFont="1" applyFill="1" applyBorder="1" applyAlignment="1">
      <alignment horizontal="center" vertical="center" wrapText="1"/>
    </xf>
    <xf numFmtId="3" fontId="9" fillId="10" borderId="47" xfId="0" applyNumberFormat="1" applyFont="1" applyFill="1" applyBorder="1" applyAlignment="1">
      <alignment horizontal="center" vertical="center" wrapText="1"/>
    </xf>
    <xf numFmtId="0" fontId="16" fillId="6" borderId="11" xfId="0" applyFont="1" applyFill="1" applyBorder="1" applyAlignment="1">
      <alignment vertical="center" wrapText="1"/>
    </xf>
    <xf numFmtId="0" fontId="57" fillId="6" borderId="4" xfId="0" applyFont="1" applyFill="1" applyBorder="1" applyAlignment="1">
      <alignment vertical="center" wrapText="1"/>
    </xf>
    <xf numFmtId="3" fontId="9" fillId="13" borderId="4" xfId="0" applyNumberFormat="1" applyFont="1" applyFill="1" applyBorder="1" applyAlignment="1">
      <alignment horizontal="center" vertical="center" wrapText="1"/>
    </xf>
    <xf numFmtId="3" fontId="9" fillId="13" borderId="12" xfId="0" applyNumberFormat="1" applyFont="1" applyFill="1" applyBorder="1" applyAlignment="1">
      <alignment horizontal="center" vertical="center" wrapText="1"/>
    </xf>
    <xf numFmtId="0" fontId="8" fillId="4" borderId="56"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4" fillId="0" borderId="41" xfId="0" applyFont="1" applyBorder="1" applyAlignment="1">
      <alignment vertical="center" wrapText="1"/>
    </xf>
    <xf numFmtId="0" fontId="4" fillId="0" borderId="55" xfId="0" applyFont="1" applyBorder="1" applyAlignment="1">
      <alignment vertical="center" wrapText="1"/>
    </xf>
    <xf numFmtId="0" fontId="93" fillId="0" borderId="0" xfId="0" applyFont="1" applyFill="1" applyBorder="1" applyAlignment="1">
      <alignment horizontal="justify" vertical="center" wrapText="1"/>
    </xf>
    <xf numFmtId="0" fontId="19" fillId="0" borderId="0" xfId="0" applyFont="1" applyBorder="1" applyAlignment="1">
      <alignment horizontal="justify" vertical="center" wrapText="1"/>
    </xf>
    <xf numFmtId="0" fontId="83" fillId="5" borderId="0" xfId="0" applyFont="1" applyFill="1" applyAlignment="1">
      <alignment horizontal="center" vertical="center" wrapText="1"/>
    </xf>
    <xf numFmtId="0" fontId="84" fillId="0" borderId="0" xfId="0" applyFont="1" applyFill="1" applyAlignment="1">
      <alignment horizontal="center" wrapText="1"/>
    </xf>
    <xf numFmtId="0" fontId="4" fillId="0" borderId="0" xfId="0" applyFont="1" applyAlignment="1">
      <alignment wrapText="1"/>
    </xf>
    <xf numFmtId="0" fontId="6" fillId="0" borderId="0" xfId="0" applyFont="1" applyBorder="1" applyAlignment="1">
      <alignment horizontal="justify" wrapText="1"/>
    </xf>
    <xf numFmtId="0" fontId="4" fillId="0" borderId="0" xfId="0" applyFont="1" applyBorder="1" applyAlignment="1">
      <alignment wrapText="1"/>
    </xf>
    <xf numFmtId="0" fontId="7" fillId="0" borderId="0" xfId="0" applyFont="1" applyBorder="1" applyAlignment="1">
      <alignment horizontal="left" vertical="center" wrapText="1"/>
    </xf>
    <xf numFmtId="0" fontId="9" fillId="6" borderId="28" xfId="0" applyFont="1" applyFill="1" applyBorder="1" applyAlignment="1">
      <alignment vertical="center" wrapText="1"/>
    </xf>
    <xf numFmtId="0" fontId="9" fillId="0" borderId="5" xfId="0" applyFont="1" applyBorder="1" applyAlignment="1">
      <alignment vertical="center" wrapText="1"/>
    </xf>
    <xf numFmtId="0" fontId="0" fillId="0" borderId="5" xfId="0" applyBorder="1" applyAlignment="1">
      <alignment vertical="center" wrapText="1"/>
    </xf>
    <xf numFmtId="0" fontId="0" fillId="0" borderId="53" xfId="0" applyBorder="1" applyAlignment="1">
      <alignment vertical="center" wrapText="1"/>
    </xf>
    <xf numFmtId="0" fontId="9" fillId="0" borderId="5" xfId="0" applyFont="1" applyBorder="1" applyAlignment="1">
      <alignment vertical="center"/>
    </xf>
    <xf numFmtId="0" fontId="9" fillId="0" borderId="7"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44" fillId="0" borderId="7" xfId="0" applyFont="1" applyBorder="1" applyAlignment="1">
      <alignment vertical="center"/>
    </xf>
    <xf numFmtId="0" fontId="9" fillId="8" borderId="20" xfId="0" applyFont="1" applyFill="1" applyBorder="1" applyAlignment="1">
      <alignment vertical="center" wrapText="1"/>
    </xf>
    <xf numFmtId="0" fontId="9" fillId="8" borderId="22" xfId="0" applyFont="1" applyFill="1" applyBorder="1" applyAlignment="1">
      <alignment vertical="center" wrapText="1"/>
    </xf>
    <xf numFmtId="0" fontId="9" fillId="8" borderId="4" xfId="0" applyFont="1" applyFill="1" applyBorder="1" applyAlignment="1">
      <alignment vertical="center" wrapText="1"/>
    </xf>
    <xf numFmtId="0" fontId="0" fillId="8" borderId="4" xfId="0" applyFill="1" applyBorder="1" applyAlignment="1">
      <alignment vertical="center" wrapText="1"/>
    </xf>
    <xf numFmtId="0" fontId="0" fillId="8" borderId="1" xfId="0" applyFill="1" applyBorder="1" applyAlignment="1">
      <alignment vertical="center" wrapText="1"/>
    </xf>
    <xf numFmtId="0" fontId="9" fillId="8" borderId="4" xfId="0" applyFont="1" applyFill="1" applyBorder="1" applyAlignment="1">
      <alignment vertical="center"/>
    </xf>
    <xf numFmtId="0" fontId="9" fillId="6" borderId="22" xfId="0" applyFont="1" applyFill="1" applyBorder="1" applyAlignment="1">
      <alignment vertical="center"/>
    </xf>
    <xf numFmtId="0" fontId="9" fillId="6" borderId="20" xfId="0" applyFont="1" applyFill="1" applyBorder="1" applyAlignment="1">
      <alignment vertical="center"/>
    </xf>
    <xf numFmtId="0" fontId="9" fillId="8" borderId="11" xfId="0" applyFont="1" applyFill="1" applyBorder="1" applyAlignment="1">
      <alignment vertical="center"/>
    </xf>
    <xf numFmtId="0" fontId="44" fillId="8" borderId="4" xfId="0" applyFont="1" applyFill="1" applyBorder="1" applyAlignment="1">
      <alignment vertical="center"/>
    </xf>
    <xf numFmtId="0" fontId="9" fillId="0" borderId="29" xfId="0" applyFont="1" applyBorder="1" applyAlignment="1">
      <alignment vertical="center" wrapText="1"/>
    </xf>
    <xf numFmtId="0" fontId="9" fillId="0" borderId="28" xfId="0" applyFont="1" applyBorder="1" applyAlignment="1">
      <alignment vertical="center" wrapText="1"/>
    </xf>
    <xf numFmtId="0" fontId="9" fillId="0" borderId="15" xfId="0" applyFont="1" applyBorder="1" applyAlignment="1">
      <alignment vertical="center" wrapText="1"/>
    </xf>
    <xf numFmtId="0" fontId="0" fillId="0" borderId="15" xfId="0" applyBorder="1" applyAlignment="1">
      <alignment vertical="center" wrapText="1"/>
    </xf>
    <xf numFmtId="3" fontId="90" fillId="6" borderId="15" xfId="0" applyNumberFormat="1" applyFont="1" applyFill="1" applyBorder="1" applyAlignment="1">
      <alignment horizontal="center" vertical="center" wrapText="1"/>
    </xf>
    <xf numFmtId="3" fontId="91" fillId="6" borderId="40" xfId="0" applyNumberFormat="1" applyFont="1" applyFill="1" applyBorder="1" applyAlignment="1">
      <alignment horizontal="center" vertical="center" wrapText="1"/>
    </xf>
    <xf numFmtId="0" fontId="9" fillId="0" borderId="15" xfId="0" applyFont="1" applyBorder="1" applyAlignment="1">
      <alignment vertical="center"/>
    </xf>
    <xf numFmtId="3" fontId="44" fillId="6" borderId="7" xfId="0" applyNumberFormat="1" applyFont="1" applyFill="1" applyBorder="1" applyAlignment="1">
      <alignment horizontal="center" vertical="center" wrapText="1"/>
    </xf>
    <xf numFmtId="3" fontId="92" fillId="6" borderId="2" xfId="0" applyNumberFormat="1" applyFont="1" applyFill="1" applyBorder="1" applyAlignment="1">
      <alignment horizontal="center" vertical="center" wrapText="1"/>
    </xf>
    <xf numFmtId="0" fontId="80" fillId="0" borderId="6" xfId="0" applyFont="1" applyBorder="1" applyAlignment="1">
      <alignment horizontal="center" vertical="center" wrapText="1"/>
    </xf>
    <xf numFmtId="0" fontId="80" fillId="0" borderId="34" xfId="0" applyFont="1" applyBorder="1" applyAlignment="1">
      <alignment horizontal="center" vertical="center" wrapText="1"/>
    </xf>
    <xf numFmtId="0" fontId="75" fillId="0" borderId="46" xfId="0" applyFont="1" applyBorder="1" applyAlignment="1">
      <alignment horizontal="center" vertical="center" wrapText="1"/>
    </xf>
    <xf numFmtId="0" fontId="75" fillId="0" borderId="35" xfId="0" applyFont="1" applyBorder="1" applyAlignment="1">
      <alignment horizontal="center" vertical="center" wrapText="1"/>
    </xf>
    <xf numFmtId="0" fontId="75" fillId="0" borderId="57" xfId="0" applyFont="1" applyBorder="1" applyAlignment="1">
      <alignment horizontal="center" vertical="center" wrapText="1"/>
    </xf>
    <xf numFmtId="0" fontId="4" fillId="0" borderId="6" xfId="0" applyFont="1" applyBorder="1" applyAlignment="1">
      <alignment vertical="center" wrapText="1"/>
    </xf>
    <xf numFmtId="0" fontId="4" fillId="0" borderId="10" xfId="0" applyFont="1" applyBorder="1" applyAlignment="1">
      <alignment vertical="center" wrapText="1"/>
    </xf>
    <xf numFmtId="0" fontId="6" fillId="0" borderId="0" xfId="0" applyFont="1" applyAlignment="1">
      <alignment horizontal="justify" vertical="center" wrapText="1"/>
    </xf>
    <xf numFmtId="0" fontId="10" fillId="0" borderId="1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45" xfId="0" applyFont="1" applyBorder="1" applyAlignment="1">
      <alignment horizontal="center" vertical="center" wrapText="1"/>
    </xf>
    <xf numFmtId="0" fontId="15" fillId="0" borderId="38" xfId="0" applyFont="1" applyBorder="1" applyAlignment="1">
      <alignment horizontal="center" vertical="center" wrapText="1"/>
    </xf>
    <xf numFmtId="0" fontId="88" fillId="0" borderId="4" xfId="0" applyFont="1" applyBorder="1" applyAlignment="1">
      <alignment horizontal="center" vertical="center"/>
    </xf>
    <xf numFmtId="0" fontId="88" fillId="0" borderId="1" xfId="0" applyFont="1" applyBorder="1" applyAlignment="1">
      <alignment horizontal="center" vertical="center"/>
    </xf>
    <xf numFmtId="0" fontId="89" fillId="0" borderId="45" xfId="0" applyFont="1" applyBorder="1" applyAlignment="1">
      <alignment horizontal="center" vertical="center" wrapText="1"/>
    </xf>
    <xf numFmtId="0" fontId="89" fillId="0" borderId="37" xfId="0" applyFont="1" applyBorder="1" applyAlignment="1">
      <alignment horizontal="center" vertical="center" wrapText="1"/>
    </xf>
    <xf numFmtId="0" fontId="89" fillId="0" borderId="47" xfId="0" applyFont="1" applyBorder="1" applyAlignment="1">
      <alignment horizontal="center" vertical="center" wrapText="1"/>
    </xf>
    <xf numFmtId="0" fontId="4" fillId="0" borderId="12" xfId="0" applyFont="1" applyBorder="1" applyAlignment="1">
      <alignment vertical="center" wrapText="1"/>
    </xf>
    <xf numFmtId="0" fontId="10" fillId="0" borderId="56"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9" xfId="0" applyFont="1" applyBorder="1" applyAlignment="1">
      <alignment vertical="center" wrapText="1"/>
    </xf>
    <xf numFmtId="0" fontId="9" fillId="0"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0" applyFont="1" applyBorder="1" applyAlignment="1">
      <alignment vertical="center" wrapText="1"/>
    </xf>
    <xf numFmtId="0" fontId="9" fillId="0" borderId="15" xfId="0" applyFont="1" applyFill="1" applyBorder="1" applyAlignment="1">
      <alignment horizontal="center" vertical="center" wrapText="1"/>
    </xf>
    <xf numFmtId="0" fontId="21" fillId="0" borderId="0" xfId="0" applyFont="1" applyBorder="1" applyAlignment="1">
      <alignment horizontal="left" wrapText="1"/>
    </xf>
    <xf numFmtId="0" fontId="17" fillId="0" borderId="0" xfId="0" applyFont="1" applyBorder="1" applyAlignment="1">
      <alignment wrapText="1"/>
    </xf>
    <xf numFmtId="0" fontId="7" fillId="0" borderId="0" xfId="0" applyFont="1" applyAlignment="1">
      <alignment horizontal="justify" vertical="center" wrapText="1"/>
    </xf>
    <xf numFmtId="0" fontId="0" fillId="0" borderId="0" xfId="0" applyAlignment="1">
      <alignment vertical="center" wrapText="1"/>
    </xf>
    <xf numFmtId="0" fontId="10" fillId="0" borderId="44" xfId="0" applyFont="1" applyBorder="1" applyAlignment="1">
      <alignment horizontal="left" wrapText="1"/>
    </xf>
    <xf numFmtId="0" fontId="18" fillId="0" borderId="44" xfId="0" applyFont="1" applyBorder="1" applyAlignment="1">
      <alignment wrapText="1"/>
    </xf>
    <xf numFmtId="0" fontId="10" fillId="0" borderId="48" xfId="0" applyFont="1" applyBorder="1" applyAlignment="1">
      <alignment horizontal="center" vertical="center" wrapText="1"/>
    </xf>
    <xf numFmtId="0" fontId="25" fillId="0" borderId="21" xfId="0" applyFont="1" applyBorder="1" applyAlignment="1">
      <alignment vertical="center" wrapText="1"/>
    </xf>
    <xf numFmtId="0" fontId="25" fillId="0" borderId="49" xfId="0" applyFont="1" applyBorder="1" applyAlignment="1">
      <alignment vertical="center" wrapText="1"/>
    </xf>
    <xf numFmtId="0" fontId="12" fillId="0" borderId="15" xfId="0" applyFont="1" applyBorder="1" applyAlignment="1">
      <alignment horizontal="center" vertical="center" wrapText="1"/>
    </xf>
    <xf numFmtId="0" fontId="13" fillId="0" borderId="15" xfId="0" applyFont="1" applyBorder="1" applyAlignment="1">
      <alignment vertical="center" wrapText="1"/>
    </xf>
    <xf numFmtId="0" fontId="13" fillId="0" borderId="16" xfId="0" applyFont="1" applyBorder="1" applyAlignment="1">
      <alignment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0" xfId="0" applyFont="1" applyBorder="1" applyAlignment="1">
      <alignment vertical="center" wrapText="1"/>
    </xf>
    <xf numFmtId="0" fontId="4" fillId="0" borderId="7" xfId="0" applyFont="1" applyBorder="1" applyAlignment="1">
      <alignment vertical="center" wrapText="1"/>
    </xf>
    <xf numFmtId="0" fontId="9" fillId="0"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11" xfId="0" applyFont="1" applyBorder="1" applyAlignment="1">
      <alignment vertical="center"/>
    </xf>
    <xf numFmtId="0" fontId="4" fillId="0" borderId="4" xfId="0" applyFont="1" applyBorder="1" applyAlignment="1">
      <alignment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21" xfId="0" applyFont="1" applyBorder="1" applyAlignment="1">
      <alignment vertical="center" wrapText="1"/>
    </xf>
    <xf numFmtId="0" fontId="4" fillId="0" borderId="44" xfId="0" applyFont="1" applyBorder="1" applyAlignment="1">
      <alignment vertical="center" wrapText="1"/>
    </xf>
    <xf numFmtId="0" fontId="25" fillId="0" borderId="44" xfId="0" applyFont="1" applyBorder="1" applyAlignment="1">
      <alignment horizontal="center" vertical="center" wrapText="1"/>
    </xf>
    <xf numFmtId="0" fontId="26" fillId="0" borderId="44" xfId="0" applyFont="1" applyBorder="1" applyAlignment="1">
      <alignment horizontal="center" vertical="center" wrapText="1"/>
    </xf>
    <xf numFmtId="0" fontId="11" fillId="0" borderId="15" xfId="0" applyFont="1" applyBorder="1" applyAlignment="1">
      <alignment vertical="center" wrapText="1"/>
    </xf>
    <xf numFmtId="0" fontId="10" fillId="0" borderId="9" xfId="0" applyFont="1" applyBorder="1" applyAlignment="1">
      <alignment horizontal="center" vertical="center" wrapText="1"/>
    </xf>
    <xf numFmtId="0" fontId="11" fillId="0" borderId="6" xfId="0" applyFont="1" applyBorder="1" applyAlignment="1">
      <alignment vertical="center" wrapText="1"/>
    </xf>
    <xf numFmtId="0" fontId="55" fillId="0" borderId="40" xfId="0" applyFont="1" applyBorder="1" applyAlignment="1">
      <alignment horizontal="center" vertical="center" wrapText="1"/>
    </xf>
    <xf numFmtId="0" fontId="87" fillId="0" borderId="41" xfId="0" applyFont="1" applyBorder="1" applyAlignment="1">
      <alignment horizontal="center" vertical="center" wrapText="1"/>
    </xf>
    <xf numFmtId="0" fontId="87" fillId="0" borderId="55"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6" xfId="0" applyFont="1" applyBorder="1" applyAlignment="1">
      <alignment vertical="center" wrapText="1"/>
    </xf>
    <xf numFmtId="0" fontId="24" fillId="0" borderId="6" xfId="0" applyFont="1" applyBorder="1" applyAlignment="1">
      <alignment horizontal="center" vertical="center" wrapText="1"/>
    </xf>
    <xf numFmtId="0" fontId="24" fillId="0" borderId="10" xfId="0" applyFont="1" applyBorder="1" applyAlignment="1">
      <alignment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21" fillId="0" borderId="0" xfId="0" applyFont="1" applyBorder="1" applyAlignment="1">
      <alignment vertical="center" wrapText="1"/>
    </xf>
    <xf numFmtId="0" fontId="45" fillId="0" borderId="0" xfId="0" applyFont="1" applyBorder="1" applyAlignment="1">
      <alignment vertical="center" wrapText="1"/>
    </xf>
    <xf numFmtId="0" fontId="16" fillId="0" borderId="0" xfId="0" applyFont="1" applyBorder="1" applyAlignment="1">
      <alignment horizontal="left" vertical="center" wrapText="1"/>
    </xf>
    <xf numFmtId="0" fontId="37" fillId="0" borderId="0" xfId="0" applyFont="1" applyBorder="1" applyAlignment="1">
      <alignment horizontal="center" wrapText="1"/>
    </xf>
    <xf numFmtId="0" fontId="10" fillId="0" borderId="15" xfId="0" applyFont="1" applyBorder="1" applyAlignment="1">
      <alignment vertical="center" wrapText="1"/>
    </xf>
    <xf numFmtId="0" fontId="10" fillId="0" borderId="20" xfId="0" applyFont="1" applyBorder="1" applyAlignment="1">
      <alignment horizontal="center" vertical="center" wrapText="1"/>
    </xf>
    <xf numFmtId="0" fontId="10" fillId="0" borderId="7" xfId="0" applyFont="1" applyBorder="1" applyAlignment="1">
      <alignment vertical="center" wrapText="1"/>
    </xf>
    <xf numFmtId="0" fontId="24" fillId="0" borderId="7" xfId="0" applyFont="1" applyBorder="1" applyAlignment="1">
      <alignment horizontal="center"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4" fillId="5" borderId="0" xfId="0" applyFont="1" applyFill="1" applyAlignment="1">
      <alignment wrapText="1"/>
    </xf>
    <xf numFmtId="0" fontId="7" fillId="0" borderId="11" xfId="0" applyFont="1" applyBorder="1" applyAlignment="1">
      <alignment vertical="center" wrapText="1"/>
    </xf>
    <xf numFmtId="3" fontId="9" fillId="0" borderId="4" xfId="0" applyNumberFormat="1" applyFont="1" applyFill="1" applyBorder="1" applyAlignment="1">
      <alignment horizontal="center" vertical="center" wrapText="1"/>
    </xf>
    <xf numFmtId="0" fontId="7" fillId="0" borderId="28" xfId="0" applyFont="1" applyBorder="1" applyAlignment="1">
      <alignment vertical="center"/>
    </xf>
    <xf numFmtId="0" fontId="4" fillId="0" borderId="27" xfId="0" applyFont="1" applyBorder="1" applyAlignment="1">
      <alignment vertical="center"/>
    </xf>
    <xf numFmtId="3" fontId="9" fillId="0" borderId="27" xfId="0" applyNumberFormat="1"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58" xfId="0" applyFont="1" applyBorder="1" applyAlignment="1">
      <alignment horizontal="center" vertical="center" wrapText="1"/>
    </xf>
    <xf numFmtId="0" fontId="7" fillId="0" borderId="9" xfId="0" applyFont="1" applyBorder="1" applyAlignment="1">
      <alignment vertical="center" wrapText="1"/>
    </xf>
    <xf numFmtId="3" fontId="9" fillId="13" borderId="6" xfId="0" applyNumberFormat="1" applyFont="1" applyFill="1" applyBorder="1" applyAlignment="1">
      <alignment horizontal="center" vertical="center" wrapText="1"/>
    </xf>
    <xf numFmtId="3" fontId="9" fillId="0" borderId="6"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0" fontId="7" fillId="0" borderId="11" xfId="0" applyFont="1" applyBorder="1" applyAlignment="1">
      <alignment vertical="center"/>
    </xf>
    <xf numFmtId="0" fontId="7" fillId="0" borderId="20" xfId="0" applyFont="1" applyBorder="1" applyAlignment="1">
      <alignment vertical="center" wrapText="1"/>
    </xf>
    <xf numFmtId="0" fontId="7" fillId="0" borderId="19" xfId="0" applyFont="1" applyBorder="1" applyAlignment="1">
      <alignment vertical="center" wrapText="1"/>
    </xf>
    <xf numFmtId="3" fontId="9" fillId="0" borderId="15" xfId="0" applyNumberFormat="1"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0" borderId="0" xfId="0" applyFont="1" applyBorder="1" applyAlignment="1">
      <alignment horizontal="left" vertical="center" wrapText="1"/>
    </xf>
    <xf numFmtId="0" fontId="18" fillId="0" borderId="0" xfId="0" applyFont="1" applyAlignment="1">
      <alignment vertical="center" wrapText="1"/>
    </xf>
    <xf numFmtId="0" fontId="7" fillId="0" borderId="29" xfId="0" applyFont="1" applyBorder="1" applyAlignment="1">
      <alignment vertical="center" wrapText="1"/>
    </xf>
    <xf numFmtId="0" fontId="4" fillId="0" borderId="3" xfId="0" applyFont="1" applyBorder="1" applyAlignment="1">
      <alignment vertical="center" wrapText="1"/>
    </xf>
    <xf numFmtId="0" fontId="4" fillId="0" borderId="30" xfId="0" applyFont="1" applyBorder="1" applyAlignment="1">
      <alignment vertical="center" wrapText="1"/>
    </xf>
    <xf numFmtId="0" fontId="7" fillId="0" borderId="0" xfId="0" applyFont="1" applyAlignment="1">
      <alignment horizontal="left"/>
    </xf>
    <xf numFmtId="49" fontId="7" fillId="0" borderId="0" xfId="0" applyNumberFormat="1" applyFont="1" applyBorder="1" applyAlignment="1">
      <alignment horizontal="left" wrapText="1"/>
    </xf>
    <xf numFmtId="3" fontId="6" fillId="3" borderId="6" xfId="0" applyNumberFormat="1" applyFont="1" applyFill="1" applyBorder="1" applyAlignment="1">
      <alignment horizontal="center" vertical="center" wrapText="1" shrinkToFit="1"/>
    </xf>
    <xf numFmtId="0" fontId="10" fillId="0" borderId="24" xfId="0" applyFont="1" applyBorder="1" applyAlignment="1">
      <alignment horizontal="center"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6" fillId="0" borderId="0" xfId="0" applyFont="1" applyBorder="1" applyAlignment="1">
      <alignment horizontal="left" wrapText="1"/>
    </xf>
    <xf numFmtId="0" fontId="10" fillId="0" borderId="0" xfId="0" applyFont="1" applyBorder="1" applyAlignment="1">
      <alignment horizontal="left"/>
    </xf>
    <xf numFmtId="0" fontId="7" fillId="0" borderId="0" xfId="0" applyFont="1" applyBorder="1" applyAlignment="1">
      <alignment horizontal="justify" wrapText="1"/>
    </xf>
    <xf numFmtId="0" fontId="17" fillId="0" borderId="4" xfId="0" applyFont="1" applyBorder="1" applyAlignment="1">
      <alignment vertical="center" wrapText="1"/>
    </xf>
    <xf numFmtId="3" fontId="9" fillId="0" borderId="4" xfId="0" applyNumberFormat="1" applyFont="1" applyBorder="1" applyAlignment="1">
      <alignment horizontal="center" vertical="center" wrapText="1" shrinkToFit="1"/>
    </xf>
    <xf numFmtId="0" fontId="21" fillId="7" borderId="11" xfId="0" applyFont="1" applyFill="1" applyBorder="1" applyAlignment="1">
      <alignment vertical="center" wrapText="1"/>
    </xf>
    <xf numFmtId="0" fontId="17" fillId="7" borderId="4" xfId="0" applyFont="1" applyFill="1" applyBorder="1" applyAlignment="1">
      <alignment vertical="center" wrapText="1"/>
    </xf>
    <xf numFmtId="3" fontId="6" fillId="7" borderId="4" xfId="0" applyNumberFormat="1" applyFont="1" applyFill="1" applyBorder="1" applyAlignment="1">
      <alignment horizontal="center" vertical="center" wrapText="1" shrinkToFit="1"/>
    </xf>
    <xf numFmtId="0" fontId="36" fillId="3" borderId="9" xfId="0" applyFont="1" applyFill="1" applyBorder="1" applyAlignment="1">
      <alignment vertical="center" wrapText="1"/>
    </xf>
    <xf numFmtId="0" fontId="37" fillId="0" borderId="6" xfId="0" applyFont="1" applyBorder="1" applyAlignment="1">
      <alignment vertical="center" wrapText="1"/>
    </xf>
    <xf numFmtId="3" fontId="9" fillId="3" borderId="6" xfId="0" applyNumberFormat="1" applyFont="1" applyFill="1" applyBorder="1" applyAlignment="1">
      <alignment horizontal="center" vertical="center" wrapText="1"/>
    </xf>
    <xf numFmtId="0" fontId="21" fillId="6" borderId="11" xfId="0" applyFont="1" applyFill="1" applyBorder="1" applyAlignment="1">
      <alignment vertical="center" wrapText="1"/>
    </xf>
    <xf numFmtId="0" fontId="17" fillId="6" borderId="4" xfId="0" applyFont="1" applyFill="1" applyBorder="1" applyAlignment="1">
      <alignment vertical="center" wrapText="1"/>
    </xf>
    <xf numFmtId="3" fontId="6" fillId="6" borderId="4" xfId="0" applyNumberFormat="1" applyFont="1" applyFill="1" applyBorder="1" applyAlignment="1">
      <alignment horizontal="center" vertical="center" wrapText="1"/>
    </xf>
    <xf numFmtId="3" fontId="9" fillId="6" borderId="4" xfId="0" applyNumberFormat="1" applyFont="1" applyFill="1" applyBorder="1" applyAlignment="1">
      <alignment horizontal="center" vertical="center" wrapText="1" shrinkToFit="1"/>
    </xf>
    <xf numFmtId="0" fontId="21" fillId="0" borderId="11" xfId="0" applyFont="1" applyBorder="1" applyAlignment="1">
      <alignment vertical="center" wrapText="1"/>
    </xf>
    <xf numFmtId="0" fontId="15" fillId="0" borderId="20" xfId="0" applyFont="1" applyBorder="1" applyAlignment="1">
      <alignment horizontal="center" vertical="center" wrapText="1"/>
    </xf>
    <xf numFmtId="0" fontId="15" fillId="0" borderId="7" xfId="0" applyFont="1" applyBorder="1" applyAlignment="1">
      <alignment horizontal="center" vertical="center" wrapText="1"/>
    </xf>
    <xf numFmtId="0" fontId="37" fillId="0" borderId="19" xfId="0" applyFont="1" applyBorder="1" applyAlignment="1">
      <alignment vertical="center" wrapText="1"/>
    </xf>
    <xf numFmtId="0" fontId="6" fillId="0" borderId="0" xfId="0" applyFont="1" applyAlignment="1">
      <alignment horizontal="left" wrapText="1"/>
    </xf>
    <xf numFmtId="0" fontId="25" fillId="0" borderId="11" xfId="0" applyFont="1" applyBorder="1" applyAlignment="1">
      <alignment horizontal="justify" vertical="center" wrapText="1"/>
    </xf>
    <xf numFmtId="0" fontId="25" fillId="0" borderId="4" xfId="0" applyFont="1" applyBorder="1" applyAlignment="1">
      <alignment horizontal="justify" vertical="center" wrapText="1"/>
    </xf>
    <xf numFmtId="0" fontId="25" fillId="0" borderId="59" xfId="0" applyFont="1" applyBorder="1" applyAlignment="1">
      <alignment horizontal="justify" vertical="center" wrapText="1"/>
    </xf>
    <xf numFmtId="0" fontId="25" fillId="0" borderId="54" xfId="0" applyFont="1" applyBorder="1" applyAlignment="1">
      <alignment horizontal="justify" vertical="center" wrapText="1"/>
    </xf>
    <xf numFmtId="0" fontId="25" fillId="0" borderId="52" xfId="0" applyFont="1" applyBorder="1" applyAlignment="1">
      <alignment horizontal="justify" vertical="center" wrapText="1"/>
    </xf>
    <xf numFmtId="3" fontId="9" fillId="0" borderId="7"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0" fontId="25" fillId="0" borderId="19" xfId="0" applyFont="1" applyBorder="1" applyAlignment="1">
      <alignment horizontal="justify" vertical="center" wrapText="1"/>
    </xf>
    <xf numFmtId="0" fontId="25" fillId="0" borderId="15" xfId="0" applyFont="1" applyBorder="1" applyAlignment="1">
      <alignment horizontal="justify" vertical="center" wrapText="1"/>
    </xf>
    <xf numFmtId="3" fontId="9" fillId="0" borderId="16" xfId="0" applyNumberFormat="1" applyFont="1" applyBorder="1" applyAlignment="1">
      <alignment horizontal="center" vertical="center" wrapText="1"/>
    </xf>
    <xf numFmtId="0" fontId="16" fillId="0" borderId="0" xfId="0" applyFont="1" applyBorder="1" applyAlignment="1">
      <alignment horizontal="justify" vertical="top" wrapText="1"/>
    </xf>
    <xf numFmtId="0" fontId="46" fillId="0" borderId="0" xfId="0" applyFont="1" applyBorder="1" applyAlignment="1">
      <alignment vertical="top" wrapText="1"/>
    </xf>
    <xf numFmtId="0" fontId="7" fillId="0" borderId="60" xfId="0" applyFont="1" applyBorder="1" applyAlignment="1">
      <alignment vertical="center" wrapText="1"/>
    </xf>
    <xf numFmtId="0" fontId="4" fillId="0" borderId="61" xfId="0" applyFont="1" applyBorder="1" applyAlignment="1">
      <alignment vertical="center" wrapText="1"/>
    </xf>
    <xf numFmtId="0" fontId="10" fillId="0" borderId="43" xfId="0" applyFont="1" applyBorder="1" applyAlignment="1">
      <alignment horizontal="center" vertical="center" wrapText="1"/>
    </xf>
    <xf numFmtId="0" fontId="15" fillId="0" borderId="44" xfId="0" applyFont="1" applyBorder="1" applyAlignment="1">
      <alignment vertical="center" wrapText="1"/>
    </xf>
    <xf numFmtId="0" fontId="15" fillId="0" borderId="62" xfId="0" applyFont="1" applyBorder="1" applyAlignment="1">
      <alignment vertical="center" wrapText="1"/>
    </xf>
    <xf numFmtId="0" fontId="76" fillId="0" borderId="63" xfId="0" applyFont="1" applyBorder="1" applyAlignment="1">
      <alignment horizontal="center" vertical="center" wrapText="1"/>
    </xf>
    <xf numFmtId="0" fontId="60" fillId="0" borderId="62" xfId="0" applyFont="1" applyBorder="1" applyAlignment="1">
      <alignment vertical="center" wrapText="1"/>
    </xf>
    <xf numFmtId="0" fontId="50" fillId="0" borderId="63" xfId="0" applyFont="1" applyBorder="1" applyAlignment="1">
      <alignment horizontal="center" vertical="center" wrapText="1"/>
    </xf>
    <xf numFmtId="0" fontId="80" fillId="0" borderId="44" xfId="0" applyFont="1" applyBorder="1" applyAlignment="1">
      <alignment vertical="center" wrapText="1"/>
    </xf>
    <xf numFmtId="0" fontId="80" fillId="0" borderId="64" xfId="0" applyFont="1" applyBorder="1" applyAlignment="1">
      <alignment vertical="center" wrapText="1"/>
    </xf>
    <xf numFmtId="0" fontId="8" fillId="7" borderId="19" xfId="0" applyFont="1" applyFill="1" applyBorder="1" applyAlignment="1">
      <alignment vertical="center" wrapText="1"/>
    </xf>
    <xf numFmtId="0" fontId="4" fillId="7" borderId="15" xfId="0" applyFont="1" applyFill="1" applyBorder="1" applyAlignment="1">
      <alignment vertical="center" wrapText="1"/>
    </xf>
    <xf numFmtId="3" fontId="6" fillId="7" borderId="15" xfId="0" applyNumberFormat="1" applyFont="1" applyFill="1" applyBorder="1" applyAlignment="1">
      <alignment horizontal="center" vertical="center" wrapText="1"/>
    </xf>
    <xf numFmtId="3" fontId="6" fillId="7" borderId="16" xfId="0" applyNumberFormat="1" applyFont="1" applyFill="1" applyBorder="1" applyAlignment="1">
      <alignment horizontal="center" vertical="center" wrapText="1"/>
    </xf>
    <xf numFmtId="0" fontId="7" fillId="0" borderId="43" xfId="0" applyFont="1" applyBorder="1" applyAlignment="1">
      <alignment vertical="center" wrapText="1"/>
    </xf>
    <xf numFmtId="0" fontId="9" fillId="0" borderId="44" xfId="0" applyFont="1" applyBorder="1" applyAlignment="1">
      <alignment vertical="center" wrapText="1"/>
    </xf>
    <xf numFmtId="0" fontId="9" fillId="0" borderId="62" xfId="0" applyFont="1" applyBorder="1" applyAlignment="1">
      <alignment vertical="center" wrapText="1"/>
    </xf>
    <xf numFmtId="3" fontId="9" fillId="0" borderId="65" xfId="0" applyNumberFormat="1" applyFont="1" applyFill="1" applyBorder="1" applyAlignment="1">
      <alignment horizontal="center" vertical="center" wrapText="1"/>
    </xf>
    <xf numFmtId="3" fontId="9" fillId="0" borderId="65" xfId="0" applyNumberFormat="1" applyFont="1" applyBorder="1" applyAlignment="1">
      <alignment horizontal="center" vertical="center" wrapText="1"/>
    </xf>
    <xf numFmtId="3" fontId="9" fillId="0" borderId="66" xfId="0" applyNumberFormat="1" applyFont="1" applyBorder="1" applyAlignment="1">
      <alignment horizontal="center" vertical="center" wrapText="1"/>
    </xf>
    <xf numFmtId="0" fontId="6" fillId="7" borderId="19" xfId="0" applyFont="1" applyFill="1" applyBorder="1" applyAlignment="1">
      <alignment vertical="center" wrapText="1"/>
    </xf>
    <xf numFmtId="3" fontId="9" fillId="0" borderId="6" xfId="0" applyNumberFormat="1" applyFont="1" applyBorder="1" applyAlignment="1">
      <alignment horizontal="center" vertical="center" wrapText="1"/>
    </xf>
    <xf numFmtId="3" fontId="9" fillId="0" borderId="10" xfId="0" applyNumberFormat="1" applyFont="1" applyBorder="1" applyAlignment="1">
      <alignment horizontal="center" vertical="center" wrapText="1"/>
    </xf>
    <xf numFmtId="0" fontId="7" fillId="0" borderId="0" xfId="0" applyFont="1" applyBorder="1" applyAlignment="1">
      <alignment vertical="center" wrapText="1"/>
    </xf>
    <xf numFmtId="0" fontId="4" fillId="0" borderId="14" xfId="0" applyFont="1" applyBorder="1" applyAlignment="1">
      <alignment vertical="center" wrapText="1"/>
    </xf>
    <xf numFmtId="0" fontId="7" fillId="0" borderId="67" xfId="0" applyFont="1" applyBorder="1" applyAlignment="1">
      <alignment vertical="center" wrapText="1"/>
    </xf>
    <xf numFmtId="0" fontId="4" fillId="0" borderId="65" xfId="0" applyFont="1" applyBorder="1" applyAlignment="1">
      <alignment vertical="center" wrapText="1"/>
    </xf>
    <xf numFmtId="0" fontId="7" fillId="0" borderId="45" xfId="0" applyFont="1" applyBorder="1" applyAlignment="1">
      <alignment horizontal="left"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3" fontId="9" fillId="0" borderId="1" xfId="0" applyNumberFormat="1" applyFont="1" applyFill="1" applyBorder="1" applyAlignment="1">
      <alignment horizontal="center" vertical="center" wrapText="1"/>
    </xf>
    <xf numFmtId="3" fontId="9" fillId="0" borderId="38" xfId="0" applyNumberFormat="1" applyFont="1" applyFill="1" applyBorder="1" applyAlignment="1">
      <alignment horizontal="center" vertical="center" wrapText="1"/>
    </xf>
    <xf numFmtId="3" fontId="9" fillId="0" borderId="37" xfId="0" applyNumberFormat="1" applyFont="1" applyBorder="1" applyAlignment="1">
      <alignment horizontal="center" vertical="center" wrapText="1"/>
    </xf>
    <xf numFmtId="3" fontId="9" fillId="0" borderId="47" xfId="0" applyNumberFormat="1" applyFont="1" applyBorder="1" applyAlignment="1">
      <alignment horizontal="center"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74" fillId="0" borderId="39" xfId="0" applyFont="1" applyBorder="1" applyAlignment="1">
      <alignment horizontal="center" vertical="center" wrapText="1"/>
    </xf>
    <xf numFmtId="0" fontId="24" fillId="0" borderId="39" xfId="0" applyFont="1" applyBorder="1" applyAlignment="1">
      <alignment vertical="center" wrapText="1"/>
    </xf>
    <xf numFmtId="0" fontId="63" fillId="0" borderId="39" xfId="0" applyFont="1" applyBorder="1" applyAlignment="1">
      <alignment horizontal="center" vertical="center" wrapText="1"/>
    </xf>
    <xf numFmtId="0" fontId="75" fillId="0" borderId="39" xfId="0" applyFont="1" applyBorder="1" applyAlignment="1">
      <alignment vertical="center" wrapText="1"/>
    </xf>
    <xf numFmtId="0" fontId="75" fillId="0" borderId="25" xfId="0" applyFont="1" applyBorder="1" applyAlignment="1">
      <alignment vertical="center" wrapText="1"/>
    </xf>
    <xf numFmtId="0" fontId="53" fillId="7" borderId="56" xfId="0" applyFont="1" applyFill="1" applyBorder="1" applyAlignment="1">
      <alignment vertical="center" wrapText="1"/>
    </xf>
    <xf numFmtId="0" fontId="25" fillId="7" borderId="41" xfId="0" applyFont="1" applyFill="1" applyBorder="1" applyAlignment="1">
      <alignment vertical="center" wrapText="1"/>
    </xf>
    <xf numFmtId="0" fontId="25" fillId="7" borderId="42" xfId="0" applyFont="1" applyFill="1" applyBorder="1" applyAlignment="1">
      <alignment vertical="center" wrapText="1"/>
    </xf>
    <xf numFmtId="0" fontId="11" fillId="0" borderId="21" xfId="0" applyFont="1" applyBorder="1" applyAlignment="1">
      <alignment vertical="center" wrapText="1"/>
    </xf>
    <xf numFmtId="0" fontId="76" fillId="0" borderId="68" xfId="0" applyFont="1" applyBorder="1" applyAlignment="1">
      <alignment horizontal="center" vertical="center" wrapText="1"/>
    </xf>
    <xf numFmtId="0" fontId="15" fillId="0" borderId="49" xfId="0" applyFont="1" applyBorder="1" applyAlignment="1">
      <alignment vertical="center" wrapText="1"/>
    </xf>
    <xf numFmtId="0" fontId="50" fillId="0" borderId="68" xfId="0" applyFont="1" applyBorder="1" applyAlignment="1">
      <alignment horizontal="center" vertical="center" wrapText="1"/>
    </xf>
    <xf numFmtId="0" fontId="80" fillId="0" borderId="21" xfId="0" applyFont="1" applyBorder="1" applyAlignment="1">
      <alignment vertical="center" wrapText="1"/>
    </xf>
    <xf numFmtId="0" fontId="80" fillId="0" borderId="61" xfId="0" applyFont="1" applyBorder="1" applyAlignment="1">
      <alignment vertical="center" wrapText="1"/>
    </xf>
    <xf numFmtId="3" fontId="33" fillId="6" borderId="11" xfId="0" applyNumberFormat="1" applyFont="1" applyFill="1" applyBorder="1" applyAlignment="1">
      <alignment vertical="center" wrapText="1"/>
    </xf>
    <xf numFmtId="0" fontId="33" fillId="6" borderId="4" xfId="0" applyFont="1" applyFill="1" applyBorder="1" applyAlignment="1">
      <alignment vertical="center" wrapText="1"/>
    </xf>
    <xf numFmtId="0" fontId="40" fillId="6" borderId="4" xfId="0" applyFont="1" applyFill="1" applyBorder="1" applyAlignment="1">
      <alignment vertical="center" wrapText="1"/>
    </xf>
    <xf numFmtId="0" fontId="40" fillId="6" borderId="12" xfId="0" applyFont="1" applyFill="1" applyBorder="1" applyAlignment="1">
      <alignment vertical="center" wrapText="1"/>
    </xf>
    <xf numFmtId="3" fontId="25" fillId="0" borderId="12" xfId="0" applyNumberFormat="1" applyFont="1" applyBorder="1" applyAlignment="1">
      <alignment horizontal="center" vertical="center" wrapText="1"/>
    </xf>
    <xf numFmtId="0" fontId="15" fillId="0" borderId="11" xfId="0" applyFont="1" applyBorder="1" applyAlignment="1">
      <alignment horizontal="left" vertical="center" wrapText="1"/>
    </xf>
    <xf numFmtId="0" fontId="8" fillId="0" borderId="45" xfId="0" applyFont="1" applyBorder="1" applyAlignment="1">
      <alignment horizontal="justify" vertical="center" wrapText="1"/>
    </xf>
    <xf numFmtId="3" fontId="6" fillId="0" borderId="4" xfId="0" applyNumberFormat="1" applyFont="1" applyFill="1" applyBorder="1" applyAlignment="1">
      <alignment horizontal="center" vertical="center" wrapText="1"/>
    </xf>
    <xf numFmtId="3" fontId="6" fillId="0" borderId="4"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0" fontId="15" fillId="0" borderId="11" xfId="0" applyFont="1" applyBorder="1" applyAlignment="1">
      <alignment vertical="center" wrapText="1"/>
    </xf>
    <xf numFmtId="3" fontId="25" fillId="0" borderId="4" xfId="0" applyNumberFormat="1" applyFont="1" applyFill="1" applyBorder="1" applyAlignment="1">
      <alignment horizontal="center" vertical="center" wrapText="1"/>
    </xf>
    <xf numFmtId="0" fontId="4" fillId="0" borderId="0" xfId="0" applyFont="1" applyAlignment="1">
      <alignment horizontal="center" wrapText="1"/>
    </xf>
    <xf numFmtId="0" fontId="11" fillId="0" borderId="49" xfId="0" applyFont="1" applyBorder="1" applyAlignment="1">
      <alignment vertical="center" wrapText="1"/>
    </xf>
    <xf numFmtId="3" fontId="4" fillId="0" borderId="4" xfId="0" applyNumberFormat="1" applyFont="1" applyFill="1" applyBorder="1" applyAlignment="1">
      <alignment vertical="center" wrapText="1"/>
    </xf>
    <xf numFmtId="3" fontId="4" fillId="0" borderId="4" xfId="0" applyNumberFormat="1" applyFont="1" applyBorder="1" applyAlignment="1">
      <alignment vertical="center" wrapText="1"/>
    </xf>
    <xf numFmtId="3" fontId="4" fillId="0" borderId="12" xfId="0" applyNumberFormat="1" applyFont="1" applyBorder="1" applyAlignment="1">
      <alignment vertical="center" wrapText="1"/>
    </xf>
    <xf numFmtId="0" fontId="6" fillId="3" borderId="9" xfId="0" applyFont="1" applyFill="1" applyBorder="1" applyAlignment="1">
      <alignment vertical="center" wrapText="1"/>
    </xf>
    <xf numFmtId="0" fontId="6" fillId="3" borderId="6" xfId="0" applyFont="1" applyFill="1" applyBorder="1" applyAlignment="1">
      <alignment vertical="center" wrapText="1"/>
    </xf>
    <xf numFmtId="3" fontId="6" fillId="3" borderId="6" xfId="0" applyNumberFormat="1" applyFont="1" applyFill="1" applyBorder="1" applyAlignment="1">
      <alignment horizontal="center" vertical="center" wrapText="1"/>
    </xf>
    <xf numFmtId="3" fontId="6" fillId="3" borderId="6" xfId="0" applyNumberFormat="1" applyFont="1" applyFill="1" applyBorder="1" applyAlignment="1">
      <alignment vertical="center" wrapText="1"/>
    </xf>
    <xf numFmtId="3" fontId="6" fillId="3" borderId="10" xfId="0" applyNumberFormat="1" applyFont="1" applyFill="1" applyBorder="1" applyAlignment="1">
      <alignment vertical="center" wrapText="1"/>
    </xf>
    <xf numFmtId="0" fontId="9" fillId="0" borderId="46" xfId="0" applyFont="1" applyBorder="1" applyAlignment="1">
      <alignment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3" fontId="9" fillId="0" borderId="10" xfId="0" applyNumberFormat="1" applyFont="1" applyFill="1" applyBorder="1" applyAlignment="1">
      <alignment horizontal="center" vertical="center" wrapText="1"/>
    </xf>
    <xf numFmtId="3" fontId="4" fillId="0" borderId="15" xfId="0" applyNumberFormat="1" applyFont="1" applyFill="1" applyBorder="1" applyAlignment="1">
      <alignment vertical="center" wrapText="1"/>
    </xf>
    <xf numFmtId="3" fontId="4" fillId="0" borderId="15" xfId="0" applyNumberFormat="1" applyFont="1" applyBorder="1" applyAlignment="1">
      <alignment vertical="center" wrapText="1"/>
    </xf>
    <xf numFmtId="3" fontId="4" fillId="0" borderId="16" xfId="0" applyNumberFormat="1" applyFont="1" applyBorder="1" applyAlignment="1">
      <alignment vertical="center" wrapText="1"/>
    </xf>
    <xf numFmtId="0" fontId="9" fillId="0" borderId="43" xfId="0" applyFont="1" applyBorder="1" applyAlignment="1">
      <alignment vertical="center" wrapText="1"/>
    </xf>
    <xf numFmtId="0" fontId="4" fillId="0" borderId="64" xfId="0" applyFont="1" applyBorder="1" applyAlignment="1">
      <alignment vertical="center" wrapText="1"/>
    </xf>
    <xf numFmtId="0" fontId="8" fillId="3" borderId="19" xfId="0" applyFont="1" applyFill="1" applyBorder="1" applyAlignment="1">
      <alignment vertical="center" wrapText="1"/>
    </xf>
    <xf numFmtId="0" fontId="4" fillId="3" borderId="15" xfId="0" applyFont="1" applyFill="1" applyBorder="1" applyAlignment="1">
      <alignment vertical="center" wrapText="1"/>
    </xf>
    <xf numFmtId="0" fontId="9" fillId="0" borderId="45"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3" fontId="9" fillId="0" borderId="12" xfId="0" applyNumberFormat="1" applyFont="1" applyFill="1" applyBorder="1" applyAlignment="1">
      <alignment horizontal="center" vertical="center" wrapText="1"/>
    </xf>
    <xf numFmtId="0" fontId="0" fillId="0" borderId="37" xfId="0" applyBorder="1" applyAlignment="1">
      <alignment vertical="center" wrapText="1"/>
    </xf>
    <xf numFmtId="0" fontId="4" fillId="0" borderId="35" xfId="0" applyFont="1" applyBorder="1" applyAlignment="1">
      <alignment vertical="center" wrapText="1"/>
    </xf>
    <xf numFmtId="0" fontId="4" fillId="0" borderId="57" xfId="0" applyFont="1" applyBorder="1" applyAlignment="1">
      <alignment vertical="center" wrapText="1"/>
    </xf>
    <xf numFmtId="0" fontId="53" fillId="11" borderId="19" xfId="0" applyFont="1" applyFill="1" applyBorder="1" applyAlignment="1">
      <alignment vertical="center" wrapText="1"/>
    </xf>
    <xf numFmtId="0" fontId="25" fillId="11" borderId="15" xfId="0" applyFont="1" applyFill="1" applyBorder="1" applyAlignment="1">
      <alignment vertical="center" wrapText="1"/>
    </xf>
    <xf numFmtId="3" fontId="6" fillId="11" borderId="15" xfId="0" applyNumberFormat="1" applyFont="1" applyFill="1" applyBorder="1" applyAlignment="1">
      <alignment horizontal="center" vertical="center" wrapText="1"/>
    </xf>
    <xf numFmtId="3" fontId="6" fillId="11" borderId="16" xfId="0" applyNumberFormat="1" applyFont="1" applyFill="1" applyBorder="1" applyAlignment="1">
      <alignment horizontal="center" vertical="center" wrapText="1"/>
    </xf>
    <xf numFmtId="0" fontId="4" fillId="0" borderId="1" xfId="0" applyFont="1" applyBorder="1" applyAlignment="1">
      <alignment vertical="center" wrapText="1"/>
    </xf>
    <xf numFmtId="0" fontId="25" fillId="0" borderId="1" xfId="0" applyFont="1" applyBorder="1" applyAlignment="1">
      <alignment vertical="center" wrapText="1"/>
    </xf>
    <xf numFmtId="0" fontId="6" fillId="3" borderId="48" xfId="0" applyFont="1" applyFill="1" applyBorder="1" applyAlignment="1">
      <alignment vertical="center" wrapText="1"/>
    </xf>
    <xf numFmtId="0" fontId="4" fillId="3" borderId="21" xfId="0" applyFont="1" applyFill="1" applyBorder="1" applyAlignment="1">
      <alignment vertical="center" wrapText="1"/>
    </xf>
    <xf numFmtId="0" fontId="6" fillId="5" borderId="9"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34" xfId="0" applyFont="1" applyFill="1" applyBorder="1" applyAlignment="1">
      <alignment horizontal="center" vertical="center" wrapText="1"/>
    </xf>
    <xf numFmtId="3" fontId="21" fillId="5" borderId="6" xfId="0" applyNumberFormat="1"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6" fillId="0" borderId="0" xfId="0" applyFont="1" applyAlignment="1">
      <alignment horizontal="justify" wrapText="1"/>
    </xf>
    <xf numFmtId="0" fontId="42" fillId="0" borderId="0" xfId="0" applyFont="1" applyAlignment="1">
      <alignment vertical="center" wrapText="1"/>
    </xf>
    <xf numFmtId="3" fontId="25" fillId="0" borderId="1" xfId="0" applyNumberFormat="1" applyFont="1" applyBorder="1" applyAlignment="1">
      <alignment horizontal="center" vertical="center" wrapText="1"/>
    </xf>
    <xf numFmtId="3" fontId="25" fillId="0" borderId="12" xfId="0" applyNumberFormat="1" applyFont="1" applyFill="1" applyBorder="1" applyAlignment="1">
      <alignment horizontal="center" vertical="center" wrapText="1"/>
    </xf>
    <xf numFmtId="0" fontId="53" fillId="3" borderId="59" xfId="0" applyFont="1" applyFill="1" applyBorder="1" applyAlignment="1">
      <alignment horizontal="left" vertical="center" wrapText="1"/>
    </xf>
    <xf numFmtId="0" fontId="53" fillId="3" borderId="54" xfId="0" applyFont="1" applyFill="1" applyBorder="1" applyAlignment="1">
      <alignment horizontal="left" vertical="center" wrapText="1"/>
    </xf>
    <xf numFmtId="0" fontId="4" fillId="3" borderId="54" xfId="0" applyFont="1" applyFill="1" applyBorder="1" applyAlignment="1">
      <alignment horizontal="left" vertical="center" wrapText="1"/>
    </xf>
    <xf numFmtId="3" fontId="6" fillId="3" borderId="7" xfId="0" applyNumberFormat="1" applyFont="1" applyFill="1" applyBorder="1" applyAlignment="1">
      <alignment horizontal="center" vertical="center" wrapText="1"/>
    </xf>
    <xf numFmtId="3" fontId="6" fillId="3" borderId="8" xfId="0" applyNumberFormat="1" applyFont="1" applyFill="1" applyBorder="1" applyAlignment="1">
      <alignment horizontal="center" vertical="center" wrapText="1"/>
    </xf>
    <xf numFmtId="0" fontId="53" fillId="4" borderId="11" xfId="0" applyFont="1" applyFill="1" applyBorder="1" applyAlignment="1">
      <alignment vertical="center" wrapText="1"/>
    </xf>
    <xf numFmtId="3" fontId="6" fillId="4" borderId="1" xfId="0" applyNumberFormat="1" applyFont="1" applyFill="1" applyBorder="1" applyAlignment="1">
      <alignment horizontal="center" vertical="center" wrapText="1"/>
    </xf>
    <xf numFmtId="3" fontId="25" fillId="0" borderId="5" xfId="0" applyNumberFormat="1" applyFont="1" applyBorder="1" applyAlignment="1">
      <alignment horizontal="center" vertical="center" wrapText="1"/>
    </xf>
    <xf numFmtId="3" fontId="25" fillId="0" borderId="23" xfId="0" applyNumberFormat="1"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6" xfId="0" applyFont="1" applyBorder="1" applyAlignment="1">
      <alignment vertical="center" wrapText="1"/>
    </xf>
    <xf numFmtId="0" fontId="15" fillId="0" borderId="10" xfId="0" applyFont="1" applyBorder="1" applyAlignment="1">
      <alignment vertical="center" wrapText="1"/>
    </xf>
    <xf numFmtId="0" fontId="25" fillId="0" borderId="56" xfId="0" applyFont="1" applyBorder="1" applyAlignment="1">
      <alignment horizontal="justify" vertical="center" wrapText="1"/>
    </xf>
    <xf numFmtId="0" fontId="25" fillId="0" borderId="42" xfId="0" applyFont="1" applyBorder="1" applyAlignment="1">
      <alignment horizontal="justify" vertical="center" wrapText="1"/>
    </xf>
    <xf numFmtId="3" fontId="25" fillId="0" borderId="15" xfId="0" applyNumberFormat="1" applyFont="1" applyBorder="1" applyAlignment="1">
      <alignment horizontal="center" vertical="center" wrapText="1"/>
    </xf>
    <xf numFmtId="3" fontId="25" fillId="0" borderId="40" xfId="0" applyNumberFormat="1" applyFont="1" applyBorder="1" applyAlignment="1">
      <alignment horizontal="center" vertical="center" wrapText="1"/>
    </xf>
    <xf numFmtId="3" fontId="25" fillId="0" borderId="3" xfId="0" applyNumberFormat="1" applyFont="1" applyBorder="1" applyAlignment="1">
      <alignment horizontal="center" vertical="center" wrapText="1"/>
    </xf>
    <xf numFmtId="3" fontId="25" fillId="0" borderId="16" xfId="0" applyNumberFormat="1" applyFont="1" applyBorder="1" applyAlignment="1">
      <alignment horizontal="center" vertical="center" wrapText="1"/>
    </xf>
    <xf numFmtId="0" fontId="14" fillId="0" borderId="15" xfId="0" applyFont="1" applyBorder="1" applyAlignment="1">
      <alignment horizontal="center" vertical="center" wrapText="1"/>
    </xf>
    <xf numFmtId="0" fontId="14" fillId="0" borderId="40" xfId="0" applyFont="1" applyBorder="1" applyAlignment="1">
      <alignment horizontal="center" vertical="center" wrapText="1"/>
    </xf>
    <xf numFmtId="0" fontId="12" fillId="0" borderId="15" xfId="0" applyFont="1" applyBorder="1" applyAlignment="1">
      <alignment horizontal="center" vertical="center" wrapText="1" shrinkToFit="1"/>
    </xf>
    <xf numFmtId="0" fontId="14" fillId="0" borderId="15" xfId="0" applyFont="1" applyBorder="1" applyAlignment="1">
      <alignment vertical="center" wrapText="1"/>
    </xf>
    <xf numFmtId="0" fontId="14" fillId="0" borderId="16" xfId="0" applyFont="1" applyBorder="1" applyAlignment="1">
      <alignment vertical="center" wrapText="1"/>
    </xf>
    <xf numFmtId="0" fontId="59"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4" xfId="0" applyFont="1" applyBorder="1" applyAlignment="1">
      <alignment vertical="center" wrapText="1"/>
    </xf>
    <xf numFmtId="3" fontId="37" fillId="0" borderId="4" xfId="0" applyNumberFormat="1" applyFont="1" applyFill="1" applyBorder="1" applyAlignment="1">
      <alignment horizontal="center" vertical="center" wrapText="1" shrinkToFit="1"/>
    </xf>
    <xf numFmtId="3" fontId="37" fillId="0" borderId="4" xfId="0" applyNumberFormat="1" applyFont="1" applyBorder="1" applyAlignment="1">
      <alignment horizontal="center" vertical="center" wrapText="1" shrinkToFit="1"/>
    </xf>
    <xf numFmtId="3" fontId="37" fillId="0" borderId="12" xfId="0" applyNumberFormat="1" applyFont="1" applyBorder="1" applyAlignment="1">
      <alignment horizontal="center" vertical="center" wrapText="1" shrinkToFit="1"/>
    </xf>
    <xf numFmtId="3" fontId="21" fillId="3" borderId="6" xfId="0" applyNumberFormat="1" applyFont="1" applyFill="1" applyBorder="1" applyAlignment="1">
      <alignment horizontal="center" vertical="center" wrapText="1" shrinkToFit="1"/>
    </xf>
    <xf numFmtId="3" fontId="21" fillId="3" borderId="10" xfId="0" applyNumberFormat="1" applyFont="1" applyFill="1" applyBorder="1" applyAlignment="1">
      <alignment horizontal="center" vertical="center" wrapText="1" shrinkToFit="1"/>
    </xf>
    <xf numFmtId="0" fontId="59" fillId="0" borderId="7" xfId="0" applyFont="1" applyBorder="1" applyAlignment="1">
      <alignment horizontal="center" vertical="center" wrapText="1"/>
    </xf>
    <xf numFmtId="0" fontId="59" fillId="0" borderId="8" xfId="0" applyFont="1" applyBorder="1" applyAlignment="1">
      <alignment horizontal="center" vertical="center" wrapText="1"/>
    </xf>
    <xf numFmtId="3" fontId="37" fillId="0" borderId="15" xfId="0" applyNumberFormat="1" applyFont="1" applyBorder="1" applyAlignment="1">
      <alignment horizontal="center" vertical="center" wrapText="1" shrinkToFit="1"/>
    </xf>
    <xf numFmtId="3" fontId="37" fillId="0" borderId="15" xfId="0" applyNumberFormat="1" applyFont="1" applyFill="1" applyBorder="1" applyAlignment="1">
      <alignment horizontal="center" vertical="center" wrapText="1" shrinkToFit="1"/>
    </xf>
    <xf numFmtId="3" fontId="37" fillId="0" borderId="16" xfId="0" applyNumberFormat="1" applyFont="1" applyBorder="1" applyAlignment="1">
      <alignment horizontal="center" vertical="center" wrapText="1" shrinkToFit="1"/>
    </xf>
    <xf numFmtId="0" fontId="8" fillId="0" borderId="44" xfId="0" applyFont="1" applyBorder="1" applyAlignment="1">
      <alignment horizontal="left" wrapText="1"/>
    </xf>
    <xf numFmtId="0" fontId="49" fillId="0" borderId="19" xfId="0" applyFont="1" applyBorder="1" applyAlignment="1">
      <alignment horizontal="center" vertical="center"/>
    </xf>
    <xf numFmtId="0" fontId="49" fillId="0" borderId="11" xfId="0" applyFont="1" applyBorder="1" applyAlignment="1">
      <alignment horizontal="center" vertical="center"/>
    </xf>
    <xf numFmtId="0" fontId="23" fillId="0" borderId="15" xfId="0" applyFont="1" applyBorder="1" applyAlignment="1">
      <alignment horizontal="center" vertical="center" wrapText="1"/>
    </xf>
    <xf numFmtId="0" fontId="10" fillId="0" borderId="16" xfId="0" applyFont="1" applyBorder="1" applyAlignment="1">
      <alignment vertical="center" wrapText="1"/>
    </xf>
    <xf numFmtId="0" fontId="13" fillId="0" borderId="1" xfId="0" applyFont="1" applyBorder="1" applyAlignment="1">
      <alignment horizontal="center" vertical="center" textRotation="180" wrapText="1"/>
    </xf>
    <xf numFmtId="0" fontId="13" fillId="0" borderId="38" xfId="0" applyFont="1" applyBorder="1" applyAlignment="1">
      <alignment horizontal="center" vertical="center" textRotation="180" wrapText="1"/>
    </xf>
    <xf numFmtId="0" fontId="13" fillId="0" borderId="47" xfId="0" applyFont="1" applyBorder="1" applyAlignment="1">
      <alignment horizontal="center" vertical="center" textRotation="180" wrapText="1"/>
    </xf>
    <xf numFmtId="0" fontId="15" fillId="0" borderId="6" xfId="0" applyFont="1" applyBorder="1" applyAlignment="1">
      <alignment horizontal="center" vertical="center"/>
    </xf>
    <xf numFmtId="0" fontId="15" fillId="0" borderId="6" xfId="0" applyFont="1" applyBorder="1" applyAlignment="1">
      <alignment vertical="center"/>
    </xf>
    <xf numFmtId="3" fontId="9" fillId="0" borderId="15" xfId="0" applyNumberFormat="1" applyFont="1" applyBorder="1" applyAlignment="1">
      <alignment horizontal="center" vertical="center"/>
    </xf>
    <xf numFmtId="3" fontId="9" fillId="0" borderId="4" xfId="0" applyNumberFormat="1" applyFont="1" applyBorder="1" applyAlignment="1">
      <alignment horizontal="center" vertical="center"/>
    </xf>
    <xf numFmtId="3" fontId="6" fillId="4" borderId="6" xfId="0" applyNumberFormat="1" applyFont="1" applyFill="1" applyBorder="1" applyAlignment="1">
      <alignment horizontal="center" vertical="center" wrapText="1"/>
    </xf>
    <xf numFmtId="3" fontId="6" fillId="4" borderId="6" xfId="0" applyNumberFormat="1" applyFont="1" applyFill="1" applyBorder="1" applyAlignment="1">
      <alignment horizontal="center" vertical="center"/>
    </xf>
    <xf numFmtId="0" fontId="6" fillId="0" borderId="21" xfId="0" applyFont="1" applyBorder="1" applyAlignment="1">
      <alignment horizontal="justify" wrapText="1"/>
    </xf>
    <xf numFmtId="0" fontId="4" fillId="0" borderId="21" xfId="0" applyFont="1" applyBorder="1" applyAlignment="1">
      <alignment wrapText="1"/>
    </xf>
    <xf numFmtId="0" fontId="36"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1" fillId="0" borderId="11" xfId="0" applyFont="1" applyBorder="1" applyAlignment="1">
      <alignment vertical="center" wrapText="1"/>
    </xf>
    <xf numFmtId="0" fontId="49" fillId="0" borderId="40" xfId="0" applyFont="1" applyBorder="1" applyAlignment="1">
      <alignment horizontal="center" vertical="center" wrapText="1"/>
    </xf>
    <xf numFmtId="0" fontId="49" fillId="0" borderId="41" xfId="0" applyFont="1" applyBorder="1" applyAlignment="1">
      <alignment horizontal="center" vertical="center" wrapText="1"/>
    </xf>
    <xf numFmtId="0" fontId="49" fillId="0" borderId="42" xfId="0" applyFont="1" applyBorder="1" applyAlignment="1">
      <alignment horizontal="center" vertical="center" wrapText="1"/>
    </xf>
    <xf numFmtId="0" fontId="23" fillId="0" borderId="4" xfId="0" applyFont="1" applyBorder="1" applyAlignment="1">
      <alignment horizontal="center" vertical="center"/>
    </xf>
    <xf numFmtId="0" fontId="23" fillId="0" borderId="4" xfId="0" applyFont="1" applyBorder="1" applyAlignment="1">
      <alignment horizontal="center" vertical="center" wrapText="1"/>
    </xf>
    <xf numFmtId="0" fontId="24" fillId="0" borderId="4" xfId="0" applyFont="1" applyBorder="1" applyAlignment="1">
      <alignment vertical="center" wrapText="1"/>
    </xf>
    <xf numFmtId="0" fontId="24" fillId="0" borderId="12" xfId="0" applyFont="1" applyBorder="1" applyAlignment="1">
      <alignment vertical="center" wrapText="1"/>
    </xf>
    <xf numFmtId="0" fontId="11" fillId="0" borderId="4" xfId="0" applyFont="1" applyBorder="1" applyAlignment="1">
      <alignment vertical="center" wrapText="1"/>
    </xf>
    <xf numFmtId="0" fontId="15" fillId="0" borderId="4" xfId="0" applyFont="1" applyBorder="1" applyAlignment="1">
      <alignment vertical="center" wrapText="1"/>
    </xf>
    <xf numFmtId="0" fontId="53" fillId="3" borderId="48" xfId="0" applyFont="1" applyFill="1" applyBorder="1" applyAlignment="1">
      <alignment vertical="center" wrapText="1"/>
    </xf>
    <xf numFmtId="3" fontId="6" fillId="3" borderId="40" xfId="0" applyNumberFormat="1" applyFont="1" applyFill="1" applyBorder="1" applyAlignment="1">
      <alignment horizontal="center" vertical="center" wrapText="1"/>
    </xf>
    <xf numFmtId="3" fontId="6" fillId="3" borderId="42" xfId="0" applyNumberFormat="1" applyFont="1" applyFill="1" applyBorder="1" applyAlignment="1">
      <alignment horizontal="center" vertical="center" wrapText="1"/>
    </xf>
    <xf numFmtId="3" fontId="0" fillId="0" borderId="41" xfId="0" applyNumberFormat="1" applyBorder="1"/>
    <xf numFmtId="3" fontId="0" fillId="0" borderId="55" xfId="0" applyNumberFormat="1" applyBorder="1"/>
    <xf numFmtId="0" fontId="9" fillId="0" borderId="21" xfId="0" applyFont="1" applyBorder="1" applyAlignment="1">
      <alignment vertical="center" wrapText="1"/>
    </xf>
    <xf numFmtId="0" fontId="76" fillId="0" borderId="39" xfId="0" applyFont="1" applyBorder="1" applyAlignment="1">
      <alignment horizontal="center" vertical="center" wrapText="1"/>
    </xf>
    <xf numFmtId="0" fontId="15" fillId="0" borderId="39" xfId="0" applyFont="1" applyBorder="1" applyAlignment="1">
      <alignment vertical="center" wrapText="1"/>
    </xf>
    <xf numFmtId="0" fontId="50" fillId="0" borderId="39" xfId="0" applyFont="1" applyBorder="1" applyAlignment="1">
      <alignment horizontal="center" vertical="center" wrapText="1"/>
    </xf>
    <xf numFmtId="0" fontId="80" fillId="0" borderId="39" xfId="0" applyFont="1" applyBorder="1" applyAlignment="1">
      <alignment vertical="center" wrapText="1"/>
    </xf>
    <xf numFmtId="0" fontId="80" fillId="0" borderId="25" xfId="0" applyFont="1" applyBorder="1" applyAlignment="1">
      <alignment vertical="center" wrapText="1"/>
    </xf>
    <xf numFmtId="3" fontId="4" fillId="0" borderId="4"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0" fontId="4" fillId="0" borderId="34" xfId="0" applyFont="1" applyBorder="1" applyAlignment="1">
      <alignment vertical="center" wrapText="1"/>
    </xf>
    <xf numFmtId="3" fontId="6" fillId="3" borderId="3" xfId="0" applyNumberFormat="1" applyFont="1" applyFill="1" applyBorder="1" applyAlignment="1">
      <alignment horizontal="center" vertical="center" wrapText="1"/>
    </xf>
    <xf numFmtId="3" fontId="6" fillId="3" borderId="30" xfId="0" applyNumberFormat="1" applyFont="1" applyFill="1" applyBorder="1" applyAlignment="1">
      <alignment horizontal="center" vertical="center" wrapText="1"/>
    </xf>
    <xf numFmtId="0" fontId="53" fillId="4" borderId="56" xfId="0" applyFont="1" applyFill="1" applyBorder="1" applyAlignment="1">
      <alignment vertical="center" wrapText="1"/>
    </xf>
    <xf numFmtId="0" fontId="25" fillId="0" borderId="41" xfId="0" applyFont="1" applyBorder="1" applyAlignment="1">
      <alignment vertical="center" wrapText="1"/>
    </xf>
    <xf numFmtId="3" fontId="6" fillId="4" borderId="40" xfId="0" applyNumberFormat="1" applyFont="1" applyFill="1" applyBorder="1" applyAlignment="1">
      <alignment horizontal="center" vertical="center" wrapText="1"/>
    </xf>
    <xf numFmtId="3" fontId="6" fillId="4" borderId="42" xfId="0" applyNumberFormat="1" applyFont="1" applyFill="1" applyBorder="1" applyAlignment="1">
      <alignment horizontal="center" vertical="center" wrapText="1"/>
    </xf>
    <xf numFmtId="3" fontId="6" fillId="4" borderId="41" xfId="0" applyNumberFormat="1" applyFont="1" applyFill="1" applyBorder="1" applyAlignment="1">
      <alignment horizontal="center" vertical="center" wrapText="1"/>
    </xf>
    <xf numFmtId="3" fontId="6" fillId="4" borderId="55" xfId="0" applyNumberFormat="1" applyFont="1" applyFill="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10" xfId="0" applyNumberFormat="1" applyFont="1" applyBorder="1" applyAlignment="1">
      <alignment horizontal="center" vertical="center" wrapText="1"/>
    </xf>
    <xf numFmtId="0" fontId="10" fillId="0" borderId="45" xfId="0" applyFont="1" applyBorder="1" applyAlignment="1">
      <alignment horizontal="left" vertical="center" wrapText="1"/>
    </xf>
    <xf numFmtId="0" fontId="10" fillId="0" borderId="38" xfId="0" applyFont="1" applyBorder="1" applyAlignment="1">
      <alignment horizontal="left" vertical="center" wrapText="1"/>
    </xf>
    <xf numFmtId="17" fontId="15"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6" fillId="4" borderId="48" xfId="0" applyFont="1" applyFill="1" applyBorder="1" applyAlignment="1">
      <alignment vertical="center" wrapText="1"/>
    </xf>
    <xf numFmtId="3" fontId="4" fillId="4" borderId="15" xfId="0" applyNumberFormat="1" applyFont="1" applyFill="1" applyBorder="1" applyAlignment="1">
      <alignment horizontal="center" vertical="center" wrapText="1"/>
    </xf>
    <xf numFmtId="3" fontId="4" fillId="4" borderId="16" xfId="0" applyNumberFormat="1" applyFont="1" applyFill="1" applyBorder="1" applyAlignment="1">
      <alignment horizontal="center" vertical="center" wrapText="1"/>
    </xf>
    <xf numFmtId="0" fontId="53" fillId="4" borderId="46" xfId="0" applyFont="1" applyFill="1" applyBorder="1" applyAlignment="1">
      <alignment horizontal="justify" vertical="center" wrapText="1"/>
    </xf>
    <xf numFmtId="3" fontId="6" fillId="4" borderId="10" xfId="0" applyNumberFormat="1" applyFont="1" applyFill="1" applyBorder="1" applyAlignment="1">
      <alignment horizontal="center" vertical="center" wrapText="1"/>
    </xf>
    <xf numFmtId="14" fontId="9" fillId="0" borderId="4"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9" fillId="0" borderId="38"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Border="1" applyAlignment="1">
      <alignment horizontal="center" vertical="center" wrapText="1"/>
    </xf>
    <xf numFmtId="0" fontId="15" fillId="0" borderId="10" xfId="0" applyFont="1" applyBorder="1" applyAlignment="1">
      <alignment horizontal="center" vertical="center" wrapText="1"/>
    </xf>
    <xf numFmtId="0" fontId="6" fillId="3" borderId="20" xfId="0" applyFont="1" applyFill="1" applyBorder="1" applyAlignment="1">
      <alignment vertical="center" wrapText="1" shrinkToFit="1"/>
    </xf>
    <xf numFmtId="0" fontId="4" fillId="0" borderId="7" xfId="0" applyFont="1" applyBorder="1" applyAlignment="1">
      <alignment vertical="center" wrapText="1" shrinkToFit="1"/>
    </xf>
    <xf numFmtId="0" fontId="6" fillId="3" borderId="9" xfId="0" applyFont="1" applyFill="1" applyBorder="1" applyAlignment="1">
      <alignment vertical="center" wrapText="1" shrinkToFit="1"/>
    </xf>
    <xf numFmtId="0" fontId="4" fillId="0" borderId="6" xfId="0" applyFont="1" applyBorder="1" applyAlignment="1">
      <alignment vertical="center" wrapText="1" shrinkToFit="1"/>
    </xf>
    <xf numFmtId="3" fontId="6" fillId="3" borderId="10" xfId="0" applyNumberFormat="1" applyFont="1" applyFill="1" applyBorder="1" applyAlignment="1">
      <alignment horizontal="center" vertical="center" wrapText="1"/>
    </xf>
    <xf numFmtId="0" fontId="6" fillId="0" borderId="0" xfId="0" applyFont="1" applyFill="1" applyBorder="1" applyAlignment="1">
      <alignment vertical="center" wrapText="1" shrinkToFit="1"/>
    </xf>
    <xf numFmtId="0" fontId="82" fillId="0" borderId="15" xfId="0" applyFont="1" applyBorder="1" applyAlignment="1">
      <alignment vertical="center" wrapText="1"/>
    </xf>
    <xf numFmtId="0" fontId="82" fillId="0" borderId="4" xfId="0" applyFont="1" applyBorder="1" applyAlignment="1">
      <alignment vertical="center" wrapText="1"/>
    </xf>
    <xf numFmtId="0" fontId="49" fillId="0" borderId="20" xfId="0" applyFont="1" applyBorder="1" applyAlignment="1">
      <alignment horizontal="center" vertical="center" wrapText="1"/>
    </xf>
    <xf numFmtId="0" fontId="82" fillId="0" borderId="7" xfId="0" applyFont="1" applyBorder="1" applyAlignment="1">
      <alignment vertical="center" wrapText="1"/>
    </xf>
    <xf numFmtId="0" fontId="10" fillId="0" borderId="15"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vertical="center" wrapText="1"/>
    </xf>
    <xf numFmtId="0" fontId="12" fillId="0" borderId="15" xfId="0" applyFont="1" applyBorder="1" applyAlignment="1">
      <alignment vertical="center" wrapText="1"/>
    </xf>
    <xf numFmtId="0" fontId="12" fillId="0" borderId="4" xfId="0" applyFont="1" applyBorder="1" applyAlignment="1">
      <alignment vertical="center" wrapText="1"/>
    </xf>
    <xf numFmtId="0" fontId="12" fillId="0" borderId="7" xfId="0" applyFont="1" applyBorder="1" applyAlignment="1">
      <alignment vertical="center" wrapText="1"/>
    </xf>
    <xf numFmtId="0" fontId="12" fillId="0" borderId="16" xfId="0" applyFont="1" applyBorder="1" applyAlignment="1">
      <alignment vertical="center" wrapText="1"/>
    </xf>
    <xf numFmtId="0" fontId="12" fillId="0" borderId="12" xfId="0" applyFont="1" applyBorder="1" applyAlignment="1">
      <alignment vertical="center" wrapText="1"/>
    </xf>
    <xf numFmtId="0" fontId="12" fillId="0" borderId="8" xfId="0" applyFont="1" applyBorder="1" applyAlignment="1">
      <alignment vertical="center" wrapText="1"/>
    </xf>
    <xf numFmtId="0" fontId="8" fillId="3" borderId="9" xfId="0" applyFont="1" applyFill="1" applyBorder="1" applyAlignment="1">
      <alignment vertical="center" wrapText="1"/>
    </xf>
    <xf numFmtId="0" fontId="8" fillId="3" borderId="6" xfId="0" applyFont="1" applyFill="1" applyBorder="1" applyAlignment="1">
      <alignment vertical="center" wrapText="1"/>
    </xf>
    <xf numFmtId="3" fontId="8" fillId="3" borderId="6" xfId="0" applyNumberFormat="1" applyFont="1" applyFill="1" applyBorder="1" applyAlignment="1">
      <alignment horizontal="center" vertical="center" wrapText="1"/>
    </xf>
    <xf numFmtId="3" fontId="8" fillId="3" borderId="10" xfId="0" applyNumberFormat="1" applyFont="1" applyFill="1" applyBorder="1" applyAlignment="1">
      <alignment horizontal="center" vertical="center" wrapText="1"/>
    </xf>
    <xf numFmtId="0" fontId="25" fillId="0" borderId="44" xfId="0" applyFont="1" applyBorder="1" applyAlignment="1">
      <alignment horizontal="center" wrapText="1"/>
    </xf>
    <xf numFmtId="0" fontId="59" fillId="0" borderId="11" xfId="0" applyFont="1" applyBorder="1" applyAlignment="1">
      <alignment vertical="center" wrapText="1"/>
    </xf>
    <xf numFmtId="0" fontId="59" fillId="0" borderId="4" xfId="0" applyFont="1" applyBorder="1" applyAlignment="1">
      <alignment vertical="center" wrapText="1"/>
    </xf>
    <xf numFmtId="3" fontId="16" fillId="6" borderId="4" xfId="0" applyNumberFormat="1" applyFont="1" applyFill="1" applyBorder="1" applyAlignment="1">
      <alignment horizontal="center" vertical="center" wrapText="1"/>
    </xf>
    <xf numFmtId="3" fontId="16" fillId="0" borderId="4" xfId="0" applyNumberFormat="1" applyFont="1" applyBorder="1" applyAlignment="1">
      <alignment horizontal="center" vertical="center" wrapText="1"/>
    </xf>
    <xf numFmtId="3" fontId="16" fillId="0" borderId="12" xfId="0" applyNumberFormat="1" applyFont="1" applyBorder="1" applyAlignment="1">
      <alignment horizontal="center" vertical="center" wrapText="1"/>
    </xf>
    <xf numFmtId="0" fontId="6" fillId="0" borderId="0" xfId="0" applyFont="1" applyBorder="1" applyAlignment="1">
      <alignment vertical="center" wrapText="1"/>
    </xf>
    <xf numFmtId="0" fontId="53" fillId="0" borderId="26" xfId="0" applyFont="1" applyBorder="1" applyAlignment="1">
      <alignment horizontal="center" vertical="center" wrapText="1"/>
    </xf>
    <xf numFmtId="0" fontId="53" fillId="0" borderId="39" xfId="0" applyFont="1" applyBorder="1" applyAlignment="1">
      <alignment horizontal="center" vertical="center" wrapText="1"/>
    </xf>
    <xf numFmtId="0" fontId="53" fillId="0" borderId="25" xfId="0" applyFont="1" applyBorder="1" applyAlignment="1">
      <alignment horizontal="center" vertical="center" wrapText="1"/>
    </xf>
    <xf numFmtId="0" fontId="59" fillId="0" borderId="19" xfId="0" applyFont="1" applyBorder="1" applyAlignment="1">
      <alignment vertical="center" wrapText="1"/>
    </xf>
    <xf numFmtId="0" fontId="59" fillId="0" borderId="15" xfId="0" applyFont="1" applyBorder="1" applyAlignment="1">
      <alignment vertical="center" wrapText="1"/>
    </xf>
    <xf numFmtId="3" fontId="16" fillId="6" borderId="5" xfId="0" applyNumberFormat="1" applyFont="1" applyFill="1" applyBorder="1" applyAlignment="1">
      <alignment horizontal="center" vertical="center" wrapText="1"/>
    </xf>
    <xf numFmtId="3" fontId="16" fillId="0" borderId="5" xfId="0" applyNumberFormat="1" applyFont="1" applyBorder="1" applyAlignment="1">
      <alignment horizontal="center" vertical="center" wrapText="1"/>
    </xf>
    <xf numFmtId="3" fontId="16" fillId="0" borderId="23"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38" xfId="0" applyFont="1" applyBorder="1" applyAlignment="1">
      <alignment horizontal="center" vertical="center" wrapText="1"/>
    </xf>
    <xf numFmtId="0" fontId="6" fillId="4" borderId="9" xfId="0" applyFont="1" applyFill="1" applyBorder="1" applyAlignment="1">
      <alignment vertical="center" wrapText="1"/>
    </xf>
    <xf numFmtId="0" fontId="10" fillId="0" borderId="2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38" xfId="0" applyFont="1" applyBorder="1" applyAlignment="1">
      <alignment vertical="center" wrapText="1"/>
    </xf>
    <xf numFmtId="49" fontId="9" fillId="6" borderId="4" xfId="0" applyNumberFormat="1" applyFont="1" applyFill="1" applyBorder="1" applyAlignment="1">
      <alignment horizontal="center" vertical="center" wrapText="1"/>
    </xf>
    <xf numFmtId="0" fontId="0" fillId="0" borderId="47" xfId="0" applyBorder="1" applyAlignment="1">
      <alignment horizontal="center" vertical="center" wrapText="1"/>
    </xf>
    <xf numFmtId="0" fontId="23" fillId="0" borderId="7" xfId="0" applyFont="1" applyBorder="1" applyAlignment="1">
      <alignment horizontal="center" vertical="center" wrapText="1"/>
    </xf>
    <xf numFmtId="0" fontId="23" fillId="0" borderId="15" xfId="0" applyFont="1" applyBorder="1" applyAlignment="1">
      <alignment vertical="center" wrapText="1"/>
    </xf>
    <xf numFmtId="0" fontId="23" fillId="0" borderId="4" xfId="0" applyFont="1" applyBorder="1" applyAlignment="1">
      <alignment vertical="center" wrapText="1"/>
    </xf>
    <xf numFmtId="0" fontId="23" fillId="0" borderId="7" xfId="0" applyFont="1" applyBorder="1" applyAlignment="1">
      <alignment vertical="center" wrapText="1"/>
    </xf>
    <xf numFmtId="0" fontId="6" fillId="5" borderId="9" xfId="0" applyFont="1" applyFill="1" applyBorder="1" applyAlignment="1">
      <alignment vertical="center" wrapText="1"/>
    </xf>
    <xf numFmtId="0" fontId="4" fillId="5" borderId="6" xfId="0" applyFont="1" applyFill="1" applyBorder="1" applyAlignment="1">
      <alignment vertical="center" wrapText="1"/>
    </xf>
    <xf numFmtId="3" fontId="6" fillId="5" borderId="6" xfId="0" applyNumberFormat="1" applyFont="1" applyFill="1" applyBorder="1" applyAlignment="1">
      <alignment horizontal="center" vertical="center" wrapText="1"/>
    </xf>
    <xf numFmtId="3" fontId="6" fillId="5" borderId="10" xfId="0" applyNumberFormat="1" applyFont="1" applyFill="1" applyBorder="1" applyAlignment="1">
      <alignment horizontal="center" vertical="center" wrapText="1"/>
    </xf>
    <xf numFmtId="0" fontId="6" fillId="6" borderId="21" xfId="0" applyFont="1" applyFill="1" applyBorder="1" applyAlignment="1">
      <alignment wrapText="1"/>
    </xf>
    <xf numFmtId="0" fontId="6" fillId="4" borderId="11" xfId="0" applyFont="1" applyFill="1" applyBorder="1" applyAlignment="1">
      <alignment vertical="center" wrapText="1"/>
    </xf>
    <xf numFmtId="0" fontId="4" fillId="4" borderId="4" xfId="0" applyFont="1" applyFill="1" applyBorder="1" applyAlignment="1">
      <alignment vertical="center" wrapText="1"/>
    </xf>
    <xf numFmtId="0" fontId="6" fillId="0" borderId="11" xfId="0" applyFont="1" applyBorder="1" applyAlignment="1">
      <alignment vertical="center" wrapText="1"/>
    </xf>
    <xf numFmtId="0" fontId="6" fillId="0" borderId="19" xfId="0" applyFont="1" applyBorder="1" applyAlignment="1">
      <alignment vertical="center" wrapText="1"/>
    </xf>
    <xf numFmtId="0" fontId="55" fillId="0" borderId="26" xfId="0" applyFont="1" applyBorder="1" applyAlignment="1">
      <alignment horizontal="center" vertical="center" wrapText="1"/>
    </xf>
    <xf numFmtId="0" fontId="17" fillId="0" borderId="39" xfId="0" applyFont="1" applyBorder="1" applyAlignment="1">
      <alignment vertical="center" wrapText="1"/>
    </xf>
    <xf numFmtId="0" fontId="9" fillId="4" borderId="20" xfId="0" applyFont="1" applyFill="1" applyBorder="1" applyAlignment="1">
      <alignment vertical="center" wrapText="1"/>
    </xf>
    <xf numFmtId="3" fontId="9" fillId="4" borderId="7" xfId="0" applyNumberFormat="1" applyFont="1" applyFill="1" applyBorder="1" applyAlignment="1">
      <alignment horizontal="center" vertical="center" wrapText="1"/>
    </xf>
    <xf numFmtId="3" fontId="4" fillId="0" borderId="7" xfId="0" applyNumberFormat="1" applyFont="1" applyBorder="1" applyAlignment="1">
      <alignment vertical="center" wrapText="1"/>
    </xf>
    <xf numFmtId="3" fontId="4" fillId="0" borderId="8" xfId="0" applyNumberFormat="1" applyFont="1" applyBorder="1" applyAlignment="1">
      <alignment vertical="center" wrapText="1"/>
    </xf>
    <xf numFmtId="0" fontId="9" fillId="4" borderId="11" xfId="0" applyFont="1" applyFill="1" applyBorder="1" applyAlignment="1">
      <alignment vertical="center" wrapText="1"/>
    </xf>
    <xf numFmtId="3" fontId="9" fillId="4" borderId="4" xfId="0" applyNumberFormat="1" applyFont="1" applyFill="1" applyBorder="1" applyAlignment="1">
      <alignment horizontal="center" vertical="center" wrapText="1"/>
    </xf>
    <xf numFmtId="0" fontId="53" fillId="0" borderId="24" xfId="0" applyFont="1" applyBorder="1" applyAlignment="1">
      <alignment horizontal="center" vertical="center" wrapText="1"/>
    </xf>
    <xf numFmtId="0" fontId="49" fillId="0" borderId="39" xfId="0" applyFont="1" applyBorder="1" applyAlignment="1">
      <alignment horizontal="center" vertical="center" wrapText="1"/>
    </xf>
    <xf numFmtId="0" fontId="59" fillId="0" borderId="39" xfId="0" applyFont="1" applyBorder="1" applyAlignment="1">
      <alignment vertical="center" wrapText="1"/>
    </xf>
    <xf numFmtId="0" fontId="59" fillId="0" borderId="25" xfId="0" applyFont="1" applyBorder="1" applyAlignment="1">
      <alignment vertical="center" wrapText="1"/>
    </xf>
    <xf numFmtId="0" fontId="7" fillId="3" borderId="11" xfId="0" applyFont="1" applyFill="1" applyBorder="1" applyAlignment="1">
      <alignment vertical="center" wrapText="1"/>
    </xf>
    <xf numFmtId="0" fontId="7" fillId="3" borderId="4" xfId="0" applyFont="1" applyFill="1" applyBorder="1" applyAlignment="1">
      <alignment horizontal="center" vertical="center" wrapText="1"/>
    </xf>
    <xf numFmtId="0" fontId="7" fillId="0" borderId="4" xfId="0" applyFont="1" applyBorder="1" applyAlignment="1">
      <alignment vertical="center" wrapText="1"/>
    </xf>
    <xf numFmtId="0" fontId="43" fillId="3" borderId="4" xfId="0" applyFont="1" applyFill="1" applyBorder="1" applyAlignment="1">
      <alignment horizontal="center" vertical="center" wrapText="1"/>
    </xf>
    <xf numFmtId="0" fontId="43" fillId="0" borderId="4" xfId="0" applyFont="1" applyBorder="1" applyAlignment="1">
      <alignment vertical="center" wrapText="1"/>
    </xf>
    <xf numFmtId="0" fontId="43" fillId="0" borderId="12" xfId="0" applyFont="1" applyBorder="1" applyAlignment="1">
      <alignment vertical="center" wrapText="1"/>
    </xf>
    <xf numFmtId="0" fontId="7" fillId="3" borderId="9" xfId="0" applyFont="1" applyFill="1" applyBorder="1" applyAlignment="1">
      <alignment vertical="center"/>
    </xf>
    <xf numFmtId="0" fontId="11" fillId="0" borderId="6" xfId="0" applyFont="1" applyBorder="1" applyAlignment="1">
      <alignment vertical="center"/>
    </xf>
    <xf numFmtId="3" fontId="7" fillId="3" borderId="6"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0" borderId="0" xfId="0" applyFont="1" applyFill="1" applyBorder="1" applyAlignment="1">
      <alignment vertical="center" wrapText="1"/>
    </xf>
    <xf numFmtId="0" fontId="10" fillId="3" borderId="22" xfId="0" applyFont="1" applyFill="1" applyBorder="1" applyAlignment="1">
      <alignment vertical="center" wrapText="1"/>
    </xf>
    <xf numFmtId="0" fontId="15" fillId="3" borderId="5" xfId="0" applyFont="1" applyFill="1" applyBorder="1" applyAlignment="1">
      <alignment vertical="center" wrapText="1"/>
    </xf>
    <xf numFmtId="3" fontId="7" fillId="3" borderId="5" xfId="0" applyNumberFormat="1" applyFont="1" applyFill="1" applyBorder="1" applyAlignment="1">
      <alignment horizontal="center" vertical="center" wrapText="1"/>
    </xf>
    <xf numFmtId="3" fontId="7" fillId="3" borderId="23" xfId="0" applyNumberFormat="1" applyFont="1" applyFill="1" applyBorder="1" applyAlignment="1">
      <alignment horizontal="center" vertical="center" wrapText="1"/>
    </xf>
    <xf numFmtId="0" fontId="10" fillId="3" borderId="11" xfId="0" applyFont="1" applyFill="1" applyBorder="1" applyAlignment="1">
      <alignment vertical="center" wrapText="1"/>
    </xf>
    <xf numFmtId="0" fontId="15" fillId="3" borderId="4" xfId="0" applyFont="1" applyFill="1" applyBorder="1" applyAlignment="1">
      <alignment vertical="center" wrapText="1"/>
    </xf>
    <xf numFmtId="3" fontId="7" fillId="3" borderId="4" xfId="0" applyNumberFormat="1" applyFont="1" applyFill="1" applyBorder="1" applyAlignment="1">
      <alignment horizontal="center" vertical="center" wrapText="1"/>
    </xf>
    <xf numFmtId="3" fontId="7" fillId="3" borderId="12" xfId="0" applyNumberFormat="1" applyFont="1" applyFill="1" applyBorder="1" applyAlignment="1">
      <alignment horizontal="center" vertical="center" wrapText="1"/>
    </xf>
    <xf numFmtId="0" fontId="76" fillId="0" borderId="3" xfId="0" applyFont="1" applyBorder="1" applyAlignment="1">
      <alignment horizontal="center" vertical="center" wrapText="1"/>
    </xf>
    <xf numFmtId="0" fontId="15" fillId="0" borderId="3" xfId="0" applyFont="1" applyBorder="1" applyAlignment="1">
      <alignment vertical="center" wrapText="1"/>
    </xf>
    <xf numFmtId="0" fontId="50" fillId="0" borderId="3" xfId="0" applyFont="1" applyBorder="1" applyAlignment="1">
      <alignment horizontal="center" vertical="center" wrapText="1"/>
    </xf>
    <xf numFmtId="0" fontId="80" fillId="0" borderId="3" xfId="0" applyFont="1" applyBorder="1" applyAlignment="1">
      <alignment vertical="center" wrapText="1"/>
    </xf>
    <xf numFmtId="0" fontId="80" fillId="0" borderId="30" xfId="0" applyFont="1" applyBorder="1" applyAlignment="1">
      <alignment vertical="center" wrapText="1"/>
    </xf>
    <xf numFmtId="0" fontId="53" fillId="0" borderId="45" xfId="0" applyFont="1" applyBorder="1" applyAlignment="1">
      <alignment vertical="center" wrapText="1"/>
    </xf>
    <xf numFmtId="164" fontId="9" fillId="0" borderId="1" xfId="0" applyNumberFormat="1" applyFont="1" applyBorder="1" applyAlignment="1">
      <alignment horizontal="center" vertical="center" wrapText="1"/>
    </xf>
    <xf numFmtId="164" fontId="9" fillId="0" borderId="38" xfId="0" applyNumberFormat="1" applyFont="1" applyBorder="1" applyAlignment="1">
      <alignment horizontal="center" vertical="center" wrapText="1"/>
    </xf>
    <xf numFmtId="0" fontId="9" fillId="0" borderId="37" xfId="0" applyFont="1" applyBorder="1" applyAlignment="1">
      <alignment horizontal="center" vertical="center" wrapText="1"/>
    </xf>
    <xf numFmtId="164" fontId="9" fillId="0" borderId="47" xfId="0" applyNumberFormat="1" applyFont="1" applyBorder="1" applyAlignment="1">
      <alignment horizontal="center" vertical="center" wrapText="1"/>
    </xf>
    <xf numFmtId="0" fontId="9" fillId="0" borderId="22" xfId="0" applyFont="1" applyBorder="1" applyAlignment="1">
      <alignment vertical="center" wrapText="1"/>
    </xf>
    <xf numFmtId="3" fontId="9" fillId="0" borderId="5" xfId="0" applyNumberFormat="1" applyFont="1" applyBorder="1" applyAlignment="1">
      <alignment horizontal="center" vertical="center" wrapText="1"/>
    </xf>
    <xf numFmtId="0" fontId="9" fillId="0" borderId="23" xfId="0" applyFont="1" applyBorder="1" applyAlignment="1">
      <alignment vertical="center" wrapText="1"/>
    </xf>
    <xf numFmtId="0" fontId="9" fillId="0" borderId="6" xfId="0" applyFont="1" applyBorder="1" applyAlignment="1">
      <alignment vertical="center" wrapText="1"/>
    </xf>
    <xf numFmtId="0" fontId="9" fillId="0" borderId="10" xfId="0" applyFont="1" applyBorder="1" applyAlignment="1">
      <alignment vertical="center" wrapText="1"/>
    </xf>
    <xf numFmtId="0" fontId="8" fillId="0" borderId="56"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55" xfId="0" applyFont="1" applyBorder="1" applyAlignment="1">
      <alignment horizontal="center" vertical="center" wrapText="1"/>
    </xf>
    <xf numFmtId="3" fontId="7" fillId="0" borderId="4" xfId="0" applyNumberFormat="1" applyFont="1" applyBorder="1" applyAlignment="1">
      <alignment horizontal="center" vertical="center" wrapText="1"/>
    </xf>
    <xf numFmtId="0" fontId="11" fillId="0" borderId="12" xfId="0" applyFont="1" applyBorder="1" applyAlignment="1">
      <alignment vertical="center" wrapText="1"/>
    </xf>
    <xf numFmtId="0" fontId="7" fillId="0" borderId="12" xfId="0" applyFont="1" applyBorder="1" applyAlignment="1">
      <alignment vertical="center" wrapText="1"/>
    </xf>
    <xf numFmtId="0" fontId="6" fillId="0" borderId="56"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37" xfId="0" applyFont="1" applyBorder="1" applyAlignment="1">
      <alignment vertical="center" wrapText="1"/>
    </xf>
    <xf numFmtId="0" fontId="9" fillId="0" borderId="59" xfId="0" applyFont="1" applyBorder="1" applyAlignment="1">
      <alignment vertical="center" wrapText="1"/>
    </xf>
    <xf numFmtId="0" fontId="4" fillId="0" borderId="54" xfId="0" applyFont="1" applyBorder="1" applyAlignment="1">
      <alignment vertical="center" wrapText="1"/>
    </xf>
    <xf numFmtId="0" fontId="4" fillId="0" borderId="52" xfId="0" applyFont="1" applyBorder="1" applyAlignment="1">
      <alignment vertical="center" wrapText="1"/>
    </xf>
    <xf numFmtId="0" fontId="21" fillId="3" borderId="43" xfId="0" applyFont="1" applyFill="1" applyBorder="1" applyAlignment="1">
      <alignment vertical="center" wrapText="1"/>
    </xf>
    <xf numFmtId="0" fontId="17" fillId="3" borderId="44" xfId="0" applyFont="1" applyFill="1" applyBorder="1" applyAlignment="1">
      <alignment vertical="center" wrapText="1"/>
    </xf>
    <xf numFmtId="3" fontId="21" fillId="3" borderId="63" xfId="0" applyNumberFormat="1" applyFont="1" applyFill="1" applyBorder="1" applyAlignment="1">
      <alignment horizontal="center" vertical="center" wrapText="1"/>
    </xf>
    <xf numFmtId="3" fontId="21" fillId="3" borderId="62" xfId="0" applyNumberFormat="1" applyFont="1" applyFill="1" applyBorder="1" applyAlignment="1">
      <alignment horizontal="center" vertical="center" wrapText="1"/>
    </xf>
    <xf numFmtId="3" fontId="21" fillId="3" borderId="44" xfId="0" applyNumberFormat="1" applyFont="1" applyFill="1" applyBorder="1" applyAlignment="1">
      <alignment horizontal="center" vertical="center" wrapText="1"/>
    </xf>
    <xf numFmtId="3" fontId="21" fillId="3" borderId="64" xfId="0" applyNumberFormat="1" applyFont="1" applyFill="1" applyBorder="1" applyAlignment="1">
      <alignment horizontal="center" vertical="center" wrapText="1"/>
    </xf>
    <xf numFmtId="0" fontId="9" fillId="0" borderId="37" xfId="0" applyFont="1" applyBorder="1" applyAlignment="1">
      <alignment horizontal="justify" vertical="center" wrapText="1"/>
    </xf>
    <xf numFmtId="0" fontId="9" fillId="0" borderId="38" xfId="0" applyFont="1" applyBorder="1" applyAlignment="1">
      <alignment horizontal="justify" vertical="center" wrapText="1"/>
    </xf>
    <xf numFmtId="0" fontId="4" fillId="0" borderId="59" xfId="0" applyFont="1" applyBorder="1" applyAlignment="1">
      <alignment vertical="center" wrapText="1"/>
    </xf>
    <xf numFmtId="0" fontId="4" fillId="0" borderId="69" xfId="0" applyFont="1" applyBorder="1" applyAlignment="1">
      <alignment vertical="center" wrapText="1"/>
    </xf>
    <xf numFmtId="0" fontId="4" fillId="0" borderId="5" xfId="0" applyFont="1" applyBorder="1" applyAlignment="1">
      <alignment vertical="center" wrapText="1"/>
    </xf>
    <xf numFmtId="3" fontId="9" fillId="13" borderId="5" xfId="0" applyNumberFormat="1" applyFont="1" applyFill="1" applyBorder="1" applyAlignment="1">
      <alignment horizontal="center" vertical="center" wrapText="1"/>
    </xf>
    <xf numFmtId="3" fontId="9" fillId="0" borderId="23" xfId="0" applyNumberFormat="1" applyFont="1" applyBorder="1" applyAlignment="1">
      <alignment horizontal="center" vertical="center" wrapText="1"/>
    </xf>
    <xf numFmtId="3" fontId="21" fillId="4" borderId="5" xfId="0" applyNumberFormat="1" applyFont="1" applyFill="1" applyBorder="1" applyAlignment="1">
      <alignment horizontal="center" vertical="center" wrapText="1"/>
    </xf>
    <xf numFmtId="3" fontId="6" fillId="4" borderId="5" xfId="0" applyNumberFormat="1" applyFont="1" applyFill="1" applyBorder="1" applyAlignment="1">
      <alignment horizontal="center" vertical="center" wrapText="1"/>
    </xf>
    <xf numFmtId="3" fontId="6" fillId="4" borderId="23" xfId="0" applyNumberFormat="1" applyFont="1" applyFill="1" applyBorder="1" applyAlignment="1">
      <alignment horizontal="center" vertical="center" wrapText="1"/>
    </xf>
    <xf numFmtId="0" fontId="6" fillId="0" borderId="44" xfId="0" applyFont="1" applyBorder="1" applyAlignment="1">
      <alignment horizontal="left" vertical="center" wrapText="1"/>
    </xf>
    <xf numFmtId="0" fontId="49" fillId="0" borderId="26" xfId="0" applyFont="1" applyBorder="1" applyAlignment="1">
      <alignment horizontal="center" vertical="center" wrapText="1"/>
    </xf>
    <xf numFmtId="0" fontId="57" fillId="0" borderId="39" xfId="0" applyFont="1" applyBorder="1" applyAlignment="1">
      <alignment vertical="center" wrapText="1"/>
    </xf>
    <xf numFmtId="3" fontId="9" fillId="6" borderId="15" xfId="0" applyNumberFormat="1" applyFont="1" applyFill="1" applyBorder="1" applyAlignment="1">
      <alignment horizontal="center" vertical="center" wrapText="1"/>
    </xf>
    <xf numFmtId="0" fontId="25" fillId="0" borderId="45" xfId="0" applyFont="1" applyFill="1" applyBorder="1" applyAlignment="1">
      <alignment vertical="center" wrapText="1"/>
    </xf>
    <xf numFmtId="0" fontId="4" fillId="0" borderId="38" xfId="0" applyFont="1" applyBorder="1" applyAlignment="1">
      <alignment horizontal="center" vertical="center" wrapText="1"/>
    </xf>
    <xf numFmtId="3" fontId="6" fillId="0" borderId="1" xfId="0" applyNumberFormat="1" applyFont="1" applyFill="1" applyBorder="1" applyAlignment="1">
      <alignment horizontal="center" vertical="center" wrapText="1"/>
    </xf>
    <xf numFmtId="0" fontId="4" fillId="0" borderId="47" xfId="0" applyFont="1" applyBorder="1" applyAlignment="1">
      <alignment horizontal="center" vertical="center" wrapText="1"/>
    </xf>
    <xf numFmtId="0" fontId="25" fillId="0" borderId="46" xfId="0" applyFont="1" applyFill="1" applyBorder="1" applyAlignment="1">
      <alignment vertical="center" wrapText="1"/>
    </xf>
    <xf numFmtId="0" fontId="4" fillId="0" borderId="36" xfId="0" applyFont="1" applyBorder="1" applyAlignment="1">
      <alignment vertical="center" wrapText="1"/>
    </xf>
    <xf numFmtId="3" fontId="6" fillId="0" borderId="34" xfId="0" applyNumberFormat="1" applyFont="1" applyFill="1" applyBorder="1" applyAlignment="1">
      <alignment horizontal="center" vertical="center" wrapText="1"/>
    </xf>
    <xf numFmtId="0" fontId="4" fillId="0" borderId="57" xfId="0" applyFont="1" applyBorder="1" applyAlignment="1">
      <alignment horizontal="center" vertical="center" wrapText="1"/>
    </xf>
    <xf numFmtId="0" fontId="20" fillId="4" borderId="4" xfId="0" applyFont="1" applyFill="1" applyBorder="1" applyAlignment="1">
      <alignment vertical="center" wrapText="1"/>
    </xf>
    <xf numFmtId="3" fontId="20" fillId="4" borderId="4" xfId="0" applyNumberFormat="1" applyFont="1" applyFill="1" applyBorder="1" applyAlignment="1">
      <alignment horizontal="center" vertical="center" wrapText="1"/>
    </xf>
    <xf numFmtId="3" fontId="20" fillId="4" borderId="12" xfId="0" applyNumberFormat="1" applyFont="1" applyFill="1" applyBorder="1" applyAlignment="1">
      <alignment horizontal="center" vertical="center" wrapText="1"/>
    </xf>
    <xf numFmtId="3" fontId="4" fillId="0" borderId="12" xfId="0" applyNumberFormat="1" applyFont="1" applyFill="1" applyBorder="1" applyAlignment="1">
      <alignment horizontal="center" vertical="center" wrapText="1"/>
    </xf>
    <xf numFmtId="0" fontId="77" fillId="3" borderId="19" xfId="0" applyFont="1" applyFill="1" applyBorder="1" applyAlignment="1">
      <alignment vertical="center" wrapText="1"/>
    </xf>
    <xf numFmtId="0" fontId="78" fillId="3" borderId="15" xfId="0" applyFont="1" applyFill="1" applyBorder="1" applyAlignment="1">
      <alignment vertical="center" wrapText="1"/>
    </xf>
    <xf numFmtId="3" fontId="79" fillId="3" borderId="15" xfId="0" applyNumberFormat="1" applyFont="1" applyFill="1" applyBorder="1" applyAlignment="1">
      <alignment horizontal="center" vertical="center" wrapText="1"/>
    </xf>
    <xf numFmtId="3" fontId="78" fillId="3" borderId="15" xfId="0" applyNumberFormat="1" applyFont="1" applyFill="1" applyBorder="1" applyAlignment="1">
      <alignment horizontal="center" vertical="center" wrapText="1"/>
    </xf>
    <xf numFmtId="3" fontId="78" fillId="3" borderId="16" xfId="0" applyNumberFormat="1" applyFont="1" applyFill="1" applyBorder="1" applyAlignment="1">
      <alignment horizontal="center" vertical="center" wrapText="1"/>
    </xf>
    <xf numFmtId="0" fontId="25" fillId="0" borderId="0" xfId="0" applyFont="1" applyBorder="1" applyAlignment="1">
      <alignment horizontal="center" vertical="center" wrapText="1"/>
    </xf>
    <xf numFmtId="0" fontId="59" fillId="0" borderId="7" xfId="0" applyFont="1" applyBorder="1" applyAlignment="1">
      <alignment vertical="center" wrapText="1"/>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11" fillId="0" borderId="52" xfId="0" applyFont="1" applyBorder="1" applyAlignment="1">
      <alignment vertical="center"/>
    </xf>
    <xf numFmtId="0" fontId="11" fillId="0" borderId="53" xfId="0" applyFont="1" applyBorder="1" applyAlignment="1">
      <alignment vertical="center"/>
    </xf>
    <xf numFmtId="0" fontId="11" fillId="0" borderId="51" xfId="0" applyFont="1" applyBorder="1" applyAlignment="1">
      <alignment vertical="center"/>
    </xf>
    <xf numFmtId="0" fontId="11" fillId="0" borderId="52" xfId="0" applyFont="1" applyBorder="1" applyAlignment="1">
      <alignment vertical="center" wrapText="1"/>
    </xf>
    <xf numFmtId="0" fontId="24" fillId="0" borderId="53" xfId="0" applyFont="1" applyBorder="1" applyAlignment="1">
      <alignment horizontal="center" vertical="center" wrapText="1"/>
    </xf>
    <xf numFmtId="0" fontId="11" fillId="0" borderId="51" xfId="0" applyFont="1" applyBorder="1" applyAlignment="1">
      <alignment vertical="center" wrapText="1"/>
    </xf>
    <xf numFmtId="0" fontId="15" fillId="0" borderId="12" xfId="0"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25" fillId="0" borderId="45" xfId="0" applyFont="1" applyFill="1" applyBorder="1" applyAlignment="1">
      <alignment horizontal="justify" vertical="center" wrapText="1"/>
    </xf>
    <xf numFmtId="0" fontId="24" fillId="0" borderId="7" xfId="0" applyFont="1" applyBorder="1" applyAlignment="1">
      <alignment horizontal="center" vertical="center" wrapText="1" shrinkToFit="1"/>
    </xf>
    <xf numFmtId="0" fontId="11" fillId="0" borderId="5" xfId="0" applyFont="1" applyBorder="1" applyAlignment="1">
      <alignment wrapText="1" shrinkToFit="1"/>
    </xf>
    <xf numFmtId="0" fontId="16" fillId="0" borderId="11" xfId="0" applyFont="1" applyBorder="1" applyAlignment="1">
      <alignment vertical="center" wrapText="1"/>
    </xf>
    <xf numFmtId="0" fontId="36" fillId="4" borderId="9" xfId="0" applyFont="1" applyFill="1" applyBorder="1" applyAlignment="1">
      <alignment vertical="center" wrapText="1"/>
    </xf>
    <xf numFmtId="0" fontId="17" fillId="0" borderId="6" xfId="0" applyFont="1" applyBorder="1" applyAlignment="1">
      <alignment vertical="center" wrapText="1"/>
    </xf>
    <xf numFmtId="3" fontId="36" fillId="4" borderId="6" xfId="0" applyNumberFormat="1" applyFont="1" applyFill="1" applyBorder="1" applyAlignment="1">
      <alignment horizontal="center" vertical="center" wrapText="1"/>
    </xf>
    <xf numFmtId="3" fontId="36" fillId="4" borderId="10" xfId="0" applyNumberFormat="1" applyFont="1" applyFill="1" applyBorder="1" applyAlignment="1">
      <alignment horizontal="center" vertical="center" wrapText="1"/>
    </xf>
    <xf numFmtId="0" fontId="16" fillId="0" borderId="11" xfId="0" applyFont="1" applyBorder="1" applyAlignment="1">
      <alignment vertical="center"/>
    </xf>
    <xf numFmtId="0" fontId="17" fillId="0" borderId="4" xfId="0" applyFont="1" applyBorder="1" applyAlignment="1">
      <alignment vertical="center"/>
    </xf>
    <xf numFmtId="3" fontId="9" fillId="0" borderId="6" xfId="0" applyNumberFormat="1" applyFont="1" applyBorder="1" applyAlignment="1">
      <alignment horizontal="center" vertical="center" wrapText="1" shrinkToFit="1"/>
    </xf>
    <xf numFmtId="3" fontId="9" fillId="0" borderId="10" xfId="0" applyNumberFormat="1" applyFont="1" applyBorder="1" applyAlignment="1">
      <alignment horizontal="center" vertical="center" wrapText="1" shrinkToFit="1"/>
    </xf>
    <xf numFmtId="0" fontId="49" fillId="0" borderId="39" xfId="0" applyFont="1" applyFill="1" applyBorder="1" applyAlignment="1">
      <alignment horizontal="center" vertical="center" wrapText="1"/>
    </xf>
    <xf numFmtId="0" fontId="57" fillId="0" borderId="39" xfId="0" applyFont="1" applyFill="1" applyBorder="1" applyAlignment="1">
      <alignment vertical="center" wrapText="1"/>
    </xf>
    <xf numFmtId="0" fontId="57" fillId="0" borderId="25" xfId="0" applyFont="1" applyFill="1" applyBorder="1" applyAlignment="1">
      <alignment vertical="center" wrapText="1"/>
    </xf>
    <xf numFmtId="0" fontId="36" fillId="4" borderId="22" xfId="0" applyFont="1" applyFill="1" applyBorder="1" applyAlignment="1">
      <alignment vertical="center" wrapText="1"/>
    </xf>
    <xf numFmtId="0" fontId="57" fillId="4" borderId="5" xfId="0" applyFont="1" applyFill="1" applyBorder="1" applyAlignment="1">
      <alignment vertical="center" wrapText="1"/>
    </xf>
    <xf numFmtId="3" fontId="36" fillId="4" borderId="40" xfId="0" applyNumberFormat="1" applyFont="1" applyFill="1" applyBorder="1" applyAlignment="1">
      <alignment horizontal="center" vertical="center" wrapText="1"/>
    </xf>
    <xf numFmtId="3" fontId="36" fillId="4" borderId="41" xfId="0" applyNumberFormat="1" applyFont="1" applyFill="1" applyBorder="1" applyAlignment="1">
      <alignment horizontal="center" vertical="center" wrapText="1"/>
    </xf>
    <xf numFmtId="3" fontId="36" fillId="4" borderId="55" xfId="0" applyNumberFormat="1" applyFont="1" applyFill="1" applyBorder="1" applyAlignment="1">
      <alignment horizontal="center" vertical="center" wrapText="1"/>
    </xf>
    <xf numFmtId="0" fontId="36" fillId="0" borderId="11" xfId="0" applyFont="1" applyBorder="1" applyAlignment="1">
      <alignment vertical="center" wrapText="1"/>
    </xf>
    <xf numFmtId="0" fontId="57" fillId="0" borderId="4" xfId="0" applyFont="1" applyBorder="1" applyAlignment="1">
      <alignment vertical="center" wrapText="1"/>
    </xf>
    <xf numFmtId="3" fontId="76" fillId="0" borderId="4" xfId="0" applyNumberFormat="1" applyFont="1" applyBorder="1" applyAlignment="1">
      <alignment horizontal="center" vertical="center" wrapText="1"/>
    </xf>
    <xf numFmtId="3" fontId="60" fillId="0" borderId="4" xfId="0" applyNumberFormat="1" applyFont="1" applyBorder="1" applyAlignment="1">
      <alignment horizontal="center" vertical="center" wrapText="1"/>
    </xf>
    <xf numFmtId="3" fontId="60" fillId="0" borderId="12" xfId="0" applyNumberFormat="1" applyFont="1" applyBorder="1" applyAlignment="1">
      <alignment horizontal="center" vertical="center" wrapText="1"/>
    </xf>
    <xf numFmtId="0" fontId="67" fillId="0" borderId="0" xfId="0" applyFont="1" applyBorder="1" applyAlignment="1">
      <alignment horizontal="justify" vertical="center" wrapText="1"/>
    </xf>
    <xf numFmtId="0" fontId="41" fillId="0" borderId="0" xfId="0" applyFont="1" applyBorder="1" applyAlignment="1">
      <alignment vertical="center" wrapText="1"/>
    </xf>
    <xf numFmtId="0" fontId="9" fillId="0" borderId="4"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39" fillId="0" borderId="46" xfId="0" applyFont="1" applyBorder="1" applyAlignment="1">
      <alignment horizontal="justify" vertical="justify" wrapText="1"/>
    </xf>
    <xf numFmtId="0" fontId="40" fillId="0" borderId="35" xfId="0" applyFont="1" applyBorder="1" applyAlignment="1">
      <alignment horizontal="justify" vertical="justify" wrapText="1"/>
    </xf>
    <xf numFmtId="0" fontId="40" fillId="0" borderId="36" xfId="0" applyFont="1" applyBorder="1" applyAlignment="1">
      <alignment horizontal="justify" vertical="justify" wrapText="1"/>
    </xf>
    <xf numFmtId="0" fontId="7" fillId="4" borderId="11" xfId="0" applyFont="1" applyFill="1" applyBorder="1" applyAlignment="1">
      <alignment vertical="center" wrapText="1"/>
    </xf>
    <xf numFmtId="3" fontId="9" fillId="4" borderId="4" xfId="0" applyNumberFormat="1" applyFont="1" applyFill="1" applyBorder="1" applyAlignment="1">
      <alignment horizontal="center" vertical="center" wrapText="1" shrinkToFit="1"/>
    </xf>
    <xf numFmtId="3" fontId="9" fillId="4" borderId="12" xfId="0" applyNumberFormat="1" applyFont="1" applyFill="1" applyBorder="1" applyAlignment="1">
      <alignment horizontal="center" vertical="center" wrapText="1" shrinkToFit="1"/>
    </xf>
    <xf numFmtId="0" fontId="7" fillId="0" borderId="45" xfId="0" applyFont="1" applyBorder="1" applyAlignment="1">
      <alignment vertical="center" wrapText="1"/>
    </xf>
    <xf numFmtId="165" fontId="9" fillId="6" borderId="4" xfId="0" applyNumberFormat="1" applyFont="1" applyFill="1" applyBorder="1" applyAlignment="1">
      <alignment horizontal="center" vertical="center" wrapText="1"/>
    </xf>
    <xf numFmtId="166" fontId="9" fillId="0" borderId="4" xfId="0" applyNumberFormat="1" applyFont="1" applyBorder="1" applyAlignment="1">
      <alignment horizontal="center" vertical="center" wrapText="1" shrinkToFit="1"/>
    </xf>
    <xf numFmtId="0" fontId="10" fillId="4" borderId="11" xfId="0" applyFont="1" applyFill="1" applyBorder="1" applyAlignment="1">
      <alignment horizontal="center" vertical="center" wrapText="1"/>
    </xf>
    <xf numFmtId="0" fontId="53" fillId="4" borderId="4" xfId="0" applyFont="1" applyFill="1" applyBorder="1" applyAlignment="1">
      <alignment horizontal="center" vertical="center" wrapText="1"/>
    </xf>
    <xf numFmtId="0" fontId="53" fillId="4" borderId="12" xfId="0" applyFont="1" applyFill="1" applyBorder="1" applyAlignment="1">
      <alignment horizontal="center" vertical="center" wrapText="1"/>
    </xf>
    <xf numFmtId="3" fontId="9" fillId="4" borderId="1" xfId="0" applyNumberFormat="1" applyFont="1" applyFill="1" applyBorder="1" applyAlignment="1">
      <alignment horizontal="center" vertical="center" wrapText="1" shrinkToFit="1"/>
    </xf>
    <xf numFmtId="3" fontId="9" fillId="4" borderId="37" xfId="0" applyNumberFormat="1" applyFont="1" applyFill="1" applyBorder="1" applyAlignment="1">
      <alignment horizontal="center" vertical="center" wrapText="1" shrinkToFit="1"/>
    </xf>
    <xf numFmtId="3" fontId="9" fillId="4" borderId="47" xfId="0" applyNumberFormat="1" applyFont="1" applyFill="1" applyBorder="1" applyAlignment="1">
      <alignment horizontal="center" vertical="center" wrapText="1" shrinkToFit="1"/>
    </xf>
    <xf numFmtId="0" fontId="9" fillId="0" borderId="24" xfId="0" applyFont="1" applyBorder="1" applyAlignment="1">
      <alignment horizontal="right" vertical="center" wrapText="1"/>
    </xf>
    <xf numFmtId="0" fontId="2" fillId="0" borderId="32" xfId="0" applyFont="1" applyBorder="1" applyAlignment="1">
      <alignment horizontal="right" vertical="center" wrapText="1"/>
    </xf>
    <xf numFmtId="0" fontId="2" fillId="0" borderId="70" xfId="0" applyFont="1" applyBorder="1" applyAlignment="1">
      <alignment horizontal="right" vertical="center" wrapText="1"/>
    </xf>
    <xf numFmtId="0" fontId="74" fillId="0" borderId="3" xfId="0" applyFont="1" applyBorder="1" applyAlignment="1">
      <alignment horizontal="center" vertical="center" wrapText="1"/>
    </xf>
    <xf numFmtId="0" fontId="24" fillId="0" borderId="3" xfId="0" applyFont="1" applyBorder="1" applyAlignment="1">
      <alignment vertical="center" wrapText="1"/>
    </xf>
    <xf numFmtId="0" fontId="63" fillId="0" borderId="3" xfId="0" applyFont="1" applyBorder="1" applyAlignment="1">
      <alignment horizontal="center" vertical="center" wrapText="1"/>
    </xf>
    <xf numFmtId="0" fontId="75" fillId="0" borderId="3" xfId="0" applyFont="1" applyBorder="1" applyAlignment="1">
      <alignment vertical="center" wrapText="1"/>
    </xf>
    <xf numFmtId="0" fontId="75" fillId="0" borderId="30" xfId="0" applyFont="1" applyBorder="1" applyAlignment="1">
      <alignment vertical="center" wrapText="1"/>
    </xf>
    <xf numFmtId="0" fontId="25" fillId="0" borderId="32" xfId="0" applyFont="1" applyBorder="1" applyAlignment="1">
      <alignment vertical="center" wrapText="1"/>
    </xf>
    <xf numFmtId="0" fontId="25" fillId="0" borderId="33" xfId="0" applyFont="1" applyBorder="1" applyAlignment="1">
      <alignment vertical="center" wrapText="1"/>
    </xf>
    <xf numFmtId="0" fontId="73" fillId="0" borderId="19" xfId="0" applyFont="1" applyBorder="1" applyAlignment="1">
      <alignment vertical="center" wrapText="1"/>
    </xf>
    <xf numFmtId="0" fontId="6" fillId="0" borderId="44" xfId="0" applyFont="1" applyBorder="1" applyAlignment="1">
      <alignment wrapText="1"/>
    </xf>
    <xf numFmtId="3" fontId="9" fillId="0" borderId="34" xfId="0" applyNumberFormat="1" applyFont="1" applyBorder="1" applyAlignment="1">
      <alignment horizontal="center" vertical="center" wrapText="1"/>
    </xf>
    <xf numFmtId="3" fontId="9" fillId="0" borderId="36" xfId="0" applyNumberFormat="1" applyFont="1" applyBorder="1" applyAlignment="1">
      <alignment horizontal="center" vertical="center" wrapText="1"/>
    </xf>
    <xf numFmtId="3" fontId="9" fillId="0" borderId="35" xfId="0" applyNumberFormat="1" applyFont="1" applyBorder="1" applyAlignment="1">
      <alignment horizontal="center" vertical="center" wrapText="1"/>
    </xf>
    <xf numFmtId="3" fontId="9" fillId="0" borderId="57" xfId="0" applyNumberFormat="1" applyFont="1" applyBorder="1" applyAlignment="1">
      <alignment horizontal="center" vertical="center" wrapText="1"/>
    </xf>
    <xf numFmtId="0" fontId="21" fillId="3" borderId="11" xfId="0" applyFont="1" applyFill="1" applyBorder="1" applyAlignment="1">
      <alignment vertical="center" wrapText="1"/>
    </xf>
    <xf numFmtId="0" fontId="37" fillId="3" borderId="4" xfId="0" applyFont="1" applyFill="1" applyBorder="1" applyAlignment="1">
      <alignment vertical="center" wrapText="1"/>
    </xf>
    <xf numFmtId="3" fontId="6" fillId="3" borderId="38" xfId="0" applyNumberFormat="1" applyFont="1" applyFill="1" applyBorder="1" applyAlignment="1">
      <alignment horizontal="center" vertical="center" wrapText="1"/>
    </xf>
    <xf numFmtId="3" fontId="21" fillId="3" borderId="1" xfId="0" applyNumberFormat="1" applyFont="1" applyFill="1" applyBorder="1" applyAlignment="1">
      <alignment horizontal="center" vertical="center" wrapText="1"/>
    </xf>
    <xf numFmtId="3" fontId="21" fillId="3" borderId="37" xfId="0" applyNumberFormat="1" applyFont="1" applyFill="1" applyBorder="1" applyAlignment="1">
      <alignment horizontal="center" vertical="center" wrapText="1"/>
    </xf>
    <xf numFmtId="3" fontId="21" fillId="3" borderId="47" xfId="0" applyNumberFormat="1" applyFont="1" applyFill="1" applyBorder="1" applyAlignment="1">
      <alignment horizontal="center" vertical="center" wrapText="1"/>
    </xf>
    <xf numFmtId="0" fontId="72" fillId="5" borderId="0" xfId="0" applyFont="1" applyFill="1" applyAlignment="1">
      <alignment horizontal="center" wrapText="1"/>
    </xf>
    <xf numFmtId="0" fontId="21" fillId="4" borderId="11" xfId="0" applyFont="1" applyFill="1" applyBorder="1" applyAlignment="1">
      <alignment vertical="center" wrapText="1"/>
    </xf>
    <xf numFmtId="0" fontId="37" fillId="4" borderId="4" xfId="0" applyFont="1" applyFill="1" applyBorder="1" applyAlignment="1">
      <alignment vertical="center" wrapText="1"/>
    </xf>
    <xf numFmtId="3" fontId="6" fillId="4" borderId="38" xfId="0"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47" xfId="0" applyNumberFormat="1" applyFont="1" applyBorder="1" applyAlignment="1">
      <alignment horizontal="center" vertical="center" wrapText="1"/>
    </xf>
    <xf numFmtId="0" fontId="55" fillId="3" borderId="11" xfId="0" applyFont="1" applyFill="1" applyBorder="1" applyAlignment="1">
      <alignment vertical="center" wrapText="1"/>
    </xf>
    <xf numFmtId="0" fontId="56" fillId="3" borderId="4" xfId="0" applyFont="1" applyFill="1" applyBorder="1" applyAlignment="1">
      <alignment vertical="center" wrapText="1"/>
    </xf>
    <xf numFmtId="3" fontId="6" fillId="3" borderId="37" xfId="0" applyNumberFormat="1" applyFont="1" applyFill="1" applyBorder="1" applyAlignment="1">
      <alignment horizontal="center" vertical="center" wrapText="1"/>
    </xf>
    <xf numFmtId="0" fontId="6" fillId="4" borderId="19" xfId="0" applyFont="1" applyFill="1" applyBorder="1" applyAlignment="1">
      <alignment vertical="center" wrapText="1"/>
    </xf>
    <xf numFmtId="0" fontId="9" fillId="4" borderId="15" xfId="0" applyFont="1" applyFill="1" applyBorder="1" applyAlignment="1">
      <alignment vertical="center" wrapText="1"/>
    </xf>
    <xf numFmtId="3" fontId="4" fillId="4" borderId="40" xfId="0" applyNumberFormat="1" applyFont="1" applyFill="1" applyBorder="1" applyAlignment="1">
      <alignment horizontal="center" vertical="center" wrapText="1"/>
    </xf>
    <xf numFmtId="3" fontId="4" fillId="4" borderId="42" xfId="0" applyNumberFormat="1" applyFont="1" applyFill="1" applyBorder="1" applyAlignment="1">
      <alignment horizontal="center" vertical="center" wrapText="1"/>
    </xf>
    <xf numFmtId="3" fontId="4" fillId="4" borderId="41" xfId="0" applyNumberFormat="1" applyFont="1" applyFill="1" applyBorder="1" applyAlignment="1">
      <alignment horizontal="center" vertical="center" wrapText="1"/>
    </xf>
    <xf numFmtId="3" fontId="4" fillId="4" borderId="55" xfId="0" applyNumberFormat="1" applyFont="1" applyFill="1" applyBorder="1" applyAlignment="1">
      <alignment horizontal="center" vertical="center" wrapText="1"/>
    </xf>
    <xf numFmtId="0" fontId="10" fillId="0" borderId="26" xfId="0" applyFont="1" applyBorder="1" applyAlignment="1">
      <alignment horizontal="center" vertical="center" wrapText="1"/>
    </xf>
    <xf numFmtId="0" fontId="12" fillId="0" borderId="39" xfId="0" applyFont="1" applyBorder="1" applyAlignment="1">
      <alignment horizontal="center" vertical="center" wrapText="1"/>
    </xf>
    <xf numFmtId="0" fontId="13" fillId="0" borderId="39" xfId="0" applyFont="1" applyBorder="1" applyAlignment="1">
      <alignment vertical="center" wrapText="1"/>
    </xf>
    <xf numFmtId="0" fontId="13" fillId="0" borderId="25" xfId="0" applyFont="1" applyBorder="1" applyAlignment="1">
      <alignment vertical="center" wrapText="1"/>
    </xf>
    <xf numFmtId="3" fontId="9" fillId="0" borderId="4" xfId="0" applyNumberFormat="1" applyFont="1" applyBorder="1" applyAlignment="1">
      <alignment vertical="center" wrapText="1"/>
    </xf>
    <xf numFmtId="3" fontId="9" fillId="0" borderId="12" xfId="0" applyNumberFormat="1" applyFont="1" applyBorder="1" applyAlignment="1">
      <alignment vertical="center" wrapText="1"/>
    </xf>
    <xf numFmtId="3" fontId="9" fillId="0" borderId="15" xfId="0" applyNumberFormat="1" applyFont="1" applyBorder="1" applyAlignment="1">
      <alignment vertical="center" wrapText="1"/>
    </xf>
    <xf numFmtId="3" fontId="9" fillId="0" borderId="16" xfId="0" applyNumberFormat="1" applyFont="1" applyBorder="1" applyAlignment="1">
      <alignment vertical="center" wrapText="1"/>
    </xf>
    <xf numFmtId="0" fontId="37" fillId="0" borderId="22" xfId="0" applyFont="1" applyBorder="1" applyAlignment="1">
      <alignment vertical="center" wrapText="1"/>
    </xf>
    <xf numFmtId="0" fontId="17" fillId="0" borderId="5" xfId="0" applyFont="1" applyBorder="1" applyAlignment="1">
      <alignment vertical="center" wrapText="1"/>
    </xf>
    <xf numFmtId="0" fontId="17" fillId="0" borderId="23" xfId="0" applyFont="1" applyBorder="1" applyAlignment="1">
      <alignment vertical="center" wrapText="1"/>
    </xf>
    <xf numFmtId="0" fontId="37" fillId="0" borderId="45" xfId="0" applyFont="1" applyBorder="1" applyAlignment="1">
      <alignment horizontal="justify" vertical="center" wrapText="1"/>
    </xf>
    <xf numFmtId="0" fontId="17" fillId="0" borderId="37" xfId="0" applyFont="1" applyBorder="1" applyAlignment="1">
      <alignment horizontal="justify" vertical="center" wrapText="1"/>
    </xf>
    <xf numFmtId="0" fontId="17" fillId="0" borderId="38" xfId="0" applyFont="1" applyBorder="1" applyAlignment="1">
      <alignment horizontal="justify" vertical="center" wrapText="1"/>
    </xf>
    <xf numFmtId="3" fontId="37" fillId="0" borderId="1" xfId="0" applyNumberFormat="1" applyFont="1" applyFill="1" applyBorder="1" applyAlignment="1">
      <alignment horizontal="center" vertical="center" wrapText="1"/>
    </xf>
    <xf numFmtId="0" fontId="37" fillId="0" borderId="37" xfId="0" applyFont="1" applyFill="1" applyBorder="1" applyAlignment="1">
      <alignment horizontal="center" vertical="center" wrapText="1"/>
    </xf>
    <xf numFmtId="0" fontId="37" fillId="0" borderId="47" xfId="0" applyFont="1" applyFill="1" applyBorder="1" applyAlignment="1">
      <alignment horizontal="center" vertical="center" wrapText="1"/>
    </xf>
    <xf numFmtId="0" fontId="52" fillId="0" borderId="9" xfId="0" applyFont="1" applyBorder="1" applyAlignment="1">
      <alignment vertical="center" wrapText="1"/>
    </xf>
    <xf numFmtId="0" fontId="70" fillId="0" borderId="6" xfId="0" applyFont="1" applyBorder="1" applyAlignment="1">
      <alignment vertical="center" wrapText="1"/>
    </xf>
    <xf numFmtId="0" fontId="52" fillId="0" borderId="6"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10" xfId="0" applyFont="1" applyBorder="1" applyAlignment="1">
      <alignment vertical="center" wrapText="1"/>
    </xf>
    <xf numFmtId="3" fontId="6" fillId="0" borderId="6" xfId="0" applyNumberFormat="1" applyFont="1" applyBorder="1" applyAlignment="1">
      <alignment horizontal="center" vertical="center" wrapText="1"/>
    </xf>
    <xf numFmtId="3" fontId="6" fillId="0" borderId="10" xfId="0" applyNumberFormat="1" applyFont="1" applyBorder="1" applyAlignment="1">
      <alignment horizontal="center" vertical="center" wrapText="1"/>
    </xf>
    <xf numFmtId="0" fontId="6" fillId="0" borderId="0" xfId="0" applyFont="1" applyBorder="1" applyAlignment="1">
      <alignment horizontal="justify" vertical="center" wrapText="1"/>
    </xf>
    <xf numFmtId="0" fontId="7" fillId="0" borderId="0" xfId="0" applyFont="1" applyAlignment="1">
      <alignment horizontal="justify" wrapText="1"/>
    </xf>
    <xf numFmtId="0" fontId="0" fillId="0" borderId="0" xfId="0" applyAlignment="1">
      <alignment wrapText="1"/>
    </xf>
    <xf numFmtId="0" fontId="49" fillId="0" borderId="9" xfId="0" applyFont="1" applyBorder="1" applyAlignment="1">
      <alignment horizontal="center" vertical="center" wrapText="1"/>
    </xf>
    <xf numFmtId="0" fontId="57" fillId="0" borderId="6" xfId="0" applyFont="1" applyBorder="1" applyAlignment="1">
      <alignment vertical="center" wrapText="1"/>
    </xf>
    <xf numFmtId="0" fontId="69" fillId="0" borderId="6" xfId="0" applyFont="1" applyBorder="1" applyAlignment="1">
      <alignment horizontal="center" vertical="center" wrapText="1"/>
    </xf>
    <xf numFmtId="0" fontId="69" fillId="0" borderId="6" xfId="0" applyFont="1" applyBorder="1" applyAlignment="1">
      <alignment vertical="center" wrapText="1"/>
    </xf>
    <xf numFmtId="0" fontId="59" fillId="0" borderId="6" xfId="0" applyFont="1" applyBorder="1" applyAlignment="1">
      <alignment horizontal="center" vertical="center" wrapText="1"/>
    </xf>
    <xf numFmtId="0" fontId="59" fillId="0" borderId="6" xfId="0" applyFont="1" applyBorder="1" applyAlignment="1">
      <alignment vertical="center" wrapText="1"/>
    </xf>
    <xf numFmtId="0" fontId="59" fillId="0" borderId="10" xfId="0" applyFont="1" applyBorder="1" applyAlignment="1">
      <alignment vertical="center" wrapText="1"/>
    </xf>
    <xf numFmtId="0" fontId="25" fillId="0" borderId="37" xfId="0" applyFont="1" applyBorder="1" applyAlignment="1">
      <alignment horizontal="justify" vertical="center"/>
    </xf>
    <xf numFmtId="0" fontId="25" fillId="0" borderId="38" xfId="0" applyFont="1" applyBorder="1" applyAlignment="1">
      <alignment horizontal="justify" vertical="center"/>
    </xf>
    <xf numFmtId="3" fontId="37" fillId="0" borderId="4" xfId="0" applyNumberFormat="1" applyFont="1" applyFill="1" applyBorder="1" applyAlignment="1">
      <alignment horizontal="center" vertical="center" wrapText="1"/>
    </xf>
    <xf numFmtId="0" fontId="25" fillId="0" borderId="9" xfId="0" applyFont="1" applyBorder="1" applyAlignment="1">
      <alignment horizontal="center" vertical="center" wrapText="1"/>
    </xf>
    <xf numFmtId="3" fontId="37" fillId="0" borderId="15" xfId="0" applyNumberFormat="1" applyFont="1" applyFill="1" applyBorder="1" applyAlignment="1">
      <alignment horizontal="center" vertical="center" wrapText="1"/>
    </xf>
    <xf numFmtId="0" fontId="67" fillId="4" borderId="46" xfId="0" applyFont="1" applyFill="1" applyBorder="1" applyAlignment="1">
      <alignment horizontal="center" vertical="center" wrapText="1"/>
    </xf>
    <xf numFmtId="0" fontId="40" fillId="4" borderId="35" xfId="0" applyFont="1" applyFill="1" applyBorder="1" applyAlignment="1">
      <alignment horizontal="center" vertical="center" wrapText="1"/>
    </xf>
    <xf numFmtId="0" fontId="40" fillId="4" borderId="36" xfId="0" applyFont="1" applyFill="1" applyBorder="1" applyAlignment="1">
      <alignment horizontal="center" vertical="center" wrapText="1"/>
    </xf>
    <xf numFmtId="0" fontId="25" fillId="6" borderId="11" xfId="0" applyFont="1" applyFill="1" applyBorder="1" applyAlignment="1">
      <alignment vertical="center" wrapText="1"/>
    </xf>
    <xf numFmtId="0" fontId="25" fillId="6" borderId="4" xfId="0" applyFont="1" applyFill="1" applyBorder="1" applyAlignment="1">
      <alignment vertical="center" wrapText="1"/>
    </xf>
    <xf numFmtId="0" fontId="9" fillId="6" borderId="11" xfId="0" applyFont="1" applyFill="1" applyBorder="1" applyAlignment="1">
      <alignment vertical="center" wrapText="1"/>
    </xf>
    <xf numFmtId="0" fontId="4" fillId="6" borderId="4" xfId="0" applyFont="1" applyFill="1" applyBorder="1" applyAlignment="1">
      <alignment vertical="center" wrapText="1"/>
    </xf>
    <xf numFmtId="0" fontId="6" fillId="0" borderId="2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61" xfId="0" applyFont="1" applyBorder="1" applyAlignment="1">
      <alignment horizontal="center" vertical="center" wrapText="1"/>
    </xf>
    <xf numFmtId="3" fontId="21" fillId="6" borderId="4" xfId="0" applyNumberFormat="1" applyFont="1" applyFill="1" applyBorder="1" applyAlignment="1">
      <alignment horizontal="center" vertical="center" wrapText="1"/>
    </xf>
    <xf numFmtId="3" fontId="37" fillId="6" borderId="12" xfId="0" applyNumberFormat="1" applyFont="1" applyFill="1" applyBorder="1" applyAlignment="1">
      <alignment horizontal="center" vertical="center" wrapText="1"/>
    </xf>
    <xf numFmtId="0" fontId="21" fillId="3" borderId="46"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21"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61" xfId="0" applyFont="1" applyBorder="1" applyAlignment="1">
      <alignment horizontal="center" vertical="center" wrapText="1"/>
    </xf>
    <xf numFmtId="0" fontId="11" fillId="0" borderId="16" xfId="0" applyFont="1" applyBorder="1" applyAlignment="1">
      <alignment vertical="center" wrapText="1"/>
    </xf>
    <xf numFmtId="3" fontId="9" fillId="0" borderId="2" xfId="0" applyNumberFormat="1" applyFont="1" applyBorder="1" applyAlignment="1">
      <alignment horizontal="center" vertical="center" wrapText="1"/>
    </xf>
    <xf numFmtId="3" fontId="9" fillId="0" borderId="54" xfId="0" applyNumberFormat="1" applyFont="1" applyBorder="1" applyAlignment="1">
      <alignment horizontal="center" vertical="center" wrapText="1"/>
    </xf>
    <xf numFmtId="3" fontId="9" fillId="0" borderId="52" xfId="0" applyNumberFormat="1" applyFont="1" applyBorder="1" applyAlignment="1">
      <alignment horizontal="center" vertical="center" wrapText="1"/>
    </xf>
    <xf numFmtId="0" fontId="53" fillId="5" borderId="9" xfId="0" applyFont="1" applyFill="1" applyBorder="1" applyAlignment="1">
      <alignment vertical="center" wrapText="1"/>
    </xf>
    <xf numFmtId="0" fontId="20" fillId="5" borderId="6" xfId="0" applyFont="1" applyFill="1" applyBorder="1" applyAlignment="1">
      <alignment vertical="center" wrapText="1"/>
    </xf>
    <xf numFmtId="3" fontId="20" fillId="5" borderId="6" xfId="0" applyNumberFormat="1" applyFont="1" applyFill="1" applyBorder="1" applyAlignment="1">
      <alignment horizontal="center" vertical="center" wrapText="1"/>
    </xf>
    <xf numFmtId="3" fontId="6" fillId="5" borderId="34" xfId="0" applyNumberFormat="1" applyFont="1" applyFill="1" applyBorder="1" applyAlignment="1">
      <alignment horizontal="center" vertical="center" wrapText="1"/>
    </xf>
    <xf numFmtId="3" fontId="6" fillId="5" borderId="35" xfId="0" applyNumberFormat="1" applyFont="1" applyFill="1" applyBorder="1" applyAlignment="1">
      <alignment horizontal="center" vertical="center" wrapText="1"/>
    </xf>
    <xf numFmtId="3" fontId="6" fillId="5" borderId="36" xfId="0" applyNumberFormat="1" applyFont="1" applyFill="1" applyBorder="1" applyAlignment="1">
      <alignment horizontal="center" vertical="center" wrapText="1"/>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38" fillId="0" borderId="2" xfId="0" applyFont="1" applyBorder="1" applyAlignment="1">
      <alignment horizontal="center" vertical="center" wrapText="1"/>
    </xf>
    <xf numFmtId="0" fontId="4" fillId="0" borderId="53" xfId="0" applyFont="1" applyBorder="1" applyAlignment="1">
      <alignment vertical="center"/>
    </xf>
    <xf numFmtId="0" fontId="4" fillId="0" borderId="51" xfId="0" applyFont="1" applyBorder="1" applyAlignment="1">
      <alignment vertical="center"/>
    </xf>
    <xf numFmtId="0" fontId="38" fillId="0" borderId="54" xfId="0" applyFont="1" applyBorder="1" applyAlignment="1">
      <alignment horizontal="center" vertical="center" wrapText="1"/>
    </xf>
    <xf numFmtId="0" fontId="38" fillId="0" borderId="53" xfId="0" applyFont="1" applyBorder="1" applyAlignment="1">
      <alignment horizontal="center" vertical="center" wrapText="1"/>
    </xf>
    <xf numFmtId="0" fontId="38" fillId="0" borderId="71" xfId="0" applyFont="1" applyBorder="1" applyAlignment="1">
      <alignment horizontal="center" vertical="center" wrapText="1"/>
    </xf>
    <xf numFmtId="0" fontId="55" fillId="0" borderId="19" xfId="0" applyFont="1" applyBorder="1" applyAlignment="1">
      <alignment horizontal="center" vertical="center" wrapText="1"/>
    </xf>
    <xf numFmtId="0" fontId="56" fillId="0" borderId="15" xfId="0" applyFont="1" applyBorder="1" applyAlignment="1">
      <alignment vertical="center" wrapText="1"/>
    </xf>
    <xf numFmtId="0" fontId="55" fillId="0" borderId="11" xfId="0" applyFont="1" applyBorder="1" applyAlignment="1">
      <alignment horizontal="center" vertical="center" wrapText="1"/>
    </xf>
    <xf numFmtId="0" fontId="56" fillId="0" borderId="4" xfId="0" applyFont="1" applyBorder="1" applyAlignment="1">
      <alignment vertical="center" wrapText="1"/>
    </xf>
    <xf numFmtId="0" fontId="55" fillId="0" borderId="20" xfId="0" applyFont="1" applyBorder="1" applyAlignment="1">
      <alignment horizontal="center" vertical="center" wrapText="1"/>
    </xf>
    <xf numFmtId="0" fontId="56" fillId="0" borderId="7" xfId="0" applyFont="1" applyBorder="1" applyAlignment="1">
      <alignment vertical="center" wrapText="1"/>
    </xf>
    <xf numFmtId="0" fontId="53" fillId="0" borderId="8" xfId="0" applyFont="1" applyBorder="1" applyAlignment="1">
      <alignment horizontal="center" vertical="center" wrapText="1"/>
    </xf>
    <xf numFmtId="0" fontId="53" fillId="0" borderId="23" xfId="0" applyFont="1" applyBorder="1" applyAlignment="1">
      <alignment horizontal="center" vertical="center" wrapText="1"/>
    </xf>
    <xf numFmtId="0" fontId="25" fillId="0" borderId="19" xfId="0" applyFont="1" applyBorder="1" applyAlignment="1">
      <alignment vertical="center" wrapText="1"/>
    </xf>
    <xf numFmtId="3" fontId="4" fillId="0" borderId="15" xfId="0" applyNumberFormat="1" applyFont="1" applyFill="1" applyBorder="1" applyAlignment="1">
      <alignment horizontal="center" vertical="center" wrapText="1"/>
    </xf>
    <xf numFmtId="3" fontId="9" fillId="0" borderId="40" xfId="0" applyNumberFormat="1" applyFont="1" applyFill="1" applyBorder="1" applyAlignment="1">
      <alignment horizontal="center" vertical="center" wrapText="1"/>
    </xf>
    <xf numFmtId="3" fontId="9" fillId="0" borderId="41" xfId="0" applyNumberFormat="1" applyFont="1" applyFill="1" applyBorder="1" applyAlignment="1">
      <alignment horizontal="center" vertical="center" wrapText="1"/>
    </xf>
    <xf numFmtId="3" fontId="9" fillId="0" borderId="42" xfId="0" applyNumberFormat="1" applyFont="1" applyFill="1" applyBorder="1" applyAlignment="1">
      <alignment horizontal="center" vertical="center" wrapText="1"/>
    </xf>
    <xf numFmtId="0" fontId="6" fillId="0" borderId="0" xfId="0" applyFont="1" applyBorder="1" applyAlignment="1">
      <alignment horizontal="left" vertical="center" wrapText="1"/>
    </xf>
    <xf numFmtId="0" fontId="25" fillId="0" borderId="22" xfId="0" applyFont="1" applyBorder="1" applyAlignment="1">
      <alignment vertical="center" wrapText="1"/>
    </xf>
    <xf numFmtId="0" fontId="25" fillId="0" borderId="5" xfId="0" applyFont="1" applyBorder="1" applyAlignment="1">
      <alignment vertical="center" wrapText="1"/>
    </xf>
    <xf numFmtId="0" fontId="9" fillId="0" borderId="5" xfId="0" applyFont="1" applyBorder="1" applyAlignment="1">
      <alignment horizontal="center" vertical="center" wrapText="1"/>
    </xf>
    <xf numFmtId="0" fontId="4" fillId="0" borderId="23" xfId="0" applyFont="1" applyBorder="1" applyAlignment="1">
      <alignment vertical="center" wrapText="1"/>
    </xf>
    <xf numFmtId="0" fontId="20" fillId="4" borderId="6"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10" fillId="0" borderId="29" xfId="0" applyFont="1" applyBorder="1" applyAlignment="1">
      <alignment horizontal="center" vertical="center" wrapText="1"/>
    </xf>
    <xf numFmtId="0" fontId="11" fillId="0" borderId="3" xfId="0" applyFont="1" applyBorder="1" applyAlignment="1">
      <alignment vertical="center" wrapText="1"/>
    </xf>
    <xf numFmtId="0" fontId="10"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3" xfId="0" applyFont="1" applyBorder="1" applyAlignment="1">
      <alignment vertical="center" wrapText="1"/>
    </xf>
    <xf numFmtId="0" fontId="23" fillId="0" borderId="30" xfId="0" applyFont="1" applyBorder="1" applyAlignment="1">
      <alignment vertical="center" wrapText="1"/>
    </xf>
    <xf numFmtId="0" fontId="20" fillId="4" borderId="6" xfId="0" applyFont="1" applyFill="1" applyBorder="1" applyAlignment="1">
      <alignment vertical="center" wrapText="1"/>
    </xf>
    <xf numFmtId="0" fontId="6" fillId="4" borderId="6" xfId="0" applyFont="1" applyFill="1" applyBorder="1" applyAlignment="1">
      <alignment horizontal="center" vertical="center" wrapText="1"/>
    </xf>
    <xf numFmtId="0" fontId="9" fillId="0" borderId="13" xfId="0" applyFont="1" applyBorder="1" applyAlignment="1">
      <alignment vertical="top" wrapText="1"/>
    </xf>
    <xf numFmtId="3" fontId="9" fillId="0" borderId="27" xfId="0" applyNumberFormat="1" applyFont="1" applyBorder="1" applyAlignment="1">
      <alignment horizontal="center" vertical="center" wrapText="1"/>
    </xf>
    <xf numFmtId="3" fontId="9" fillId="0" borderId="27" xfId="0" applyNumberFormat="1" applyFont="1" applyBorder="1" applyAlignment="1">
      <alignment vertical="center" wrapText="1"/>
    </xf>
    <xf numFmtId="3" fontId="9" fillId="0" borderId="58" xfId="0" applyNumberFormat="1" applyFont="1" applyBorder="1" applyAlignment="1">
      <alignment vertical="center" wrapText="1"/>
    </xf>
    <xf numFmtId="0" fontId="9" fillId="0" borderId="45" xfId="0" applyFont="1" applyBorder="1" applyAlignment="1">
      <alignment vertical="top" wrapText="1"/>
    </xf>
    <xf numFmtId="0" fontId="4" fillId="0" borderId="37" xfId="0" applyFont="1" applyBorder="1" applyAlignment="1">
      <alignment wrapText="1"/>
    </xf>
    <xf numFmtId="0" fontId="9" fillId="0" borderId="9" xfId="0" applyFont="1" applyBorder="1" applyAlignment="1">
      <alignment horizontal="center" vertical="center" wrapText="1"/>
    </xf>
    <xf numFmtId="3" fontId="4" fillId="0" borderId="5" xfId="0" applyNumberFormat="1" applyFont="1" applyBorder="1" applyAlignment="1">
      <alignment vertical="center" wrapText="1"/>
    </xf>
    <xf numFmtId="0" fontId="24" fillId="0" borderId="30" xfId="0" applyFont="1" applyBorder="1" applyAlignment="1">
      <alignment vertical="center" wrapText="1"/>
    </xf>
    <xf numFmtId="3" fontId="20" fillId="4" borderId="6" xfId="0" applyNumberFormat="1" applyFont="1" applyFill="1" applyBorder="1" applyAlignment="1">
      <alignment horizontal="center" vertical="center" wrapText="1"/>
    </xf>
    <xf numFmtId="0" fontId="21" fillId="0" borderId="0" xfId="0" applyFont="1" applyAlignment="1">
      <alignment horizontal="justify" vertical="center" wrapText="1"/>
    </xf>
    <xf numFmtId="0" fontId="17" fillId="0" borderId="0" xfId="0" applyFont="1" applyAlignment="1">
      <alignment vertical="center" wrapText="1"/>
    </xf>
    <xf numFmtId="0" fontId="6" fillId="0" borderId="0" xfId="0" applyFont="1" applyAlignment="1">
      <alignment horizontal="justify"/>
    </xf>
    <xf numFmtId="0" fontId="4" fillId="0" borderId="0" xfId="0" applyFont="1" applyAlignment="1"/>
    <xf numFmtId="0" fontId="3" fillId="0" borderId="3" xfId="0" applyFont="1" applyBorder="1" applyAlignment="1">
      <alignment vertical="center" wrapText="1"/>
    </xf>
    <xf numFmtId="0" fontId="39" fillId="0" borderId="0" xfId="0" applyFont="1" applyBorder="1" applyAlignment="1">
      <alignment horizontal="justify" vertical="center" wrapText="1"/>
    </xf>
    <xf numFmtId="0" fontId="62" fillId="0" borderId="0" xfId="0" applyFont="1" applyBorder="1" applyAlignment="1">
      <alignment horizontal="justify" vertical="center" wrapText="1"/>
    </xf>
    <xf numFmtId="0" fontId="6" fillId="0" borderId="44"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0" xfId="0" applyFont="1" applyAlignment="1">
      <alignment horizontal="justify" vertical="top" wrapText="1"/>
    </xf>
    <xf numFmtId="0" fontId="4" fillId="0" borderId="0" xfId="0" applyFont="1" applyAlignment="1">
      <alignment vertical="top" wrapText="1"/>
    </xf>
    <xf numFmtId="0" fontId="9" fillId="0" borderId="0" xfId="0" applyFont="1" applyAlignment="1">
      <alignment vertical="top" wrapText="1"/>
    </xf>
    <xf numFmtId="0" fontId="21" fillId="0" borderId="0" xfId="0" applyFont="1" applyAlignment="1">
      <alignment horizontal="justify" wrapText="1"/>
    </xf>
    <xf numFmtId="0" fontId="37" fillId="0" borderId="0" xfId="0" applyFont="1" applyAlignment="1">
      <alignment horizontal="justify" wrapText="1"/>
    </xf>
    <xf numFmtId="0" fontId="16" fillId="0" borderId="0" xfId="0" applyFont="1" applyAlignment="1">
      <alignment horizontal="justify" vertical="justify" wrapText="1"/>
    </xf>
    <xf numFmtId="0" fontId="4" fillId="12" borderId="5" xfId="0" applyFont="1" applyFill="1" applyBorder="1" applyAlignment="1">
      <alignment vertical="center" wrapText="1"/>
    </xf>
    <xf numFmtId="0" fontId="4" fillId="12" borderId="23" xfId="0" applyFont="1" applyFill="1" applyBorder="1" applyAlignment="1">
      <alignment vertical="center" wrapText="1"/>
    </xf>
    <xf numFmtId="0" fontId="4" fillId="12" borderId="7" xfId="0" applyFont="1" applyFill="1" applyBorder="1" applyAlignment="1">
      <alignment vertical="center" wrapText="1"/>
    </xf>
    <xf numFmtId="0" fontId="4" fillId="12" borderId="8" xfId="0" applyFont="1" applyFill="1" applyBorder="1" applyAlignment="1">
      <alignment vertical="center" wrapText="1"/>
    </xf>
    <xf numFmtId="0" fontId="16" fillId="0" borderId="0" xfId="0" applyFont="1" applyAlignment="1">
      <alignment horizontal="left" vertical="center" wrapText="1"/>
    </xf>
    <xf numFmtId="3" fontId="53" fillId="5" borderId="34" xfId="0" applyNumberFormat="1" applyFont="1" applyFill="1" applyBorder="1" applyAlignment="1">
      <alignment horizontal="center" vertical="center" wrapText="1"/>
    </xf>
    <xf numFmtId="0" fontId="17" fillId="0" borderId="0" xfId="0" applyFont="1" applyAlignment="1">
      <alignment vertical="top" wrapText="1"/>
    </xf>
    <xf numFmtId="0" fontId="53" fillId="0" borderId="0" xfId="0" applyFont="1" applyAlignment="1">
      <alignment horizontal="justify" vertical="center" wrapText="1"/>
    </xf>
    <xf numFmtId="0" fontId="25" fillId="0" borderId="0" xfId="0" applyFont="1" applyAlignment="1">
      <alignment vertical="center" wrapText="1"/>
    </xf>
    <xf numFmtId="0" fontId="7" fillId="0" borderId="0" xfId="0" applyFont="1" applyAlignment="1">
      <alignment horizontal="center" vertical="center" wrapText="1"/>
    </xf>
    <xf numFmtId="0" fontId="16" fillId="0" borderId="0" xfId="0" applyFont="1" applyBorder="1" applyAlignment="1">
      <alignment vertical="top" wrapText="1"/>
    </xf>
    <xf numFmtId="0" fontId="10" fillId="0" borderId="67" xfId="0" applyFont="1" applyBorder="1" applyAlignment="1">
      <alignment horizontal="center" vertical="center" wrapText="1"/>
    </xf>
    <xf numFmtId="0" fontId="11" fillId="0" borderId="65" xfId="0" applyFont="1" applyBorder="1" applyAlignment="1">
      <alignment vertical="center" wrapText="1"/>
    </xf>
    <xf numFmtId="0" fontId="60" fillId="0" borderId="65" xfId="0" applyFont="1" applyBorder="1" applyAlignment="1">
      <alignment horizontal="center" vertical="center" wrapText="1"/>
    </xf>
    <xf numFmtId="0" fontId="61" fillId="0" borderId="65" xfId="0" applyFont="1" applyBorder="1" applyAlignment="1">
      <alignment vertical="center" wrapText="1"/>
    </xf>
    <xf numFmtId="0" fontId="61" fillId="0" borderId="66" xfId="0" applyFont="1" applyBorder="1" applyAlignment="1">
      <alignment vertical="center" wrapText="1"/>
    </xf>
    <xf numFmtId="0" fontId="16" fillId="0" borderId="0" xfId="0" applyFont="1" applyAlignment="1">
      <alignment horizontal="justify" wrapText="1"/>
    </xf>
    <xf numFmtId="0" fontId="46" fillId="0" borderId="0" xfId="0" applyFont="1" applyAlignment="1">
      <alignment wrapText="1"/>
    </xf>
    <xf numFmtId="0" fontId="36" fillId="0" borderId="0" xfId="0" applyFont="1" applyAlignment="1">
      <alignment horizontal="justify" wrapText="1"/>
    </xf>
    <xf numFmtId="0" fontId="37" fillId="0" borderId="0" xfId="0" applyFont="1" applyAlignment="1">
      <alignment wrapText="1"/>
    </xf>
    <xf numFmtId="3" fontId="25" fillId="0" borderId="38" xfId="0" applyNumberFormat="1" applyFont="1" applyBorder="1" applyAlignment="1">
      <alignment horizontal="center" vertical="center" wrapText="1"/>
    </xf>
    <xf numFmtId="3" fontId="53" fillId="4" borderId="1" xfId="0" applyNumberFormat="1" applyFont="1" applyFill="1" applyBorder="1" applyAlignment="1">
      <alignment horizontal="center" vertical="center" wrapText="1"/>
    </xf>
    <xf numFmtId="3" fontId="53" fillId="4" borderId="38" xfId="0" applyNumberFormat="1" applyFont="1" applyFill="1" applyBorder="1" applyAlignment="1">
      <alignment horizontal="center" vertical="center" wrapText="1"/>
    </xf>
    <xf numFmtId="0" fontId="58" fillId="0" borderId="13"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4" xfId="0" applyFont="1" applyBorder="1" applyAlignment="1">
      <alignment horizontal="center" vertical="center" wrapText="1"/>
    </xf>
    <xf numFmtId="0" fontId="55" fillId="0" borderId="13"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14" xfId="0" applyFont="1" applyBorder="1" applyAlignment="1">
      <alignment horizontal="center" vertical="center" wrapText="1"/>
    </xf>
    <xf numFmtId="3" fontId="53" fillId="0" borderId="1" xfId="0" applyNumberFormat="1" applyFont="1" applyBorder="1" applyAlignment="1">
      <alignment horizontal="center" vertical="center" wrapText="1"/>
    </xf>
    <xf numFmtId="3" fontId="53" fillId="0" borderId="38" xfId="0" applyNumberFormat="1" applyFont="1" applyBorder="1" applyAlignment="1">
      <alignment horizontal="center" vertical="center" wrapText="1"/>
    </xf>
    <xf numFmtId="0" fontId="15" fillId="0" borderId="1" xfId="0" applyFont="1" applyBorder="1" applyAlignment="1">
      <alignment horizontal="center" vertical="center" textRotation="180" wrapText="1"/>
    </xf>
    <xf numFmtId="0" fontId="15" fillId="0" borderId="38" xfId="0" applyFont="1" applyBorder="1" applyAlignment="1">
      <alignment vertical="center" wrapText="1"/>
    </xf>
    <xf numFmtId="0" fontId="37" fillId="0" borderId="13"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61" xfId="0" applyFont="1" applyBorder="1" applyAlignment="1">
      <alignment horizontal="center" vertical="center" wrapText="1"/>
    </xf>
    <xf numFmtId="0" fontId="57" fillId="0" borderId="41" xfId="0" applyFont="1" applyBorder="1" applyAlignment="1">
      <alignment horizontal="center" vertical="center" wrapText="1"/>
    </xf>
    <xf numFmtId="0" fontId="57" fillId="0" borderId="55" xfId="0" applyFont="1" applyBorder="1" applyAlignment="1">
      <alignment horizontal="center" vertical="center" wrapText="1"/>
    </xf>
    <xf numFmtId="3" fontId="53" fillId="4" borderId="34" xfId="0" applyNumberFormat="1" applyFont="1" applyFill="1" applyBorder="1" applyAlignment="1">
      <alignment horizontal="center" vertical="center" wrapText="1"/>
    </xf>
    <xf numFmtId="3" fontId="53" fillId="4" borderId="36" xfId="0" applyNumberFormat="1" applyFont="1" applyFill="1" applyBorder="1" applyAlignment="1">
      <alignment horizontal="center" vertical="center" wrapText="1"/>
    </xf>
    <xf numFmtId="0" fontId="25" fillId="0" borderId="44" xfId="0" applyFont="1" applyBorder="1" applyAlignment="1">
      <alignment horizontal="right" wrapText="1"/>
    </xf>
    <xf numFmtId="0" fontId="26" fillId="0" borderId="44" xfId="0" applyFont="1" applyBorder="1" applyAlignment="1">
      <alignment horizontal="right"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16" xfId="0" applyFont="1" applyBorder="1" applyAlignment="1">
      <alignment horizontal="center" vertical="center" wrapText="1"/>
    </xf>
    <xf numFmtId="0" fontId="9" fillId="0" borderId="44" xfId="0" applyFont="1" applyBorder="1" applyAlignment="1">
      <alignment horizontal="center" wrapText="1"/>
    </xf>
    <xf numFmtId="0" fontId="4" fillId="0" borderId="44" xfId="0" applyFont="1" applyBorder="1" applyAlignment="1">
      <alignment horizontal="center" wrapText="1"/>
    </xf>
    <xf numFmtId="0" fontId="37" fillId="0" borderId="59" xfId="0" applyFont="1" applyBorder="1" applyAlignment="1">
      <alignment horizontal="center" vertical="center" wrapText="1"/>
    </xf>
    <xf numFmtId="0" fontId="37" fillId="0" borderId="54" xfId="0" applyFont="1" applyBorder="1" applyAlignment="1">
      <alignment horizontal="center" vertical="center" wrapText="1"/>
    </xf>
    <xf numFmtId="0" fontId="37" fillId="0" borderId="69" xfId="0" applyFont="1" applyBorder="1" applyAlignment="1">
      <alignment horizontal="center" vertical="center" wrapText="1"/>
    </xf>
    <xf numFmtId="3" fontId="56" fillId="0" borderId="1" xfId="0" applyNumberFormat="1" applyFont="1" applyBorder="1" applyAlignment="1">
      <alignment horizontal="center" vertical="center" wrapText="1"/>
    </xf>
    <xf numFmtId="3" fontId="56" fillId="0" borderId="38" xfId="0" applyNumberFormat="1" applyFont="1" applyBorder="1" applyAlignment="1">
      <alignment horizontal="center" vertical="center" wrapText="1"/>
    </xf>
    <xf numFmtId="0" fontId="55" fillId="0" borderId="0" xfId="0" applyFont="1" applyAlignment="1">
      <alignment horizontal="justify" wrapText="1"/>
    </xf>
    <xf numFmtId="0" fontId="56" fillId="0" borderId="0" xfId="0" applyFont="1" applyAlignment="1">
      <alignment horizontal="justify" wrapText="1"/>
    </xf>
    <xf numFmtId="0" fontId="7" fillId="0" borderId="44" xfId="0" applyFont="1" applyBorder="1" applyAlignment="1">
      <alignment vertical="center" wrapText="1"/>
    </xf>
    <xf numFmtId="0" fontId="25" fillId="0" borderId="39" xfId="0" applyFont="1" applyBorder="1" applyAlignment="1">
      <alignment vertical="center" wrapText="1"/>
    </xf>
    <xf numFmtId="0" fontId="10" fillId="0" borderId="39" xfId="0" applyFont="1" applyBorder="1" applyAlignment="1">
      <alignment horizontal="center" vertical="center" wrapText="1"/>
    </xf>
    <xf numFmtId="0" fontId="25" fillId="0" borderId="25" xfId="0" applyFont="1" applyBorder="1" applyAlignment="1">
      <alignment vertical="center" wrapText="1"/>
    </xf>
    <xf numFmtId="0" fontId="7" fillId="0" borderId="22" xfId="0" applyFont="1" applyBorder="1" applyAlignment="1">
      <alignment vertical="center" wrapText="1"/>
    </xf>
    <xf numFmtId="0" fontId="7" fillId="0" borderId="0" xfId="0" applyFont="1" applyAlignment="1">
      <alignment vertical="center" wrapText="1"/>
    </xf>
    <xf numFmtId="0" fontId="52" fillId="0" borderId="13" xfId="0" applyFont="1" applyBorder="1" applyAlignment="1">
      <alignment horizontal="center" vertical="center" wrapText="1"/>
    </xf>
    <xf numFmtId="0" fontId="52" fillId="0" borderId="0" xfId="0" applyFont="1" applyBorder="1" applyAlignment="1">
      <alignment horizontal="center" vertical="center" wrapText="1"/>
    </xf>
    <xf numFmtId="0" fontId="52" fillId="0" borderId="14" xfId="0"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38" xfId="0" applyNumberFormat="1" applyFont="1" applyBorder="1" applyAlignment="1">
      <alignment horizontal="center" vertical="center" wrapText="1"/>
    </xf>
    <xf numFmtId="0" fontId="44" fillId="0" borderId="13"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14" xfId="0" applyFont="1" applyBorder="1" applyAlignment="1">
      <alignment horizontal="center" vertical="center" wrapText="1"/>
    </xf>
    <xf numFmtId="0" fontId="50" fillId="0" borderId="40" xfId="0" applyFont="1" applyBorder="1" applyAlignment="1">
      <alignment horizontal="center" wrapText="1"/>
    </xf>
    <xf numFmtId="0" fontId="11" fillId="0" borderId="41" xfId="0" applyFont="1" applyBorder="1" applyAlignment="1">
      <alignment horizontal="center" wrapText="1"/>
    </xf>
    <xf numFmtId="0" fontId="11" fillId="0" borderId="55" xfId="0" applyFont="1" applyBorder="1" applyAlignment="1">
      <alignment horizontal="center" wrapText="1"/>
    </xf>
    <xf numFmtId="0" fontId="15" fillId="0" borderId="38" xfId="0" applyFont="1" applyBorder="1" applyAlignment="1">
      <alignment horizontal="center" vertical="center" textRotation="180" wrapText="1"/>
    </xf>
    <xf numFmtId="0" fontId="52" fillId="0" borderId="48" xfId="0" applyFont="1" applyBorder="1" applyAlignment="1">
      <alignment horizontal="center" vertical="center" wrapText="1"/>
    </xf>
    <xf numFmtId="0" fontId="52" fillId="0" borderId="21" xfId="0" applyFont="1" applyBorder="1" applyAlignment="1">
      <alignment horizontal="center" vertical="center" wrapText="1"/>
    </xf>
    <xf numFmtId="0" fontId="52" fillId="0" borderId="61" xfId="0" applyFont="1" applyBorder="1" applyAlignment="1">
      <alignment horizontal="center" vertical="center" wrapText="1"/>
    </xf>
    <xf numFmtId="0" fontId="4" fillId="0" borderId="21" xfId="0" applyFont="1" applyBorder="1" applyAlignment="1">
      <alignment vertical="top" wrapText="1"/>
    </xf>
    <xf numFmtId="0" fontId="9" fillId="0" borderId="0" xfId="0" applyFont="1" applyBorder="1" applyAlignment="1">
      <alignment horizontal="right" wrapText="1"/>
    </xf>
    <xf numFmtId="0" fontId="24" fillId="0" borderId="1" xfId="0" applyFont="1" applyBorder="1" applyAlignment="1">
      <alignment horizontal="center" vertical="center" textRotation="180" wrapText="1"/>
    </xf>
    <xf numFmtId="0" fontId="24" fillId="0" borderId="38" xfId="0" applyFont="1" applyBorder="1" applyAlignment="1">
      <alignment horizontal="center" vertical="center" textRotation="180" wrapText="1"/>
    </xf>
    <xf numFmtId="0" fontId="15" fillId="0" borderId="36" xfId="0" applyFont="1" applyBorder="1" applyAlignment="1">
      <alignment horizontal="center" vertical="center" wrapText="1"/>
    </xf>
    <xf numFmtId="0" fontId="3" fillId="5" borderId="0" xfId="0" applyFont="1" applyFill="1" applyAlignment="1">
      <alignment horizontal="center" vertical="center" wrapText="1"/>
    </xf>
    <xf numFmtId="0" fontId="21" fillId="0" borderId="0" xfId="0" applyFont="1" applyAlignment="1">
      <alignment horizontal="left" wrapText="1" shrinkToFit="1"/>
    </xf>
    <xf numFmtId="0" fontId="17" fillId="0" borderId="0" xfId="0" applyFont="1" applyAlignment="1">
      <alignment wrapText="1" shrinkToFit="1"/>
    </xf>
    <xf numFmtId="0" fontId="9" fillId="0" borderId="0" xfId="0" applyFont="1" applyAlignment="1">
      <alignment horizontal="justify" vertical="top" wrapText="1"/>
    </xf>
    <xf numFmtId="0" fontId="43" fillId="0" borderId="0" xfId="0" applyFont="1" applyAlignment="1">
      <alignment horizontal="justify" vertical="top" wrapText="1"/>
    </xf>
    <xf numFmtId="0" fontId="47" fillId="0" borderId="0" xfId="0" applyFont="1" applyAlignment="1">
      <alignment vertical="top" wrapText="1"/>
    </xf>
    <xf numFmtId="0" fontId="16" fillId="0" borderId="0" xfId="0" applyFont="1" applyAlignment="1">
      <alignment horizontal="justify" vertical="center" wrapText="1"/>
    </xf>
    <xf numFmtId="0" fontId="37" fillId="0" borderId="0" xfId="0" applyFont="1" applyAlignment="1">
      <alignment vertical="center" wrapText="1"/>
    </xf>
    <xf numFmtId="0" fontId="6"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justify" vertical="justify" wrapText="1"/>
    </xf>
    <xf numFmtId="0" fontId="8" fillId="0" borderId="0" xfId="0" applyNumberFormat="1" applyFont="1" applyFill="1" applyBorder="1" applyAlignment="1" applyProtection="1">
      <alignment horizontal="justify" vertical="justify" wrapText="1"/>
    </xf>
    <xf numFmtId="0" fontId="36" fillId="0" borderId="0" xfId="0" applyFont="1" applyAlignment="1">
      <alignment horizontal="justify" vertical="center" wrapText="1"/>
    </xf>
    <xf numFmtId="0" fontId="46" fillId="0" borderId="0" xfId="0" applyFont="1" applyAlignment="1">
      <alignment vertical="center" wrapText="1"/>
    </xf>
    <xf numFmtId="0" fontId="43" fillId="0" borderId="0" xfId="0" applyFont="1" applyAlignment="1">
      <alignment horizontal="justify" vertical="center" wrapText="1"/>
    </xf>
    <xf numFmtId="0" fontId="44" fillId="0" borderId="0" xfId="0" applyFont="1" applyAlignment="1">
      <alignment vertical="center" wrapText="1"/>
    </xf>
    <xf numFmtId="0" fontId="8" fillId="0" borderId="0" xfId="0" applyFont="1" applyAlignment="1">
      <alignment horizontal="justify" vertical="center" wrapText="1"/>
    </xf>
    <xf numFmtId="0" fontId="7" fillId="0" borderId="0" xfId="0" applyFont="1" applyAlignment="1">
      <alignment horizontal="justify" vertical="justify" wrapText="1"/>
    </xf>
    <xf numFmtId="0" fontId="9" fillId="0" borderId="0" xfId="0" applyFont="1" applyAlignment="1">
      <alignment horizontal="justify" vertical="justify" wrapText="1"/>
    </xf>
    <xf numFmtId="0" fontId="7" fillId="6" borderId="0" xfId="0" applyFont="1" applyFill="1" applyAlignment="1">
      <alignment horizontal="justify" vertical="center" wrapText="1"/>
    </xf>
    <xf numFmtId="0" fontId="0" fillId="6" borderId="0" xfId="0" applyFill="1" applyAlignment="1">
      <alignment vertical="center" wrapText="1"/>
    </xf>
    <xf numFmtId="0" fontId="8" fillId="0" borderId="0" xfId="0" applyFont="1" applyAlignment="1">
      <alignment horizontal="justify" wrapText="1"/>
    </xf>
    <xf numFmtId="0" fontId="42" fillId="0" borderId="0" xfId="0" applyFont="1" applyAlignment="1">
      <alignment wrapText="1"/>
    </xf>
    <xf numFmtId="0" fontId="42" fillId="0" borderId="0" xfId="0" applyFont="1" applyAlignment="1">
      <alignment horizontal="justify" vertical="top" wrapText="1"/>
    </xf>
    <xf numFmtId="0" fontId="8" fillId="0" borderId="0" xfId="0" applyFont="1" applyBorder="1" applyAlignment="1">
      <alignment horizontal="justify" vertical="center" wrapText="1"/>
    </xf>
    <xf numFmtId="0" fontId="9" fillId="0" borderId="0" xfId="0" applyFont="1" applyBorder="1" applyAlignment="1">
      <alignment vertical="center" wrapText="1"/>
    </xf>
    <xf numFmtId="0" fontId="36" fillId="0" borderId="0" xfId="0" applyFont="1" applyBorder="1" applyAlignment="1">
      <alignment horizontal="left" vertical="center" wrapText="1"/>
    </xf>
    <xf numFmtId="0" fontId="16" fillId="0" borderId="0" xfId="0" applyFont="1" applyBorder="1" applyAlignment="1">
      <alignment horizontal="justify" vertical="center" wrapText="1"/>
    </xf>
    <xf numFmtId="0" fontId="7" fillId="0" borderId="0" xfId="0" applyFont="1" applyAlignment="1">
      <alignment wrapText="1"/>
    </xf>
    <xf numFmtId="0" fontId="33" fillId="0" borderId="0" xfId="0" applyFont="1" applyAlignment="1">
      <alignment horizontal="justify" vertical="center" wrapText="1"/>
    </xf>
    <xf numFmtId="0" fontId="33" fillId="0" borderId="0" xfId="0" applyFont="1" applyAlignment="1">
      <alignment vertical="center" wrapText="1"/>
    </xf>
    <xf numFmtId="0" fontId="40" fillId="0" borderId="0" xfId="0" applyFont="1" applyAlignment="1">
      <alignment vertical="center" wrapText="1"/>
    </xf>
    <xf numFmtId="0" fontId="37" fillId="0" borderId="0" xfId="0" applyFont="1" applyAlignment="1">
      <alignment horizontal="justify"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shrinkToFit="1"/>
    </xf>
    <xf numFmtId="0" fontId="16" fillId="0" borderId="38" xfId="0" applyFont="1" applyBorder="1" applyAlignment="1">
      <alignment horizontal="center" vertical="center" wrapText="1" shrinkToFit="1"/>
    </xf>
    <xf numFmtId="0" fontId="16" fillId="0" borderId="6"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2" xfId="0" applyFont="1" applyBorder="1" applyAlignment="1">
      <alignment horizontal="center" vertical="center" wrapText="1"/>
    </xf>
    <xf numFmtId="0" fontId="25" fillId="0" borderId="57" xfId="0" applyFont="1" applyBorder="1" applyAlignment="1">
      <alignment vertical="center" wrapText="1"/>
    </xf>
    <xf numFmtId="4" fontId="9" fillId="0" borderId="15" xfId="0" applyNumberFormat="1" applyFont="1" applyBorder="1" applyAlignment="1">
      <alignment horizontal="center" vertical="center" wrapText="1"/>
    </xf>
    <xf numFmtId="4" fontId="4" fillId="0" borderId="15" xfId="0" applyNumberFormat="1" applyFont="1" applyBorder="1" applyAlignment="1">
      <alignment horizontal="center" vertical="center" wrapText="1"/>
    </xf>
    <xf numFmtId="4" fontId="9" fillId="0" borderId="68" xfId="0" applyNumberFormat="1" applyFont="1" applyBorder="1" applyAlignment="1">
      <alignment horizontal="center" vertical="center" wrapText="1"/>
    </xf>
    <xf numFmtId="0" fontId="4" fillId="0" borderId="49" xfId="0" applyFont="1" applyBorder="1" applyAlignment="1">
      <alignment horizontal="center" vertical="center" wrapText="1"/>
    </xf>
    <xf numFmtId="4" fontId="24" fillId="0" borderId="68" xfId="0" applyNumberFormat="1" applyFont="1" applyBorder="1" applyAlignment="1">
      <alignment horizontal="justify" vertical="center" wrapText="1"/>
    </xf>
    <xf numFmtId="0" fontId="24" fillId="0" borderId="61" xfId="0" applyFont="1" applyBorder="1" applyAlignment="1">
      <alignment horizontal="justify" vertical="center" wrapText="1"/>
    </xf>
    <xf numFmtId="0" fontId="27" fillId="0" borderId="17" xfId="0" applyFont="1" applyBorder="1" applyAlignment="1">
      <alignment horizontal="justify" vertical="center" wrapText="1"/>
    </xf>
    <xf numFmtId="0" fontId="27" fillId="0" borderId="14" xfId="0" applyFont="1" applyBorder="1" applyAlignment="1">
      <alignment horizontal="justify" vertical="center" wrapText="1"/>
    </xf>
    <xf numFmtId="0" fontId="27" fillId="0" borderId="63" xfId="0" applyFont="1" applyBorder="1" applyAlignment="1">
      <alignment horizontal="justify" vertical="center" wrapText="1"/>
    </xf>
    <xf numFmtId="0" fontId="27" fillId="0" borderId="64" xfId="0" applyFont="1" applyBorder="1" applyAlignment="1">
      <alignment horizontal="justify" vertical="center" wrapText="1"/>
    </xf>
    <xf numFmtId="4" fontId="9" fillId="0" borderId="2" xfId="0" applyNumberFormat="1" applyFont="1" applyBorder="1" applyAlignment="1">
      <alignment horizontal="center" vertical="center" wrapText="1"/>
    </xf>
    <xf numFmtId="0" fontId="0" fillId="0" borderId="52" xfId="0" applyBorder="1" applyAlignment="1">
      <alignment horizontal="center" vertical="center" wrapText="1"/>
    </xf>
    <xf numFmtId="0" fontId="6" fillId="3" borderId="46" xfId="0" applyFont="1" applyFill="1" applyBorder="1" applyAlignment="1">
      <alignment horizontal="center" vertical="center" wrapText="1"/>
    </xf>
    <xf numFmtId="0" fontId="4" fillId="0" borderId="35" xfId="0" applyFont="1" applyBorder="1" applyAlignment="1">
      <alignment horizontal="center" vertical="center" wrapText="1"/>
    </xf>
    <xf numFmtId="4" fontId="6" fillId="3" borderId="6" xfId="0" applyNumberFormat="1" applyFont="1" applyFill="1" applyBorder="1" applyAlignment="1">
      <alignment horizontal="center" vertical="center" wrapText="1"/>
    </xf>
    <xf numFmtId="4" fontId="4" fillId="0" borderId="6" xfId="0" applyNumberFormat="1" applyFont="1" applyBorder="1" applyAlignment="1">
      <alignment horizontal="center" vertical="center" wrapText="1"/>
    </xf>
    <xf numFmtId="4" fontId="6" fillId="3" borderId="34" xfId="0" applyNumberFormat="1" applyFont="1" applyFill="1" applyBorder="1" applyAlignment="1">
      <alignment horizontal="center" vertical="center" wrapText="1"/>
    </xf>
    <xf numFmtId="4" fontId="6" fillId="3" borderId="36" xfId="0" applyNumberFormat="1" applyFont="1" applyFill="1" applyBorder="1" applyAlignment="1">
      <alignment horizontal="center" vertical="center" wrapText="1"/>
    </xf>
    <xf numFmtId="0" fontId="10" fillId="0" borderId="0" xfId="0" applyFont="1" applyAlignment="1">
      <alignment horizontal="justify"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0" fillId="0" borderId="31" xfId="0" applyFont="1" applyBorder="1" applyAlignment="1">
      <alignment horizontal="center" vertical="center" wrapText="1"/>
    </xf>
    <xf numFmtId="0" fontId="23" fillId="0" borderId="31" xfId="0" applyFont="1" applyBorder="1" applyAlignment="1">
      <alignment horizontal="center" vertical="center" wrapText="1"/>
    </xf>
    <xf numFmtId="0" fontId="38" fillId="0" borderId="33" xfId="0" applyFont="1" applyBorder="1" applyAlignment="1">
      <alignment horizontal="center" vertical="center" wrapText="1"/>
    </xf>
    <xf numFmtId="0" fontId="4" fillId="0" borderId="70" xfId="0" applyFont="1" applyBorder="1" applyAlignment="1">
      <alignment vertical="center" wrapText="1"/>
    </xf>
    <xf numFmtId="0" fontId="33" fillId="0" borderId="0" xfId="0" applyFont="1" applyAlignment="1">
      <alignment horizontal="justify" wrapText="1"/>
    </xf>
    <xf numFmtId="0" fontId="9" fillId="0" borderId="0" xfId="0" applyFont="1" applyAlignment="1">
      <alignment wrapText="1"/>
    </xf>
    <xf numFmtId="0" fontId="34" fillId="0" borderId="0" xfId="0" applyFont="1" applyAlignment="1">
      <alignment horizontal="justify" vertical="center" wrapText="1"/>
    </xf>
    <xf numFmtId="0" fontId="32" fillId="0" borderId="0" xfId="0" applyFont="1" applyAlignment="1">
      <alignment horizontal="justify" vertical="center" wrapText="1"/>
    </xf>
    <xf numFmtId="0" fontId="29" fillId="0" borderId="0" xfId="0" applyFont="1" applyAlignment="1">
      <alignment horizontal="left" vertical="center" wrapText="1"/>
    </xf>
    <xf numFmtId="0" fontId="30" fillId="0" borderId="0" xfId="0" applyFont="1" applyAlignment="1">
      <alignment vertical="center"/>
    </xf>
    <xf numFmtId="0" fontId="4" fillId="0" borderId="0" xfId="0" applyFont="1" applyAlignment="1">
      <alignment vertical="center"/>
    </xf>
    <xf numFmtId="0" fontId="31" fillId="0" borderId="0" xfId="0" applyFont="1" applyAlignment="1">
      <alignment horizontal="justify" vertical="center" wrapText="1"/>
    </xf>
    <xf numFmtId="0" fontId="25" fillId="0" borderId="0" xfId="0" applyFont="1" applyAlignment="1">
      <alignment horizontal="justify" vertical="center" wrapText="1"/>
    </xf>
    <xf numFmtId="0" fontId="20" fillId="0" borderId="21" xfId="0" applyFont="1" applyFill="1" applyBorder="1" applyAlignment="1">
      <alignment horizontal="center" vertical="center" wrapText="1"/>
    </xf>
    <xf numFmtId="0" fontId="21" fillId="0" borderId="44" xfId="0" applyFont="1" applyBorder="1" applyAlignment="1">
      <alignment horizontal="justify" vertical="justify" wrapText="1"/>
    </xf>
    <xf numFmtId="0" fontId="8" fillId="0" borderId="48" xfId="0" applyFont="1" applyBorder="1" applyAlignment="1">
      <alignment horizontal="center" vertical="center" wrapText="1"/>
    </xf>
    <xf numFmtId="0" fontId="11" fillId="0" borderId="13" xfId="0" applyFont="1" applyBorder="1" applyAlignment="1">
      <alignment vertical="center" wrapText="1"/>
    </xf>
    <xf numFmtId="0" fontId="11" fillId="0" borderId="0" xfId="0" applyFont="1" applyBorder="1" applyAlignment="1">
      <alignment vertical="center" wrapText="1"/>
    </xf>
    <xf numFmtId="0" fontId="11" fillId="0" borderId="40" xfId="0" applyFont="1" applyBorder="1" applyAlignment="1">
      <alignment vertical="center" wrapText="1"/>
    </xf>
    <xf numFmtId="0" fontId="15" fillId="0" borderId="68" xfId="0" applyFont="1" applyBorder="1" applyAlignment="1">
      <alignment horizontal="center" vertical="center" wrapText="1"/>
    </xf>
    <xf numFmtId="0" fontId="4" fillId="0" borderId="49" xfId="0" applyFont="1" applyBorder="1" applyAlignment="1">
      <alignment vertical="center" wrapText="1"/>
    </xf>
    <xf numFmtId="0" fontId="11" fillId="0" borderId="53" xfId="0" applyFont="1" applyBorder="1" applyAlignment="1">
      <alignment vertical="center" wrapText="1"/>
    </xf>
    <xf numFmtId="0" fontId="4" fillId="0" borderId="51" xfId="0" applyFont="1" applyBorder="1" applyAlignment="1">
      <alignment vertical="center" wrapText="1"/>
    </xf>
    <xf numFmtId="0" fontId="22" fillId="0" borderId="68" xfId="0" applyFont="1" applyBorder="1" applyAlignment="1">
      <alignment horizontal="center" vertical="center" wrapText="1"/>
    </xf>
    <xf numFmtId="0" fontId="22" fillId="0" borderId="61" xfId="0" applyFont="1" applyBorder="1" applyAlignment="1">
      <alignment vertical="center" wrapText="1"/>
    </xf>
    <xf numFmtId="0" fontId="22" fillId="0" borderId="17" xfId="0" applyFont="1" applyBorder="1" applyAlignment="1">
      <alignment vertical="center" wrapText="1"/>
    </xf>
    <xf numFmtId="0" fontId="22" fillId="0" borderId="14" xfId="0" applyFont="1" applyBorder="1" applyAlignment="1">
      <alignment vertical="center" wrapText="1"/>
    </xf>
    <xf numFmtId="0" fontId="3" fillId="0" borderId="0" xfId="0" applyFont="1" applyFill="1" applyAlignment="1">
      <alignment horizontal="center" vertical="center" wrapText="1"/>
    </xf>
    <xf numFmtId="0" fontId="9" fillId="0" borderId="44" xfId="0" applyFont="1" applyBorder="1" applyAlignment="1">
      <alignment vertical="center"/>
    </xf>
    <xf numFmtId="0" fontId="15" fillId="0" borderId="32" xfId="0" applyFont="1" applyBorder="1" applyAlignment="1">
      <alignment horizontal="center"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7" fillId="0" borderId="11" xfId="0" applyFont="1" applyBorder="1" applyAlignment="1">
      <alignment horizontal="justify" vertical="center" wrapText="1"/>
    </xf>
    <xf numFmtId="0" fontId="4"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 xfId="0" applyFont="1" applyBorder="1" applyAlignment="1">
      <alignment horizontal="justify" vertical="center" wrapText="1"/>
    </xf>
    <xf numFmtId="0" fontId="4" fillId="0" borderId="47" xfId="0" applyFont="1" applyBorder="1" applyAlignment="1">
      <alignment vertical="center" wrapText="1"/>
    </xf>
    <xf numFmtId="0" fontId="7" fillId="0" borderId="0" xfId="0" applyFont="1" applyFill="1" applyBorder="1" applyAlignment="1">
      <alignment horizontal="left" vertical="center" wrapText="1"/>
    </xf>
    <xf numFmtId="0" fontId="11" fillId="0" borderId="0" xfId="0" applyFont="1" applyAlignment="1">
      <alignment horizontal="left" vertical="center" wrapText="1"/>
    </xf>
    <xf numFmtId="0" fontId="4" fillId="5" borderId="0" xfId="0" applyFont="1" applyFill="1" applyAlignment="1">
      <alignment vertical="center"/>
    </xf>
    <xf numFmtId="0" fontId="17" fillId="0" borderId="0" xfId="0" applyFont="1" applyAlignment="1">
      <alignment vertical="center"/>
    </xf>
    <xf numFmtId="49" fontId="3" fillId="5" borderId="0" xfId="0" applyNumberFormat="1" applyFont="1" applyFill="1" applyAlignment="1">
      <alignment horizontal="center" vertical="center" wrapText="1"/>
    </xf>
    <xf numFmtId="49" fontId="4" fillId="5" borderId="0" xfId="0" applyNumberFormat="1" applyFont="1" applyFill="1" applyAlignment="1">
      <alignment vertical="center"/>
    </xf>
    <xf numFmtId="0" fontId="9" fillId="0" borderId="0" xfId="0" applyFont="1" applyAlignment="1">
      <alignment vertical="center"/>
    </xf>
    <xf numFmtId="0" fontId="4" fillId="0" borderId="0" xfId="0" applyFont="1" applyAlignment="1">
      <alignment vertical="top"/>
    </xf>
    <xf numFmtId="4" fontId="9" fillId="0" borderId="53" xfId="0" applyNumberFormat="1" applyFont="1" applyBorder="1" applyAlignment="1">
      <alignment horizontal="center" vertical="center" wrapText="1"/>
    </xf>
    <xf numFmtId="0" fontId="4" fillId="0" borderId="5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2" xfId="0" applyFont="1" applyBorder="1" applyAlignment="1">
      <alignment vertical="center" wrapText="1"/>
    </xf>
    <xf numFmtId="4" fontId="9" fillId="0" borderId="1" xfId="0" applyNumberFormat="1" applyFont="1" applyBorder="1" applyAlignment="1">
      <alignment horizontal="center" vertical="center" wrapText="1"/>
    </xf>
    <xf numFmtId="0" fontId="15" fillId="0" borderId="48" xfId="0" applyFont="1" applyBorder="1" applyAlignment="1">
      <alignment horizontal="left" vertical="center" wrapText="1"/>
    </xf>
    <xf numFmtId="0" fontId="15" fillId="0" borderId="21" xfId="0" applyFont="1" applyBorder="1" applyAlignment="1">
      <alignment horizontal="left" vertical="center" wrapText="1"/>
    </xf>
    <xf numFmtId="0" fontId="15" fillId="0" borderId="49" xfId="0" applyFont="1" applyBorder="1" applyAlignment="1">
      <alignment horizontal="left" vertical="center" wrapText="1"/>
    </xf>
    <xf numFmtId="0" fontId="15" fillId="0" borderId="68" xfId="0" applyFont="1" applyBorder="1" applyAlignment="1">
      <alignment horizontal="left" vertical="center" wrapText="1"/>
    </xf>
    <xf numFmtId="0" fontId="15" fillId="0" borderId="21"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45" xfId="0" applyFont="1" applyBorder="1" applyAlignment="1">
      <alignment horizontal="left" vertical="center" wrapText="1"/>
    </xf>
    <xf numFmtId="0" fontId="15" fillId="0" borderId="37" xfId="0" applyFont="1" applyBorder="1" applyAlignment="1">
      <alignment vertical="center" wrapText="1"/>
    </xf>
    <xf numFmtId="1" fontId="7" fillId="14" borderId="11" xfId="0" applyNumberFormat="1" applyFont="1" applyFill="1" applyBorder="1" applyAlignment="1">
      <alignment horizontal="center" vertical="center" wrapText="1"/>
    </xf>
    <xf numFmtId="1" fontId="7" fillId="14" borderId="4"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1" fontId="7" fillId="0" borderId="37" xfId="0" applyNumberFormat="1" applyFont="1" applyFill="1" applyBorder="1" applyAlignment="1">
      <alignment horizontal="center" vertical="center" wrapText="1"/>
    </xf>
    <xf numFmtId="1" fontId="7" fillId="0" borderId="47" xfId="0" applyNumberFormat="1" applyFont="1" applyFill="1" applyBorder="1" applyAlignment="1">
      <alignment horizontal="center" vertical="center" wrapText="1"/>
    </xf>
    <xf numFmtId="0" fontId="7" fillId="0" borderId="50" xfId="0" applyFont="1" applyBorder="1" applyAlignment="1">
      <alignment vertical="center" wrapText="1"/>
    </xf>
    <xf numFmtId="0" fontId="11" fillId="0" borderId="71" xfId="0" applyFont="1" applyBorder="1" applyAlignment="1">
      <alignment vertical="center" wrapText="1"/>
    </xf>
    <xf numFmtId="1" fontId="7" fillId="14" borderId="22" xfId="0" applyNumberFormat="1" applyFont="1" applyFill="1" applyBorder="1" applyAlignment="1">
      <alignment horizontal="center" vertical="center" wrapText="1"/>
    </xf>
    <xf numFmtId="1" fontId="7" fillId="14" borderId="5" xfId="0" applyNumberFormat="1" applyFont="1" applyFill="1" applyBorder="1" applyAlignment="1">
      <alignment horizontal="center" vertical="center" wrapText="1"/>
    </xf>
    <xf numFmtId="1" fontId="7" fillId="0" borderId="40" xfId="0" applyNumberFormat="1" applyFont="1" applyFill="1" applyBorder="1" applyAlignment="1">
      <alignment horizontal="center" vertical="center" wrapText="1"/>
    </xf>
    <xf numFmtId="1" fontId="7" fillId="0" borderId="41" xfId="0" applyNumberFormat="1" applyFont="1" applyFill="1" applyBorder="1" applyAlignment="1">
      <alignment horizontal="center" vertical="center" wrapText="1"/>
    </xf>
    <xf numFmtId="1" fontId="7" fillId="0" borderId="55" xfId="0" applyNumberFormat="1" applyFont="1" applyFill="1" applyBorder="1" applyAlignment="1">
      <alignment horizontal="center" vertical="center" wrapText="1"/>
    </xf>
    <xf numFmtId="0" fontId="7" fillId="0" borderId="9" xfId="0" applyFont="1" applyBorder="1" applyAlignment="1">
      <alignment horizontal="justify" vertical="center" wrapText="1"/>
    </xf>
    <xf numFmtId="0" fontId="4" fillId="0" borderId="6" xfId="0" applyFont="1" applyBorder="1" applyAlignment="1">
      <alignment horizontal="justify" vertical="center" wrapText="1"/>
    </xf>
    <xf numFmtId="0" fontId="7" fillId="0" borderId="6" xfId="0" applyFont="1" applyBorder="1" applyAlignment="1">
      <alignment horizontal="justify" vertical="center" wrapText="1"/>
    </xf>
    <xf numFmtId="0" fontId="6" fillId="0" borderId="0" xfId="0" applyFont="1" applyAlignment="1">
      <alignment vertical="center" wrapText="1"/>
    </xf>
    <xf numFmtId="0" fontId="16" fillId="13" borderId="0" xfId="0" applyFont="1" applyFill="1" applyAlignment="1">
      <alignment horizontal="justify" vertical="center" wrapText="1"/>
    </xf>
    <xf numFmtId="0" fontId="17" fillId="13" borderId="0" xfId="0" applyFont="1" applyFill="1" applyAlignment="1">
      <alignment vertical="center"/>
    </xf>
    <xf numFmtId="0" fontId="11" fillId="0" borderId="70" xfId="0" applyFont="1" applyBorder="1" applyAlignment="1">
      <alignment vertical="center" wrapText="1"/>
    </xf>
    <xf numFmtId="0" fontId="12" fillId="0" borderId="26" xfId="0" applyFont="1" applyBorder="1" applyAlignment="1">
      <alignment horizontal="center" vertical="center" wrapText="1"/>
    </xf>
    <xf numFmtId="0" fontId="12" fillId="0" borderId="31" xfId="0" applyFont="1" applyBorder="1" applyAlignment="1">
      <alignment horizontal="center" vertical="center" wrapText="1"/>
    </xf>
    <xf numFmtId="0" fontId="14" fillId="0" borderId="32" xfId="0" applyFont="1" applyBorder="1" applyAlignment="1">
      <alignment vertical="center" wrapText="1"/>
    </xf>
    <xf numFmtId="0" fontId="14" fillId="0" borderId="70" xfId="0" applyFont="1" applyBorder="1" applyAlignment="1">
      <alignment vertical="center" wrapText="1"/>
    </xf>
    <xf numFmtId="1" fontId="7" fillId="0" borderId="34" xfId="0" applyNumberFormat="1" applyFont="1" applyFill="1" applyBorder="1" applyAlignment="1">
      <alignment horizontal="center" vertical="center" wrapText="1"/>
    </xf>
    <xf numFmtId="1" fontId="7" fillId="0" borderId="35" xfId="0" applyNumberFormat="1" applyFont="1" applyFill="1" applyBorder="1" applyAlignment="1">
      <alignment horizontal="center" vertical="center" wrapText="1"/>
    </xf>
    <xf numFmtId="1" fontId="7" fillId="0" borderId="57" xfId="0" applyNumberFormat="1" applyFont="1" applyFill="1" applyBorder="1" applyAlignment="1">
      <alignment horizontal="center" vertical="center" wrapText="1"/>
    </xf>
    <xf numFmtId="0" fontId="7" fillId="0" borderId="46" xfId="0" applyFont="1" applyBorder="1" applyAlignment="1">
      <alignment vertical="center" wrapText="1"/>
    </xf>
    <xf numFmtId="0" fontId="11" fillId="0" borderId="35" xfId="0" applyFont="1" applyBorder="1" applyAlignment="1">
      <alignment vertical="center" wrapText="1"/>
    </xf>
    <xf numFmtId="1" fontId="7" fillId="14" borderId="9" xfId="0" applyNumberFormat="1" applyFont="1" applyFill="1" applyBorder="1" applyAlignment="1">
      <alignment horizontal="center" vertical="center" wrapText="1"/>
    </xf>
    <xf numFmtId="1" fontId="7" fillId="14" borderId="6" xfId="0" applyNumberFormat="1" applyFont="1" applyFill="1" applyBorder="1" applyAlignment="1">
      <alignment horizontal="center" vertical="center" wrapText="1"/>
    </xf>
    <xf numFmtId="0" fontId="122" fillId="14" borderId="0" xfId="0" applyFont="1" applyFill="1" applyAlignment="1">
      <alignment horizontal="left" vertical="center" wrapText="1"/>
    </xf>
    <xf numFmtId="0" fontId="122" fillId="15" borderId="0" xfId="0" applyFont="1" applyFill="1" applyAlignment="1">
      <alignment horizontal="center" vertical="center" wrapText="1"/>
    </xf>
    <xf numFmtId="0" fontId="22" fillId="0" borderId="61"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4" xfId="0" applyFont="1" applyBorder="1" applyAlignment="1">
      <alignment horizontal="center" vertical="center" wrapText="1"/>
    </xf>
    <xf numFmtId="0" fontId="25" fillId="0" borderId="57" xfId="0" applyFont="1" applyBorder="1" applyAlignment="1">
      <alignment horizontal="center" vertical="center" wrapText="1"/>
    </xf>
    <xf numFmtId="4" fontId="24" fillId="0" borderId="68" xfId="0" applyNumberFormat="1" applyFont="1" applyBorder="1" applyAlignment="1">
      <alignment horizontal="center" vertical="center" wrapText="1"/>
    </xf>
    <xf numFmtId="0" fontId="24" fillId="0" borderId="61"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6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0" xfId="0" applyFont="1" applyBorder="1" applyAlignment="1">
      <alignment horizontal="center" vertical="center" wrapText="1"/>
    </xf>
    <xf numFmtId="0" fontId="4" fillId="0" borderId="0" xfId="0" applyFont="1" applyBorder="1" applyAlignment="1">
      <alignment horizontal="center" vertical="center" wrapText="1"/>
    </xf>
    <xf numFmtId="0" fontId="9" fillId="0" borderId="44" xfId="0" applyFont="1" applyBorder="1" applyAlignment="1">
      <alignment horizontal="center" vertical="center" wrapText="1"/>
    </xf>
    <xf numFmtId="0" fontId="4" fillId="0" borderId="44" xfId="0" applyFont="1" applyBorder="1" applyAlignment="1">
      <alignment horizontal="center" vertical="center" wrapText="1"/>
    </xf>
    <xf numFmtId="0" fontId="9" fillId="0" borderId="44" xfId="0" applyFont="1" applyBorder="1" applyAlignment="1">
      <alignment horizontal="right" wrapText="1"/>
    </xf>
    <xf numFmtId="0" fontId="7" fillId="0" borderId="0" xfId="0" applyFont="1" applyBorder="1" applyAlignment="1">
      <alignment horizontal="justify" vertical="top" wrapText="1"/>
    </xf>
    <xf numFmtId="0" fontId="37" fillId="0" borderId="44" xfId="0" applyFont="1" applyBorder="1" applyAlignment="1">
      <alignment horizontal="center" vertical="center" wrapText="1"/>
    </xf>
    <xf numFmtId="0" fontId="51" fillId="0" borderId="15" xfId="24" applyFont="1" applyBorder="1" applyAlignment="1">
      <alignment horizontal="center" vertical="center" wrapText="1"/>
    </xf>
    <xf numFmtId="0" fontId="51" fillId="0" borderId="16" xfId="24" applyFont="1" applyBorder="1" applyAlignment="1">
      <alignment horizontal="center" vertical="center" wrapText="1"/>
    </xf>
    <xf numFmtId="0" fontId="7" fillId="0" borderId="1" xfId="0" applyFont="1" applyBorder="1" applyAlignment="1">
      <alignment horizontal="center" vertical="center" wrapText="1"/>
    </xf>
    <xf numFmtId="0" fontId="7" fillId="0" borderId="38" xfId="0" applyFont="1" applyBorder="1" applyAlignment="1">
      <alignment horizontal="center" vertical="center" wrapText="1"/>
    </xf>
    <xf numFmtId="0" fontId="11" fillId="0" borderId="16" xfId="0" applyFont="1" applyBorder="1" applyAlignment="1">
      <alignment horizontal="center" vertical="center" wrapText="1"/>
    </xf>
    <xf numFmtId="0" fontId="25" fillId="0" borderId="10" xfId="0" applyFont="1" applyBorder="1" applyAlignment="1">
      <alignment horizontal="center" vertical="center" wrapText="1"/>
    </xf>
    <xf numFmtId="3" fontId="9" fillId="14" borderId="4" xfId="0" applyNumberFormat="1" applyFont="1" applyFill="1" applyBorder="1" applyAlignment="1">
      <alignment horizontal="center" vertical="center" wrapText="1"/>
    </xf>
    <xf numFmtId="0" fontId="16" fillId="0" borderId="0" xfId="0" applyFont="1" applyBorder="1" applyAlignment="1">
      <alignment horizontal="justify" vertical="justify" wrapText="1"/>
    </xf>
    <xf numFmtId="4" fontId="36" fillId="4" borderId="40" xfId="0" applyNumberFormat="1" applyFont="1" applyFill="1" applyBorder="1" applyAlignment="1">
      <alignment horizontal="center" vertical="center" wrapText="1"/>
    </xf>
    <xf numFmtId="4" fontId="36" fillId="4" borderId="41" xfId="0" applyNumberFormat="1" applyFont="1" applyFill="1" applyBorder="1" applyAlignment="1">
      <alignment horizontal="center" vertical="center" wrapText="1"/>
    </xf>
    <xf numFmtId="4" fontId="36" fillId="4" borderId="55" xfId="0" applyNumberFormat="1" applyFont="1" applyFill="1" applyBorder="1" applyAlignment="1">
      <alignment horizontal="center" vertical="center" wrapText="1"/>
    </xf>
    <xf numFmtId="4" fontId="76" fillId="0" borderId="4" xfId="0" applyNumberFormat="1" applyFont="1" applyBorder="1" applyAlignment="1">
      <alignment horizontal="center" vertical="center" wrapText="1"/>
    </xf>
    <xf numFmtId="4" fontId="60" fillId="0" borderId="4" xfId="0" applyNumberFormat="1" applyFont="1" applyBorder="1" applyAlignment="1">
      <alignment horizontal="center" vertical="center" wrapText="1"/>
    </xf>
    <xf numFmtId="4" fontId="60" fillId="0" borderId="12" xfId="0" applyNumberFormat="1" applyFont="1" applyBorder="1" applyAlignment="1">
      <alignment horizontal="center" vertical="center" wrapText="1"/>
    </xf>
    <xf numFmtId="4" fontId="16" fillId="0" borderId="4" xfId="0" applyNumberFormat="1" applyFont="1" applyBorder="1" applyAlignment="1">
      <alignment horizontal="center" vertical="center" wrapText="1"/>
    </xf>
    <xf numFmtId="4" fontId="16" fillId="0" borderId="12" xfId="0" applyNumberFormat="1" applyFont="1" applyBorder="1" applyAlignment="1">
      <alignment horizontal="center" vertical="center" wrapText="1"/>
    </xf>
    <xf numFmtId="4" fontId="36" fillId="4" borderId="6" xfId="0" applyNumberFormat="1" applyFont="1" applyFill="1" applyBorder="1" applyAlignment="1">
      <alignment horizontal="center" vertical="center" wrapText="1"/>
    </xf>
    <xf numFmtId="4" fontId="36" fillId="4" borderId="10" xfId="0" applyNumberFormat="1" applyFont="1" applyFill="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3" fontId="9" fillId="0" borderId="34" xfId="0" applyNumberFormat="1" applyFont="1" applyFill="1" applyBorder="1" applyAlignment="1">
      <alignment horizontal="center" vertical="center" wrapText="1"/>
    </xf>
    <xf numFmtId="0" fontId="25" fillId="0" borderId="50" xfId="0" applyFont="1" applyFill="1" applyBorder="1" applyAlignment="1">
      <alignment vertical="center" wrapText="1"/>
    </xf>
    <xf numFmtId="3" fontId="9" fillId="0" borderId="53" xfId="0" applyNumberFormat="1" applyFont="1" applyFill="1" applyBorder="1" applyAlignment="1">
      <alignment horizontal="center" vertical="center" wrapText="1"/>
    </xf>
    <xf numFmtId="3" fontId="6" fillId="0" borderId="53" xfId="0" applyNumberFormat="1" applyFont="1" applyFill="1" applyBorder="1" applyAlignment="1">
      <alignment horizontal="center" vertical="center" wrapText="1"/>
    </xf>
    <xf numFmtId="0" fontId="4" fillId="0" borderId="72" xfId="0" applyFont="1" applyBorder="1" applyAlignment="1">
      <alignment horizontal="center" vertical="center" wrapText="1"/>
    </xf>
    <xf numFmtId="0" fontId="25" fillId="0" borderId="59" xfId="0" applyFont="1" applyFill="1" applyBorder="1" applyAlignment="1">
      <alignment vertical="center" wrapText="1"/>
    </xf>
    <xf numFmtId="3" fontId="4" fillId="0" borderId="7" xfId="0" applyNumberFormat="1" applyFont="1" applyBorder="1" applyAlignment="1">
      <alignment horizontal="center" vertical="center" wrapText="1"/>
    </xf>
    <xf numFmtId="3" fontId="6" fillId="0" borderId="2" xfId="0" applyNumberFormat="1" applyFont="1" applyFill="1" applyBorder="1" applyAlignment="1">
      <alignment horizontal="center" vertical="center" wrapText="1"/>
    </xf>
    <xf numFmtId="0" fontId="4" fillId="0" borderId="69" xfId="0" applyFont="1" applyBorder="1" applyAlignment="1">
      <alignment horizontal="center" vertical="center" wrapText="1"/>
    </xf>
    <xf numFmtId="3" fontId="9" fillId="14" borderId="5" xfId="0" applyNumberFormat="1" applyFont="1" applyFill="1" applyBorder="1" applyAlignment="1">
      <alignment horizontal="center" vertical="center" wrapText="1"/>
    </xf>
    <xf numFmtId="0" fontId="12" fillId="0" borderId="1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49" fontId="9" fillId="14" borderId="4" xfId="0" applyNumberFormat="1" applyFont="1" applyFill="1" applyBorder="1" applyAlignment="1">
      <alignment horizontal="center" vertical="center" wrapText="1"/>
    </xf>
    <xf numFmtId="14" fontId="9" fillId="13" borderId="1" xfId="0" applyNumberFormat="1" applyFont="1" applyFill="1" applyBorder="1" applyAlignment="1">
      <alignment horizontal="center" vertical="center" wrapText="1"/>
    </xf>
    <xf numFmtId="0" fontId="9" fillId="13" borderId="38" xfId="0" applyFont="1" applyFill="1" applyBorder="1" applyAlignment="1">
      <alignment horizontal="center" vertical="center" wrapText="1"/>
    </xf>
    <xf numFmtId="3" fontId="0" fillId="0" borderId="41" xfId="0" applyNumberFormat="1" applyBorder="1" applyAlignment="1">
      <alignment vertical="center"/>
    </xf>
    <xf numFmtId="3" fontId="0" fillId="0" borderId="55" xfId="0" applyNumberFormat="1" applyBorder="1" applyAlignment="1">
      <alignment vertical="center"/>
    </xf>
    <xf numFmtId="0" fontId="14" fillId="0" borderId="12" xfId="0" applyFont="1" applyBorder="1" applyAlignment="1">
      <alignment horizontal="center" vertical="center" wrapText="1"/>
    </xf>
    <xf numFmtId="0" fontId="36" fillId="3" borderId="46" xfId="0" applyFont="1" applyFill="1" applyBorder="1" applyAlignment="1">
      <alignment horizontal="justify" vertical="justify" wrapText="1"/>
    </xf>
    <xf numFmtId="0" fontId="37" fillId="0" borderId="35" xfId="0" applyFont="1" applyBorder="1" applyAlignment="1">
      <alignment horizontal="justify" vertical="justify" wrapText="1"/>
    </xf>
    <xf numFmtId="0" fontId="37" fillId="0" borderId="36" xfId="0" applyFont="1" applyBorder="1" applyAlignment="1">
      <alignment horizontal="justify" vertical="justify" wrapText="1"/>
    </xf>
    <xf numFmtId="0" fontId="10" fillId="0" borderId="0" xfId="0" applyFont="1" applyBorder="1" applyAlignment="1">
      <alignment horizontal="left" wrapText="1"/>
    </xf>
    <xf numFmtId="0" fontId="18" fillId="0" borderId="0" xfId="0" applyFont="1" applyAlignment="1">
      <alignment wrapText="1"/>
    </xf>
    <xf numFmtId="3" fontId="9" fillId="14" borderId="6" xfId="0" applyNumberFormat="1" applyFont="1" applyFill="1" applyBorder="1" applyAlignment="1">
      <alignment horizontal="center" vertical="center" wrapText="1"/>
    </xf>
    <xf numFmtId="3" fontId="9" fillId="15" borderId="4"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37" fillId="14" borderId="11" xfId="0" applyFont="1" applyFill="1" applyBorder="1" applyAlignment="1">
      <alignment vertical="center" wrapText="1"/>
    </xf>
    <xf numFmtId="0" fontId="17" fillId="14" borderId="4" xfId="0" applyFont="1" applyFill="1" applyBorder="1" applyAlignment="1">
      <alignment vertical="center" wrapText="1"/>
    </xf>
    <xf numFmtId="3" fontId="9" fillId="14" borderId="1" xfId="0" applyNumberFormat="1" applyFont="1" applyFill="1" applyBorder="1" applyAlignment="1">
      <alignment horizontal="center" vertical="center" wrapText="1"/>
    </xf>
    <xf numFmtId="3" fontId="9" fillId="14" borderId="37" xfId="0" applyNumberFormat="1" applyFont="1" applyFill="1" applyBorder="1" applyAlignment="1">
      <alignment horizontal="center" vertical="center" wrapText="1"/>
    </xf>
    <xf numFmtId="3" fontId="9" fillId="14" borderId="38" xfId="0" applyNumberFormat="1" applyFont="1" applyFill="1" applyBorder="1" applyAlignment="1">
      <alignment horizontal="center" vertical="center" wrapText="1"/>
    </xf>
    <xf numFmtId="0" fontId="16" fillId="14" borderId="45" xfId="0" applyFont="1" applyFill="1" applyBorder="1" applyAlignment="1">
      <alignment horizontal="left" vertical="center" wrapText="1"/>
    </xf>
    <xf numFmtId="0" fontId="16" fillId="14" borderId="37" xfId="0" applyFont="1" applyFill="1" applyBorder="1" applyAlignment="1">
      <alignment horizontal="left" vertical="center" wrapText="1"/>
    </xf>
    <xf numFmtId="0" fontId="16" fillId="14" borderId="38" xfId="0" applyFont="1" applyFill="1" applyBorder="1" applyAlignment="1">
      <alignment horizontal="left" vertical="center" wrapText="1"/>
    </xf>
    <xf numFmtId="0" fontId="25" fillId="0" borderId="12"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3" fontId="96" fillId="9" borderId="34" xfId="1" applyNumberFormat="1" applyFont="1" applyFill="1" applyBorder="1" applyAlignment="1">
      <alignment horizontal="center" vertical="center"/>
    </xf>
    <xf numFmtId="3" fontId="96" fillId="9" borderId="36" xfId="1" applyNumberFormat="1" applyFont="1" applyFill="1" applyBorder="1" applyAlignment="1">
      <alignment horizontal="center" vertical="center"/>
    </xf>
    <xf numFmtId="3" fontId="95" fillId="0" borderId="15" xfId="1" applyNumberFormat="1" applyBorder="1" applyAlignment="1">
      <alignment horizontal="center" vertical="center"/>
    </xf>
    <xf numFmtId="0" fontId="107" fillId="3" borderId="1" xfId="1" applyFont="1" applyFill="1" applyBorder="1" applyAlignment="1">
      <alignment horizontal="left" vertical="center" wrapText="1"/>
    </xf>
    <xf numFmtId="0" fontId="107" fillId="3" borderId="37" xfId="1" applyFont="1" applyFill="1" applyBorder="1" applyAlignment="1">
      <alignment horizontal="left" vertical="center" wrapText="1"/>
    </xf>
    <xf numFmtId="0" fontId="107" fillId="3" borderId="38" xfId="1" applyFont="1" applyFill="1" applyBorder="1" applyAlignment="1">
      <alignment horizontal="left" vertical="center" wrapText="1"/>
    </xf>
    <xf numFmtId="3" fontId="109" fillId="3" borderId="4" xfId="1" applyNumberFormat="1" applyFont="1" applyFill="1" applyBorder="1" applyAlignment="1">
      <alignment horizontal="center" vertical="center"/>
    </xf>
    <xf numFmtId="3" fontId="53" fillId="5" borderId="36" xfId="0" applyNumberFormat="1" applyFont="1" applyFill="1" applyBorder="1" applyAlignment="1">
      <alignment horizontal="center" vertical="center" wrapText="1"/>
    </xf>
    <xf numFmtId="0" fontId="44" fillId="0" borderId="50" xfId="0" applyFont="1" applyBorder="1" applyAlignment="1">
      <alignment horizontal="center" vertical="center" wrapText="1"/>
    </xf>
    <xf numFmtId="0" fontId="44" fillId="0" borderId="71" xfId="0" applyFont="1" applyBorder="1" applyAlignment="1">
      <alignment horizontal="center" vertical="center" wrapText="1"/>
    </xf>
    <xf numFmtId="0" fontId="44" fillId="0" borderId="72" xfId="0" applyFont="1" applyBorder="1" applyAlignment="1">
      <alignment horizontal="center" vertical="center" wrapText="1"/>
    </xf>
    <xf numFmtId="0" fontId="122" fillId="14" borderId="0" xfId="0" applyFont="1" applyFill="1" applyAlignment="1">
      <alignment horizontal="center" vertical="center" wrapText="1"/>
    </xf>
    <xf numFmtId="3" fontId="25" fillId="0" borderId="2" xfId="0" applyNumberFormat="1" applyFont="1" applyBorder="1" applyAlignment="1">
      <alignment horizontal="center" vertical="center" wrapText="1"/>
    </xf>
    <xf numFmtId="3" fontId="25" fillId="0" borderId="52" xfId="0" applyNumberFormat="1" applyFont="1" applyBorder="1" applyAlignment="1">
      <alignment horizontal="center" vertical="center" wrapText="1"/>
    </xf>
    <xf numFmtId="0" fontId="16" fillId="13" borderId="0" xfId="0" applyFont="1" applyFill="1" applyBorder="1" applyAlignment="1">
      <alignment horizontal="justify" vertical="center" wrapText="1"/>
    </xf>
  </cellXfs>
  <cellStyles count="25">
    <cellStyle name="Normálna" xfId="0" builtinId="0"/>
    <cellStyle name="Normálna 2" xfId="1"/>
    <cellStyle name="Normálna 3" xfId="24"/>
    <cellStyle name="S0" xfId="2"/>
    <cellStyle name="S1" xfId="3"/>
    <cellStyle name="S10" xfId="4"/>
    <cellStyle name="S11" xfId="5"/>
    <cellStyle name="S12" xfId="6"/>
    <cellStyle name="S13" xfId="7"/>
    <cellStyle name="S14" xfId="8"/>
    <cellStyle name="S15" xfId="9"/>
    <cellStyle name="S16" xfId="10"/>
    <cellStyle name="S17" xfId="11"/>
    <cellStyle name="S18" xfId="12"/>
    <cellStyle name="S19" xfId="13"/>
    <cellStyle name="S2" xfId="14"/>
    <cellStyle name="S20" xfId="15"/>
    <cellStyle name="S3" xfId="16"/>
    <cellStyle name="S4" xfId="17"/>
    <cellStyle name="S5" xfId="18"/>
    <cellStyle name="S6" xfId="19"/>
    <cellStyle name="S7" xfId="20"/>
    <cellStyle name="S8" xfId="21"/>
    <cellStyle name="S9" xfId="22"/>
    <cellStyle name="Währung" xfId="23"/>
  </cellStyles>
  <dxfs count="0"/>
  <tableStyles count="0" defaultTableStyle="TableStyleMedium2" defaultPivotStyle="PivotStyleLight16"/>
  <colors>
    <mruColors>
      <color rgb="FF66FFFF"/>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orsr.sk/zbl.asp?ID=3059&amp;SID=8" TargetMode="External"/><Relationship Id="rId2" Type="http://schemas.openxmlformats.org/officeDocument/2006/relationships/image" Target="../media/image1.png"/><Relationship Id="rId1" Type="http://schemas.openxmlformats.org/officeDocument/2006/relationships/hyperlink" Target="http://www.orsr.sk/zbl.asp?ID=1722&amp;SID=8" TargetMode="External"/><Relationship Id="rId5" Type="http://schemas.openxmlformats.org/officeDocument/2006/relationships/hyperlink" Target="http://www.orsr.sk/zbl.asp?ID=163786&amp;SID=8" TargetMode="External"/><Relationship Id="rId4" Type="http://schemas.openxmlformats.org/officeDocument/2006/relationships/hyperlink" Target="http://www.orsr.sk/zbl.asp?ID=10856&amp;SID=8"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orsr.sk/zbl.asp?ID=3059&amp;SID=8" TargetMode="External"/><Relationship Id="rId2" Type="http://schemas.openxmlformats.org/officeDocument/2006/relationships/image" Target="../media/image1.png"/><Relationship Id="rId1" Type="http://schemas.openxmlformats.org/officeDocument/2006/relationships/hyperlink" Target="http://www.orsr.sk/zbl.asp?ID=1722&amp;SID=8" TargetMode="External"/><Relationship Id="rId5" Type="http://schemas.openxmlformats.org/officeDocument/2006/relationships/hyperlink" Target="http://www.orsr.sk/zbl.asp?ID=163786&amp;SID=8" TargetMode="External"/><Relationship Id="rId4" Type="http://schemas.openxmlformats.org/officeDocument/2006/relationships/hyperlink" Target="http://www.orsr.sk/zbl.asp?ID=10856&amp;SID=8"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790</xdr:row>
      <xdr:rowOff>0</xdr:rowOff>
    </xdr:from>
    <xdr:to>
      <xdr:col>10</xdr:col>
      <xdr:colOff>171450</xdr:colOff>
      <xdr:row>791</xdr:row>
      <xdr:rowOff>161925</xdr:rowOff>
    </xdr:to>
    <xdr:pic>
      <xdr:nvPicPr>
        <xdr:cNvPr id="1058" name="Picture 51" descr="Zbierka listí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98804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790</xdr:row>
      <xdr:rowOff>0</xdr:rowOff>
    </xdr:from>
    <xdr:to>
      <xdr:col>10</xdr:col>
      <xdr:colOff>171450</xdr:colOff>
      <xdr:row>791</xdr:row>
      <xdr:rowOff>161925</xdr:rowOff>
    </xdr:to>
    <xdr:pic>
      <xdr:nvPicPr>
        <xdr:cNvPr id="1059" name="Picture 52" descr="Zbierka listín">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98804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790</xdr:row>
      <xdr:rowOff>0</xdr:rowOff>
    </xdr:from>
    <xdr:to>
      <xdr:col>10</xdr:col>
      <xdr:colOff>171450</xdr:colOff>
      <xdr:row>791</xdr:row>
      <xdr:rowOff>161925</xdr:rowOff>
    </xdr:to>
    <xdr:pic>
      <xdr:nvPicPr>
        <xdr:cNvPr id="1060" name="Picture 53" descr="Zbierka listín">
          <a:hlinkClick xmlns:r="http://schemas.openxmlformats.org/officeDocument/2006/relationships" r:id="rId4"/>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98804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790</xdr:row>
      <xdr:rowOff>0</xdr:rowOff>
    </xdr:from>
    <xdr:to>
      <xdr:col>10</xdr:col>
      <xdr:colOff>171450</xdr:colOff>
      <xdr:row>791</xdr:row>
      <xdr:rowOff>161925</xdr:rowOff>
    </xdr:to>
    <xdr:pic>
      <xdr:nvPicPr>
        <xdr:cNvPr id="1061" name="Picture 54" descr="Zbierka listín">
          <a:hlinkClick xmlns:r="http://schemas.openxmlformats.org/officeDocument/2006/relationships" r:id="rId5"/>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98804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806</xdr:row>
      <xdr:rowOff>0</xdr:rowOff>
    </xdr:from>
    <xdr:to>
      <xdr:col>10</xdr:col>
      <xdr:colOff>171450</xdr:colOff>
      <xdr:row>807</xdr:row>
      <xdr:rowOff>161925</xdr:rowOff>
    </xdr:to>
    <xdr:pic>
      <xdr:nvPicPr>
        <xdr:cNvPr id="2" name="Picture 51" descr="Zbierka listí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65276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806</xdr:row>
      <xdr:rowOff>0</xdr:rowOff>
    </xdr:from>
    <xdr:to>
      <xdr:col>10</xdr:col>
      <xdr:colOff>171450</xdr:colOff>
      <xdr:row>807</xdr:row>
      <xdr:rowOff>161925</xdr:rowOff>
    </xdr:to>
    <xdr:pic>
      <xdr:nvPicPr>
        <xdr:cNvPr id="3" name="Picture 52" descr="Zbierka listín">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65276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806</xdr:row>
      <xdr:rowOff>0</xdr:rowOff>
    </xdr:from>
    <xdr:to>
      <xdr:col>10</xdr:col>
      <xdr:colOff>171450</xdr:colOff>
      <xdr:row>807</xdr:row>
      <xdr:rowOff>161925</xdr:rowOff>
    </xdr:to>
    <xdr:pic>
      <xdr:nvPicPr>
        <xdr:cNvPr id="4" name="Picture 53" descr="Zbierka listín">
          <a:hlinkClick xmlns:r="http://schemas.openxmlformats.org/officeDocument/2006/relationships" r:id="rId4"/>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65276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806</xdr:row>
      <xdr:rowOff>0</xdr:rowOff>
    </xdr:from>
    <xdr:to>
      <xdr:col>10</xdr:col>
      <xdr:colOff>171450</xdr:colOff>
      <xdr:row>807</xdr:row>
      <xdr:rowOff>161925</xdr:rowOff>
    </xdr:to>
    <xdr:pic>
      <xdr:nvPicPr>
        <xdr:cNvPr id="5" name="Picture 54" descr="Zbierka listín">
          <a:hlinkClick xmlns:r="http://schemas.openxmlformats.org/officeDocument/2006/relationships" r:id="rId5"/>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6050" y="1065276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59"/>
  <sheetViews>
    <sheetView topLeftCell="A132" zoomScaleNormal="100" zoomScaleSheetLayoutView="50" workbookViewId="0">
      <selection activeCell="L126" sqref="L126"/>
    </sheetView>
  </sheetViews>
  <sheetFormatPr defaultRowHeight="15" x14ac:dyDescent="0.25"/>
  <cols>
    <col min="1" max="1" width="17.42578125" style="23" customWidth="1"/>
    <col min="2" max="2" width="9.7109375" style="23" customWidth="1"/>
    <col min="3" max="3" width="11.7109375" style="23" customWidth="1"/>
    <col min="4" max="4" width="10.140625" style="23" customWidth="1"/>
    <col min="5" max="5" width="7.5703125" style="23" customWidth="1"/>
    <col min="6" max="6" width="6.5703125" style="23" customWidth="1"/>
    <col min="7" max="7" width="13.7109375" style="23" customWidth="1"/>
    <col min="8" max="8" width="1.28515625" style="23" customWidth="1"/>
    <col min="9" max="9" width="9" style="23" customWidth="1"/>
    <col min="10" max="10" width="10.28515625" style="23" customWidth="1"/>
    <col min="12" max="12" width="63.28515625" style="342" customWidth="1"/>
    <col min="13" max="17" width="9.140625" style="342"/>
  </cols>
  <sheetData>
    <row r="1" spans="1:17" s="1" customFormat="1" x14ac:dyDescent="0.25">
      <c r="A1" s="1542" t="s">
        <v>542</v>
      </c>
      <c r="B1" s="1542"/>
      <c r="C1" s="1542"/>
      <c r="D1" s="1542"/>
      <c r="E1" s="1644"/>
      <c r="F1" s="1644"/>
      <c r="G1" s="1644"/>
      <c r="H1" s="1644"/>
      <c r="I1" s="1644"/>
      <c r="J1" s="1644"/>
      <c r="L1" s="342"/>
      <c r="M1" s="342"/>
      <c r="N1" s="342"/>
      <c r="O1" s="342"/>
      <c r="P1" s="342"/>
      <c r="Q1" s="342"/>
    </row>
    <row r="2" spans="1:17" ht="6.75" customHeight="1" x14ac:dyDescent="0.25">
      <c r="A2" s="589"/>
      <c r="B2" s="589"/>
      <c r="C2" s="589"/>
      <c r="D2" s="589"/>
      <c r="E2" s="589"/>
      <c r="F2" s="589"/>
      <c r="G2" s="589"/>
      <c r="H2" s="589"/>
      <c r="I2" s="589"/>
      <c r="J2" s="589"/>
    </row>
    <row r="3" spans="1:17" s="2" customFormat="1" ht="14.25" x14ac:dyDescent="0.2">
      <c r="A3" s="1678" t="s">
        <v>543</v>
      </c>
      <c r="B3" s="1678"/>
      <c r="C3" s="1678"/>
      <c r="D3" s="1678"/>
      <c r="E3" s="1615"/>
      <c r="F3" s="1615"/>
      <c r="G3" s="1615"/>
      <c r="H3" s="1615"/>
      <c r="I3" s="1615"/>
      <c r="J3" s="1615"/>
      <c r="L3" s="342"/>
      <c r="M3" s="342"/>
      <c r="N3" s="342"/>
      <c r="O3" s="342"/>
      <c r="P3" s="342"/>
      <c r="Q3" s="342"/>
    </row>
    <row r="4" spans="1:17" s="2" customFormat="1" ht="37.5" customHeight="1" x14ac:dyDescent="0.2">
      <c r="A4" s="753" t="s">
        <v>544</v>
      </c>
      <c r="B4" s="753"/>
      <c r="C4" s="753"/>
      <c r="D4" s="753"/>
      <c r="E4" s="1615"/>
      <c r="F4" s="1615"/>
      <c r="G4" s="1615"/>
      <c r="H4" s="1615"/>
      <c r="I4" s="1615"/>
      <c r="J4" s="1615"/>
      <c r="L4" s="342"/>
      <c r="M4" s="342"/>
      <c r="N4" s="342"/>
      <c r="O4" s="342"/>
      <c r="P4" s="342"/>
      <c r="Q4" s="342"/>
    </row>
    <row r="5" spans="1:17" s="2" customFormat="1" ht="6.75" customHeight="1" x14ac:dyDescent="0.2">
      <c r="A5" s="594"/>
      <c r="B5" s="594"/>
      <c r="C5" s="594"/>
      <c r="D5" s="594"/>
      <c r="E5" s="594"/>
      <c r="F5" s="594"/>
      <c r="G5" s="594"/>
      <c r="H5" s="594"/>
      <c r="I5" s="594"/>
      <c r="J5" s="594"/>
      <c r="L5" s="342"/>
      <c r="M5" s="342"/>
      <c r="N5" s="342"/>
      <c r="O5" s="342"/>
      <c r="P5" s="342"/>
      <c r="Q5" s="342"/>
    </row>
    <row r="6" spans="1:17" s="2" customFormat="1" ht="14.25" x14ac:dyDescent="0.2">
      <c r="A6" s="1678" t="s">
        <v>545</v>
      </c>
      <c r="B6" s="589"/>
      <c r="C6" s="589"/>
      <c r="D6" s="589"/>
      <c r="E6" s="589"/>
      <c r="F6" s="589"/>
      <c r="G6" s="589"/>
      <c r="H6" s="589"/>
      <c r="I6" s="589"/>
      <c r="J6" s="589"/>
      <c r="L6" s="342"/>
      <c r="M6" s="342"/>
      <c r="N6" s="342"/>
      <c r="O6" s="342"/>
      <c r="P6" s="342"/>
      <c r="Q6" s="342"/>
    </row>
    <row r="7" spans="1:17" ht="11.25" customHeight="1" x14ac:dyDescent="0.25">
      <c r="A7" s="1354" t="s">
        <v>546</v>
      </c>
      <c r="B7" s="688"/>
      <c r="C7" s="688"/>
      <c r="D7" s="688"/>
      <c r="E7" s="688"/>
      <c r="F7" s="688"/>
      <c r="G7" s="688"/>
      <c r="H7" s="688"/>
      <c r="I7" s="688"/>
      <c r="J7" s="688"/>
    </row>
    <row r="8" spans="1:17" ht="12" customHeight="1" x14ac:dyDescent="0.25">
      <c r="A8" s="1354" t="s">
        <v>547</v>
      </c>
      <c r="B8" s="1569"/>
      <c r="C8" s="1569"/>
      <c r="D8" s="1569"/>
      <c r="E8" s="1569"/>
      <c r="F8" s="1569"/>
      <c r="G8" s="1569"/>
      <c r="H8" s="1569"/>
      <c r="I8" s="1569"/>
      <c r="J8" s="1569"/>
    </row>
    <row r="9" spans="1:17" ht="6" customHeight="1" x14ac:dyDescent="0.25">
      <c r="A9" s="589"/>
      <c r="B9" s="589"/>
      <c r="C9" s="589"/>
      <c r="D9" s="589"/>
      <c r="E9" s="589"/>
      <c r="F9" s="589"/>
      <c r="G9" s="589"/>
      <c r="H9" s="589"/>
      <c r="I9" s="589"/>
      <c r="J9" s="589"/>
    </row>
    <row r="10" spans="1:17" s="1" customFormat="1" ht="15.75" thickBot="1" x14ac:dyDescent="0.3">
      <c r="A10" s="1212" t="s">
        <v>548</v>
      </c>
      <c r="B10" s="774"/>
      <c r="C10" s="774"/>
      <c r="D10" s="774"/>
      <c r="E10" s="774"/>
      <c r="F10" s="774"/>
      <c r="G10" s="774"/>
      <c r="H10" s="774"/>
      <c r="I10" s="774"/>
      <c r="J10" s="774"/>
      <c r="L10" s="342"/>
      <c r="M10" s="342"/>
      <c r="N10" s="342"/>
      <c r="O10" s="342"/>
      <c r="P10" s="342"/>
      <c r="Q10" s="342"/>
    </row>
    <row r="11" spans="1:17" ht="36" customHeight="1" thickBot="1" x14ac:dyDescent="0.3">
      <c r="A11" s="824" t="s">
        <v>549</v>
      </c>
      <c r="B11" s="893"/>
      <c r="C11" s="893"/>
      <c r="D11" s="893"/>
      <c r="E11" s="1681"/>
      <c r="F11" s="1682" t="s">
        <v>550</v>
      </c>
      <c r="G11" s="1331"/>
      <c r="H11" s="1683" t="s">
        <v>551</v>
      </c>
      <c r="I11" s="1684"/>
      <c r="J11" s="1685"/>
    </row>
    <row r="12" spans="1:17" ht="15" customHeight="1" x14ac:dyDescent="0.25">
      <c r="A12" s="1668" t="s">
        <v>552</v>
      </c>
      <c r="B12" s="1669"/>
      <c r="C12" s="1669"/>
      <c r="D12" s="1669"/>
      <c r="E12" s="1669"/>
      <c r="F12" s="1670"/>
      <c r="G12" s="1671"/>
      <c r="H12" s="1672">
        <v>45</v>
      </c>
      <c r="I12" s="1673"/>
      <c r="J12" s="1674"/>
    </row>
    <row r="13" spans="1:17" ht="17.25" customHeight="1" x14ac:dyDescent="0.25">
      <c r="A13" s="1661" t="s">
        <v>553</v>
      </c>
      <c r="B13" s="1662"/>
      <c r="C13" s="1662"/>
      <c r="D13" s="1662"/>
      <c r="E13" s="1662"/>
      <c r="F13" s="1663"/>
      <c r="G13" s="1664"/>
      <c r="H13" s="1665">
        <v>46</v>
      </c>
      <c r="I13" s="1666"/>
      <c r="J13" s="1667"/>
    </row>
    <row r="14" spans="1:17" ht="15.75" thickBot="1" x14ac:dyDescent="0.3">
      <c r="A14" s="1689" t="s">
        <v>554</v>
      </c>
      <c r="B14" s="1690"/>
      <c r="C14" s="1690"/>
      <c r="D14" s="1690"/>
      <c r="E14" s="1690"/>
      <c r="F14" s="1691"/>
      <c r="G14" s="1692"/>
      <c r="H14" s="1686">
        <v>14</v>
      </c>
      <c r="I14" s="1687"/>
      <c r="J14" s="1688"/>
    </row>
    <row r="15" spans="1:17" ht="7.5" customHeight="1" x14ac:dyDescent="0.25">
      <c r="A15" s="773"/>
      <c r="B15" s="773"/>
      <c r="C15" s="773"/>
      <c r="D15" s="773"/>
      <c r="E15" s="773"/>
      <c r="F15" s="773"/>
      <c r="G15" s="773"/>
      <c r="H15" s="773"/>
      <c r="I15" s="773"/>
      <c r="J15" s="773"/>
    </row>
    <row r="16" spans="1:17" s="2" customFormat="1" ht="14.25" x14ac:dyDescent="0.2">
      <c r="A16" s="727" t="s">
        <v>555</v>
      </c>
      <c r="B16" s="727"/>
      <c r="C16" s="727"/>
      <c r="D16" s="727"/>
      <c r="E16" s="1615"/>
      <c r="F16" s="1615"/>
      <c r="G16" s="1615"/>
      <c r="H16" s="1615"/>
      <c r="I16" s="1615"/>
      <c r="J16" s="1615"/>
      <c r="L16" s="342"/>
      <c r="M16" s="342"/>
      <c r="N16" s="342"/>
      <c r="O16" s="342"/>
      <c r="P16" s="342"/>
      <c r="Q16" s="342"/>
    </row>
    <row r="17" spans="1:17" s="2" customFormat="1" ht="12" customHeight="1" x14ac:dyDescent="0.2">
      <c r="A17" s="753" t="s">
        <v>556</v>
      </c>
      <c r="B17" s="753"/>
      <c r="C17" s="753"/>
      <c r="D17" s="753"/>
      <c r="E17" s="1615"/>
      <c r="F17" s="1615"/>
      <c r="G17" s="1615"/>
      <c r="H17" s="1615"/>
      <c r="I17" s="1615"/>
      <c r="J17" s="1615"/>
      <c r="L17" s="342"/>
      <c r="M17" s="342"/>
      <c r="N17" s="342"/>
      <c r="O17" s="342"/>
      <c r="P17" s="342"/>
      <c r="Q17" s="342"/>
    </row>
    <row r="18" spans="1:17" s="2" customFormat="1" ht="7.5" customHeight="1" x14ac:dyDescent="0.2">
      <c r="A18" s="594"/>
      <c r="B18" s="594"/>
      <c r="C18" s="594"/>
      <c r="D18" s="594"/>
      <c r="E18" s="594"/>
      <c r="F18" s="594"/>
      <c r="G18" s="594"/>
      <c r="H18" s="594"/>
      <c r="I18" s="594"/>
      <c r="J18" s="594"/>
      <c r="L18" s="342"/>
      <c r="M18" s="342"/>
      <c r="N18" s="342"/>
      <c r="O18" s="342"/>
      <c r="P18" s="342"/>
      <c r="Q18" s="342"/>
    </row>
    <row r="19" spans="1:17" s="2" customFormat="1" ht="14.25" x14ac:dyDescent="0.2">
      <c r="A19" s="1678" t="s">
        <v>557</v>
      </c>
      <c r="B19" s="1678"/>
      <c r="C19" s="1678"/>
      <c r="D19" s="1678"/>
      <c r="E19" s="1615"/>
      <c r="F19" s="1615"/>
      <c r="G19" s="1615"/>
      <c r="H19" s="1615"/>
      <c r="I19" s="1615"/>
      <c r="J19" s="1615"/>
      <c r="L19" s="342"/>
      <c r="M19" s="342"/>
      <c r="N19" s="342"/>
      <c r="O19" s="342"/>
      <c r="P19" s="342"/>
      <c r="Q19" s="342"/>
    </row>
    <row r="20" spans="1:17" s="2" customFormat="1" ht="30.75" customHeight="1" x14ac:dyDescent="0.2">
      <c r="A20" s="1548" t="s">
        <v>748</v>
      </c>
      <c r="B20" s="1548"/>
      <c r="C20" s="1548"/>
      <c r="D20" s="1548"/>
      <c r="E20" s="1645"/>
      <c r="F20" s="1645"/>
      <c r="G20" s="1645"/>
      <c r="H20" s="1645"/>
      <c r="I20" s="1645"/>
      <c r="J20" s="1645"/>
      <c r="L20" s="342"/>
      <c r="M20" s="342"/>
      <c r="N20" s="342"/>
      <c r="O20" s="342"/>
      <c r="P20" s="342"/>
      <c r="Q20" s="342"/>
    </row>
    <row r="21" spans="1:17" s="2" customFormat="1" ht="4.5" customHeight="1" x14ac:dyDescent="0.2">
      <c r="A21" s="753"/>
      <c r="B21" s="589"/>
      <c r="C21" s="589"/>
      <c r="D21" s="589"/>
      <c r="E21" s="589"/>
      <c r="F21" s="589"/>
      <c r="G21" s="589"/>
      <c r="H21" s="589"/>
      <c r="I21" s="589"/>
      <c r="J21" s="589"/>
      <c r="L21" s="342"/>
      <c r="M21" s="342"/>
      <c r="N21" s="342"/>
      <c r="O21" s="342"/>
      <c r="P21" s="342"/>
      <c r="Q21" s="342"/>
    </row>
    <row r="22" spans="1:17" s="2" customFormat="1" ht="14.25" x14ac:dyDescent="0.2">
      <c r="A22" s="1678" t="s">
        <v>558</v>
      </c>
      <c r="B22" s="1678"/>
      <c r="C22" s="1678"/>
      <c r="D22" s="1678"/>
      <c r="E22" s="1615"/>
      <c r="F22" s="1615"/>
      <c r="G22" s="1615"/>
      <c r="H22" s="1615"/>
      <c r="I22" s="1615"/>
      <c r="J22" s="1615"/>
      <c r="L22" s="342"/>
      <c r="M22" s="342"/>
      <c r="N22" s="342"/>
      <c r="O22" s="342"/>
      <c r="P22" s="342"/>
      <c r="Q22" s="342"/>
    </row>
    <row r="23" spans="1:17" s="3" customFormat="1" ht="24" customHeight="1" x14ac:dyDescent="0.25">
      <c r="A23" s="1679" t="s">
        <v>749</v>
      </c>
      <c r="B23" s="1679"/>
      <c r="C23" s="1679"/>
      <c r="D23" s="1679"/>
      <c r="E23" s="1680"/>
      <c r="F23" s="1680"/>
      <c r="G23" s="1680"/>
      <c r="H23" s="1680"/>
      <c r="I23" s="1680"/>
      <c r="J23" s="1680"/>
      <c r="L23" s="351" t="s">
        <v>750</v>
      </c>
      <c r="M23" s="342"/>
      <c r="N23" s="342"/>
      <c r="O23" s="342"/>
      <c r="P23" s="342"/>
      <c r="Q23" s="342"/>
    </row>
    <row r="24" spans="1:17" ht="11.25" customHeight="1" x14ac:dyDescent="0.25">
      <c r="A24" s="589"/>
      <c r="B24" s="589"/>
      <c r="C24" s="589"/>
      <c r="D24" s="589"/>
      <c r="E24" s="589"/>
      <c r="F24" s="589"/>
      <c r="G24" s="589"/>
      <c r="H24" s="589"/>
      <c r="I24" s="589"/>
      <c r="J24" s="589"/>
    </row>
    <row r="25" spans="1:17" s="1" customFormat="1" hidden="1" x14ac:dyDescent="0.25">
      <c r="A25" s="1542" t="s">
        <v>559</v>
      </c>
      <c r="B25" s="1542"/>
      <c r="C25" s="1542"/>
      <c r="D25" s="1542"/>
      <c r="E25" s="1542"/>
      <c r="F25" s="1542"/>
      <c r="G25" s="1542"/>
      <c r="H25" s="1542"/>
      <c r="I25" s="1542"/>
      <c r="J25" s="1542"/>
      <c r="L25" s="342"/>
      <c r="M25" s="342"/>
      <c r="N25" s="342"/>
      <c r="O25" s="342"/>
      <c r="P25" s="342"/>
      <c r="Q25" s="342"/>
    </row>
    <row r="26" spans="1:17" s="4" customFormat="1" ht="3" hidden="1" customHeight="1" x14ac:dyDescent="0.25">
      <c r="A26" s="1632"/>
      <c r="B26" s="1632"/>
      <c r="C26" s="1632"/>
      <c r="D26" s="1632"/>
      <c r="E26" s="1632"/>
      <c r="F26" s="1632"/>
      <c r="G26" s="1632"/>
      <c r="H26" s="1632"/>
      <c r="I26" s="1632"/>
      <c r="J26" s="1632"/>
      <c r="L26" s="343"/>
      <c r="M26" s="343"/>
      <c r="N26" s="343"/>
      <c r="O26" s="343"/>
      <c r="P26" s="343"/>
      <c r="Q26" s="343"/>
    </row>
    <row r="27" spans="1:17" s="5" customFormat="1" ht="24.75" hidden="1" customHeight="1" thickBot="1" x14ac:dyDescent="0.25">
      <c r="A27" s="1450" t="s">
        <v>560</v>
      </c>
      <c r="B27" s="1450"/>
      <c r="C27" s="1450"/>
      <c r="D27" s="1450"/>
      <c r="E27" s="1633"/>
      <c r="F27" s="1633"/>
      <c r="G27" s="1633"/>
      <c r="H27" s="1633"/>
      <c r="I27" s="1633"/>
      <c r="J27" s="1633"/>
      <c r="L27" s="343"/>
      <c r="M27" s="343"/>
      <c r="N27" s="343"/>
      <c r="O27" s="343"/>
      <c r="P27" s="343"/>
      <c r="Q27" s="343"/>
    </row>
    <row r="28" spans="1:17" s="6" customFormat="1" ht="15" hidden="1" customHeight="1" thickBot="1" x14ac:dyDescent="0.3">
      <c r="A28" s="824" t="s">
        <v>561</v>
      </c>
      <c r="B28" s="1634"/>
      <c r="C28" s="1634"/>
      <c r="D28" s="1634"/>
      <c r="E28" s="1605" t="s">
        <v>562</v>
      </c>
      <c r="F28" s="1635"/>
      <c r="G28" s="1636"/>
      <c r="H28" s="1605" t="s">
        <v>563</v>
      </c>
      <c r="I28" s="825"/>
      <c r="J28" s="1608"/>
      <c r="L28" s="343"/>
      <c r="M28" s="343"/>
      <c r="N28" s="343"/>
      <c r="O28" s="343"/>
      <c r="P28" s="343"/>
      <c r="Q28" s="343"/>
    </row>
    <row r="29" spans="1:17" s="6" customFormat="1" ht="17.25" hidden="1" customHeight="1" x14ac:dyDescent="0.25">
      <c r="A29" s="1655" t="s">
        <v>564</v>
      </c>
      <c r="B29" s="1656"/>
      <c r="C29" s="1656"/>
      <c r="D29" s="1657"/>
      <c r="E29" s="1658" t="s">
        <v>565</v>
      </c>
      <c r="F29" s="1656"/>
      <c r="G29" s="1657"/>
      <c r="H29" s="1624" t="s">
        <v>566</v>
      </c>
      <c r="I29" s="1659"/>
      <c r="J29" s="1660"/>
      <c r="L29" s="343"/>
      <c r="M29" s="343"/>
      <c r="N29" s="343"/>
      <c r="O29" s="343"/>
      <c r="P29" s="343"/>
      <c r="Q29" s="343"/>
    </row>
    <row r="30" spans="1:17" s="7" customFormat="1" hidden="1" x14ac:dyDescent="0.25">
      <c r="A30" s="1637" t="s">
        <v>567</v>
      </c>
      <c r="B30" s="1638"/>
      <c r="C30" s="1638"/>
      <c r="D30" s="1638"/>
      <c r="E30" s="1639" t="s">
        <v>568</v>
      </c>
      <c r="F30" s="533"/>
      <c r="G30" s="533"/>
      <c r="H30" s="1640"/>
      <c r="I30" s="943"/>
      <c r="J30" s="1641"/>
      <c r="L30" s="343"/>
      <c r="M30" s="343"/>
      <c r="N30" s="343"/>
      <c r="O30" s="343"/>
      <c r="P30" s="343"/>
      <c r="Q30" s="343"/>
    </row>
    <row r="31" spans="1:17" s="7" customFormat="1" ht="16.5" hidden="1" customHeight="1" thickBot="1" x14ac:dyDescent="0.3">
      <c r="A31" s="1675" t="s">
        <v>569</v>
      </c>
      <c r="B31" s="1676"/>
      <c r="C31" s="1676"/>
      <c r="D31" s="1676"/>
      <c r="E31" s="1677" t="s">
        <v>568</v>
      </c>
      <c r="F31" s="725"/>
      <c r="G31" s="725"/>
      <c r="H31" s="1047"/>
      <c r="I31" s="947"/>
      <c r="J31" s="948"/>
      <c r="L31" s="343"/>
      <c r="M31" s="343"/>
      <c r="N31" s="343"/>
      <c r="O31" s="343"/>
      <c r="P31" s="343"/>
      <c r="Q31" s="343"/>
    </row>
    <row r="32" spans="1:17" s="8" customFormat="1" ht="10.5" hidden="1" customHeight="1" x14ac:dyDescent="0.25">
      <c r="A32" s="1618"/>
      <c r="B32" s="1618"/>
      <c r="C32" s="1618"/>
      <c r="D32" s="1618"/>
      <c r="E32" s="1618"/>
      <c r="F32" s="1618"/>
      <c r="G32" s="1618"/>
      <c r="H32" s="1618"/>
      <c r="I32" s="1618"/>
      <c r="J32" s="1618"/>
      <c r="L32" s="343"/>
      <c r="M32" s="343"/>
      <c r="N32" s="343"/>
      <c r="O32" s="343"/>
      <c r="P32" s="343"/>
      <c r="Q32" s="343"/>
    </row>
    <row r="33" spans="1:17" s="4" customFormat="1" ht="28.5" hidden="1" customHeight="1" thickBot="1" x14ac:dyDescent="0.3">
      <c r="A33" s="1619" t="s">
        <v>570</v>
      </c>
      <c r="B33" s="1619"/>
      <c r="C33" s="1619"/>
      <c r="D33" s="1619"/>
      <c r="E33" s="1619"/>
      <c r="F33" s="1619"/>
      <c r="G33" s="1619"/>
      <c r="H33" s="1619"/>
      <c r="I33" s="1619"/>
      <c r="J33" s="1619"/>
      <c r="L33" s="343"/>
      <c r="M33" s="343"/>
      <c r="N33" s="343"/>
      <c r="O33" s="343"/>
      <c r="P33" s="343"/>
      <c r="Q33" s="343"/>
    </row>
    <row r="34" spans="1:17" ht="26.25" hidden="1" customHeight="1" x14ac:dyDescent="0.25">
      <c r="A34" s="1620" t="s">
        <v>571</v>
      </c>
      <c r="B34" s="903"/>
      <c r="C34" s="903"/>
      <c r="D34" s="730" t="s">
        <v>572</v>
      </c>
      <c r="E34" s="777"/>
      <c r="F34" s="1623"/>
      <c r="G34" s="1624" t="s">
        <v>573</v>
      </c>
      <c r="H34" s="1625"/>
      <c r="I34" s="1628" t="s">
        <v>574</v>
      </c>
      <c r="J34" s="1629"/>
    </row>
    <row r="35" spans="1:17" ht="12.75" hidden="1" customHeight="1" x14ac:dyDescent="0.25">
      <c r="A35" s="1621"/>
      <c r="B35" s="1622"/>
      <c r="C35" s="1622"/>
      <c r="D35" s="1029" t="s">
        <v>575</v>
      </c>
      <c r="E35" s="1030"/>
      <c r="F35" s="9" t="s">
        <v>576</v>
      </c>
      <c r="G35" s="1626"/>
      <c r="H35" s="1627"/>
      <c r="I35" s="1630"/>
      <c r="J35" s="1631"/>
    </row>
    <row r="36" spans="1:17" s="11" customFormat="1" ht="10.5" hidden="1" customHeight="1" thickBot="1" x14ac:dyDescent="0.25">
      <c r="A36" s="585" t="s">
        <v>577</v>
      </c>
      <c r="B36" s="1398"/>
      <c r="C36" s="586"/>
      <c r="D36" s="1652" t="s">
        <v>578</v>
      </c>
      <c r="E36" s="1653"/>
      <c r="F36" s="10" t="s">
        <v>579</v>
      </c>
      <c r="G36" s="1397" t="s">
        <v>580</v>
      </c>
      <c r="H36" s="586"/>
      <c r="I36" s="1397" t="s">
        <v>581</v>
      </c>
      <c r="J36" s="1583"/>
      <c r="L36" s="342"/>
      <c r="M36" s="342"/>
      <c r="N36" s="342"/>
      <c r="O36" s="342"/>
      <c r="P36" s="342"/>
      <c r="Q36" s="342"/>
    </row>
    <row r="37" spans="1:17" hidden="1" x14ac:dyDescent="0.25">
      <c r="A37" s="711" t="s">
        <v>567</v>
      </c>
      <c r="B37" s="819"/>
      <c r="C37" s="819"/>
      <c r="D37" s="1584">
        <v>222750</v>
      </c>
      <c r="E37" s="1585"/>
      <c r="F37" s="12">
        <f>D37/D40*100</f>
        <v>33</v>
      </c>
      <c r="G37" s="1586">
        <f>SUM(F37)</f>
        <v>33</v>
      </c>
      <c r="H37" s="1587"/>
      <c r="I37" s="1588" t="s">
        <v>582</v>
      </c>
      <c r="J37" s="1589"/>
    </row>
    <row r="38" spans="1:17" hidden="1" x14ac:dyDescent="0.25">
      <c r="A38" s="942" t="s">
        <v>583</v>
      </c>
      <c r="B38" s="946"/>
      <c r="C38" s="513"/>
      <c r="D38" s="1594">
        <v>229500</v>
      </c>
      <c r="E38" s="1595"/>
      <c r="F38" s="13">
        <f>D38/D40*100</f>
        <v>34</v>
      </c>
      <c r="G38" s="1654">
        <f>SUM(F38)</f>
        <v>34</v>
      </c>
      <c r="H38" s="1217"/>
      <c r="I38" s="1590"/>
      <c r="J38" s="1591"/>
    </row>
    <row r="39" spans="1:17" hidden="1" x14ac:dyDescent="0.25">
      <c r="A39" s="942" t="s">
        <v>569</v>
      </c>
      <c r="B39" s="946"/>
      <c r="C39" s="513"/>
      <c r="D39" s="1594">
        <v>222750</v>
      </c>
      <c r="E39" s="1595"/>
      <c r="F39" s="14">
        <f>D39/D40*100</f>
        <v>33</v>
      </c>
      <c r="G39" s="1650">
        <f>SUM(F39)</f>
        <v>33</v>
      </c>
      <c r="H39" s="1651"/>
      <c r="I39" s="1590"/>
      <c r="J39" s="1591"/>
    </row>
    <row r="40" spans="1:17" ht="16.5" hidden="1" customHeight="1" thickBot="1" x14ac:dyDescent="0.3">
      <c r="A40" s="1596" t="s">
        <v>584</v>
      </c>
      <c r="B40" s="1597"/>
      <c r="C40" s="549"/>
      <c r="D40" s="1598">
        <f>SUM(D37:E39)</f>
        <v>675000</v>
      </c>
      <c r="E40" s="1599"/>
      <c r="F40" s="15">
        <f>SUM(F37:F39)</f>
        <v>100</v>
      </c>
      <c r="G40" s="1600">
        <f>SUM(G37:I39)</f>
        <v>100</v>
      </c>
      <c r="H40" s="1601"/>
      <c r="I40" s="1592"/>
      <c r="J40" s="1593"/>
    </row>
    <row r="41" spans="1:17" s="8" customFormat="1" ht="3" hidden="1" customHeight="1" x14ac:dyDescent="0.25">
      <c r="A41" s="16"/>
      <c r="B41" s="17"/>
      <c r="C41" s="17"/>
      <c r="D41" s="18"/>
      <c r="E41" s="19"/>
      <c r="F41" s="20"/>
      <c r="G41" s="18"/>
      <c r="H41" s="18"/>
      <c r="I41" s="21"/>
      <c r="J41" s="22"/>
      <c r="L41" s="343"/>
      <c r="M41" s="343"/>
      <c r="N41" s="343"/>
      <c r="O41" s="343"/>
      <c r="P41" s="343"/>
      <c r="Q41" s="343"/>
    </row>
    <row r="42" spans="1:17" s="8" customFormat="1" ht="13.5" hidden="1" customHeight="1" x14ac:dyDescent="0.25">
      <c r="A42" s="1642" t="s">
        <v>585</v>
      </c>
      <c r="B42" s="1643"/>
      <c r="C42" s="1643"/>
      <c r="D42" s="1643"/>
      <c r="E42" s="1643"/>
      <c r="F42" s="1643"/>
      <c r="G42" s="1643"/>
      <c r="H42" s="1643"/>
      <c r="I42" s="1643"/>
      <c r="J42" s="1643"/>
      <c r="L42" s="343"/>
      <c r="M42" s="343"/>
      <c r="N42" s="343"/>
      <c r="O42" s="343"/>
      <c r="P42" s="343"/>
      <c r="Q42" s="343"/>
    </row>
    <row r="43" spans="1:17" ht="12" customHeight="1" x14ac:dyDescent="0.25"/>
    <row r="44" spans="1:17" ht="18.75" customHeight="1" x14ac:dyDescent="0.25">
      <c r="A44" s="1542" t="s">
        <v>586</v>
      </c>
      <c r="B44" s="1542"/>
      <c r="C44" s="1542"/>
      <c r="D44" s="1542"/>
      <c r="E44" s="1644"/>
      <c r="F44" s="1644"/>
      <c r="G44" s="1644"/>
      <c r="H44" s="1644"/>
      <c r="I44" s="1644"/>
      <c r="J44" s="1644"/>
    </row>
    <row r="45" spans="1:17" ht="1.5" customHeight="1" x14ac:dyDescent="0.25">
      <c r="A45" s="589"/>
      <c r="B45" s="589"/>
      <c r="C45" s="589"/>
      <c r="D45" s="589"/>
      <c r="E45" s="589"/>
      <c r="F45" s="589"/>
      <c r="G45" s="589"/>
      <c r="H45" s="589"/>
      <c r="I45" s="589"/>
      <c r="J45" s="589"/>
    </row>
    <row r="46" spans="1:17" ht="27.75" customHeight="1" x14ac:dyDescent="0.25">
      <c r="A46" s="1548" t="s">
        <v>587</v>
      </c>
      <c r="B46" s="1548"/>
      <c r="C46" s="1548"/>
      <c r="D46" s="1548"/>
      <c r="E46" s="1645"/>
      <c r="F46" s="1645"/>
      <c r="G46" s="1645"/>
      <c r="H46" s="1645"/>
      <c r="I46" s="1645"/>
      <c r="J46" s="1645"/>
    </row>
    <row r="47" spans="1:17" ht="20.25" customHeight="1" x14ac:dyDescent="0.25">
      <c r="A47" s="589"/>
      <c r="B47" s="589"/>
      <c r="C47" s="589"/>
      <c r="D47" s="589"/>
      <c r="E47" s="589"/>
      <c r="F47" s="589"/>
      <c r="G47" s="589"/>
      <c r="H47" s="589"/>
      <c r="I47" s="589"/>
      <c r="J47" s="589"/>
    </row>
    <row r="48" spans="1:17" s="24" customFormat="1" ht="18.75" customHeight="1" x14ac:dyDescent="0.25">
      <c r="A48" s="1646" t="s">
        <v>588</v>
      </c>
      <c r="B48" s="1646"/>
      <c r="C48" s="1646"/>
      <c r="D48" s="1646"/>
      <c r="E48" s="1647"/>
      <c r="F48" s="1647"/>
      <c r="G48" s="1647"/>
      <c r="H48" s="1647"/>
      <c r="I48" s="1647"/>
      <c r="J48" s="1647"/>
      <c r="L48" s="342"/>
      <c r="M48" s="342"/>
      <c r="N48" s="342"/>
      <c r="O48" s="342"/>
      <c r="P48" s="342"/>
      <c r="Q48" s="342"/>
    </row>
    <row r="49" spans="1:17" ht="4.5" customHeight="1" x14ac:dyDescent="0.25">
      <c r="A49" s="589"/>
      <c r="B49" s="589"/>
      <c r="C49" s="589"/>
      <c r="D49" s="589"/>
      <c r="E49" s="589"/>
      <c r="F49" s="589"/>
      <c r="G49" s="589"/>
      <c r="H49" s="589"/>
      <c r="I49" s="589"/>
      <c r="J49" s="589"/>
    </row>
    <row r="50" spans="1:17" s="2" customFormat="1" ht="12.75" x14ac:dyDescent="0.2">
      <c r="A50" s="727" t="s">
        <v>589</v>
      </c>
      <c r="B50" s="727"/>
      <c r="C50" s="727"/>
      <c r="D50" s="727"/>
      <c r="E50" s="1648"/>
      <c r="F50" s="1648"/>
      <c r="G50" s="1648"/>
      <c r="H50" s="1648"/>
      <c r="I50" s="1648"/>
      <c r="J50" s="1648"/>
      <c r="L50" s="342"/>
      <c r="M50" s="342"/>
      <c r="N50" s="342"/>
      <c r="O50" s="342"/>
      <c r="P50" s="342"/>
      <c r="Q50" s="342"/>
    </row>
    <row r="51" spans="1:17" s="2" customFormat="1" ht="13.5" customHeight="1" x14ac:dyDescent="0.2">
      <c r="A51" s="1452" t="s">
        <v>590</v>
      </c>
      <c r="B51" s="1452"/>
      <c r="C51" s="1452"/>
      <c r="D51" s="1452"/>
      <c r="E51" s="1649"/>
      <c r="F51" s="1649"/>
      <c r="G51" s="1649"/>
      <c r="H51" s="1649"/>
      <c r="I51" s="1649"/>
      <c r="J51" s="1649"/>
      <c r="L51" s="342"/>
      <c r="M51" s="342"/>
      <c r="N51" s="342"/>
      <c r="O51" s="342"/>
      <c r="P51" s="342"/>
      <c r="Q51" s="342"/>
    </row>
    <row r="52" spans="1:17" ht="3.75" customHeight="1" x14ac:dyDescent="0.25">
      <c r="A52" s="589"/>
      <c r="B52" s="589"/>
      <c r="C52" s="589"/>
      <c r="D52" s="589"/>
      <c r="E52" s="589"/>
      <c r="F52" s="589"/>
      <c r="G52" s="589"/>
      <c r="H52" s="589"/>
      <c r="I52" s="589"/>
      <c r="J52" s="589"/>
    </row>
    <row r="53" spans="1:17" s="1" customFormat="1" ht="24.75" customHeight="1" x14ac:dyDescent="0.25">
      <c r="A53" s="727" t="s">
        <v>591</v>
      </c>
      <c r="B53" s="727"/>
      <c r="C53" s="727"/>
      <c r="D53" s="727"/>
      <c r="E53" s="1648"/>
      <c r="F53" s="1648"/>
      <c r="G53" s="1648"/>
      <c r="H53" s="1648"/>
      <c r="I53" s="1648"/>
      <c r="J53" s="1648"/>
      <c r="L53" s="342"/>
      <c r="M53" s="342"/>
      <c r="N53" s="342"/>
      <c r="O53" s="342"/>
      <c r="P53" s="342"/>
      <c r="Q53" s="342"/>
    </row>
    <row r="54" spans="1:17" s="2" customFormat="1" ht="29.25" customHeight="1" x14ac:dyDescent="0.2">
      <c r="A54" s="753" t="s">
        <v>592</v>
      </c>
      <c r="B54" s="753"/>
      <c r="C54" s="753"/>
      <c r="D54" s="753"/>
      <c r="E54" s="1615"/>
      <c r="F54" s="1615"/>
      <c r="G54" s="1615"/>
      <c r="H54" s="1615"/>
      <c r="I54" s="1615"/>
      <c r="J54" s="1615"/>
      <c r="L54" s="342"/>
      <c r="M54" s="342"/>
      <c r="N54" s="342"/>
      <c r="O54" s="342"/>
      <c r="P54" s="342"/>
      <c r="Q54" s="342"/>
    </row>
    <row r="55" spans="1:17" ht="3.75" customHeight="1" x14ac:dyDescent="0.25">
      <c r="A55" s="589"/>
      <c r="B55" s="589"/>
      <c r="C55" s="589"/>
      <c r="D55" s="589"/>
      <c r="E55" s="589"/>
      <c r="F55" s="589"/>
      <c r="G55" s="589"/>
      <c r="H55" s="589"/>
      <c r="I55" s="589"/>
      <c r="J55" s="589"/>
    </row>
    <row r="56" spans="1:17" ht="14.25" customHeight="1" x14ac:dyDescent="0.25">
      <c r="A56" s="1613" t="s">
        <v>593</v>
      </c>
      <c r="B56" s="1613"/>
      <c r="C56" s="1613"/>
      <c r="D56" s="1613"/>
      <c r="E56" s="1614"/>
      <c r="F56" s="1614"/>
      <c r="G56" s="1614"/>
      <c r="H56" s="1614"/>
      <c r="I56" s="1614"/>
      <c r="J56" s="1614"/>
    </row>
    <row r="57" spans="1:17" ht="14.25" customHeight="1" x14ac:dyDescent="0.25">
      <c r="A57" s="1602" t="s">
        <v>594</v>
      </c>
      <c r="B57" s="1602"/>
      <c r="C57" s="1602"/>
      <c r="D57" s="1602"/>
      <c r="E57" s="1615"/>
      <c r="F57" s="1615"/>
      <c r="G57" s="1615"/>
      <c r="H57" s="1615"/>
      <c r="I57" s="1615"/>
      <c r="J57" s="1615"/>
    </row>
    <row r="58" spans="1:17" s="2" customFormat="1" ht="39" customHeight="1" x14ac:dyDescent="0.2">
      <c r="A58" s="753" t="s">
        <v>595</v>
      </c>
      <c r="B58" s="753"/>
      <c r="C58" s="753"/>
      <c r="D58" s="753"/>
      <c r="E58" s="594"/>
      <c r="F58" s="594"/>
      <c r="G58" s="594"/>
      <c r="H58" s="594"/>
      <c r="I58" s="594"/>
      <c r="J58" s="594"/>
      <c r="L58" s="342"/>
      <c r="M58" s="342"/>
      <c r="N58" s="342"/>
      <c r="O58" s="342"/>
      <c r="P58" s="342"/>
      <c r="Q58" s="342"/>
    </row>
    <row r="59" spans="1:17" ht="4.5" customHeight="1" x14ac:dyDescent="0.25">
      <c r="A59" s="1616"/>
      <c r="B59" s="589"/>
      <c r="C59" s="589"/>
      <c r="D59" s="589"/>
      <c r="E59" s="589"/>
      <c r="F59" s="589"/>
      <c r="G59" s="589"/>
      <c r="H59" s="589"/>
      <c r="I59" s="589"/>
      <c r="J59" s="589"/>
    </row>
    <row r="60" spans="1:17" s="11" customFormat="1" ht="12.75" x14ac:dyDescent="0.2">
      <c r="A60" s="1602" t="s">
        <v>596</v>
      </c>
      <c r="B60" s="1602"/>
      <c r="C60" s="1602"/>
      <c r="D60" s="1602"/>
      <c r="E60" s="1466"/>
      <c r="F60" s="1466"/>
      <c r="G60" s="1466"/>
      <c r="H60" s="1466"/>
      <c r="I60" s="1466"/>
      <c r="J60" s="1466"/>
      <c r="L60" s="342"/>
      <c r="M60" s="342"/>
      <c r="N60" s="342"/>
      <c r="O60" s="342"/>
      <c r="P60" s="342"/>
      <c r="Q60" s="342"/>
    </row>
    <row r="61" spans="1:17" s="2" customFormat="1" ht="23.25" customHeight="1" x14ac:dyDescent="0.2">
      <c r="A61" s="1617" t="s">
        <v>597</v>
      </c>
      <c r="B61" s="1617"/>
      <c r="C61" s="1617"/>
      <c r="D61" s="1617"/>
      <c r="E61" s="1466"/>
      <c r="F61" s="1466"/>
      <c r="G61" s="1466"/>
      <c r="H61" s="1466"/>
      <c r="I61" s="1466"/>
      <c r="J61" s="1466"/>
      <c r="L61" s="342"/>
      <c r="M61" s="342"/>
      <c r="N61" s="342"/>
      <c r="O61" s="342"/>
      <c r="P61" s="342"/>
      <c r="Q61" s="342"/>
    </row>
    <row r="62" spans="1:17" s="2" customFormat="1" ht="23.25" customHeight="1" x14ac:dyDescent="0.2">
      <c r="A62" s="1617" t="s">
        <v>598</v>
      </c>
      <c r="B62" s="1617"/>
      <c r="C62" s="1617"/>
      <c r="D62" s="1617"/>
      <c r="E62" s="1466"/>
      <c r="F62" s="1466"/>
      <c r="G62" s="1466"/>
      <c r="H62" s="1466"/>
      <c r="I62" s="1466"/>
      <c r="J62" s="1466"/>
      <c r="L62" s="342"/>
      <c r="M62" s="342"/>
      <c r="N62" s="342"/>
      <c r="O62" s="342"/>
      <c r="P62" s="342"/>
      <c r="Q62" s="342"/>
    </row>
    <row r="63" spans="1:17" ht="5.25" customHeight="1" x14ac:dyDescent="0.25">
      <c r="A63" s="589"/>
      <c r="B63" s="589"/>
      <c r="C63" s="589"/>
      <c r="D63" s="589"/>
      <c r="E63" s="589"/>
      <c r="F63" s="589"/>
      <c r="G63" s="589"/>
      <c r="H63" s="589"/>
      <c r="I63" s="589"/>
      <c r="J63" s="589"/>
    </row>
    <row r="64" spans="1:17" s="11" customFormat="1" ht="14.25" customHeight="1" x14ac:dyDescent="0.2">
      <c r="A64" s="1602" t="s">
        <v>599</v>
      </c>
      <c r="B64" s="1602"/>
      <c r="C64" s="1602"/>
      <c r="D64" s="1602"/>
      <c r="E64" s="1466"/>
      <c r="F64" s="1466"/>
      <c r="G64" s="1466"/>
      <c r="H64" s="1466"/>
      <c r="I64" s="1466"/>
      <c r="J64" s="1466"/>
      <c r="L64" s="342"/>
      <c r="M64" s="342"/>
      <c r="N64" s="342"/>
      <c r="O64" s="342"/>
      <c r="P64" s="342"/>
      <c r="Q64" s="342"/>
    </row>
    <row r="65" spans="1:17" s="2" customFormat="1" ht="32.25" customHeight="1" x14ac:dyDescent="0.2">
      <c r="A65" s="1452" t="s">
        <v>751</v>
      </c>
      <c r="B65" s="1452"/>
      <c r="C65" s="1452"/>
      <c r="D65" s="1452"/>
      <c r="E65" s="1454"/>
      <c r="F65" s="1454"/>
      <c r="G65" s="1454"/>
      <c r="H65" s="1454"/>
      <c r="I65" s="1454"/>
      <c r="J65" s="1454"/>
      <c r="L65" s="342"/>
      <c r="M65" s="342"/>
      <c r="N65" s="342"/>
      <c r="O65" s="342"/>
      <c r="P65" s="342"/>
      <c r="Q65" s="342"/>
    </row>
    <row r="66" spans="1:17" ht="2.25" hidden="1" customHeight="1" x14ac:dyDescent="0.25">
      <c r="A66" s="1612"/>
      <c r="B66" s="589"/>
      <c r="C66" s="589"/>
      <c r="D66" s="589"/>
      <c r="E66" s="589"/>
      <c r="F66" s="589"/>
      <c r="G66" s="589"/>
      <c r="H66" s="589"/>
      <c r="I66" s="589"/>
      <c r="J66" s="589"/>
    </row>
    <row r="67" spans="1:17" s="2" customFormat="1" ht="14.25" customHeight="1" x14ac:dyDescent="0.2">
      <c r="A67" s="1452" t="s">
        <v>600</v>
      </c>
      <c r="B67" s="1452"/>
      <c r="C67" s="1452"/>
      <c r="D67" s="1452"/>
      <c r="E67" s="1545"/>
      <c r="F67" s="1545"/>
      <c r="G67" s="1545"/>
      <c r="H67" s="1545"/>
      <c r="I67" s="1545"/>
      <c r="J67" s="1545"/>
      <c r="L67" s="342"/>
      <c r="M67" s="342"/>
      <c r="N67" s="342"/>
      <c r="O67" s="342"/>
      <c r="P67" s="342"/>
      <c r="Q67" s="342"/>
    </row>
    <row r="68" spans="1:17" ht="3" customHeight="1" x14ac:dyDescent="0.25"/>
    <row r="69" spans="1:17" ht="27" customHeight="1" x14ac:dyDescent="0.25">
      <c r="A69" s="1609" t="s">
        <v>601</v>
      </c>
      <c r="B69" s="1562"/>
      <c r="C69" s="1562"/>
      <c r="D69" s="1562"/>
      <c r="E69" s="1610"/>
      <c r="F69" s="1610"/>
      <c r="G69" s="1610"/>
      <c r="H69" s="1610"/>
      <c r="I69" s="1610"/>
      <c r="J69" s="1610"/>
    </row>
    <row r="70" spans="1:17" ht="27" customHeight="1" x14ac:dyDescent="0.25">
      <c r="A70" s="1611" t="s">
        <v>602</v>
      </c>
      <c r="B70" s="1553"/>
      <c r="C70" s="1553"/>
      <c r="D70" s="1553"/>
      <c r="E70" s="1549"/>
      <c r="F70" s="1549"/>
      <c r="G70" s="1549"/>
      <c r="H70" s="1549"/>
      <c r="I70" s="1549"/>
      <c r="J70" s="1549"/>
    </row>
    <row r="71" spans="1:17" ht="3" customHeight="1" x14ac:dyDescent="0.25">
      <c r="A71" s="594"/>
      <c r="B71" s="594"/>
      <c r="C71" s="594"/>
      <c r="D71" s="594"/>
      <c r="E71" s="594"/>
      <c r="F71" s="594"/>
      <c r="G71" s="594"/>
      <c r="H71" s="594"/>
      <c r="I71" s="594"/>
      <c r="J71" s="594"/>
    </row>
    <row r="72" spans="1:17" s="2" customFormat="1" ht="13.5" thickBot="1" x14ac:dyDescent="0.25">
      <c r="A72" s="1451" t="s">
        <v>603</v>
      </c>
      <c r="B72" s="1451"/>
      <c r="C72" s="1451"/>
      <c r="D72" s="1451"/>
      <c r="E72" s="1566"/>
      <c r="F72" s="1566"/>
      <c r="G72" s="1566"/>
      <c r="H72" s="1566"/>
      <c r="I72" s="1566"/>
      <c r="J72" s="1566"/>
      <c r="L72" s="342"/>
      <c r="M72" s="342"/>
      <c r="N72" s="342"/>
      <c r="O72" s="342"/>
      <c r="P72" s="342"/>
      <c r="Q72" s="342"/>
    </row>
    <row r="73" spans="1:17" ht="26.25" customHeight="1" thickBot="1" x14ac:dyDescent="0.3">
      <c r="A73" s="824" t="s">
        <v>604</v>
      </c>
      <c r="B73" s="1603"/>
      <c r="C73" s="1604"/>
      <c r="D73" s="1605" t="s">
        <v>605</v>
      </c>
      <c r="E73" s="825"/>
      <c r="F73" s="826"/>
      <c r="G73" s="1606" t="s">
        <v>606</v>
      </c>
      <c r="H73" s="1607"/>
      <c r="I73" s="1605" t="s">
        <v>607</v>
      </c>
      <c r="J73" s="1608"/>
    </row>
    <row r="74" spans="1:17" ht="14.25" customHeight="1" x14ac:dyDescent="0.25">
      <c r="A74" s="813" t="s">
        <v>608</v>
      </c>
      <c r="B74" s="546"/>
      <c r="C74" s="546"/>
      <c r="D74" s="1580" t="s">
        <v>609</v>
      </c>
      <c r="E74" s="546"/>
      <c r="F74" s="546"/>
      <c r="G74" s="1581" t="s">
        <v>610</v>
      </c>
      <c r="H74" s="1582"/>
      <c r="I74" s="1580" t="s">
        <v>611</v>
      </c>
      <c r="J74" s="632"/>
    </row>
    <row r="75" spans="1:17" x14ac:dyDescent="0.25">
      <c r="A75" s="800" t="s">
        <v>612</v>
      </c>
      <c r="B75" s="533"/>
      <c r="C75" s="533"/>
      <c r="D75" s="1574" t="s">
        <v>613</v>
      </c>
      <c r="E75" s="533"/>
      <c r="F75" s="533"/>
      <c r="G75" s="1575" t="s">
        <v>610</v>
      </c>
      <c r="H75" s="1576"/>
      <c r="I75" s="1574" t="s">
        <v>611</v>
      </c>
      <c r="J75" s="740"/>
    </row>
    <row r="76" spans="1:17" x14ac:dyDescent="0.25">
      <c r="A76" s="800" t="s">
        <v>614</v>
      </c>
      <c r="B76" s="533"/>
      <c r="C76" s="533"/>
      <c r="D76" s="1574" t="s">
        <v>615</v>
      </c>
      <c r="E76" s="533"/>
      <c r="F76" s="533"/>
      <c r="G76" s="1575" t="s">
        <v>610</v>
      </c>
      <c r="H76" s="1576"/>
      <c r="I76" s="1574" t="s">
        <v>611</v>
      </c>
      <c r="J76" s="740"/>
    </row>
    <row r="77" spans="1:17" ht="15.75" thickBot="1" x14ac:dyDescent="0.3">
      <c r="A77" s="807" t="s">
        <v>616</v>
      </c>
      <c r="B77" s="725"/>
      <c r="C77" s="725"/>
      <c r="D77" s="1577">
        <v>2</v>
      </c>
      <c r="E77" s="725"/>
      <c r="F77" s="725"/>
      <c r="G77" s="1578" t="s">
        <v>610</v>
      </c>
      <c r="H77" s="1579"/>
      <c r="I77" s="1577" t="s">
        <v>611</v>
      </c>
      <c r="J77" s="726"/>
    </row>
    <row r="78" spans="1:17" ht="9" customHeight="1" x14ac:dyDescent="0.25">
      <c r="A78" s="1039"/>
      <c r="B78" s="1039"/>
      <c r="C78" s="1039"/>
      <c r="D78" s="1039"/>
      <c r="E78" s="1039"/>
      <c r="F78" s="1039"/>
      <c r="G78" s="1039"/>
      <c r="H78" s="1039"/>
      <c r="I78" s="1039"/>
      <c r="J78" s="1039"/>
    </row>
    <row r="79" spans="1:17" ht="13.5" customHeight="1" x14ac:dyDescent="0.25">
      <c r="A79" s="1567" t="s">
        <v>617</v>
      </c>
      <c r="B79" s="1567"/>
      <c r="C79" s="1567"/>
      <c r="D79" s="1567"/>
      <c r="E79" s="1567"/>
      <c r="F79" s="1567"/>
      <c r="G79" s="1567"/>
      <c r="H79" s="1567"/>
      <c r="I79" s="1567"/>
      <c r="J79" s="1567"/>
    </row>
    <row r="80" spans="1:17" ht="24.75" customHeight="1" x14ac:dyDescent="0.25">
      <c r="A80" s="1568" t="s">
        <v>618</v>
      </c>
      <c r="B80" s="1568"/>
      <c r="C80" s="1568"/>
      <c r="D80" s="1568"/>
      <c r="E80" s="1568"/>
      <c r="F80" s="1568"/>
      <c r="G80" s="1568"/>
      <c r="H80" s="1568"/>
      <c r="I80" s="1568"/>
      <c r="J80" s="1568"/>
    </row>
    <row r="81" spans="1:17" s="25" customFormat="1" ht="20.25" customHeight="1" x14ac:dyDescent="0.2">
      <c r="A81" s="1562" t="s">
        <v>619</v>
      </c>
      <c r="B81" s="1562"/>
      <c r="C81" s="1562"/>
      <c r="D81" s="1562"/>
      <c r="E81" s="1569"/>
      <c r="F81" s="1569"/>
      <c r="G81" s="1569"/>
      <c r="H81" s="1569"/>
      <c r="I81" s="1569"/>
      <c r="J81" s="1569"/>
      <c r="L81" s="342"/>
      <c r="M81" s="342"/>
      <c r="N81" s="342"/>
      <c r="O81" s="342"/>
      <c r="P81" s="342"/>
      <c r="Q81" s="342"/>
    </row>
    <row r="82" spans="1:17" s="25" customFormat="1" ht="63" customHeight="1" x14ac:dyDescent="0.2">
      <c r="A82" s="1570" t="s">
        <v>620</v>
      </c>
      <c r="B82" s="1557"/>
      <c r="C82" s="1557"/>
      <c r="D82" s="1557"/>
      <c r="E82" s="1521"/>
      <c r="F82" s="1521"/>
      <c r="G82" s="1521"/>
      <c r="H82" s="1521"/>
      <c r="I82" s="1521"/>
      <c r="J82" s="1521"/>
      <c r="L82" s="342"/>
      <c r="M82" s="342"/>
      <c r="N82" s="342"/>
      <c r="O82" s="342"/>
      <c r="P82" s="342"/>
      <c r="Q82" s="342"/>
    </row>
    <row r="83" spans="1:17" ht="6" customHeight="1" x14ac:dyDescent="0.25">
      <c r="A83" s="589"/>
      <c r="B83" s="589"/>
      <c r="C83" s="589"/>
      <c r="D83" s="589"/>
      <c r="E83" s="589"/>
      <c r="F83" s="589"/>
      <c r="G83" s="589"/>
      <c r="H83" s="589"/>
      <c r="I83" s="589"/>
      <c r="J83" s="589"/>
    </row>
    <row r="84" spans="1:17" s="27" customFormat="1" ht="12.75" x14ac:dyDescent="0.2">
      <c r="A84" s="1571" t="s">
        <v>621</v>
      </c>
      <c r="B84" s="1572"/>
      <c r="C84" s="1572"/>
      <c r="D84" s="1572"/>
      <c r="E84" s="1572"/>
      <c r="F84" s="1572"/>
      <c r="G84" s="1572"/>
      <c r="H84" s="1572"/>
      <c r="I84" s="1572"/>
      <c r="J84" s="1572"/>
      <c r="L84" s="342"/>
      <c r="M84" s="342"/>
      <c r="N84" s="342"/>
      <c r="O84" s="342"/>
      <c r="P84" s="342"/>
      <c r="Q84" s="342"/>
    </row>
    <row r="85" spans="1:17" ht="66.75" customHeight="1" x14ac:dyDescent="0.25">
      <c r="A85" s="1548" t="s">
        <v>622</v>
      </c>
      <c r="B85" s="1548"/>
      <c r="C85" s="1548"/>
      <c r="D85" s="1548"/>
      <c r="E85" s="1573"/>
      <c r="F85" s="1573"/>
      <c r="G85" s="1573"/>
      <c r="H85" s="1573"/>
      <c r="I85" s="1573"/>
      <c r="J85" s="1573"/>
    </row>
    <row r="86" spans="1:17" ht="6.75" customHeight="1" x14ac:dyDescent="0.25">
      <c r="A86" s="1453"/>
      <c r="B86" s="1453"/>
      <c r="C86" s="1453"/>
      <c r="D86" s="1453"/>
      <c r="E86" s="1453"/>
      <c r="F86" s="1453"/>
      <c r="G86" s="1453"/>
      <c r="H86" s="1453"/>
      <c r="I86" s="1453"/>
      <c r="J86" s="1453"/>
    </row>
    <row r="87" spans="1:17" ht="12" customHeight="1" x14ac:dyDescent="0.25">
      <c r="A87" s="1562" t="s">
        <v>623</v>
      </c>
      <c r="B87" s="1563"/>
      <c r="C87" s="1563"/>
      <c r="D87" s="29"/>
      <c r="E87" s="29"/>
      <c r="F87" s="29"/>
      <c r="G87" s="29"/>
      <c r="H87" s="29"/>
      <c r="I87" s="29"/>
      <c r="J87" s="29"/>
    </row>
    <row r="88" spans="1:17" ht="39.75" customHeight="1" x14ac:dyDescent="0.25">
      <c r="A88" s="1452" t="s">
        <v>624</v>
      </c>
      <c r="B88" s="1564"/>
      <c r="C88" s="1564"/>
      <c r="D88" s="1564"/>
      <c r="E88" s="1564"/>
      <c r="F88" s="1564"/>
      <c r="G88" s="1564"/>
      <c r="H88" s="1564"/>
      <c r="I88" s="1564"/>
      <c r="J88" s="1564"/>
    </row>
    <row r="89" spans="1:17" ht="6.75" customHeight="1" x14ac:dyDescent="0.25">
      <c r="A89" s="30"/>
      <c r="B89" s="31"/>
      <c r="C89" s="31"/>
      <c r="D89" s="31"/>
      <c r="E89" s="31"/>
      <c r="F89" s="31"/>
      <c r="G89" s="31"/>
      <c r="H89" s="31"/>
      <c r="I89" s="31"/>
      <c r="J89" s="31"/>
    </row>
    <row r="90" spans="1:17" ht="12" customHeight="1" x14ac:dyDescent="0.25">
      <c r="A90" s="1557" t="s">
        <v>625</v>
      </c>
      <c r="B90" s="1557"/>
      <c r="C90" s="1557"/>
      <c r="D90" s="1557"/>
      <c r="E90" s="594"/>
      <c r="F90" s="594"/>
      <c r="G90" s="594"/>
      <c r="H90" s="594"/>
      <c r="I90" s="594"/>
      <c r="J90" s="594"/>
    </row>
    <row r="91" spans="1:17" ht="39" customHeight="1" x14ac:dyDescent="0.25">
      <c r="A91" s="753" t="s">
        <v>626</v>
      </c>
      <c r="B91" s="753"/>
      <c r="C91" s="753"/>
      <c r="D91" s="753"/>
      <c r="E91" s="594"/>
      <c r="F91" s="594"/>
      <c r="G91" s="594"/>
      <c r="H91" s="594"/>
      <c r="I91" s="594"/>
      <c r="J91" s="594"/>
    </row>
    <row r="92" spans="1:17" ht="5.25" customHeight="1" x14ac:dyDescent="0.25">
      <c r="A92" s="589"/>
      <c r="B92" s="589"/>
      <c r="C92" s="589"/>
      <c r="D92" s="589"/>
      <c r="E92" s="589"/>
      <c r="F92" s="589"/>
      <c r="G92" s="589"/>
      <c r="H92" s="589"/>
      <c r="I92" s="589"/>
      <c r="J92" s="589"/>
    </row>
    <row r="93" spans="1:17" s="2" customFormat="1" ht="12.75" x14ac:dyDescent="0.2">
      <c r="A93" s="1565" t="s">
        <v>627</v>
      </c>
      <c r="B93" s="1565"/>
      <c r="C93" s="1565"/>
      <c r="D93" s="1565"/>
      <c r="E93" s="1566"/>
      <c r="F93" s="1566"/>
      <c r="G93" s="1566"/>
      <c r="H93" s="1566"/>
      <c r="I93" s="1566"/>
      <c r="J93" s="1566"/>
      <c r="L93" s="342"/>
      <c r="M93" s="342"/>
      <c r="N93" s="342"/>
      <c r="O93" s="342"/>
      <c r="P93" s="342"/>
      <c r="Q93" s="342"/>
    </row>
    <row r="94" spans="1:17" s="2" customFormat="1" ht="51" customHeight="1" x14ac:dyDescent="0.2">
      <c r="A94" s="1548" t="s">
        <v>628</v>
      </c>
      <c r="B94" s="1548"/>
      <c r="C94" s="1548"/>
      <c r="D94" s="1548"/>
      <c r="E94" s="1549"/>
      <c r="F94" s="1549"/>
      <c r="G94" s="1549"/>
      <c r="H94" s="1549"/>
      <c r="I94" s="1549"/>
      <c r="J94" s="1549"/>
      <c r="L94" s="342"/>
      <c r="M94" s="342"/>
      <c r="N94" s="342"/>
      <c r="O94" s="342"/>
      <c r="P94" s="342"/>
      <c r="Q94" s="342"/>
    </row>
    <row r="95" spans="1:17" s="2" customFormat="1" ht="3.75" customHeight="1" x14ac:dyDescent="0.2">
      <c r="A95" s="594"/>
      <c r="B95" s="594"/>
      <c r="C95" s="594"/>
      <c r="D95" s="594"/>
      <c r="E95" s="594"/>
      <c r="F95" s="594"/>
      <c r="G95" s="594"/>
      <c r="H95" s="594"/>
      <c r="I95" s="594"/>
      <c r="J95" s="594"/>
      <c r="L95" s="342"/>
      <c r="M95" s="342"/>
      <c r="N95" s="342"/>
      <c r="O95" s="342"/>
      <c r="P95" s="342"/>
      <c r="Q95" s="342"/>
    </row>
    <row r="96" spans="1:17" s="2" customFormat="1" ht="17.25" customHeight="1" x14ac:dyDescent="0.2">
      <c r="A96" s="1557" t="s">
        <v>629</v>
      </c>
      <c r="B96" s="1557"/>
      <c r="C96" s="1557"/>
      <c r="D96" s="1557"/>
      <c r="E96" s="594"/>
      <c r="F96" s="594"/>
      <c r="G96" s="594"/>
      <c r="H96" s="594"/>
      <c r="I96" s="594"/>
      <c r="J96" s="594"/>
      <c r="L96" s="342"/>
      <c r="M96" s="342"/>
      <c r="N96" s="342"/>
      <c r="O96" s="342"/>
      <c r="P96" s="342"/>
      <c r="Q96" s="342"/>
    </row>
    <row r="97" spans="1:17" s="2" customFormat="1" ht="24.75" customHeight="1" x14ac:dyDescent="0.2">
      <c r="A97" s="753" t="s">
        <v>630</v>
      </c>
      <c r="B97" s="753"/>
      <c r="C97" s="753"/>
      <c r="D97" s="753"/>
      <c r="E97" s="592"/>
      <c r="F97" s="592"/>
      <c r="G97" s="592"/>
      <c r="H97" s="592"/>
      <c r="I97" s="592"/>
      <c r="J97" s="592"/>
      <c r="L97" s="342"/>
      <c r="M97" s="342"/>
      <c r="N97" s="342"/>
      <c r="O97" s="342"/>
      <c r="P97" s="342"/>
      <c r="Q97" s="342"/>
    </row>
    <row r="98" spans="1:17" s="2" customFormat="1" ht="6.75" customHeight="1" x14ac:dyDescent="0.2">
      <c r="A98" s="594"/>
      <c r="B98" s="594"/>
      <c r="C98" s="594"/>
      <c r="D98" s="594"/>
      <c r="E98" s="594"/>
      <c r="F98" s="594"/>
      <c r="G98" s="594"/>
      <c r="H98" s="594"/>
      <c r="I98" s="594"/>
      <c r="J98" s="594"/>
      <c r="L98" s="342"/>
      <c r="M98" s="342"/>
      <c r="N98" s="342"/>
      <c r="O98" s="342"/>
      <c r="P98" s="342"/>
      <c r="Q98" s="342"/>
    </row>
    <row r="99" spans="1:17" s="2" customFormat="1" ht="12.75" x14ac:dyDescent="0.2">
      <c r="A99" s="1557" t="s">
        <v>631</v>
      </c>
      <c r="B99" s="594"/>
      <c r="C99" s="594"/>
      <c r="D99" s="594"/>
      <c r="E99" s="594"/>
      <c r="F99" s="594"/>
      <c r="G99" s="594"/>
      <c r="H99" s="594"/>
      <c r="I99" s="594"/>
      <c r="J99" s="594"/>
      <c r="L99" s="342"/>
      <c r="M99" s="342"/>
      <c r="N99" s="342"/>
      <c r="O99" s="342"/>
      <c r="P99" s="342"/>
      <c r="Q99" s="342"/>
    </row>
    <row r="100" spans="1:17" s="2" customFormat="1" ht="27" customHeight="1" x14ac:dyDescent="0.2">
      <c r="A100" s="753" t="s">
        <v>632</v>
      </c>
      <c r="B100" s="753"/>
      <c r="C100" s="753"/>
      <c r="D100" s="753"/>
      <c r="E100" s="594"/>
      <c r="F100" s="594"/>
      <c r="G100" s="594"/>
      <c r="H100" s="594"/>
      <c r="I100" s="594"/>
      <c r="J100" s="594"/>
      <c r="L100" s="342"/>
      <c r="M100" s="342"/>
      <c r="N100" s="342"/>
      <c r="O100" s="342"/>
      <c r="P100" s="342"/>
      <c r="Q100" s="342"/>
    </row>
    <row r="101" spans="1:17" s="2" customFormat="1" ht="6" customHeight="1" x14ac:dyDescent="0.2">
      <c r="A101" s="594"/>
      <c r="B101" s="594"/>
      <c r="C101" s="594"/>
      <c r="D101" s="594"/>
      <c r="E101" s="594"/>
      <c r="F101" s="594"/>
      <c r="G101" s="594"/>
      <c r="H101" s="594"/>
      <c r="I101" s="594"/>
      <c r="J101" s="594"/>
      <c r="L101" s="342"/>
      <c r="M101" s="342"/>
      <c r="N101" s="342"/>
      <c r="O101" s="342"/>
      <c r="P101" s="342"/>
      <c r="Q101" s="342"/>
    </row>
    <row r="102" spans="1:17" s="2" customFormat="1" ht="12.75" x14ac:dyDescent="0.2">
      <c r="A102" s="1557" t="s">
        <v>633</v>
      </c>
      <c r="B102" s="1557"/>
      <c r="C102" s="1557"/>
      <c r="D102" s="1557"/>
      <c r="E102" s="594"/>
      <c r="F102" s="594"/>
      <c r="G102" s="594"/>
      <c r="H102" s="594"/>
      <c r="I102" s="594"/>
      <c r="J102" s="594"/>
      <c r="L102" s="342"/>
      <c r="M102" s="342"/>
      <c r="N102" s="342"/>
      <c r="O102" s="342"/>
      <c r="P102" s="342"/>
      <c r="Q102" s="342"/>
    </row>
    <row r="103" spans="1:17" s="2" customFormat="1" ht="50.25" customHeight="1" x14ac:dyDescent="0.2">
      <c r="A103" s="1558" t="s">
        <v>634</v>
      </c>
      <c r="B103" s="1558"/>
      <c r="C103" s="1558"/>
      <c r="D103" s="1558"/>
      <c r="E103" s="1559"/>
      <c r="F103" s="1559"/>
      <c r="G103" s="1559"/>
      <c r="H103" s="1559"/>
      <c r="I103" s="1559"/>
      <c r="J103" s="1559"/>
      <c r="L103" s="342"/>
      <c r="M103" s="342"/>
      <c r="N103" s="342"/>
      <c r="O103" s="342"/>
      <c r="P103" s="342"/>
      <c r="Q103" s="342"/>
    </row>
    <row r="104" spans="1:17" ht="5.25" customHeight="1" x14ac:dyDescent="0.25">
      <c r="A104" s="589"/>
      <c r="B104" s="589"/>
      <c r="C104" s="589"/>
      <c r="D104" s="589"/>
      <c r="E104" s="589"/>
      <c r="F104" s="589"/>
      <c r="G104" s="589"/>
      <c r="H104" s="589"/>
      <c r="I104" s="589"/>
      <c r="J104" s="589"/>
    </row>
    <row r="105" spans="1:17" s="2" customFormat="1" ht="12.75" x14ac:dyDescent="0.2">
      <c r="A105" s="1557" t="s">
        <v>635</v>
      </c>
      <c r="B105" s="1557"/>
      <c r="C105" s="1557"/>
      <c r="D105" s="1557"/>
      <c r="E105" s="594"/>
      <c r="F105" s="594"/>
      <c r="G105" s="594"/>
      <c r="H105" s="594"/>
      <c r="I105" s="594"/>
      <c r="J105" s="594"/>
      <c r="L105" s="342"/>
      <c r="M105" s="342"/>
      <c r="N105" s="342"/>
      <c r="O105" s="342"/>
      <c r="P105" s="342"/>
      <c r="Q105" s="342"/>
    </row>
    <row r="106" spans="1:17" s="2" customFormat="1" ht="26.25" customHeight="1" x14ac:dyDescent="0.2">
      <c r="A106" s="753" t="s">
        <v>636</v>
      </c>
      <c r="B106" s="753"/>
      <c r="C106" s="753"/>
      <c r="D106" s="753"/>
      <c r="E106" s="594"/>
      <c r="F106" s="594"/>
      <c r="G106" s="594"/>
      <c r="H106" s="594"/>
      <c r="I106" s="594"/>
      <c r="J106" s="594"/>
      <c r="L106" s="342"/>
      <c r="M106" s="342"/>
      <c r="N106" s="342"/>
      <c r="O106" s="342"/>
      <c r="P106" s="342"/>
      <c r="Q106" s="342"/>
    </row>
    <row r="107" spans="1:17" s="32" customFormat="1" ht="25.5" hidden="1" customHeight="1" x14ac:dyDescent="0.2">
      <c r="A107" s="1555" t="s">
        <v>637</v>
      </c>
      <c r="B107" s="1555"/>
      <c r="C107" s="1555"/>
      <c r="D107" s="1555"/>
      <c r="E107" s="1556"/>
      <c r="F107" s="1556"/>
      <c r="G107" s="1556"/>
      <c r="H107" s="1556"/>
      <c r="I107" s="1556"/>
      <c r="J107" s="1556"/>
      <c r="L107" s="344"/>
      <c r="M107" s="344"/>
      <c r="N107" s="344"/>
      <c r="O107" s="344"/>
      <c r="P107" s="344"/>
      <c r="Q107" s="344"/>
    </row>
    <row r="108" spans="1:17" ht="3.75" customHeight="1" x14ac:dyDescent="0.25">
      <c r="A108" s="589"/>
      <c r="B108" s="589"/>
      <c r="C108" s="589"/>
      <c r="D108" s="589"/>
      <c r="E108" s="589"/>
      <c r="F108" s="589"/>
      <c r="G108" s="589"/>
      <c r="H108" s="589"/>
      <c r="I108" s="589"/>
      <c r="J108" s="589"/>
    </row>
    <row r="109" spans="1:17" s="2" customFormat="1" ht="13.5" customHeight="1" x14ac:dyDescent="0.2">
      <c r="A109" s="1557" t="s">
        <v>638</v>
      </c>
      <c r="B109" s="1557"/>
      <c r="C109" s="1557"/>
      <c r="D109" s="1557"/>
      <c r="E109" s="594"/>
      <c r="F109" s="594"/>
      <c r="G109" s="594"/>
      <c r="H109" s="594"/>
      <c r="I109" s="594"/>
      <c r="J109" s="594"/>
      <c r="L109" s="342"/>
      <c r="M109" s="342"/>
      <c r="N109" s="342"/>
      <c r="O109" s="342"/>
      <c r="P109" s="342"/>
      <c r="Q109" s="342"/>
    </row>
    <row r="110" spans="1:17" ht="35.25" customHeight="1" x14ac:dyDescent="0.25">
      <c r="A110" s="1560" t="s">
        <v>639</v>
      </c>
      <c r="B110" s="1561"/>
      <c r="C110" s="1561"/>
      <c r="D110" s="1561"/>
      <c r="E110" s="1561"/>
      <c r="F110" s="1561"/>
      <c r="G110" s="1561"/>
      <c r="H110" s="1561"/>
      <c r="I110" s="1561"/>
      <c r="J110" s="1561"/>
    </row>
    <row r="111" spans="1:17" ht="5.25" customHeight="1" x14ac:dyDescent="0.25">
      <c r="A111" s="589"/>
      <c r="B111" s="589"/>
      <c r="C111" s="589"/>
      <c r="D111" s="589"/>
      <c r="E111" s="589"/>
      <c r="F111" s="589"/>
      <c r="G111" s="589"/>
      <c r="H111" s="589"/>
      <c r="I111" s="589"/>
      <c r="J111" s="589"/>
    </row>
    <row r="112" spans="1:17" ht="24.75" hidden="1" customHeight="1" x14ac:dyDescent="0.25">
      <c r="A112" s="753" t="s">
        <v>640</v>
      </c>
      <c r="B112" s="754"/>
      <c r="C112" s="754"/>
      <c r="D112" s="754"/>
      <c r="E112" s="754"/>
      <c r="F112" s="754"/>
      <c r="G112" s="754"/>
      <c r="H112" s="754"/>
      <c r="I112" s="754"/>
      <c r="J112" s="754"/>
    </row>
    <row r="113" spans="1:17" ht="14.25" customHeight="1" x14ac:dyDescent="0.25">
      <c r="A113" s="1557" t="s">
        <v>641</v>
      </c>
      <c r="B113" s="1557"/>
      <c r="C113" s="1557"/>
      <c r="D113" s="1557"/>
      <c r="E113" s="594"/>
      <c r="F113" s="594"/>
      <c r="G113" s="594"/>
      <c r="H113" s="594"/>
      <c r="I113" s="594"/>
      <c r="J113" s="594"/>
    </row>
    <row r="114" spans="1:17" ht="13.5" customHeight="1" x14ac:dyDescent="0.25">
      <c r="A114" s="753" t="s">
        <v>642</v>
      </c>
      <c r="B114" s="753"/>
      <c r="C114" s="753"/>
      <c r="D114" s="753"/>
      <c r="E114" s="594"/>
      <c r="F114" s="594"/>
      <c r="G114" s="594"/>
      <c r="H114" s="594"/>
      <c r="I114" s="594"/>
      <c r="J114" s="594"/>
    </row>
    <row r="115" spans="1:17" ht="3.75" customHeight="1" x14ac:dyDescent="0.25">
      <c r="A115" s="589"/>
      <c r="B115" s="589"/>
      <c r="C115" s="589"/>
      <c r="D115" s="589"/>
      <c r="E115" s="589"/>
      <c r="F115" s="589"/>
      <c r="G115" s="589"/>
      <c r="H115" s="589"/>
      <c r="I115" s="589"/>
      <c r="J115" s="589"/>
    </row>
    <row r="116" spans="1:17" x14ac:dyDescent="0.25">
      <c r="A116" s="1553" t="s">
        <v>643</v>
      </c>
      <c r="B116" s="1553"/>
      <c r="C116" s="1553"/>
      <c r="D116" s="1553"/>
      <c r="E116" s="1549"/>
      <c r="F116" s="1549"/>
      <c r="G116" s="1549"/>
      <c r="H116" s="1549"/>
      <c r="I116" s="1549"/>
      <c r="J116" s="1549"/>
    </row>
    <row r="117" spans="1:17" ht="15.75" customHeight="1" x14ac:dyDescent="0.25">
      <c r="A117" s="1548" t="s">
        <v>644</v>
      </c>
      <c r="B117" s="1554"/>
      <c r="C117" s="1554"/>
      <c r="D117" s="1554"/>
      <c r="E117" s="1554"/>
      <c r="F117" s="1554"/>
      <c r="G117" s="1554"/>
      <c r="H117" s="1554"/>
      <c r="I117" s="1554"/>
      <c r="J117" s="1554"/>
    </row>
    <row r="118" spans="1:17" ht="14.25" hidden="1" customHeight="1" x14ac:dyDescent="0.25">
      <c r="A118" s="1555" t="s">
        <v>645</v>
      </c>
      <c r="B118" s="1555"/>
      <c r="C118" s="1555"/>
      <c r="D118" s="1555"/>
      <c r="E118" s="1556"/>
      <c r="F118" s="1556"/>
      <c r="G118" s="1556"/>
      <c r="H118" s="1556"/>
      <c r="I118" s="1556"/>
      <c r="J118" s="1556"/>
    </row>
    <row r="119" spans="1:17" ht="27.75" hidden="1" customHeight="1" x14ac:dyDescent="0.25">
      <c r="A119" s="1546" t="s">
        <v>646</v>
      </c>
      <c r="B119" s="1546"/>
      <c r="C119" s="1546"/>
      <c r="D119" s="1546"/>
      <c r="E119" s="1547"/>
      <c r="F119" s="1547"/>
      <c r="G119" s="1547"/>
      <c r="H119" s="1547"/>
      <c r="I119" s="1547"/>
      <c r="J119" s="1547"/>
    </row>
    <row r="120" spans="1:17" ht="24.75" hidden="1" customHeight="1" x14ac:dyDescent="0.25">
      <c r="A120" s="1546" t="s">
        <v>647</v>
      </c>
      <c r="B120" s="1546"/>
      <c r="C120" s="1546"/>
      <c r="D120" s="1546"/>
      <c r="E120" s="1547"/>
      <c r="F120" s="1547"/>
      <c r="G120" s="1547"/>
      <c r="H120" s="1547"/>
      <c r="I120" s="1547"/>
      <c r="J120" s="1547"/>
    </row>
    <row r="121" spans="1:17" ht="16.5" hidden="1" customHeight="1" x14ac:dyDescent="0.25">
      <c r="A121" s="1546" t="s">
        <v>648</v>
      </c>
      <c r="B121" s="1546"/>
      <c r="C121" s="1546"/>
      <c r="D121" s="1546"/>
      <c r="E121" s="1547"/>
      <c r="F121" s="1547"/>
      <c r="G121" s="1547"/>
      <c r="H121" s="1547"/>
      <c r="I121" s="1547"/>
      <c r="J121" s="1547"/>
    </row>
    <row r="122" spans="1:17" s="26" customFormat="1" ht="12.75" hidden="1" x14ac:dyDescent="0.2">
      <c r="A122" s="33" t="s">
        <v>649</v>
      </c>
      <c r="B122" s="33"/>
      <c r="C122" s="33"/>
      <c r="D122" s="33"/>
      <c r="E122" s="33"/>
      <c r="F122" s="33"/>
      <c r="G122" s="33"/>
      <c r="H122" s="33"/>
      <c r="I122" s="33"/>
      <c r="J122" s="33"/>
      <c r="L122" s="342"/>
      <c r="M122" s="342"/>
      <c r="N122" s="342"/>
      <c r="O122" s="342"/>
      <c r="P122" s="342"/>
      <c r="Q122" s="342"/>
    </row>
    <row r="123" spans="1:17" ht="3.75" customHeight="1" x14ac:dyDescent="0.25">
      <c r="A123" s="589"/>
      <c r="B123" s="589"/>
      <c r="C123" s="589"/>
      <c r="D123" s="589"/>
      <c r="E123" s="589"/>
      <c r="F123" s="589"/>
      <c r="G123" s="589"/>
      <c r="H123" s="589"/>
      <c r="I123" s="589"/>
      <c r="J123" s="589"/>
    </row>
    <row r="124" spans="1:17" ht="16.5" customHeight="1" x14ac:dyDescent="0.25">
      <c r="A124" s="727" t="s">
        <v>752</v>
      </c>
      <c r="B124" s="727"/>
      <c r="C124" s="727"/>
      <c r="D124" s="727"/>
      <c r="E124" s="594"/>
      <c r="F124" s="594"/>
      <c r="G124" s="594"/>
      <c r="H124" s="594"/>
      <c r="I124" s="594"/>
      <c r="J124" s="594"/>
    </row>
    <row r="125" spans="1:17" ht="13.5" customHeight="1" x14ac:dyDescent="0.25">
      <c r="A125" s="1548" t="s">
        <v>753</v>
      </c>
      <c r="B125" s="1548"/>
      <c r="C125" s="1548"/>
      <c r="D125" s="1548"/>
      <c r="E125" s="1549"/>
      <c r="F125" s="1549"/>
      <c r="G125" s="1549"/>
      <c r="H125" s="1549"/>
      <c r="I125" s="1549"/>
      <c r="J125" s="1549"/>
    </row>
    <row r="126" spans="1:17" ht="9.75" customHeight="1" x14ac:dyDescent="0.25">
      <c r="A126" s="34"/>
      <c r="B126" s="34"/>
      <c r="C126" s="34"/>
      <c r="D126" s="34"/>
      <c r="E126" s="28"/>
      <c r="F126" s="28"/>
      <c r="G126" s="28"/>
      <c r="H126" s="28"/>
      <c r="I126" s="28"/>
      <c r="J126" s="28"/>
    </row>
    <row r="127" spans="1:17" ht="9.75" customHeight="1" x14ac:dyDescent="0.25">
      <c r="A127" s="1550" t="s">
        <v>650</v>
      </c>
      <c r="B127" s="1550"/>
      <c r="C127" s="1550"/>
      <c r="D127" s="1550"/>
      <c r="E127" s="1550"/>
      <c r="F127" s="1550"/>
      <c r="G127" s="1550"/>
      <c r="H127" s="1550"/>
      <c r="I127" s="1550"/>
      <c r="J127" s="1550"/>
    </row>
    <row r="128" spans="1:17" ht="25.5" customHeight="1" x14ac:dyDescent="0.25">
      <c r="A128" s="1551" t="s">
        <v>747</v>
      </c>
      <c r="B128" s="1552"/>
      <c r="C128" s="1552"/>
      <c r="D128" s="1552"/>
      <c r="E128" s="1552"/>
      <c r="F128" s="1552"/>
      <c r="G128" s="1552"/>
      <c r="H128" s="1552"/>
      <c r="I128" s="1552"/>
      <c r="J128" s="1552"/>
    </row>
    <row r="129" spans="1:17" ht="16.5" customHeight="1" x14ac:dyDescent="0.25">
      <c r="A129" s="589"/>
      <c r="B129" s="589"/>
      <c r="C129" s="589"/>
      <c r="D129" s="589"/>
      <c r="E129" s="589"/>
      <c r="F129" s="589"/>
      <c r="G129" s="589"/>
      <c r="H129" s="589"/>
      <c r="I129" s="589"/>
      <c r="J129" s="589"/>
    </row>
    <row r="130" spans="1:17" s="1" customFormat="1" ht="18" customHeight="1" x14ac:dyDescent="0.25">
      <c r="A130" s="1542" t="s">
        <v>651</v>
      </c>
      <c r="B130" s="1542"/>
      <c r="C130" s="1542"/>
      <c r="D130" s="1542"/>
      <c r="E130" s="614"/>
      <c r="F130" s="614"/>
      <c r="G130" s="614"/>
      <c r="H130" s="614"/>
      <c r="I130" s="614"/>
      <c r="J130" s="614"/>
      <c r="L130" s="342"/>
      <c r="M130" s="342"/>
      <c r="N130" s="342"/>
      <c r="O130" s="342"/>
      <c r="P130" s="342"/>
      <c r="Q130" s="342"/>
    </row>
    <row r="131" spans="1:17" ht="6" customHeight="1" x14ac:dyDescent="0.25">
      <c r="A131" s="589"/>
      <c r="B131" s="589"/>
      <c r="C131" s="589"/>
      <c r="D131" s="589"/>
      <c r="E131" s="589"/>
      <c r="F131" s="589"/>
      <c r="G131" s="589"/>
      <c r="H131" s="589"/>
      <c r="I131" s="589"/>
      <c r="J131" s="589"/>
    </row>
    <row r="132" spans="1:17" s="35" customFormat="1" ht="15.75" customHeight="1" x14ac:dyDescent="0.25">
      <c r="A132" s="1543" t="s">
        <v>652</v>
      </c>
      <c r="B132" s="1544"/>
      <c r="C132" s="1544"/>
      <c r="D132" s="1544"/>
      <c r="E132" s="1544"/>
      <c r="F132" s="1544"/>
      <c r="G132" s="1544"/>
      <c r="H132" s="1544"/>
      <c r="I132" s="1544"/>
      <c r="J132" s="1544"/>
      <c r="L132" s="344"/>
      <c r="M132" s="344"/>
      <c r="N132" s="344"/>
      <c r="O132" s="344"/>
      <c r="P132" s="344"/>
      <c r="Q132" s="344"/>
    </row>
    <row r="133" spans="1:17" ht="15" customHeight="1" x14ac:dyDescent="0.25">
      <c r="A133" s="1452" t="s">
        <v>653</v>
      </c>
      <c r="B133" s="1452"/>
      <c r="C133" s="1452"/>
      <c r="D133" s="1452"/>
      <c r="E133" s="1545"/>
      <c r="F133" s="1545"/>
      <c r="G133" s="1545"/>
      <c r="H133" s="1545"/>
      <c r="I133" s="1545"/>
      <c r="J133" s="1545"/>
    </row>
    <row r="134" spans="1:17" ht="12" hidden="1" customHeight="1" x14ac:dyDescent="0.25">
      <c r="A134" s="774"/>
      <c r="B134" s="774"/>
      <c r="C134" s="774"/>
      <c r="D134" s="774"/>
      <c r="E134" s="774"/>
      <c r="F134" s="774"/>
      <c r="G134" s="774"/>
      <c r="H134" s="774"/>
      <c r="I134" s="1538" t="s">
        <v>654</v>
      </c>
      <c r="J134" s="690"/>
    </row>
    <row r="135" spans="1:17" hidden="1" x14ac:dyDescent="0.25">
      <c r="A135" s="637" t="s">
        <v>655</v>
      </c>
      <c r="B135" s="1505" t="s">
        <v>656</v>
      </c>
      <c r="C135" s="1505"/>
      <c r="D135" s="1505"/>
      <c r="E135" s="1505"/>
      <c r="F135" s="1505"/>
      <c r="G135" s="1505"/>
      <c r="H135" s="1505"/>
      <c r="I135" s="1505"/>
      <c r="J135" s="1506"/>
    </row>
    <row r="136" spans="1:17" ht="63.75" hidden="1" customHeight="1" x14ac:dyDescent="0.25">
      <c r="A136" s="1082"/>
      <c r="B136" s="36" t="s">
        <v>657</v>
      </c>
      <c r="C136" s="37" t="s">
        <v>658</v>
      </c>
      <c r="D136" s="37" t="s">
        <v>659</v>
      </c>
      <c r="E136" s="36" t="s">
        <v>660</v>
      </c>
      <c r="F136" s="36" t="s">
        <v>661</v>
      </c>
      <c r="G136" s="1539" t="s">
        <v>662</v>
      </c>
      <c r="H136" s="1540"/>
      <c r="I136" s="36" t="s">
        <v>663</v>
      </c>
      <c r="J136" s="38" t="s">
        <v>664</v>
      </c>
    </row>
    <row r="137" spans="1:17" s="11" customFormat="1" ht="13.5" hidden="1" thickBot="1" x14ac:dyDescent="0.25">
      <c r="A137" s="39" t="s">
        <v>577</v>
      </c>
      <c r="B137" s="40" t="s">
        <v>578</v>
      </c>
      <c r="C137" s="40" t="s">
        <v>579</v>
      </c>
      <c r="D137" s="40" t="s">
        <v>580</v>
      </c>
      <c r="E137" s="40" t="s">
        <v>581</v>
      </c>
      <c r="F137" s="40" t="s">
        <v>665</v>
      </c>
      <c r="G137" s="978" t="s">
        <v>666</v>
      </c>
      <c r="H137" s="1541"/>
      <c r="I137" s="40" t="s">
        <v>667</v>
      </c>
      <c r="J137" s="41" t="s">
        <v>668</v>
      </c>
      <c r="L137" s="342"/>
      <c r="M137" s="342"/>
      <c r="N137" s="342"/>
      <c r="O137" s="342"/>
      <c r="P137" s="342"/>
      <c r="Q137" s="342"/>
    </row>
    <row r="138" spans="1:17" hidden="1" x14ac:dyDescent="0.25">
      <c r="A138" s="1534" t="s">
        <v>669</v>
      </c>
      <c r="B138" s="1535"/>
      <c r="C138" s="1535"/>
      <c r="D138" s="1535"/>
      <c r="E138" s="1535"/>
      <c r="F138" s="1535"/>
      <c r="G138" s="1535"/>
      <c r="H138" s="1535"/>
      <c r="I138" s="1535"/>
      <c r="J138" s="1536"/>
    </row>
    <row r="139" spans="1:17" ht="25.5" hidden="1" customHeight="1" x14ac:dyDescent="0.25">
      <c r="A139" s="42" t="s">
        <v>670</v>
      </c>
      <c r="B139" s="43"/>
      <c r="C139" s="43"/>
      <c r="D139" s="43"/>
      <c r="E139" s="43"/>
      <c r="F139" s="43"/>
      <c r="G139" s="965"/>
      <c r="H139" s="1478"/>
      <c r="I139" s="43"/>
      <c r="J139" s="44">
        <f>SUM(B139:I139)</f>
        <v>0</v>
      </c>
    </row>
    <row r="140" spans="1:17" hidden="1" x14ac:dyDescent="0.25">
      <c r="A140" s="45" t="s">
        <v>671</v>
      </c>
      <c r="B140" s="43"/>
      <c r="C140" s="43"/>
      <c r="D140" s="43"/>
      <c r="E140" s="43"/>
      <c r="F140" s="43"/>
      <c r="G140" s="965"/>
      <c r="H140" s="1478"/>
      <c r="I140" s="43"/>
      <c r="J140" s="44">
        <f>SUM(B140:I140)</f>
        <v>0</v>
      </c>
    </row>
    <row r="141" spans="1:17" hidden="1" x14ac:dyDescent="0.25">
      <c r="A141" s="45" t="s">
        <v>672</v>
      </c>
      <c r="B141" s="43"/>
      <c r="C141" s="43"/>
      <c r="D141" s="43"/>
      <c r="E141" s="43"/>
      <c r="F141" s="43"/>
      <c r="G141" s="965"/>
      <c r="H141" s="1478"/>
      <c r="I141" s="43"/>
      <c r="J141" s="44">
        <f>SUM(B141:I141)</f>
        <v>0</v>
      </c>
    </row>
    <row r="142" spans="1:17" hidden="1" x14ac:dyDescent="0.25">
      <c r="A142" s="45" t="s">
        <v>673</v>
      </c>
      <c r="B142" s="43"/>
      <c r="C142" s="43"/>
      <c r="D142" s="43"/>
      <c r="E142" s="43"/>
      <c r="F142" s="43"/>
      <c r="G142" s="965"/>
      <c r="H142" s="1478"/>
      <c r="I142" s="43"/>
      <c r="J142" s="44">
        <f>SUM(B142:I142)</f>
        <v>0</v>
      </c>
    </row>
    <row r="143" spans="1:17" ht="27" hidden="1" customHeight="1" x14ac:dyDescent="0.25">
      <c r="A143" s="46" t="s">
        <v>674</v>
      </c>
      <c r="B143" s="47">
        <f>B139+B140-B141+B142</f>
        <v>0</v>
      </c>
      <c r="C143" s="47">
        <f>C139+C140-C141+C142</f>
        <v>0</v>
      </c>
      <c r="D143" s="47">
        <f>D139+D140-D141+D142</f>
        <v>0</v>
      </c>
      <c r="E143" s="47">
        <f>E139+E140-E141+E142</f>
        <v>0</v>
      </c>
      <c r="F143" s="47">
        <f>F139+F140-F141+F142</f>
        <v>0</v>
      </c>
      <c r="G143" s="1479">
        <f>SUM(G139)+G140-G141+G142</f>
        <v>0</v>
      </c>
      <c r="H143" s="1480"/>
      <c r="I143" s="47">
        <f>I139+I140-I141+I142</f>
        <v>0</v>
      </c>
      <c r="J143" s="48">
        <f>SUM(B143:I143)</f>
        <v>0</v>
      </c>
    </row>
    <row r="144" spans="1:17" ht="13.5" hidden="1" customHeight="1" x14ac:dyDescent="0.25">
      <c r="A144" s="1527" t="s">
        <v>675</v>
      </c>
      <c r="B144" s="1528"/>
      <c r="C144" s="1528"/>
      <c r="D144" s="1528"/>
      <c r="E144" s="1528"/>
      <c r="F144" s="1528"/>
      <c r="G144" s="1528"/>
      <c r="H144" s="1528"/>
      <c r="I144" s="1528"/>
      <c r="J144" s="1529"/>
    </row>
    <row r="145" spans="1:10" ht="27.75" hidden="1" customHeight="1" x14ac:dyDescent="0.25">
      <c r="A145" s="42" t="s">
        <v>670</v>
      </c>
      <c r="B145" s="43"/>
      <c r="C145" s="43"/>
      <c r="D145" s="43"/>
      <c r="E145" s="43"/>
      <c r="F145" s="43"/>
      <c r="G145" s="965"/>
      <c r="H145" s="1478"/>
      <c r="I145" s="43"/>
      <c r="J145" s="49">
        <f>SUM(B145:I145)</f>
        <v>0</v>
      </c>
    </row>
    <row r="146" spans="1:10" hidden="1" x14ac:dyDescent="0.25">
      <c r="A146" s="45" t="s">
        <v>671</v>
      </c>
      <c r="B146" s="43"/>
      <c r="C146" s="43"/>
      <c r="D146" s="43"/>
      <c r="E146" s="43"/>
      <c r="F146" s="43"/>
      <c r="G146" s="965"/>
      <c r="H146" s="1478"/>
      <c r="I146" s="43"/>
      <c r="J146" s="49">
        <f>SUM(B146:I146)</f>
        <v>0</v>
      </c>
    </row>
    <row r="147" spans="1:10" hidden="1" x14ac:dyDescent="0.25">
      <c r="A147" s="45" t="s">
        <v>672</v>
      </c>
      <c r="B147" s="43"/>
      <c r="C147" s="43"/>
      <c r="D147" s="43"/>
      <c r="E147" s="43"/>
      <c r="F147" s="43"/>
      <c r="G147" s="965"/>
      <c r="H147" s="1478"/>
      <c r="I147" s="43"/>
      <c r="J147" s="49">
        <f>SUM(B147:I147)</f>
        <v>0</v>
      </c>
    </row>
    <row r="148" spans="1:10" ht="27.75" hidden="1" customHeight="1" x14ac:dyDescent="0.25">
      <c r="A148" s="46" t="s">
        <v>674</v>
      </c>
      <c r="B148" s="47">
        <f>B145+B146-B147</f>
        <v>0</v>
      </c>
      <c r="C148" s="47">
        <f>C145+C146-C147</f>
        <v>0</v>
      </c>
      <c r="D148" s="47">
        <f>D145+D146-D147</f>
        <v>0</v>
      </c>
      <c r="E148" s="47">
        <f>E145+E146-E147</f>
        <v>0</v>
      </c>
      <c r="F148" s="47">
        <f>F145+F146-F147</f>
        <v>0</v>
      </c>
      <c r="G148" s="1479">
        <f>SUM(G145)+G146-G147</f>
        <v>0</v>
      </c>
      <c r="H148" s="1480"/>
      <c r="I148" s="47">
        <f>SUM(I145)+I146-I147</f>
        <v>0</v>
      </c>
      <c r="J148" s="50">
        <f>SUM(B148:I148)</f>
        <v>0</v>
      </c>
    </row>
    <row r="149" spans="1:10" ht="12" hidden="1" customHeight="1" x14ac:dyDescent="0.25">
      <c r="A149" s="1527" t="s">
        <v>676</v>
      </c>
      <c r="B149" s="1528"/>
      <c r="C149" s="1528"/>
      <c r="D149" s="1528"/>
      <c r="E149" s="1528"/>
      <c r="F149" s="1528"/>
      <c r="G149" s="1528"/>
      <c r="H149" s="1528"/>
      <c r="I149" s="1528"/>
      <c r="J149" s="1529"/>
    </row>
    <row r="150" spans="1:10" ht="25.5" hidden="1" customHeight="1" x14ac:dyDescent="0.25">
      <c r="A150" s="42" t="s">
        <v>670</v>
      </c>
      <c r="B150" s="43"/>
      <c r="C150" s="43"/>
      <c r="D150" s="43"/>
      <c r="E150" s="43"/>
      <c r="F150" s="43"/>
      <c r="G150" s="965"/>
      <c r="H150" s="1478"/>
      <c r="I150" s="43"/>
      <c r="J150" s="49">
        <f>SUM(B150:I150)</f>
        <v>0</v>
      </c>
    </row>
    <row r="151" spans="1:10" hidden="1" x14ac:dyDescent="0.25">
      <c r="A151" s="45" t="s">
        <v>671</v>
      </c>
      <c r="B151" s="43"/>
      <c r="C151" s="43"/>
      <c r="D151" s="43"/>
      <c r="E151" s="43"/>
      <c r="F151" s="43"/>
      <c r="G151" s="965"/>
      <c r="H151" s="1478"/>
      <c r="I151" s="43"/>
      <c r="J151" s="49">
        <f>SUM(B151:I151)</f>
        <v>0</v>
      </c>
    </row>
    <row r="152" spans="1:10" hidden="1" x14ac:dyDescent="0.25">
      <c r="A152" s="45" t="s">
        <v>672</v>
      </c>
      <c r="B152" s="43"/>
      <c r="C152" s="43"/>
      <c r="D152" s="43"/>
      <c r="E152" s="43"/>
      <c r="F152" s="43"/>
      <c r="G152" s="965"/>
      <c r="H152" s="1478"/>
      <c r="I152" s="43"/>
      <c r="J152" s="49">
        <f>SUM(B152:I152)</f>
        <v>0</v>
      </c>
    </row>
    <row r="153" spans="1:10" ht="27" hidden="1" customHeight="1" x14ac:dyDescent="0.25">
      <c r="A153" s="46" t="s">
        <v>674</v>
      </c>
      <c r="B153" s="47">
        <f>B150+B151-B152</f>
        <v>0</v>
      </c>
      <c r="C153" s="47">
        <f>C150+C151-C152</f>
        <v>0</v>
      </c>
      <c r="D153" s="47">
        <f>D150+D151-D152</f>
        <v>0</v>
      </c>
      <c r="E153" s="47">
        <f>E150+E151-E152</f>
        <v>0</v>
      </c>
      <c r="F153" s="47">
        <f>F150+F151-F152</f>
        <v>0</v>
      </c>
      <c r="G153" s="1479">
        <f>SUM(G150)+G151-G152</f>
        <v>0</v>
      </c>
      <c r="H153" s="1480"/>
      <c r="I153" s="47">
        <f>I150+I151-I152</f>
        <v>0</v>
      </c>
      <c r="J153" s="48">
        <f>J150+J151-J152</f>
        <v>0</v>
      </c>
    </row>
    <row r="154" spans="1:10" hidden="1" x14ac:dyDescent="0.25">
      <c r="A154" s="1522" t="s">
        <v>677</v>
      </c>
      <c r="B154" s="1523"/>
      <c r="C154" s="1523"/>
      <c r="D154" s="1523"/>
      <c r="E154" s="1523"/>
      <c r="F154" s="1523"/>
      <c r="G154" s="1523"/>
      <c r="H154" s="1523"/>
      <c r="I154" s="1523"/>
      <c r="J154" s="1524"/>
    </row>
    <row r="155" spans="1:10" ht="29.25" hidden="1" customHeight="1" x14ac:dyDescent="0.25">
      <c r="A155" s="42" t="s">
        <v>670</v>
      </c>
      <c r="B155" s="51">
        <f t="shared" ref="B155:G155" si="0">SUM(B139,-B145,-B150)</f>
        <v>0</v>
      </c>
      <c r="C155" s="51">
        <f t="shared" si="0"/>
        <v>0</v>
      </c>
      <c r="D155" s="51">
        <f t="shared" si="0"/>
        <v>0</v>
      </c>
      <c r="E155" s="51">
        <f t="shared" si="0"/>
        <v>0</v>
      </c>
      <c r="F155" s="51">
        <f t="shared" si="0"/>
        <v>0</v>
      </c>
      <c r="G155" s="1525">
        <f t="shared" si="0"/>
        <v>0</v>
      </c>
      <c r="H155" s="1526"/>
      <c r="I155" s="51">
        <f>SUM(I139,-I145,-I150)</f>
        <v>0</v>
      </c>
      <c r="J155" s="48">
        <f>SUM(B155:I155)</f>
        <v>0</v>
      </c>
    </row>
    <row r="156" spans="1:10" ht="28.5" hidden="1" customHeight="1" x14ac:dyDescent="0.25">
      <c r="A156" s="52" t="s">
        <v>674</v>
      </c>
      <c r="B156" s="53">
        <f t="shared" ref="B156:G156" si="1">SUM(B143,-B148,-B153)</f>
        <v>0</v>
      </c>
      <c r="C156" s="53">
        <f t="shared" si="1"/>
        <v>0</v>
      </c>
      <c r="D156" s="53">
        <f t="shared" si="1"/>
        <v>0</v>
      </c>
      <c r="E156" s="53">
        <f t="shared" si="1"/>
        <v>0</v>
      </c>
      <c r="F156" s="53">
        <f t="shared" si="1"/>
        <v>0</v>
      </c>
      <c r="G156" s="1394">
        <f t="shared" si="1"/>
        <v>0</v>
      </c>
      <c r="H156" s="549"/>
      <c r="I156" s="53">
        <f>SUM(I143,-I148,-I153)</f>
        <v>0</v>
      </c>
      <c r="J156" s="54">
        <f>SUM(B156,C156,D156,E156,F156,G156,I156)</f>
        <v>0</v>
      </c>
    </row>
    <row r="157" spans="1:10" hidden="1" x14ac:dyDescent="0.25">
      <c r="A157" s="1537"/>
      <c r="B157" s="1537"/>
      <c r="C157" s="1537"/>
      <c r="D157" s="1537"/>
      <c r="E157" s="1537"/>
      <c r="F157" s="1537"/>
      <c r="G157" s="1537"/>
      <c r="H157" s="1537"/>
      <c r="I157" s="1537"/>
      <c r="J157" s="1537"/>
    </row>
    <row r="158" spans="1:10" hidden="1" x14ac:dyDescent="0.25">
      <c r="A158" s="1453"/>
      <c r="B158" s="1453"/>
      <c r="C158" s="1453"/>
      <c r="D158" s="1453"/>
      <c r="E158" s="1453"/>
      <c r="F158" s="1453"/>
      <c r="G158" s="1453"/>
      <c r="H158" s="1453"/>
      <c r="I158" s="1453"/>
      <c r="J158" s="1453"/>
    </row>
    <row r="159" spans="1:10" hidden="1" x14ac:dyDescent="0.25">
      <c r="A159" s="1453"/>
      <c r="B159" s="1453"/>
      <c r="C159" s="1453"/>
      <c r="D159" s="1453"/>
      <c r="E159" s="1453"/>
      <c r="F159" s="1453"/>
      <c r="G159" s="1453"/>
      <c r="H159" s="1453"/>
      <c r="I159" s="1453"/>
      <c r="J159" s="1453"/>
    </row>
    <row r="160" spans="1:10" ht="13.5" hidden="1" customHeight="1" x14ac:dyDescent="0.25">
      <c r="A160" s="774"/>
      <c r="B160" s="774"/>
      <c r="C160" s="774"/>
      <c r="D160" s="774"/>
      <c r="E160" s="774"/>
      <c r="F160" s="774"/>
      <c r="G160" s="774"/>
      <c r="H160" s="774"/>
      <c r="I160" s="1538" t="s">
        <v>678</v>
      </c>
      <c r="J160" s="690"/>
    </row>
    <row r="161" spans="1:10" ht="15" hidden="1" customHeight="1" x14ac:dyDescent="0.25">
      <c r="A161" s="637" t="s">
        <v>655</v>
      </c>
      <c r="B161" s="1530" t="s">
        <v>679</v>
      </c>
      <c r="C161" s="1531"/>
      <c r="D161" s="1531"/>
      <c r="E161" s="1531"/>
      <c r="F161" s="1531"/>
      <c r="G161" s="1531"/>
      <c r="H161" s="1531"/>
      <c r="I161" s="1531"/>
      <c r="J161" s="1532"/>
    </row>
    <row r="162" spans="1:10" ht="64.5" hidden="1" customHeight="1" x14ac:dyDescent="0.25">
      <c r="A162" s="1082"/>
      <c r="B162" s="55" t="s">
        <v>657</v>
      </c>
      <c r="C162" s="56" t="s">
        <v>658</v>
      </c>
      <c r="D162" s="56" t="s">
        <v>659</v>
      </c>
      <c r="E162" s="55" t="s">
        <v>660</v>
      </c>
      <c r="F162" s="55" t="s">
        <v>661</v>
      </c>
      <c r="G162" s="1489" t="s">
        <v>662</v>
      </c>
      <c r="H162" s="1533"/>
      <c r="I162" s="55" t="s">
        <v>663</v>
      </c>
      <c r="J162" s="38" t="s">
        <v>664</v>
      </c>
    </row>
    <row r="163" spans="1:10" ht="13.5" hidden="1" customHeight="1" x14ac:dyDescent="0.25">
      <c r="A163" s="57" t="s">
        <v>577</v>
      </c>
      <c r="B163" s="58" t="s">
        <v>578</v>
      </c>
      <c r="C163" s="58" t="s">
        <v>579</v>
      </c>
      <c r="D163" s="58" t="s">
        <v>580</v>
      </c>
      <c r="E163" s="58" t="s">
        <v>581</v>
      </c>
      <c r="F163" s="58" t="s">
        <v>665</v>
      </c>
      <c r="G163" s="1397" t="s">
        <v>666</v>
      </c>
      <c r="H163" s="586"/>
      <c r="I163" s="58" t="s">
        <v>667</v>
      </c>
      <c r="J163" s="59" t="s">
        <v>668</v>
      </c>
    </row>
    <row r="164" spans="1:10" ht="12.75" hidden="1" customHeight="1" x14ac:dyDescent="0.25">
      <c r="A164" s="1534" t="s">
        <v>669</v>
      </c>
      <c r="B164" s="1535"/>
      <c r="C164" s="1535"/>
      <c r="D164" s="1535"/>
      <c r="E164" s="1535"/>
      <c r="F164" s="1535"/>
      <c r="G164" s="1535"/>
      <c r="H164" s="1535"/>
      <c r="I164" s="1535"/>
      <c r="J164" s="1536"/>
    </row>
    <row r="165" spans="1:10" ht="26.25" hidden="1" customHeight="1" x14ac:dyDescent="0.25">
      <c r="A165" s="42" t="s">
        <v>670</v>
      </c>
      <c r="B165" s="60"/>
      <c r="C165" s="60"/>
      <c r="D165" s="60"/>
      <c r="E165" s="60"/>
      <c r="F165" s="60"/>
      <c r="G165" s="536"/>
      <c r="H165" s="537"/>
      <c r="I165" s="60"/>
      <c r="J165" s="44">
        <f>SUM(B165:I165)</f>
        <v>0</v>
      </c>
    </row>
    <row r="166" spans="1:10" hidden="1" x14ac:dyDescent="0.25">
      <c r="A166" s="45" t="s">
        <v>671</v>
      </c>
      <c r="B166" s="60"/>
      <c r="C166" s="60"/>
      <c r="D166" s="60"/>
      <c r="E166" s="60"/>
      <c r="F166" s="60"/>
      <c r="G166" s="536"/>
      <c r="H166" s="537"/>
      <c r="I166" s="60"/>
      <c r="J166" s="44">
        <f>SUM(B166:I166)</f>
        <v>0</v>
      </c>
    </row>
    <row r="167" spans="1:10" hidden="1" x14ac:dyDescent="0.25">
      <c r="A167" s="45" t="s">
        <v>672</v>
      </c>
      <c r="B167" s="60"/>
      <c r="C167" s="60"/>
      <c r="D167" s="60"/>
      <c r="E167" s="60"/>
      <c r="F167" s="60"/>
      <c r="G167" s="536"/>
      <c r="H167" s="537"/>
      <c r="I167" s="60"/>
      <c r="J167" s="44">
        <f>SUM(B167:I167)</f>
        <v>0</v>
      </c>
    </row>
    <row r="168" spans="1:10" hidden="1" x14ac:dyDescent="0.25">
      <c r="A168" s="45" t="s">
        <v>673</v>
      </c>
      <c r="B168" s="60"/>
      <c r="C168" s="60"/>
      <c r="D168" s="60"/>
      <c r="E168" s="60"/>
      <c r="F168" s="60"/>
      <c r="G168" s="536"/>
      <c r="H168" s="537"/>
      <c r="I168" s="60"/>
      <c r="J168" s="44">
        <f>SUM(B168:I168)</f>
        <v>0</v>
      </c>
    </row>
    <row r="169" spans="1:10" ht="27" hidden="1" customHeight="1" x14ac:dyDescent="0.25">
      <c r="A169" s="46" t="s">
        <v>674</v>
      </c>
      <c r="B169" s="61">
        <f>B165+B166-B167+B168</f>
        <v>0</v>
      </c>
      <c r="C169" s="61">
        <f>C165+C166-C167+C168</f>
        <v>0</v>
      </c>
      <c r="D169" s="61">
        <f>D165+D166-D167+D168</f>
        <v>0</v>
      </c>
      <c r="E169" s="61">
        <f>E165+E166-E167+E168</f>
        <v>0</v>
      </c>
      <c r="F169" s="61">
        <f>F165+F166-F167+F168</f>
        <v>0</v>
      </c>
      <c r="G169" s="973">
        <f>SUM(G165)+G166-G167+G168</f>
        <v>0</v>
      </c>
      <c r="H169" s="1315"/>
      <c r="I169" s="61">
        <f>I165+I166-I167+I168</f>
        <v>0</v>
      </c>
      <c r="J169" s="48">
        <f>SUM(B169:I169)</f>
        <v>0</v>
      </c>
    </row>
    <row r="170" spans="1:10" ht="12.75" hidden="1" customHeight="1" x14ac:dyDescent="0.25">
      <c r="A170" s="1527" t="s">
        <v>675</v>
      </c>
      <c r="B170" s="1528"/>
      <c r="C170" s="1528"/>
      <c r="D170" s="1528"/>
      <c r="E170" s="1528"/>
      <c r="F170" s="1528"/>
      <c r="G170" s="1528"/>
      <c r="H170" s="1528"/>
      <c r="I170" s="1528"/>
      <c r="J170" s="1529"/>
    </row>
    <row r="171" spans="1:10" ht="32.25" hidden="1" customHeight="1" x14ac:dyDescent="0.25">
      <c r="A171" s="42" t="s">
        <v>670</v>
      </c>
      <c r="B171" s="60"/>
      <c r="C171" s="60"/>
      <c r="D171" s="60"/>
      <c r="E171" s="60"/>
      <c r="F171" s="60"/>
      <c r="G171" s="536"/>
      <c r="H171" s="537"/>
      <c r="I171" s="60"/>
      <c r="J171" s="49">
        <f>SUM(B171:I171)</f>
        <v>0</v>
      </c>
    </row>
    <row r="172" spans="1:10" hidden="1" x14ac:dyDescent="0.25">
      <c r="A172" s="45" t="s">
        <v>671</v>
      </c>
      <c r="B172" s="60"/>
      <c r="C172" s="60"/>
      <c r="D172" s="60"/>
      <c r="E172" s="60"/>
      <c r="F172" s="60"/>
      <c r="G172" s="536"/>
      <c r="H172" s="537"/>
      <c r="I172" s="60"/>
      <c r="J172" s="49">
        <f>SUM(B172:I172)</f>
        <v>0</v>
      </c>
    </row>
    <row r="173" spans="1:10" hidden="1" x14ac:dyDescent="0.25">
      <c r="A173" s="45" t="s">
        <v>672</v>
      </c>
      <c r="B173" s="60"/>
      <c r="C173" s="60"/>
      <c r="D173" s="60"/>
      <c r="E173" s="60"/>
      <c r="F173" s="60"/>
      <c r="G173" s="536"/>
      <c r="H173" s="537"/>
      <c r="I173" s="60"/>
      <c r="J173" s="49">
        <f>SUM(B173:I173)</f>
        <v>0</v>
      </c>
    </row>
    <row r="174" spans="1:10" ht="27" hidden="1" customHeight="1" x14ac:dyDescent="0.25">
      <c r="A174" s="46" t="s">
        <v>674</v>
      </c>
      <c r="B174" s="61">
        <f>B171+B172-B173</f>
        <v>0</v>
      </c>
      <c r="C174" s="61">
        <f>C171+C172-C173</f>
        <v>0</v>
      </c>
      <c r="D174" s="61">
        <f>D171+D172-D173</f>
        <v>0</v>
      </c>
      <c r="E174" s="61">
        <f>E171+E172-E173</f>
        <v>0</v>
      </c>
      <c r="F174" s="61">
        <f>F171+F172-F173</f>
        <v>0</v>
      </c>
      <c r="G174" s="973">
        <f>SUM(G171)+G172-G173</f>
        <v>0</v>
      </c>
      <c r="H174" s="1315"/>
      <c r="I174" s="61">
        <f>SUM(I171)+I172-I173</f>
        <v>0</v>
      </c>
      <c r="J174" s="50">
        <f>SUM(B174:I174)</f>
        <v>0</v>
      </c>
    </row>
    <row r="175" spans="1:10" hidden="1" x14ac:dyDescent="0.25">
      <c r="A175" s="1527" t="s">
        <v>676</v>
      </c>
      <c r="B175" s="1528"/>
      <c r="C175" s="1528"/>
      <c r="D175" s="1528"/>
      <c r="E175" s="1528"/>
      <c r="F175" s="1528"/>
      <c r="G175" s="1528"/>
      <c r="H175" s="1528"/>
      <c r="I175" s="1528"/>
      <c r="J175" s="1529"/>
    </row>
    <row r="176" spans="1:10" ht="27.75" hidden="1" customHeight="1" x14ac:dyDescent="0.25">
      <c r="A176" s="42" t="s">
        <v>670</v>
      </c>
      <c r="B176" s="60"/>
      <c r="C176" s="60"/>
      <c r="D176" s="60"/>
      <c r="E176" s="60"/>
      <c r="F176" s="60"/>
      <c r="G176" s="536"/>
      <c r="H176" s="537"/>
      <c r="I176" s="60"/>
      <c r="J176" s="49">
        <f>SUM(B176:I176)</f>
        <v>0</v>
      </c>
    </row>
    <row r="177" spans="1:17" hidden="1" x14ac:dyDescent="0.25">
      <c r="A177" s="45" t="s">
        <v>671</v>
      </c>
      <c r="B177" s="60"/>
      <c r="C177" s="60"/>
      <c r="D177" s="60"/>
      <c r="E177" s="60"/>
      <c r="F177" s="60"/>
      <c r="G177" s="536"/>
      <c r="H177" s="537"/>
      <c r="I177" s="60"/>
      <c r="J177" s="49">
        <f>SUM(B177:I177)</f>
        <v>0</v>
      </c>
    </row>
    <row r="178" spans="1:17" hidden="1" x14ac:dyDescent="0.25">
      <c r="A178" s="45" t="s">
        <v>672</v>
      </c>
      <c r="B178" s="60"/>
      <c r="C178" s="60"/>
      <c r="D178" s="60"/>
      <c r="E178" s="60"/>
      <c r="F178" s="60"/>
      <c r="G178" s="536"/>
      <c r="H178" s="537"/>
      <c r="I178" s="60"/>
      <c r="J178" s="49">
        <f>SUM(B178:I178)</f>
        <v>0</v>
      </c>
    </row>
    <row r="179" spans="1:17" ht="28.5" hidden="1" customHeight="1" x14ac:dyDescent="0.25">
      <c r="A179" s="46" t="s">
        <v>674</v>
      </c>
      <c r="B179" s="61">
        <f>B176+B177-B178</f>
        <v>0</v>
      </c>
      <c r="C179" s="61">
        <f>C176+C177-C178</f>
        <v>0</v>
      </c>
      <c r="D179" s="61">
        <f>D176+D177-D178</f>
        <v>0</v>
      </c>
      <c r="E179" s="61">
        <f>E176+E177-E178</f>
        <v>0</v>
      </c>
      <c r="F179" s="61">
        <f>F176+F177-F178</f>
        <v>0</v>
      </c>
      <c r="G179" s="973">
        <f>SUM(G176)+G177-G178</f>
        <v>0</v>
      </c>
      <c r="H179" s="1315"/>
      <c r="I179" s="61">
        <f>I176+I177-I178</f>
        <v>0</v>
      </c>
      <c r="J179" s="48">
        <f>J176+J177-J178</f>
        <v>0</v>
      </c>
    </row>
    <row r="180" spans="1:17" hidden="1" x14ac:dyDescent="0.25">
      <c r="A180" s="1522" t="s">
        <v>677</v>
      </c>
      <c r="B180" s="1523"/>
      <c r="C180" s="1523"/>
      <c r="D180" s="1523"/>
      <c r="E180" s="1523"/>
      <c r="F180" s="1523"/>
      <c r="G180" s="1523"/>
      <c r="H180" s="1523"/>
      <c r="I180" s="1523"/>
      <c r="J180" s="1524"/>
    </row>
    <row r="181" spans="1:17" ht="27.75" hidden="1" customHeight="1" x14ac:dyDescent="0.25">
      <c r="A181" s="42" t="s">
        <v>670</v>
      </c>
      <c r="B181" s="51">
        <f t="shared" ref="B181:G181" si="2">SUM(B165,-B171,-B176)</f>
        <v>0</v>
      </c>
      <c r="C181" s="51">
        <f t="shared" si="2"/>
        <v>0</v>
      </c>
      <c r="D181" s="51">
        <f t="shared" si="2"/>
        <v>0</v>
      </c>
      <c r="E181" s="51">
        <f t="shared" si="2"/>
        <v>0</v>
      </c>
      <c r="F181" s="51">
        <f t="shared" si="2"/>
        <v>0</v>
      </c>
      <c r="G181" s="1525">
        <f t="shared" si="2"/>
        <v>0</v>
      </c>
      <c r="H181" s="1526"/>
      <c r="I181" s="51">
        <f>SUM(I165,-I171,-I176)</f>
        <v>0</v>
      </c>
      <c r="J181" s="48">
        <f>SUM(B181:I181)</f>
        <v>0</v>
      </c>
    </row>
    <row r="182" spans="1:17" ht="28.5" hidden="1" customHeight="1" x14ac:dyDescent="0.25">
      <c r="A182" s="52" t="s">
        <v>674</v>
      </c>
      <c r="B182" s="53">
        <f t="shared" ref="B182:G182" si="3">SUM(B169,-B174,-B179)</f>
        <v>0</v>
      </c>
      <c r="C182" s="53">
        <f t="shared" si="3"/>
        <v>0</v>
      </c>
      <c r="D182" s="53">
        <f t="shared" si="3"/>
        <v>0</v>
      </c>
      <c r="E182" s="53">
        <f t="shared" si="3"/>
        <v>0</v>
      </c>
      <c r="F182" s="53">
        <f t="shared" si="3"/>
        <v>0</v>
      </c>
      <c r="G182" s="1394">
        <f t="shared" si="3"/>
        <v>0</v>
      </c>
      <c r="H182" s="549"/>
      <c r="I182" s="53">
        <f>SUM(I169,-I174,-I179)</f>
        <v>0</v>
      </c>
      <c r="J182" s="54">
        <f>SUM(B182,C182,D182,E182,F182,G182,I182)</f>
        <v>0</v>
      </c>
    </row>
    <row r="183" spans="1:17" ht="13.5" hidden="1" customHeight="1" x14ac:dyDescent="0.25"/>
    <row r="184" spans="1:17" hidden="1" x14ac:dyDescent="0.25">
      <c r="A184" s="727" t="s">
        <v>680</v>
      </c>
      <c r="B184" s="589"/>
      <c r="C184" s="589"/>
      <c r="D184" s="589"/>
      <c r="E184" s="589"/>
      <c r="F184" s="589"/>
      <c r="G184" s="589"/>
      <c r="H184" s="589"/>
      <c r="I184" s="589"/>
      <c r="J184" s="589"/>
    </row>
    <row r="185" spans="1:17" s="2" customFormat="1" ht="17.25" hidden="1" customHeight="1" x14ac:dyDescent="0.2">
      <c r="A185" s="753" t="s">
        <v>681</v>
      </c>
      <c r="B185" s="594"/>
      <c r="C185" s="594"/>
      <c r="D185" s="594"/>
      <c r="E185" s="594"/>
      <c r="F185" s="594"/>
      <c r="G185" s="594"/>
      <c r="H185" s="594"/>
      <c r="I185" s="594"/>
      <c r="J185" s="594"/>
      <c r="L185" s="342"/>
      <c r="M185" s="342"/>
      <c r="N185" s="342"/>
      <c r="O185" s="342"/>
      <c r="P185" s="342"/>
      <c r="Q185" s="342"/>
    </row>
    <row r="186" spans="1:17" ht="9" hidden="1" customHeight="1" x14ac:dyDescent="0.25">
      <c r="A186" s="589"/>
      <c r="B186" s="589"/>
      <c r="C186" s="589"/>
      <c r="D186" s="589"/>
      <c r="E186" s="589"/>
      <c r="F186" s="589"/>
      <c r="G186" s="589"/>
      <c r="H186" s="589"/>
      <c r="I186" s="589"/>
      <c r="J186" s="589"/>
    </row>
    <row r="187" spans="1:17" ht="27" hidden="1" customHeight="1" x14ac:dyDescent="0.25">
      <c r="A187" s="727" t="s">
        <v>682</v>
      </c>
      <c r="B187" s="589"/>
      <c r="C187" s="589"/>
      <c r="D187" s="589"/>
      <c r="E187" s="589"/>
      <c r="F187" s="589"/>
      <c r="G187" s="589"/>
      <c r="H187" s="589"/>
      <c r="I187" s="589"/>
      <c r="J187" s="589"/>
    </row>
    <row r="188" spans="1:17" s="62" customFormat="1" ht="27" hidden="1" customHeight="1" x14ac:dyDescent="0.2">
      <c r="A188" s="1521" t="s">
        <v>683</v>
      </c>
      <c r="B188" s="594"/>
      <c r="C188" s="594"/>
      <c r="D188" s="594"/>
      <c r="E188" s="594"/>
      <c r="F188" s="594"/>
      <c r="G188" s="594"/>
      <c r="H188" s="594"/>
      <c r="I188" s="594"/>
      <c r="J188" s="594"/>
      <c r="L188" s="342"/>
      <c r="M188" s="342"/>
      <c r="N188" s="342"/>
      <c r="O188" s="342"/>
      <c r="P188" s="342"/>
      <c r="Q188" s="342"/>
    </row>
    <row r="189" spans="1:17" ht="6" hidden="1" customHeight="1" x14ac:dyDescent="0.25">
      <c r="A189" s="589"/>
      <c r="B189" s="589"/>
      <c r="C189" s="589"/>
      <c r="D189" s="589"/>
      <c r="E189" s="589"/>
      <c r="F189" s="589"/>
      <c r="G189" s="589"/>
      <c r="H189" s="589"/>
      <c r="I189" s="589"/>
      <c r="J189" s="589"/>
    </row>
    <row r="190" spans="1:17" s="26" customFormat="1" ht="28.5" hidden="1" customHeight="1" x14ac:dyDescent="0.2">
      <c r="A190" s="1516" t="s">
        <v>684</v>
      </c>
      <c r="B190" s="1516"/>
      <c r="C190" s="1516"/>
      <c r="D190" s="1516"/>
      <c r="E190" s="1516"/>
      <c r="F190" s="1516"/>
      <c r="G190" s="1516"/>
      <c r="H190" s="1516"/>
      <c r="I190" s="1516"/>
      <c r="J190" s="1516"/>
      <c r="L190" s="342"/>
      <c r="M190" s="342"/>
      <c r="N190" s="342"/>
      <c r="O190" s="342"/>
      <c r="P190" s="342"/>
      <c r="Q190" s="342"/>
    </row>
    <row r="191" spans="1:17" ht="25.5" hidden="1" customHeight="1" x14ac:dyDescent="0.25">
      <c r="A191" s="1329" t="s">
        <v>685</v>
      </c>
      <c r="B191" s="1517"/>
      <c r="C191" s="1517"/>
      <c r="D191" s="1517"/>
      <c r="E191" s="1517"/>
      <c r="F191" s="1517"/>
      <c r="G191" s="1518" t="s">
        <v>686</v>
      </c>
      <c r="H191" s="1518"/>
      <c r="I191" s="1517"/>
      <c r="J191" s="1519"/>
    </row>
    <row r="192" spans="1:17" ht="24" hidden="1" customHeight="1" x14ac:dyDescent="0.25">
      <c r="A192" s="1520" t="s">
        <v>687</v>
      </c>
      <c r="B192" s="1206"/>
      <c r="C192" s="1206"/>
      <c r="D192" s="1206"/>
      <c r="E192" s="1206"/>
      <c r="F192" s="1206"/>
      <c r="G192" s="1206"/>
      <c r="H192" s="1206"/>
      <c r="I192" s="1206"/>
      <c r="J192" s="1422"/>
    </row>
    <row r="193" spans="1:17" ht="24.75" hidden="1" customHeight="1" x14ac:dyDescent="0.25">
      <c r="A193" s="807" t="s">
        <v>688</v>
      </c>
      <c r="B193" s="725"/>
      <c r="C193" s="725"/>
      <c r="D193" s="725"/>
      <c r="E193" s="725"/>
      <c r="F193" s="725"/>
      <c r="G193" s="725"/>
      <c r="H193" s="725"/>
      <c r="I193" s="725"/>
      <c r="J193" s="726"/>
    </row>
    <row r="194" spans="1:17" ht="6.75" customHeight="1" x14ac:dyDescent="0.25"/>
    <row r="195" spans="1:17" ht="18" customHeight="1" x14ac:dyDescent="0.25">
      <c r="A195" s="1514" t="s">
        <v>689</v>
      </c>
      <c r="B195" s="1515"/>
      <c r="C195" s="1515"/>
      <c r="D195" s="1515"/>
      <c r="E195" s="1515"/>
      <c r="F195" s="1515"/>
      <c r="G195" s="1515"/>
      <c r="H195" s="1515"/>
      <c r="I195" s="1515"/>
      <c r="J195" s="1515"/>
    </row>
    <row r="196" spans="1:17" ht="14.25" customHeight="1" thickBot="1" x14ac:dyDescent="0.3">
      <c r="A196" s="774"/>
      <c r="B196" s="774"/>
      <c r="C196" s="774"/>
      <c r="D196" s="774"/>
      <c r="E196" s="774"/>
      <c r="F196" s="774"/>
      <c r="G196" s="774"/>
      <c r="H196" s="774"/>
      <c r="I196" s="1507" t="s">
        <v>654</v>
      </c>
      <c r="J196" s="1508"/>
    </row>
    <row r="197" spans="1:17" ht="12.75" customHeight="1" x14ac:dyDescent="0.25">
      <c r="A197" s="637" t="s">
        <v>690</v>
      </c>
      <c r="B197" s="1503" t="s">
        <v>691</v>
      </c>
      <c r="C197" s="1503"/>
      <c r="D197" s="1503"/>
      <c r="E197" s="1503"/>
      <c r="F197" s="1503"/>
      <c r="G197" s="1503"/>
      <c r="H197" s="1503"/>
      <c r="I197" s="1503"/>
      <c r="J197" s="1504"/>
    </row>
    <row r="198" spans="1:17" s="67" customFormat="1" ht="66.75" customHeight="1" x14ac:dyDescent="0.25">
      <c r="A198" s="1082"/>
      <c r="B198" s="63" t="s">
        <v>692</v>
      </c>
      <c r="C198" s="63" t="s">
        <v>608</v>
      </c>
      <c r="D198" s="64" t="s">
        <v>693</v>
      </c>
      <c r="E198" s="65" t="s">
        <v>694</v>
      </c>
      <c r="F198" s="64" t="s">
        <v>695</v>
      </c>
      <c r="G198" s="1489" t="s">
        <v>696</v>
      </c>
      <c r="H198" s="1490"/>
      <c r="I198" s="64" t="s">
        <v>697</v>
      </c>
      <c r="J198" s="66" t="s">
        <v>698</v>
      </c>
      <c r="L198" s="342"/>
      <c r="M198" s="342"/>
      <c r="N198" s="342"/>
      <c r="O198" s="342"/>
      <c r="P198" s="342"/>
      <c r="Q198" s="342"/>
    </row>
    <row r="199" spans="1:17" ht="10.5" customHeight="1" thickBot="1" x14ac:dyDescent="0.3">
      <c r="A199" s="57" t="s">
        <v>577</v>
      </c>
      <c r="B199" s="58" t="s">
        <v>578</v>
      </c>
      <c r="C199" s="58" t="s">
        <v>579</v>
      </c>
      <c r="D199" s="58" t="s">
        <v>580</v>
      </c>
      <c r="E199" s="58" t="s">
        <v>581</v>
      </c>
      <c r="F199" s="58" t="s">
        <v>665</v>
      </c>
      <c r="G199" s="1397" t="s">
        <v>666</v>
      </c>
      <c r="H199" s="586"/>
      <c r="I199" s="58" t="s">
        <v>667</v>
      </c>
      <c r="J199" s="59" t="s">
        <v>668</v>
      </c>
    </row>
    <row r="200" spans="1:17" x14ac:dyDescent="0.25">
      <c r="A200" s="1494" t="s">
        <v>669</v>
      </c>
      <c r="B200" s="1495"/>
      <c r="C200" s="1495"/>
      <c r="D200" s="1495"/>
      <c r="E200" s="1495"/>
      <c r="F200" s="1495"/>
      <c r="G200" s="1495"/>
      <c r="H200" s="1495"/>
      <c r="I200" s="1495"/>
      <c r="J200" s="1496"/>
    </row>
    <row r="201" spans="1:17" ht="24" customHeight="1" x14ac:dyDescent="0.25">
      <c r="A201" s="68" t="s">
        <v>670</v>
      </c>
      <c r="B201" s="69">
        <f t="shared" ref="B201:G201" si="4">SUM(B235)</f>
        <v>113965</v>
      </c>
      <c r="C201" s="69">
        <f t="shared" si="4"/>
        <v>236135</v>
      </c>
      <c r="D201" s="69">
        <f t="shared" si="4"/>
        <v>417301</v>
      </c>
      <c r="E201" s="69">
        <f t="shared" si="4"/>
        <v>0</v>
      </c>
      <c r="F201" s="69">
        <f t="shared" si="4"/>
        <v>0</v>
      </c>
      <c r="G201" s="1512">
        <f t="shared" si="4"/>
        <v>14069</v>
      </c>
      <c r="H201" s="1513"/>
      <c r="I201" s="69">
        <f>SUM(I235)</f>
        <v>0</v>
      </c>
      <c r="J201" s="70">
        <f>SUM(B201:I201)</f>
        <v>781470</v>
      </c>
    </row>
    <row r="202" spans="1:17" x14ac:dyDescent="0.25">
      <c r="A202" s="71" t="s">
        <v>671</v>
      </c>
      <c r="B202" s="69"/>
      <c r="C202" s="69"/>
      <c r="D202" s="69"/>
      <c r="E202" s="69"/>
      <c r="F202" s="69"/>
      <c r="G202" s="1512">
        <v>24602</v>
      </c>
      <c r="H202" s="1513"/>
      <c r="I202" s="69"/>
      <c r="J202" s="70">
        <f>SUM(B202:I202)</f>
        <v>24602</v>
      </c>
    </row>
    <row r="203" spans="1:17" x14ac:dyDescent="0.25">
      <c r="A203" s="45" t="s">
        <v>672</v>
      </c>
      <c r="B203" s="43"/>
      <c r="C203" s="43"/>
      <c r="D203" s="43"/>
      <c r="E203" s="43"/>
      <c r="F203" s="43"/>
      <c r="G203" s="965"/>
      <c r="H203" s="1478"/>
      <c r="I203" s="43"/>
      <c r="J203" s="48">
        <f>SUM(B203:I203)</f>
        <v>0</v>
      </c>
    </row>
    <row r="204" spans="1:17" x14ac:dyDescent="0.25">
      <c r="A204" s="45" t="s">
        <v>673</v>
      </c>
      <c r="B204" s="43"/>
      <c r="C204" s="43"/>
      <c r="D204" s="43">
        <v>21652</v>
      </c>
      <c r="E204" s="43"/>
      <c r="F204" s="43"/>
      <c r="G204" s="965">
        <f>SUM(B204:F204)*-1</f>
        <v>-21652</v>
      </c>
      <c r="H204" s="1478"/>
      <c r="I204" s="43"/>
      <c r="J204" s="48">
        <f>SUM(B204:I204)</f>
        <v>0</v>
      </c>
    </row>
    <row r="205" spans="1:17" ht="23.25" customHeight="1" thickBot="1" x14ac:dyDescent="0.3">
      <c r="A205" s="72" t="s">
        <v>674</v>
      </c>
      <c r="B205" s="73">
        <f>B201+B202-B203+B204</f>
        <v>113965</v>
      </c>
      <c r="C205" s="73">
        <f>C201+C202-C203+C204</f>
        <v>236135</v>
      </c>
      <c r="D205" s="73">
        <f>D201+D202-D203+D204</f>
        <v>438953</v>
      </c>
      <c r="E205" s="73">
        <f>E201+E202-E203+E204</f>
        <v>0</v>
      </c>
      <c r="F205" s="73">
        <f>F201+F202-F203+F204</f>
        <v>0</v>
      </c>
      <c r="G205" s="1499">
        <f>SUM(G201)+G202-G203+G204</f>
        <v>17019</v>
      </c>
      <c r="H205" s="1500"/>
      <c r="I205" s="73">
        <f>I201+I202-I203+I204</f>
        <v>0</v>
      </c>
      <c r="J205" s="74">
        <f>SUM(B205:I205)</f>
        <v>806072</v>
      </c>
    </row>
    <row r="206" spans="1:17" s="8" customFormat="1" ht="83.25" hidden="1" customHeight="1" x14ac:dyDescent="0.25">
      <c r="A206" s="75"/>
      <c r="B206" s="76"/>
      <c r="C206" s="76"/>
      <c r="D206" s="76"/>
      <c r="E206" s="76"/>
      <c r="F206" s="76"/>
      <c r="G206" s="76"/>
      <c r="H206" s="76"/>
      <c r="I206" s="76"/>
      <c r="J206" s="77"/>
      <c r="L206" s="343"/>
      <c r="M206" s="343"/>
      <c r="N206" s="343"/>
      <c r="O206" s="343"/>
      <c r="P206" s="343"/>
      <c r="Q206" s="343"/>
    </row>
    <row r="207" spans="1:17" s="8" customFormat="1" ht="13.5" hidden="1" customHeight="1" x14ac:dyDescent="0.25">
      <c r="A207" s="75"/>
      <c r="B207" s="76"/>
      <c r="C207" s="76"/>
      <c r="D207" s="76"/>
      <c r="E207" s="76"/>
      <c r="F207" s="76"/>
      <c r="L207" s="343"/>
      <c r="M207" s="343"/>
      <c r="N207" s="343"/>
      <c r="O207" s="343"/>
      <c r="P207" s="343"/>
      <c r="Q207" s="343"/>
    </row>
    <row r="208" spans="1:17" s="8" customFormat="1" ht="15.75" hidden="1" customHeight="1" x14ac:dyDescent="0.25">
      <c r="A208" s="637" t="s">
        <v>690</v>
      </c>
      <c r="B208" s="1505" t="s">
        <v>656</v>
      </c>
      <c r="C208" s="1505"/>
      <c r="D208" s="1505"/>
      <c r="E208" s="1505"/>
      <c r="F208" s="1505"/>
      <c r="G208" s="1505"/>
      <c r="H208" s="1505"/>
      <c r="I208" s="1505"/>
      <c r="J208" s="1506"/>
      <c r="L208" s="343"/>
      <c r="M208" s="343"/>
      <c r="N208" s="343"/>
      <c r="O208" s="343"/>
      <c r="P208" s="343"/>
      <c r="Q208" s="343"/>
    </row>
    <row r="209" spans="1:17" s="8" customFormat="1" ht="69" hidden="1" customHeight="1" x14ac:dyDescent="0.25">
      <c r="A209" s="1082"/>
      <c r="B209" s="63" t="s">
        <v>692</v>
      </c>
      <c r="C209" s="63" t="s">
        <v>608</v>
      </c>
      <c r="D209" s="64" t="s">
        <v>693</v>
      </c>
      <c r="E209" s="65" t="s">
        <v>694</v>
      </c>
      <c r="F209" s="64" t="s">
        <v>695</v>
      </c>
      <c r="G209" s="1489" t="s">
        <v>696</v>
      </c>
      <c r="H209" s="1490"/>
      <c r="I209" s="64" t="s">
        <v>697</v>
      </c>
      <c r="J209" s="66" t="s">
        <v>698</v>
      </c>
      <c r="L209" s="343"/>
      <c r="M209" s="343"/>
      <c r="N209" s="343"/>
      <c r="O209" s="343"/>
      <c r="P209" s="343"/>
      <c r="Q209" s="343"/>
    </row>
    <row r="210" spans="1:17" s="8" customFormat="1" ht="15" hidden="1" customHeight="1" x14ac:dyDescent="0.25">
      <c r="A210" s="57" t="s">
        <v>577</v>
      </c>
      <c r="B210" s="58" t="s">
        <v>578</v>
      </c>
      <c r="C210" s="58" t="s">
        <v>579</v>
      </c>
      <c r="D210" s="58" t="s">
        <v>580</v>
      </c>
      <c r="E210" s="58" t="s">
        <v>581</v>
      </c>
      <c r="F210" s="58" t="s">
        <v>665</v>
      </c>
      <c r="G210" s="1397" t="s">
        <v>666</v>
      </c>
      <c r="H210" s="586"/>
      <c r="I210" s="58" t="s">
        <v>667</v>
      </c>
      <c r="J210" s="59" t="s">
        <v>668</v>
      </c>
      <c r="L210" s="343"/>
      <c r="M210" s="343"/>
      <c r="N210" s="343"/>
      <c r="O210" s="343"/>
      <c r="P210" s="343"/>
      <c r="Q210" s="343"/>
    </row>
    <row r="211" spans="1:17" s="8" customFormat="1" ht="15" hidden="1" customHeight="1" x14ac:dyDescent="0.25">
      <c r="A211" s="78"/>
      <c r="B211" s="79"/>
      <c r="C211" s="79"/>
      <c r="D211" s="79"/>
      <c r="E211" s="79"/>
      <c r="F211" s="79"/>
      <c r="G211" s="79"/>
      <c r="H211" s="79"/>
      <c r="I211" s="79"/>
      <c r="J211" s="80"/>
      <c r="L211" s="343"/>
      <c r="M211" s="343"/>
      <c r="N211" s="343"/>
      <c r="O211" s="343"/>
      <c r="P211" s="343"/>
      <c r="Q211" s="343"/>
    </row>
    <row r="212" spans="1:17" ht="12" customHeight="1" x14ac:dyDescent="0.25">
      <c r="A212" s="1509" t="s">
        <v>675</v>
      </c>
      <c r="B212" s="1510"/>
      <c r="C212" s="1510"/>
      <c r="D212" s="1510"/>
      <c r="E212" s="1510"/>
      <c r="F212" s="1510"/>
      <c r="G212" s="1510"/>
      <c r="H212" s="1510"/>
      <c r="I212" s="1510"/>
      <c r="J212" s="1511"/>
    </row>
    <row r="213" spans="1:17" ht="23.25" customHeight="1" x14ac:dyDescent="0.25">
      <c r="A213" s="42" t="s">
        <v>670</v>
      </c>
      <c r="B213" s="43">
        <v>0</v>
      </c>
      <c r="C213" s="43">
        <f>SUM(C240)</f>
        <v>63815</v>
      </c>
      <c r="D213" s="43">
        <f>SUM(D240)</f>
        <v>282928</v>
      </c>
      <c r="E213" s="43"/>
      <c r="F213" s="43"/>
      <c r="G213" s="965"/>
      <c r="H213" s="1478"/>
      <c r="I213" s="43"/>
      <c r="J213" s="50">
        <f>SUM(B213:I213)</f>
        <v>346743</v>
      </c>
    </row>
    <row r="214" spans="1:17" x14ac:dyDescent="0.25">
      <c r="A214" s="45" t="s">
        <v>671</v>
      </c>
      <c r="B214" s="43">
        <v>0</v>
      </c>
      <c r="C214" s="43">
        <v>11807</v>
      </c>
      <c r="D214" s="43">
        <v>43392</v>
      </c>
      <c r="E214" s="43"/>
      <c r="F214" s="43"/>
      <c r="G214" s="965"/>
      <c r="H214" s="1478"/>
      <c r="I214" s="43"/>
      <c r="J214" s="50">
        <f>SUM(B214:I214)</f>
        <v>55199</v>
      </c>
    </row>
    <row r="215" spans="1:17" x14ac:dyDescent="0.25">
      <c r="A215" s="45" t="s">
        <v>672</v>
      </c>
      <c r="B215" s="43">
        <v>0</v>
      </c>
      <c r="C215" s="43"/>
      <c r="D215" s="43"/>
      <c r="E215" s="43"/>
      <c r="F215" s="43"/>
      <c r="G215" s="965"/>
      <c r="H215" s="1478"/>
      <c r="I215" s="43"/>
      <c r="J215" s="50">
        <f>SUM(B215:I215)</f>
        <v>0</v>
      </c>
    </row>
    <row r="216" spans="1:17" ht="23.25" customHeight="1" thickBot="1" x14ac:dyDescent="0.3">
      <c r="A216" s="72" t="s">
        <v>674</v>
      </c>
      <c r="B216" s="73">
        <v>0</v>
      </c>
      <c r="C216" s="73">
        <f>C213+C214-C215</f>
        <v>75622</v>
      </c>
      <c r="D216" s="73">
        <f>D213+D214-D215</f>
        <v>326320</v>
      </c>
      <c r="E216" s="73">
        <f>E213+E214-E215</f>
        <v>0</v>
      </c>
      <c r="F216" s="73">
        <f>F213+F214-F215</f>
        <v>0</v>
      </c>
      <c r="G216" s="1499">
        <f>SUM(G213)+G214-G215</f>
        <v>0</v>
      </c>
      <c r="H216" s="1500"/>
      <c r="I216" s="73">
        <f>SUM(I213)+I214-I215</f>
        <v>0</v>
      </c>
      <c r="J216" s="81">
        <f>SUM(B216:I216)</f>
        <v>401942</v>
      </c>
    </row>
    <row r="217" spans="1:17" s="8" customFormat="1" ht="6" customHeight="1" x14ac:dyDescent="0.25">
      <c r="A217" s="75"/>
      <c r="B217" s="76"/>
      <c r="C217" s="76"/>
      <c r="D217" s="76"/>
      <c r="E217" s="76"/>
      <c r="F217" s="76"/>
      <c r="G217" s="76"/>
      <c r="H217" s="76"/>
      <c r="I217" s="76"/>
      <c r="J217" s="82"/>
      <c r="L217" s="343"/>
      <c r="M217" s="343"/>
      <c r="N217" s="343"/>
      <c r="O217" s="343"/>
      <c r="P217" s="343"/>
      <c r="Q217" s="343"/>
    </row>
    <row r="218" spans="1:17" s="8" customFormat="1" ht="13.5" customHeight="1" thickBot="1" x14ac:dyDescent="0.3">
      <c r="A218" s="75"/>
      <c r="B218" s="76"/>
      <c r="C218" s="76"/>
      <c r="D218" s="76"/>
      <c r="E218" s="76"/>
      <c r="F218" s="76"/>
      <c r="G218" s="1501" t="s">
        <v>699</v>
      </c>
      <c r="H218" s="1501"/>
      <c r="I218" s="1502"/>
      <c r="J218" s="1502"/>
      <c r="L218" s="343"/>
      <c r="M218" s="343"/>
      <c r="N218" s="343"/>
      <c r="O218" s="343"/>
      <c r="P218" s="343"/>
      <c r="Q218" s="343"/>
    </row>
    <row r="219" spans="1:17" s="8" customFormat="1" ht="13.5" customHeight="1" x14ac:dyDescent="0.25">
      <c r="A219" s="637" t="s">
        <v>690</v>
      </c>
      <c r="B219" s="1503" t="s">
        <v>691</v>
      </c>
      <c r="C219" s="1503"/>
      <c r="D219" s="1503"/>
      <c r="E219" s="1503"/>
      <c r="F219" s="1503"/>
      <c r="G219" s="1503"/>
      <c r="H219" s="1503"/>
      <c r="I219" s="1503"/>
      <c r="J219" s="1504"/>
      <c r="L219" s="343"/>
      <c r="M219" s="343"/>
      <c r="N219" s="343"/>
      <c r="O219" s="343"/>
      <c r="P219" s="343"/>
      <c r="Q219" s="343"/>
    </row>
    <row r="220" spans="1:17" s="8" customFormat="1" ht="65.25" customHeight="1" x14ac:dyDescent="0.25">
      <c r="A220" s="1082"/>
      <c r="B220" s="63" t="s">
        <v>692</v>
      </c>
      <c r="C220" s="63" t="s">
        <v>608</v>
      </c>
      <c r="D220" s="64" t="s">
        <v>693</v>
      </c>
      <c r="E220" s="65" t="s">
        <v>694</v>
      </c>
      <c r="F220" s="64" t="s">
        <v>695</v>
      </c>
      <c r="G220" s="1489" t="s">
        <v>696</v>
      </c>
      <c r="H220" s="1490"/>
      <c r="I220" s="64" t="s">
        <v>697</v>
      </c>
      <c r="J220" s="66" t="s">
        <v>698</v>
      </c>
      <c r="L220" s="343"/>
      <c r="M220" s="343"/>
      <c r="N220" s="343"/>
      <c r="O220" s="343"/>
      <c r="P220" s="343"/>
      <c r="Q220" s="343"/>
    </row>
    <row r="221" spans="1:17" s="8" customFormat="1" ht="11.25" customHeight="1" thickBot="1" x14ac:dyDescent="0.3">
      <c r="A221" s="57" t="s">
        <v>577</v>
      </c>
      <c r="B221" s="58" t="s">
        <v>578</v>
      </c>
      <c r="C221" s="58" t="s">
        <v>579</v>
      </c>
      <c r="D221" s="58" t="s">
        <v>580</v>
      </c>
      <c r="E221" s="58" t="s">
        <v>581</v>
      </c>
      <c r="F221" s="58" t="s">
        <v>665</v>
      </c>
      <c r="G221" s="1397" t="s">
        <v>666</v>
      </c>
      <c r="H221" s="586"/>
      <c r="I221" s="58" t="s">
        <v>667</v>
      </c>
      <c r="J221" s="59" t="s">
        <v>668</v>
      </c>
      <c r="L221" s="343"/>
      <c r="M221" s="343"/>
      <c r="N221" s="343"/>
      <c r="O221" s="343"/>
      <c r="P221" s="343"/>
      <c r="Q221" s="343"/>
    </row>
    <row r="222" spans="1:17" ht="12" customHeight="1" x14ac:dyDescent="0.25">
      <c r="A222" s="1491" t="s">
        <v>677</v>
      </c>
      <c r="B222" s="1492"/>
      <c r="C222" s="1492"/>
      <c r="D222" s="1492"/>
      <c r="E222" s="1492"/>
      <c r="F222" s="1492"/>
      <c r="G222" s="1492"/>
      <c r="H222" s="1492"/>
      <c r="I222" s="1492"/>
      <c r="J222" s="1493"/>
    </row>
    <row r="223" spans="1:17" ht="22.5" customHeight="1" x14ac:dyDescent="0.25">
      <c r="A223" s="42" t="s">
        <v>670</v>
      </c>
      <c r="B223" s="83">
        <f t="shared" ref="B223:G223" si="5">SUM(B201)-B213</f>
        <v>113965</v>
      </c>
      <c r="C223" s="83">
        <f t="shared" si="5"/>
        <v>172320</v>
      </c>
      <c r="D223" s="83">
        <f t="shared" si="5"/>
        <v>134373</v>
      </c>
      <c r="E223" s="83">
        <f t="shared" si="5"/>
        <v>0</v>
      </c>
      <c r="F223" s="83">
        <f t="shared" si="5"/>
        <v>0</v>
      </c>
      <c r="G223" s="1487">
        <f t="shared" si="5"/>
        <v>14069</v>
      </c>
      <c r="H223" s="1488"/>
      <c r="I223" s="83">
        <f>SUM(I201)-I213</f>
        <v>0</v>
      </c>
      <c r="J223" s="48">
        <f>SUM(B223:I223)</f>
        <v>434727</v>
      </c>
    </row>
    <row r="224" spans="1:17" ht="23.25" customHeight="1" thickBot="1" x14ac:dyDescent="0.3">
      <c r="A224" s="52" t="s">
        <v>674</v>
      </c>
      <c r="B224" s="84">
        <f t="shared" ref="B224:G224" si="6">SUM(B205)-B216</f>
        <v>113965</v>
      </c>
      <c r="C224" s="84">
        <f t="shared" si="6"/>
        <v>160513</v>
      </c>
      <c r="D224" s="84">
        <f t="shared" si="6"/>
        <v>112633</v>
      </c>
      <c r="E224" s="84">
        <f t="shared" si="6"/>
        <v>0</v>
      </c>
      <c r="F224" s="84">
        <f t="shared" si="6"/>
        <v>0</v>
      </c>
      <c r="G224" s="1463">
        <f t="shared" si="6"/>
        <v>17019</v>
      </c>
      <c r="H224" s="586"/>
      <c r="I224" s="84">
        <f>SUM(I205)-I216</f>
        <v>0</v>
      </c>
      <c r="J224" s="54">
        <f>SUM(B224,C224,D224,E224,F224,G224,I224)</f>
        <v>404130</v>
      </c>
    </row>
    <row r="225" spans="1:17" ht="27" customHeight="1" x14ac:dyDescent="0.25">
      <c r="A225" s="1452" t="s">
        <v>700</v>
      </c>
      <c r="B225" s="1452"/>
      <c r="C225" s="1452"/>
      <c r="D225" s="1452"/>
      <c r="E225" s="1452"/>
      <c r="F225" s="1452"/>
      <c r="G225" s="1452"/>
      <c r="H225" s="1452"/>
      <c r="I225" s="1452"/>
      <c r="J225" s="1452"/>
    </row>
    <row r="226" spans="1:17" ht="15" customHeight="1" thickBot="1" x14ac:dyDescent="0.3">
      <c r="I226" s="1100" t="s">
        <v>678</v>
      </c>
      <c r="J226" s="1100"/>
    </row>
    <row r="227" spans="1:17" ht="15" customHeight="1" x14ac:dyDescent="0.25">
      <c r="A227" s="637" t="s">
        <v>690</v>
      </c>
      <c r="B227" s="1025" t="s">
        <v>701</v>
      </c>
      <c r="C227" s="1497"/>
      <c r="D227" s="1497"/>
      <c r="E227" s="1497"/>
      <c r="F227" s="1497"/>
      <c r="G227" s="1497"/>
      <c r="H227" s="1497"/>
      <c r="I227" s="1497"/>
      <c r="J227" s="1498"/>
    </row>
    <row r="228" spans="1:17" ht="66.75" customHeight="1" x14ac:dyDescent="0.25">
      <c r="A228" s="1082"/>
      <c r="B228" s="63" t="s">
        <v>692</v>
      </c>
      <c r="C228" s="85" t="s">
        <v>608</v>
      </c>
      <c r="D228" s="64" t="s">
        <v>693</v>
      </c>
      <c r="E228" s="64" t="s">
        <v>694</v>
      </c>
      <c r="F228" s="64" t="s">
        <v>695</v>
      </c>
      <c r="G228" s="1489" t="s">
        <v>696</v>
      </c>
      <c r="H228" s="1490"/>
      <c r="I228" s="64" t="s">
        <v>697</v>
      </c>
      <c r="J228" s="66" t="s">
        <v>698</v>
      </c>
    </row>
    <row r="229" spans="1:17" ht="12" customHeight="1" thickBot="1" x14ac:dyDescent="0.3">
      <c r="A229" s="57" t="s">
        <v>577</v>
      </c>
      <c r="B229" s="58" t="s">
        <v>578</v>
      </c>
      <c r="C229" s="58" t="s">
        <v>579</v>
      </c>
      <c r="D229" s="58" t="s">
        <v>580</v>
      </c>
      <c r="E229" s="58" t="s">
        <v>581</v>
      </c>
      <c r="F229" s="58" t="s">
        <v>665</v>
      </c>
      <c r="G229" s="1397" t="s">
        <v>666</v>
      </c>
      <c r="H229" s="586"/>
      <c r="I229" s="58" t="s">
        <v>667</v>
      </c>
      <c r="J229" s="59" t="s">
        <v>668</v>
      </c>
    </row>
    <row r="230" spans="1:17" ht="13.5" customHeight="1" x14ac:dyDescent="0.25">
      <c r="A230" s="1494" t="s">
        <v>669</v>
      </c>
      <c r="B230" s="1495"/>
      <c r="C230" s="1495"/>
      <c r="D230" s="1495"/>
      <c r="E230" s="1495"/>
      <c r="F230" s="1495"/>
      <c r="G230" s="1495"/>
      <c r="H230" s="1495"/>
      <c r="I230" s="1495"/>
      <c r="J230" s="1496"/>
    </row>
    <row r="231" spans="1:17" ht="24" x14ac:dyDescent="0.25">
      <c r="A231" s="42" t="s">
        <v>670</v>
      </c>
      <c r="B231" s="43">
        <v>113965</v>
      </c>
      <c r="C231" s="43">
        <v>236135</v>
      </c>
      <c r="D231" s="43">
        <v>358195</v>
      </c>
      <c r="E231" s="43"/>
      <c r="F231" s="43"/>
      <c r="G231" s="965">
        <v>13269</v>
      </c>
      <c r="H231" s="1478"/>
      <c r="I231" s="43"/>
      <c r="J231" s="86">
        <f>SUM(B231:I231)</f>
        <v>721564</v>
      </c>
    </row>
    <row r="232" spans="1:17" s="11" customFormat="1" ht="12.75" x14ac:dyDescent="0.2">
      <c r="A232" s="87" t="s">
        <v>671</v>
      </c>
      <c r="B232" s="43"/>
      <c r="C232" s="43"/>
      <c r="D232" s="43"/>
      <c r="E232" s="43"/>
      <c r="F232" s="43"/>
      <c r="G232" s="965">
        <v>59906</v>
      </c>
      <c r="H232" s="1478"/>
      <c r="I232" s="43"/>
      <c r="J232" s="86">
        <f>SUM(B232:I232)</f>
        <v>59906</v>
      </c>
      <c r="L232" s="342"/>
      <c r="M232" s="342"/>
      <c r="N232" s="342"/>
      <c r="O232" s="342"/>
      <c r="P232" s="342"/>
      <c r="Q232" s="342"/>
    </row>
    <row r="233" spans="1:17" s="11" customFormat="1" ht="14.25" customHeight="1" x14ac:dyDescent="0.2">
      <c r="A233" s="87" t="s">
        <v>672</v>
      </c>
      <c r="B233" s="43"/>
      <c r="C233" s="43"/>
      <c r="D233" s="43"/>
      <c r="E233" s="43"/>
      <c r="F233" s="43"/>
      <c r="G233" s="965"/>
      <c r="H233" s="1478"/>
      <c r="I233" s="43"/>
      <c r="J233" s="86">
        <f>SUM(B233:I233)</f>
        <v>0</v>
      </c>
      <c r="L233" s="342"/>
      <c r="M233" s="342"/>
      <c r="N233" s="342"/>
      <c r="O233" s="342"/>
      <c r="P233" s="342"/>
      <c r="Q233" s="342"/>
    </row>
    <row r="234" spans="1:17" s="11" customFormat="1" ht="12.75" x14ac:dyDescent="0.2">
      <c r="A234" s="87" t="s">
        <v>673</v>
      </c>
      <c r="B234" s="43"/>
      <c r="C234" s="43"/>
      <c r="D234" s="43">
        <v>59106</v>
      </c>
      <c r="E234" s="43"/>
      <c r="F234" s="43"/>
      <c r="G234" s="965">
        <f>SUM(B234:F234)*-1</f>
        <v>-59106</v>
      </c>
      <c r="H234" s="1478"/>
      <c r="I234" s="43"/>
      <c r="J234" s="86">
        <f>SUM(B234:I234)</f>
        <v>0</v>
      </c>
      <c r="L234" s="342"/>
      <c r="M234" s="342"/>
      <c r="N234" s="342"/>
      <c r="O234" s="342"/>
      <c r="P234" s="342"/>
      <c r="Q234" s="342"/>
    </row>
    <row r="235" spans="1:17" ht="22.5" customHeight="1" x14ac:dyDescent="0.25">
      <c r="A235" s="46" t="s">
        <v>674</v>
      </c>
      <c r="B235" s="47">
        <f>B231+B232-B233+B234</f>
        <v>113965</v>
      </c>
      <c r="C235" s="47">
        <f>C231+C232-C233+C234</f>
        <v>236135</v>
      </c>
      <c r="D235" s="47">
        <f>D231+D232-D233+D234</f>
        <v>417301</v>
      </c>
      <c r="E235" s="47">
        <f>E231+E232-E233+E234</f>
        <v>0</v>
      </c>
      <c r="F235" s="47">
        <f>F231+F232-F233+F234</f>
        <v>0</v>
      </c>
      <c r="G235" s="1479">
        <f>SUM(G231)+G232-G233+G234</f>
        <v>14069</v>
      </c>
      <c r="H235" s="1480"/>
      <c r="I235" s="47">
        <f>I231+I232-I233+I234</f>
        <v>0</v>
      </c>
      <c r="J235" s="88">
        <f>SUM(B235:I235)</f>
        <v>781470</v>
      </c>
    </row>
    <row r="236" spans="1:17" ht="12.75" customHeight="1" x14ac:dyDescent="0.25">
      <c r="A236" s="1491" t="s">
        <v>675</v>
      </c>
      <c r="B236" s="1492"/>
      <c r="C236" s="1492"/>
      <c r="D236" s="1492"/>
      <c r="E236" s="1492"/>
      <c r="F236" s="1492"/>
      <c r="G236" s="1492"/>
      <c r="H236" s="1492"/>
      <c r="I236" s="1492"/>
      <c r="J236" s="1493"/>
    </row>
    <row r="237" spans="1:17" s="11" customFormat="1" ht="24" x14ac:dyDescent="0.2">
      <c r="A237" s="42" t="s">
        <v>670</v>
      </c>
      <c r="B237" s="43" t="s">
        <v>702</v>
      </c>
      <c r="C237" s="43">
        <v>52008</v>
      </c>
      <c r="D237" s="43">
        <v>248406</v>
      </c>
      <c r="E237" s="43"/>
      <c r="F237" s="43"/>
      <c r="G237" s="965"/>
      <c r="H237" s="1478"/>
      <c r="I237" s="43"/>
      <c r="J237" s="89">
        <f>SUM(B237:I237)</f>
        <v>300414</v>
      </c>
      <c r="L237" s="342"/>
      <c r="M237" s="342"/>
      <c r="N237" s="342"/>
      <c r="O237" s="342"/>
      <c r="P237" s="342"/>
      <c r="Q237" s="342"/>
    </row>
    <row r="238" spans="1:17" s="11" customFormat="1" ht="12.75" x14ac:dyDescent="0.2">
      <c r="A238" s="87" t="s">
        <v>671</v>
      </c>
      <c r="B238" s="43" t="s">
        <v>702</v>
      </c>
      <c r="C238" s="43">
        <v>11807</v>
      </c>
      <c r="D238" s="43">
        <v>34522</v>
      </c>
      <c r="E238" s="43"/>
      <c r="F238" s="43"/>
      <c r="G238" s="965"/>
      <c r="H238" s="1478"/>
      <c r="I238" s="43"/>
      <c r="J238" s="89">
        <f>SUM(B238:I238)</f>
        <v>46329</v>
      </c>
      <c r="L238" s="342"/>
      <c r="M238" s="342"/>
      <c r="N238" s="342"/>
      <c r="O238" s="342"/>
      <c r="P238" s="342"/>
      <c r="Q238" s="342"/>
    </row>
    <row r="239" spans="1:17" s="11" customFormat="1" ht="12.75" x14ac:dyDescent="0.2">
      <c r="A239" s="87" t="s">
        <v>672</v>
      </c>
      <c r="B239" s="43" t="s">
        <v>702</v>
      </c>
      <c r="C239" s="43"/>
      <c r="D239" s="43"/>
      <c r="E239" s="43"/>
      <c r="F239" s="43"/>
      <c r="G239" s="965"/>
      <c r="H239" s="1478"/>
      <c r="I239" s="43"/>
      <c r="J239" s="89">
        <f>SUM(B239:I239)</f>
        <v>0</v>
      </c>
      <c r="L239" s="342"/>
      <c r="M239" s="342"/>
      <c r="N239" s="342"/>
      <c r="O239" s="342"/>
      <c r="P239" s="342"/>
      <c r="Q239" s="342"/>
    </row>
    <row r="240" spans="1:17" s="11" customFormat="1" ht="24" x14ac:dyDescent="0.2">
      <c r="A240" s="46" t="s">
        <v>674</v>
      </c>
      <c r="B240" s="47" t="s">
        <v>702</v>
      </c>
      <c r="C240" s="47">
        <f>C237+C238-C239</f>
        <v>63815</v>
      </c>
      <c r="D240" s="47">
        <f>D237+D238-D239</f>
        <v>282928</v>
      </c>
      <c r="E240" s="47">
        <f>E237+E238-E239</f>
        <v>0</v>
      </c>
      <c r="F240" s="47">
        <f>F237+F238-F239</f>
        <v>0</v>
      </c>
      <c r="G240" s="1479">
        <f>SUM(G237)+G238-G239</f>
        <v>0</v>
      </c>
      <c r="H240" s="1480"/>
      <c r="I240" s="47">
        <f>SUM(I237)+I238-I239</f>
        <v>0</v>
      </c>
      <c r="J240" s="90">
        <f>SUM(B240:I240)</f>
        <v>346743</v>
      </c>
      <c r="L240" s="342"/>
      <c r="M240" s="342"/>
      <c r="N240" s="342"/>
      <c r="O240" s="342"/>
      <c r="P240" s="342"/>
      <c r="Q240" s="342"/>
    </row>
    <row r="241" spans="1:17" s="11" customFormat="1" ht="12.75" hidden="1" customHeight="1" x14ac:dyDescent="0.2">
      <c r="A241" s="1481" t="s">
        <v>676</v>
      </c>
      <c r="B241" s="1482"/>
      <c r="C241" s="1482"/>
      <c r="D241" s="1482"/>
      <c r="E241" s="1482"/>
      <c r="F241" s="1482"/>
      <c r="G241" s="1482"/>
      <c r="H241" s="1482"/>
      <c r="I241" s="1482"/>
      <c r="J241" s="1483"/>
      <c r="L241" s="342"/>
      <c r="M241" s="342"/>
      <c r="N241" s="342"/>
      <c r="O241" s="342"/>
      <c r="P241" s="342"/>
      <c r="Q241" s="342"/>
    </row>
    <row r="242" spans="1:17" s="11" customFormat="1" ht="24" hidden="1" x14ac:dyDescent="0.2">
      <c r="A242" s="42" t="s">
        <v>670</v>
      </c>
      <c r="B242" s="43"/>
      <c r="C242" s="43"/>
      <c r="D242" s="43"/>
      <c r="E242" s="43"/>
      <c r="F242" s="43"/>
      <c r="G242" s="965"/>
      <c r="H242" s="1478"/>
      <c r="I242" s="43"/>
      <c r="J242" s="89">
        <f>SUM(B242:I242)</f>
        <v>0</v>
      </c>
      <c r="L242" s="342"/>
      <c r="M242" s="342"/>
      <c r="N242" s="342"/>
      <c r="O242" s="342"/>
      <c r="P242" s="342"/>
      <c r="Q242" s="342"/>
    </row>
    <row r="243" spans="1:17" s="11" customFormat="1" ht="12.75" hidden="1" x14ac:dyDescent="0.2">
      <c r="A243" s="87" t="s">
        <v>671</v>
      </c>
      <c r="B243" s="43"/>
      <c r="C243" s="43"/>
      <c r="D243" s="43"/>
      <c r="E243" s="43"/>
      <c r="F243" s="43"/>
      <c r="G243" s="965"/>
      <c r="H243" s="1478"/>
      <c r="I243" s="43"/>
      <c r="J243" s="89">
        <f>SUM(B243:I243)</f>
        <v>0</v>
      </c>
      <c r="L243" s="342"/>
      <c r="M243" s="342"/>
      <c r="N243" s="342"/>
      <c r="O243" s="342"/>
      <c r="P243" s="342"/>
      <c r="Q243" s="342"/>
    </row>
    <row r="244" spans="1:17" s="11" customFormat="1" ht="12.75" hidden="1" x14ac:dyDescent="0.2">
      <c r="A244" s="87" t="s">
        <v>672</v>
      </c>
      <c r="B244" s="43"/>
      <c r="C244" s="43"/>
      <c r="D244" s="43"/>
      <c r="E244" s="43"/>
      <c r="F244" s="43"/>
      <c r="G244" s="965"/>
      <c r="H244" s="1478"/>
      <c r="I244" s="43"/>
      <c r="J244" s="89">
        <f>SUM(B244:I244)</f>
        <v>0</v>
      </c>
      <c r="L244" s="342"/>
      <c r="M244" s="342"/>
      <c r="N244" s="342"/>
      <c r="O244" s="342"/>
      <c r="P244" s="342"/>
      <c r="Q244" s="342"/>
    </row>
    <row r="245" spans="1:17" s="11" customFormat="1" ht="24" hidden="1" x14ac:dyDescent="0.2">
      <c r="A245" s="46" t="s">
        <v>674</v>
      </c>
      <c r="B245" s="47">
        <f>B242+B243-B244</f>
        <v>0</v>
      </c>
      <c r="C245" s="47">
        <f>C242+C243-C244</f>
        <v>0</v>
      </c>
      <c r="D245" s="47">
        <f>D242+D243-D244</f>
        <v>0</v>
      </c>
      <c r="E245" s="47">
        <f>E242+E243-E244</f>
        <v>0</v>
      </c>
      <c r="F245" s="47">
        <f>F242+F243-F244</f>
        <v>0</v>
      </c>
      <c r="G245" s="1479">
        <f>SUM(G242)+G243-G244</f>
        <v>0</v>
      </c>
      <c r="H245" s="1480"/>
      <c r="I245" s="47">
        <f>I242+I243-I244</f>
        <v>0</v>
      </c>
      <c r="J245" s="88">
        <f>J242+J243-J244</f>
        <v>0</v>
      </c>
      <c r="L245" s="342"/>
      <c r="M245" s="342"/>
      <c r="N245" s="342"/>
      <c r="O245" s="342"/>
      <c r="P245" s="342"/>
      <c r="Q245" s="342"/>
    </row>
    <row r="246" spans="1:17" s="11" customFormat="1" ht="12.75" customHeight="1" x14ac:dyDescent="0.2">
      <c r="A246" s="1484" t="s">
        <v>677</v>
      </c>
      <c r="B246" s="1485"/>
      <c r="C246" s="1485"/>
      <c r="D246" s="1485"/>
      <c r="E246" s="1485"/>
      <c r="F246" s="1485"/>
      <c r="G246" s="1485"/>
      <c r="H246" s="1485"/>
      <c r="I246" s="1485"/>
      <c r="J246" s="1486"/>
      <c r="L246" s="342"/>
      <c r="M246" s="342"/>
      <c r="N246" s="342"/>
      <c r="O246" s="342"/>
      <c r="P246" s="342"/>
      <c r="Q246" s="342"/>
    </row>
    <row r="247" spans="1:17" s="11" customFormat="1" ht="21.75" customHeight="1" x14ac:dyDescent="0.2">
      <c r="A247" s="42" t="s">
        <v>670</v>
      </c>
      <c r="B247" s="83">
        <f>SUM(B231,-B242)</f>
        <v>113965</v>
      </c>
      <c r="C247" s="83">
        <f>SUM(C231,-C237,-C242)</f>
        <v>184127</v>
      </c>
      <c r="D247" s="83">
        <f>SUM(D231,-D237,-D242)</f>
        <v>109789</v>
      </c>
      <c r="E247" s="83">
        <f>SUM(E231,-E237,-E242)</f>
        <v>0</v>
      </c>
      <c r="F247" s="83">
        <f>SUM(F231,-F237,-F242)</f>
        <v>0</v>
      </c>
      <c r="G247" s="1487">
        <f>SUM(G231,-G237,-G242)</f>
        <v>13269</v>
      </c>
      <c r="H247" s="1488"/>
      <c r="I247" s="83">
        <f>SUM(I231,-I237,-I242)</f>
        <v>0</v>
      </c>
      <c r="J247" s="88">
        <f>SUM(B247:I247)</f>
        <v>421150</v>
      </c>
      <c r="L247" s="342"/>
      <c r="M247" s="342"/>
      <c r="N247" s="342"/>
      <c r="O247" s="342"/>
      <c r="P247" s="342"/>
      <c r="Q247" s="342"/>
    </row>
    <row r="248" spans="1:17" s="11" customFormat="1" ht="23.25" customHeight="1" thickBot="1" x14ac:dyDescent="0.25">
      <c r="A248" s="52" t="s">
        <v>674</v>
      </c>
      <c r="B248" s="84">
        <f>SUM(B235,-B245)</f>
        <v>113965</v>
      </c>
      <c r="C248" s="84">
        <f>SUM(C235,-C240,-C245)</f>
        <v>172320</v>
      </c>
      <c r="D248" s="84">
        <f>SUM(D235,-D240,-D245)</f>
        <v>134373</v>
      </c>
      <c r="E248" s="84">
        <f>SUM(E235,-E240,-E245)</f>
        <v>0</v>
      </c>
      <c r="F248" s="84">
        <f>SUM(F235,-F240,-F245)</f>
        <v>0</v>
      </c>
      <c r="G248" s="1463">
        <f>SUM(G235,-G240,-G245)</f>
        <v>14069</v>
      </c>
      <c r="H248" s="586"/>
      <c r="I248" s="84">
        <f>SUM(I235,-I240,-I245)</f>
        <v>0</v>
      </c>
      <c r="J248" s="91">
        <f>SUM(B248,C248,D248,E248,F248,G248,I248)</f>
        <v>434727</v>
      </c>
      <c r="L248" s="342"/>
      <c r="M248" s="342"/>
      <c r="N248" s="342"/>
      <c r="O248" s="342"/>
      <c r="P248" s="342"/>
      <c r="Q248" s="342"/>
    </row>
    <row r="249" spans="1:17" ht="7.5" customHeight="1" x14ac:dyDescent="0.25"/>
    <row r="250" spans="1:17" ht="16.5" customHeight="1" x14ac:dyDescent="0.25">
      <c r="A250" s="727" t="s">
        <v>703</v>
      </c>
      <c r="B250" s="589"/>
      <c r="C250" s="589"/>
      <c r="D250" s="589"/>
      <c r="E250" s="589"/>
      <c r="F250" s="589"/>
      <c r="G250" s="589"/>
      <c r="H250" s="589"/>
      <c r="I250" s="589"/>
      <c r="J250" s="589"/>
    </row>
    <row r="251" spans="1:17" s="2" customFormat="1" ht="38.25" customHeight="1" x14ac:dyDescent="0.25">
      <c r="A251" s="1474" t="s">
        <v>704</v>
      </c>
      <c r="B251" s="1475"/>
      <c r="C251" s="1475"/>
      <c r="D251" s="1475"/>
      <c r="E251" s="1475"/>
      <c r="F251" s="1475"/>
      <c r="G251" s="1475"/>
      <c r="H251" s="1475"/>
      <c r="I251" s="1475"/>
      <c r="J251" s="1475"/>
      <c r="L251" s="342"/>
      <c r="M251" s="342"/>
      <c r="N251" s="342"/>
      <c r="O251" s="342"/>
      <c r="P251" s="342"/>
      <c r="Q251" s="342"/>
    </row>
    <row r="252" spans="1:17" s="2" customFormat="1" ht="26.25" customHeight="1" x14ac:dyDescent="0.2">
      <c r="A252" s="1476" t="s">
        <v>705</v>
      </c>
      <c r="B252" s="1477"/>
      <c r="C252" s="1477"/>
      <c r="D252" s="1477"/>
      <c r="E252" s="1477"/>
      <c r="F252" s="1477"/>
      <c r="G252" s="1477"/>
      <c r="H252" s="1477"/>
      <c r="I252" s="1477"/>
      <c r="J252" s="1477"/>
      <c r="L252" s="342"/>
      <c r="M252" s="342"/>
      <c r="N252" s="342"/>
      <c r="O252" s="342"/>
      <c r="P252" s="342"/>
      <c r="Q252" s="342"/>
    </row>
    <row r="253" spans="1:17" s="2" customFormat="1" ht="12" customHeight="1" x14ac:dyDescent="0.2">
      <c r="A253" s="1462" t="s">
        <v>706</v>
      </c>
      <c r="B253" s="1462"/>
      <c r="C253" s="1462"/>
      <c r="D253" s="1462"/>
      <c r="E253" s="1462"/>
      <c r="F253" s="1462"/>
      <c r="G253" s="1462"/>
      <c r="H253" s="1462"/>
      <c r="I253" s="1462"/>
      <c r="J253" s="1462"/>
      <c r="L253" s="342"/>
      <c r="M253" s="342"/>
      <c r="N253" s="342"/>
      <c r="O253" s="342"/>
      <c r="P253" s="342"/>
      <c r="Q253" s="342"/>
    </row>
    <row r="254" spans="1:17" s="2" customFormat="1" ht="13.5" customHeight="1" x14ac:dyDescent="0.2">
      <c r="A254" s="1462" t="s">
        <v>707</v>
      </c>
      <c r="B254" s="1462"/>
      <c r="C254" s="1462"/>
      <c r="D254" s="1462"/>
      <c r="E254" s="1462"/>
      <c r="F254" s="1462"/>
      <c r="G254" s="1462"/>
      <c r="H254" s="1462"/>
      <c r="I254" s="1462"/>
      <c r="J254" s="1462"/>
      <c r="L254" s="342"/>
      <c r="M254" s="342"/>
      <c r="N254" s="342"/>
      <c r="O254" s="342"/>
      <c r="P254" s="342"/>
      <c r="Q254" s="342"/>
    </row>
    <row r="255" spans="1:17" ht="26.25" customHeight="1" x14ac:dyDescent="0.25">
      <c r="A255" s="1354" t="s">
        <v>708</v>
      </c>
      <c r="B255" s="1354"/>
      <c r="C255" s="1354"/>
      <c r="D255" s="1354"/>
      <c r="E255" s="1354"/>
      <c r="F255" s="1354"/>
      <c r="G255" s="1354"/>
      <c r="H255" s="1354"/>
      <c r="I255" s="1354"/>
      <c r="J255" s="1354"/>
    </row>
    <row r="256" spans="1:17" ht="27" customHeight="1" x14ac:dyDescent="0.25">
      <c r="A256" s="1354" t="s">
        <v>709</v>
      </c>
      <c r="B256" s="1354"/>
      <c r="C256" s="1354"/>
      <c r="D256" s="1354"/>
      <c r="E256" s="1354"/>
      <c r="F256" s="1354"/>
      <c r="G256" s="1354"/>
      <c r="H256" s="1354"/>
      <c r="I256" s="1354"/>
      <c r="J256" s="1354"/>
    </row>
    <row r="257" spans="1:17" ht="9" customHeight="1" x14ac:dyDescent="0.25">
      <c r="A257" s="1467"/>
      <c r="B257" s="1467"/>
      <c r="C257" s="1467"/>
      <c r="D257" s="1467"/>
      <c r="E257" s="1467"/>
      <c r="F257" s="1467"/>
      <c r="G257" s="1467"/>
      <c r="H257" s="1467"/>
      <c r="I257" s="1467"/>
      <c r="J257" s="1467"/>
    </row>
    <row r="258" spans="1:17" ht="25.5" customHeight="1" x14ac:dyDescent="0.25">
      <c r="A258" s="1443" t="s">
        <v>710</v>
      </c>
      <c r="B258" s="1444"/>
      <c r="C258" s="1444"/>
      <c r="D258" s="1444"/>
      <c r="E258" s="1444"/>
      <c r="F258" s="1444"/>
      <c r="G258" s="1444"/>
      <c r="H258" s="1444"/>
      <c r="I258" s="1444"/>
      <c r="J258" s="1444"/>
    </row>
    <row r="259" spans="1:17" ht="13.5" customHeight="1" x14ac:dyDescent="0.25">
      <c r="A259" s="1468" t="s">
        <v>711</v>
      </c>
      <c r="B259" s="1468"/>
      <c r="C259" s="1468"/>
      <c r="D259" s="1468"/>
      <c r="E259" s="1468"/>
      <c r="F259" s="1468"/>
      <c r="G259" s="1468"/>
      <c r="H259" s="1468"/>
      <c r="I259" s="1468"/>
      <c r="J259" s="1468"/>
    </row>
    <row r="260" spans="1:17" ht="33.75" hidden="1" customHeight="1" x14ac:dyDescent="0.25">
      <c r="A260" s="1469" t="s">
        <v>712</v>
      </c>
      <c r="B260" s="1470"/>
      <c r="C260" s="1470"/>
      <c r="D260" s="1470"/>
      <c r="E260" s="1470"/>
      <c r="F260" s="1470"/>
      <c r="G260" s="1471" t="s">
        <v>713</v>
      </c>
      <c r="H260" s="1471"/>
      <c r="I260" s="1472"/>
      <c r="J260" s="1473"/>
    </row>
    <row r="261" spans="1:17" ht="17.25" hidden="1" customHeight="1" x14ac:dyDescent="0.25">
      <c r="A261" s="1178" t="s">
        <v>714</v>
      </c>
      <c r="B261" s="1206"/>
      <c r="C261" s="1206"/>
      <c r="D261" s="1206"/>
      <c r="E261" s="1206"/>
      <c r="F261" s="1206"/>
      <c r="G261" s="1458"/>
      <c r="H261" s="1458"/>
      <c r="I261" s="1458"/>
      <c r="J261" s="1459"/>
    </row>
    <row r="262" spans="1:17" ht="27.75" hidden="1" customHeight="1" x14ac:dyDescent="0.25">
      <c r="A262" s="765" t="s">
        <v>715</v>
      </c>
      <c r="B262" s="766"/>
      <c r="C262" s="766"/>
      <c r="D262" s="766"/>
      <c r="E262" s="766"/>
      <c r="F262" s="766"/>
      <c r="G262" s="1460"/>
      <c r="H262" s="1460"/>
      <c r="I262" s="1460"/>
      <c r="J262" s="1461"/>
    </row>
    <row r="263" spans="1:17" ht="10.5" customHeight="1" x14ac:dyDescent="0.25">
      <c r="A263" s="612"/>
      <c r="B263" s="612"/>
      <c r="C263" s="612"/>
      <c r="D263" s="612"/>
      <c r="E263" s="612"/>
      <c r="F263" s="612"/>
      <c r="G263" s="612"/>
      <c r="H263" s="612"/>
      <c r="I263" s="612"/>
      <c r="J263" s="612"/>
    </row>
    <row r="264" spans="1:17" ht="35.25" customHeight="1" x14ac:dyDescent="0.25">
      <c r="A264" s="963" t="s">
        <v>716</v>
      </c>
      <c r="B264" s="688"/>
      <c r="C264" s="688"/>
      <c r="D264" s="688"/>
      <c r="E264" s="688"/>
      <c r="F264" s="688"/>
      <c r="G264" s="688"/>
      <c r="H264" s="688"/>
      <c r="I264" s="688"/>
      <c r="J264" s="688"/>
    </row>
    <row r="265" spans="1:17" ht="27" customHeight="1" x14ac:dyDescent="0.25">
      <c r="A265" s="590" t="s">
        <v>717</v>
      </c>
      <c r="B265" s="1464"/>
      <c r="C265" s="1464"/>
      <c r="D265" s="1464"/>
      <c r="E265" s="1464"/>
      <c r="F265" s="1464"/>
      <c r="G265" s="1464"/>
      <c r="H265" s="1464"/>
      <c r="I265" s="1464"/>
      <c r="J265" s="1464"/>
    </row>
    <row r="266" spans="1:17" ht="8.25" customHeight="1" x14ac:dyDescent="0.25"/>
    <row r="267" spans="1:17" ht="34.5" customHeight="1" x14ac:dyDescent="0.25">
      <c r="A267" s="1465" t="s">
        <v>718</v>
      </c>
      <c r="B267" s="1466"/>
      <c r="C267" s="1466"/>
      <c r="D267" s="1466"/>
      <c r="E267" s="1466"/>
      <c r="F267" s="1466"/>
      <c r="G267" s="1466"/>
      <c r="H267" s="1466"/>
      <c r="I267" s="1466"/>
      <c r="J267" s="1466"/>
    </row>
    <row r="268" spans="1:17" ht="27" customHeight="1" x14ac:dyDescent="0.25">
      <c r="A268" s="1452" t="s">
        <v>719</v>
      </c>
      <c r="B268" s="1453"/>
      <c r="C268" s="1453"/>
      <c r="D268" s="1453"/>
      <c r="E268" s="1453"/>
      <c r="F268" s="1453"/>
      <c r="G268" s="1453"/>
      <c r="H268" s="1453"/>
      <c r="I268" s="1453"/>
      <c r="J268" s="1453"/>
    </row>
    <row r="269" spans="1:17" ht="8.25" customHeight="1" x14ac:dyDescent="0.25"/>
    <row r="270" spans="1:17" s="1" customFormat="1" ht="12.75" customHeight="1" x14ac:dyDescent="0.25">
      <c r="A270" s="727" t="s">
        <v>720</v>
      </c>
      <c r="B270" s="589"/>
      <c r="C270" s="589"/>
      <c r="D270" s="589"/>
      <c r="E270" s="589"/>
      <c r="F270" s="589"/>
      <c r="G270" s="589"/>
      <c r="H270" s="589"/>
      <c r="I270" s="589"/>
      <c r="J270" s="589"/>
      <c r="L270" s="342"/>
      <c r="M270" s="342"/>
      <c r="N270" s="342"/>
      <c r="O270" s="342"/>
      <c r="P270" s="342"/>
      <c r="Q270" s="342"/>
    </row>
    <row r="271" spans="1:17" s="2" customFormat="1" ht="12.75" customHeight="1" x14ac:dyDescent="0.2">
      <c r="A271" s="1452" t="s">
        <v>721</v>
      </c>
      <c r="B271" s="1454"/>
      <c r="C271" s="1454"/>
      <c r="D271" s="1454"/>
      <c r="E271" s="1454"/>
      <c r="F271" s="1454"/>
      <c r="G271" s="1454"/>
      <c r="H271" s="1454"/>
      <c r="I271" s="1454"/>
      <c r="J271" s="1454"/>
      <c r="L271" s="342"/>
      <c r="M271" s="342"/>
      <c r="N271" s="342"/>
      <c r="O271" s="342"/>
      <c r="P271" s="342"/>
      <c r="Q271" s="342"/>
    </row>
    <row r="272" spans="1:17" ht="6" customHeight="1" x14ac:dyDescent="0.25">
      <c r="A272" s="589"/>
      <c r="B272" s="589"/>
      <c r="C272" s="589"/>
      <c r="D272" s="589"/>
      <c r="E272" s="589"/>
      <c r="F272" s="589"/>
      <c r="G272" s="589"/>
      <c r="H272" s="589"/>
      <c r="I272" s="589"/>
      <c r="J272" s="589"/>
    </row>
    <row r="273" spans="1:17" s="35" customFormat="1" ht="17.25" customHeight="1" x14ac:dyDescent="0.25">
      <c r="A273" s="1455" t="s">
        <v>722</v>
      </c>
      <c r="B273" s="1456"/>
      <c r="C273" s="1456"/>
      <c r="D273" s="1456"/>
      <c r="E273" s="1456"/>
      <c r="F273" s="1456"/>
      <c r="G273" s="1456"/>
      <c r="H273" s="1456"/>
      <c r="I273" s="1456"/>
      <c r="J273" s="1456"/>
      <c r="L273" s="344"/>
      <c r="M273" s="344"/>
      <c r="N273" s="344"/>
      <c r="O273" s="344"/>
      <c r="P273" s="344"/>
      <c r="Q273" s="344"/>
    </row>
    <row r="274" spans="1:17" s="35" customFormat="1" ht="48" customHeight="1" x14ac:dyDescent="0.25">
      <c r="A274" s="1457" t="s">
        <v>723</v>
      </c>
      <c r="B274" s="1457"/>
      <c r="C274" s="1457"/>
      <c r="D274" s="1457"/>
      <c r="E274" s="1457"/>
      <c r="F274" s="1457"/>
      <c r="G274" s="1457"/>
      <c r="H274" s="1457"/>
      <c r="I274" s="1457"/>
      <c r="J274" s="1457"/>
      <c r="L274" s="344"/>
      <c r="M274" s="344"/>
      <c r="N274" s="344"/>
      <c r="O274" s="344"/>
      <c r="P274" s="344"/>
      <c r="Q274" s="344"/>
    </row>
    <row r="275" spans="1:17" s="35" customFormat="1" ht="6" customHeight="1" x14ac:dyDescent="0.25">
      <c r="A275" s="92"/>
      <c r="B275" s="93"/>
      <c r="C275" s="93"/>
      <c r="D275" s="93"/>
      <c r="E275" s="93"/>
      <c r="F275" s="93"/>
      <c r="G275" s="93"/>
      <c r="H275" s="93"/>
      <c r="I275" s="93"/>
      <c r="J275" s="93"/>
      <c r="L275" s="344"/>
      <c r="M275" s="344"/>
      <c r="N275" s="344"/>
      <c r="O275" s="344"/>
      <c r="P275" s="344"/>
      <c r="Q275" s="344"/>
    </row>
    <row r="276" spans="1:17" ht="8.25" customHeight="1" x14ac:dyDescent="0.25">
      <c r="A276" s="94"/>
      <c r="B276" s="94"/>
      <c r="C276" s="94"/>
      <c r="D276" s="94"/>
      <c r="E276" s="94"/>
      <c r="F276" s="94"/>
      <c r="G276" s="94"/>
      <c r="H276" s="94"/>
      <c r="I276" s="94"/>
      <c r="J276" s="94"/>
    </row>
    <row r="277" spans="1:17" ht="23.25" customHeight="1" x14ac:dyDescent="0.25">
      <c r="A277" s="1443" t="s">
        <v>724</v>
      </c>
      <c r="B277" s="1444"/>
      <c r="C277" s="1444"/>
      <c r="D277" s="1444"/>
      <c r="E277" s="1444"/>
      <c r="F277" s="1444"/>
      <c r="G277" s="1444"/>
      <c r="H277" s="1444"/>
      <c r="I277" s="1444"/>
      <c r="J277" s="1444"/>
    </row>
    <row r="278" spans="1:17" ht="24.75" customHeight="1" x14ac:dyDescent="0.25">
      <c r="A278" s="857" t="s">
        <v>725</v>
      </c>
      <c r="B278" s="857"/>
      <c r="C278" s="857"/>
      <c r="D278" s="857"/>
      <c r="E278" s="857"/>
      <c r="F278" s="857"/>
      <c r="G278" s="857"/>
      <c r="H278" s="857"/>
      <c r="I278" s="857"/>
      <c r="J278" s="857"/>
    </row>
    <row r="279" spans="1:17" ht="9" customHeight="1" x14ac:dyDescent="0.25">
      <c r="A279" s="95"/>
      <c r="B279" s="95"/>
      <c r="C279" s="95"/>
      <c r="D279" s="95"/>
      <c r="E279" s="95"/>
      <c r="F279" s="95"/>
      <c r="G279" s="95"/>
      <c r="H279" s="95"/>
      <c r="I279" s="95"/>
      <c r="J279" s="95"/>
    </row>
    <row r="280" spans="1:17" ht="23.25" hidden="1" customHeight="1" x14ac:dyDescent="0.25">
      <c r="A280" s="1443" t="s">
        <v>726</v>
      </c>
      <c r="B280" s="1444"/>
      <c r="C280" s="1444"/>
      <c r="D280" s="1444"/>
      <c r="E280" s="1444"/>
      <c r="F280" s="1444"/>
      <c r="G280" s="1444"/>
      <c r="H280" s="1444"/>
      <c r="I280" s="1444"/>
      <c r="J280" s="1444"/>
    </row>
    <row r="281" spans="1:17" ht="14.25" hidden="1" customHeight="1" x14ac:dyDescent="0.25">
      <c r="A281" s="95"/>
      <c r="B281" s="95"/>
      <c r="C281" s="95"/>
      <c r="D281" s="95"/>
      <c r="E281" s="95"/>
      <c r="F281" s="95"/>
      <c r="G281" s="95"/>
      <c r="H281" s="95"/>
      <c r="I281" s="95"/>
      <c r="J281" s="95"/>
    </row>
    <row r="282" spans="1:17" ht="14.25" hidden="1" customHeight="1" x14ac:dyDescent="0.25">
      <c r="A282" s="95"/>
      <c r="B282" s="95"/>
      <c r="C282" s="95"/>
      <c r="D282" s="95"/>
      <c r="E282" s="95"/>
      <c r="F282" s="95"/>
      <c r="G282" s="95"/>
      <c r="H282" s="95"/>
      <c r="I282" s="95"/>
      <c r="J282" s="95"/>
    </row>
    <row r="283" spans="1:17" ht="14.25" hidden="1" customHeight="1" x14ac:dyDescent="0.25">
      <c r="A283" s="95"/>
      <c r="B283" s="95"/>
      <c r="C283" s="95"/>
      <c r="D283" s="95"/>
      <c r="E283" s="95"/>
      <c r="F283" s="95"/>
      <c r="G283" s="95"/>
      <c r="H283" s="95"/>
      <c r="I283" s="95"/>
      <c r="J283" s="95"/>
    </row>
    <row r="284" spans="1:17" ht="14.25" hidden="1" customHeight="1" x14ac:dyDescent="0.25">
      <c r="A284" s="95"/>
      <c r="B284" s="95"/>
      <c r="C284" s="95"/>
      <c r="D284" s="95"/>
      <c r="E284" s="95"/>
      <c r="F284" s="95"/>
      <c r="G284" s="95"/>
      <c r="H284" s="95"/>
      <c r="I284" s="95"/>
      <c r="J284" s="95"/>
    </row>
    <row r="285" spans="1:17" ht="14.25" hidden="1" customHeight="1" x14ac:dyDescent="0.25">
      <c r="A285" s="95"/>
      <c r="B285" s="95"/>
      <c r="C285" s="95"/>
      <c r="D285" s="95"/>
      <c r="E285" s="95"/>
      <c r="F285" s="95"/>
      <c r="G285" s="95"/>
      <c r="H285" s="95"/>
      <c r="I285" s="95"/>
      <c r="J285" s="95"/>
    </row>
    <row r="286" spans="1:17" ht="14.25" hidden="1" customHeight="1" x14ac:dyDescent="0.25">
      <c r="A286" s="95"/>
      <c r="B286" s="95"/>
      <c r="C286" s="95"/>
      <c r="D286" s="95"/>
      <c r="E286" s="95"/>
      <c r="F286" s="95"/>
      <c r="G286" s="95"/>
      <c r="H286" s="95"/>
      <c r="I286" s="95"/>
      <c r="J286" s="95"/>
    </row>
    <row r="287" spans="1:17" ht="14.25" hidden="1" customHeight="1" x14ac:dyDescent="0.25">
      <c r="A287" s="95"/>
      <c r="B287" s="95"/>
      <c r="C287" s="95"/>
      <c r="D287" s="95"/>
      <c r="E287" s="95"/>
      <c r="F287" s="95"/>
      <c r="G287" s="95"/>
      <c r="H287" s="95"/>
      <c r="I287" s="95"/>
      <c r="J287" s="95"/>
    </row>
    <row r="288" spans="1:17" ht="14.25" hidden="1" customHeight="1" x14ac:dyDescent="0.25">
      <c r="A288" s="95"/>
      <c r="B288" s="95"/>
      <c r="C288" s="95"/>
      <c r="D288" s="95"/>
      <c r="E288" s="95"/>
      <c r="F288" s="95"/>
      <c r="G288" s="95"/>
      <c r="H288" s="95"/>
      <c r="I288" s="95"/>
      <c r="J288" s="95"/>
    </row>
    <row r="289" spans="1:17" ht="14.25" hidden="1" customHeight="1" x14ac:dyDescent="0.25">
      <c r="A289" s="95"/>
      <c r="B289" s="95"/>
      <c r="C289" s="95"/>
      <c r="D289" s="95"/>
      <c r="E289" s="95"/>
      <c r="F289" s="95"/>
      <c r="G289" s="95"/>
      <c r="H289" s="95"/>
      <c r="I289" s="95"/>
      <c r="J289" s="95"/>
    </row>
    <row r="290" spans="1:17" ht="14.25" hidden="1" customHeight="1" x14ac:dyDescent="0.25">
      <c r="A290" s="95"/>
      <c r="B290" s="95"/>
      <c r="C290" s="95"/>
      <c r="D290" s="95"/>
      <c r="E290" s="95"/>
      <c r="F290" s="95"/>
      <c r="G290" s="95"/>
      <c r="H290" s="95"/>
      <c r="I290" s="95"/>
      <c r="J290" s="95"/>
    </row>
    <row r="291" spans="1:17" ht="25.5" customHeight="1" x14ac:dyDescent="0.25">
      <c r="A291" s="1445" t="s">
        <v>533</v>
      </c>
      <c r="B291" s="1446"/>
      <c r="C291" s="1446"/>
      <c r="D291" s="1446"/>
      <c r="E291" s="1446"/>
      <c r="F291" s="1446"/>
      <c r="G291" s="1446"/>
      <c r="H291" s="1446"/>
      <c r="I291" s="1446"/>
      <c r="J291" s="1446"/>
    </row>
    <row r="292" spans="1:17" ht="22.5" customHeight="1" x14ac:dyDescent="0.25">
      <c r="A292" s="1451" t="s">
        <v>727</v>
      </c>
      <c r="B292" s="1451"/>
      <c r="C292" s="1451"/>
      <c r="D292" s="1451"/>
      <c r="E292" s="1451"/>
      <c r="F292" s="1451"/>
      <c r="G292" s="1451"/>
      <c r="H292" s="1451"/>
      <c r="I292" s="1451"/>
      <c r="J292" s="1451"/>
    </row>
    <row r="293" spans="1:17" ht="5.25" customHeight="1" x14ac:dyDescent="0.25">
      <c r="A293" s="612"/>
      <c r="B293" s="612"/>
      <c r="C293" s="612"/>
      <c r="D293" s="612"/>
      <c r="E293" s="612"/>
      <c r="F293" s="612"/>
      <c r="G293" s="612"/>
      <c r="H293" s="612"/>
      <c r="I293" s="612"/>
      <c r="J293" s="612"/>
    </row>
    <row r="294" spans="1:17" ht="24.75" customHeight="1" x14ac:dyDescent="0.25">
      <c r="A294" s="1443" t="s">
        <v>534</v>
      </c>
      <c r="B294" s="1444"/>
      <c r="C294" s="1444"/>
      <c r="D294" s="1444"/>
      <c r="E294" s="1444"/>
      <c r="F294" s="1444"/>
      <c r="G294" s="1444"/>
      <c r="H294" s="1444"/>
      <c r="I294" s="1444"/>
      <c r="J294" s="1444"/>
    </row>
    <row r="295" spans="1:17" ht="52.5" customHeight="1" x14ac:dyDescent="0.25">
      <c r="A295" s="1448" t="s">
        <v>728</v>
      </c>
      <c r="B295" s="1449"/>
      <c r="C295" s="1449"/>
      <c r="D295" s="1449"/>
      <c r="E295" s="1449"/>
      <c r="F295" s="1449"/>
      <c r="G295" s="1449"/>
      <c r="H295" s="1449"/>
      <c r="I295" s="1449"/>
      <c r="J295" s="1449"/>
    </row>
    <row r="296" spans="1:17" ht="12.75" hidden="1" customHeight="1" x14ac:dyDescent="0.25">
      <c r="A296" s="1450"/>
      <c r="B296" s="774"/>
      <c r="C296" s="774"/>
      <c r="D296" s="774"/>
      <c r="E296" s="774"/>
      <c r="F296" s="774"/>
      <c r="G296" s="774"/>
      <c r="H296" s="774"/>
      <c r="I296" s="1100" t="s">
        <v>654</v>
      </c>
      <c r="J296" s="1100"/>
    </row>
    <row r="297" spans="1:17" ht="45.75" hidden="1" customHeight="1" x14ac:dyDescent="0.25">
      <c r="A297" s="1425" t="s">
        <v>549</v>
      </c>
      <c r="B297" s="1447"/>
      <c r="C297" s="1447"/>
      <c r="D297" s="1427" t="s">
        <v>729</v>
      </c>
      <c r="E297" s="1447"/>
      <c r="F297" s="1295" t="s">
        <v>730</v>
      </c>
      <c r="G297" s="1429"/>
      <c r="H297" s="641" t="s">
        <v>731</v>
      </c>
      <c r="I297" s="1294"/>
      <c r="J297" s="1441"/>
    </row>
    <row r="298" spans="1:17" ht="12" hidden="1" customHeight="1" x14ac:dyDescent="0.25">
      <c r="A298" s="1439" t="s">
        <v>577</v>
      </c>
      <c r="B298" s="725"/>
      <c r="C298" s="725"/>
      <c r="D298" s="787" t="s">
        <v>578</v>
      </c>
      <c r="E298" s="725"/>
      <c r="F298" s="787" t="s">
        <v>579</v>
      </c>
      <c r="G298" s="725"/>
      <c r="H298" s="787" t="s">
        <v>580</v>
      </c>
      <c r="I298" s="725"/>
      <c r="J298" s="726"/>
    </row>
    <row r="299" spans="1:17" ht="13.5" hidden="1" customHeight="1" x14ac:dyDescent="0.25">
      <c r="A299" s="1178" t="s">
        <v>732</v>
      </c>
      <c r="B299" s="1206"/>
      <c r="C299" s="1206"/>
      <c r="D299" s="1179">
        <v>10832</v>
      </c>
      <c r="E299" s="1440"/>
      <c r="F299" s="1179">
        <v>78646</v>
      </c>
      <c r="G299" s="1440"/>
      <c r="H299" s="1179">
        <v>77652</v>
      </c>
      <c r="I299" s="1179"/>
      <c r="J299" s="1208"/>
    </row>
    <row r="300" spans="1:17" ht="15.75" hidden="1" customHeight="1" x14ac:dyDescent="0.25">
      <c r="A300" s="532" t="s">
        <v>733</v>
      </c>
      <c r="B300" s="533"/>
      <c r="C300" s="533"/>
      <c r="D300" s="514">
        <v>63187</v>
      </c>
      <c r="E300" s="924"/>
      <c r="F300" s="514">
        <v>61239</v>
      </c>
      <c r="G300" s="924"/>
      <c r="H300" s="514">
        <v>123287</v>
      </c>
      <c r="I300" s="514"/>
      <c r="J300" s="602"/>
    </row>
    <row r="301" spans="1:17" s="96" customFormat="1" ht="17.25" hidden="1" customHeight="1" x14ac:dyDescent="0.25">
      <c r="A301" s="1117" t="s">
        <v>734</v>
      </c>
      <c r="B301" s="1431"/>
      <c r="C301" s="1431"/>
      <c r="D301" s="1018">
        <f>SUM(D299)-D300</f>
        <v>-52355</v>
      </c>
      <c r="E301" s="1442"/>
      <c r="F301" s="1018">
        <f>SUM(F299)-F300</f>
        <v>17407</v>
      </c>
      <c r="G301" s="1442"/>
      <c r="H301" s="1018">
        <f>SUM(H299)-H300</f>
        <v>-45635</v>
      </c>
      <c r="I301" s="1018"/>
      <c r="J301" s="1067"/>
      <c r="L301" s="346"/>
      <c r="M301" s="346"/>
      <c r="N301" s="346"/>
      <c r="O301" s="346"/>
      <c r="P301" s="346"/>
      <c r="Q301" s="346"/>
    </row>
    <row r="302" spans="1:17" ht="5.25" hidden="1" customHeight="1" x14ac:dyDescent="0.25">
      <c r="A302" s="773"/>
      <c r="B302" s="773"/>
      <c r="C302" s="773"/>
      <c r="D302" s="773"/>
      <c r="E302" s="773"/>
      <c r="F302" s="773"/>
      <c r="G302" s="773"/>
      <c r="H302" s="773"/>
      <c r="I302" s="773"/>
      <c r="J302" s="773"/>
    </row>
    <row r="303" spans="1:17" ht="12.75" hidden="1" customHeight="1" x14ac:dyDescent="0.25">
      <c r="A303" s="589"/>
      <c r="B303" s="589"/>
      <c r="C303" s="589"/>
      <c r="D303" s="589"/>
      <c r="E303" s="589"/>
      <c r="F303" s="589"/>
      <c r="G303" s="589"/>
      <c r="H303" s="589"/>
      <c r="I303" s="589"/>
      <c r="J303" s="589"/>
    </row>
    <row r="304" spans="1:17" ht="15" hidden="1" customHeight="1" x14ac:dyDescent="0.25">
      <c r="A304" s="774"/>
      <c r="B304" s="774"/>
      <c r="C304" s="774"/>
      <c r="D304" s="774"/>
      <c r="E304" s="774"/>
      <c r="F304" s="774"/>
      <c r="G304" s="774"/>
      <c r="H304" s="774"/>
      <c r="I304" s="611" t="s">
        <v>678</v>
      </c>
      <c r="J304" s="611"/>
    </row>
    <row r="305" spans="1:17" s="97" customFormat="1" ht="45" hidden="1" customHeight="1" x14ac:dyDescent="0.25">
      <c r="A305" s="1425" t="s">
        <v>735</v>
      </c>
      <c r="B305" s="1426"/>
      <c r="C305" s="1426"/>
      <c r="D305" s="1426"/>
      <c r="E305" s="1426"/>
      <c r="F305" s="1427" t="s">
        <v>729</v>
      </c>
      <c r="G305" s="1426"/>
      <c r="H305" s="641" t="s">
        <v>731</v>
      </c>
      <c r="I305" s="1294"/>
      <c r="J305" s="1441"/>
      <c r="L305" s="342"/>
      <c r="M305" s="342"/>
      <c r="N305" s="342"/>
      <c r="O305" s="342"/>
      <c r="P305" s="342"/>
      <c r="Q305" s="342"/>
    </row>
    <row r="306" spans="1:17" s="1" customFormat="1" ht="12" hidden="1" customHeight="1" x14ac:dyDescent="0.25">
      <c r="A306" s="1366" t="s">
        <v>577</v>
      </c>
      <c r="B306" s="725"/>
      <c r="C306" s="725"/>
      <c r="D306" s="725"/>
      <c r="E306" s="725"/>
      <c r="F306" s="550" t="s">
        <v>578</v>
      </c>
      <c r="G306" s="725"/>
      <c r="H306" s="550" t="s">
        <v>579</v>
      </c>
      <c r="I306" s="725"/>
      <c r="J306" s="726"/>
      <c r="L306" s="342"/>
      <c r="M306" s="342"/>
      <c r="N306" s="342"/>
      <c r="O306" s="342"/>
      <c r="P306" s="342"/>
      <c r="Q306" s="342"/>
    </row>
    <row r="307" spans="1:17" ht="17.25" hidden="1" customHeight="1" x14ac:dyDescent="0.25">
      <c r="A307" s="1419" t="s">
        <v>736</v>
      </c>
      <c r="B307" s="1420"/>
      <c r="C307" s="1420"/>
      <c r="D307" s="1420"/>
      <c r="E307" s="1420"/>
      <c r="F307" s="1179">
        <v>54300</v>
      </c>
      <c r="G307" s="1440"/>
      <c r="H307" s="1179">
        <v>54300</v>
      </c>
      <c r="I307" s="1179"/>
      <c r="J307" s="1208"/>
    </row>
    <row r="308" spans="1:17" ht="21" hidden="1" customHeight="1" x14ac:dyDescent="0.25">
      <c r="A308" s="540" t="s">
        <v>737</v>
      </c>
      <c r="B308" s="541"/>
      <c r="C308" s="541"/>
      <c r="D308" s="541"/>
      <c r="E308" s="541"/>
      <c r="F308" s="514">
        <v>-22595</v>
      </c>
      <c r="G308" s="924"/>
      <c r="H308" s="514">
        <v>6720</v>
      </c>
      <c r="I308" s="514"/>
      <c r="J308" s="602"/>
    </row>
    <row r="309" spans="1:17" ht="14.25" hidden="1" customHeight="1" x14ac:dyDescent="0.25">
      <c r="A309" s="532" t="s">
        <v>738</v>
      </c>
      <c r="B309" s="533"/>
      <c r="C309" s="533"/>
      <c r="D309" s="533"/>
      <c r="E309" s="533"/>
      <c r="F309" s="514">
        <v>0</v>
      </c>
      <c r="G309" s="924"/>
      <c r="H309" s="514">
        <v>0</v>
      </c>
      <c r="I309" s="514"/>
      <c r="J309" s="602"/>
    </row>
    <row r="310" spans="1:17" ht="17.25" hidden="1" customHeight="1" x14ac:dyDescent="0.25">
      <c r="A310" s="765" t="s">
        <v>739</v>
      </c>
      <c r="B310" s="766"/>
      <c r="C310" s="766"/>
      <c r="D310" s="766"/>
      <c r="E310" s="766"/>
      <c r="F310" s="852">
        <v>0</v>
      </c>
      <c r="G310" s="1140"/>
      <c r="H310" s="852">
        <v>0</v>
      </c>
      <c r="I310" s="852"/>
      <c r="J310" s="853"/>
    </row>
    <row r="311" spans="1:17" ht="6.75" customHeight="1" x14ac:dyDescent="0.25">
      <c r="A311" s="612"/>
      <c r="B311" s="612"/>
      <c r="C311" s="612"/>
      <c r="D311" s="612"/>
      <c r="E311" s="612"/>
      <c r="F311" s="612"/>
      <c r="G311" s="612"/>
      <c r="H311" s="612"/>
      <c r="I311" s="612"/>
      <c r="J311" s="612"/>
    </row>
    <row r="312" spans="1:17" ht="15" hidden="1" customHeight="1" x14ac:dyDescent="0.25">
      <c r="A312" s="774"/>
      <c r="B312" s="774"/>
      <c r="C312" s="774"/>
      <c r="D312" s="774"/>
      <c r="E312" s="774"/>
      <c r="F312" s="774"/>
      <c r="G312" s="774"/>
      <c r="H312" s="774"/>
      <c r="I312" s="553" t="s">
        <v>740</v>
      </c>
      <c r="J312" s="553"/>
    </row>
    <row r="313" spans="1:17" s="97" customFormat="1" ht="51" hidden="1" customHeight="1" x14ac:dyDescent="0.25">
      <c r="A313" s="1425" t="s">
        <v>549</v>
      </c>
      <c r="B313" s="1426"/>
      <c r="C313" s="1426"/>
      <c r="D313" s="1427" t="s">
        <v>729</v>
      </c>
      <c r="E313" s="1426"/>
      <c r="F313" s="1170" t="s">
        <v>730</v>
      </c>
      <c r="G313" s="1426"/>
      <c r="H313" s="1428" t="s">
        <v>731</v>
      </c>
      <c r="I313" s="1429"/>
      <c r="J313" s="1430"/>
      <c r="L313" s="342"/>
      <c r="M313" s="342"/>
      <c r="N313" s="342"/>
      <c r="O313" s="342"/>
      <c r="P313" s="342"/>
      <c r="Q313" s="342"/>
    </row>
    <row r="314" spans="1:17" ht="12.75" hidden="1" customHeight="1" x14ac:dyDescent="0.25">
      <c r="A314" s="1439" t="s">
        <v>577</v>
      </c>
      <c r="B314" s="725"/>
      <c r="C314" s="725"/>
      <c r="D314" s="787" t="s">
        <v>578</v>
      </c>
      <c r="E314" s="725"/>
      <c r="F314" s="787" t="s">
        <v>579</v>
      </c>
      <c r="G314" s="725"/>
      <c r="H314" s="787" t="s">
        <v>580</v>
      </c>
      <c r="I314" s="725"/>
      <c r="J314" s="726"/>
    </row>
    <row r="315" spans="1:17" ht="24.75" hidden="1" customHeight="1" x14ac:dyDescent="0.25">
      <c r="A315" s="1433" t="s">
        <v>741</v>
      </c>
      <c r="B315" s="690"/>
      <c r="C315" s="690"/>
      <c r="D315" s="1434"/>
      <c r="E315" s="1435"/>
      <c r="F315" s="1434"/>
      <c r="G315" s="1435"/>
      <c r="H315" s="1435"/>
      <c r="I315" s="1435"/>
      <c r="J315" s="1436"/>
    </row>
    <row r="316" spans="1:17" ht="26.25" hidden="1" customHeight="1" x14ac:dyDescent="0.25">
      <c r="A316" s="1437" t="s">
        <v>742</v>
      </c>
      <c r="B316" s="1438"/>
      <c r="C316" s="1438"/>
      <c r="D316" s="514"/>
      <c r="E316" s="1333"/>
      <c r="F316" s="514"/>
      <c r="G316" s="1333"/>
      <c r="H316" s="1333"/>
      <c r="I316" s="1333"/>
      <c r="J316" s="1334"/>
    </row>
    <row r="317" spans="1:17" ht="16.5" hidden="1" customHeight="1" x14ac:dyDescent="0.25">
      <c r="A317" s="1117" t="s">
        <v>734</v>
      </c>
      <c r="B317" s="1431"/>
      <c r="C317" s="1431"/>
      <c r="D317" s="1432">
        <f>SUM(D315)-D316</f>
        <v>0</v>
      </c>
      <c r="E317" s="1423"/>
      <c r="F317" s="1432">
        <f>SUM(F315)-F316</f>
        <v>0</v>
      </c>
      <c r="G317" s="1423"/>
      <c r="H317" s="1423">
        <f>SUM(H315)-H316</f>
        <v>0</v>
      </c>
      <c r="I317" s="1423"/>
      <c r="J317" s="1424"/>
    </row>
    <row r="318" spans="1:17" ht="10.5" hidden="1" customHeight="1" x14ac:dyDescent="0.25">
      <c r="A318" s="773"/>
      <c r="B318" s="773"/>
      <c r="C318" s="773"/>
      <c r="D318" s="773"/>
      <c r="E318" s="773"/>
      <c r="F318" s="773"/>
      <c r="G318" s="773"/>
      <c r="H318" s="773"/>
      <c r="I318" s="773"/>
      <c r="J318" s="773"/>
    </row>
    <row r="319" spans="1:17" ht="13.5" hidden="1" customHeight="1" x14ac:dyDescent="0.25">
      <c r="A319" s="774"/>
      <c r="B319" s="774"/>
      <c r="C319" s="774"/>
      <c r="D319" s="774"/>
      <c r="E319" s="774"/>
      <c r="F319" s="774"/>
      <c r="G319" s="774"/>
      <c r="H319" s="774"/>
      <c r="I319" s="553" t="s">
        <v>743</v>
      </c>
      <c r="J319" s="553"/>
    </row>
    <row r="320" spans="1:17" s="97" customFormat="1" ht="49.5" hidden="1" customHeight="1" x14ac:dyDescent="0.25">
      <c r="A320" s="1425" t="s">
        <v>744</v>
      </c>
      <c r="B320" s="1426"/>
      <c r="C320" s="1426"/>
      <c r="D320" s="1426"/>
      <c r="E320" s="1426"/>
      <c r="F320" s="1427" t="s">
        <v>729</v>
      </c>
      <c r="G320" s="1426"/>
      <c r="H320" s="1428" t="s">
        <v>731</v>
      </c>
      <c r="I320" s="1429"/>
      <c r="J320" s="1430"/>
      <c r="L320" s="342"/>
      <c r="M320" s="342"/>
      <c r="N320" s="342"/>
      <c r="O320" s="342"/>
      <c r="P320" s="342"/>
      <c r="Q320" s="342"/>
    </row>
    <row r="321" spans="1:17" ht="12.75" hidden="1" customHeight="1" x14ac:dyDescent="0.25">
      <c r="A321" s="1366" t="s">
        <v>577</v>
      </c>
      <c r="B321" s="725"/>
      <c r="C321" s="725"/>
      <c r="D321" s="725"/>
      <c r="E321" s="725"/>
      <c r="F321" s="550" t="s">
        <v>578</v>
      </c>
      <c r="G321" s="725"/>
      <c r="H321" s="550" t="s">
        <v>579</v>
      </c>
      <c r="I321" s="725"/>
      <c r="J321" s="726"/>
    </row>
    <row r="322" spans="1:17" ht="24" hidden="1" customHeight="1" x14ac:dyDescent="0.25">
      <c r="A322" s="1419" t="s">
        <v>745</v>
      </c>
      <c r="B322" s="1420"/>
      <c r="C322" s="1420"/>
      <c r="D322" s="1420"/>
      <c r="E322" s="1420"/>
      <c r="F322" s="1421"/>
      <c r="G322" s="1206"/>
      <c r="H322" s="1206"/>
      <c r="I322" s="1206"/>
      <c r="J322" s="1422"/>
    </row>
    <row r="323" spans="1:17" ht="15" hidden="1" customHeight="1" x14ac:dyDescent="0.25">
      <c r="A323" s="532" t="s">
        <v>738</v>
      </c>
      <c r="B323" s="533"/>
      <c r="C323" s="533"/>
      <c r="D323" s="533"/>
      <c r="E323" s="533"/>
      <c r="F323" s="763"/>
      <c r="G323" s="533"/>
      <c r="H323" s="533"/>
      <c r="I323" s="533"/>
      <c r="J323" s="740"/>
    </row>
    <row r="324" spans="1:17" hidden="1" x14ac:dyDescent="0.25">
      <c r="A324" s="765" t="s">
        <v>739</v>
      </c>
      <c r="B324" s="766"/>
      <c r="C324" s="766"/>
      <c r="D324" s="766"/>
      <c r="E324" s="766"/>
      <c r="F324" s="628"/>
      <c r="G324" s="766"/>
      <c r="H324" s="766"/>
      <c r="I324" s="766"/>
      <c r="J324" s="629"/>
    </row>
    <row r="325" spans="1:17" ht="15.75" thickBot="1" x14ac:dyDescent="0.3">
      <c r="A325" s="1418" t="s">
        <v>535</v>
      </c>
      <c r="B325" s="612"/>
      <c r="C325" s="612"/>
      <c r="D325" s="612"/>
      <c r="E325" s="612"/>
      <c r="F325" s="612"/>
      <c r="G325" s="612"/>
      <c r="H325" s="612"/>
      <c r="I325" s="612"/>
      <c r="J325" s="612"/>
    </row>
    <row r="326" spans="1:17" s="1" customFormat="1" ht="12.75" customHeight="1" x14ac:dyDescent="0.25">
      <c r="A326" s="1405" t="s">
        <v>746</v>
      </c>
      <c r="B326" s="1406"/>
      <c r="C326" s="595" t="s">
        <v>691</v>
      </c>
      <c r="D326" s="596"/>
      <c r="E326" s="596"/>
      <c r="F326" s="596"/>
      <c r="G326" s="596"/>
      <c r="H326" s="596"/>
      <c r="I326" s="596"/>
      <c r="J326" s="597"/>
      <c r="L326" s="342"/>
      <c r="M326" s="342"/>
      <c r="N326" s="342"/>
      <c r="O326" s="342"/>
      <c r="P326" s="342"/>
      <c r="Q326" s="342"/>
    </row>
    <row r="327" spans="1:17" s="1" customFormat="1" ht="22.5" customHeight="1" x14ac:dyDescent="0.25">
      <c r="A327" s="1407"/>
      <c r="B327" s="1408"/>
      <c r="C327" s="564" t="s">
        <v>0</v>
      </c>
      <c r="D327" s="564" t="s">
        <v>1</v>
      </c>
      <c r="E327" s="1399" t="s">
        <v>2</v>
      </c>
      <c r="F327" s="627"/>
      <c r="G327" s="1399" t="s">
        <v>3</v>
      </c>
      <c r="H327" s="1402"/>
      <c r="I327" s="1402"/>
      <c r="J327" s="1411" t="s">
        <v>4</v>
      </c>
      <c r="L327" s="342"/>
      <c r="M327" s="342"/>
      <c r="N327" s="342"/>
      <c r="O327" s="342"/>
      <c r="P327" s="342"/>
      <c r="Q327" s="342"/>
    </row>
    <row r="328" spans="1:17" s="1" customFormat="1" ht="23.25" customHeight="1" x14ac:dyDescent="0.25">
      <c r="A328" s="1409"/>
      <c r="B328" s="1410"/>
      <c r="C328" s="565"/>
      <c r="D328" s="565"/>
      <c r="E328" s="1400"/>
      <c r="F328" s="1401"/>
      <c r="G328" s="1403"/>
      <c r="H328" s="1404"/>
      <c r="I328" s="1404"/>
      <c r="J328" s="1412"/>
      <c r="L328" s="342"/>
      <c r="M328" s="342"/>
      <c r="N328" s="342"/>
      <c r="O328" s="342"/>
      <c r="P328" s="342"/>
      <c r="Q328" s="342"/>
    </row>
    <row r="329" spans="1:17" s="11" customFormat="1" ht="12" customHeight="1" thickBot="1" x14ac:dyDescent="0.25">
      <c r="A329" s="1366" t="s">
        <v>577</v>
      </c>
      <c r="B329" s="551"/>
      <c r="C329" s="58" t="s">
        <v>578</v>
      </c>
      <c r="D329" s="58" t="s">
        <v>579</v>
      </c>
      <c r="E329" s="550" t="s">
        <v>580</v>
      </c>
      <c r="F329" s="551"/>
      <c r="G329" s="1397" t="s">
        <v>581</v>
      </c>
      <c r="H329" s="1398"/>
      <c r="I329" s="1398"/>
      <c r="J329" s="59" t="s">
        <v>665</v>
      </c>
      <c r="L329" s="342"/>
      <c r="M329" s="342"/>
      <c r="N329" s="342"/>
      <c r="O329" s="342"/>
      <c r="P329" s="342"/>
      <c r="Q329" s="342"/>
    </row>
    <row r="330" spans="1:17" ht="18.75" customHeight="1" x14ac:dyDescent="0.25">
      <c r="A330" s="1413" t="s">
        <v>5</v>
      </c>
      <c r="B330" s="546"/>
      <c r="C330" s="99">
        <v>79138</v>
      </c>
      <c r="D330" s="100"/>
      <c r="E330" s="814">
        <v>2008</v>
      </c>
      <c r="F330" s="1414"/>
      <c r="G330" s="1415">
        <v>66728</v>
      </c>
      <c r="H330" s="1416"/>
      <c r="I330" s="1417"/>
      <c r="J330" s="101">
        <f>C330+D330-E330-G330</f>
        <v>10402</v>
      </c>
    </row>
    <row r="331" spans="1:17" ht="33.75" hidden="1" customHeight="1" x14ac:dyDescent="0.25">
      <c r="A331" s="540" t="s">
        <v>6</v>
      </c>
      <c r="B331" s="533"/>
      <c r="C331" s="60"/>
      <c r="D331" s="60"/>
      <c r="E331" s="514"/>
      <c r="F331" s="1045"/>
      <c r="G331" s="514"/>
      <c r="H331" s="1045"/>
      <c r="I331" s="619">
        <f>C331+D331-E331-G331</f>
        <v>0</v>
      </c>
      <c r="J331" s="1226"/>
    </row>
    <row r="332" spans="1:17" ht="23.25" hidden="1" customHeight="1" x14ac:dyDescent="0.25">
      <c r="A332" s="540" t="s">
        <v>7</v>
      </c>
      <c r="B332" s="533"/>
      <c r="C332" s="60"/>
      <c r="D332" s="60"/>
      <c r="E332" s="514"/>
      <c r="F332" s="1045"/>
      <c r="G332" s="514"/>
      <c r="H332" s="1045"/>
      <c r="I332" s="619">
        <f>C332+D332-E332-G332</f>
        <v>0</v>
      </c>
      <c r="J332" s="1226"/>
    </row>
    <row r="333" spans="1:17" ht="22.5" hidden="1" customHeight="1" x14ac:dyDescent="0.25">
      <c r="A333" s="511" t="s">
        <v>8</v>
      </c>
      <c r="B333" s="531"/>
      <c r="C333" s="60"/>
      <c r="D333" s="60"/>
      <c r="E333" s="514"/>
      <c r="F333" s="1045"/>
      <c r="G333" s="514"/>
      <c r="H333" s="1045"/>
      <c r="I333" s="619">
        <f>C333+D333-E333-G333</f>
        <v>0</v>
      </c>
      <c r="J333" s="1226"/>
    </row>
    <row r="334" spans="1:17" ht="16.5" hidden="1" customHeight="1" x14ac:dyDescent="0.25">
      <c r="A334" s="942" t="s">
        <v>9</v>
      </c>
      <c r="B334" s="513"/>
      <c r="C334" s="60"/>
      <c r="D334" s="60"/>
      <c r="E334" s="514"/>
      <c r="F334" s="1045"/>
      <c r="G334" s="514"/>
      <c r="H334" s="1045"/>
      <c r="I334" s="619">
        <f>C334+D334-E334-G334</f>
        <v>0</v>
      </c>
      <c r="J334" s="1226"/>
    </row>
    <row r="335" spans="1:17" ht="15.75" customHeight="1" x14ac:dyDescent="0.25">
      <c r="A335" s="942" t="s">
        <v>10</v>
      </c>
      <c r="B335" s="513"/>
      <c r="C335" s="60"/>
      <c r="D335" s="60"/>
      <c r="E335" s="514"/>
      <c r="F335" s="1045"/>
      <c r="G335" s="1388"/>
      <c r="H335" s="1389"/>
      <c r="I335" s="1390"/>
      <c r="J335" s="102">
        <f>C335+D335-E335-G335</f>
        <v>0</v>
      </c>
    </row>
    <row r="336" spans="1:17" ht="18.75" customHeight="1" thickBot="1" x14ac:dyDescent="0.3">
      <c r="A336" s="1391" t="s">
        <v>11</v>
      </c>
      <c r="B336" s="1392"/>
      <c r="C336" s="53">
        <f>SUM(C330:C335)</f>
        <v>79138</v>
      </c>
      <c r="D336" s="53">
        <f>SUM(D330:D335)</f>
        <v>0</v>
      </c>
      <c r="E336" s="1129">
        <f>SUM(E330:F335)</f>
        <v>2008</v>
      </c>
      <c r="F336" s="1393"/>
      <c r="G336" s="1394">
        <f>SUM(G330:H335)</f>
        <v>66728</v>
      </c>
      <c r="H336" s="1395"/>
      <c r="I336" s="1396"/>
      <c r="J336" s="54">
        <f>SUM(I330:J335)</f>
        <v>10402</v>
      </c>
    </row>
    <row r="337" spans="1:17" ht="9.75" customHeight="1" x14ac:dyDescent="0.25"/>
    <row r="338" spans="1:17" s="1" customFormat="1" ht="15.75" thickBot="1" x14ac:dyDescent="0.3">
      <c r="A338" s="103" t="s">
        <v>536</v>
      </c>
      <c r="B338" s="23"/>
      <c r="C338" s="23"/>
      <c r="D338" s="23"/>
      <c r="E338" s="23"/>
      <c r="F338" s="23"/>
      <c r="G338" s="23"/>
      <c r="H338" s="23"/>
      <c r="I338" s="611" t="s">
        <v>654</v>
      </c>
      <c r="J338" s="611"/>
      <c r="L338" s="342"/>
      <c r="M338" s="342"/>
      <c r="N338" s="342"/>
      <c r="O338" s="342"/>
      <c r="P338" s="342"/>
      <c r="Q338" s="342"/>
    </row>
    <row r="339" spans="1:17" s="97" customFormat="1" ht="25.5" customHeight="1" x14ac:dyDescent="0.25">
      <c r="A339" s="637" t="s">
        <v>12</v>
      </c>
      <c r="B339" s="562"/>
      <c r="C339" s="562"/>
      <c r="D339" s="562"/>
      <c r="E339" s="730" t="s">
        <v>13</v>
      </c>
      <c r="F339" s="777"/>
      <c r="G339" s="561" t="s">
        <v>14</v>
      </c>
      <c r="H339" s="562"/>
      <c r="I339" s="730" t="s">
        <v>15</v>
      </c>
      <c r="J339" s="1387"/>
      <c r="L339" s="342"/>
      <c r="M339" s="342"/>
      <c r="N339" s="342"/>
      <c r="O339" s="342"/>
      <c r="P339" s="342"/>
      <c r="Q339" s="342"/>
    </row>
    <row r="340" spans="1:17" s="11" customFormat="1" ht="13.5" customHeight="1" thickBot="1" x14ac:dyDescent="0.25">
      <c r="A340" s="1366" t="s">
        <v>577</v>
      </c>
      <c r="B340" s="551"/>
      <c r="C340" s="551"/>
      <c r="D340" s="551"/>
      <c r="E340" s="550" t="s">
        <v>578</v>
      </c>
      <c r="F340" s="551"/>
      <c r="G340" s="550" t="s">
        <v>579</v>
      </c>
      <c r="H340" s="551"/>
      <c r="I340" s="550" t="s">
        <v>580</v>
      </c>
      <c r="J340" s="552"/>
      <c r="L340" s="342"/>
      <c r="M340" s="342"/>
      <c r="N340" s="342"/>
      <c r="O340" s="342"/>
      <c r="P340" s="342"/>
      <c r="Q340" s="342"/>
    </row>
    <row r="341" spans="1:17" ht="13.5" customHeight="1" x14ac:dyDescent="0.25">
      <c r="A341" s="1383" t="s">
        <v>16</v>
      </c>
      <c r="B341" s="1384"/>
      <c r="C341" s="1384"/>
      <c r="D341" s="1384"/>
      <c r="E341" s="1385"/>
      <c r="F341" s="1385"/>
      <c r="G341" s="1385"/>
      <c r="H341" s="1385"/>
      <c r="I341" s="1385"/>
      <c r="J341" s="1386"/>
    </row>
    <row r="342" spans="1:17" x14ac:dyDescent="0.25">
      <c r="A342" s="532" t="s">
        <v>17</v>
      </c>
      <c r="B342" s="533"/>
      <c r="C342" s="533"/>
      <c r="D342" s="533"/>
      <c r="E342" s="801">
        <v>235937</v>
      </c>
      <c r="F342" s="801"/>
      <c r="G342" s="801"/>
      <c r="H342" s="801"/>
      <c r="I342" s="514">
        <f>SUM(E342:H342)</f>
        <v>235937</v>
      </c>
      <c r="J342" s="602"/>
    </row>
    <row r="343" spans="1:17" ht="22.5" hidden="1" customHeight="1" x14ac:dyDescent="0.25">
      <c r="A343" s="540" t="s">
        <v>6</v>
      </c>
      <c r="B343" s="541"/>
      <c r="C343" s="541"/>
      <c r="D343" s="541"/>
      <c r="E343" s="801"/>
      <c r="F343" s="801"/>
      <c r="G343" s="801"/>
      <c r="H343" s="801"/>
      <c r="I343" s="514">
        <f>SUM(E343:H343)</f>
        <v>0</v>
      </c>
      <c r="J343" s="602"/>
    </row>
    <row r="344" spans="1:17" ht="15.75" hidden="1" customHeight="1" x14ac:dyDescent="0.25">
      <c r="A344" s="540" t="s">
        <v>7</v>
      </c>
      <c r="B344" s="541"/>
      <c r="C344" s="541"/>
      <c r="D344" s="541"/>
      <c r="E344" s="801"/>
      <c r="F344" s="801"/>
      <c r="G344" s="801"/>
      <c r="H344" s="801"/>
      <c r="I344" s="514">
        <f>SUM(E344:H344)</f>
        <v>0</v>
      </c>
      <c r="J344" s="602"/>
    </row>
    <row r="345" spans="1:17" x14ac:dyDescent="0.25">
      <c r="A345" s="532" t="s">
        <v>8</v>
      </c>
      <c r="B345" s="533"/>
      <c r="C345" s="533"/>
      <c r="D345" s="533"/>
      <c r="E345" s="801"/>
      <c r="F345" s="801"/>
      <c r="G345" s="801"/>
      <c r="H345" s="801"/>
      <c r="I345" s="514">
        <f>SUM(E345:H345)</f>
        <v>0</v>
      </c>
      <c r="J345" s="602"/>
    </row>
    <row r="346" spans="1:17" x14ac:dyDescent="0.25">
      <c r="A346" s="532" t="s">
        <v>10</v>
      </c>
      <c r="B346" s="533"/>
      <c r="C346" s="533"/>
      <c r="D346" s="533"/>
      <c r="E346" s="801"/>
      <c r="F346" s="801"/>
      <c r="G346" s="801"/>
      <c r="H346" s="801"/>
      <c r="I346" s="514">
        <f>SUM(E346:H346)</f>
        <v>0</v>
      </c>
      <c r="J346" s="602"/>
    </row>
    <row r="347" spans="1:17" ht="16.5" customHeight="1" thickBot="1" x14ac:dyDescent="0.3">
      <c r="A347" s="1380" t="s">
        <v>18</v>
      </c>
      <c r="B347" s="1381"/>
      <c r="C347" s="1381"/>
      <c r="D347" s="1382"/>
      <c r="E347" s="928">
        <f>SUM(E342:F346)</f>
        <v>235937</v>
      </c>
      <c r="F347" s="880"/>
      <c r="G347" s="928">
        <f>SUM(G342:H346)</f>
        <v>0</v>
      </c>
      <c r="H347" s="880"/>
      <c r="I347" s="928">
        <f>SUM(I342:J346)</f>
        <v>235937</v>
      </c>
      <c r="J347" s="881"/>
    </row>
    <row r="348" spans="1:17" ht="13.5" customHeight="1" x14ac:dyDescent="0.25">
      <c r="A348" s="555" t="s">
        <v>19</v>
      </c>
      <c r="B348" s="1375"/>
      <c r="C348" s="1375"/>
      <c r="D348" s="1375"/>
      <c r="E348" s="1376"/>
      <c r="F348" s="1376"/>
      <c r="G348" s="1376"/>
      <c r="H348" s="1376"/>
      <c r="I348" s="1376"/>
      <c r="J348" s="1377"/>
    </row>
    <row r="349" spans="1:17" s="104" customFormat="1" x14ac:dyDescent="0.25">
      <c r="A349" s="1373" t="s">
        <v>20</v>
      </c>
      <c r="B349" s="1374"/>
      <c r="C349" s="1374"/>
      <c r="D349" s="1374"/>
      <c r="E349" s="678">
        <f>I349-G349</f>
        <v>333718</v>
      </c>
      <c r="F349" s="678"/>
      <c r="G349" s="678">
        <v>333034</v>
      </c>
      <c r="H349" s="678"/>
      <c r="I349" s="1378">
        <v>666752</v>
      </c>
      <c r="J349" s="1379"/>
      <c r="L349" s="347"/>
      <c r="M349" s="347"/>
      <c r="N349" s="347"/>
      <c r="O349" s="347"/>
      <c r="P349" s="347"/>
      <c r="Q349" s="347"/>
    </row>
    <row r="350" spans="1:17" s="104" customFormat="1" ht="15" hidden="1" customHeight="1" x14ac:dyDescent="0.25">
      <c r="A350" s="1371" t="s">
        <v>21</v>
      </c>
      <c r="B350" s="1372"/>
      <c r="C350" s="1372"/>
      <c r="D350" s="1372"/>
      <c r="E350" s="678"/>
      <c r="F350" s="678"/>
      <c r="G350" s="678"/>
      <c r="H350" s="678"/>
      <c r="I350" s="840">
        <f t="shared" ref="I350:I355" si="7">SUM(E350:H350)</f>
        <v>0</v>
      </c>
      <c r="J350" s="679"/>
      <c r="L350" s="347"/>
      <c r="M350" s="347"/>
      <c r="N350" s="347"/>
      <c r="O350" s="347"/>
      <c r="P350" s="347"/>
      <c r="Q350" s="347"/>
    </row>
    <row r="351" spans="1:17" s="104" customFormat="1" ht="16.5" hidden="1" customHeight="1" x14ac:dyDescent="0.25">
      <c r="A351" s="1371" t="s">
        <v>7</v>
      </c>
      <c r="B351" s="1372"/>
      <c r="C351" s="1372"/>
      <c r="D351" s="1372"/>
      <c r="E351" s="678"/>
      <c r="F351" s="678"/>
      <c r="G351" s="678"/>
      <c r="H351" s="678"/>
      <c r="I351" s="840">
        <f t="shared" si="7"/>
        <v>0</v>
      </c>
      <c r="J351" s="679"/>
      <c r="L351" s="347"/>
      <c r="M351" s="347"/>
      <c r="N351" s="347"/>
      <c r="O351" s="347"/>
      <c r="P351" s="347"/>
      <c r="Q351" s="347"/>
    </row>
    <row r="352" spans="1:17" s="104" customFormat="1" ht="15" customHeight="1" x14ac:dyDescent="0.25">
      <c r="A352" s="1373" t="s">
        <v>8</v>
      </c>
      <c r="B352" s="1374"/>
      <c r="C352" s="1374"/>
      <c r="D352" s="1374"/>
      <c r="E352" s="678"/>
      <c r="F352" s="678"/>
      <c r="G352" s="678"/>
      <c r="H352" s="678"/>
      <c r="I352" s="840">
        <f t="shared" si="7"/>
        <v>0</v>
      </c>
      <c r="J352" s="679"/>
      <c r="L352" s="347"/>
      <c r="M352" s="347"/>
      <c r="N352" s="347"/>
      <c r="O352" s="347"/>
      <c r="P352" s="347"/>
      <c r="Q352" s="347"/>
    </row>
    <row r="353" spans="1:17" hidden="1" x14ac:dyDescent="0.25">
      <c r="A353" s="532" t="s">
        <v>22</v>
      </c>
      <c r="B353" s="533"/>
      <c r="C353" s="533"/>
      <c r="D353" s="533"/>
      <c r="E353" s="801"/>
      <c r="F353" s="801"/>
      <c r="G353" s="801"/>
      <c r="H353" s="801"/>
      <c r="I353" s="917">
        <f t="shared" si="7"/>
        <v>0</v>
      </c>
      <c r="J353" s="602"/>
    </row>
    <row r="354" spans="1:17" x14ac:dyDescent="0.25">
      <c r="A354" s="532" t="s">
        <v>9</v>
      </c>
      <c r="B354" s="533"/>
      <c r="C354" s="533"/>
      <c r="D354" s="533"/>
      <c r="E354" s="801">
        <v>16966</v>
      </c>
      <c r="F354" s="801"/>
      <c r="G354" s="801"/>
      <c r="H354" s="801"/>
      <c r="I354" s="917">
        <f t="shared" si="7"/>
        <v>16966</v>
      </c>
      <c r="J354" s="602"/>
    </row>
    <row r="355" spans="1:17" x14ac:dyDescent="0.25">
      <c r="A355" s="532" t="s">
        <v>10</v>
      </c>
      <c r="B355" s="533"/>
      <c r="C355" s="533"/>
      <c r="D355" s="533"/>
      <c r="E355" s="801">
        <v>47104</v>
      </c>
      <c r="F355" s="801"/>
      <c r="G355" s="801"/>
      <c r="H355" s="801"/>
      <c r="I355" s="917">
        <f t="shared" si="7"/>
        <v>47104</v>
      </c>
      <c r="J355" s="602"/>
    </row>
    <row r="356" spans="1:17" ht="18.75" customHeight="1" thickBot="1" x14ac:dyDescent="0.3">
      <c r="A356" s="1368" t="s">
        <v>23</v>
      </c>
      <c r="B356" s="1369"/>
      <c r="C356" s="1369"/>
      <c r="D356" s="1370"/>
      <c r="E356" s="1018">
        <f>SUM(E349:F355)</f>
        <v>397788</v>
      </c>
      <c r="F356" s="1018"/>
      <c r="G356" s="1018">
        <f>SUM(G349:H355)</f>
        <v>333034</v>
      </c>
      <c r="H356" s="1018"/>
      <c r="I356" s="1018">
        <f>SUM(I349:J355)</f>
        <v>730822</v>
      </c>
      <c r="J356" s="1067"/>
    </row>
    <row r="357" spans="1:17" ht="5.25" customHeight="1" x14ac:dyDescent="0.25">
      <c r="A357" s="773"/>
      <c r="B357" s="773"/>
      <c r="C357" s="773"/>
      <c r="D357" s="773"/>
      <c r="E357" s="773"/>
      <c r="F357" s="773"/>
      <c r="G357" s="773"/>
      <c r="H357" s="773"/>
      <c r="I357" s="773"/>
      <c r="J357" s="773"/>
    </row>
    <row r="358" spans="1:17" ht="12.75" customHeight="1" thickBot="1" x14ac:dyDescent="0.3">
      <c r="A358" s="774"/>
      <c r="B358" s="774"/>
      <c r="C358" s="774"/>
      <c r="D358" s="774"/>
      <c r="E358" s="774"/>
      <c r="F358" s="774"/>
      <c r="G358" s="774"/>
      <c r="I358" s="611" t="s">
        <v>678</v>
      </c>
      <c r="J358" s="611"/>
    </row>
    <row r="359" spans="1:17" s="98" customFormat="1" ht="32.25" customHeight="1" x14ac:dyDescent="0.2">
      <c r="A359" s="637" t="s">
        <v>24</v>
      </c>
      <c r="B359" s="562"/>
      <c r="C359" s="562"/>
      <c r="D359" s="562"/>
      <c r="E359" s="562"/>
      <c r="F359" s="760" t="s">
        <v>25</v>
      </c>
      <c r="G359" s="761"/>
      <c r="H359" s="760" t="s">
        <v>551</v>
      </c>
      <c r="I359" s="761"/>
      <c r="J359" s="762"/>
      <c r="L359" s="342"/>
      <c r="M359" s="342"/>
      <c r="N359" s="342"/>
      <c r="O359" s="342"/>
      <c r="P359" s="342"/>
      <c r="Q359" s="342"/>
    </row>
    <row r="360" spans="1:17" s="11" customFormat="1" ht="10.5" customHeight="1" thickBot="1" x14ac:dyDescent="0.25">
      <c r="A360" s="1366" t="s">
        <v>577</v>
      </c>
      <c r="B360" s="551"/>
      <c r="C360" s="551"/>
      <c r="D360" s="551"/>
      <c r="E360" s="551"/>
      <c r="F360" s="550" t="s">
        <v>578</v>
      </c>
      <c r="G360" s="551"/>
      <c r="H360" s="550" t="s">
        <v>579</v>
      </c>
      <c r="I360" s="551"/>
      <c r="J360" s="552"/>
      <c r="L360" s="342"/>
      <c r="M360" s="342"/>
      <c r="N360" s="342"/>
      <c r="O360" s="342"/>
      <c r="P360" s="342"/>
      <c r="Q360" s="342"/>
    </row>
    <row r="361" spans="1:17" x14ac:dyDescent="0.25">
      <c r="A361" s="545" t="s">
        <v>26</v>
      </c>
      <c r="B361" s="546"/>
      <c r="C361" s="546"/>
      <c r="D361" s="546"/>
      <c r="E361" s="546"/>
      <c r="F361" s="1367">
        <f>SUM(G356)</f>
        <v>333034</v>
      </c>
      <c r="G361" s="1367"/>
      <c r="H361" s="547">
        <v>423390</v>
      </c>
      <c r="I361" s="547"/>
      <c r="J361" s="856"/>
    </row>
    <row r="362" spans="1:17" ht="18" customHeight="1" x14ac:dyDescent="0.25">
      <c r="A362" s="530" t="s">
        <v>27</v>
      </c>
      <c r="B362" s="618"/>
      <c r="C362" s="618"/>
      <c r="D362" s="618"/>
      <c r="E362" s="531"/>
      <c r="F362" s="1365">
        <f>SUM(I356)</f>
        <v>730822</v>
      </c>
      <c r="G362" s="1365"/>
      <c r="H362" s="514">
        <v>806776</v>
      </c>
      <c r="I362" s="514"/>
      <c r="J362" s="602"/>
    </row>
    <row r="363" spans="1:17" x14ac:dyDescent="0.25">
      <c r="A363" s="1132" t="s">
        <v>28</v>
      </c>
      <c r="B363" s="533"/>
      <c r="C363" s="533"/>
      <c r="D363" s="533"/>
      <c r="E363" s="533"/>
      <c r="F363" s="619">
        <f>SUM(I356)</f>
        <v>730822</v>
      </c>
      <c r="G363" s="1017"/>
      <c r="H363" s="619">
        <f>SUM(H362)</f>
        <v>806776</v>
      </c>
      <c r="I363" s="514"/>
      <c r="J363" s="602"/>
    </row>
    <row r="364" spans="1:17" ht="17.25" customHeight="1" x14ac:dyDescent="0.25">
      <c r="A364" s="511" t="s">
        <v>29</v>
      </c>
      <c r="B364" s="1363"/>
      <c r="C364" s="1363"/>
      <c r="D364" s="1363"/>
      <c r="E364" s="1364"/>
      <c r="F364" s="514">
        <f>SUM(I347)</f>
        <v>235937</v>
      </c>
      <c r="G364" s="514"/>
      <c r="H364" s="514">
        <v>251086</v>
      </c>
      <c r="I364" s="514"/>
      <c r="J364" s="602"/>
    </row>
    <row r="365" spans="1:17" ht="18.75" customHeight="1" x14ac:dyDescent="0.25">
      <c r="A365" s="511" t="s">
        <v>30</v>
      </c>
      <c r="B365" s="512"/>
      <c r="C365" s="512"/>
      <c r="D365" s="512"/>
      <c r="E365" s="622"/>
      <c r="F365" s="514"/>
      <c r="G365" s="514"/>
      <c r="H365" s="514"/>
      <c r="I365" s="514"/>
      <c r="J365" s="602"/>
    </row>
    <row r="366" spans="1:17" ht="15.75" thickBot="1" x14ac:dyDescent="0.3">
      <c r="A366" s="926" t="s">
        <v>31</v>
      </c>
      <c r="B366" s="725"/>
      <c r="C366" s="725"/>
      <c r="D366" s="725"/>
      <c r="E366" s="725"/>
      <c r="F366" s="928">
        <f>SUM(F364:G365)</f>
        <v>235937</v>
      </c>
      <c r="G366" s="1351"/>
      <c r="H366" s="928">
        <f>SUM(H364:J365)</f>
        <v>251086</v>
      </c>
      <c r="I366" s="1351"/>
      <c r="J366" s="1352"/>
    </row>
    <row r="367" spans="1:17" s="1" customFormat="1" ht="27.75" customHeight="1" x14ac:dyDescent="0.25">
      <c r="A367" s="1353" t="s">
        <v>537</v>
      </c>
      <c r="B367" s="612"/>
      <c r="C367" s="612"/>
      <c r="D367" s="612"/>
      <c r="E367" s="612"/>
      <c r="F367" s="612"/>
      <c r="G367" s="612"/>
      <c r="H367" s="612"/>
      <c r="I367" s="612"/>
      <c r="J367" s="612"/>
      <c r="L367" s="342"/>
      <c r="M367" s="342"/>
      <c r="N367" s="342"/>
      <c r="O367" s="342"/>
      <c r="P367" s="342"/>
      <c r="Q367" s="342"/>
    </row>
    <row r="368" spans="1:17" s="2" customFormat="1" ht="25.5" customHeight="1" thickBot="1" x14ac:dyDescent="0.3">
      <c r="A368" s="1354" t="s">
        <v>32</v>
      </c>
      <c r="B368" s="1355"/>
      <c r="C368" s="1355"/>
      <c r="D368" s="1355"/>
      <c r="E368" s="1355"/>
      <c r="F368" s="1355"/>
      <c r="G368" s="1355"/>
      <c r="H368" s="1355"/>
      <c r="I368" s="1355"/>
      <c r="J368" s="1355"/>
      <c r="L368" s="342"/>
      <c r="M368" s="342"/>
      <c r="N368" s="342"/>
      <c r="O368" s="342"/>
      <c r="P368" s="342"/>
      <c r="Q368" s="342"/>
    </row>
    <row r="369" spans="1:17" s="105" customFormat="1" ht="14.25" customHeight="1" x14ac:dyDescent="0.25">
      <c r="A369" s="637" t="s">
        <v>33</v>
      </c>
      <c r="B369" s="562"/>
      <c r="C369" s="562"/>
      <c r="D369" s="562"/>
      <c r="E369" s="562"/>
      <c r="F369" s="561" t="s">
        <v>34</v>
      </c>
      <c r="G369" s="562"/>
      <c r="H369" s="562"/>
      <c r="I369" s="562"/>
      <c r="J369" s="563"/>
      <c r="L369" s="344"/>
      <c r="M369" s="344"/>
      <c r="N369" s="344"/>
      <c r="O369" s="344"/>
      <c r="P369" s="344"/>
      <c r="Q369" s="344"/>
    </row>
    <row r="370" spans="1:17" s="105" customFormat="1" ht="22.5" customHeight="1" thickBot="1" x14ac:dyDescent="0.3">
      <c r="A370" s="1356"/>
      <c r="B370" s="1357"/>
      <c r="C370" s="1357"/>
      <c r="D370" s="1357"/>
      <c r="E370" s="1357"/>
      <c r="F370" s="1358" t="s">
        <v>35</v>
      </c>
      <c r="G370" s="1359"/>
      <c r="H370" s="1360" t="s">
        <v>36</v>
      </c>
      <c r="I370" s="1361"/>
      <c r="J370" s="1362"/>
      <c r="L370" s="344"/>
      <c r="M370" s="344"/>
      <c r="N370" s="344"/>
      <c r="O370" s="344"/>
      <c r="P370" s="344"/>
      <c r="Q370" s="344"/>
    </row>
    <row r="371" spans="1:17" s="35" customFormat="1" ht="25.5" hidden="1" customHeight="1" x14ac:dyDescent="0.25">
      <c r="A371" s="1337" t="s">
        <v>37</v>
      </c>
      <c r="B371" s="1338"/>
      <c r="C371" s="1338"/>
      <c r="D371" s="1338"/>
      <c r="E371" s="1338"/>
      <c r="F371" s="1338"/>
      <c r="G371" s="1338"/>
      <c r="H371" s="1338"/>
      <c r="I371" s="1338"/>
      <c r="J371" s="1339"/>
      <c r="L371" s="344"/>
      <c r="M371" s="344"/>
      <c r="N371" s="344"/>
      <c r="O371" s="344"/>
      <c r="P371" s="344"/>
      <c r="Q371" s="344"/>
    </row>
    <row r="372" spans="1:17" s="35" customFormat="1" ht="24" customHeight="1" thickBot="1" x14ac:dyDescent="0.3">
      <c r="A372" s="1340" t="s">
        <v>38</v>
      </c>
      <c r="B372" s="1341"/>
      <c r="C372" s="1341"/>
      <c r="D372" s="1341"/>
      <c r="E372" s="1342"/>
      <c r="F372" s="578">
        <f>SUM(I342,I349)</f>
        <v>902689</v>
      </c>
      <c r="G372" s="640"/>
      <c r="H372" s="1343">
        <f>SUM(F372)</f>
        <v>902689</v>
      </c>
      <c r="I372" s="1344"/>
      <c r="J372" s="1345"/>
      <c r="L372" s="344"/>
      <c r="M372" s="344"/>
      <c r="N372" s="344"/>
      <c r="O372" s="344"/>
      <c r="P372" s="344"/>
      <c r="Q372" s="344"/>
    </row>
    <row r="373" spans="1:17" ht="25.5" hidden="1" customHeight="1" x14ac:dyDescent="0.25">
      <c r="A373" s="1346" t="s">
        <v>39</v>
      </c>
      <c r="B373" s="1347"/>
      <c r="C373" s="1347"/>
      <c r="D373" s="1347"/>
      <c r="E373" s="1347"/>
      <c r="F373" s="1348" t="s">
        <v>702</v>
      </c>
      <c r="G373" s="1349"/>
      <c r="H373" s="1347"/>
      <c r="I373" s="1347"/>
      <c r="J373" s="1350"/>
    </row>
    <row r="374" spans="1:17" ht="9" customHeight="1" x14ac:dyDescent="0.25">
      <c r="A374" s="773"/>
      <c r="B374" s="773"/>
      <c r="C374" s="773"/>
      <c r="D374" s="773"/>
      <c r="E374" s="773"/>
      <c r="F374" s="773"/>
      <c r="G374" s="773"/>
      <c r="H374" s="773"/>
      <c r="I374" s="773"/>
      <c r="J374" s="773"/>
    </row>
    <row r="375" spans="1:17" s="1" customFormat="1" ht="15" customHeight="1" thickBot="1" x14ac:dyDescent="0.3">
      <c r="A375" s="846" t="s">
        <v>538</v>
      </c>
      <c r="B375" s="846"/>
      <c r="C375" s="846"/>
      <c r="D375" s="846"/>
      <c r="E375" s="846"/>
      <c r="F375" s="846"/>
      <c r="G375" s="846"/>
      <c r="H375" s="846"/>
      <c r="I375" s="1233" t="s">
        <v>654</v>
      </c>
      <c r="J375" s="1233"/>
      <c r="L375" s="342"/>
      <c r="M375" s="342"/>
      <c r="N375" s="342"/>
      <c r="O375" s="342"/>
      <c r="P375" s="342"/>
      <c r="Q375" s="342"/>
    </row>
    <row r="376" spans="1:17" ht="6" hidden="1" customHeight="1" x14ac:dyDescent="0.25">
      <c r="A376" s="774"/>
      <c r="B376" s="774"/>
      <c r="C376" s="774"/>
      <c r="D376" s="774"/>
      <c r="E376" s="774"/>
      <c r="F376" s="774"/>
      <c r="G376" s="774"/>
      <c r="H376" s="774"/>
    </row>
    <row r="377" spans="1:17" s="97" customFormat="1" ht="33.75" customHeight="1" thickBot="1" x14ac:dyDescent="0.3">
      <c r="A377" s="1329" t="s">
        <v>12</v>
      </c>
      <c r="B377" s="1041"/>
      <c r="C377" s="1041"/>
      <c r="D377" s="1041"/>
      <c r="E377" s="1041"/>
      <c r="F377" s="760" t="s">
        <v>25</v>
      </c>
      <c r="G377" s="761"/>
      <c r="H377" s="760" t="s">
        <v>551</v>
      </c>
      <c r="I377" s="761"/>
      <c r="J377" s="762"/>
      <c r="L377" s="342"/>
      <c r="M377" s="342"/>
      <c r="N377" s="342"/>
      <c r="O377" s="342"/>
      <c r="P377" s="342"/>
      <c r="Q377" s="342"/>
    </row>
    <row r="378" spans="1:17" x14ac:dyDescent="0.25">
      <c r="A378" s="545" t="s">
        <v>40</v>
      </c>
      <c r="B378" s="713"/>
      <c r="C378" s="713"/>
      <c r="D378" s="713"/>
      <c r="E378" s="713"/>
      <c r="F378" s="547">
        <v>16455</v>
      </c>
      <c r="G378" s="1335"/>
      <c r="H378" s="547">
        <v>398</v>
      </c>
      <c r="I378" s="1335"/>
      <c r="J378" s="1336"/>
    </row>
    <row r="379" spans="1:17" x14ac:dyDescent="0.25">
      <c r="A379" s="532" t="s">
        <v>41</v>
      </c>
      <c r="B379" s="749"/>
      <c r="C379" s="749"/>
      <c r="D379" s="749"/>
      <c r="E379" s="749"/>
      <c r="F379" s="514"/>
      <c r="G379" s="1333"/>
      <c r="H379" s="514"/>
      <c r="I379" s="1333"/>
      <c r="J379" s="1334"/>
    </row>
    <row r="380" spans="1:17" x14ac:dyDescent="0.25">
      <c r="A380" s="532" t="s">
        <v>42</v>
      </c>
      <c r="B380" s="749"/>
      <c r="C380" s="749"/>
      <c r="D380" s="749"/>
      <c r="E380" s="749"/>
      <c r="F380" s="514">
        <v>106455</v>
      </c>
      <c r="G380" s="1333"/>
      <c r="H380" s="514">
        <v>370798</v>
      </c>
      <c r="I380" s="1333"/>
      <c r="J380" s="1334"/>
    </row>
    <row r="381" spans="1:17" x14ac:dyDescent="0.25">
      <c r="A381" s="532" t="s">
        <v>43</v>
      </c>
      <c r="B381" s="749"/>
      <c r="C381" s="749"/>
      <c r="D381" s="749"/>
      <c r="E381" s="749"/>
      <c r="F381" s="514"/>
      <c r="G381" s="1333"/>
      <c r="H381" s="514"/>
      <c r="I381" s="1333"/>
      <c r="J381" s="1334"/>
    </row>
    <row r="382" spans="1:17" x14ac:dyDescent="0.25">
      <c r="A382" s="532" t="s">
        <v>44</v>
      </c>
      <c r="B382" s="749"/>
      <c r="C382" s="749"/>
      <c r="D382" s="749"/>
      <c r="E382" s="749"/>
      <c r="F382" s="514"/>
      <c r="G382" s="1333"/>
      <c r="H382" s="514">
        <v>452399</v>
      </c>
      <c r="I382" s="1333"/>
      <c r="J382" s="1334"/>
    </row>
    <row r="383" spans="1:17" ht="18" customHeight="1" thickBot="1" x14ac:dyDescent="0.3">
      <c r="A383" s="926" t="s">
        <v>45</v>
      </c>
      <c r="B383" s="927"/>
      <c r="C383" s="927"/>
      <c r="D383" s="927"/>
      <c r="E383" s="927"/>
      <c r="F383" s="928">
        <f>SUM(F378:G382)</f>
        <v>122910</v>
      </c>
      <c r="G383" s="929"/>
      <c r="H383" s="928">
        <f>SUM(H378:J382)</f>
        <v>823595</v>
      </c>
      <c r="I383" s="929"/>
      <c r="J383" s="930"/>
    </row>
    <row r="384" spans="1:17" ht="9.75" customHeight="1" x14ac:dyDescent="0.25">
      <c r="A384" s="773"/>
      <c r="B384" s="773"/>
      <c r="C384" s="773"/>
      <c r="D384" s="773"/>
      <c r="E384" s="773"/>
      <c r="F384" s="773"/>
      <c r="G384" s="773"/>
      <c r="H384" s="773"/>
      <c r="I384" s="773"/>
      <c r="J384" s="773"/>
    </row>
    <row r="385" spans="1:10" ht="25.5" customHeight="1" thickBot="1" x14ac:dyDescent="0.3">
      <c r="A385" s="963" t="s">
        <v>539</v>
      </c>
      <c r="B385" s="688"/>
      <c r="C385" s="688"/>
      <c r="D385" s="688"/>
      <c r="E385" s="688"/>
      <c r="F385" s="688"/>
      <c r="G385" s="688"/>
      <c r="H385" s="688"/>
      <c r="I385" s="688"/>
      <c r="J385" s="688"/>
    </row>
    <row r="386" spans="1:10" ht="34.5" customHeight="1" thickBot="1" x14ac:dyDescent="0.3">
      <c r="A386" s="1329" t="s">
        <v>46</v>
      </c>
      <c r="B386" s="1041"/>
      <c r="C386" s="1041"/>
      <c r="D386" s="1041"/>
      <c r="E386" s="1041"/>
      <c r="F386" s="1330" t="s">
        <v>25</v>
      </c>
      <c r="G386" s="1331"/>
      <c r="H386" s="1330" t="s">
        <v>551</v>
      </c>
      <c r="I386" s="1331"/>
      <c r="J386" s="1332"/>
    </row>
    <row r="387" spans="1:10" hidden="1" x14ac:dyDescent="0.25">
      <c r="A387" s="1323" t="s">
        <v>47</v>
      </c>
      <c r="B387" s="1324"/>
      <c r="C387" s="1324"/>
      <c r="D387" s="1324"/>
      <c r="E387" s="1324"/>
      <c r="F387" s="1325"/>
      <c r="G387" s="1326"/>
      <c r="H387" s="1325"/>
      <c r="I387" s="1327"/>
      <c r="J387" s="1328"/>
    </row>
    <row r="388" spans="1:10" hidden="1" x14ac:dyDescent="0.25">
      <c r="A388" s="532" t="s">
        <v>48</v>
      </c>
      <c r="B388" s="749"/>
      <c r="C388" s="749"/>
      <c r="D388" s="749"/>
      <c r="E388" s="749"/>
      <c r="F388" s="1316"/>
      <c r="G388" s="1317"/>
      <c r="H388" s="1316"/>
      <c r="I388" s="1318"/>
      <c r="J388" s="1319"/>
    </row>
    <row r="389" spans="1:10" hidden="1" x14ac:dyDescent="0.25">
      <c r="A389" s="532" t="s">
        <v>48</v>
      </c>
      <c r="B389" s="749"/>
      <c r="C389" s="749"/>
      <c r="D389" s="749"/>
      <c r="E389" s="749"/>
      <c r="F389" s="1316"/>
      <c r="G389" s="1317"/>
      <c r="H389" s="1316"/>
      <c r="I389" s="1318"/>
      <c r="J389" s="1319"/>
    </row>
    <row r="390" spans="1:10" ht="18" customHeight="1" x14ac:dyDescent="0.25">
      <c r="A390" s="1320" t="s">
        <v>49</v>
      </c>
      <c r="B390" s="1321"/>
      <c r="C390" s="1321"/>
      <c r="D390" s="1321"/>
      <c r="E390" s="1321"/>
      <c r="F390" s="538">
        <v>1411</v>
      </c>
      <c r="G390" s="1308"/>
      <c r="H390" s="538">
        <v>1450</v>
      </c>
      <c r="I390" s="1322"/>
      <c r="J390" s="539"/>
    </row>
    <row r="391" spans="1:10" x14ac:dyDescent="0.25">
      <c r="A391" s="615" t="s">
        <v>50</v>
      </c>
      <c r="B391" s="616"/>
      <c r="C391" s="616"/>
      <c r="D391" s="616"/>
      <c r="E391" s="616"/>
      <c r="F391" s="536">
        <v>1411</v>
      </c>
      <c r="G391" s="537"/>
      <c r="H391" s="536">
        <v>1450</v>
      </c>
      <c r="I391" s="891"/>
      <c r="J391" s="892"/>
    </row>
    <row r="392" spans="1:10" hidden="1" x14ac:dyDescent="0.25">
      <c r="A392" s="615" t="s">
        <v>51</v>
      </c>
      <c r="B392" s="616"/>
      <c r="C392" s="616"/>
      <c r="D392" s="616"/>
      <c r="E392" s="616"/>
      <c r="F392" s="536"/>
      <c r="G392" s="537"/>
      <c r="H392" s="536"/>
      <c r="I392" s="891"/>
      <c r="J392" s="892"/>
    </row>
    <row r="393" spans="1:10" hidden="1" x14ac:dyDescent="0.25">
      <c r="A393" s="615" t="s">
        <v>48</v>
      </c>
      <c r="B393" s="616"/>
      <c r="C393" s="616"/>
      <c r="D393" s="616"/>
      <c r="E393" s="616"/>
      <c r="F393" s="536"/>
      <c r="G393" s="537"/>
      <c r="H393" s="536"/>
      <c r="I393" s="891"/>
      <c r="J393" s="892"/>
    </row>
    <row r="394" spans="1:10" hidden="1" x14ac:dyDescent="0.25">
      <c r="A394" s="1313" t="s">
        <v>52</v>
      </c>
      <c r="B394" s="1314"/>
      <c r="C394" s="1314"/>
      <c r="D394" s="1314"/>
      <c r="E394" s="1314"/>
      <c r="F394" s="973"/>
      <c r="G394" s="1315"/>
    </row>
    <row r="395" spans="1:10" hidden="1" x14ac:dyDescent="0.25">
      <c r="A395" s="615" t="s">
        <v>53</v>
      </c>
      <c r="B395" s="616"/>
      <c r="C395" s="616"/>
      <c r="D395" s="616"/>
      <c r="E395" s="616"/>
      <c r="F395" s="536"/>
      <c r="G395" s="537"/>
    </row>
    <row r="396" spans="1:10" hidden="1" x14ac:dyDescent="0.25">
      <c r="A396" s="615" t="s">
        <v>48</v>
      </c>
      <c r="B396" s="616"/>
      <c r="C396" s="616"/>
      <c r="D396" s="616"/>
      <c r="E396" s="616"/>
      <c r="F396" s="536"/>
      <c r="G396" s="537"/>
      <c r="H396" s="536"/>
      <c r="I396" s="891"/>
      <c r="J396" s="892"/>
    </row>
    <row r="397" spans="1:10" ht="15.75" thickBot="1" x14ac:dyDescent="0.3">
      <c r="A397" s="1306" t="s">
        <v>54</v>
      </c>
      <c r="B397" s="1307"/>
      <c r="C397" s="1307"/>
      <c r="D397" s="1307"/>
      <c r="E397" s="1307"/>
      <c r="F397" s="538">
        <v>0</v>
      </c>
      <c r="G397" s="1308"/>
      <c r="H397" s="1309">
        <v>0</v>
      </c>
      <c r="I397" s="1310"/>
      <c r="J397" s="1311"/>
    </row>
    <row r="398" spans="1:10" ht="15.75" hidden="1" thickBot="1" x14ac:dyDescent="0.3">
      <c r="A398" s="532" t="s">
        <v>53</v>
      </c>
      <c r="B398" s="749"/>
      <c r="C398" s="749"/>
      <c r="D398" s="749"/>
      <c r="E398" s="749"/>
      <c r="F398" s="536"/>
      <c r="G398" s="537"/>
      <c r="H398" s="536"/>
      <c r="I398" s="891"/>
      <c r="J398" s="892"/>
    </row>
    <row r="399" spans="1:10" ht="15.75" hidden="1" thickBot="1" x14ac:dyDescent="0.3">
      <c r="A399" s="532" t="s">
        <v>48</v>
      </c>
      <c r="B399" s="749"/>
      <c r="C399" s="749"/>
      <c r="D399" s="749"/>
      <c r="E399" s="749"/>
      <c r="F399" s="536"/>
      <c r="G399" s="537"/>
      <c r="H399" s="536"/>
      <c r="I399" s="891"/>
      <c r="J399" s="892"/>
    </row>
    <row r="400" spans="1:10" ht="15.75" hidden="1" thickBot="1" x14ac:dyDescent="0.3">
      <c r="A400" s="746" t="s">
        <v>48</v>
      </c>
      <c r="B400" s="1181"/>
      <c r="C400" s="1181"/>
      <c r="D400" s="1181"/>
      <c r="E400" s="1181"/>
      <c r="F400" s="1302"/>
      <c r="G400" s="1303"/>
      <c r="H400" s="1302"/>
      <c r="I400" s="1304"/>
      <c r="J400" s="1305"/>
    </row>
    <row r="401" spans="1:17" ht="31.5" customHeight="1" x14ac:dyDescent="0.25">
      <c r="A401" s="773"/>
      <c r="B401" s="773"/>
      <c r="C401" s="773"/>
      <c r="D401" s="773"/>
      <c r="E401" s="773"/>
      <c r="F401" s="773"/>
      <c r="G401" s="773"/>
      <c r="H401" s="773"/>
      <c r="I401" s="773"/>
      <c r="J401" s="773"/>
    </row>
    <row r="402" spans="1:17" x14ac:dyDescent="0.25">
      <c r="A402" s="1312" t="s">
        <v>55</v>
      </c>
      <c r="B402" s="799"/>
      <c r="C402" s="799"/>
      <c r="D402" s="799"/>
      <c r="E402" s="799"/>
      <c r="F402" s="799"/>
      <c r="G402" s="799"/>
      <c r="H402" s="799"/>
      <c r="I402" s="799"/>
      <c r="J402" s="799"/>
    </row>
    <row r="403" spans="1:17" s="1" customFormat="1" ht="15.75" thickBot="1" x14ac:dyDescent="0.3">
      <c r="A403" s="1301" t="s">
        <v>56</v>
      </c>
      <c r="B403" s="610"/>
      <c r="C403" s="610"/>
      <c r="D403" s="610"/>
      <c r="E403" s="610"/>
      <c r="F403" s="610"/>
      <c r="G403" s="610"/>
      <c r="H403" s="610"/>
      <c r="I403" s="610"/>
      <c r="J403" s="610"/>
      <c r="L403" s="342"/>
      <c r="M403" s="342"/>
      <c r="N403" s="342"/>
      <c r="O403" s="342"/>
      <c r="P403" s="342"/>
      <c r="Q403" s="342"/>
    </row>
    <row r="404" spans="1:17" ht="32.25" customHeight="1" thickBot="1" x14ac:dyDescent="0.3">
      <c r="A404" s="824" t="s">
        <v>57</v>
      </c>
      <c r="B404" s="1298"/>
      <c r="C404" s="1298"/>
      <c r="D404" s="1298"/>
      <c r="E404" s="1299"/>
      <c r="F404" s="760" t="s">
        <v>25</v>
      </c>
      <c r="G404" s="761"/>
      <c r="H404" s="760" t="s">
        <v>551</v>
      </c>
      <c r="I404" s="761"/>
      <c r="J404" s="762"/>
    </row>
    <row r="405" spans="1:17" x14ac:dyDescent="0.25">
      <c r="A405" s="1300" t="s">
        <v>58</v>
      </c>
      <c r="B405" s="546"/>
      <c r="C405" s="546"/>
      <c r="D405" s="546"/>
      <c r="E405" s="546"/>
      <c r="F405" s="547">
        <f>SUM(H405)</f>
        <v>675000</v>
      </c>
      <c r="G405" s="771"/>
      <c r="H405" s="547">
        <v>675000</v>
      </c>
      <c r="I405" s="547"/>
      <c r="J405" s="856"/>
    </row>
    <row r="406" spans="1:17" x14ac:dyDescent="0.25">
      <c r="A406" s="800" t="s">
        <v>59</v>
      </c>
      <c r="B406" s="533"/>
      <c r="C406" s="533"/>
      <c r="D406" s="533"/>
      <c r="E406" s="533"/>
      <c r="F406" s="514">
        <f>SUM(H406)</f>
        <v>3</v>
      </c>
      <c r="G406" s="763"/>
      <c r="H406" s="514">
        <v>3</v>
      </c>
      <c r="I406" s="514"/>
      <c r="J406" s="602"/>
    </row>
    <row r="407" spans="1:17" x14ac:dyDescent="0.25">
      <c r="A407" s="800" t="s">
        <v>60</v>
      </c>
      <c r="B407" s="770"/>
      <c r="C407" s="770"/>
      <c r="D407" s="770"/>
      <c r="E407" s="770"/>
      <c r="F407" s="514">
        <f>SUM(H407)</f>
        <v>675000</v>
      </c>
      <c r="G407" s="763"/>
      <c r="H407" s="514">
        <f>SUM(H405)</f>
        <v>675000</v>
      </c>
      <c r="I407" s="514"/>
      <c r="J407" s="602"/>
    </row>
    <row r="408" spans="1:17" ht="15.75" thickBot="1" x14ac:dyDescent="0.3">
      <c r="A408" s="807" t="s">
        <v>61</v>
      </c>
      <c r="B408" s="725"/>
      <c r="C408" s="725"/>
      <c r="D408" s="725"/>
      <c r="E408" s="725"/>
      <c r="F408" s="880">
        <f>SUM(H408)</f>
        <v>675000</v>
      </c>
      <c r="G408" s="787"/>
      <c r="H408" s="880">
        <f>SUM(H407)</f>
        <v>675000</v>
      </c>
      <c r="I408" s="880"/>
      <c r="J408" s="881"/>
    </row>
    <row r="409" spans="1:17" ht="15.75" hidden="1" thickBot="1" x14ac:dyDescent="0.3">
      <c r="A409" s="1290" t="s">
        <v>62</v>
      </c>
      <c r="B409" s="1291"/>
      <c r="C409" s="1291"/>
      <c r="D409" s="1291"/>
      <c r="E409" s="1291"/>
      <c r="F409" s="1291"/>
      <c r="G409" s="1291"/>
      <c r="H409" s="1291"/>
      <c r="I409" s="1291"/>
      <c r="J409" s="1292"/>
    </row>
    <row r="410" spans="1:17" ht="33" hidden="1" customHeight="1" x14ac:dyDescent="0.25">
      <c r="A410" s="757" t="s">
        <v>57</v>
      </c>
      <c r="B410" s="758"/>
      <c r="C410" s="758"/>
      <c r="D410" s="758"/>
      <c r="E410" s="759"/>
      <c r="F410" s="1293" t="s">
        <v>63</v>
      </c>
      <c r="G410" s="1294"/>
      <c r="H410" s="1295" t="s">
        <v>551</v>
      </c>
      <c r="I410" s="1296"/>
      <c r="J410" s="1297"/>
    </row>
    <row r="411" spans="1:17" ht="12.75" customHeight="1" x14ac:dyDescent="0.25">
      <c r="A411" s="1284" t="s">
        <v>64</v>
      </c>
      <c r="B411" s="1285"/>
      <c r="C411" s="1285"/>
      <c r="D411" s="1285"/>
      <c r="E411" s="1285"/>
      <c r="F411" s="1285"/>
      <c r="G411" s="1285"/>
      <c r="H411" s="1285"/>
      <c r="I411" s="1285"/>
      <c r="J411" s="1286"/>
    </row>
    <row r="412" spans="1:17" x14ac:dyDescent="0.25">
      <c r="A412" s="1278" t="s">
        <v>567</v>
      </c>
      <c r="B412" s="1133"/>
      <c r="C412" s="1133"/>
      <c r="D412" s="1133"/>
      <c r="E412" s="1133"/>
      <c r="F412" s="1143">
        <f>SUM(D37)</f>
        <v>222750</v>
      </c>
      <c r="G412" s="1143"/>
      <c r="H412" s="1287">
        <v>270000</v>
      </c>
      <c r="I412" s="1288"/>
      <c r="J412" s="1289"/>
    </row>
    <row r="413" spans="1:17" x14ac:dyDescent="0.25">
      <c r="A413" s="1278" t="s">
        <v>583</v>
      </c>
      <c r="B413" s="1133"/>
      <c r="C413" s="1133"/>
      <c r="D413" s="1133"/>
      <c r="E413" s="1133"/>
      <c r="F413" s="1143">
        <f>SUM(D38)</f>
        <v>229500</v>
      </c>
      <c r="G413" s="1143"/>
      <c r="H413" s="1279">
        <v>270000</v>
      </c>
      <c r="I413" s="1279"/>
      <c r="J413" s="1280"/>
    </row>
    <row r="414" spans="1:17" x14ac:dyDescent="0.25">
      <c r="A414" s="1278" t="s">
        <v>569</v>
      </c>
      <c r="B414" s="1133"/>
      <c r="C414" s="1133"/>
      <c r="D414" s="1133"/>
      <c r="E414" s="1133"/>
      <c r="F414" s="1143">
        <f>SUM(D39)</f>
        <v>222750</v>
      </c>
      <c r="G414" s="1143"/>
      <c r="H414" s="1279">
        <v>135000</v>
      </c>
      <c r="I414" s="1279"/>
      <c r="J414" s="1280"/>
    </row>
    <row r="415" spans="1:17" ht="16.5" customHeight="1" x14ac:dyDescent="0.25">
      <c r="A415" s="1281" t="s">
        <v>65</v>
      </c>
      <c r="B415" s="943"/>
      <c r="C415" s="943"/>
      <c r="D415" s="943"/>
      <c r="E415" s="944"/>
      <c r="F415" s="1282">
        <f>SUM(D855)*1000/F405</f>
        <v>67.668148148148148</v>
      </c>
      <c r="G415" s="1282"/>
      <c r="H415" s="1283">
        <v>88.88</v>
      </c>
      <c r="I415" s="1273"/>
      <c r="J415" s="1274"/>
    </row>
    <row r="416" spans="1:17" ht="17.25" customHeight="1" x14ac:dyDescent="0.25">
      <c r="A416" s="919" t="s">
        <v>66</v>
      </c>
      <c r="B416" s="541"/>
      <c r="C416" s="541"/>
      <c r="D416" s="541"/>
      <c r="E416" s="541"/>
      <c r="F416" s="763" t="s">
        <v>67</v>
      </c>
      <c r="G416" s="763"/>
      <c r="H416" s="1273" t="s">
        <v>67</v>
      </c>
      <c r="I416" s="1273"/>
      <c r="J416" s="1274"/>
    </row>
    <row r="417" spans="1:17" ht="23.25" customHeight="1" x14ac:dyDescent="0.25">
      <c r="A417" s="621" t="s">
        <v>68</v>
      </c>
      <c r="B417" s="512"/>
      <c r="C417" s="512"/>
      <c r="D417" s="512"/>
      <c r="E417" s="622"/>
      <c r="F417" s="763" t="s">
        <v>67</v>
      </c>
      <c r="G417" s="763"/>
      <c r="H417" s="1273" t="s">
        <v>67</v>
      </c>
      <c r="I417" s="1273"/>
      <c r="J417" s="1274"/>
    </row>
    <row r="418" spans="1:17" ht="25.5" customHeight="1" thickBot="1" x14ac:dyDescent="0.3">
      <c r="A418" s="1275" t="s">
        <v>69</v>
      </c>
      <c r="B418" s="1276"/>
      <c r="C418" s="1276"/>
      <c r="D418" s="1276"/>
      <c r="E418" s="1277"/>
      <c r="F418" s="809">
        <f>SUM(E857)*-1</f>
        <v>-19679</v>
      </c>
      <c r="G418" s="809"/>
      <c r="H418" s="1256">
        <v>0</v>
      </c>
      <c r="I418" s="1256"/>
      <c r="J418" s="1257"/>
    </row>
    <row r="419" spans="1:17" ht="7.5" customHeight="1" x14ac:dyDescent="0.25">
      <c r="A419" s="612"/>
      <c r="B419" s="612"/>
      <c r="C419" s="612"/>
      <c r="D419" s="612"/>
      <c r="E419" s="612"/>
      <c r="F419" s="612"/>
      <c r="G419" s="612"/>
      <c r="H419" s="612"/>
      <c r="I419" s="612"/>
      <c r="J419" s="612"/>
    </row>
    <row r="420" spans="1:17" ht="15" customHeight="1" thickBot="1" x14ac:dyDescent="0.3">
      <c r="A420" s="1271" t="s">
        <v>70</v>
      </c>
      <c r="B420" s="1272"/>
      <c r="C420" s="1272"/>
      <c r="D420" s="1272"/>
      <c r="E420" s="1272"/>
      <c r="F420" s="1272"/>
      <c r="G420" s="1272"/>
      <c r="H420" s="1272"/>
      <c r="I420" s="1233" t="s">
        <v>654</v>
      </c>
      <c r="J420" s="1233"/>
    </row>
    <row r="421" spans="1:17" s="97" customFormat="1" ht="24.75" customHeight="1" thickBot="1" x14ac:dyDescent="0.3">
      <c r="A421" s="1213" t="s">
        <v>12</v>
      </c>
      <c r="B421" s="1214"/>
      <c r="C421" s="1214"/>
      <c r="D421" s="1214"/>
      <c r="E421" s="1214"/>
      <c r="F421" s="1258" t="s">
        <v>71</v>
      </c>
      <c r="G421" s="1259"/>
      <c r="H421" s="1259"/>
      <c r="I421" s="1259"/>
      <c r="J421" s="1260"/>
      <c r="L421" s="342"/>
      <c r="M421" s="342"/>
      <c r="N421" s="342"/>
      <c r="O421" s="342"/>
      <c r="P421" s="342"/>
      <c r="Q421" s="342"/>
    </row>
    <row r="422" spans="1:17" x14ac:dyDescent="0.25">
      <c r="A422" s="1261" t="s">
        <v>72</v>
      </c>
      <c r="B422" s="1262"/>
      <c r="C422" s="1262"/>
      <c r="D422" s="1262"/>
      <c r="E422" s="1262"/>
      <c r="F422" s="1263">
        <v>59993</v>
      </c>
      <c r="G422" s="1264"/>
      <c r="H422" s="1264"/>
      <c r="I422" s="1264"/>
      <c r="J422" s="1265"/>
    </row>
    <row r="423" spans="1:17" x14ac:dyDescent="0.25">
      <c r="A423" s="1266" t="s">
        <v>73</v>
      </c>
      <c r="B423" s="1267"/>
      <c r="C423" s="1267"/>
      <c r="D423" s="1267"/>
      <c r="E423" s="1267"/>
      <c r="F423" s="1268"/>
      <c r="G423" s="1269"/>
      <c r="H423" s="1269"/>
      <c r="I423" s="1269"/>
      <c r="J423" s="1270"/>
    </row>
    <row r="424" spans="1:17" x14ac:dyDescent="0.25">
      <c r="A424" s="1249" t="s">
        <v>74</v>
      </c>
      <c r="B424" s="830"/>
      <c r="C424" s="830"/>
      <c r="D424" s="830"/>
      <c r="E424" s="830"/>
      <c r="F424" s="1104">
        <v>5200</v>
      </c>
      <c r="G424" s="1104"/>
      <c r="H424" s="1104"/>
      <c r="I424" s="1104"/>
      <c r="J424" s="1105"/>
    </row>
    <row r="425" spans="1:17" hidden="1" x14ac:dyDescent="0.25">
      <c r="A425" s="1249" t="s">
        <v>75</v>
      </c>
      <c r="B425" s="830"/>
      <c r="C425" s="830"/>
      <c r="D425" s="830"/>
      <c r="E425" s="830"/>
      <c r="F425" s="1104"/>
      <c r="G425" s="1104"/>
      <c r="H425" s="1104"/>
      <c r="I425" s="1104"/>
      <c r="J425" s="1105"/>
    </row>
    <row r="426" spans="1:17" hidden="1" x14ac:dyDescent="0.25">
      <c r="A426" s="1249" t="s">
        <v>76</v>
      </c>
      <c r="B426" s="830"/>
      <c r="C426" s="830"/>
      <c r="D426" s="830"/>
      <c r="E426" s="830"/>
      <c r="F426" s="1104"/>
      <c r="G426" s="1104"/>
      <c r="H426" s="1104"/>
      <c r="I426" s="1104"/>
      <c r="J426" s="1105"/>
    </row>
    <row r="427" spans="1:17" hidden="1" x14ac:dyDescent="0.25">
      <c r="A427" s="1249" t="s">
        <v>77</v>
      </c>
      <c r="B427" s="830"/>
      <c r="C427" s="830"/>
      <c r="D427" s="830"/>
      <c r="E427" s="830"/>
      <c r="F427" s="1104"/>
      <c r="G427" s="1104"/>
      <c r="H427" s="1104"/>
      <c r="I427" s="1104"/>
      <c r="J427" s="1105"/>
    </row>
    <row r="428" spans="1:17" hidden="1" x14ac:dyDescent="0.25">
      <c r="A428" s="1254" t="s">
        <v>78</v>
      </c>
      <c r="B428" s="1255"/>
      <c r="C428" s="1255"/>
      <c r="D428" s="1255"/>
      <c r="E428" s="1255"/>
      <c r="F428" s="1104"/>
      <c r="G428" s="1104"/>
      <c r="H428" s="1104"/>
      <c r="I428" s="1104"/>
      <c r="J428" s="1105"/>
    </row>
    <row r="429" spans="1:17" x14ac:dyDescent="0.25">
      <c r="A429" s="1249" t="s">
        <v>79</v>
      </c>
      <c r="B429" s="830"/>
      <c r="C429" s="830"/>
      <c r="D429" s="830"/>
      <c r="E429" s="830"/>
      <c r="F429" s="1104">
        <v>54793</v>
      </c>
      <c r="G429" s="1104"/>
      <c r="H429" s="1104"/>
      <c r="I429" s="1104"/>
      <c r="J429" s="1105"/>
    </row>
    <row r="430" spans="1:17" x14ac:dyDescent="0.25">
      <c r="A430" s="1249" t="s">
        <v>80</v>
      </c>
      <c r="B430" s="830"/>
      <c r="C430" s="830"/>
      <c r="D430" s="830"/>
      <c r="E430" s="830"/>
      <c r="F430" s="1104"/>
      <c r="G430" s="1104"/>
      <c r="H430" s="1104"/>
      <c r="I430" s="1104"/>
      <c r="J430" s="1105"/>
    </row>
    <row r="431" spans="1:17" hidden="1" x14ac:dyDescent="0.25">
      <c r="A431" s="1249" t="s">
        <v>81</v>
      </c>
      <c r="B431" s="830"/>
      <c r="C431" s="830"/>
      <c r="D431" s="830"/>
      <c r="E431" s="830"/>
      <c r="F431" s="1104"/>
      <c r="G431" s="1104"/>
      <c r="H431" s="1104"/>
      <c r="I431" s="1104"/>
      <c r="J431" s="1105"/>
    </row>
    <row r="432" spans="1:17" ht="15.75" thickBot="1" x14ac:dyDescent="0.3">
      <c r="A432" s="1250" t="s">
        <v>82</v>
      </c>
      <c r="B432" s="1251"/>
      <c r="C432" s="1251"/>
      <c r="D432" s="1251"/>
      <c r="E432" s="1251"/>
      <c r="F432" s="1252">
        <f>SUM(F424:J431)</f>
        <v>59993</v>
      </c>
      <c r="G432" s="1252"/>
      <c r="H432" s="1252"/>
      <c r="I432" s="1252"/>
      <c r="J432" s="1253"/>
    </row>
    <row r="433" spans="1:17" s="279" customFormat="1" ht="6" customHeight="1" x14ac:dyDescent="0.25">
      <c r="A433" s="612"/>
      <c r="B433" s="612"/>
      <c r="C433" s="612"/>
      <c r="D433" s="612"/>
      <c r="E433" s="612"/>
      <c r="F433" s="612"/>
      <c r="G433" s="612"/>
      <c r="H433" s="612"/>
      <c r="I433" s="612"/>
      <c r="J433" s="612"/>
      <c r="L433" s="348"/>
      <c r="M433" s="348"/>
      <c r="N433" s="348"/>
      <c r="O433" s="348"/>
      <c r="P433" s="348"/>
      <c r="Q433" s="348"/>
    </row>
    <row r="434" spans="1:17" s="1" customFormat="1" ht="15.75" thickBot="1" x14ac:dyDescent="0.3">
      <c r="A434" s="609" t="s">
        <v>83</v>
      </c>
      <c r="B434" s="610"/>
      <c r="C434" s="610"/>
      <c r="D434" s="610"/>
      <c r="E434" s="610"/>
      <c r="F434" s="610"/>
      <c r="G434" s="610"/>
      <c r="H434" s="610"/>
      <c r="I434" s="1233" t="s">
        <v>654</v>
      </c>
      <c r="J434" s="1233"/>
      <c r="L434" s="342"/>
      <c r="M434" s="342"/>
      <c r="N434" s="342"/>
      <c r="O434" s="342"/>
      <c r="P434" s="342"/>
      <c r="Q434" s="342"/>
    </row>
    <row r="435" spans="1:17" s="97" customFormat="1" x14ac:dyDescent="0.25">
      <c r="A435" s="637" t="s">
        <v>549</v>
      </c>
      <c r="B435" s="1111"/>
      <c r="C435" s="561" t="s">
        <v>84</v>
      </c>
      <c r="D435" s="562"/>
      <c r="E435" s="562"/>
      <c r="F435" s="562"/>
      <c r="G435" s="562"/>
      <c r="H435" s="562"/>
      <c r="I435" s="562"/>
      <c r="J435" s="563"/>
      <c r="L435" s="342"/>
      <c r="M435" s="342"/>
      <c r="N435" s="342"/>
      <c r="O435" s="342"/>
      <c r="P435" s="342"/>
      <c r="Q435" s="342"/>
    </row>
    <row r="436" spans="1:17" s="97" customFormat="1" ht="15" customHeight="1" x14ac:dyDescent="0.25">
      <c r="A436" s="639"/>
      <c r="B436" s="1102"/>
      <c r="C436" s="1247" t="s">
        <v>85</v>
      </c>
      <c r="D436" s="1235" t="s">
        <v>86</v>
      </c>
      <c r="E436" s="1236" t="s">
        <v>87</v>
      </c>
      <c r="F436" s="1237"/>
      <c r="G436" s="1236" t="s">
        <v>88</v>
      </c>
      <c r="H436" s="1240"/>
      <c r="I436" s="742" t="s">
        <v>89</v>
      </c>
      <c r="J436" s="1243"/>
      <c r="L436" s="342"/>
      <c r="M436" s="342"/>
      <c r="N436" s="342"/>
      <c r="O436" s="342"/>
      <c r="P436" s="342"/>
      <c r="Q436" s="342"/>
    </row>
    <row r="437" spans="1:17" s="97" customFormat="1" ht="18.75" customHeight="1" x14ac:dyDescent="0.25">
      <c r="A437" s="1082"/>
      <c r="B437" s="1234"/>
      <c r="C437" s="1248"/>
      <c r="D437" s="796"/>
      <c r="E437" s="1238"/>
      <c r="F437" s="1239"/>
      <c r="G437" s="1241"/>
      <c r="H437" s="1242"/>
      <c r="I437" s="1244"/>
      <c r="J437" s="1245"/>
      <c r="L437" s="342"/>
      <c r="M437" s="342"/>
      <c r="N437" s="342"/>
      <c r="O437" s="342"/>
      <c r="P437" s="342"/>
      <c r="Q437" s="342"/>
    </row>
    <row r="438" spans="1:17" s="106" customFormat="1" ht="12.75" customHeight="1" thickBot="1" x14ac:dyDescent="0.25">
      <c r="A438" s="976" t="s">
        <v>577</v>
      </c>
      <c r="B438" s="979"/>
      <c r="C438" s="40" t="s">
        <v>578</v>
      </c>
      <c r="D438" s="40" t="s">
        <v>579</v>
      </c>
      <c r="E438" s="977" t="s">
        <v>580</v>
      </c>
      <c r="F438" s="979"/>
      <c r="G438" s="977" t="s">
        <v>581</v>
      </c>
      <c r="H438" s="979"/>
      <c r="I438" s="977" t="s">
        <v>665</v>
      </c>
      <c r="J438" s="980"/>
      <c r="L438" s="342"/>
      <c r="M438" s="342"/>
      <c r="N438" s="342"/>
      <c r="O438" s="342"/>
      <c r="P438" s="342"/>
      <c r="Q438" s="342"/>
    </row>
    <row r="439" spans="1:17" ht="18" hidden="1" customHeight="1" x14ac:dyDescent="0.25">
      <c r="A439" s="1228" t="s">
        <v>90</v>
      </c>
      <c r="B439" s="1229"/>
      <c r="C439" s="107"/>
      <c r="D439" s="107"/>
      <c r="E439" s="1230"/>
      <c r="F439" s="1231"/>
      <c r="G439" s="1230"/>
      <c r="H439" s="1231"/>
      <c r="I439" s="1230">
        <f>C439+D439-E439-G439</f>
        <v>0</v>
      </c>
      <c r="J439" s="1232"/>
    </row>
    <row r="440" spans="1:17" ht="24" hidden="1" customHeight="1" x14ac:dyDescent="0.25">
      <c r="A440" s="540" t="s">
        <v>91</v>
      </c>
      <c r="B440" s="533"/>
      <c r="C440" s="60"/>
      <c r="D440" s="60"/>
      <c r="E440" s="514"/>
      <c r="F440" s="1045"/>
      <c r="G440" s="514"/>
      <c r="H440" s="1045"/>
      <c r="I440" s="801">
        <f>C440+D440-E440-G440</f>
        <v>0</v>
      </c>
      <c r="J440" s="1227"/>
    </row>
    <row r="441" spans="1:17" ht="17.25" hidden="1" customHeight="1" x14ac:dyDescent="0.25">
      <c r="A441" s="540" t="s">
        <v>92</v>
      </c>
      <c r="B441" s="533"/>
      <c r="C441" s="60"/>
      <c r="D441" s="60"/>
      <c r="E441" s="514"/>
      <c r="F441" s="1045"/>
      <c r="G441" s="514"/>
      <c r="H441" s="1045"/>
      <c r="I441" s="801">
        <f>C441+D441-E441-G441</f>
        <v>0</v>
      </c>
      <c r="J441" s="1227"/>
    </row>
    <row r="442" spans="1:17" ht="17.25" customHeight="1" x14ac:dyDescent="0.25">
      <c r="A442" s="972" t="s">
        <v>93</v>
      </c>
      <c r="B442" s="1224"/>
      <c r="C442" s="61">
        <f>SUM(C443:C446)</f>
        <v>25138</v>
      </c>
      <c r="D442" s="61">
        <f>SUM(D443:D446)</f>
        <v>26243</v>
      </c>
      <c r="E442" s="619">
        <f>SUM(E443:F446)</f>
        <v>25138</v>
      </c>
      <c r="F442" s="1225"/>
      <c r="G442" s="619">
        <f>SUM(G443:H446)</f>
        <v>0</v>
      </c>
      <c r="H442" s="1225"/>
      <c r="I442" s="619">
        <f>C442+D442-E442-G442</f>
        <v>26243</v>
      </c>
      <c r="J442" s="1226"/>
    </row>
    <row r="443" spans="1:17" s="8" customFormat="1" ht="18" customHeight="1" x14ac:dyDescent="0.25">
      <c r="A443" s="1216" t="s">
        <v>94</v>
      </c>
      <c r="B443" s="944"/>
      <c r="C443" s="108">
        <f>SUM(I458)</f>
        <v>16078</v>
      </c>
      <c r="D443" s="108">
        <v>18153</v>
      </c>
      <c r="E443" s="889">
        <f>SUM(C443)</f>
        <v>16078</v>
      </c>
      <c r="F443" s="1217"/>
      <c r="G443" s="889"/>
      <c r="H443" s="1217"/>
      <c r="I443" s="1218">
        <f>SUM(C443)+D443-E443-G443</f>
        <v>18153</v>
      </c>
      <c r="J443" s="1219"/>
      <c r="L443" s="343"/>
      <c r="M443" s="343"/>
      <c r="N443" s="343"/>
      <c r="O443" s="343"/>
      <c r="P443" s="343"/>
      <c r="Q443" s="343"/>
    </row>
    <row r="444" spans="1:17" s="8" customFormat="1" ht="21.75" customHeight="1" x14ac:dyDescent="0.25">
      <c r="A444" s="1246" t="s">
        <v>95</v>
      </c>
      <c r="B444" s="531"/>
      <c r="C444" s="108">
        <f>SUM(I459)</f>
        <v>7360</v>
      </c>
      <c r="D444" s="108">
        <v>6390</v>
      </c>
      <c r="E444" s="889">
        <f>SUM(C444)</f>
        <v>7360</v>
      </c>
      <c r="F444" s="1217"/>
      <c r="G444" s="889"/>
      <c r="H444" s="1217"/>
      <c r="I444" s="1218">
        <f>SUM(C444)+D444-E444-G444</f>
        <v>6390</v>
      </c>
      <c r="J444" s="1219"/>
      <c r="L444" s="343"/>
      <c r="M444" s="343"/>
      <c r="N444" s="343"/>
      <c r="O444" s="343"/>
      <c r="P444" s="343"/>
      <c r="Q444" s="343"/>
    </row>
    <row r="445" spans="1:17" s="8" customFormat="1" ht="15.75" customHeight="1" thickBot="1" x14ac:dyDescent="0.3">
      <c r="A445" s="1216" t="s">
        <v>96</v>
      </c>
      <c r="B445" s="944"/>
      <c r="C445" s="108">
        <f>SUM(I460)</f>
        <v>1700</v>
      </c>
      <c r="D445" s="108">
        <v>1700</v>
      </c>
      <c r="E445" s="889">
        <f>SUM(C445)</f>
        <v>1700</v>
      </c>
      <c r="F445" s="1217"/>
      <c r="G445" s="889"/>
      <c r="H445" s="1217"/>
      <c r="I445" s="1218">
        <f>SUM(C445)+D445-E445-G445</f>
        <v>1700</v>
      </c>
      <c r="J445" s="1219"/>
      <c r="L445" s="343"/>
      <c r="M445" s="343"/>
      <c r="N445" s="343"/>
      <c r="O445" s="343"/>
      <c r="P445" s="343"/>
      <c r="Q445" s="343"/>
    </row>
    <row r="446" spans="1:17" s="8" customFormat="1" ht="20.25" hidden="1" customHeight="1" x14ac:dyDescent="0.25">
      <c r="A446" s="1216" t="s">
        <v>97</v>
      </c>
      <c r="B446" s="944"/>
      <c r="C446" s="108"/>
      <c r="D446" s="108"/>
      <c r="E446" s="889"/>
      <c r="F446" s="1217"/>
      <c r="G446" s="889"/>
      <c r="H446" s="1217"/>
      <c r="I446" s="1218">
        <f>SUM(C446)+D446-E446-G446</f>
        <v>0</v>
      </c>
      <c r="J446" s="1219"/>
      <c r="L446" s="343"/>
      <c r="M446" s="343"/>
      <c r="N446" s="343"/>
      <c r="O446" s="343"/>
      <c r="P446" s="343"/>
      <c r="Q446" s="343"/>
    </row>
    <row r="447" spans="1:17" ht="21" hidden="1" customHeight="1" x14ac:dyDescent="0.25">
      <c r="A447" s="1220" t="s">
        <v>98</v>
      </c>
      <c r="B447" s="1221"/>
      <c r="C447" s="109"/>
      <c r="D447" s="109"/>
      <c r="E447" s="880"/>
      <c r="F447" s="1056"/>
      <c r="G447" s="880"/>
      <c r="H447" s="1056"/>
      <c r="I447" s="1222">
        <f>SUM(C447)+D447-E447-G447</f>
        <v>0</v>
      </c>
      <c r="J447" s="1223"/>
    </row>
    <row r="448" spans="1:17" ht="6.75" customHeight="1" x14ac:dyDescent="0.25">
      <c r="A448" s="773"/>
      <c r="B448" s="773"/>
      <c r="C448" s="773"/>
      <c r="D448" s="773"/>
      <c r="E448" s="773"/>
      <c r="F448" s="773"/>
      <c r="G448" s="773"/>
      <c r="H448" s="773"/>
      <c r="I448" s="773"/>
      <c r="J448" s="773"/>
    </row>
    <row r="449" spans="1:17" ht="12.75" customHeight="1" thickBot="1" x14ac:dyDescent="0.3">
      <c r="A449" s="612"/>
      <c r="B449" s="612"/>
      <c r="C449" s="612"/>
      <c r="D449" s="612"/>
      <c r="E449" s="612"/>
      <c r="F449" s="612"/>
      <c r="G449" s="612"/>
      <c r="H449" s="612"/>
      <c r="I449" s="1233" t="s">
        <v>678</v>
      </c>
      <c r="J449" s="1233"/>
    </row>
    <row r="450" spans="1:17" s="97" customFormat="1" x14ac:dyDescent="0.25">
      <c r="A450" s="637" t="s">
        <v>549</v>
      </c>
      <c r="B450" s="1111"/>
      <c r="C450" s="561" t="s">
        <v>701</v>
      </c>
      <c r="D450" s="562"/>
      <c r="E450" s="562"/>
      <c r="F450" s="562"/>
      <c r="G450" s="562"/>
      <c r="H450" s="562"/>
      <c r="I450" s="562"/>
      <c r="J450" s="563"/>
      <c r="L450" s="342"/>
      <c r="M450" s="342"/>
      <c r="N450" s="342"/>
      <c r="O450" s="342"/>
      <c r="P450" s="342"/>
      <c r="Q450" s="342"/>
    </row>
    <row r="451" spans="1:17" s="97" customFormat="1" ht="15" customHeight="1" x14ac:dyDescent="0.25">
      <c r="A451" s="639"/>
      <c r="B451" s="1102"/>
      <c r="C451" s="1235" t="s">
        <v>85</v>
      </c>
      <c r="D451" s="1235" t="s">
        <v>99</v>
      </c>
      <c r="E451" s="1236" t="s">
        <v>100</v>
      </c>
      <c r="F451" s="1237"/>
      <c r="G451" s="1236" t="s">
        <v>101</v>
      </c>
      <c r="H451" s="1240"/>
      <c r="I451" s="742" t="s">
        <v>89</v>
      </c>
      <c r="J451" s="1243"/>
      <c r="L451" s="342"/>
      <c r="M451" s="342"/>
      <c r="N451" s="342"/>
      <c r="O451" s="342"/>
      <c r="P451" s="342"/>
      <c r="Q451" s="342"/>
    </row>
    <row r="452" spans="1:17" s="97" customFormat="1" ht="20.25" customHeight="1" x14ac:dyDescent="0.25">
      <c r="A452" s="1082"/>
      <c r="B452" s="1234"/>
      <c r="C452" s="796"/>
      <c r="D452" s="796"/>
      <c r="E452" s="1238"/>
      <c r="F452" s="1239"/>
      <c r="G452" s="1241"/>
      <c r="H452" s="1242"/>
      <c r="I452" s="1244"/>
      <c r="J452" s="1245"/>
      <c r="L452" s="342"/>
      <c r="M452" s="342"/>
      <c r="N452" s="342"/>
      <c r="O452" s="342"/>
      <c r="P452" s="342"/>
      <c r="Q452" s="342"/>
    </row>
    <row r="453" spans="1:17" s="106" customFormat="1" ht="13.5" thickBot="1" x14ac:dyDescent="0.25">
      <c r="A453" s="976" t="s">
        <v>577</v>
      </c>
      <c r="B453" s="979"/>
      <c r="C453" s="40" t="s">
        <v>578</v>
      </c>
      <c r="D453" s="40" t="s">
        <v>579</v>
      </c>
      <c r="E453" s="977" t="s">
        <v>580</v>
      </c>
      <c r="F453" s="979"/>
      <c r="G453" s="977" t="s">
        <v>581</v>
      </c>
      <c r="H453" s="979"/>
      <c r="I453" s="977" t="s">
        <v>665</v>
      </c>
      <c r="J453" s="980"/>
      <c r="L453" s="342"/>
      <c r="M453" s="342"/>
      <c r="N453" s="342"/>
      <c r="O453" s="342"/>
      <c r="P453" s="342"/>
      <c r="Q453" s="342"/>
    </row>
    <row r="454" spans="1:17" hidden="1" x14ac:dyDescent="0.25">
      <c r="A454" s="1228" t="s">
        <v>90</v>
      </c>
      <c r="B454" s="1229"/>
      <c r="C454" s="107"/>
      <c r="D454" s="107"/>
      <c r="E454" s="1230"/>
      <c r="F454" s="1231"/>
      <c r="G454" s="1230"/>
      <c r="H454" s="1231"/>
      <c r="I454" s="1230">
        <f>C454+D454-E454-G454</f>
        <v>0</v>
      </c>
      <c r="J454" s="1232"/>
    </row>
    <row r="455" spans="1:17" ht="25.5" hidden="1" customHeight="1" x14ac:dyDescent="0.25">
      <c r="A455" s="540" t="s">
        <v>91</v>
      </c>
      <c r="B455" s="533"/>
      <c r="C455" s="60"/>
      <c r="D455" s="60"/>
      <c r="E455" s="514"/>
      <c r="F455" s="1045"/>
      <c r="G455" s="514"/>
      <c r="H455" s="1045"/>
      <c r="I455" s="801">
        <f>C455+D455-E455-G455</f>
        <v>0</v>
      </c>
      <c r="J455" s="1227"/>
    </row>
    <row r="456" spans="1:17" hidden="1" x14ac:dyDescent="0.25">
      <c r="A456" s="540" t="s">
        <v>92</v>
      </c>
      <c r="B456" s="533"/>
      <c r="C456" s="60"/>
      <c r="D456" s="60"/>
      <c r="E456" s="514"/>
      <c r="F456" s="1045"/>
      <c r="G456" s="514"/>
      <c r="H456" s="1045"/>
      <c r="I456" s="801">
        <f>C456+D456-E456-G456</f>
        <v>0</v>
      </c>
      <c r="J456" s="1227"/>
    </row>
    <row r="457" spans="1:17" ht="16.5" customHeight="1" x14ac:dyDescent="0.25">
      <c r="A457" s="972" t="s">
        <v>93</v>
      </c>
      <c r="B457" s="1224"/>
      <c r="C457" s="61">
        <f>SUM(C458:C462)</f>
        <v>22267</v>
      </c>
      <c r="D457" s="61">
        <f>SUM(D458:D462)</f>
        <v>25138</v>
      </c>
      <c r="E457" s="619">
        <f>SUM(E458:F462)</f>
        <v>22267</v>
      </c>
      <c r="F457" s="1225"/>
      <c r="G457" s="619">
        <f>SUM(G458:H462)</f>
        <v>0</v>
      </c>
      <c r="H457" s="1225"/>
      <c r="I457" s="619">
        <f>C457+D457-E457-G457</f>
        <v>25138</v>
      </c>
      <c r="J457" s="1226"/>
    </row>
    <row r="458" spans="1:17" ht="15.75" customHeight="1" x14ac:dyDescent="0.25">
      <c r="A458" s="1216" t="s">
        <v>102</v>
      </c>
      <c r="B458" s="944"/>
      <c r="C458" s="108">
        <v>15316</v>
      </c>
      <c r="D458" s="108">
        <v>16078</v>
      </c>
      <c r="E458" s="889">
        <f>SUM(C458)</f>
        <v>15316</v>
      </c>
      <c r="F458" s="1217"/>
      <c r="G458" s="889"/>
      <c r="H458" s="1217"/>
      <c r="I458" s="1218">
        <f>SUM(C458)+D458-E458-G458</f>
        <v>16078</v>
      </c>
      <c r="J458" s="1219"/>
    </row>
    <row r="459" spans="1:17" ht="22.5" customHeight="1" x14ac:dyDescent="0.25">
      <c r="A459" s="1216" t="s">
        <v>95</v>
      </c>
      <c r="B459" s="944"/>
      <c r="C459" s="108">
        <v>5391</v>
      </c>
      <c r="D459" s="108">
        <v>7360</v>
      </c>
      <c r="E459" s="889">
        <f>SUM(C459)</f>
        <v>5391</v>
      </c>
      <c r="F459" s="1217"/>
      <c r="G459" s="889"/>
      <c r="H459" s="1217"/>
      <c r="I459" s="1218">
        <f>SUM(C459)+D459-E459-G459</f>
        <v>7360</v>
      </c>
      <c r="J459" s="1219"/>
    </row>
    <row r="460" spans="1:17" ht="15.75" thickBot="1" x14ac:dyDescent="0.3">
      <c r="A460" s="1216" t="s">
        <v>96</v>
      </c>
      <c r="B460" s="944"/>
      <c r="C460" s="108">
        <v>1560</v>
      </c>
      <c r="D460" s="108">
        <v>1700</v>
      </c>
      <c r="E460" s="889">
        <f>SUM(C460)</f>
        <v>1560</v>
      </c>
      <c r="F460" s="1217"/>
      <c r="G460" s="889"/>
      <c r="H460" s="1217"/>
      <c r="I460" s="1218">
        <f>SUM(C460)+D460-E460-G460</f>
        <v>1700</v>
      </c>
      <c r="J460" s="1219"/>
    </row>
    <row r="461" spans="1:17" ht="15.75" hidden="1" thickBot="1" x14ac:dyDescent="0.3">
      <c r="A461" s="1216" t="s">
        <v>97</v>
      </c>
      <c r="B461" s="944"/>
      <c r="C461" s="108"/>
      <c r="D461" s="108"/>
      <c r="E461" s="889"/>
      <c r="F461" s="1217"/>
      <c r="G461" s="889"/>
      <c r="H461" s="1217"/>
      <c r="I461" s="1218">
        <f>SUM(C461)+D461-E461-G461</f>
        <v>0</v>
      </c>
      <c r="J461" s="1219"/>
    </row>
    <row r="462" spans="1:17" ht="15.75" hidden="1" thickBot="1" x14ac:dyDescent="0.3">
      <c r="A462" s="1220" t="s">
        <v>98</v>
      </c>
      <c r="B462" s="1221"/>
      <c r="C462" s="109"/>
      <c r="D462" s="109"/>
      <c r="E462" s="880"/>
      <c r="F462" s="1056"/>
      <c r="G462" s="880"/>
      <c r="H462" s="1056"/>
      <c r="I462" s="1222">
        <f>SUM(C462)+D462-E462-G462</f>
        <v>0</v>
      </c>
      <c r="J462" s="1223"/>
    </row>
    <row r="463" spans="1:17" ht="13.5" customHeight="1" x14ac:dyDescent="0.25">
      <c r="A463" s="773"/>
      <c r="B463" s="773"/>
      <c r="C463" s="773"/>
      <c r="D463" s="773"/>
      <c r="E463" s="773"/>
      <c r="F463" s="773"/>
      <c r="G463" s="773"/>
      <c r="H463" s="773"/>
      <c r="I463" s="773"/>
      <c r="J463" s="773"/>
    </row>
    <row r="464" spans="1:17" ht="15.75" thickBot="1" x14ac:dyDescent="0.3">
      <c r="A464" s="1212" t="s">
        <v>103</v>
      </c>
      <c r="B464" s="774"/>
      <c r="C464" s="774"/>
      <c r="D464" s="774"/>
      <c r="E464" s="774"/>
      <c r="F464" s="774"/>
      <c r="G464" s="774"/>
      <c r="H464" s="774"/>
      <c r="I464" s="774"/>
      <c r="J464" s="774"/>
    </row>
    <row r="465" spans="1:17" s="97" customFormat="1" ht="34.5" customHeight="1" thickBot="1" x14ac:dyDescent="0.3">
      <c r="A465" s="1213" t="s">
        <v>12</v>
      </c>
      <c r="B465" s="1214"/>
      <c r="C465" s="1214"/>
      <c r="D465" s="1214"/>
      <c r="E465" s="1214"/>
      <c r="F465" s="760" t="s">
        <v>25</v>
      </c>
      <c r="G465" s="761"/>
      <c r="H465" s="760" t="s">
        <v>551</v>
      </c>
      <c r="I465" s="761"/>
      <c r="J465" s="762"/>
      <c r="L465" s="342"/>
      <c r="M465" s="342"/>
      <c r="N465" s="342"/>
      <c r="O465" s="342"/>
      <c r="P465" s="342"/>
      <c r="Q465" s="342"/>
    </row>
    <row r="466" spans="1:17" ht="14.25" customHeight="1" x14ac:dyDescent="0.25">
      <c r="A466" s="545" t="s">
        <v>104</v>
      </c>
      <c r="B466" s="546"/>
      <c r="C466" s="546"/>
      <c r="D466" s="546"/>
      <c r="E466" s="546"/>
      <c r="F466" s="1215">
        <f>F468-F467</f>
        <v>266733</v>
      </c>
      <c r="G466" s="1215"/>
      <c r="H466" s="547">
        <v>828999</v>
      </c>
      <c r="I466" s="547"/>
      <c r="J466" s="856"/>
    </row>
    <row r="467" spans="1:17" ht="14.25" customHeight="1" x14ac:dyDescent="0.25">
      <c r="A467" s="1178" t="s">
        <v>105</v>
      </c>
      <c r="B467" s="1206"/>
      <c r="C467" s="1206"/>
      <c r="D467" s="1206"/>
      <c r="E467" s="1206"/>
      <c r="F467" s="1207">
        <v>126984</v>
      </c>
      <c r="G467" s="1207"/>
      <c r="H467" s="1179">
        <v>239361</v>
      </c>
      <c r="I467" s="1179"/>
      <c r="J467" s="1208"/>
    </row>
    <row r="468" spans="1:17" ht="15" customHeight="1" x14ac:dyDescent="0.25">
      <c r="A468" s="1132" t="s">
        <v>106</v>
      </c>
      <c r="B468" s="1133"/>
      <c r="C468" s="1133"/>
      <c r="D468" s="1133"/>
      <c r="E468" s="1133"/>
      <c r="F468" s="1209">
        <v>393717</v>
      </c>
      <c r="G468" s="1209"/>
      <c r="H468" s="1210">
        <f>SUM(H466:J467)</f>
        <v>1068360</v>
      </c>
      <c r="I468" s="1210"/>
      <c r="J468" s="1211"/>
    </row>
    <row r="469" spans="1:17" ht="24.75" customHeight="1" x14ac:dyDescent="0.25">
      <c r="A469" s="530" t="s">
        <v>107</v>
      </c>
      <c r="B469" s="1202"/>
      <c r="C469" s="1202"/>
      <c r="D469" s="1202"/>
      <c r="E469" s="1203"/>
      <c r="F469" s="514">
        <f>SUM(F468)</f>
        <v>393717</v>
      </c>
      <c r="G469" s="514"/>
      <c r="H469" s="514">
        <f>SUM(H468)</f>
        <v>1068360</v>
      </c>
      <c r="I469" s="514"/>
      <c r="J469" s="602"/>
    </row>
    <row r="470" spans="1:17" ht="6" customHeight="1" x14ac:dyDescent="0.25">
      <c r="A470" s="1204"/>
      <c r="B470" s="1194"/>
      <c r="C470" s="1194"/>
      <c r="D470" s="1194"/>
      <c r="E470" s="1194"/>
      <c r="F470" s="1194"/>
      <c r="G470" s="1194"/>
      <c r="H470" s="1194"/>
      <c r="I470" s="1194"/>
      <c r="J470" s="1205"/>
    </row>
    <row r="471" spans="1:17" ht="22.5" customHeight="1" x14ac:dyDescent="0.25">
      <c r="A471" s="511" t="s">
        <v>108</v>
      </c>
      <c r="B471" s="512"/>
      <c r="C471" s="512"/>
      <c r="D471" s="512"/>
      <c r="E471" s="622"/>
      <c r="F471" s="801">
        <v>365805</v>
      </c>
      <c r="G471" s="801"/>
      <c r="H471" s="514">
        <v>417455</v>
      </c>
      <c r="I471" s="514"/>
      <c r="J471" s="602"/>
    </row>
    <row r="472" spans="1:17" x14ac:dyDescent="0.25">
      <c r="A472" s="532" t="s">
        <v>109</v>
      </c>
      <c r="B472" s="533"/>
      <c r="C472" s="533"/>
      <c r="D472" s="533"/>
      <c r="E472" s="953"/>
      <c r="F472" s="801">
        <v>0</v>
      </c>
      <c r="G472" s="801"/>
      <c r="H472" s="514">
        <v>0</v>
      </c>
      <c r="I472" s="514"/>
      <c r="J472" s="602"/>
    </row>
    <row r="473" spans="1:17" ht="18" customHeight="1" thickBot="1" x14ac:dyDescent="0.3">
      <c r="A473" s="1196" t="s">
        <v>110</v>
      </c>
      <c r="B473" s="1197"/>
      <c r="C473" s="1197"/>
      <c r="D473" s="1197"/>
      <c r="E473" s="1197"/>
      <c r="F473" s="1198">
        <f>SUM(F471:G472)</f>
        <v>365805</v>
      </c>
      <c r="G473" s="1199"/>
      <c r="H473" s="1198">
        <f>SUM(H471:J472)</f>
        <v>417455</v>
      </c>
      <c r="I473" s="1200"/>
      <c r="J473" s="1201"/>
    </row>
    <row r="474" spans="1:17" ht="8.25" customHeight="1" x14ac:dyDescent="0.25">
      <c r="A474" s="612"/>
      <c r="B474" s="612"/>
      <c r="C474" s="612"/>
      <c r="D474" s="612"/>
      <c r="E474" s="612"/>
      <c r="F474" s="612"/>
      <c r="G474" s="612"/>
      <c r="H474" s="612"/>
      <c r="I474" s="612"/>
      <c r="J474" s="612"/>
    </row>
    <row r="475" spans="1:17" ht="27" customHeight="1" x14ac:dyDescent="0.25">
      <c r="A475" s="963" t="s">
        <v>111</v>
      </c>
      <c r="B475" s="688"/>
      <c r="C475" s="688"/>
      <c r="D475" s="688"/>
      <c r="E475" s="688"/>
      <c r="F475" s="688"/>
      <c r="G475" s="688"/>
      <c r="H475" s="688"/>
      <c r="I475" s="688"/>
      <c r="J475" s="688"/>
    </row>
    <row r="476" spans="1:17" ht="19.5" customHeight="1" x14ac:dyDescent="0.25">
      <c r="A476" s="857" t="s">
        <v>644</v>
      </c>
      <c r="B476" s="858"/>
      <c r="C476" s="858"/>
      <c r="D476" s="858"/>
      <c r="E476" s="858"/>
      <c r="F476" s="858"/>
      <c r="G476" s="858"/>
      <c r="H476" s="858"/>
      <c r="I476" s="858"/>
      <c r="J476" s="858"/>
    </row>
    <row r="477" spans="1:17" ht="30" hidden="1" customHeight="1" x14ac:dyDescent="0.25">
      <c r="A477" s="110"/>
      <c r="B477" s="111"/>
      <c r="C477" s="111"/>
      <c r="D477" s="111"/>
      <c r="E477" s="111"/>
      <c r="F477" s="111"/>
      <c r="G477" s="111"/>
      <c r="H477" s="111"/>
      <c r="I477" s="111"/>
      <c r="J477" s="111"/>
    </row>
    <row r="478" spans="1:17" ht="32.25" hidden="1" customHeight="1" x14ac:dyDescent="0.25">
      <c r="A478" s="824" t="s">
        <v>12</v>
      </c>
      <c r="B478" s="893"/>
      <c r="C478" s="893"/>
      <c r="D478" s="893"/>
      <c r="E478" s="894"/>
      <c r="F478" s="1040" t="s">
        <v>63</v>
      </c>
      <c r="G478" s="1041"/>
      <c r="H478" s="1042" t="s">
        <v>551</v>
      </c>
      <c r="I478" s="1043"/>
      <c r="J478" s="1044"/>
    </row>
    <row r="479" spans="1:17" ht="18" hidden="1" customHeight="1" x14ac:dyDescent="0.25">
      <c r="A479" s="1189" t="s">
        <v>112</v>
      </c>
      <c r="B479" s="1190"/>
      <c r="C479" s="1190"/>
      <c r="D479" s="1190"/>
      <c r="E479" s="1190"/>
      <c r="F479" s="1190"/>
      <c r="G479" s="1190"/>
      <c r="H479" s="1190"/>
      <c r="I479" s="1190"/>
      <c r="J479" s="1191"/>
    </row>
    <row r="480" spans="1:17" hidden="1" x14ac:dyDescent="0.25">
      <c r="A480" s="942" t="s">
        <v>113</v>
      </c>
      <c r="B480" s="1192"/>
      <c r="C480" s="1192"/>
      <c r="D480" s="1192"/>
      <c r="E480" s="1120"/>
      <c r="F480" s="514"/>
      <c r="G480" s="924"/>
      <c r="H480" s="514"/>
      <c r="I480" s="924"/>
      <c r="J480" s="925"/>
    </row>
    <row r="481" spans="1:17" hidden="1" x14ac:dyDescent="0.25">
      <c r="A481" s="1193" t="s">
        <v>114</v>
      </c>
      <c r="B481" s="1194"/>
      <c r="C481" s="1194"/>
      <c r="D481" s="1194"/>
      <c r="E481" s="1195"/>
      <c r="F481" s="852"/>
      <c r="G481" s="1140"/>
      <c r="H481" s="852"/>
      <c r="I481" s="1140"/>
      <c r="J481" s="1141"/>
    </row>
    <row r="482" spans="1:17" s="2" customFormat="1" ht="16.5" hidden="1" customHeight="1" x14ac:dyDescent="0.2">
      <c r="A482" s="1183" t="s">
        <v>115</v>
      </c>
      <c r="B482" s="1184"/>
      <c r="C482" s="1184"/>
      <c r="D482" s="1184"/>
      <c r="E482" s="1184"/>
      <c r="F482" s="1184"/>
      <c r="G482" s="1184"/>
      <c r="H482" s="1184"/>
      <c r="I482" s="1184"/>
      <c r="J482" s="1185"/>
      <c r="L482" s="342"/>
      <c r="M482" s="342"/>
      <c r="N482" s="342"/>
      <c r="O482" s="342"/>
      <c r="P482" s="342"/>
      <c r="Q482" s="342"/>
    </row>
    <row r="483" spans="1:17" hidden="1" x14ac:dyDescent="0.25">
      <c r="A483" s="800" t="s">
        <v>116</v>
      </c>
      <c r="B483" s="1032"/>
      <c r="C483" s="1032"/>
      <c r="D483" s="1032"/>
      <c r="E483" s="1032"/>
      <c r="F483" s="1032"/>
      <c r="G483" s="1032"/>
      <c r="H483" s="1186"/>
      <c r="I483" s="1032"/>
      <c r="J483" s="1187"/>
    </row>
    <row r="484" spans="1:17" hidden="1" x14ac:dyDescent="0.25">
      <c r="A484" s="800" t="s">
        <v>117</v>
      </c>
      <c r="B484" s="1032"/>
      <c r="C484" s="1032"/>
      <c r="D484" s="1032"/>
      <c r="E484" s="1032"/>
      <c r="F484" s="1150"/>
      <c r="G484" s="1150"/>
      <c r="H484" s="1186"/>
      <c r="I484" s="1150"/>
      <c r="J484" s="1188"/>
    </row>
    <row r="485" spans="1:17" hidden="1" x14ac:dyDescent="0.25">
      <c r="A485" s="1178" t="s">
        <v>118</v>
      </c>
      <c r="B485" s="693"/>
      <c r="C485" s="693"/>
      <c r="D485" s="693"/>
      <c r="E485" s="693"/>
      <c r="F485" s="693"/>
      <c r="G485" s="693"/>
      <c r="H485" s="1179"/>
      <c r="I485" s="693"/>
      <c r="J485" s="1180"/>
    </row>
    <row r="486" spans="1:17" ht="15.75" hidden="1" thickBot="1" x14ac:dyDescent="0.3">
      <c r="A486" s="746" t="s">
        <v>119</v>
      </c>
      <c r="B486" s="725"/>
      <c r="C486" s="725"/>
      <c r="D486" s="725"/>
      <c r="E486" s="725"/>
      <c r="F486" s="1181"/>
      <c r="G486" s="1181"/>
      <c r="H486" s="880"/>
      <c r="I486" s="1181"/>
      <c r="J486" s="1182"/>
    </row>
    <row r="487" spans="1:17" ht="9.75" hidden="1" customHeight="1" x14ac:dyDescent="0.25">
      <c r="A487" s="112"/>
      <c r="B487" s="113"/>
      <c r="C487" s="113"/>
      <c r="D487" s="113"/>
      <c r="E487" s="113"/>
      <c r="F487" s="114"/>
      <c r="G487" s="115"/>
      <c r="H487" s="116"/>
      <c r="I487" s="117"/>
      <c r="J487" s="117"/>
    </row>
    <row r="488" spans="1:17" ht="37.5" hidden="1" customHeight="1" x14ac:dyDescent="0.25">
      <c r="A488" s="757" t="s">
        <v>12</v>
      </c>
      <c r="B488" s="903"/>
      <c r="C488" s="903"/>
      <c r="D488" s="903"/>
      <c r="E488" s="922"/>
      <c r="F488" s="1168" t="s">
        <v>63</v>
      </c>
      <c r="G488" s="1169"/>
      <c r="H488" s="1170" t="s">
        <v>551</v>
      </c>
      <c r="I488" s="1171"/>
      <c r="J488" s="1172"/>
    </row>
    <row r="489" spans="1:17" hidden="1" x14ac:dyDescent="0.25">
      <c r="A489" s="1173" t="s">
        <v>120</v>
      </c>
      <c r="B489" s="579"/>
      <c r="C489" s="579"/>
      <c r="D489" s="579"/>
      <c r="E489" s="579"/>
      <c r="F489" s="1174">
        <v>19</v>
      </c>
      <c r="G489" s="1175"/>
      <c r="H489" s="1174">
        <v>19</v>
      </c>
      <c r="I489" s="1176"/>
      <c r="J489" s="1177"/>
    </row>
    <row r="490" spans="1:17" ht="17.25" hidden="1" customHeight="1" x14ac:dyDescent="0.25">
      <c r="A490" s="1160" t="s">
        <v>121</v>
      </c>
      <c r="B490" s="1161"/>
      <c r="C490" s="1161"/>
      <c r="D490" s="1161"/>
      <c r="E490" s="1161"/>
      <c r="F490" s="1162">
        <v>0</v>
      </c>
      <c r="G490" s="1162"/>
      <c r="H490" s="1162"/>
      <c r="I490" s="1162"/>
      <c r="J490" s="1163"/>
    </row>
    <row r="491" spans="1:17" ht="20.25" hidden="1" customHeight="1" x14ac:dyDescent="0.25">
      <c r="A491" s="1164" t="s">
        <v>122</v>
      </c>
      <c r="B491" s="1165"/>
      <c r="C491" s="1165"/>
      <c r="D491" s="1165"/>
      <c r="E491" s="1165"/>
      <c r="F491" s="1166">
        <f>SUM(F490)-H490</f>
        <v>0</v>
      </c>
      <c r="G491" s="1166"/>
      <c r="H491" s="1166">
        <v>0</v>
      </c>
      <c r="I491" s="1166"/>
      <c r="J491" s="1167"/>
    </row>
    <row r="492" spans="1:17" ht="18" hidden="1" customHeight="1" x14ac:dyDescent="0.25">
      <c r="A492" s="1148" t="s">
        <v>123</v>
      </c>
      <c r="B492" s="1032"/>
      <c r="C492" s="1032"/>
      <c r="D492" s="1032"/>
      <c r="E492" s="1032"/>
      <c r="F492" s="1149"/>
      <c r="G492" s="1150"/>
      <c r="H492" s="1151"/>
      <c r="I492" s="1152"/>
      <c r="J492" s="1153"/>
    </row>
    <row r="493" spans="1:17" ht="18" hidden="1" customHeight="1" x14ac:dyDescent="0.25">
      <c r="A493" s="1154" t="s">
        <v>124</v>
      </c>
      <c r="B493" s="1155"/>
      <c r="C493" s="1155"/>
      <c r="D493" s="1155"/>
      <c r="E493" s="1155"/>
      <c r="F493" s="1156">
        <f>SUM(F491)</f>
        <v>0</v>
      </c>
      <c r="G493" s="1157"/>
      <c r="H493" s="1157">
        <v>0</v>
      </c>
      <c r="I493" s="1157"/>
      <c r="J493" s="1158"/>
    </row>
    <row r="494" spans="1:17" s="8" customFormat="1" ht="10.5" hidden="1" customHeight="1" x14ac:dyDescent="0.25">
      <c r="A494" s="1159"/>
      <c r="B494" s="612"/>
      <c r="C494" s="612"/>
      <c r="D494" s="612"/>
      <c r="E494" s="612"/>
      <c r="F494" s="612"/>
      <c r="G494" s="612"/>
      <c r="H494" s="612"/>
      <c r="I494" s="612"/>
      <c r="J494" s="612"/>
      <c r="L494" s="343"/>
      <c r="M494" s="343"/>
      <c r="N494" s="343"/>
      <c r="O494" s="343"/>
      <c r="P494" s="343"/>
      <c r="Q494" s="343"/>
    </row>
    <row r="495" spans="1:17" s="8" customFormat="1" ht="38.25" hidden="1" customHeight="1" x14ac:dyDescent="0.25">
      <c r="A495" s="1144" t="s">
        <v>12</v>
      </c>
      <c r="B495" s="825"/>
      <c r="C495" s="825"/>
      <c r="D495" s="825"/>
      <c r="E495" s="826"/>
      <c r="F495" s="1040" t="s">
        <v>63</v>
      </c>
      <c r="G495" s="1041"/>
      <c r="H495" s="1145" t="s">
        <v>551</v>
      </c>
      <c r="I495" s="1146"/>
      <c r="J495" s="1147"/>
      <c r="L495" s="343"/>
      <c r="M495" s="343"/>
      <c r="N495" s="343"/>
      <c r="O495" s="343"/>
      <c r="P495" s="343"/>
      <c r="Q495" s="343"/>
    </row>
    <row r="496" spans="1:17" hidden="1" x14ac:dyDescent="0.25">
      <c r="A496" s="1132" t="s">
        <v>125</v>
      </c>
      <c r="B496" s="533"/>
      <c r="C496" s="533"/>
      <c r="D496" s="533"/>
      <c r="E496" s="533"/>
      <c r="F496" s="1143"/>
      <c r="G496" s="924"/>
      <c r="H496" s="1143"/>
      <c r="I496" s="924"/>
      <c r="J496" s="925"/>
    </row>
    <row r="497" spans="1:17" ht="16.5" hidden="1" customHeight="1" x14ac:dyDescent="0.25">
      <c r="A497" s="1132" t="s">
        <v>126</v>
      </c>
      <c r="B497" s="533"/>
      <c r="C497" s="533"/>
      <c r="D497" s="533"/>
      <c r="E497" s="533"/>
      <c r="F497" s="1143">
        <f>SUM(F496)-H496</f>
        <v>0</v>
      </c>
      <c r="G497" s="924"/>
      <c r="H497" s="1143"/>
      <c r="I497" s="924"/>
      <c r="J497" s="925"/>
    </row>
    <row r="498" spans="1:17" hidden="1" x14ac:dyDescent="0.25">
      <c r="A498" s="1142" t="s">
        <v>127</v>
      </c>
      <c r="B498" s="533"/>
      <c r="C498" s="533"/>
      <c r="D498" s="533"/>
      <c r="E498" s="533"/>
      <c r="F498" s="1143"/>
      <c r="G498" s="924"/>
      <c r="H498" s="1143"/>
      <c r="I498" s="924"/>
      <c r="J498" s="925"/>
    </row>
    <row r="499" spans="1:17" hidden="1" x14ac:dyDescent="0.25">
      <c r="A499" s="1138" t="s">
        <v>128</v>
      </c>
      <c r="B499" s="766"/>
      <c r="C499" s="766"/>
      <c r="D499" s="766"/>
      <c r="E499" s="766"/>
      <c r="F499" s="1139">
        <f>SUM(F497)*-1</f>
        <v>0</v>
      </c>
      <c r="G499" s="1140"/>
      <c r="H499" s="1139"/>
      <c r="I499" s="1140"/>
      <c r="J499" s="1141"/>
    </row>
    <row r="500" spans="1:17" ht="13.5" hidden="1" customHeight="1" x14ac:dyDescent="0.25">
      <c r="A500" s="612"/>
      <c r="B500" s="612"/>
      <c r="C500" s="612"/>
      <c r="D500" s="612"/>
      <c r="E500" s="612"/>
      <c r="F500" s="612"/>
      <c r="G500" s="612"/>
      <c r="H500" s="612"/>
      <c r="I500" s="612"/>
      <c r="J500" s="612"/>
    </row>
    <row r="501" spans="1:17" s="1" customFormat="1" ht="16.5" customHeight="1" thickBot="1" x14ac:dyDescent="0.3">
      <c r="A501" s="609" t="s">
        <v>129</v>
      </c>
      <c r="B501" s="610"/>
      <c r="C501" s="610"/>
      <c r="D501" s="610"/>
      <c r="E501" s="610"/>
      <c r="F501" s="610"/>
      <c r="G501" s="610"/>
      <c r="H501" s="610"/>
      <c r="I501" s="610"/>
      <c r="J501" s="610"/>
      <c r="L501" s="342"/>
      <c r="M501" s="342"/>
      <c r="N501" s="342"/>
      <c r="O501" s="342"/>
      <c r="P501" s="342"/>
      <c r="Q501" s="342"/>
    </row>
    <row r="502" spans="1:17" ht="33" customHeight="1" thickBot="1" x14ac:dyDescent="0.3">
      <c r="A502" s="1136" t="s">
        <v>12</v>
      </c>
      <c r="B502" s="1137"/>
      <c r="C502" s="1137"/>
      <c r="D502" s="1137"/>
      <c r="E502" s="1137"/>
      <c r="F502" s="760" t="s">
        <v>25</v>
      </c>
      <c r="G502" s="761"/>
      <c r="H502" s="760" t="s">
        <v>551</v>
      </c>
      <c r="I502" s="761"/>
      <c r="J502" s="762"/>
    </row>
    <row r="503" spans="1:17" x14ac:dyDescent="0.25">
      <c r="A503" s="1135" t="s">
        <v>130</v>
      </c>
      <c r="B503" s="546"/>
      <c r="C503" s="546"/>
      <c r="D503" s="546"/>
      <c r="E503" s="546"/>
      <c r="F503" s="547">
        <f>SUM(H509)</f>
        <v>7587</v>
      </c>
      <c r="G503" s="547"/>
      <c r="H503" s="547">
        <v>5397</v>
      </c>
      <c r="I503" s="547"/>
      <c r="J503" s="856"/>
    </row>
    <row r="504" spans="1:17" x14ac:dyDescent="0.25">
      <c r="A504" s="532" t="s">
        <v>131</v>
      </c>
      <c r="B504" s="533"/>
      <c r="C504" s="533"/>
      <c r="D504" s="533"/>
      <c r="E504" s="533"/>
      <c r="F504" s="514">
        <v>3798</v>
      </c>
      <c r="G504" s="514"/>
      <c r="H504" s="514">
        <v>3765</v>
      </c>
      <c r="I504" s="514"/>
      <c r="J504" s="602"/>
    </row>
    <row r="505" spans="1:17" x14ac:dyDescent="0.25">
      <c r="A505" s="532" t="s">
        <v>132</v>
      </c>
      <c r="B505" s="533"/>
      <c r="C505" s="533"/>
      <c r="D505" s="533"/>
      <c r="E505" s="533"/>
      <c r="F505" s="514"/>
      <c r="G505" s="514"/>
      <c r="H505" s="514"/>
      <c r="I505" s="514"/>
      <c r="J505" s="602"/>
    </row>
    <row r="506" spans="1:17" x14ac:dyDescent="0.25">
      <c r="A506" s="532" t="s">
        <v>133</v>
      </c>
      <c r="B506" s="533"/>
      <c r="C506" s="533"/>
      <c r="D506" s="533"/>
      <c r="E506" s="533"/>
      <c r="F506" s="514"/>
      <c r="G506" s="514"/>
      <c r="H506" s="514"/>
      <c r="I506" s="514"/>
      <c r="J506" s="602"/>
    </row>
    <row r="507" spans="1:17" x14ac:dyDescent="0.25">
      <c r="A507" s="1132" t="s">
        <v>134</v>
      </c>
      <c r="B507" s="1133"/>
      <c r="C507" s="1133"/>
      <c r="D507" s="1133"/>
      <c r="E507" s="1133"/>
      <c r="F507" s="619">
        <f>SUM(F504:G506)</f>
        <v>3798</v>
      </c>
      <c r="G507" s="619"/>
      <c r="H507" s="619">
        <f>SUM(H504:J506)</f>
        <v>3765</v>
      </c>
      <c r="I507" s="619"/>
      <c r="J507" s="620"/>
    </row>
    <row r="508" spans="1:17" x14ac:dyDescent="0.25">
      <c r="A508" s="1134" t="s">
        <v>135</v>
      </c>
      <c r="B508" s="533"/>
      <c r="C508" s="533"/>
      <c r="D508" s="533"/>
      <c r="E508" s="533"/>
      <c r="F508" s="514">
        <v>1290</v>
      </c>
      <c r="G508" s="514"/>
      <c r="H508" s="514">
        <v>1575</v>
      </c>
      <c r="I508" s="514"/>
      <c r="J508" s="602"/>
    </row>
    <row r="509" spans="1:17" ht="15.75" thickBot="1" x14ac:dyDescent="0.3">
      <c r="A509" s="1127" t="s">
        <v>136</v>
      </c>
      <c r="B509" s="1128"/>
      <c r="C509" s="1128"/>
      <c r="D509" s="1128"/>
      <c r="E509" s="1128"/>
      <c r="F509" s="1129">
        <f>SUM(F503)+F507-F508</f>
        <v>10095</v>
      </c>
      <c r="G509" s="1129"/>
      <c r="H509" s="1129">
        <f>SUM(H503)+H507-H508</f>
        <v>7587</v>
      </c>
      <c r="I509" s="1129"/>
      <c r="J509" s="1130"/>
    </row>
    <row r="510" spans="1:17" ht="6" customHeight="1" x14ac:dyDescent="0.25">
      <c r="A510" s="1131"/>
      <c r="B510" s="1021"/>
      <c r="C510" s="1021"/>
      <c r="D510" s="1021"/>
      <c r="E510" s="1021"/>
      <c r="F510" s="1021"/>
      <c r="G510" s="1021"/>
      <c r="H510" s="1021"/>
      <c r="I510" s="1021"/>
      <c r="J510" s="1021"/>
    </row>
    <row r="511" spans="1:17" ht="27" customHeight="1" x14ac:dyDescent="0.25">
      <c r="A511" s="963" t="s">
        <v>137</v>
      </c>
      <c r="B511" s="688"/>
      <c r="C511" s="688"/>
      <c r="D511" s="688"/>
      <c r="E511" s="688"/>
      <c r="F511" s="688"/>
      <c r="G511" s="688"/>
      <c r="H511" s="688"/>
      <c r="I511" s="688"/>
      <c r="J511" s="688"/>
    </row>
    <row r="512" spans="1:17" ht="12" customHeight="1" thickBot="1" x14ac:dyDescent="0.3">
      <c r="A512" s="774"/>
      <c r="B512" s="774"/>
      <c r="C512" s="774"/>
      <c r="D512" s="774"/>
      <c r="E512" s="774"/>
      <c r="F512" s="774"/>
      <c r="G512" s="774"/>
      <c r="H512" s="774"/>
      <c r="I512" s="1100" t="s">
        <v>654</v>
      </c>
      <c r="J512" s="1100"/>
    </row>
    <row r="513" spans="1:17" x14ac:dyDescent="0.25">
      <c r="A513" s="637" t="s">
        <v>12</v>
      </c>
      <c r="B513" s="1080"/>
      <c r="C513" s="1084" t="s">
        <v>138</v>
      </c>
      <c r="D513" s="1009" t="s">
        <v>139</v>
      </c>
      <c r="E513" s="730" t="s">
        <v>140</v>
      </c>
      <c r="F513" s="793"/>
      <c r="G513" s="1009" t="s">
        <v>141</v>
      </c>
      <c r="H513" s="1124"/>
      <c r="I513" s="760" t="s">
        <v>142</v>
      </c>
      <c r="J513" s="1093"/>
    </row>
    <row r="514" spans="1:17" x14ac:dyDescent="0.25">
      <c r="A514" s="639"/>
      <c r="B514" s="1081"/>
      <c r="C514" s="1085"/>
      <c r="D514" s="1029"/>
      <c r="E514" s="1089"/>
      <c r="F514" s="1089"/>
      <c r="G514" s="1125"/>
      <c r="H514" s="1125"/>
      <c r="I514" s="1091"/>
      <c r="J514" s="1094"/>
    </row>
    <row r="515" spans="1:17" ht="15.75" customHeight="1" x14ac:dyDescent="0.25">
      <c r="A515" s="1082"/>
      <c r="B515" s="1083"/>
      <c r="C515" s="1086"/>
      <c r="D515" s="1123"/>
      <c r="E515" s="795"/>
      <c r="F515" s="795"/>
      <c r="G515" s="1126"/>
      <c r="H515" s="1126"/>
      <c r="I515" s="1092"/>
      <c r="J515" s="1095"/>
    </row>
    <row r="516" spans="1:17" s="119" customFormat="1" ht="13.5" thickBot="1" x14ac:dyDescent="0.25">
      <c r="A516" s="976" t="s">
        <v>577</v>
      </c>
      <c r="B516" s="977"/>
      <c r="C516" s="118" t="s">
        <v>578</v>
      </c>
      <c r="D516" s="118" t="s">
        <v>579</v>
      </c>
      <c r="E516" s="977" t="s">
        <v>580</v>
      </c>
      <c r="F516" s="977"/>
      <c r="G516" s="977" t="s">
        <v>581</v>
      </c>
      <c r="H516" s="977"/>
      <c r="I516" s="977" t="s">
        <v>665</v>
      </c>
      <c r="J516" s="1073"/>
      <c r="L516" s="345"/>
      <c r="M516" s="345"/>
      <c r="N516" s="345"/>
      <c r="O516" s="345"/>
      <c r="P516" s="345"/>
      <c r="Q516" s="345"/>
    </row>
    <row r="517" spans="1:17" ht="18" customHeight="1" x14ac:dyDescent="0.25">
      <c r="A517" s="728" t="s">
        <v>143</v>
      </c>
      <c r="B517" s="730"/>
      <c r="C517" s="730"/>
      <c r="D517" s="730"/>
      <c r="E517" s="730"/>
      <c r="F517" s="730"/>
      <c r="G517" s="546"/>
      <c r="H517" s="546"/>
      <c r="I517" s="546"/>
      <c r="J517" s="632"/>
    </row>
    <row r="518" spans="1:17" x14ac:dyDescent="0.25">
      <c r="A518" s="942" t="s">
        <v>144</v>
      </c>
      <c r="B518" s="1120"/>
      <c r="C518" s="120" t="s">
        <v>145</v>
      </c>
      <c r="D518" s="121">
        <v>7.4999999999999997E-2</v>
      </c>
      <c r="E518" s="1121" t="s">
        <v>146</v>
      </c>
      <c r="F518" s="1121"/>
      <c r="G518" s="514">
        <v>5958</v>
      </c>
      <c r="H518" s="514"/>
      <c r="I518" s="514">
        <v>11485</v>
      </c>
      <c r="J518" s="602"/>
    </row>
    <row r="519" spans="1:17" hidden="1" x14ac:dyDescent="0.25">
      <c r="A519" s="942"/>
      <c r="B519" s="1120"/>
      <c r="C519" s="120"/>
      <c r="D519" s="122"/>
      <c r="E519" s="1121"/>
      <c r="F519" s="1121"/>
      <c r="G519" s="514"/>
      <c r="H519" s="514"/>
      <c r="I519" s="536"/>
      <c r="J519" s="1122"/>
    </row>
    <row r="520" spans="1:17" hidden="1" x14ac:dyDescent="0.25">
      <c r="A520" s="942"/>
      <c r="B520" s="1120"/>
      <c r="C520" s="120"/>
      <c r="D520" s="122"/>
      <c r="E520" s="1121"/>
      <c r="F520" s="1121"/>
      <c r="G520" s="514"/>
      <c r="H520" s="514"/>
      <c r="I520" s="536"/>
      <c r="J520" s="1122"/>
    </row>
    <row r="521" spans="1:17" hidden="1" x14ac:dyDescent="0.25">
      <c r="A521" s="942"/>
      <c r="B521" s="1120"/>
      <c r="C521" s="120" t="s">
        <v>145</v>
      </c>
      <c r="D521" s="123"/>
      <c r="E521" s="1121"/>
      <c r="F521" s="1121"/>
      <c r="G521" s="514"/>
      <c r="H521" s="514"/>
      <c r="I521" s="514"/>
      <c r="J521" s="602"/>
    </row>
    <row r="522" spans="1:17" ht="15" customHeight="1" thickBot="1" x14ac:dyDescent="0.3">
      <c r="A522" s="1076" t="s">
        <v>147</v>
      </c>
      <c r="B522" s="1077"/>
      <c r="C522" s="1077"/>
      <c r="D522" s="1077"/>
      <c r="E522" s="1077"/>
      <c r="F522" s="1077"/>
      <c r="G522" s="928">
        <f>SUM(G518:H521)</f>
        <v>5958</v>
      </c>
      <c r="H522" s="928"/>
      <c r="I522" s="928">
        <f>SUM(I518:J521)</f>
        <v>11485</v>
      </c>
      <c r="J522" s="1078"/>
    </row>
    <row r="523" spans="1:17" x14ac:dyDescent="0.25">
      <c r="A523" s="757" t="s">
        <v>148</v>
      </c>
      <c r="B523" s="1118"/>
      <c r="C523" s="1118"/>
      <c r="D523" s="1118"/>
      <c r="E523" s="1118"/>
      <c r="F523" s="1118"/>
      <c r="G523" s="773"/>
      <c r="H523" s="773"/>
      <c r="I523" s="773"/>
      <c r="J523" s="860"/>
    </row>
    <row r="524" spans="1:17" ht="18" customHeight="1" x14ac:dyDescent="0.25">
      <c r="A524" s="532" t="s">
        <v>149</v>
      </c>
      <c r="B524" s="533"/>
      <c r="C524" s="120" t="s">
        <v>145</v>
      </c>
      <c r="D524" s="124" t="s">
        <v>150</v>
      </c>
      <c r="E524" s="1119">
        <v>41820</v>
      </c>
      <c r="F524" s="1116"/>
      <c r="G524" s="514">
        <v>85784</v>
      </c>
      <c r="H524" s="514"/>
      <c r="I524" s="514"/>
      <c r="J524" s="602"/>
    </row>
    <row r="525" spans="1:17" hidden="1" x14ac:dyDescent="0.25">
      <c r="A525" s="532" t="s">
        <v>151</v>
      </c>
      <c r="B525" s="533"/>
      <c r="C525" s="120" t="s">
        <v>145</v>
      </c>
      <c r="D525" s="120" t="s">
        <v>152</v>
      </c>
      <c r="E525" s="1115" t="s">
        <v>153</v>
      </c>
      <c r="F525" s="1116"/>
      <c r="G525" s="514"/>
      <c r="H525" s="514"/>
      <c r="I525" s="514"/>
      <c r="J525" s="602"/>
    </row>
    <row r="526" spans="1:17" hidden="1" x14ac:dyDescent="0.25">
      <c r="A526" s="532" t="s">
        <v>154</v>
      </c>
      <c r="B526" s="533"/>
      <c r="C526" s="120" t="s">
        <v>145</v>
      </c>
      <c r="D526" s="120" t="s">
        <v>155</v>
      </c>
      <c r="E526" s="1115" t="s">
        <v>153</v>
      </c>
      <c r="F526" s="1116"/>
      <c r="G526" s="514"/>
      <c r="H526" s="514"/>
      <c r="I526" s="514"/>
      <c r="J526" s="602"/>
    </row>
    <row r="527" spans="1:17" ht="16.5" customHeight="1" thickBot="1" x14ac:dyDescent="0.3">
      <c r="A527" s="1117" t="s">
        <v>156</v>
      </c>
      <c r="B527" s="725"/>
      <c r="C527" s="725"/>
      <c r="D527" s="725"/>
      <c r="E527" s="725"/>
      <c r="F527" s="725"/>
      <c r="G527" s="1018">
        <f>SUM(G524:H526)</f>
        <v>85784</v>
      </c>
      <c r="H527" s="1018"/>
      <c r="I527" s="1018">
        <f>SUM(I524:J526)</f>
        <v>0</v>
      </c>
      <c r="J527" s="1067"/>
    </row>
    <row r="528" spans="1:17" s="128" customFormat="1" ht="12" customHeight="1" thickBot="1" x14ac:dyDescent="0.3">
      <c r="A528" s="125"/>
      <c r="B528" s="126"/>
      <c r="C528" s="126"/>
      <c r="D528" s="126"/>
      <c r="E528" s="126"/>
      <c r="F528" s="126"/>
      <c r="G528" s="127"/>
      <c r="H528" s="127"/>
      <c r="I528" s="127"/>
      <c r="J528" s="127"/>
      <c r="L528" s="349"/>
      <c r="M528" s="349"/>
      <c r="N528" s="349"/>
      <c r="O528" s="349"/>
      <c r="P528" s="349"/>
      <c r="Q528" s="349"/>
    </row>
    <row r="529" spans="1:17" ht="15" customHeight="1" thickBot="1" x14ac:dyDescent="0.3">
      <c r="A529" s="1106" t="s">
        <v>157</v>
      </c>
      <c r="B529" s="1106"/>
      <c r="C529" s="1106"/>
      <c r="D529" s="1106"/>
      <c r="E529" s="1106"/>
      <c r="F529" s="1107" t="s">
        <v>158</v>
      </c>
      <c r="G529" s="1108"/>
      <c r="H529" s="1108"/>
      <c r="I529" s="1108" t="s">
        <v>159</v>
      </c>
      <c r="J529" s="1109"/>
    </row>
    <row r="530" spans="1:17" x14ac:dyDescent="0.25">
      <c r="A530" s="1110" t="s">
        <v>160</v>
      </c>
      <c r="B530" s="1111"/>
      <c r="C530" s="1111"/>
      <c r="D530" s="1111"/>
      <c r="E530" s="1111"/>
      <c r="F530" s="1112">
        <v>5958</v>
      </c>
      <c r="G530" s="1112"/>
      <c r="H530" s="1112"/>
      <c r="I530" s="1113">
        <v>5527</v>
      </c>
      <c r="J530" s="1114"/>
    </row>
    <row r="531" spans="1:17" ht="15" customHeight="1" x14ac:dyDescent="0.25">
      <c r="A531" s="1101" t="s">
        <v>161</v>
      </c>
      <c r="B531" s="1102"/>
      <c r="C531" s="1102"/>
      <c r="D531" s="1102"/>
      <c r="E531" s="1102"/>
      <c r="F531" s="1103">
        <f>SUM(G522)-F530</f>
        <v>0</v>
      </c>
      <c r="G531" s="1103"/>
      <c r="H531" s="1103"/>
      <c r="I531" s="1104">
        <f>I532-I530</f>
        <v>5958</v>
      </c>
      <c r="J531" s="1105"/>
      <c r="K531" s="104"/>
    </row>
    <row r="532" spans="1:17" ht="15.75" thickBot="1" x14ac:dyDescent="0.3">
      <c r="A532" s="1096" t="s">
        <v>147</v>
      </c>
      <c r="B532" s="1097"/>
      <c r="C532" s="1097"/>
      <c r="D532" s="1097"/>
      <c r="E532" s="1097"/>
      <c r="F532" s="1098">
        <f>SUM(G522)</f>
        <v>5958</v>
      </c>
      <c r="G532" s="1098"/>
      <c r="H532" s="1098"/>
      <c r="I532" s="1098">
        <f>SUM(I522)</f>
        <v>11485</v>
      </c>
      <c r="J532" s="1099"/>
      <c r="K532" s="104"/>
    </row>
    <row r="533" spans="1:17" ht="1.5" customHeight="1" x14ac:dyDescent="0.25">
      <c r="A533" s="612"/>
      <c r="B533" s="612"/>
      <c r="C533" s="612"/>
      <c r="D533" s="612"/>
      <c r="E533" s="612"/>
      <c r="F533" s="612"/>
      <c r="G533" s="612"/>
      <c r="H533" s="612"/>
      <c r="I533" s="129"/>
      <c r="J533" s="129"/>
      <c r="K533" s="104"/>
    </row>
    <row r="534" spans="1:17" ht="22.5" customHeight="1" thickBot="1" x14ac:dyDescent="0.3">
      <c r="A534" s="113"/>
      <c r="B534" s="113"/>
      <c r="C534" s="113"/>
      <c r="D534" s="113"/>
      <c r="E534" s="113"/>
      <c r="F534" s="113"/>
      <c r="G534" s="113"/>
      <c r="H534" s="113"/>
      <c r="I534" s="1100" t="s">
        <v>678</v>
      </c>
      <c r="J534" s="1100"/>
      <c r="K534" s="130"/>
    </row>
    <row r="535" spans="1:17" ht="21" customHeight="1" x14ac:dyDescent="0.25">
      <c r="A535" s="637" t="s">
        <v>12</v>
      </c>
      <c r="B535" s="1080"/>
      <c r="C535" s="1084" t="s">
        <v>138</v>
      </c>
      <c r="D535" s="730" t="s">
        <v>139</v>
      </c>
      <c r="E535" s="730" t="s">
        <v>140</v>
      </c>
      <c r="F535" s="793"/>
      <c r="G535" s="760" t="s">
        <v>162</v>
      </c>
      <c r="H535" s="1090"/>
      <c r="I535" s="760" t="s">
        <v>142</v>
      </c>
      <c r="J535" s="1093"/>
      <c r="K535" s="130"/>
    </row>
    <row r="536" spans="1:17" ht="21" customHeight="1" x14ac:dyDescent="0.25">
      <c r="A536" s="639"/>
      <c r="B536" s="1081"/>
      <c r="C536" s="1085"/>
      <c r="D536" s="1087"/>
      <c r="E536" s="1089"/>
      <c r="F536" s="1089"/>
      <c r="G536" s="1091"/>
      <c r="H536" s="1091"/>
      <c r="I536" s="1091"/>
      <c r="J536" s="1094"/>
      <c r="K536" s="104"/>
    </row>
    <row r="537" spans="1:17" ht="1.5" customHeight="1" x14ac:dyDescent="0.25">
      <c r="A537" s="1082"/>
      <c r="B537" s="1083"/>
      <c r="C537" s="1086"/>
      <c r="D537" s="1088"/>
      <c r="E537" s="795"/>
      <c r="F537" s="795"/>
      <c r="G537" s="1092"/>
      <c r="H537" s="1092"/>
      <c r="I537" s="1092"/>
      <c r="J537" s="1095"/>
      <c r="K537" s="104"/>
    </row>
    <row r="538" spans="1:17" ht="12" customHeight="1" thickBot="1" x14ac:dyDescent="0.3">
      <c r="A538" s="976" t="s">
        <v>577</v>
      </c>
      <c r="B538" s="977"/>
      <c r="C538" s="118" t="s">
        <v>578</v>
      </c>
      <c r="D538" s="118" t="s">
        <v>579</v>
      </c>
      <c r="E538" s="977" t="s">
        <v>580</v>
      </c>
      <c r="F538" s="977"/>
      <c r="G538" s="977" t="s">
        <v>581</v>
      </c>
      <c r="H538" s="977"/>
      <c r="I538" s="977" t="s">
        <v>665</v>
      </c>
      <c r="J538" s="1073"/>
      <c r="K538" s="104"/>
    </row>
    <row r="539" spans="1:17" ht="14.25" hidden="1" customHeight="1" x14ac:dyDescent="0.25">
      <c r="A539" s="728" t="s">
        <v>163</v>
      </c>
      <c r="B539" s="730"/>
      <c r="C539" s="730"/>
      <c r="D539" s="730"/>
      <c r="E539" s="730"/>
      <c r="F539" s="730"/>
      <c r="G539" s="546"/>
      <c r="H539" s="546"/>
      <c r="I539" s="546"/>
      <c r="J539" s="632"/>
      <c r="K539" s="104"/>
    </row>
    <row r="540" spans="1:17" ht="15.75" hidden="1" customHeight="1" x14ac:dyDescent="0.25">
      <c r="A540" s="942"/>
      <c r="B540" s="944"/>
      <c r="C540" s="131"/>
      <c r="D540" s="131"/>
      <c r="E540" s="749"/>
      <c r="F540" s="749"/>
      <c r="G540" s="514"/>
      <c r="H540" s="514"/>
      <c r="I540" s="514"/>
      <c r="J540" s="602"/>
      <c r="K540" s="104"/>
    </row>
    <row r="541" spans="1:17" ht="16.5" hidden="1" customHeight="1" x14ac:dyDescent="0.25">
      <c r="A541" s="942"/>
      <c r="B541" s="944"/>
      <c r="C541" s="131"/>
      <c r="D541" s="131"/>
      <c r="E541" s="749"/>
      <c r="F541" s="749"/>
      <c r="G541" s="514"/>
      <c r="H541" s="514"/>
      <c r="I541" s="514"/>
      <c r="J541" s="602"/>
      <c r="K541" s="104"/>
    </row>
    <row r="542" spans="1:17" ht="18" hidden="1" customHeight="1" x14ac:dyDescent="0.25">
      <c r="A542" s="1076" t="s">
        <v>164</v>
      </c>
      <c r="B542" s="1077"/>
      <c r="C542" s="1077"/>
      <c r="D542" s="1077"/>
      <c r="E542" s="1077"/>
      <c r="F542" s="1077"/>
      <c r="G542" s="928">
        <f>SUM(G540:H541)</f>
        <v>0</v>
      </c>
      <c r="H542" s="928"/>
      <c r="I542" s="928">
        <f>SUM(I540:J541)</f>
        <v>0</v>
      </c>
      <c r="J542" s="1078"/>
      <c r="K542" s="104"/>
    </row>
    <row r="543" spans="1:17" s="8" customFormat="1" ht="9" hidden="1" customHeight="1" x14ac:dyDescent="0.25">
      <c r="A543" s="132"/>
      <c r="B543" s="133"/>
      <c r="C543" s="133"/>
      <c r="D543" s="133"/>
      <c r="E543" s="133"/>
      <c r="F543" s="133"/>
      <c r="G543" s="77"/>
      <c r="H543" s="77"/>
      <c r="I543" s="77"/>
      <c r="J543" s="134"/>
      <c r="K543" s="104"/>
      <c r="L543" s="343"/>
      <c r="M543" s="343"/>
      <c r="N543" s="343"/>
      <c r="O543" s="343"/>
      <c r="P543" s="343"/>
      <c r="Q543" s="343"/>
    </row>
    <row r="544" spans="1:17" s="8" customFormat="1" ht="15.75" hidden="1" customHeight="1" x14ac:dyDescent="0.25">
      <c r="A544" s="728" t="s">
        <v>165</v>
      </c>
      <c r="B544" s="730"/>
      <c r="C544" s="730"/>
      <c r="D544" s="730"/>
      <c r="E544" s="730"/>
      <c r="F544" s="730"/>
      <c r="G544" s="546"/>
      <c r="H544" s="546"/>
      <c r="I544" s="546"/>
      <c r="J544" s="632"/>
      <c r="K544" s="104"/>
      <c r="L544" s="343"/>
      <c r="M544" s="343"/>
      <c r="N544" s="343"/>
      <c r="O544" s="343"/>
      <c r="P544" s="343"/>
      <c r="Q544" s="343"/>
    </row>
    <row r="545" spans="1:17" s="8" customFormat="1" ht="20.25" hidden="1" customHeight="1" x14ac:dyDescent="0.25">
      <c r="A545" s="942"/>
      <c r="B545" s="944"/>
      <c r="C545" s="131"/>
      <c r="D545" s="131"/>
      <c r="E545" s="749"/>
      <c r="F545" s="749"/>
      <c r="G545" s="514"/>
      <c r="H545" s="514"/>
      <c r="I545" s="514"/>
      <c r="J545" s="602"/>
      <c r="K545" s="104"/>
      <c r="L545" s="343"/>
      <c r="M545" s="343"/>
      <c r="N545" s="343"/>
      <c r="O545" s="343"/>
      <c r="P545" s="343"/>
      <c r="Q545" s="343"/>
    </row>
    <row r="546" spans="1:17" s="8" customFormat="1" ht="18" hidden="1" customHeight="1" x14ac:dyDescent="0.25">
      <c r="A546" s="942"/>
      <c r="B546" s="944"/>
      <c r="C546" s="131"/>
      <c r="D546" s="131"/>
      <c r="E546" s="749"/>
      <c r="F546" s="749"/>
      <c r="G546" s="514"/>
      <c r="H546" s="514"/>
      <c r="I546" s="514"/>
      <c r="J546" s="602"/>
      <c r="K546" s="104"/>
      <c r="L546" s="343"/>
      <c r="M546" s="343"/>
      <c r="N546" s="343"/>
      <c r="O546" s="343"/>
      <c r="P546" s="343"/>
      <c r="Q546" s="343"/>
    </row>
    <row r="547" spans="1:17" s="8" customFormat="1" ht="18" hidden="1" customHeight="1" x14ac:dyDescent="0.25">
      <c r="A547" s="1074" t="s">
        <v>166</v>
      </c>
      <c r="B547" s="1075"/>
      <c r="C547" s="1075"/>
      <c r="D547" s="1075"/>
      <c r="E547" s="1075"/>
      <c r="F547" s="1075"/>
      <c r="G547" s="970">
        <f>SUM(G545:H546)</f>
        <v>0</v>
      </c>
      <c r="H547" s="970"/>
      <c r="I547" s="970">
        <f>SUM(I545:J546)</f>
        <v>0</v>
      </c>
      <c r="J547" s="971"/>
      <c r="K547" s="104"/>
      <c r="L547" s="343"/>
      <c r="M547" s="343"/>
      <c r="N547" s="343"/>
      <c r="O547" s="343"/>
      <c r="P547" s="343"/>
      <c r="Q547" s="343"/>
    </row>
    <row r="548" spans="1:17" s="8" customFormat="1" ht="10.5" hidden="1" customHeight="1" x14ac:dyDescent="0.25">
      <c r="A548" s="1079"/>
      <c r="B548" s="612"/>
      <c r="C548" s="612"/>
      <c r="D548" s="612"/>
      <c r="E548" s="612"/>
      <c r="F548" s="612"/>
      <c r="G548" s="612"/>
      <c r="H548" s="612"/>
      <c r="I548" s="612"/>
      <c r="J548" s="612"/>
      <c r="K548" s="104"/>
      <c r="L548" s="343"/>
      <c r="M548" s="343"/>
      <c r="N548" s="343"/>
      <c r="O548" s="343"/>
      <c r="P548" s="343"/>
      <c r="Q548" s="343"/>
    </row>
    <row r="549" spans="1:17" ht="15.75" customHeight="1" x14ac:dyDescent="0.25">
      <c r="A549" s="1071" t="s">
        <v>167</v>
      </c>
      <c r="B549" s="1072"/>
      <c r="C549" s="1072"/>
      <c r="D549" s="1072"/>
      <c r="E549" s="1072"/>
      <c r="F549" s="1072"/>
      <c r="G549" s="612"/>
      <c r="H549" s="612"/>
      <c r="I549" s="612"/>
      <c r="J549" s="883"/>
      <c r="K549" s="104"/>
    </row>
    <row r="550" spans="1:17" ht="19.5" hidden="1" customHeight="1" x14ac:dyDescent="0.25">
      <c r="A550" s="1058" t="s">
        <v>168</v>
      </c>
      <c r="B550" s="1059"/>
      <c r="C550" s="120" t="s">
        <v>145</v>
      </c>
      <c r="D550" s="63" t="s">
        <v>169</v>
      </c>
      <c r="E550" s="1060">
        <v>40664</v>
      </c>
      <c r="F550" s="742"/>
      <c r="G550" s="1061"/>
      <c r="H550" s="1061"/>
      <c r="I550" s="1061"/>
      <c r="J550" s="1062"/>
      <c r="K550" s="104"/>
    </row>
    <row r="551" spans="1:17" ht="18" customHeight="1" x14ac:dyDescent="0.25">
      <c r="A551" s="540" t="s">
        <v>170</v>
      </c>
      <c r="B551" s="541"/>
      <c r="C551" s="120" t="s">
        <v>145</v>
      </c>
      <c r="D551" s="135"/>
      <c r="E551" s="1068"/>
      <c r="F551" s="1068"/>
      <c r="G551" s="801">
        <v>0</v>
      </c>
      <c r="H551" s="801"/>
      <c r="I551" s="514">
        <v>0</v>
      </c>
      <c r="J551" s="602"/>
      <c r="K551" s="104"/>
    </row>
    <row r="552" spans="1:17" ht="15" customHeight="1" x14ac:dyDescent="0.25">
      <c r="A552" s="532" t="s">
        <v>171</v>
      </c>
      <c r="B552" s="533"/>
      <c r="C552" s="120" t="s">
        <v>145</v>
      </c>
      <c r="D552" s="135">
        <v>6.7000000000000004E-2</v>
      </c>
      <c r="E552" s="1069">
        <v>43830</v>
      </c>
      <c r="F552" s="1070"/>
      <c r="G552" s="801">
        <v>299050</v>
      </c>
      <c r="H552" s="801"/>
      <c r="I552" s="514">
        <v>333550</v>
      </c>
      <c r="J552" s="602"/>
      <c r="K552" s="104"/>
    </row>
    <row r="553" spans="1:17" ht="18.75" customHeight="1" thickBot="1" x14ac:dyDescent="0.3">
      <c r="A553" s="1066" t="s">
        <v>172</v>
      </c>
      <c r="B553" s="604"/>
      <c r="C553" s="604"/>
      <c r="D553" s="604"/>
      <c r="E553" s="604"/>
      <c r="F553" s="605"/>
      <c r="G553" s="1018">
        <f>SUM(G551:H552)</f>
        <v>299050</v>
      </c>
      <c r="H553" s="1018"/>
      <c r="I553" s="1018">
        <f>SUM(I551:J552)</f>
        <v>333550</v>
      </c>
      <c r="J553" s="1067"/>
      <c r="K553" s="104"/>
    </row>
    <row r="554" spans="1:17" ht="15.75" customHeight="1" x14ac:dyDescent="0.25">
      <c r="A554" s="773"/>
      <c r="B554" s="773"/>
      <c r="C554" s="773"/>
      <c r="D554" s="773"/>
      <c r="E554" s="773"/>
      <c r="F554" s="773"/>
      <c r="G554" s="773"/>
      <c r="H554" s="773"/>
      <c r="I554" s="773"/>
      <c r="J554" s="773"/>
      <c r="K554" s="104"/>
    </row>
    <row r="555" spans="1:17" ht="25.5" customHeight="1" thickBot="1" x14ac:dyDescent="0.3">
      <c r="A555" s="963" t="s">
        <v>173</v>
      </c>
      <c r="B555" s="688"/>
      <c r="C555" s="688"/>
      <c r="D555" s="688"/>
      <c r="E555" s="688"/>
      <c r="F555" s="688"/>
      <c r="G555" s="688"/>
      <c r="H555" s="688"/>
      <c r="I555" s="688"/>
      <c r="J555" s="688"/>
      <c r="K555" s="104"/>
    </row>
    <row r="556" spans="1:17" ht="32.25" customHeight="1" thickBot="1" x14ac:dyDescent="0.3">
      <c r="A556" s="824" t="s">
        <v>12</v>
      </c>
      <c r="B556" s="893"/>
      <c r="C556" s="893"/>
      <c r="D556" s="893"/>
      <c r="E556" s="894"/>
      <c r="F556" s="760" t="s">
        <v>25</v>
      </c>
      <c r="G556" s="761"/>
      <c r="H556" s="760" t="s">
        <v>551</v>
      </c>
      <c r="I556" s="761"/>
      <c r="J556" s="762"/>
    </row>
    <row r="557" spans="1:17" ht="18.95" hidden="1" customHeight="1" x14ac:dyDescent="0.25">
      <c r="A557" s="1063" t="s">
        <v>174</v>
      </c>
      <c r="B557" s="773"/>
      <c r="C557" s="773"/>
      <c r="D557" s="773"/>
      <c r="E557" s="773"/>
      <c r="F557" s="1064"/>
      <c r="G557" s="1064"/>
      <c r="H557" s="1064"/>
      <c r="I557" s="1064"/>
      <c r="J557" s="1065"/>
    </row>
    <row r="558" spans="1:17" ht="18.95" hidden="1" customHeight="1" x14ac:dyDescent="0.25">
      <c r="A558" s="532" t="s">
        <v>175</v>
      </c>
      <c r="B558" s="533"/>
      <c r="C558" s="533"/>
      <c r="D558" s="533"/>
      <c r="E558" s="953"/>
      <c r="F558" s="1045"/>
      <c r="G558" s="1045"/>
      <c r="H558" s="1045"/>
      <c r="I558" s="1045"/>
      <c r="J558" s="1046"/>
    </row>
    <row r="559" spans="1:17" ht="18.95" hidden="1" customHeight="1" x14ac:dyDescent="0.25">
      <c r="A559" s="532" t="s">
        <v>175</v>
      </c>
      <c r="B559" s="533"/>
      <c r="C559" s="533"/>
      <c r="D559" s="533"/>
      <c r="E559" s="953"/>
      <c r="F559" s="1045"/>
      <c r="G559" s="1045"/>
      <c r="H559" s="1045"/>
      <c r="I559" s="1045"/>
      <c r="J559" s="1046"/>
    </row>
    <row r="560" spans="1:17" ht="18.95" hidden="1" customHeight="1" x14ac:dyDescent="0.25">
      <c r="A560" s="746" t="s">
        <v>175</v>
      </c>
      <c r="B560" s="725"/>
      <c r="C560" s="725"/>
      <c r="D560" s="725"/>
      <c r="E560" s="1047"/>
      <c r="F560" s="1056"/>
      <c r="G560" s="1056"/>
      <c r="H560" s="1056"/>
      <c r="I560" s="1056"/>
      <c r="J560" s="1057"/>
    </row>
    <row r="561" spans="1:10" ht="17.25" customHeight="1" x14ac:dyDescent="0.25">
      <c r="A561" s="1050" t="s">
        <v>176</v>
      </c>
      <c r="B561" s="1051"/>
      <c r="C561" s="1051"/>
      <c r="D561" s="1051"/>
      <c r="E561" s="1051"/>
      <c r="F561" s="1052">
        <v>0</v>
      </c>
      <c r="G561" s="1053"/>
      <c r="H561" s="1052"/>
      <c r="I561" s="1054"/>
      <c r="J561" s="1055"/>
    </row>
    <row r="562" spans="1:10" ht="15.75" customHeight="1" thickBot="1" x14ac:dyDescent="0.3">
      <c r="A562" s="540" t="s">
        <v>97</v>
      </c>
      <c r="B562" s="541"/>
      <c r="C562" s="541"/>
      <c r="D562" s="541"/>
      <c r="E562" s="541"/>
      <c r="F562" s="514"/>
      <c r="G562" s="514"/>
      <c r="H562" s="514"/>
      <c r="I562" s="514"/>
      <c r="J562" s="602"/>
    </row>
    <row r="563" spans="1:10" ht="18.95" hidden="1" customHeight="1" x14ac:dyDescent="0.25">
      <c r="A563" s="765" t="s">
        <v>175</v>
      </c>
      <c r="B563" s="766"/>
      <c r="C563" s="766"/>
      <c r="D563" s="766"/>
      <c r="E563" s="766"/>
      <c r="F563" s="852"/>
      <c r="G563" s="852"/>
      <c r="H563" s="852"/>
      <c r="I563" s="852"/>
      <c r="J563" s="853"/>
    </row>
    <row r="564" spans="1:10" ht="17.25" customHeight="1" x14ac:dyDescent="0.25">
      <c r="A564" s="955" t="s">
        <v>177</v>
      </c>
      <c r="B564" s="773"/>
      <c r="C564" s="773"/>
      <c r="D564" s="773"/>
      <c r="E564" s="773"/>
      <c r="F564" s="1048">
        <v>0</v>
      </c>
      <c r="G564" s="1048"/>
      <c r="H564" s="1048">
        <v>0</v>
      </c>
      <c r="I564" s="1048"/>
      <c r="J564" s="1049"/>
    </row>
    <row r="565" spans="1:10" ht="13.5" customHeight="1" thickBot="1" x14ac:dyDescent="0.3">
      <c r="A565" s="746" t="s">
        <v>175</v>
      </c>
      <c r="B565" s="725"/>
      <c r="C565" s="725"/>
      <c r="D565" s="725"/>
      <c r="E565" s="725"/>
      <c r="F565" s="880"/>
      <c r="G565" s="880"/>
      <c r="H565" s="880"/>
      <c r="I565" s="880"/>
      <c r="J565" s="881"/>
    </row>
    <row r="566" spans="1:10" ht="18.95" hidden="1" customHeight="1" x14ac:dyDescent="0.25">
      <c r="A566" s="1039"/>
      <c r="B566" s="773"/>
      <c r="C566" s="773"/>
      <c r="D566" s="773"/>
      <c r="E566" s="773"/>
      <c r="F566" s="773"/>
      <c r="G566" s="773"/>
      <c r="H566" s="773"/>
      <c r="I566" s="773"/>
      <c r="J566" s="773"/>
    </row>
    <row r="567" spans="1:10" ht="34.5" hidden="1" customHeight="1" x14ac:dyDescent="0.25">
      <c r="A567" s="824" t="s">
        <v>12</v>
      </c>
      <c r="B567" s="893"/>
      <c r="C567" s="893"/>
      <c r="D567" s="893"/>
      <c r="E567" s="894"/>
      <c r="F567" s="1040" t="s">
        <v>63</v>
      </c>
      <c r="G567" s="1041"/>
      <c r="H567" s="1042" t="s">
        <v>551</v>
      </c>
      <c r="I567" s="1043"/>
      <c r="J567" s="1044"/>
    </row>
    <row r="568" spans="1:10" ht="16.5" customHeight="1" x14ac:dyDescent="0.25">
      <c r="A568" s="1034" t="s">
        <v>178</v>
      </c>
      <c r="B568" s="758"/>
      <c r="C568" s="758"/>
      <c r="D568" s="758"/>
      <c r="E568" s="759"/>
      <c r="F568" s="1035">
        <f>F569</f>
        <v>29315</v>
      </c>
      <c r="G568" s="1036"/>
      <c r="H568" s="1035">
        <v>29315</v>
      </c>
      <c r="I568" s="1037"/>
      <c r="J568" s="1038"/>
    </row>
    <row r="569" spans="1:10" ht="15.75" customHeight="1" thickBot="1" x14ac:dyDescent="0.3">
      <c r="A569" s="540" t="s">
        <v>179</v>
      </c>
      <c r="B569" s="541"/>
      <c r="C569" s="541"/>
      <c r="D569" s="541"/>
      <c r="E569" s="541"/>
      <c r="F569" s="514">
        <v>29315</v>
      </c>
      <c r="G569" s="514"/>
      <c r="H569" s="514">
        <v>29315</v>
      </c>
      <c r="I569" s="514"/>
      <c r="J569" s="602"/>
    </row>
    <row r="570" spans="1:10" ht="17.25" hidden="1" customHeight="1" x14ac:dyDescent="0.25">
      <c r="A570" s="532" t="s">
        <v>175</v>
      </c>
      <c r="B570" s="533"/>
      <c r="C570" s="533"/>
      <c r="D570" s="533"/>
      <c r="E570" s="533"/>
      <c r="F570" s="514"/>
      <c r="G570" s="514"/>
      <c r="H570" s="514"/>
      <c r="I570" s="514"/>
      <c r="J570" s="602"/>
    </row>
    <row r="571" spans="1:10" ht="15.75" hidden="1" customHeight="1" x14ac:dyDescent="0.25">
      <c r="A571" s="746" t="s">
        <v>175</v>
      </c>
      <c r="B571" s="725"/>
      <c r="C571" s="725"/>
      <c r="D571" s="725"/>
      <c r="E571" s="725"/>
      <c r="F571" s="880"/>
      <c r="G571" s="880"/>
      <c r="H571" s="880"/>
      <c r="I571" s="880"/>
      <c r="J571" s="881"/>
    </row>
    <row r="572" spans="1:10" ht="14.25" customHeight="1" x14ac:dyDescent="0.25">
      <c r="A572" s="1020"/>
      <c r="B572" s="1021"/>
      <c r="C572" s="1021"/>
      <c r="D572" s="1021"/>
      <c r="E572" s="1021"/>
      <c r="F572" s="1021"/>
      <c r="G572" s="1021"/>
      <c r="H572" s="1021"/>
      <c r="I572" s="1021"/>
      <c r="J572" s="1021"/>
    </row>
    <row r="573" spans="1:10" ht="28.5" customHeight="1" thickBot="1" x14ac:dyDescent="0.3">
      <c r="A573" s="1022" t="s">
        <v>180</v>
      </c>
      <c r="B573" s="1023"/>
      <c r="C573" s="1023"/>
      <c r="D573" s="1023"/>
      <c r="E573" s="1023"/>
      <c r="F573" s="1023"/>
      <c r="G573" s="1023"/>
      <c r="H573" s="1023"/>
      <c r="I573" s="1023"/>
      <c r="J573" s="1023"/>
    </row>
    <row r="574" spans="1:10" ht="25.5" customHeight="1" x14ac:dyDescent="0.25">
      <c r="A574" s="728" t="s">
        <v>549</v>
      </c>
      <c r="B574" s="1025" t="s">
        <v>84</v>
      </c>
      <c r="C574" s="1026"/>
      <c r="D574" s="1027"/>
      <c r="E574" s="561" t="s">
        <v>701</v>
      </c>
      <c r="F574" s="561"/>
      <c r="G574" s="561"/>
      <c r="H574" s="562"/>
      <c r="I574" s="562"/>
      <c r="J574" s="563"/>
    </row>
    <row r="575" spans="1:10" ht="18.75" customHeight="1" x14ac:dyDescent="0.25">
      <c r="A575" s="1024"/>
      <c r="B575" s="1028" t="s">
        <v>181</v>
      </c>
      <c r="C575" s="1028"/>
      <c r="D575" s="1028"/>
      <c r="E575" s="1029" t="s">
        <v>181</v>
      </c>
      <c r="F575" s="1029"/>
      <c r="G575" s="1029"/>
      <c r="H575" s="1030"/>
      <c r="I575" s="1030"/>
      <c r="J575" s="1031"/>
    </row>
    <row r="576" spans="1:10" ht="60.75" customHeight="1" x14ac:dyDescent="0.25">
      <c r="A576" s="1024"/>
      <c r="B576" s="64" t="s">
        <v>182</v>
      </c>
      <c r="C576" s="65" t="s">
        <v>183</v>
      </c>
      <c r="D576" s="64" t="s">
        <v>184</v>
      </c>
      <c r="E576" s="742" t="s">
        <v>182</v>
      </c>
      <c r="F576" s="1032"/>
      <c r="G576" s="742" t="s">
        <v>183</v>
      </c>
      <c r="H576" s="1033"/>
      <c r="I576" s="1033"/>
      <c r="J576" s="136" t="s">
        <v>184</v>
      </c>
    </row>
    <row r="577" spans="1:17" ht="12.75" customHeight="1" thickBot="1" x14ac:dyDescent="0.3">
      <c r="A577" s="137" t="s">
        <v>577</v>
      </c>
      <c r="B577" s="118" t="s">
        <v>577</v>
      </c>
      <c r="C577" s="118" t="s">
        <v>578</v>
      </c>
      <c r="D577" s="118" t="s">
        <v>579</v>
      </c>
      <c r="E577" s="1014" t="s">
        <v>580</v>
      </c>
      <c r="F577" s="1015"/>
      <c r="G577" s="977" t="s">
        <v>581</v>
      </c>
      <c r="H577" s="979"/>
      <c r="I577" s="979"/>
      <c r="J577" s="138" t="s">
        <v>665</v>
      </c>
    </row>
    <row r="578" spans="1:17" ht="15.75" customHeight="1" x14ac:dyDescent="0.25">
      <c r="A578" s="139" t="s">
        <v>185</v>
      </c>
      <c r="B578" s="140">
        <v>17960</v>
      </c>
      <c r="C578" s="140">
        <v>28532</v>
      </c>
      <c r="D578" s="140"/>
      <c r="E578" s="547">
        <v>16737</v>
      </c>
      <c r="F578" s="547"/>
      <c r="G578" s="1016">
        <v>38601</v>
      </c>
      <c r="H578" s="1016"/>
      <c r="I578" s="1016"/>
      <c r="J578" s="141"/>
    </row>
    <row r="579" spans="1:17" ht="15" customHeight="1" x14ac:dyDescent="0.25">
      <c r="A579" s="142" t="s">
        <v>186</v>
      </c>
      <c r="B579" s="272">
        <v>2061</v>
      </c>
      <c r="C579" s="272">
        <v>1465.57</v>
      </c>
      <c r="D579" s="143"/>
      <c r="E579" s="514">
        <v>2498</v>
      </c>
      <c r="F579" s="514"/>
      <c r="G579" s="1017">
        <v>2693</v>
      </c>
      <c r="H579" s="1017"/>
      <c r="I579" s="1017"/>
      <c r="J579" s="144"/>
    </row>
    <row r="580" spans="1:17" ht="15.75" thickBot="1" x14ac:dyDescent="0.3">
      <c r="A580" s="145" t="s">
        <v>187</v>
      </c>
      <c r="B580" s="146">
        <f>SUM(B578:B579)</f>
        <v>20021</v>
      </c>
      <c r="C580" s="146">
        <f>SUM(C578:C579)</f>
        <v>29997.57</v>
      </c>
      <c r="D580" s="146">
        <f>SUM(D578:D579)</f>
        <v>0</v>
      </c>
      <c r="E580" s="1018">
        <f>SUM(E578:F579)</f>
        <v>19235</v>
      </c>
      <c r="F580" s="1018"/>
      <c r="G580" s="1019">
        <f>SUM(G578:I579)</f>
        <v>41294</v>
      </c>
      <c r="H580" s="1019"/>
      <c r="I580" s="1019"/>
      <c r="J580" s="81">
        <f>SUM(J578:J579)</f>
        <v>0</v>
      </c>
    </row>
    <row r="581" spans="1:17" ht="7.5" customHeight="1" x14ac:dyDescent="0.25">
      <c r="A581" s="612"/>
      <c r="B581" s="612"/>
      <c r="C581" s="612"/>
      <c r="D581" s="612"/>
      <c r="E581" s="612"/>
      <c r="F581" s="612"/>
      <c r="G581" s="612"/>
      <c r="H581" s="612"/>
      <c r="I581" s="612"/>
      <c r="J581" s="612"/>
    </row>
    <row r="582" spans="1:17" ht="18.75" customHeight="1" x14ac:dyDescent="0.25">
      <c r="A582" s="600" t="s">
        <v>188</v>
      </c>
      <c r="B582" s="799"/>
      <c r="C582" s="799"/>
      <c r="D582" s="799"/>
      <c r="E582" s="799"/>
      <c r="F582" s="799"/>
      <c r="G582" s="799"/>
      <c r="H582" s="799"/>
      <c r="I582" s="799"/>
      <c r="J582" s="799"/>
    </row>
    <row r="583" spans="1:17" ht="18" customHeight="1" thickBot="1" x14ac:dyDescent="0.3">
      <c r="A583" s="1006" t="s">
        <v>189</v>
      </c>
      <c r="B583" s="610"/>
      <c r="C583" s="610"/>
      <c r="D583" s="610"/>
      <c r="E583" s="610"/>
      <c r="F583" s="610"/>
      <c r="G583" s="610"/>
      <c r="H583" s="610"/>
      <c r="I583" s="610"/>
      <c r="J583" s="610"/>
    </row>
    <row r="584" spans="1:17" ht="21" customHeight="1" x14ac:dyDescent="0.25">
      <c r="A584" s="1007" t="s">
        <v>190</v>
      </c>
      <c r="B584" s="1009" t="s">
        <v>191</v>
      </c>
      <c r="C584" s="1009"/>
      <c r="D584" s="730" t="s">
        <v>192</v>
      </c>
      <c r="E584" s="730"/>
      <c r="F584" s="793"/>
      <c r="G584" s="730" t="s">
        <v>193</v>
      </c>
      <c r="H584" s="730"/>
      <c r="I584" s="793"/>
      <c r="J584" s="1010"/>
    </row>
    <row r="585" spans="1:17" ht="69.75" customHeight="1" x14ac:dyDescent="0.25">
      <c r="A585" s="1008"/>
      <c r="B585" s="147" t="s">
        <v>550</v>
      </c>
      <c r="C585" s="148" t="s">
        <v>551</v>
      </c>
      <c r="D585" s="147" t="s">
        <v>550</v>
      </c>
      <c r="E585" s="1011" t="s">
        <v>551</v>
      </c>
      <c r="F585" s="1012"/>
      <c r="G585" s="992" t="s">
        <v>550</v>
      </c>
      <c r="H585" s="992"/>
      <c r="I585" s="1011" t="s">
        <v>551</v>
      </c>
      <c r="J585" s="1013"/>
    </row>
    <row r="586" spans="1:17" s="151" customFormat="1" ht="10.5" customHeight="1" thickBot="1" x14ac:dyDescent="0.25">
      <c r="A586" s="149" t="s">
        <v>577</v>
      </c>
      <c r="B586" s="150" t="s">
        <v>578</v>
      </c>
      <c r="C586" s="150" t="s">
        <v>579</v>
      </c>
      <c r="D586" s="150" t="s">
        <v>580</v>
      </c>
      <c r="E586" s="1001" t="s">
        <v>581</v>
      </c>
      <c r="F586" s="1001"/>
      <c r="G586" s="1001" t="s">
        <v>665</v>
      </c>
      <c r="H586" s="1001"/>
      <c r="I586" s="1001" t="s">
        <v>666</v>
      </c>
      <c r="J586" s="1002"/>
      <c r="L586" s="345"/>
      <c r="M586" s="345"/>
      <c r="N586" s="345"/>
      <c r="O586" s="345"/>
      <c r="P586" s="345"/>
      <c r="Q586" s="345"/>
    </row>
    <row r="587" spans="1:17" x14ac:dyDescent="0.25">
      <c r="A587" s="139" t="s">
        <v>194</v>
      </c>
      <c r="B587" s="152">
        <v>2563246</v>
      </c>
      <c r="C587" s="153">
        <v>2723717</v>
      </c>
      <c r="D587" s="154"/>
      <c r="E587" s="1003"/>
      <c r="F587" s="1003"/>
      <c r="G587" s="1004">
        <v>12446</v>
      </c>
      <c r="H587" s="1004"/>
      <c r="I587" s="1003">
        <v>63281</v>
      </c>
      <c r="J587" s="1005"/>
    </row>
    <row r="588" spans="1:17" s="2" customFormat="1" ht="15.75" customHeight="1" x14ac:dyDescent="0.2">
      <c r="A588" s="142" t="s">
        <v>195</v>
      </c>
      <c r="B588" s="155"/>
      <c r="C588" s="156"/>
      <c r="D588" s="157"/>
      <c r="E588" s="997"/>
      <c r="F588" s="997"/>
      <c r="G588" s="996"/>
      <c r="H588" s="996"/>
      <c r="I588" s="997"/>
      <c r="J588" s="998"/>
      <c r="L588" s="342"/>
      <c r="M588" s="342"/>
      <c r="N588" s="342"/>
      <c r="O588" s="342"/>
      <c r="P588" s="342"/>
      <c r="Q588" s="342"/>
    </row>
    <row r="589" spans="1:17" s="2" customFormat="1" ht="12.75" hidden="1" x14ac:dyDescent="0.2">
      <c r="A589" s="142" t="s">
        <v>196</v>
      </c>
      <c r="B589" s="155"/>
      <c r="C589" s="156"/>
      <c r="D589" s="157"/>
      <c r="E589" s="997"/>
      <c r="F589" s="997"/>
      <c r="G589" s="996"/>
      <c r="H589" s="996"/>
      <c r="I589" s="997"/>
      <c r="J589" s="998"/>
      <c r="L589" s="342"/>
      <c r="M589" s="342"/>
      <c r="N589" s="342"/>
      <c r="O589" s="342"/>
      <c r="P589" s="342"/>
      <c r="Q589" s="342"/>
    </row>
    <row r="590" spans="1:17" ht="18.75" customHeight="1" thickBot="1" x14ac:dyDescent="0.3">
      <c r="A590" s="158" t="s">
        <v>197</v>
      </c>
      <c r="B590" s="159">
        <f>SUM(B587:B589)</f>
        <v>2563246</v>
      </c>
      <c r="C590" s="159">
        <f>SUM(C587:C589)</f>
        <v>2723717</v>
      </c>
      <c r="D590" s="159">
        <f>SUM(D587:D589)</f>
        <v>0</v>
      </c>
      <c r="E590" s="999">
        <f>SUM(E587:F589)</f>
        <v>0</v>
      </c>
      <c r="F590" s="999"/>
      <c r="G590" s="999">
        <f>SUM(G587:H589)</f>
        <v>12446</v>
      </c>
      <c r="H590" s="999"/>
      <c r="I590" s="999">
        <f>SUM(I587:J589)</f>
        <v>63281</v>
      </c>
      <c r="J590" s="1000"/>
    </row>
    <row r="591" spans="1:17" ht="21" customHeight="1" x14ac:dyDescent="0.25">
      <c r="A591" s="773"/>
      <c r="B591" s="773"/>
      <c r="C591" s="773"/>
      <c r="D591" s="773"/>
      <c r="E591" s="773"/>
      <c r="F591" s="773"/>
      <c r="G591" s="773"/>
      <c r="H591" s="773"/>
      <c r="I591" s="773"/>
      <c r="J591" s="773"/>
    </row>
    <row r="592" spans="1:17" ht="16.5" customHeight="1" thickBot="1" x14ac:dyDescent="0.3">
      <c r="A592" s="727" t="s">
        <v>198</v>
      </c>
      <c r="B592" s="589"/>
      <c r="C592" s="589"/>
      <c r="D592" s="589"/>
      <c r="E592" s="589"/>
      <c r="F592" s="589"/>
      <c r="G592" s="589"/>
      <c r="H592" s="589"/>
      <c r="I592" s="589"/>
      <c r="J592" s="589"/>
    </row>
    <row r="593" spans="1:17" ht="30" customHeight="1" x14ac:dyDescent="0.25">
      <c r="A593" s="637" t="s">
        <v>12</v>
      </c>
      <c r="B593" s="596"/>
      <c r="C593" s="160" t="s">
        <v>550</v>
      </c>
      <c r="D593" s="760" t="s">
        <v>551</v>
      </c>
      <c r="E593" s="987"/>
      <c r="F593" s="988"/>
      <c r="G593" s="989" t="s">
        <v>199</v>
      </c>
      <c r="H593" s="989"/>
      <c r="I593" s="990"/>
      <c r="J593" s="991"/>
    </row>
    <row r="594" spans="1:17" ht="38.25" customHeight="1" x14ac:dyDescent="0.25">
      <c r="A594" s="639"/>
      <c r="B594" s="830"/>
      <c r="C594" s="161" t="s">
        <v>200</v>
      </c>
      <c r="D594" s="147" t="s">
        <v>201</v>
      </c>
      <c r="E594" s="992" t="s">
        <v>202</v>
      </c>
      <c r="F594" s="993"/>
      <c r="G594" s="994" t="s">
        <v>550</v>
      </c>
      <c r="H594" s="995"/>
      <c r="I594" s="994" t="s">
        <v>551</v>
      </c>
      <c r="J594" s="650"/>
    </row>
    <row r="595" spans="1:17" s="162" customFormat="1" ht="11.25" customHeight="1" thickBot="1" x14ac:dyDescent="0.25">
      <c r="A595" s="976" t="s">
        <v>577</v>
      </c>
      <c r="B595" s="977"/>
      <c r="C595" s="118" t="s">
        <v>578</v>
      </c>
      <c r="D595" s="118" t="s">
        <v>579</v>
      </c>
      <c r="E595" s="977" t="s">
        <v>580</v>
      </c>
      <c r="F595" s="978"/>
      <c r="G595" s="977" t="s">
        <v>581</v>
      </c>
      <c r="H595" s="979"/>
      <c r="I595" s="977" t="s">
        <v>665</v>
      </c>
      <c r="J595" s="980"/>
      <c r="L595" s="342"/>
      <c r="M595" s="342"/>
      <c r="N595" s="342"/>
      <c r="O595" s="342"/>
      <c r="P595" s="342"/>
      <c r="Q595" s="342"/>
    </row>
    <row r="596" spans="1:17" ht="21.75" customHeight="1" x14ac:dyDescent="0.25">
      <c r="A596" s="981" t="s">
        <v>203</v>
      </c>
      <c r="B596" s="982"/>
      <c r="C596" s="163">
        <v>321217</v>
      </c>
      <c r="D596" s="164">
        <v>245037</v>
      </c>
      <c r="E596" s="983">
        <v>141387</v>
      </c>
      <c r="F596" s="984"/>
      <c r="G596" s="985">
        <f>SUM(C596-D596)</f>
        <v>76180</v>
      </c>
      <c r="H596" s="985"/>
      <c r="I596" s="983">
        <f>D596-E596</f>
        <v>103650</v>
      </c>
      <c r="J596" s="986"/>
    </row>
    <row r="597" spans="1:17" ht="6" customHeight="1" x14ac:dyDescent="0.25">
      <c r="A597" s="532"/>
      <c r="B597" s="533"/>
      <c r="C597" s="165"/>
      <c r="D597" s="165"/>
      <c r="E597" s="582"/>
      <c r="F597" s="965"/>
      <c r="G597" s="582"/>
      <c r="H597" s="582"/>
      <c r="I597" s="974"/>
      <c r="J597" s="975"/>
    </row>
    <row r="598" spans="1:17" hidden="1" x14ac:dyDescent="0.25">
      <c r="A598" s="532" t="s">
        <v>204</v>
      </c>
      <c r="B598" s="533"/>
      <c r="C598" s="165"/>
      <c r="D598" s="165"/>
      <c r="E598" s="582"/>
      <c r="F598" s="965"/>
      <c r="G598" s="974">
        <f>SUM(C598-D598)</f>
        <v>0</v>
      </c>
      <c r="H598" s="974"/>
      <c r="I598" s="974">
        <f>SUM(D598)-E598</f>
        <v>0</v>
      </c>
      <c r="J598" s="975"/>
    </row>
    <row r="599" spans="1:17" x14ac:dyDescent="0.25">
      <c r="A599" s="972" t="s">
        <v>205</v>
      </c>
      <c r="B599" s="653"/>
      <c r="C599" s="166">
        <f>SUM(C596:C598)</f>
        <v>321217</v>
      </c>
      <c r="D599" s="166">
        <f>SUM(D596:D598)</f>
        <v>245037</v>
      </c>
      <c r="E599" s="619">
        <f>SUM(E596:F598)</f>
        <v>141387</v>
      </c>
      <c r="F599" s="973"/>
      <c r="G599" s="619">
        <f>SUM(G596:H598)</f>
        <v>76180</v>
      </c>
      <c r="H599" s="619"/>
      <c r="I599" s="619">
        <f>SUM(I596:J598)</f>
        <v>103650</v>
      </c>
      <c r="J599" s="620"/>
    </row>
    <row r="600" spans="1:17" s="11" customFormat="1" ht="12.75" hidden="1" x14ac:dyDescent="0.2">
      <c r="A600" s="540" t="s">
        <v>206</v>
      </c>
      <c r="B600" s="541"/>
      <c r="C600" s="165" t="s">
        <v>702</v>
      </c>
      <c r="D600" s="165" t="s">
        <v>702</v>
      </c>
      <c r="E600" s="582" t="s">
        <v>702</v>
      </c>
      <c r="F600" s="965"/>
      <c r="G600" s="920"/>
      <c r="H600" s="920"/>
      <c r="I600" s="920"/>
      <c r="J600" s="966"/>
      <c r="L600" s="342"/>
      <c r="M600" s="342"/>
      <c r="N600" s="342"/>
      <c r="O600" s="342"/>
      <c r="P600" s="342"/>
      <c r="Q600" s="342"/>
    </row>
    <row r="601" spans="1:17" s="11" customFormat="1" ht="12.75" hidden="1" x14ac:dyDescent="0.2">
      <c r="A601" s="540" t="s">
        <v>207</v>
      </c>
      <c r="B601" s="541"/>
      <c r="C601" s="165" t="s">
        <v>702</v>
      </c>
      <c r="D601" s="165" t="s">
        <v>702</v>
      </c>
      <c r="E601" s="582" t="s">
        <v>702</v>
      </c>
      <c r="F601" s="965"/>
      <c r="G601" s="920"/>
      <c r="H601" s="920"/>
      <c r="I601" s="920"/>
      <c r="J601" s="966"/>
      <c r="L601" s="342"/>
      <c r="M601" s="342"/>
      <c r="N601" s="342"/>
      <c r="O601" s="342"/>
      <c r="P601" s="342"/>
      <c r="Q601" s="342"/>
    </row>
    <row r="602" spans="1:17" s="11" customFormat="1" ht="12.75" hidden="1" x14ac:dyDescent="0.2">
      <c r="A602" s="540" t="s">
        <v>208</v>
      </c>
      <c r="B602" s="541"/>
      <c r="C602" s="165" t="s">
        <v>702</v>
      </c>
      <c r="D602" s="165" t="s">
        <v>702</v>
      </c>
      <c r="E602" s="582" t="s">
        <v>702</v>
      </c>
      <c r="F602" s="965"/>
      <c r="G602" s="920"/>
      <c r="H602" s="920"/>
      <c r="I602" s="920"/>
      <c r="J602" s="966"/>
      <c r="L602" s="342"/>
      <c r="M602" s="342"/>
      <c r="N602" s="342"/>
      <c r="O602" s="342"/>
      <c r="P602" s="342"/>
      <c r="Q602" s="342"/>
    </row>
    <row r="603" spans="1:17" s="11" customFormat="1" ht="17.25" customHeight="1" x14ac:dyDescent="0.2">
      <c r="A603" s="540" t="s">
        <v>209</v>
      </c>
      <c r="B603" s="541"/>
      <c r="C603" s="165" t="s">
        <v>702</v>
      </c>
      <c r="D603" s="165" t="s">
        <v>702</v>
      </c>
      <c r="E603" s="582" t="s">
        <v>702</v>
      </c>
      <c r="F603" s="965"/>
      <c r="G603" s="920"/>
      <c r="H603" s="920"/>
      <c r="I603" s="920">
        <v>1</v>
      </c>
      <c r="J603" s="966"/>
      <c r="L603" s="342"/>
      <c r="M603" s="342"/>
      <c r="N603" s="342"/>
      <c r="O603" s="342"/>
      <c r="P603" s="342"/>
      <c r="Q603" s="342"/>
    </row>
    <row r="604" spans="1:17" ht="18.75" customHeight="1" thickBot="1" x14ac:dyDescent="0.3">
      <c r="A604" s="967" t="s">
        <v>210</v>
      </c>
      <c r="B604" s="968"/>
      <c r="C604" s="968"/>
      <c r="D604" s="968"/>
      <c r="E604" s="969"/>
      <c r="F604" s="969"/>
      <c r="G604" s="970">
        <v>76179</v>
      </c>
      <c r="H604" s="970"/>
      <c r="I604" s="970">
        <v>103651</v>
      </c>
      <c r="J604" s="971"/>
    </row>
    <row r="605" spans="1:17" ht="17.25" customHeight="1" thickBot="1" x14ac:dyDescent="0.3">
      <c r="A605" s="167"/>
      <c r="B605" s="167"/>
      <c r="C605" s="957" t="s">
        <v>211</v>
      </c>
      <c r="D605" s="958"/>
      <c r="E605" s="958"/>
      <c r="F605" s="959"/>
      <c r="G605" s="960">
        <f>SUM(G604)-G599-G600-G601-G602-G603</f>
        <v>-1</v>
      </c>
      <c r="H605" s="961"/>
      <c r="I605" s="960">
        <f>SUM(I604)-I599-I600-I601-I602-I603</f>
        <v>0</v>
      </c>
      <c r="J605" s="962"/>
    </row>
    <row r="606" spans="1:17" ht="20.25" customHeight="1" x14ac:dyDescent="0.25">
      <c r="A606" s="113"/>
      <c r="B606" s="113"/>
      <c r="C606" s="113"/>
      <c r="D606" s="113"/>
      <c r="E606" s="113"/>
      <c r="F606" s="113"/>
      <c r="G606" s="113"/>
      <c r="H606" s="113"/>
      <c r="I606" s="113"/>
      <c r="J606" s="113"/>
    </row>
    <row r="607" spans="1:17" ht="39" customHeight="1" x14ac:dyDescent="0.25">
      <c r="A607" s="963" t="s">
        <v>540</v>
      </c>
      <c r="B607" s="688"/>
      <c r="C607" s="688"/>
      <c r="D607" s="688"/>
      <c r="E607" s="688"/>
      <c r="F607" s="688"/>
      <c r="G607" s="688"/>
      <c r="H607" s="688"/>
      <c r="I607" s="688"/>
      <c r="J607" s="688"/>
    </row>
    <row r="608" spans="1:17" ht="14.25" customHeight="1" x14ac:dyDescent="0.25">
      <c r="A608" s="753" t="s">
        <v>212</v>
      </c>
      <c r="B608" s="964"/>
      <c r="C608" s="964"/>
      <c r="D608" s="964"/>
      <c r="E608" s="964"/>
      <c r="F608" s="964"/>
      <c r="G608" s="964"/>
      <c r="H608" s="964"/>
      <c r="I608" s="964"/>
      <c r="J608" s="964"/>
    </row>
    <row r="609" spans="1:17" ht="8.25" customHeight="1" thickBot="1" x14ac:dyDescent="0.3">
      <c r="A609" s="110"/>
      <c r="B609" s="111"/>
      <c r="C609" s="111"/>
      <c r="D609" s="111"/>
      <c r="E609" s="111"/>
      <c r="F609" s="111"/>
      <c r="G609" s="111"/>
      <c r="H609" s="111"/>
      <c r="I609" s="111"/>
      <c r="J609" s="111"/>
    </row>
    <row r="610" spans="1:17" s="97" customFormat="1" ht="33" customHeight="1" thickBot="1" x14ac:dyDescent="0.3">
      <c r="A610" s="824" t="s">
        <v>12</v>
      </c>
      <c r="B610" s="893"/>
      <c r="C610" s="893"/>
      <c r="D610" s="893"/>
      <c r="E610" s="894"/>
      <c r="F610" s="760" t="s">
        <v>25</v>
      </c>
      <c r="G610" s="761"/>
      <c r="H610" s="760" t="s">
        <v>551</v>
      </c>
      <c r="I610" s="761"/>
      <c r="J610" s="762"/>
      <c r="L610" s="342"/>
      <c r="M610" s="342"/>
      <c r="N610" s="342"/>
      <c r="O610" s="342"/>
      <c r="P610" s="342"/>
      <c r="Q610" s="342"/>
    </row>
    <row r="611" spans="1:17" ht="15.75" hidden="1" thickBot="1" x14ac:dyDescent="0.3">
      <c r="A611" s="955" t="s">
        <v>213</v>
      </c>
      <c r="B611" s="956"/>
      <c r="C611" s="956"/>
      <c r="D611" s="956"/>
      <c r="E611" s="956"/>
      <c r="F611" s="587"/>
      <c r="G611" s="587"/>
      <c r="H611" s="587"/>
      <c r="I611" s="587"/>
      <c r="J611" s="588"/>
    </row>
    <row r="612" spans="1:17" ht="15.75" hidden="1" thickBot="1" x14ac:dyDescent="0.3">
      <c r="A612" s="532" t="s">
        <v>214</v>
      </c>
      <c r="B612" s="533"/>
      <c r="C612" s="533"/>
      <c r="D612" s="533"/>
      <c r="E612" s="953"/>
      <c r="F612" s="514"/>
      <c r="G612" s="514"/>
      <c r="H612" s="514"/>
      <c r="I612" s="514"/>
      <c r="J612" s="602"/>
    </row>
    <row r="613" spans="1:17" ht="19.5" hidden="1" customHeight="1" x14ac:dyDescent="0.25">
      <c r="A613" s="540" t="s">
        <v>215</v>
      </c>
      <c r="B613" s="541"/>
      <c r="C613" s="541"/>
      <c r="D613" s="541"/>
      <c r="E613" s="954"/>
      <c r="F613" s="514"/>
      <c r="G613" s="514"/>
      <c r="H613" s="514"/>
      <c r="I613" s="514"/>
      <c r="J613" s="602"/>
    </row>
    <row r="614" spans="1:17" ht="15.75" hidden="1" thickBot="1" x14ac:dyDescent="0.3">
      <c r="A614" s="942" t="s">
        <v>216</v>
      </c>
      <c r="B614" s="943"/>
      <c r="C614" s="943"/>
      <c r="D614" s="943"/>
      <c r="E614" s="944"/>
      <c r="F614" s="852"/>
      <c r="G614" s="852"/>
      <c r="H614" s="852"/>
      <c r="I614" s="852"/>
      <c r="J614" s="853"/>
    </row>
    <row r="615" spans="1:17" ht="15.75" hidden="1" thickBot="1" x14ac:dyDescent="0.3">
      <c r="A615" s="532" t="s">
        <v>217</v>
      </c>
      <c r="B615" s="533"/>
      <c r="C615" s="533"/>
      <c r="D615" s="533"/>
      <c r="E615" s="953"/>
      <c r="F615" s="514"/>
      <c r="G615" s="514"/>
      <c r="H615" s="514"/>
      <c r="I615" s="514"/>
      <c r="J615" s="602"/>
    </row>
    <row r="616" spans="1:17" ht="8.25" hidden="1" customHeight="1" x14ac:dyDescent="0.25">
      <c r="A616" s="931"/>
      <c r="B616" s="947"/>
      <c r="C616" s="947"/>
      <c r="D616" s="947"/>
      <c r="E616" s="947"/>
      <c r="F616" s="947"/>
      <c r="G616" s="947"/>
      <c r="H616" s="947"/>
      <c r="I616" s="947"/>
      <c r="J616" s="948"/>
    </row>
    <row r="617" spans="1:17" x14ac:dyDescent="0.25">
      <c r="A617" s="949" t="s">
        <v>218</v>
      </c>
      <c r="B617" s="950"/>
      <c r="C617" s="950"/>
      <c r="D617" s="950"/>
      <c r="E617" s="950"/>
      <c r="F617" s="951">
        <v>64643</v>
      </c>
      <c r="G617" s="951"/>
      <c r="H617" s="951">
        <v>1265920</v>
      </c>
      <c r="I617" s="951"/>
      <c r="J617" s="952"/>
    </row>
    <row r="618" spans="1:17" x14ac:dyDescent="0.25">
      <c r="A618" s="532" t="s">
        <v>219</v>
      </c>
      <c r="B618" s="533"/>
      <c r="C618" s="533"/>
      <c r="D618" s="533"/>
      <c r="E618" s="533"/>
      <c r="F618" s="801">
        <v>53119</v>
      </c>
      <c r="G618" s="801"/>
      <c r="H618" s="514">
        <v>5291</v>
      </c>
      <c r="I618" s="514"/>
      <c r="J618" s="602"/>
    </row>
    <row r="619" spans="1:17" x14ac:dyDescent="0.25">
      <c r="A619" s="942" t="s">
        <v>220</v>
      </c>
      <c r="B619" s="943"/>
      <c r="C619" s="943"/>
      <c r="D619" s="943"/>
      <c r="E619" s="944"/>
      <c r="F619" s="801">
        <v>3550</v>
      </c>
      <c r="G619" s="801"/>
      <c r="H619" s="801">
        <v>2748</v>
      </c>
      <c r="I619" s="801"/>
      <c r="J619" s="945"/>
    </row>
    <row r="620" spans="1:17" x14ac:dyDescent="0.25">
      <c r="A620" s="942" t="s">
        <v>221</v>
      </c>
      <c r="B620" s="946"/>
      <c r="C620" s="946"/>
      <c r="D620" s="946"/>
      <c r="E620" s="513"/>
      <c r="F620" s="801"/>
      <c r="G620" s="801"/>
      <c r="H620" s="801">
        <v>1255425</v>
      </c>
      <c r="I620" s="801"/>
      <c r="J620" s="945"/>
    </row>
    <row r="621" spans="1:17" ht="15.75" thickBot="1" x14ac:dyDescent="0.3">
      <c r="A621" s="746" t="s">
        <v>222</v>
      </c>
      <c r="B621" s="725"/>
      <c r="C621" s="725"/>
      <c r="D621" s="725"/>
      <c r="E621" s="725"/>
      <c r="F621" s="809">
        <v>7196</v>
      </c>
      <c r="G621" s="809"/>
      <c r="H621" s="809">
        <v>1320</v>
      </c>
      <c r="I621" s="809"/>
      <c r="J621" s="934"/>
    </row>
    <row r="622" spans="1:17" ht="6" customHeight="1" thickBot="1" x14ac:dyDescent="0.3">
      <c r="A622" s="938"/>
      <c r="B622" s="774"/>
      <c r="C622" s="774"/>
      <c r="D622" s="774"/>
      <c r="E622" s="774"/>
      <c r="F622" s="774"/>
      <c r="G622" s="774"/>
      <c r="H622" s="774"/>
      <c r="I622" s="774"/>
      <c r="J622" s="939"/>
    </row>
    <row r="623" spans="1:17" ht="15" customHeight="1" x14ac:dyDescent="0.25">
      <c r="A623" s="940" t="s">
        <v>223</v>
      </c>
      <c r="B623" s="941"/>
      <c r="C623" s="941"/>
      <c r="D623" s="941"/>
      <c r="E623" s="941"/>
      <c r="F623" s="587">
        <v>0</v>
      </c>
      <c r="G623" s="587"/>
      <c r="H623" s="587">
        <v>0</v>
      </c>
      <c r="I623" s="587"/>
      <c r="J623" s="588"/>
    </row>
    <row r="624" spans="1:17" ht="15.75" customHeight="1" thickBot="1" x14ac:dyDescent="0.3">
      <c r="A624" s="931" t="s">
        <v>224</v>
      </c>
      <c r="B624" s="932"/>
      <c r="C624" s="932"/>
      <c r="D624" s="932"/>
      <c r="E624" s="933"/>
      <c r="F624" s="880"/>
      <c r="G624" s="880"/>
      <c r="H624" s="880">
        <v>0</v>
      </c>
      <c r="I624" s="880"/>
      <c r="J624" s="881"/>
    </row>
    <row r="625" spans="1:17" ht="9.75" customHeight="1" x14ac:dyDescent="0.25">
      <c r="A625" s="612"/>
      <c r="B625" s="612"/>
      <c r="C625" s="612"/>
      <c r="D625" s="612"/>
      <c r="E625" s="612"/>
      <c r="F625" s="612"/>
      <c r="G625" s="612"/>
      <c r="H625" s="612"/>
      <c r="I625" s="612"/>
      <c r="J625" s="612"/>
    </row>
    <row r="626" spans="1:17" ht="15.75" thickBot="1" x14ac:dyDescent="0.3">
      <c r="A626" s="846" t="s">
        <v>541</v>
      </c>
      <c r="B626" s="688"/>
      <c r="C626" s="688"/>
      <c r="D626" s="688"/>
      <c r="E626" s="688"/>
      <c r="F626" s="688"/>
      <c r="G626" s="688"/>
      <c r="H626" s="688"/>
      <c r="I626" s="688"/>
      <c r="J626" s="688"/>
    </row>
    <row r="627" spans="1:17" s="97" customFormat="1" ht="32.25" customHeight="1" thickBot="1" x14ac:dyDescent="0.3">
      <c r="A627" s="824" t="s">
        <v>12</v>
      </c>
      <c r="B627" s="893"/>
      <c r="C627" s="893"/>
      <c r="D627" s="893"/>
      <c r="E627" s="894"/>
      <c r="F627" s="760" t="s">
        <v>25</v>
      </c>
      <c r="G627" s="761"/>
      <c r="H627" s="760" t="s">
        <v>551</v>
      </c>
      <c r="I627" s="761"/>
      <c r="J627" s="762"/>
      <c r="L627" s="342"/>
      <c r="M627" s="342"/>
      <c r="N627" s="342"/>
      <c r="O627" s="342"/>
      <c r="P627" s="342"/>
      <c r="Q627" s="342"/>
    </row>
    <row r="628" spans="1:17" x14ac:dyDescent="0.25">
      <c r="A628" s="545" t="s">
        <v>225</v>
      </c>
      <c r="B628" s="546"/>
      <c r="C628" s="546"/>
      <c r="D628" s="546"/>
      <c r="E628" s="546"/>
      <c r="F628" s="814">
        <f>SUM(B590)</f>
        <v>2563246</v>
      </c>
      <c r="G628" s="935"/>
      <c r="H628" s="547">
        <f>SUM(C590)</f>
        <v>2723717</v>
      </c>
      <c r="I628" s="936"/>
      <c r="J628" s="937"/>
    </row>
    <row r="629" spans="1:17" x14ac:dyDescent="0.25">
      <c r="A629" s="532" t="s">
        <v>226</v>
      </c>
      <c r="B629" s="533"/>
      <c r="C629" s="533"/>
      <c r="D629" s="533"/>
      <c r="E629" s="533"/>
      <c r="F629" s="801">
        <f>SUM(G590)</f>
        <v>12446</v>
      </c>
      <c r="G629" s="923"/>
      <c r="H629" s="514">
        <f>SUM(I590)</f>
        <v>63281</v>
      </c>
      <c r="I629" s="924"/>
      <c r="J629" s="925"/>
    </row>
    <row r="630" spans="1:17" x14ac:dyDescent="0.25">
      <c r="A630" s="532" t="s">
        <v>227</v>
      </c>
      <c r="B630" s="533"/>
      <c r="C630" s="533"/>
      <c r="D630" s="533"/>
      <c r="E630" s="533"/>
      <c r="F630" s="801"/>
      <c r="G630" s="923"/>
      <c r="H630" s="514"/>
      <c r="I630" s="924"/>
      <c r="J630" s="925"/>
    </row>
    <row r="631" spans="1:17" x14ac:dyDescent="0.25">
      <c r="A631" s="532" t="s">
        <v>228</v>
      </c>
      <c r="B631" s="533"/>
      <c r="C631" s="533"/>
      <c r="D631" s="533"/>
      <c r="E631" s="533"/>
      <c r="F631" s="801"/>
      <c r="G631" s="923"/>
      <c r="H631" s="514"/>
      <c r="I631" s="924"/>
      <c r="J631" s="925"/>
    </row>
    <row r="632" spans="1:17" hidden="1" x14ac:dyDescent="0.25">
      <c r="A632" s="532" t="s">
        <v>229</v>
      </c>
      <c r="B632" s="533"/>
      <c r="C632" s="533"/>
      <c r="D632" s="533"/>
      <c r="E632" s="533"/>
      <c r="F632" s="801"/>
      <c r="G632" s="923"/>
      <c r="H632" s="514"/>
      <c r="I632" s="924"/>
      <c r="J632" s="925"/>
    </row>
    <row r="633" spans="1:17" x14ac:dyDescent="0.25">
      <c r="A633" s="532" t="s">
        <v>230</v>
      </c>
      <c r="B633" s="533"/>
      <c r="C633" s="533"/>
      <c r="D633" s="533"/>
      <c r="E633" s="533"/>
      <c r="F633" s="801"/>
      <c r="G633" s="923"/>
      <c r="H633" s="514"/>
      <c r="I633" s="924"/>
      <c r="J633" s="925"/>
    </row>
    <row r="634" spans="1:17" ht="15.75" thickBot="1" x14ac:dyDescent="0.3">
      <c r="A634" s="926" t="s">
        <v>231</v>
      </c>
      <c r="B634" s="927"/>
      <c r="C634" s="927"/>
      <c r="D634" s="927"/>
      <c r="E634" s="927"/>
      <c r="F634" s="928">
        <f>SUM(F628:G633)</f>
        <v>2575692</v>
      </c>
      <c r="G634" s="929"/>
      <c r="H634" s="928">
        <f>SUM(H628:J633)</f>
        <v>2786998</v>
      </c>
      <c r="I634" s="929"/>
      <c r="J634" s="930"/>
    </row>
    <row r="635" spans="1:17" ht="6.75" customHeight="1" x14ac:dyDescent="0.25">
      <c r="A635" s="612"/>
      <c r="B635" s="612"/>
      <c r="C635" s="612"/>
      <c r="D635" s="612"/>
      <c r="E635" s="612"/>
      <c r="F635" s="612"/>
      <c r="G635" s="612"/>
      <c r="H635" s="612"/>
      <c r="I635" s="612"/>
      <c r="J635" s="612"/>
    </row>
    <row r="636" spans="1:17" x14ac:dyDescent="0.25">
      <c r="A636" s="600" t="s">
        <v>232</v>
      </c>
      <c r="B636" s="601"/>
      <c r="C636" s="601"/>
      <c r="D636" s="601"/>
      <c r="E636" s="601"/>
      <c r="F636" s="601"/>
      <c r="G636" s="601"/>
      <c r="H636" s="601"/>
      <c r="I636" s="601"/>
      <c r="J636" s="601"/>
    </row>
    <row r="637" spans="1:17" s="8" customFormat="1" ht="4.5" customHeight="1" x14ac:dyDescent="0.25">
      <c r="A637" s="687"/>
      <c r="B637" s="921"/>
      <c r="C637" s="921"/>
      <c r="D637" s="921"/>
      <c r="E637" s="921"/>
      <c r="F637" s="921"/>
      <c r="G637" s="921"/>
      <c r="H637" s="921"/>
      <c r="I637" s="921"/>
      <c r="J637" s="921"/>
      <c r="L637" s="343"/>
      <c r="M637" s="343"/>
      <c r="N637" s="343"/>
      <c r="O637" s="343"/>
      <c r="P637" s="343"/>
      <c r="Q637" s="343"/>
    </row>
    <row r="638" spans="1:17" s="1" customFormat="1" ht="15.75" thickBot="1" x14ac:dyDescent="0.3">
      <c r="A638" s="609" t="s">
        <v>233</v>
      </c>
      <c r="B638" s="610"/>
      <c r="C638" s="610"/>
      <c r="D638" s="610"/>
      <c r="E638" s="610"/>
      <c r="F638" s="610"/>
      <c r="G638" s="610"/>
      <c r="H638" s="610"/>
      <c r="I638" s="610"/>
      <c r="J638" s="610"/>
      <c r="L638" s="342"/>
      <c r="M638" s="342"/>
      <c r="N638" s="342"/>
      <c r="O638" s="342"/>
      <c r="P638" s="342"/>
      <c r="Q638" s="342"/>
    </row>
    <row r="639" spans="1:17" ht="33" customHeight="1" thickBot="1" x14ac:dyDescent="0.3">
      <c r="A639" s="757" t="s">
        <v>12</v>
      </c>
      <c r="B639" s="903"/>
      <c r="C639" s="903"/>
      <c r="D639" s="903"/>
      <c r="E639" s="922"/>
      <c r="F639" s="760" t="s">
        <v>25</v>
      </c>
      <c r="G639" s="761"/>
      <c r="H639" s="760" t="s">
        <v>551</v>
      </c>
      <c r="I639" s="761"/>
      <c r="J639" s="762"/>
    </row>
    <row r="640" spans="1:17" x14ac:dyDescent="0.25">
      <c r="A640" s="879" t="s">
        <v>234</v>
      </c>
      <c r="B640" s="870"/>
      <c r="C640" s="870"/>
      <c r="D640" s="870"/>
      <c r="E640" s="870"/>
      <c r="F640" s="871">
        <v>751203</v>
      </c>
      <c r="G640" s="871"/>
      <c r="H640" s="871">
        <v>1081900</v>
      </c>
      <c r="I640" s="871"/>
      <c r="J640" s="872"/>
    </row>
    <row r="641" spans="1:17" ht="15" customHeight="1" x14ac:dyDescent="0.25">
      <c r="A641" s="915" t="s">
        <v>235</v>
      </c>
      <c r="B641" s="618"/>
      <c r="C641" s="618"/>
      <c r="D641" s="618"/>
      <c r="E641" s="531"/>
      <c r="F641" s="916">
        <v>1700</v>
      </c>
      <c r="G641" s="916"/>
      <c r="H641" s="917">
        <v>1700</v>
      </c>
      <c r="I641" s="917"/>
      <c r="J641" s="918"/>
    </row>
    <row r="642" spans="1:17" x14ac:dyDescent="0.25">
      <c r="A642" s="919" t="s">
        <v>236</v>
      </c>
      <c r="B642" s="541"/>
      <c r="C642" s="541"/>
      <c r="D642" s="541"/>
      <c r="E642" s="541"/>
      <c r="F642" s="920">
        <v>1700</v>
      </c>
      <c r="G642" s="920"/>
      <c r="H642" s="582">
        <v>1700</v>
      </c>
      <c r="I642" s="582"/>
      <c r="J642" s="913"/>
    </row>
    <row r="643" spans="1:17" hidden="1" x14ac:dyDescent="0.25">
      <c r="A643" s="914" t="s">
        <v>237</v>
      </c>
      <c r="B643" s="541"/>
      <c r="C643" s="541"/>
      <c r="D643" s="541"/>
      <c r="E643" s="541"/>
      <c r="F643" s="582"/>
      <c r="G643" s="582"/>
      <c r="H643" s="582"/>
      <c r="I643" s="582"/>
      <c r="J643" s="913"/>
    </row>
    <row r="644" spans="1:17" hidden="1" x14ac:dyDescent="0.25">
      <c r="A644" s="914" t="s">
        <v>238</v>
      </c>
      <c r="B644" s="541"/>
      <c r="C644" s="541"/>
      <c r="D644" s="541"/>
      <c r="E644" s="541"/>
      <c r="F644" s="582"/>
      <c r="G644" s="582"/>
      <c r="H644" s="582"/>
      <c r="I644" s="582"/>
      <c r="J644" s="913"/>
    </row>
    <row r="645" spans="1:17" hidden="1" x14ac:dyDescent="0.25">
      <c r="A645" s="914" t="s">
        <v>239</v>
      </c>
      <c r="B645" s="541"/>
      <c r="C645" s="541"/>
      <c r="D645" s="541"/>
      <c r="E645" s="541"/>
      <c r="F645" s="582"/>
      <c r="G645" s="582"/>
      <c r="H645" s="582"/>
      <c r="I645" s="582"/>
      <c r="J645" s="913"/>
    </row>
    <row r="646" spans="1:17" hidden="1" x14ac:dyDescent="0.25">
      <c r="A646" s="914" t="s">
        <v>240</v>
      </c>
      <c r="B646" s="541"/>
      <c r="C646" s="541"/>
      <c r="D646" s="541"/>
      <c r="E646" s="541"/>
      <c r="F646" s="582"/>
      <c r="G646" s="582"/>
      <c r="H646" s="582"/>
      <c r="I646" s="582"/>
      <c r="J646" s="913"/>
    </row>
    <row r="647" spans="1:17" s="27" customFormat="1" ht="12.75" x14ac:dyDescent="0.2">
      <c r="A647" s="909" t="s">
        <v>241</v>
      </c>
      <c r="B647" s="910"/>
      <c r="C647" s="910"/>
      <c r="D647" s="911"/>
      <c r="E647" s="911"/>
      <c r="F647" s="911"/>
      <c r="G647" s="911"/>
      <c r="H647" s="911"/>
      <c r="I647" s="911"/>
      <c r="J647" s="912"/>
      <c r="L647" s="342"/>
      <c r="M647" s="342"/>
      <c r="N647" s="342"/>
      <c r="O647" s="342"/>
      <c r="P647" s="342"/>
      <c r="Q647" s="342"/>
    </row>
    <row r="648" spans="1:17" x14ac:dyDescent="0.25">
      <c r="A648" s="800" t="s">
        <v>242</v>
      </c>
      <c r="B648" s="533"/>
      <c r="C648" s="533"/>
      <c r="D648" s="533"/>
      <c r="E648" s="533"/>
      <c r="F648" s="801">
        <v>36398</v>
      </c>
      <c r="G648" s="801"/>
      <c r="H648" s="514">
        <v>23931</v>
      </c>
      <c r="I648" s="514"/>
      <c r="J648" s="602"/>
    </row>
    <row r="649" spans="1:17" x14ac:dyDescent="0.25">
      <c r="A649" s="800" t="s">
        <v>243</v>
      </c>
      <c r="B649" s="533"/>
      <c r="C649" s="533"/>
      <c r="D649" s="533"/>
      <c r="E649" s="533"/>
      <c r="F649" s="801">
        <v>57450</v>
      </c>
      <c r="G649" s="801"/>
      <c r="H649" s="514">
        <v>66662</v>
      </c>
      <c r="I649" s="514"/>
      <c r="J649" s="602"/>
    </row>
    <row r="650" spans="1:17" x14ac:dyDescent="0.25">
      <c r="A650" s="800" t="s">
        <v>244</v>
      </c>
      <c r="B650" s="533"/>
      <c r="C650" s="533"/>
      <c r="D650" s="533"/>
      <c r="E650" s="533"/>
      <c r="F650" s="801">
        <v>3855</v>
      </c>
      <c r="G650" s="801"/>
      <c r="H650" s="514">
        <v>6671</v>
      </c>
      <c r="I650" s="514"/>
      <c r="J650" s="602"/>
    </row>
    <row r="651" spans="1:17" ht="15" customHeight="1" x14ac:dyDescent="0.25">
      <c r="A651" s="800" t="s">
        <v>245</v>
      </c>
      <c r="B651" s="533"/>
      <c r="C651" s="533"/>
      <c r="D651" s="533"/>
      <c r="E651" s="533"/>
      <c r="F651" s="801">
        <v>9615</v>
      </c>
      <c r="G651" s="801"/>
      <c r="H651" s="514">
        <v>17994</v>
      </c>
      <c r="I651" s="514"/>
      <c r="J651" s="602"/>
    </row>
    <row r="652" spans="1:17" x14ac:dyDescent="0.25">
      <c r="A652" s="800" t="s">
        <v>246</v>
      </c>
      <c r="B652" s="533"/>
      <c r="C652" s="533"/>
      <c r="D652" s="533"/>
      <c r="E652" s="533"/>
      <c r="F652" s="801">
        <v>13908</v>
      </c>
      <c r="G652" s="801"/>
      <c r="H652" s="514">
        <v>18376</v>
      </c>
      <c r="I652" s="514"/>
      <c r="J652" s="602"/>
    </row>
    <row r="653" spans="1:17" x14ac:dyDescent="0.25">
      <c r="A653" s="800" t="s">
        <v>247</v>
      </c>
      <c r="B653" s="533"/>
      <c r="C653" s="533"/>
      <c r="D653" s="533"/>
      <c r="E653" s="533"/>
      <c r="F653" s="801">
        <v>477857</v>
      </c>
      <c r="G653" s="801"/>
      <c r="H653" s="514">
        <v>884982</v>
      </c>
      <c r="I653" s="514"/>
      <c r="J653" s="602"/>
    </row>
    <row r="654" spans="1:17" x14ac:dyDescent="0.25">
      <c r="A654" s="800" t="s">
        <v>248</v>
      </c>
      <c r="B654" s="533"/>
      <c r="C654" s="533"/>
      <c r="D654" s="533"/>
      <c r="E654" s="533"/>
      <c r="F654" s="801">
        <v>26577</v>
      </c>
      <c r="G654" s="801"/>
      <c r="H654" s="514">
        <v>14480</v>
      </c>
      <c r="I654" s="514"/>
      <c r="J654" s="602"/>
    </row>
    <row r="655" spans="1:17" ht="15.75" thickBot="1" x14ac:dyDescent="0.3">
      <c r="A655" s="807" t="s">
        <v>249</v>
      </c>
      <c r="B655" s="725"/>
      <c r="C655" s="725"/>
      <c r="D655" s="725"/>
      <c r="E655" s="725"/>
      <c r="F655" s="809">
        <v>103351</v>
      </c>
      <c r="G655" s="809"/>
      <c r="H655" s="880">
        <v>27002</v>
      </c>
      <c r="I655" s="880"/>
      <c r="J655" s="881"/>
    </row>
    <row r="656" spans="1:17" ht="8.25" customHeight="1" thickBot="1" x14ac:dyDescent="0.3">
      <c r="A656" s="882"/>
      <c r="B656" s="612"/>
      <c r="C656" s="612"/>
      <c r="D656" s="612"/>
      <c r="E656" s="612"/>
      <c r="F656" s="612"/>
      <c r="G656" s="612"/>
      <c r="H656" s="612"/>
      <c r="I656" s="612"/>
      <c r="J656" s="612"/>
    </row>
    <row r="657" spans="1:10" ht="36" hidden="1" customHeight="1" x14ac:dyDescent="0.25">
      <c r="A657" s="757" t="s">
        <v>12</v>
      </c>
      <c r="B657" s="903"/>
      <c r="C657" s="903"/>
      <c r="D657" s="903"/>
      <c r="E657" s="903"/>
      <c r="F657" s="904" t="s">
        <v>63</v>
      </c>
      <c r="G657" s="905"/>
      <c r="H657" s="906" t="s">
        <v>551</v>
      </c>
      <c r="I657" s="907"/>
      <c r="J657" s="908"/>
    </row>
    <row r="658" spans="1:10" x14ac:dyDescent="0.25">
      <c r="A658" s="900" t="s">
        <v>250</v>
      </c>
      <c r="B658" s="901"/>
      <c r="C658" s="901"/>
      <c r="D658" s="901"/>
      <c r="E658" s="902"/>
      <c r="F658" s="871">
        <v>8241</v>
      </c>
      <c r="G658" s="871"/>
      <c r="H658" s="871">
        <v>1292388</v>
      </c>
      <c r="I658" s="871"/>
      <c r="J658" s="872"/>
    </row>
    <row r="659" spans="1:10" x14ac:dyDescent="0.25">
      <c r="A659" s="800" t="s">
        <v>251</v>
      </c>
      <c r="B659" s="533"/>
      <c r="C659" s="533"/>
      <c r="D659" s="533"/>
      <c r="E659" s="533"/>
      <c r="F659" s="801">
        <v>400</v>
      </c>
      <c r="G659" s="801"/>
      <c r="H659" s="514">
        <v>277</v>
      </c>
      <c r="I659" s="514"/>
      <c r="J659" s="602"/>
    </row>
    <row r="660" spans="1:10" ht="15" hidden="1" customHeight="1" x14ac:dyDescent="0.25">
      <c r="A660" s="800" t="s">
        <v>252</v>
      </c>
      <c r="B660" s="533"/>
      <c r="C660" s="533"/>
      <c r="D660" s="533"/>
      <c r="E660" s="533"/>
      <c r="F660" s="801"/>
      <c r="G660" s="801"/>
      <c r="H660" s="514"/>
      <c r="I660" s="514"/>
      <c r="J660" s="602"/>
    </row>
    <row r="661" spans="1:10" ht="15" hidden="1" customHeight="1" x14ac:dyDescent="0.25">
      <c r="A661" s="886" t="s">
        <v>253</v>
      </c>
      <c r="B661" s="887"/>
      <c r="C661" s="887"/>
      <c r="D661" s="887"/>
      <c r="E661" s="888"/>
      <c r="F661" s="889"/>
      <c r="G661" s="890"/>
      <c r="H661" s="536"/>
      <c r="I661" s="891"/>
      <c r="J661" s="892"/>
    </row>
    <row r="662" spans="1:10" ht="15" customHeight="1" x14ac:dyDescent="0.25">
      <c r="A662" s="886" t="s">
        <v>254</v>
      </c>
      <c r="B662" s="887"/>
      <c r="C662" s="887"/>
      <c r="D662" s="887"/>
      <c r="E662" s="888"/>
      <c r="F662" s="889"/>
      <c r="G662" s="890"/>
      <c r="H662" s="536">
        <v>1255425</v>
      </c>
      <c r="I662" s="891"/>
      <c r="J662" s="892"/>
    </row>
    <row r="663" spans="1:10" x14ac:dyDescent="0.25">
      <c r="A663" s="800" t="s">
        <v>255</v>
      </c>
      <c r="B663" s="533"/>
      <c r="C663" s="533"/>
      <c r="D663" s="533"/>
      <c r="E663" s="533"/>
      <c r="F663" s="801">
        <v>4986</v>
      </c>
      <c r="G663" s="801"/>
      <c r="H663" s="514">
        <v>4796</v>
      </c>
      <c r="I663" s="514"/>
      <c r="J663" s="602"/>
    </row>
    <row r="664" spans="1:10" ht="15.75" thickBot="1" x14ac:dyDescent="0.3">
      <c r="A664" s="807" t="s">
        <v>256</v>
      </c>
      <c r="B664" s="725"/>
      <c r="C664" s="725"/>
      <c r="D664" s="725"/>
      <c r="E664" s="725"/>
      <c r="F664" s="809">
        <v>16</v>
      </c>
      <c r="G664" s="809"/>
      <c r="H664" s="880">
        <v>656</v>
      </c>
      <c r="I664" s="880"/>
      <c r="J664" s="881"/>
    </row>
    <row r="665" spans="1:10" ht="15.75" hidden="1" thickBot="1" x14ac:dyDescent="0.3">
      <c r="A665" s="884" t="s">
        <v>257</v>
      </c>
      <c r="B665" s="885"/>
      <c r="C665" s="885"/>
      <c r="D665" s="885"/>
      <c r="E665" s="885"/>
      <c r="F665" s="876"/>
      <c r="G665" s="876"/>
      <c r="H665" s="877"/>
      <c r="I665" s="877"/>
      <c r="J665" s="878"/>
    </row>
    <row r="666" spans="1:10" ht="9.75" customHeight="1" thickBot="1" x14ac:dyDescent="0.3">
      <c r="A666" s="882"/>
      <c r="B666" s="612"/>
      <c r="C666" s="612"/>
      <c r="D666" s="612"/>
      <c r="E666" s="612"/>
      <c r="F666" s="612"/>
      <c r="G666" s="612"/>
      <c r="H666" s="612"/>
      <c r="I666" s="612"/>
      <c r="J666" s="612"/>
    </row>
    <row r="667" spans="1:10" ht="38.25" hidden="1" customHeight="1" x14ac:dyDescent="0.25">
      <c r="A667" s="824" t="s">
        <v>12</v>
      </c>
      <c r="B667" s="893"/>
      <c r="C667" s="893"/>
      <c r="D667" s="893"/>
      <c r="E667" s="894"/>
      <c r="F667" s="895" t="s">
        <v>258</v>
      </c>
      <c r="G667" s="896"/>
      <c r="H667" s="897" t="s">
        <v>551</v>
      </c>
      <c r="I667" s="898"/>
      <c r="J667" s="899"/>
    </row>
    <row r="668" spans="1:10" x14ac:dyDescent="0.25">
      <c r="A668" s="879" t="s">
        <v>259</v>
      </c>
      <c r="B668" s="870"/>
      <c r="C668" s="870"/>
      <c r="D668" s="870"/>
      <c r="E668" s="870"/>
      <c r="F668" s="871">
        <v>5286</v>
      </c>
      <c r="G668" s="871"/>
      <c r="H668" s="871">
        <v>21035</v>
      </c>
      <c r="I668" s="871"/>
      <c r="J668" s="872"/>
    </row>
    <row r="669" spans="1:10" x14ac:dyDescent="0.25">
      <c r="A669" s="800" t="s">
        <v>260</v>
      </c>
      <c r="B669" s="533"/>
      <c r="C669" s="533"/>
      <c r="D669" s="533"/>
      <c r="E669" s="533"/>
      <c r="F669" s="801">
        <v>3833</v>
      </c>
      <c r="G669" s="801"/>
      <c r="H669" s="514">
        <v>3215</v>
      </c>
      <c r="I669" s="514"/>
      <c r="J669" s="602"/>
    </row>
    <row r="670" spans="1:10" ht="15" customHeight="1" x14ac:dyDescent="0.25">
      <c r="A670" s="800" t="s">
        <v>261</v>
      </c>
      <c r="B670" s="533"/>
      <c r="C670" s="533"/>
      <c r="D670" s="533"/>
      <c r="E670" s="533"/>
      <c r="F670" s="801">
        <v>1454</v>
      </c>
      <c r="G670" s="801"/>
      <c r="H670" s="514"/>
      <c r="I670" s="514"/>
      <c r="J670" s="602"/>
    </row>
    <row r="671" spans="1:10" ht="15" hidden="1" customHeight="1" x14ac:dyDescent="0.25">
      <c r="A671" s="800" t="s">
        <v>262</v>
      </c>
      <c r="B671" s="533"/>
      <c r="C671" s="533"/>
      <c r="D671" s="533"/>
      <c r="E671" s="533"/>
      <c r="F671" s="801"/>
      <c r="G671" s="801"/>
      <c r="H671" s="514"/>
      <c r="I671" s="514"/>
      <c r="J671" s="602"/>
    </row>
    <row r="672" spans="1:10" ht="15.75" thickBot="1" x14ac:dyDescent="0.3">
      <c r="A672" s="807" t="s">
        <v>263</v>
      </c>
      <c r="B672" s="725"/>
      <c r="C672" s="725"/>
      <c r="D672" s="725"/>
      <c r="E672" s="725"/>
      <c r="F672" s="809"/>
      <c r="G672" s="809"/>
      <c r="H672" s="880">
        <v>17820</v>
      </c>
      <c r="I672" s="880"/>
      <c r="J672" s="881"/>
    </row>
    <row r="673" spans="1:10" ht="8.25" customHeight="1" thickBot="1" x14ac:dyDescent="0.3">
      <c r="A673" s="882"/>
      <c r="B673" s="612"/>
      <c r="C673" s="612"/>
      <c r="D673" s="612"/>
      <c r="E673" s="612"/>
      <c r="F673" s="612"/>
      <c r="G673" s="612"/>
      <c r="H673" s="612"/>
      <c r="I673" s="612"/>
      <c r="J673" s="883"/>
    </row>
    <row r="674" spans="1:10" x14ac:dyDescent="0.25">
      <c r="A674" s="869" t="s">
        <v>264</v>
      </c>
      <c r="B674" s="870"/>
      <c r="C674" s="870"/>
      <c r="D674" s="870"/>
      <c r="E674" s="870"/>
      <c r="F674" s="871">
        <v>0</v>
      </c>
      <c r="G674" s="871"/>
      <c r="H674" s="871">
        <v>0</v>
      </c>
      <c r="I674" s="871"/>
      <c r="J674" s="872"/>
    </row>
    <row r="675" spans="1:10" ht="16.5" customHeight="1" thickBot="1" x14ac:dyDescent="0.3">
      <c r="A675" s="873" t="s">
        <v>265</v>
      </c>
      <c r="B675" s="874"/>
      <c r="C675" s="874"/>
      <c r="D675" s="874"/>
      <c r="E675" s="875"/>
      <c r="F675" s="876"/>
      <c r="G675" s="876"/>
      <c r="H675" s="877">
        <v>0</v>
      </c>
      <c r="I675" s="877"/>
      <c r="J675" s="878"/>
    </row>
    <row r="676" spans="1:10" ht="9" customHeight="1" thickBot="1" x14ac:dyDescent="0.3">
      <c r="A676" s="859"/>
      <c r="B676" s="773"/>
      <c r="C676" s="773"/>
      <c r="D676" s="773"/>
      <c r="E676" s="773"/>
      <c r="F676" s="773"/>
      <c r="G676" s="773"/>
      <c r="H676" s="773"/>
      <c r="I676" s="773"/>
      <c r="J676" s="860"/>
    </row>
    <row r="677" spans="1:10" x14ac:dyDescent="0.25">
      <c r="A677" s="879" t="s">
        <v>266</v>
      </c>
      <c r="B677" s="870"/>
      <c r="C677" s="870"/>
      <c r="D677" s="870"/>
      <c r="E677" s="870"/>
      <c r="F677" s="871">
        <v>0</v>
      </c>
      <c r="G677" s="871"/>
      <c r="H677" s="871">
        <v>0</v>
      </c>
      <c r="I677" s="871"/>
      <c r="J677" s="872"/>
    </row>
    <row r="678" spans="1:10" hidden="1" x14ac:dyDescent="0.25">
      <c r="A678" s="800" t="s">
        <v>267</v>
      </c>
      <c r="B678" s="533"/>
      <c r="C678" s="533"/>
      <c r="D678" s="533"/>
      <c r="E678" s="533"/>
      <c r="F678" s="533"/>
      <c r="G678" s="533"/>
      <c r="H678" s="533"/>
      <c r="I678" s="533"/>
      <c r="J678" s="740"/>
    </row>
    <row r="679" spans="1:10" ht="15.75" thickBot="1" x14ac:dyDescent="0.3">
      <c r="A679" s="807" t="s">
        <v>267</v>
      </c>
      <c r="B679" s="725"/>
      <c r="C679" s="725"/>
      <c r="D679" s="725"/>
      <c r="E679" s="725"/>
      <c r="F679" s="725"/>
      <c r="G679" s="725"/>
      <c r="H679" s="725"/>
      <c r="I679" s="725"/>
      <c r="J679" s="726"/>
    </row>
    <row r="680" spans="1:10" ht="31.5" customHeight="1" x14ac:dyDescent="0.25">
      <c r="A680" s="773"/>
      <c r="B680" s="773"/>
      <c r="C680" s="773"/>
      <c r="D680" s="773"/>
      <c r="E680" s="773"/>
      <c r="F680" s="773"/>
      <c r="G680" s="773"/>
      <c r="H680" s="773"/>
      <c r="I680" s="773"/>
      <c r="J680" s="773"/>
    </row>
    <row r="681" spans="1:10" x14ac:dyDescent="0.25">
      <c r="A681" s="600" t="s">
        <v>268</v>
      </c>
      <c r="B681" s="799"/>
      <c r="C681" s="799"/>
      <c r="D681" s="799"/>
      <c r="E681" s="799"/>
      <c r="F681" s="799"/>
      <c r="G681" s="799"/>
      <c r="H681" s="799"/>
      <c r="I681" s="799"/>
      <c r="J681" s="799"/>
    </row>
    <row r="682" spans="1:10" ht="17.25" customHeight="1" x14ac:dyDescent="0.25">
      <c r="A682" s="827" t="s">
        <v>269</v>
      </c>
      <c r="B682" s="690"/>
      <c r="C682" s="690"/>
      <c r="D682" s="690"/>
      <c r="E682" s="690"/>
      <c r="F682" s="690"/>
      <c r="G682" s="690"/>
      <c r="H682" s="690"/>
      <c r="I682" s="690"/>
      <c r="J682" s="690"/>
    </row>
    <row r="683" spans="1:10" ht="22.5" customHeight="1" x14ac:dyDescent="0.25">
      <c r="A683" s="857" t="s">
        <v>644</v>
      </c>
      <c r="B683" s="858"/>
      <c r="C683" s="858"/>
      <c r="D683" s="858"/>
      <c r="E683" s="858"/>
      <c r="F683" s="858"/>
      <c r="G683" s="858"/>
      <c r="H683" s="858"/>
      <c r="I683" s="858"/>
      <c r="J683" s="858"/>
    </row>
    <row r="684" spans="1:10" ht="35.25" hidden="1" customHeight="1" x14ac:dyDescent="0.25">
      <c r="A684" s="861" t="s">
        <v>12</v>
      </c>
      <c r="B684" s="862"/>
      <c r="C684" s="862"/>
      <c r="D684" s="862"/>
      <c r="E684" s="863"/>
      <c r="F684" s="864" t="s">
        <v>63</v>
      </c>
      <c r="G684" s="865"/>
      <c r="H684" s="866" t="s">
        <v>551</v>
      </c>
      <c r="I684" s="867"/>
      <c r="J684" s="868"/>
    </row>
    <row r="685" spans="1:10" ht="30" hidden="1" customHeight="1" x14ac:dyDescent="0.25">
      <c r="A685" s="854" t="s">
        <v>270</v>
      </c>
      <c r="B685" s="855"/>
      <c r="C685" s="855"/>
      <c r="D685" s="855"/>
      <c r="E685" s="855"/>
      <c r="F685" s="547"/>
      <c r="G685" s="547"/>
      <c r="H685" s="547">
        <v>0</v>
      </c>
      <c r="I685" s="547"/>
      <c r="J685" s="856"/>
    </row>
    <row r="686" spans="1:10" ht="26.25" hidden="1" customHeight="1" x14ac:dyDescent="0.25">
      <c r="A686" s="847" t="s">
        <v>271</v>
      </c>
      <c r="B686" s="848"/>
      <c r="C686" s="848"/>
      <c r="D686" s="848"/>
      <c r="E686" s="848"/>
      <c r="F686" s="514"/>
      <c r="G686" s="514"/>
      <c r="H686" s="514">
        <v>0</v>
      </c>
      <c r="I686" s="514"/>
      <c r="J686" s="602"/>
    </row>
    <row r="687" spans="1:10" ht="63" hidden="1" customHeight="1" x14ac:dyDescent="0.25">
      <c r="A687" s="511" t="s">
        <v>272</v>
      </c>
      <c r="B687" s="512"/>
      <c r="C687" s="512"/>
      <c r="D687" s="512"/>
      <c r="E687" s="622"/>
      <c r="F687" s="514"/>
      <c r="G687" s="514"/>
      <c r="H687" s="514"/>
      <c r="I687" s="514"/>
      <c r="J687" s="602"/>
    </row>
    <row r="688" spans="1:10" ht="53.25" hidden="1" customHeight="1" x14ac:dyDescent="0.25">
      <c r="A688" s="847" t="s">
        <v>273</v>
      </c>
      <c r="B688" s="848"/>
      <c r="C688" s="848"/>
      <c r="D688" s="848"/>
      <c r="E688" s="848"/>
      <c r="F688" s="514"/>
      <c r="G688" s="514"/>
      <c r="H688" s="514"/>
      <c r="I688" s="514"/>
      <c r="J688" s="602"/>
    </row>
    <row r="689" spans="1:17" ht="47.25" hidden="1" customHeight="1" x14ac:dyDescent="0.25">
      <c r="A689" s="847" t="s">
        <v>274</v>
      </c>
      <c r="B689" s="848"/>
      <c r="C689" s="848"/>
      <c r="D689" s="848"/>
      <c r="E689" s="848"/>
      <c r="F689" s="514"/>
      <c r="G689" s="514"/>
      <c r="H689" s="514"/>
      <c r="I689" s="514"/>
      <c r="J689" s="602"/>
    </row>
    <row r="690" spans="1:17" ht="38.25" hidden="1" customHeight="1" x14ac:dyDescent="0.25">
      <c r="A690" s="849" t="s">
        <v>275</v>
      </c>
      <c r="B690" s="850"/>
      <c r="C690" s="850"/>
      <c r="D690" s="850"/>
      <c r="E690" s="851"/>
      <c r="F690" s="852">
        <f>SUM(F493,F499)</f>
        <v>0</v>
      </c>
      <c r="G690" s="852"/>
      <c r="H690" s="852">
        <f>SUM(H493,H499)</f>
        <v>0</v>
      </c>
      <c r="I690" s="852"/>
      <c r="J690" s="853"/>
    </row>
    <row r="691" spans="1:17" ht="15.75" thickBot="1" x14ac:dyDescent="0.3">
      <c r="A691" s="846" t="s">
        <v>276</v>
      </c>
      <c r="B691" s="688"/>
      <c r="C691" s="688"/>
      <c r="D691" s="688"/>
      <c r="E691" s="688"/>
      <c r="F691" s="688"/>
      <c r="G691" s="688"/>
      <c r="H691" s="688"/>
      <c r="I691" s="688"/>
      <c r="J691" s="688"/>
    </row>
    <row r="692" spans="1:17" ht="24.75" customHeight="1" x14ac:dyDescent="0.25">
      <c r="A692" s="637" t="s">
        <v>12</v>
      </c>
      <c r="B692" s="596"/>
      <c r="C692" s="561" t="s">
        <v>84</v>
      </c>
      <c r="D692" s="596"/>
      <c r="E692" s="596"/>
      <c r="F692" s="561" t="s">
        <v>701</v>
      </c>
      <c r="G692" s="596"/>
      <c r="H692" s="596"/>
      <c r="I692" s="596"/>
      <c r="J692" s="597"/>
    </row>
    <row r="693" spans="1:17" x14ac:dyDescent="0.25">
      <c r="A693" s="639"/>
      <c r="B693" s="830"/>
      <c r="C693" s="63" t="s">
        <v>277</v>
      </c>
      <c r="D693" s="168" t="s">
        <v>278</v>
      </c>
      <c r="E693" s="169" t="s">
        <v>279</v>
      </c>
      <c r="F693" s="742" t="s">
        <v>277</v>
      </c>
      <c r="G693" s="533"/>
      <c r="H693" s="742" t="s">
        <v>278</v>
      </c>
      <c r="I693" s="533"/>
      <c r="J693" s="170" t="s">
        <v>279</v>
      </c>
    </row>
    <row r="694" spans="1:17" ht="18" customHeight="1" thickBot="1" x14ac:dyDescent="0.3">
      <c r="A694" s="843" t="s">
        <v>577</v>
      </c>
      <c r="B694" s="766"/>
      <c r="C694" s="171" t="s">
        <v>578</v>
      </c>
      <c r="D694" s="171" t="s">
        <v>579</v>
      </c>
      <c r="E694" s="171" t="s">
        <v>580</v>
      </c>
      <c r="F694" s="844" t="s">
        <v>581</v>
      </c>
      <c r="G694" s="766"/>
      <c r="H694" s="844" t="s">
        <v>665</v>
      </c>
      <c r="I694" s="766"/>
      <c r="J694" s="172" t="s">
        <v>666</v>
      </c>
    </row>
    <row r="695" spans="1:17" ht="22.5" customHeight="1" x14ac:dyDescent="0.25">
      <c r="A695" s="845" t="s">
        <v>280</v>
      </c>
      <c r="B695" s="596"/>
      <c r="C695" s="153">
        <v>48558</v>
      </c>
      <c r="D695" s="153" t="s">
        <v>702</v>
      </c>
      <c r="E695" s="173" t="s">
        <v>702</v>
      </c>
      <c r="F695" s="547">
        <v>80748</v>
      </c>
      <c r="G695" s="547"/>
      <c r="H695" s="547" t="s">
        <v>702</v>
      </c>
      <c r="I695" s="547"/>
      <c r="J695" s="174" t="s">
        <v>702</v>
      </c>
    </row>
    <row r="696" spans="1:17" x14ac:dyDescent="0.25">
      <c r="A696" s="842" t="s">
        <v>281</v>
      </c>
      <c r="B696" s="830"/>
      <c r="C696" s="156" t="s">
        <v>702</v>
      </c>
      <c r="D696" s="156">
        <f>SUM(C695)*E696/100</f>
        <v>10682.76</v>
      </c>
      <c r="E696" s="175">
        <v>22</v>
      </c>
      <c r="F696" s="514"/>
      <c r="G696" s="514"/>
      <c r="H696" s="831">
        <f>F695*J696/100</f>
        <v>18572.04</v>
      </c>
      <c r="I696" s="831"/>
      <c r="J696" s="176">
        <v>23</v>
      </c>
    </row>
    <row r="697" spans="1:17" x14ac:dyDescent="0.25">
      <c r="A697" s="615" t="s">
        <v>282</v>
      </c>
      <c r="B697" s="830"/>
      <c r="C697" s="156">
        <v>10189</v>
      </c>
      <c r="D697" s="156" t="s">
        <v>702</v>
      </c>
      <c r="E697" s="175" t="s">
        <v>702</v>
      </c>
      <c r="F697" s="514">
        <v>30601</v>
      </c>
      <c r="G697" s="514"/>
      <c r="H697" s="831" t="s">
        <v>702</v>
      </c>
      <c r="I697" s="831"/>
      <c r="J697" s="176" t="s">
        <v>702</v>
      </c>
    </row>
    <row r="698" spans="1:17" x14ac:dyDescent="0.25">
      <c r="A698" s="615" t="s">
        <v>283</v>
      </c>
      <c r="B698" s="830"/>
      <c r="C698" s="156">
        <v>53132</v>
      </c>
      <c r="D698" s="156" t="s">
        <v>702</v>
      </c>
      <c r="E698" s="175" t="s">
        <v>702</v>
      </c>
      <c r="F698" s="514">
        <v>21141</v>
      </c>
      <c r="G698" s="514"/>
      <c r="H698" s="831" t="s">
        <v>702</v>
      </c>
      <c r="I698" s="831"/>
      <c r="J698" s="176" t="s">
        <v>702</v>
      </c>
    </row>
    <row r="699" spans="1:17" x14ac:dyDescent="0.25">
      <c r="A699" s="615" t="s">
        <v>284</v>
      </c>
      <c r="B699" s="830"/>
      <c r="C699" s="156"/>
      <c r="D699" s="156" t="s">
        <v>702</v>
      </c>
      <c r="E699" s="175" t="s">
        <v>702</v>
      </c>
      <c r="F699" s="514"/>
      <c r="G699" s="514"/>
      <c r="H699" s="831" t="s">
        <v>702</v>
      </c>
      <c r="I699" s="831"/>
      <c r="J699" s="176" t="s">
        <v>702</v>
      </c>
    </row>
    <row r="700" spans="1:17" x14ac:dyDescent="0.25">
      <c r="A700" s="838" t="s">
        <v>285</v>
      </c>
      <c r="B700" s="839"/>
      <c r="C700" s="177">
        <f>SUM(C695)+C697-C698-C699</f>
        <v>5615</v>
      </c>
      <c r="D700" s="178" t="s">
        <v>702</v>
      </c>
      <c r="E700" s="179" t="s">
        <v>702</v>
      </c>
      <c r="F700" s="840">
        <f>SUM(F695)+F697-F698+F699</f>
        <v>90208</v>
      </c>
      <c r="G700" s="840"/>
      <c r="H700" s="841" t="s">
        <v>702</v>
      </c>
      <c r="I700" s="841"/>
      <c r="J700" s="180" t="s">
        <v>702</v>
      </c>
    </row>
    <row r="701" spans="1:17" x14ac:dyDescent="0.25">
      <c r="A701" s="615" t="s">
        <v>286</v>
      </c>
      <c r="B701" s="830"/>
      <c r="C701" s="156" t="s">
        <v>702</v>
      </c>
      <c r="D701" s="156">
        <f>SUM(C700)*0.23</f>
        <v>1291.45</v>
      </c>
      <c r="E701" s="175">
        <v>22</v>
      </c>
      <c r="F701" s="514" t="s">
        <v>702</v>
      </c>
      <c r="G701" s="514"/>
      <c r="H701" s="831">
        <v>20748</v>
      </c>
      <c r="I701" s="831"/>
      <c r="J701" s="176">
        <v>23</v>
      </c>
    </row>
    <row r="702" spans="1:17" x14ac:dyDescent="0.25">
      <c r="A702" s="615" t="s">
        <v>287</v>
      </c>
      <c r="B702" s="830"/>
      <c r="C702" s="156" t="s">
        <v>702</v>
      </c>
      <c r="D702" s="156" t="s">
        <v>702</v>
      </c>
      <c r="E702" s="175"/>
      <c r="F702" s="514" t="s">
        <v>702</v>
      </c>
      <c r="G702" s="514"/>
      <c r="H702" s="831" t="s">
        <v>702</v>
      </c>
      <c r="I702" s="831"/>
      <c r="J702" s="176"/>
    </row>
    <row r="703" spans="1:17" x14ac:dyDescent="0.25">
      <c r="A703" s="832" t="s">
        <v>288</v>
      </c>
      <c r="B703" s="833"/>
      <c r="C703" s="181" t="s">
        <v>702</v>
      </c>
      <c r="D703" s="182">
        <v>2880</v>
      </c>
      <c r="E703" s="183">
        <f>SUM(D703)/C695</f>
        <v>5.9310515260101324E-2</v>
      </c>
      <c r="F703" s="524" t="s">
        <v>702</v>
      </c>
      <c r="G703" s="524"/>
      <c r="H703" s="834">
        <f>SUM(H701:I702)</f>
        <v>20748</v>
      </c>
      <c r="I703" s="834"/>
      <c r="J703" s="184">
        <f>SUM(H703)/F695</f>
        <v>0.25694754049635904</v>
      </c>
    </row>
    <row r="704" spans="1:17" s="2" customFormat="1" ht="25.5" customHeight="1" thickBot="1" x14ac:dyDescent="0.25">
      <c r="A704" s="835" t="s">
        <v>289</v>
      </c>
      <c r="B704" s="836"/>
      <c r="C704" s="836"/>
      <c r="D704" s="159">
        <f>SUM(D696)-D703</f>
        <v>7802.76</v>
      </c>
      <c r="E704" s="185" t="s">
        <v>702</v>
      </c>
      <c r="F704" s="837" t="s">
        <v>702</v>
      </c>
      <c r="G704" s="837"/>
      <c r="H704" s="823">
        <f>SUM(H696)-H703</f>
        <v>-2175.9599999999991</v>
      </c>
      <c r="I704" s="823"/>
      <c r="J704" s="186" t="s">
        <v>702</v>
      </c>
      <c r="L704" s="342"/>
      <c r="M704" s="342"/>
      <c r="N704" s="342"/>
      <c r="O704" s="342"/>
      <c r="P704" s="342"/>
      <c r="Q704" s="342"/>
    </row>
    <row r="705" spans="1:17" ht="9.75" customHeight="1" x14ac:dyDescent="0.25">
      <c r="A705" s="612"/>
      <c r="B705" s="612"/>
      <c r="C705" s="612"/>
      <c r="D705" s="612"/>
      <c r="E705" s="612"/>
      <c r="F705" s="612"/>
      <c r="G705" s="612"/>
      <c r="H705" s="612"/>
      <c r="I705" s="612"/>
      <c r="J705" s="612"/>
    </row>
    <row r="706" spans="1:17" x14ac:dyDescent="0.25">
      <c r="A706" s="600" t="s">
        <v>290</v>
      </c>
      <c r="B706" s="799"/>
      <c r="C706" s="799"/>
      <c r="D706" s="799"/>
      <c r="E706" s="799"/>
      <c r="F706" s="799"/>
      <c r="G706" s="799"/>
      <c r="H706" s="799"/>
      <c r="I706" s="799"/>
      <c r="J706" s="799"/>
    </row>
    <row r="707" spans="1:17" s="8" customFormat="1" ht="6" customHeight="1" x14ac:dyDescent="0.25">
      <c r="A707" s="687"/>
      <c r="B707" s="688"/>
      <c r="C707" s="688"/>
      <c r="D707" s="688"/>
      <c r="E707" s="688"/>
      <c r="F707" s="688"/>
      <c r="G707" s="688"/>
      <c r="H707" s="688"/>
      <c r="I707" s="688"/>
      <c r="J707" s="688"/>
      <c r="L707" s="343"/>
      <c r="M707" s="343"/>
      <c r="N707" s="343"/>
      <c r="O707" s="343"/>
      <c r="P707" s="343"/>
      <c r="Q707" s="343"/>
    </row>
    <row r="708" spans="1:17" ht="17.25" customHeight="1" x14ac:dyDescent="0.25">
      <c r="A708" s="827" t="s">
        <v>291</v>
      </c>
      <c r="B708" s="690"/>
      <c r="C708" s="690"/>
      <c r="D708" s="690"/>
      <c r="E708" s="690"/>
      <c r="F708" s="690"/>
      <c r="G708" s="690"/>
      <c r="H708" s="690"/>
      <c r="I708" s="690"/>
      <c r="J708" s="690"/>
    </row>
    <row r="709" spans="1:17" ht="14.25" customHeight="1" x14ac:dyDescent="0.25">
      <c r="A709" s="828" t="s">
        <v>292</v>
      </c>
      <c r="B709" s="828"/>
      <c r="C709" s="828"/>
      <c r="D709" s="828"/>
      <c r="E709" s="828"/>
      <c r="F709" s="828"/>
      <c r="G709" s="828"/>
      <c r="H709" s="828"/>
      <c r="I709" s="828"/>
      <c r="J709" s="828"/>
    </row>
    <row r="710" spans="1:17" ht="15" customHeight="1" x14ac:dyDescent="0.25">
      <c r="A710" s="829" t="s">
        <v>293</v>
      </c>
      <c r="B710" s="829"/>
      <c r="C710" s="829"/>
      <c r="D710" s="829"/>
      <c r="E710" s="829"/>
      <c r="F710" s="829"/>
      <c r="G710" s="829"/>
      <c r="H710" s="829"/>
      <c r="I710" s="829"/>
      <c r="J710" s="829"/>
    </row>
    <row r="711" spans="1:17" s="2" customFormat="1" ht="12.75" x14ac:dyDescent="0.2">
      <c r="A711" s="822" t="s">
        <v>294</v>
      </c>
      <c r="B711" s="822"/>
      <c r="C711" s="822"/>
      <c r="D711" s="822"/>
      <c r="E711" s="822"/>
      <c r="F711" s="822"/>
      <c r="G711" s="822"/>
      <c r="H711" s="822"/>
      <c r="I711" s="822"/>
      <c r="J711" s="822"/>
      <c r="L711" s="342"/>
      <c r="M711" s="342"/>
      <c r="N711" s="342"/>
      <c r="O711" s="342"/>
      <c r="P711" s="342"/>
      <c r="Q711" s="342"/>
    </row>
    <row r="712" spans="1:17" s="2" customFormat="1" ht="12.75" x14ac:dyDescent="0.2">
      <c r="A712" s="822" t="s">
        <v>295</v>
      </c>
      <c r="B712" s="822"/>
      <c r="C712" s="822"/>
      <c r="D712" s="822"/>
      <c r="E712" s="822"/>
      <c r="F712" s="822"/>
      <c r="G712" s="822"/>
      <c r="H712" s="822"/>
      <c r="I712" s="822"/>
      <c r="J712" s="822"/>
      <c r="L712" s="342"/>
      <c r="M712" s="342"/>
      <c r="N712" s="342"/>
      <c r="O712" s="342"/>
      <c r="P712" s="342"/>
      <c r="Q712" s="342"/>
    </row>
    <row r="713" spans="1:17" s="2" customFormat="1" ht="12.75" x14ac:dyDescent="0.2">
      <c r="A713" s="821" t="s">
        <v>296</v>
      </c>
      <c r="B713" s="821"/>
      <c r="C713" s="821"/>
      <c r="D713" s="821"/>
      <c r="E713" s="821"/>
      <c r="F713" s="821"/>
      <c r="G713" s="821"/>
      <c r="H713" s="821"/>
      <c r="I713" s="821"/>
      <c r="J713" s="821"/>
      <c r="L713" s="342"/>
      <c r="M713" s="342"/>
      <c r="N713" s="342"/>
      <c r="O713" s="342"/>
      <c r="P713" s="342"/>
      <c r="Q713" s="342"/>
    </row>
    <row r="714" spans="1:17" ht="14.25" customHeight="1" x14ac:dyDescent="0.25">
      <c r="A714" s="822" t="s">
        <v>297</v>
      </c>
      <c r="B714" s="822"/>
      <c r="C714" s="822"/>
      <c r="D714" s="822"/>
      <c r="E714" s="822"/>
      <c r="F714" s="822"/>
      <c r="G714" s="822"/>
      <c r="H714" s="822"/>
      <c r="I714" s="822"/>
      <c r="J714" s="822"/>
    </row>
    <row r="715" spans="1:17" ht="11.25" customHeight="1" x14ac:dyDescent="0.25">
      <c r="A715" s="187"/>
      <c r="B715" s="188"/>
      <c r="C715" s="188"/>
      <c r="D715" s="188"/>
      <c r="E715" s="188"/>
      <c r="F715" s="188"/>
      <c r="G715" s="188"/>
      <c r="H715" s="188"/>
      <c r="I715" s="188"/>
      <c r="J715" s="188"/>
    </row>
    <row r="716" spans="1:17" ht="12.75" customHeight="1" x14ac:dyDescent="0.25">
      <c r="A716" s="816" t="s">
        <v>298</v>
      </c>
      <c r="B716" s="817"/>
      <c r="C716" s="817"/>
      <c r="D716" s="817"/>
      <c r="E716" s="817"/>
      <c r="F716" s="817"/>
      <c r="G716" s="817"/>
      <c r="H716" s="817"/>
      <c r="I716" s="817"/>
      <c r="J716" s="817"/>
    </row>
    <row r="717" spans="1:17" ht="12.75" customHeight="1" x14ac:dyDescent="0.25">
      <c r="A717" s="822" t="s">
        <v>299</v>
      </c>
      <c r="B717" s="822"/>
      <c r="C717" s="822"/>
      <c r="D717" s="822"/>
      <c r="E717" s="822"/>
      <c r="F717" s="822"/>
      <c r="G717" s="822"/>
      <c r="H717" s="822"/>
      <c r="I717" s="822"/>
      <c r="J717" s="822"/>
    </row>
    <row r="718" spans="1:17" ht="11.25" customHeight="1" x14ac:dyDescent="0.25">
      <c r="A718" s="187"/>
      <c r="B718" s="188"/>
      <c r="C718" s="188"/>
      <c r="D718" s="188"/>
      <c r="E718" s="188"/>
      <c r="F718" s="188"/>
      <c r="G718" s="188"/>
      <c r="H718" s="188"/>
      <c r="I718" s="188"/>
      <c r="J718" s="188"/>
    </row>
    <row r="719" spans="1:17" ht="14.25" customHeight="1" thickBot="1" x14ac:dyDescent="0.3">
      <c r="A719" s="816" t="s">
        <v>300</v>
      </c>
      <c r="B719" s="817"/>
      <c r="C719" s="817"/>
      <c r="D719" s="817"/>
      <c r="E719" s="817"/>
      <c r="F719" s="817"/>
      <c r="G719" s="817"/>
      <c r="H719" s="817"/>
      <c r="I719" s="817"/>
      <c r="J719" s="817"/>
    </row>
    <row r="720" spans="1:17" ht="42.75" customHeight="1" thickBot="1" x14ac:dyDescent="0.3">
      <c r="A720" s="824" t="s">
        <v>12</v>
      </c>
      <c r="B720" s="825"/>
      <c r="C720" s="825"/>
      <c r="D720" s="825"/>
      <c r="E720" s="826"/>
      <c r="F720" s="760" t="s">
        <v>25</v>
      </c>
      <c r="G720" s="761"/>
      <c r="H720" s="760" t="s">
        <v>551</v>
      </c>
      <c r="I720" s="761"/>
      <c r="J720" s="762"/>
    </row>
    <row r="721" spans="1:17" ht="15.75" hidden="1" thickBot="1" x14ac:dyDescent="0.3">
      <c r="A721" s="818" t="s">
        <v>301</v>
      </c>
      <c r="B721" s="819"/>
      <c r="C721" s="819"/>
      <c r="D721" s="819"/>
      <c r="E721" s="819"/>
      <c r="F721" s="819"/>
      <c r="G721" s="819"/>
      <c r="H721" s="819"/>
      <c r="I721" s="819"/>
      <c r="J721" s="820"/>
    </row>
    <row r="722" spans="1:17" ht="15.75" hidden="1" thickBot="1" x14ac:dyDescent="0.3">
      <c r="A722" s="812" t="s">
        <v>302</v>
      </c>
      <c r="B722" s="766"/>
      <c r="C722" s="766"/>
      <c r="D722" s="766"/>
      <c r="E722" s="766"/>
      <c r="F722" s="766"/>
      <c r="G722" s="766"/>
      <c r="H722" s="766"/>
      <c r="I722" s="766"/>
      <c r="J722" s="629"/>
    </row>
    <row r="723" spans="1:17" x14ac:dyDescent="0.25">
      <c r="A723" s="813" t="s">
        <v>303</v>
      </c>
      <c r="B723" s="546"/>
      <c r="C723" s="546"/>
      <c r="D723" s="546"/>
      <c r="E723" s="546"/>
      <c r="F723" s="814"/>
      <c r="G723" s="814"/>
      <c r="H723" s="814"/>
      <c r="I723" s="750"/>
      <c r="J723" s="815"/>
    </row>
    <row r="724" spans="1:17" hidden="1" x14ac:dyDescent="0.25">
      <c r="A724" s="811" t="s">
        <v>304</v>
      </c>
      <c r="B724" s="770"/>
      <c r="C724" s="770"/>
      <c r="D724" s="770"/>
      <c r="E724" s="770"/>
      <c r="F724" s="801"/>
      <c r="G724" s="801"/>
      <c r="H724" s="763"/>
      <c r="I724" s="763"/>
      <c r="J724" s="764"/>
    </row>
    <row r="725" spans="1:17" hidden="1" x14ac:dyDescent="0.25">
      <c r="A725" s="800" t="s">
        <v>305</v>
      </c>
      <c r="B725" s="533"/>
      <c r="C725" s="533"/>
      <c r="D725" s="533"/>
      <c r="E725" s="533"/>
      <c r="F725" s="801"/>
      <c r="G725" s="801"/>
      <c r="H725" s="763"/>
      <c r="I725" s="763"/>
      <c r="J725" s="764"/>
    </row>
    <row r="726" spans="1:17" x14ac:dyDescent="0.25">
      <c r="A726" s="800" t="s">
        <v>306</v>
      </c>
      <c r="B726" s="533"/>
      <c r="C726" s="533"/>
      <c r="D726" s="533"/>
      <c r="E726" s="533"/>
      <c r="F726" s="801">
        <f>SUM(F665)</f>
        <v>0</v>
      </c>
      <c r="G726" s="801"/>
      <c r="H726" s="514">
        <v>0</v>
      </c>
      <c r="I726" s="763"/>
      <c r="J726" s="764"/>
    </row>
    <row r="727" spans="1:17" ht="15" customHeight="1" x14ac:dyDescent="0.25">
      <c r="A727" s="800" t="s">
        <v>307</v>
      </c>
      <c r="B727" s="533"/>
      <c r="C727" s="533"/>
      <c r="D727" s="533"/>
      <c r="E727" s="533"/>
      <c r="F727" s="801">
        <f>SUM(F621)</f>
        <v>7196</v>
      </c>
      <c r="G727" s="801"/>
      <c r="H727" s="514">
        <v>1320</v>
      </c>
      <c r="I727" s="763"/>
      <c r="J727" s="764"/>
    </row>
    <row r="728" spans="1:17" ht="15.75" thickBot="1" x14ac:dyDescent="0.3">
      <c r="A728" s="807" t="s">
        <v>308</v>
      </c>
      <c r="B728" s="725"/>
      <c r="C728" s="725"/>
      <c r="D728" s="725"/>
      <c r="E728" s="725"/>
      <c r="F728" s="808">
        <v>59541</v>
      </c>
      <c r="G728" s="808"/>
      <c r="H728" s="809">
        <v>75273</v>
      </c>
      <c r="I728" s="747"/>
      <c r="J728" s="810"/>
    </row>
    <row r="729" spans="1:17" hidden="1" x14ac:dyDescent="0.25">
      <c r="A729" s="802" t="s">
        <v>309</v>
      </c>
      <c r="B729" s="803"/>
      <c r="C729" s="803"/>
      <c r="D729" s="803"/>
      <c r="E729" s="803"/>
      <c r="F729" s="804"/>
      <c r="G729" s="804"/>
      <c r="H729" s="805"/>
      <c r="I729" s="805"/>
      <c r="J729" s="806"/>
    </row>
    <row r="730" spans="1:17" ht="33" customHeight="1" x14ac:dyDescent="0.25">
      <c r="A730" s="612"/>
      <c r="B730" s="612"/>
      <c r="C730" s="612"/>
      <c r="D730" s="612"/>
      <c r="E730" s="612"/>
      <c r="F730" s="612"/>
      <c r="G730" s="612"/>
      <c r="H730" s="612"/>
      <c r="I730" s="612"/>
      <c r="J730" s="612"/>
    </row>
    <row r="731" spans="1:17" x14ac:dyDescent="0.25">
      <c r="A731" s="600" t="s">
        <v>310</v>
      </c>
      <c r="B731" s="799"/>
      <c r="C731" s="799"/>
      <c r="D731" s="799"/>
      <c r="E731" s="799"/>
      <c r="F731" s="799"/>
      <c r="G731" s="799"/>
      <c r="H731" s="799"/>
      <c r="I731" s="799"/>
      <c r="J731" s="799"/>
    </row>
    <row r="732" spans="1:17" ht="10.5" customHeight="1" x14ac:dyDescent="0.25">
      <c r="A732" s="589"/>
      <c r="B732" s="589"/>
      <c r="C732" s="589"/>
      <c r="D732" s="589"/>
      <c r="E732" s="589"/>
      <c r="F732" s="589"/>
      <c r="G732" s="589"/>
      <c r="H732" s="589"/>
      <c r="I732" s="589"/>
      <c r="J732" s="589"/>
    </row>
    <row r="733" spans="1:17" s="189" customFormat="1" ht="15" customHeight="1" x14ac:dyDescent="0.2">
      <c r="A733" s="789" t="s">
        <v>311</v>
      </c>
      <c r="B733" s="790"/>
      <c r="C733" s="790"/>
      <c r="D733" s="790"/>
      <c r="E733" s="790"/>
      <c r="F733" s="790"/>
      <c r="G733" s="790"/>
      <c r="H733" s="790"/>
      <c r="L733" s="350"/>
      <c r="M733" s="350"/>
      <c r="N733" s="350"/>
      <c r="O733" s="350"/>
      <c r="P733" s="350"/>
      <c r="Q733" s="350"/>
    </row>
    <row r="734" spans="1:17" s="189" customFormat="1" ht="15" customHeight="1" x14ac:dyDescent="0.2">
      <c r="A734" s="791" t="s">
        <v>312</v>
      </c>
      <c r="B734" s="791"/>
      <c r="C734" s="791"/>
      <c r="D734" s="791"/>
      <c r="E734" s="791"/>
      <c r="F734" s="791"/>
      <c r="G734" s="791"/>
      <c r="H734" s="791"/>
      <c r="I734" s="791"/>
      <c r="J734" s="791"/>
      <c r="L734" s="350"/>
      <c r="M734" s="350"/>
      <c r="N734" s="350"/>
      <c r="O734" s="350"/>
      <c r="P734" s="350"/>
      <c r="Q734" s="350"/>
    </row>
    <row r="735" spans="1:17" s="189" customFormat="1" ht="15" hidden="1" customHeight="1" x14ac:dyDescent="0.2">
      <c r="A735" s="190"/>
      <c r="B735" s="191"/>
      <c r="C735" s="191"/>
      <c r="D735" s="191"/>
      <c r="E735" s="191"/>
      <c r="F735" s="191"/>
      <c r="G735" s="191"/>
      <c r="H735" s="191"/>
      <c r="I735" s="792" t="s">
        <v>654</v>
      </c>
      <c r="J735" s="792"/>
      <c r="L735" s="350"/>
      <c r="M735" s="350"/>
      <c r="N735" s="350"/>
      <c r="O735" s="350"/>
      <c r="P735" s="350"/>
      <c r="Q735" s="350"/>
    </row>
    <row r="736" spans="1:17" ht="17.25" hidden="1" customHeight="1" x14ac:dyDescent="0.25">
      <c r="A736" s="728" t="s">
        <v>313</v>
      </c>
      <c r="B736" s="793"/>
      <c r="C736" s="793"/>
      <c r="D736" s="793"/>
      <c r="E736" s="793"/>
      <c r="F736" s="561" t="s">
        <v>314</v>
      </c>
      <c r="G736" s="561"/>
      <c r="H736" s="562"/>
      <c r="I736" s="562"/>
      <c r="J736" s="563"/>
    </row>
    <row r="737" spans="1:10" ht="27" hidden="1" customHeight="1" x14ac:dyDescent="0.25">
      <c r="A737" s="794"/>
      <c r="B737" s="795"/>
      <c r="C737" s="795"/>
      <c r="D737" s="795"/>
      <c r="E737" s="795"/>
      <c r="F737" s="783" t="s">
        <v>315</v>
      </c>
      <c r="G737" s="784"/>
      <c r="H737" s="796" t="s">
        <v>316</v>
      </c>
      <c r="I737" s="797"/>
      <c r="J737" s="798"/>
    </row>
    <row r="738" spans="1:10" hidden="1" x14ac:dyDescent="0.25">
      <c r="A738" s="545" t="s">
        <v>317</v>
      </c>
      <c r="B738" s="546"/>
      <c r="C738" s="546"/>
      <c r="D738" s="546"/>
      <c r="E738" s="546"/>
      <c r="F738" s="750"/>
      <c r="G738" s="750"/>
      <c r="H738" s="771"/>
      <c r="I738" s="771"/>
      <c r="J738" s="772"/>
    </row>
    <row r="739" spans="1:10" hidden="1" x14ac:dyDescent="0.25">
      <c r="A739" s="532" t="s">
        <v>318</v>
      </c>
      <c r="B739" s="533"/>
      <c r="C739" s="533"/>
      <c r="D739" s="533"/>
      <c r="E739" s="533"/>
      <c r="F739" s="748"/>
      <c r="G739" s="748"/>
      <c r="H739" s="763"/>
      <c r="I739" s="763"/>
      <c r="J739" s="764"/>
    </row>
    <row r="740" spans="1:10" hidden="1" x14ac:dyDescent="0.25">
      <c r="A740" s="769" t="s">
        <v>319</v>
      </c>
      <c r="B740" s="770"/>
      <c r="C740" s="770"/>
      <c r="D740" s="770"/>
      <c r="E740" s="770"/>
      <c r="F740" s="748"/>
      <c r="G740" s="748"/>
      <c r="H740" s="763"/>
      <c r="I740" s="763"/>
      <c r="J740" s="764"/>
    </row>
    <row r="741" spans="1:10" hidden="1" x14ac:dyDescent="0.25">
      <c r="A741" s="532" t="s">
        <v>320</v>
      </c>
      <c r="B741" s="533"/>
      <c r="C741" s="533"/>
      <c r="D741" s="533"/>
      <c r="E741" s="533"/>
      <c r="F741" s="748"/>
      <c r="G741" s="748"/>
      <c r="H741" s="763"/>
      <c r="I741" s="763"/>
      <c r="J741" s="764"/>
    </row>
    <row r="742" spans="1:10" hidden="1" x14ac:dyDescent="0.25">
      <c r="A742" s="532" t="s">
        <v>321</v>
      </c>
      <c r="B742" s="533"/>
      <c r="C742" s="533"/>
      <c r="D742" s="533"/>
      <c r="E742" s="533"/>
      <c r="F742" s="748"/>
      <c r="G742" s="748"/>
      <c r="H742" s="763"/>
      <c r="I742" s="763"/>
      <c r="J742" s="764"/>
    </row>
    <row r="743" spans="1:10" ht="15.75" hidden="1" thickBot="1" x14ac:dyDescent="0.3">
      <c r="A743" s="746" t="s">
        <v>322</v>
      </c>
      <c r="B743" s="725"/>
      <c r="C743" s="725"/>
      <c r="D743" s="725"/>
      <c r="E743" s="725"/>
      <c r="F743" s="747"/>
      <c r="G743" s="747"/>
      <c r="H743" s="787"/>
      <c r="I743" s="787"/>
      <c r="J743" s="788"/>
    </row>
    <row r="744" spans="1:10" ht="7.5" hidden="1" customHeight="1" x14ac:dyDescent="0.25">
      <c r="A744" s="773"/>
      <c r="B744" s="773"/>
      <c r="C744" s="773"/>
      <c r="D744" s="773"/>
      <c r="E744" s="773"/>
      <c r="F744" s="773"/>
      <c r="G744" s="773"/>
      <c r="H744" s="773"/>
      <c r="I744" s="773"/>
      <c r="J744" s="773"/>
    </row>
    <row r="745" spans="1:10" ht="15.75" hidden="1" thickBot="1" x14ac:dyDescent="0.3">
      <c r="A745" s="774"/>
      <c r="B745" s="774"/>
      <c r="C745" s="774"/>
      <c r="D745" s="774"/>
      <c r="E745" s="774"/>
      <c r="F745" s="774"/>
      <c r="G745" s="774"/>
      <c r="H745" s="774"/>
      <c r="I745" s="775" t="s">
        <v>678</v>
      </c>
      <c r="J745" s="776"/>
    </row>
    <row r="746" spans="1:10" ht="23.25" hidden="1" customHeight="1" x14ac:dyDescent="0.25">
      <c r="A746" s="728" t="s">
        <v>313</v>
      </c>
      <c r="B746" s="777"/>
      <c r="C746" s="777"/>
      <c r="D746" s="777"/>
      <c r="E746" s="777"/>
      <c r="F746" s="780" t="s">
        <v>323</v>
      </c>
      <c r="G746" s="781"/>
      <c r="H746" s="781"/>
      <c r="I746" s="781"/>
      <c r="J746" s="782"/>
    </row>
    <row r="747" spans="1:10" ht="24.75" hidden="1" customHeight="1" x14ac:dyDescent="0.25">
      <c r="A747" s="778"/>
      <c r="B747" s="779"/>
      <c r="C747" s="779"/>
      <c r="D747" s="779"/>
      <c r="E747" s="779"/>
      <c r="F747" s="783" t="s">
        <v>315</v>
      </c>
      <c r="G747" s="784"/>
      <c r="H747" s="785" t="s">
        <v>316</v>
      </c>
      <c r="I747" s="784"/>
      <c r="J747" s="786"/>
    </row>
    <row r="748" spans="1:10" hidden="1" x14ac:dyDescent="0.25">
      <c r="A748" s="545" t="s">
        <v>317</v>
      </c>
      <c r="B748" s="546"/>
      <c r="C748" s="546"/>
      <c r="D748" s="546"/>
      <c r="E748" s="546"/>
      <c r="F748" s="750">
        <v>0</v>
      </c>
      <c r="G748" s="750"/>
      <c r="H748" s="771">
        <v>0</v>
      </c>
      <c r="I748" s="771"/>
      <c r="J748" s="772"/>
    </row>
    <row r="749" spans="1:10" hidden="1" x14ac:dyDescent="0.25">
      <c r="A749" s="532" t="s">
        <v>318</v>
      </c>
      <c r="B749" s="533"/>
      <c r="C749" s="533"/>
      <c r="D749" s="533"/>
      <c r="E749" s="533"/>
      <c r="F749" s="748">
        <v>0</v>
      </c>
      <c r="G749" s="748"/>
      <c r="H749" s="763">
        <v>0</v>
      </c>
      <c r="I749" s="763"/>
      <c r="J749" s="764"/>
    </row>
    <row r="750" spans="1:10" hidden="1" x14ac:dyDescent="0.25">
      <c r="A750" s="769" t="s">
        <v>319</v>
      </c>
      <c r="B750" s="770"/>
      <c r="C750" s="770"/>
      <c r="D750" s="770"/>
      <c r="E750" s="770"/>
      <c r="F750" s="748"/>
      <c r="G750" s="748"/>
      <c r="H750" s="763"/>
      <c r="I750" s="763"/>
      <c r="J750" s="764"/>
    </row>
    <row r="751" spans="1:10" hidden="1" x14ac:dyDescent="0.25">
      <c r="A751" s="532" t="s">
        <v>320</v>
      </c>
      <c r="B751" s="533"/>
      <c r="C751" s="533"/>
      <c r="D751" s="533"/>
      <c r="E751" s="533"/>
      <c r="F751" s="748"/>
      <c r="G751" s="748"/>
      <c r="H751" s="763"/>
      <c r="I751" s="763"/>
      <c r="J751" s="764"/>
    </row>
    <row r="752" spans="1:10" hidden="1" x14ac:dyDescent="0.25">
      <c r="A752" s="532" t="s">
        <v>321</v>
      </c>
      <c r="B752" s="533"/>
      <c r="C752" s="533"/>
      <c r="D752" s="533"/>
      <c r="E752" s="533"/>
      <c r="F752" s="748">
        <v>0</v>
      </c>
      <c r="G752" s="748"/>
      <c r="H752" s="763">
        <v>0</v>
      </c>
      <c r="I752" s="763"/>
      <c r="J752" s="764"/>
    </row>
    <row r="753" spans="1:10" hidden="1" x14ac:dyDescent="0.25">
      <c r="A753" s="765" t="s">
        <v>322</v>
      </c>
      <c r="B753" s="766"/>
      <c r="C753" s="766"/>
      <c r="D753" s="766"/>
      <c r="E753" s="766"/>
      <c r="F753" s="767">
        <v>0</v>
      </c>
      <c r="G753" s="767"/>
      <c r="H753" s="628">
        <v>0</v>
      </c>
      <c r="I753" s="628"/>
      <c r="J753" s="768"/>
    </row>
    <row r="754" spans="1:10" ht="25.5" customHeight="1" thickBot="1" x14ac:dyDescent="0.3">
      <c r="A754" s="751" t="s">
        <v>324</v>
      </c>
      <c r="B754" s="752"/>
      <c r="C754" s="752"/>
      <c r="D754" s="752"/>
      <c r="E754" s="752"/>
      <c r="F754" s="752"/>
      <c r="G754" s="752"/>
      <c r="H754" s="752"/>
      <c r="I754" s="752"/>
      <c r="J754" s="752"/>
    </row>
    <row r="755" spans="1:10" ht="27" hidden="1" customHeight="1" x14ac:dyDescent="0.25">
      <c r="A755" s="753" t="s">
        <v>325</v>
      </c>
      <c r="B755" s="754"/>
      <c r="C755" s="754"/>
      <c r="D755" s="754"/>
      <c r="E755" s="754"/>
      <c r="F755" s="754"/>
      <c r="G755" s="754"/>
      <c r="H755" s="754"/>
      <c r="I755" s="754"/>
      <c r="J755" s="754"/>
    </row>
    <row r="756" spans="1:10" ht="3.75" hidden="1" customHeight="1" x14ac:dyDescent="0.25">
      <c r="A756" s="187"/>
      <c r="B756" s="188"/>
      <c r="C756" s="188"/>
      <c r="D756" s="188"/>
      <c r="E756" s="188"/>
      <c r="F756" s="188"/>
      <c r="G756" s="188"/>
      <c r="H756" s="188"/>
      <c r="I756" s="188"/>
      <c r="J756" s="188"/>
    </row>
    <row r="757" spans="1:10" ht="15.75" hidden="1" customHeight="1" x14ac:dyDescent="0.25">
      <c r="A757" s="755" t="s">
        <v>326</v>
      </c>
      <c r="B757" s="756"/>
      <c r="C757" s="756"/>
      <c r="D757" s="756"/>
      <c r="E757" s="756"/>
      <c r="F757" s="756"/>
      <c r="G757" s="756"/>
      <c r="H757" s="756"/>
      <c r="I757" s="756"/>
      <c r="J757" s="756"/>
    </row>
    <row r="758" spans="1:10" ht="33" customHeight="1" thickBot="1" x14ac:dyDescent="0.3">
      <c r="A758" s="757" t="s">
        <v>327</v>
      </c>
      <c r="B758" s="758"/>
      <c r="C758" s="758"/>
      <c r="D758" s="758"/>
      <c r="E758" s="759"/>
      <c r="F758" s="760" t="s">
        <v>25</v>
      </c>
      <c r="G758" s="761"/>
      <c r="H758" s="760" t="s">
        <v>551</v>
      </c>
      <c r="I758" s="761"/>
      <c r="J758" s="762"/>
    </row>
    <row r="759" spans="1:10" ht="15" customHeight="1" x14ac:dyDescent="0.25">
      <c r="A759" s="545" t="s">
        <v>328</v>
      </c>
      <c r="B759" s="546"/>
      <c r="C759" s="546"/>
      <c r="D759" s="546"/>
      <c r="E759" s="546"/>
      <c r="F759" s="750">
        <v>0</v>
      </c>
      <c r="G759" s="750"/>
      <c r="H759" s="546"/>
      <c r="I759" s="546"/>
      <c r="J759" s="632"/>
    </row>
    <row r="760" spans="1:10" ht="15" customHeight="1" x14ac:dyDescent="0.25">
      <c r="A760" s="532" t="s">
        <v>329</v>
      </c>
      <c r="B760" s="533"/>
      <c r="C760" s="533"/>
      <c r="D760" s="533"/>
      <c r="E760" s="533"/>
      <c r="F760" s="748">
        <v>0</v>
      </c>
      <c r="G760" s="748"/>
      <c r="H760" s="533"/>
      <c r="I760" s="533"/>
      <c r="J760" s="740"/>
    </row>
    <row r="761" spans="1:10" ht="15" hidden="1" customHeight="1" x14ac:dyDescent="0.25">
      <c r="A761" s="532" t="s">
        <v>330</v>
      </c>
      <c r="B761" s="533"/>
      <c r="C761" s="533"/>
      <c r="D761" s="533"/>
      <c r="E761" s="533"/>
      <c r="F761" s="748"/>
      <c r="G761" s="748"/>
      <c r="H761" s="533"/>
      <c r="I761" s="533"/>
      <c r="J761" s="740"/>
    </row>
    <row r="762" spans="1:10" ht="15" hidden="1" customHeight="1" x14ac:dyDescent="0.25">
      <c r="A762" s="532" t="s">
        <v>331</v>
      </c>
      <c r="B762" s="533"/>
      <c r="C762" s="533"/>
      <c r="D762" s="533"/>
      <c r="E762" s="533"/>
      <c r="F762" s="748"/>
      <c r="G762" s="748"/>
      <c r="H762" s="533"/>
      <c r="I762" s="533"/>
      <c r="J762" s="740"/>
    </row>
    <row r="763" spans="1:10" ht="25.5" hidden="1" customHeight="1" x14ac:dyDescent="0.25">
      <c r="A763" s="532" t="s">
        <v>332</v>
      </c>
      <c r="B763" s="749"/>
      <c r="C763" s="749"/>
      <c r="D763" s="749"/>
      <c r="E763" s="749"/>
      <c r="F763" s="748"/>
      <c r="G763" s="748"/>
      <c r="H763" s="533"/>
      <c r="I763" s="533"/>
      <c r="J763" s="740"/>
    </row>
    <row r="764" spans="1:10" ht="15" hidden="1" customHeight="1" x14ac:dyDescent="0.25">
      <c r="A764" s="532" t="s">
        <v>333</v>
      </c>
      <c r="B764" s="533"/>
      <c r="C764" s="533"/>
      <c r="D764" s="533"/>
      <c r="E764" s="533"/>
      <c r="F764" s="748"/>
      <c r="G764" s="748"/>
      <c r="H764" s="533"/>
      <c r="I764" s="533"/>
      <c r="J764" s="740"/>
    </row>
    <row r="765" spans="1:10" x14ac:dyDescent="0.25">
      <c r="A765" s="532" t="s">
        <v>334</v>
      </c>
      <c r="B765" s="533"/>
      <c r="C765" s="533"/>
      <c r="D765" s="533"/>
      <c r="E765" s="533"/>
      <c r="F765" s="678">
        <v>39478</v>
      </c>
      <c r="G765" s="678"/>
      <c r="H765" s="533"/>
      <c r="I765" s="533"/>
      <c r="J765" s="740"/>
    </row>
    <row r="766" spans="1:10" ht="15.75" thickBot="1" x14ac:dyDescent="0.3">
      <c r="A766" s="746" t="s">
        <v>335</v>
      </c>
      <c r="B766" s="725"/>
      <c r="C766" s="725"/>
      <c r="D766" s="725"/>
      <c r="E766" s="725"/>
      <c r="F766" s="747">
        <v>0</v>
      </c>
      <c r="G766" s="747"/>
      <c r="H766" s="725"/>
      <c r="I766" s="725"/>
      <c r="J766" s="726"/>
    </row>
    <row r="767" spans="1:10" ht="22.5" customHeight="1" x14ac:dyDescent="0.25">
      <c r="A767" s="612"/>
      <c r="B767" s="612"/>
      <c r="C767" s="612"/>
      <c r="D767" s="612"/>
      <c r="E767" s="612"/>
      <c r="F767" s="612"/>
      <c r="G767" s="612"/>
      <c r="H767" s="612"/>
      <c r="I767" s="612"/>
      <c r="J767" s="612"/>
    </row>
    <row r="768" spans="1:10" ht="29.25" hidden="1" customHeight="1" x14ac:dyDescent="0.25">
      <c r="A768" s="686" t="s">
        <v>336</v>
      </c>
      <c r="B768" s="614"/>
      <c r="C768" s="614"/>
      <c r="D768" s="614"/>
      <c r="E768" s="614"/>
      <c r="F768" s="614"/>
      <c r="G768" s="614"/>
      <c r="H768" s="614"/>
      <c r="I768" s="614"/>
      <c r="J768" s="614"/>
    </row>
    <row r="769" spans="1:17" s="8" customFormat="1" ht="6.75" hidden="1" customHeight="1" x14ac:dyDescent="0.25">
      <c r="A769" s="687"/>
      <c r="B769" s="688"/>
      <c r="C769" s="688"/>
      <c r="D769" s="688"/>
      <c r="E769" s="688"/>
      <c r="F769" s="688"/>
      <c r="G769" s="688"/>
      <c r="H769" s="688"/>
      <c r="I769" s="688"/>
      <c r="J769" s="688"/>
      <c r="L769" s="343"/>
      <c r="M769" s="343"/>
      <c r="N769" s="343"/>
      <c r="O769" s="343"/>
      <c r="P769" s="343"/>
      <c r="Q769" s="343"/>
    </row>
    <row r="770" spans="1:17" s="8" customFormat="1" ht="26.25" hidden="1" customHeight="1" x14ac:dyDescent="0.25">
      <c r="A770" s="727" t="s">
        <v>337</v>
      </c>
      <c r="B770" s="589"/>
      <c r="C770" s="589"/>
      <c r="D770" s="589"/>
      <c r="E770" s="589"/>
      <c r="F770" s="589"/>
      <c r="G770" s="589"/>
      <c r="H770" s="589"/>
      <c r="I770" s="589"/>
      <c r="J770" s="589"/>
      <c r="L770" s="343"/>
      <c r="M770" s="343"/>
      <c r="N770" s="343"/>
      <c r="O770" s="343"/>
      <c r="P770" s="343"/>
      <c r="Q770" s="343"/>
    </row>
    <row r="771" spans="1:17" s="8" customFormat="1" ht="26.25" hidden="1" customHeight="1" x14ac:dyDescent="0.25">
      <c r="A771" s="728" t="s">
        <v>338</v>
      </c>
      <c r="B771" s="730" t="s">
        <v>339</v>
      </c>
      <c r="C771" s="730"/>
      <c r="D771" s="730"/>
      <c r="E771" s="730"/>
      <c r="F771" s="643"/>
      <c r="G771" s="741" t="s">
        <v>340</v>
      </c>
      <c r="H771" s="644"/>
      <c r="I771" s="644"/>
      <c r="J771" s="645"/>
      <c r="L771" s="343"/>
      <c r="M771" s="343"/>
      <c r="N771" s="343"/>
      <c r="O771" s="343"/>
      <c r="P771" s="343"/>
      <c r="Q771" s="343"/>
    </row>
    <row r="772" spans="1:17" s="8" customFormat="1" ht="12.75" hidden="1" customHeight="1" x14ac:dyDescent="0.25">
      <c r="A772" s="729"/>
      <c r="B772" s="742" t="s">
        <v>578</v>
      </c>
      <c r="C772" s="742"/>
      <c r="D772" s="742"/>
      <c r="E772" s="742"/>
      <c r="F772" s="743"/>
      <c r="G772" s="733" t="s">
        <v>579</v>
      </c>
      <c r="H772" s="744"/>
      <c r="I772" s="744"/>
      <c r="J772" s="745"/>
      <c r="L772" s="343"/>
      <c r="M772" s="343"/>
      <c r="N772" s="343"/>
      <c r="O772" s="343"/>
      <c r="P772" s="343"/>
      <c r="Q772" s="343"/>
    </row>
    <row r="773" spans="1:17" s="8" customFormat="1" ht="26.25" hidden="1" customHeight="1" x14ac:dyDescent="0.25">
      <c r="A773" s="729"/>
      <c r="B773" s="731" t="s">
        <v>341</v>
      </c>
      <c r="C773" s="731"/>
      <c r="D773" s="192" t="s">
        <v>342</v>
      </c>
      <c r="E773" s="731" t="s">
        <v>343</v>
      </c>
      <c r="F773" s="732"/>
      <c r="G773" s="733" t="s">
        <v>341</v>
      </c>
      <c r="H773" s="734"/>
      <c r="I773" s="63" t="s">
        <v>344</v>
      </c>
      <c r="J773" s="193" t="s">
        <v>343</v>
      </c>
      <c r="L773" s="343"/>
      <c r="M773" s="343"/>
      <c r="N773" s="343"/>
      <c r="O773" s="343"/>
      <c r="P773" s="343"/>
      <c r="Q773" s="343"/>
    </row>
    <row r="774" spans="1:17" s="8" customFormat="1" ht="15.75" hidden="1" customHeight="1" x14ac:dyDescent="0.25">
      <c r="A774" s="729"/>
      <c r="B774" s="735" t="s">
        <v>345</v>
      </c>
      <c r="C774" s="735"/>
      <c r="D774" s="735"/>
      <c r="E774" s="735"/>
      <c r="F774" s="736"/>
      <c r="G774" s="737" t="s">
        <v>345</v>
      </c>
      <c r="H774" s="738"/>
      <c r="I774" s="738"/>
      <c r="J774" s="739"/>
      <c r="L774" s="343"/>
      <c r="M774" s="343"/>
      <c r="N774" s="343"/>
      <c r="O774" s="343"/>
      <c r="P774" s="343"/>
      <c r="Q774" s="343"/>
    </row>
    <row r="775" spans="1:17" s="8" customFormat="1" ht="30" hidden="1" customHeight="1" x14ac:dyDescent="0.25">
      <c r="A775" s="194" t="s">
        <v>577</v>
      </c>
      <c r="B775" s="720" t="s">
        <v>346</v>
      </c>
      <c r="C775" s="720"/>
      <c r="D775" s="720"/>
      <c r="E775" s="720"/>
      <c r="F775" s="721"/>
      <c r="G775" s="722" t="s">
        <v>346</v>
      </c>
      <c r="H775" s="723"/>
      <c r="I775" s="723"/>
      <c r="J775" s="724"/>
      <c r="L775" s="343"/>
      <c r="M775" s="343"/>
      <c r="N775" s="343"/>
      <c r="O775" s="343"/>
      <c r="P775" s="343"/>
      <c r="Q775" s="343"/>
    </row>
    <row r="776" spans="1:17" s="8" customFormat="1" ht="15" hidden="1" customHeight="1" x14ac:dyDescent="0.25">
      <c r="A776" s="711" t="s">
        <v>347</v>
      </c>
      <c r="B776" s="713"/>
      <c r="C776" s="714"/>
      <c r="D776" s="195"/>
      <c r="E776" s="715">
        <v>10292</v>
      </c>
      <c r="F776" s="716"/>
      <c r="G776" s="196"/>
      <c r="H776" s="717"/>
      <c r="I776" s="717"/>
      <c r="J776" s="197"/>
      <c r="L776" s="343"/>
      <c r="M776" s="343"/>
      <c r="N776" s="343"/>
      <c r="O776" s="343"/>
      <c r="P776" s="343"/>
      <c r="Q776" s="343"/>
    </row>
    <row r="777" spans="1:17" s="8" customFormat="1" ht="15" hidden="1" customHeight="1" x14ac:dyDescent="0.25">
      <c r="A777" s="712"/>
      <c r="B777" s="697"/>
      <c r="C777" s="698"/>
      <c r="D777" s="198"/>
      <c r="E777" s="718">
        <v>7970</v>
      </c>
      <c r="F777" s="719"/>
      <c r="G777" s="199"/>
      <c r="H777" s="700"/>
      <c r="I777" s="700"/>
      <c r="J777" s="200"/>
      <c r="L777" s="343"/>
      <c r="M777" s="343"/>
      <c r="N777" s="343"/>
      <c r="O777" s="343"/>
      <c r="P777" s="343"/>
      <c r="Q777" s="343"/>
    </row>
    <row r="778" spans="1:17" s="8" customFormat="1" ht="15" hidden="1" customHeight="1" x14ac:dyDescent="0.25">
      <c r="A778" s="709" t="s">
        <v>348</v>
      </c>
      <c r="B778" s="703"/>
      <c r="C778" s="704"/>
      <c r="D778" s="201"/>
      <c r="E778" s="703"/>
      <c r="F778" s="705"/>
      <c r="G778" s="202"/>
      <c r="H778" s="706"/>
      <c r="I778" s="706"/>
      <c r="J778" s="203"/>
      <c r="L778" s="343"/>
      <c r="M778" s="343"/>
      <c r="N778" s="343"/>
      <c r="O778" s="343"/>
      <c r="P778" s="343"/>
      <c r="Q778" s="343"/>
    </row>
    <row r="779" spans="1:17" s="8" customFormat="1" ht="15" hidden="1" customHeight="1" x14ac:dyDescent="0.25">
      <c r="A779" s="709"/>
      <c r="B779" s="703"/>
      <c r="C779" s="704"/>
      <c r="D779" s="201"/>
      <c r="E779" s="703"/>
      <c r="F779" s="705"/>
      <c r="G779" s="204"/>
      <c r="H779" s="710"/>
      <c r="I779" s="710"/>
      <c r="J779" s="205"/>
      <c r="L779" s="343"/>
      <c r="M779" s="343"/>
      <c r="N779" s="343"/>
      <c r="O779" s="343"/>
      <c r="P779" s="343"/>
      <c r="Q779" s="343"/>
    </row>
    <row r="780" spans="1:17" s="8" customFormat="1" ht="15" hidden="1" customHeight="1" x14ac:dyDescent="0.25">
      <c r="A780" s="707" t="s">
        <v>349</v>
      </c>
      <c r="B780" s="693"/>
      <c r="C780" s="694"/>
      <c r="D780" s="206"/>
      <c r="E780" s="693"/>
      <c r="F780" s="695"/>
      <c r="G780" s="207"/>
      <c r="H780" s="696"/>
      <c r="I780" s="696"/>
      <c r="J780" s="208"/>
      <c r="L780" s="343"/>
      <c r="M780" s="343"/>
      <c r="N780" s="343"/>
      <c r="O780" s="343"/>
      <c r="P780" s="343"/>
      <c r="Q780" s="343"/>
    </row>
    <row r="781" spans="1:17" s="8" customFormat="1" ht="15" hidden="1" customHeight="1" x14ac:dyDescent="0.25">
      <c r="A781" s="708"/>
      <c r="B781" s="697"/>
      <c r="C781" s="698"/>
      <c r="D781" s="198"/>
      <c r="E781" s="697"/>
      <c r="F781" s="699"/>
      <c r="G781" s="209"/>
      <c r="H781" s="700"/>
      <c r="I781" s="700"/>
      <c r="J781" s="200"/>
      <c r="L781" s="343"/>
      <c r="M781" s="343"/>
      <c r="N781" s="343"/>
      <c r="O781" s="343"/>
      <c r="P781" s="343"/>
      <c r="Q781" s="343"/>
    </row>
    <row r="782" spans="1:17" s="8" customFormat="1" ht="15" hidden="1" customHeight="1" x14ac:dyDescent="0.25">
      <c r="A782" s="701" t="s">
        <v>350</v>
      </c>
      <c r="B782" s="703"/>
      <c r="C782" s="704"/>
      <c r="D782" s="201"/>
      <c r="E782" s="703"/>
      <c r="F782" s="705"/>
      <c r="G782" s="202"/>
      <c r="H782" s="706"/>
      <c r="I782" s="706"/>
      <c r="J782" s="203"/>
      <c r="L782" s="343"/>
      <c r="M782" s="343"/>
      <c r="N782" s="343"/>
      <c r="O782" s="343"/>
      <c r="P782" s="343"/>
      <c r="Q782" s="343"/>
    </row>
    <row r="783" spans="1:17" s="8" customFormat="1" ht="15" hidden="1" customHeight="1" x14ac:dyDescent="0.25">
      <c r="A783" s="702"/>
      <c r="B783" s="703"/>
      <c r="C783" s="704"/>
      <c r="D783" s="201"/>
      <c r="E783" s="703"/>
      <c r="F783" s="705"/>
      <c r="G783" s="202"/>
      <c r="H783" s="706"/>
      <c r="I783" s="706"/>
      <c r="J783" s="203"/>
      <c r="L783" s="343"/>
      <c r="M783" s="343"/>
      <c r="N783" s="343"/>
      <c r="O783" s="343"/>
      <c r="P783" s="343"/>
      <c r="Q783" s="343"/>
    </row>
    <row r="784" spans="1:17" s="8" customFormat="1" ht="15" hidden="1" customHeight="1" x14ac:dyDescent="0.25">
      <c r="A784" s="692" t="s">
        <v>351</v>
      </c>
      <c r="B784" s="693"/>
      <c r="C784" s="694"/>
      <c r="D784" s="206"/>
      <c r="E784" s="693"/>
      <c r="F784" s="695"/>
      <c r="G784" s="207"/>
      <c r="H784" s="696"/>
      <c r="I784" s="696"/>
      <c r="J784" s="208"/>
      <c r="L784" s="343"/>
      <c r="M784" s="343"/>
      <c r="N784" s="343"/>
      <c r="O784" s="343"/>
      <c r="P784" s="343"/>
      <c r="Q784" s="343"/>
    </row>
    <row r="785" spans="1:17" s="8" customFormat="1" ht="15" hidden="1" customHeight="1" x14ac:dyDescent="0.25">
      <c r="A785" s="692"/>
      <c r="B785" s="697"/>
      <c r="C785" s="698"/>
      <c r="D785" s="198"/>
      <c r="E785" s="697"/>
      <c r="F785" s="699"/>
      <c r="G785" s="209"/>
      <c r="H785" s="700"/>
      <c r="I785" s="700"/>
      <c r="J785" s="200"/>
      <c r="L785" s="343"/>
      <c r="M785" s="343"/>
      <c r="N785" s="343"/>
      <c r="O785" s="343"/>
      <c r="P785" s="343"/>
      <c r="Q785" s="343"/>
    </row>
    <row r="786" spans="1:17" s="8" customFormat="1" ht="15" hidden="1" customHeight="1" x14ac:dyDescent="0.25">
      <c r="A786" s="684" t="s">
        <v>352</v>
      </c>
      <c r="B786" s="685"/>
      <c r="C786" s="685"/>
      <c r="D786" s="685"/>
      <c r="E786" s="685"/>
      <c r="F786" s="685"/>
      <c r="G786" s="685"/>
      <c r="H786" s="685"/>
      <c r="I786" s="685"/>
      <c r="J786" s="685"/>
      <c r="L786" s="343"/>
      <c r="M786" s="343"/>
      <c r="N786" s="343"/>
      <c r="O786" s="343"/>
      <c r="P786" s="343"/>
      <c r="Q786" s="343"/>
    </row>
    <row r="787" spans="1:17" s="8" customFormat="1" ht="12.75" hidden="1" customHeight="1" x14ac:dyDescent="0.25">
      <c r="A787" s="685"/>
      <c r="B787" s="685"/>
      <c r="C787" s="685"/>
      <c r="D787" s="685"/>
      <c r="E787" s="685"/>
      <c r="F787" s="685"/>
      <c r="G787" s="685"/>
      <c r="H787" s="685"/>
      <c r="I787" s="685"/>
      <c r="J787" s="685"/>
      <c r="L787" s="343"/>
      <c r="M787" s="343"/>
      <c r="N787" s="343"/>
      <c r="O787" s="343"/>
      <c r="P787" s="343"/>
      <c r="Q787" s="343"/>
    </row>
    <row r="788" spans="1:17" s="8" customFormat="1" ht="33.75" customHeight="1" x14ac:dyDescent="0.25">
      <c r="A788" s="686" t="s">
        <v>353</v>
      </c>
      <c r="B788" s="614"/>
      <c r="C788" s="614"/>
      <c r="D788" s="614"/>
      <c r="E788" s="614"/>
      <c r="F788" s="614"/>
      <c r="G788" s="614"/>
      <c r="H788" s="614"/>
      <c r="I788" s="614"/>
      <c r="J788" s="614"/>
      <c r="L788" s="343"/>
      <c r="M788" s="343"/>
      <c r="N788" s="343"/>
      <c r="O788" s="343"/>
      <c r="P788" s="343"/>
      <c r="Q788" s="343"/>
    </row>
    <row r="789" spans="1:17" s="8" customFormat="1" ht="9.75" customHeight="1" x14ac:dyDescent="0.25">
      <c r="A789" s="687"/>
      <c r="B789" s="688"/>
      <c r="C789" s="688"/>
      <c r="D789" s="688"/>
      <c r="E789" s="688"/>
      <c r="F789" s="688"/>
      <c r="G789" s="688"/>
      <c r="H789" s="688"/>
      <c r="I789" s="688"/>
      <c r="J789" s="688"/>
      <c r="L789" s="343"/>
      <c r="M789" s="343"/>
      <c r="N789" s="343"/>
      <c r="O789" s="343"/>
      <c r="P789" s="343"/>
      <c r="Q789" s="343"/>
    </row>
    <row r="790" spans="1:17" ht="28.5" customHeight="1" thickBot="1" x14ac:dyDescent="0.3">
      <c r="A790" s="689" t="s">
        <v>354</v>
      </c>
      <c r="B790" s="690"/>
      <c r="C790" s="690"/>
      <c r="D790" s="690"/>
      <c r="E790" s="690"/>
      <c r="F790" s="690"/>
      <c r="G790" s="690"/>
      <c r="H790" s="690"/>
      <c r="I790" s="690"/>
      <c r="J790" s="690"/>
    </row>
    <row r="791" spans="1:17" ht="27.75" hidden="1" customHeight="1" x14ac:dyDescent="0.25">
      <c r="A791" s="691" t="s">
        <v>355</v>
      </c>
      <c r="B791" s="691"/>
      <c r="C791" s="691"/>
      <c r="D791" s="691"/>
      <c r="E791" s="691"/>
      <c r="F791" s="691"/>
      <c r="G791" s="691"/>
      <c r="H791" s="691"/>
      <c r="I791" s="691"/>
      <c r="J791" s="691"/>
    </row>
    <row r="792" spans="1:17" ht="15" customHeight="1" x14ac:dyDescent="0.25">
      <c r="A792" s="637" t="s">
        <v>356</v>
      </c>
      <c r="B792" s="638"/>
      <c r="C792" s="638"/>
      <c r="D792" s="638"/>
      <c r="E792" s="641" t="s">
        <v>357</v>
      </c>
      <c r="F792" s="643" t="s">
        <v>358</v>
      </c>
      <c r="G792" s="644"/>
      <c r="H792" s="644"/>
      <c r="I792" s="644"/>
      <c r="J792" s="645"/>
    </row>
    <row r="793" spans="1:17" ht="31.5" customHeight="1" x14ac:dyDescent="0.25">
      <c r="A793" s="639"/>
      <c r="B793" s="640"/>
      <c r="C793" s="640"/>
      <c r="D793" s="640"/>
      <c r="E793" s="642"/>
      <c r="F793" s="646" t="s">
        <v>34</v>
      </c>
      <c r="G793" s="647"/>
      <c r="H793" s="648"/>
      <c r="I793" s="649" t="s">
        <v>359</v>
      </c>
      <c r="J793" s="650"/>
    </row>
    <row r="794" spans="1:17" ht="11.25" customHeight="1" thickBot="1" x14ac:dyDescent="0.3">
      <c r="A794" s="623" t="s">
        <v>577</v>
      </c>
      <c r="B794" s="624"/>
      <c r="C794" s="624"/>
      <c r="D794" s="624"/>
      <c r="E794" s="210" t="s">
        <v>578</v>
      </c>
      <c r="F794" s="625" t="s">
        <v>579</v>
      </c>
      <c r="G794" s="626"/>
      <c r="H794" s="627"/>
      <c r="I794" s="628" t="s">
        <v>580</v>
      </c>
      <c r="J794" s="629"/>
    </row>
    <row r="795" spans="1:17" ht="16.5" customHeight="1" x14ac:dyDescent="0.25">
      <c r="A795" s="680" t="s">
        <v>360</v>
      </c>
      <c r="B795" s="681"/>
      <c r="C795" s="682"/>
      <c r="D795" s="682"/>
      <c r="E795" s="682"/>
      <c r="F795" s="682"/>
      <c r="G795" s="682"/>
      <c r="H795" s="682"/>
      <c r="I795" s="682"/>
      <c r="J795" s="683"/>
    </row>
    <row r="796" spans="1:17" ht="15.95" customHeight="1" x14ac:dyDescent="0.25">
      <c r="A796" s="676" t="s">
        <v>361</v>
      </c>
      <c r="B796" s="677"/>
      <c r="C796" s="677"/>
      <c r="D796" s="677"/>
      <c r="E796" s="211" t="s">
        <v>362</v>
      </c>
      <c r="F796" s="678">
        <v>9070</v>
      </c>
      <c r="G796" s="678"/>
      <c r="H796" s="678"/>
      <c r="I796" s="678">
        <v>9096</v>
      </c>
      <c r="J796" s="679"/>
    </row>
    <row r="797" spans="1:17" ht="15.95" customHeight="1" x14ac:dyDescent="0.25">
      <c r="A797" s="662" t="s">
        <v>363</v>
      </c>
      <c r="B797" s="663"/>
      <c r="C797" s="663"/>
      <c r="D797" s="664"/>
      <c r="E797" s="211" t="s">
        <v>362</v>
      </c>
      <c r="F797" s="665">
        <v>3462</v>
      </c>
      <c r="G797" s="666"/>
      <c r="H797" s="667"/>
      <c r="I797" s="665">
        <v>8064</v>
      </c>
      <c r="J797" s="668"/>
    </row>
    <row r="798" spans="1:17" ht="15.95" hidden="1" customHeight="1" x14ac:dyDescent="0.25">
      <c r="A798" s="669"/>
      <c r="B798" s="670"/>
      <c r="C798" s="670"/>
      <c r="D798" s="671"/>
      <c r="E798" s="211" t="s">
        <v>362</v>
      </c>
      <c r="F798" s="672"/>
      <c r="G798" s="673"/>
      <c r="H798" s="674"/>
      <c r="I798" s="672"/>
      <c r="J798" s="675"/>
    </row>
    <row r="799" spans="1:17" ht="15.95" hidden="1" customHeight="1" x14ac:dyDescent="0.25">
      <c r="A799" s="658" t="s">
        <v>364</v>
      </c>
      <c r="B799" s="659"/>
      <c r="C799" s="659"/>
      <c r="D799" s="659"/>
      <c r="E799" s="211" t="s">
        <v>362</v>
      </c>
      <c r="F799" s="660"/>
      <c r="G799" s="660"/>
      <c r="H799" s="660"/>
      <c r="I799" s="660"/>
      <c r="J799" s="661"/>
    </row>
    <row r="800" spans="1:17" ht="15.95" hidden="1" customHeight="1" x14ac:dyDescent="0.25">
      <c r="A800" s="658" t="s">
        <v>365</v>
      </c>
      <c r="B800" s="659"/>
      <c r="C800" s="659"/>
      <c r="D800" s="659"/>
      <c r="E800" s="211" t="s">
        <v>362</v>
      </c>
      <c r="F800" s="660"/>
      <c r="G800" s="660"/>
      <c r="H800" s="660"/>
      <c r="I800" s="660"/>
      <c r="J800" s="661"/>
    </row>
    <row r="801" spans="1:10" ht="20.25" customHeight="1" x14ac:dyDescent="0.25">
      <c r="A801" s="651" t="s">
        <v>366</v>
      </c>
      <c r="B801" s="652"/>
      <c r="C801" s="653"/>
      <c r="D801" s="653"/>
      <c r="E801" s="653"/>
      <c r="F801" s="619">
        <f>SUM(F796:H800)</f>
        <v>12532</v>
      </c>
      <c r="G801" s="619"/>
      <c r="H801" s="619"/>
      <c r="I801" s="619">
        <f>SUM(I796:J800)</f>
        <v>17160</v>
      </c>
      <c r="J801" s="620"/>
    </row>
    <row r="802" spans="1:10" ht="25.5" customHeight="1" x14ac:dyDescent="0.25">
      <c r="A802" s="654" t="s">
        <v>367</v>
      </c>
      <c r="B802" s="655"/>
      <c r="C802" s="656"/>
      <c r="D802" s="656"/>
      <c r="E802" s="657"/>
      <c r="F802" s="514">
        <v>751203</v>
      </c>
      <c r="G802" s="514"/>
      <c r="H802" s="514"/>
      <c r="I802" s="514">
        <v>1081900</v>
      </c>
      <c r="J802" s="602"/>
    </row>
    <row r="803" spans="1:10" ht="24.75" customHeight="1" thickBot="1" x14ac:dyDescent="0.3">
      <c r="A803" s="633" t="s">
        <v>368</v>
      </c>
      <c r="B803" s="634"/>
      <c r="C803" s="635"/>
      <c r="D803" s="635"/>
      <c r="E803" s="636"/>
      <c r="F803" s="607">
        <f>SUM(F801)/F802</f>
        <v>1.6682574483861221E-2</v>
      </c>
      <c r="G803" s="607"/>
      <c r="H803" s="607"/>
      <c r="I803" s="607">
        <f>SUM(I801)/I802</f>
        <v>1.5860985303632499E-2</v>
      </c>
      <c r="J803" s="608"/>
    </row>
    <row r="804" spans="1:10" ht="6" customHeight="1" thickBot="1" x14ac:dyDescent="0.3">
      <c r="A804" s="212"/>
      <c r="B804" s="212"/>
      <c r="C804" s="213"/>
      <c r="D804" s="213"/>
      <c r="E804" s="213"/>
      <c r="F804" s="214"/>
      <c r="G804" s="214"/>
      <c r="H804" s="214"/>
      <c r="I804" s="214"/>
      <c r="J804" s="214"/>
    </row>
    <row r="805" spans="1:10" ht="18" customHeight="1" x14ac:dyDescent="0.25">
      <c r="A805" s="637" t="s">
        <v>356</v>
      </c>
      <c r="B805" s="638"/>
      <c r="C805" s="638"/>
      <c r="D805" s="638"/>
      <c r="E805" s="641" t="s">
        <v>357</v>
      </c>
      <c r="F805" s="643" t="s">
        <v>358</v>
      </c>
      <c r="G805" s="644"/>
      <c r="H805" s="644"/>
      <c r="I805" s="644"/>
      <c r="J805" s="645"/>
    </row>
    <row r="806" spans="1:10" ht="32.25" customHeight="1" x14ac:dyDescent="0.25">
      <c r="A806" s="639"/>
      <c r="B806" s="640"/>
      <c r="C806" s="640"/>
      <c r="D806" s="640"/>
      <c r="E806" s="642"/>
      <c r="F806" s="646" t="s">
        <v>34</v>
      </c>
      <c r="G806" s="647"/>
      <c r="H806" s="648"/>
      <c r="I806" s="649" t="s">
        <v>359</v>
      </c>
      <c r="J806" s="650"/>
    </row>
    <row r="807" spans="1:10" ht="11.25" customHeight="1" thickBot="1" x14ac:dyDescent="0.3">
      <c r="A807" s="623" t="s">
        <v>577</v>
      </c>
      <c r="B807" s="624"/>
      <c r="C807" s="624"/>
      <c r="D807" s="624"/>
      <c r="E807" s="210" t="s">
        <v>578</v>
      </c>
      <c r="F807" s="625" t="s">
        <v>579</v>
      </c>
      <c r="G807" s="626"/>
      <c r="H807" s="627"/>
      <c r="I807" s="628" t="s">
        <v>580</v>
      </c>
      <c r="J807" s="629"/>
    </row>
    <row r="808" spans="1:10" ht="15" customHeight="1" x14ac:dyDescent="0.25">
      <c r="A808" s="630" t="s">
        <v>369</v>
      </c>
      <c r="B808" s="631"/>
      <c r="C808" s="546"/>
      <c r="D808" s="546"/>
      <c r="E808" s="546"/>
      <c r="F808" s="546"/>
      <c r="G808" s="546"/>
      <c r="H808" s="546"/>
      <c r="I808" s="546"/>
      <c r="J808" s="632"/>
    </row>
    <row r="809" spans="1:10" ht="15.75" customHeight="1" x14ac:dyDescent="0.25">
      <c r="A809" s="532" t="s">
        <v>370</v>
      </c>
      <c r="B809" s="533"/>
      <c r="C809" s="533"/>
      <c r="D809" s="533"/>
      <c r="E809" s="215" t="s">
        <v>371</v>
      </c>
      <c r="F809" s="514">
        <v>299050</v>
      </c>
      <c r="G809" s="514"/>
      <c r="H809" s="514"/>
      <c r="I809" s="514">
        <v>333550</v>
      </c>
      <c r="J809" s="602"/>
    </row>
    <row r="810" spans="1:10" hidden="1" x14ac:dyDescent="0.25">
      <c r="A810" s="615"/>
      <c r="B810" s="616"/>
      <c r="C810" s="616"/>
      <c r="D810" s="616"/>
      <c r="E810" s="215" t="s">
        <v>371</v>
      </c>
      <c r="F810" s="514">
        <v>0</v>
      </c>
      <c r="G810" s="514"/>
      <c r="H810" s="514"/>
      <c r="I810" s="514"/>
      <c r="J810" s="602"/>
    </row>
    <row r="811" spans="1:10" ht="24" customHeight="1" x14ac:dyDescent="0.25">
      <c r="A811" s="617" t="s">
        <v>372</v>
      </c>
      <c r="B811" s="618"/>
      <c r="C811" s="618"/>
      <c r="D811" s="618"/>
      <c r="E811" s="531"/>
      <c r="F811" s="619">
        <f>SUM(F809:H810)</f>
        <v>299050</v>
      </c>
      <c r="G811" s="619"/>
      <c r="H811" s="619"/>
      <c r="I811" s="619">
        <f>SUM(I809:J810)</f>
        <v>333550</v>
      </c>
      <c r="J811" s="620"/>
    </row>
    <row r="812" spans="1:10" ht="24.75" customHeight="1" x14ac:dyDescent="0.25">
      <c r="A812" s="621" t="s">
        <v>373</v>
      </c>
      <c r="B812" s="512"/>
      <c r="C812" s="512"/>
      <c r="D812" s="512"/>
      <c r="E812" s="622"/>
      <c r="F812" s="578">
        <v>390792</v>
      </c>
      <c r="G812" s="578"/>
      <c r="H812" s="578"/>
      <c r="I812" s="514">
        <v>345035</v>
      </c>
      <c r="J812" s="602"/>
    </row>
    <row r="813" spans="1:10" ht="36.75" customHeight="1" thickBot="1" x14ac:dyDescent="0.3">
      <c r="A813" s="603" t="s">
        <v>374</v>
      </c>
      <c r="B813" s="604"/>
      <c r="C813" s="604"/>
      <c r="D813" s="604"/>
      <c r="E813" s="605"/>
      <c r="F813" s="606">
        <f>SUM(F811)/F812</f>
        <v>0.76524084423427297</v>
      </c>
      <c r="G813" s="606"/>
      <c r="H813" s="606"/>
      <c r="I813" s="607">
        <f>SUM(I811)/I812</f>
        <v>0.96671352181662729</v>
      </c>
      <c r="J813" s="608"/>
    </row>
    <row r="814" spans="1:10" ht="31.5" customHeight="1" x14ac:dyDescent="0.25">
      <c r="A814" s="612"/>
      <c r="B814" s="612"/>
      <c r="C814" s="612"/>
      <c r="D814" s="612"/>
      <c r="E814" s="612"/>
      <c r="F814" s="612"/>
      <c r="G814" s="612"/>
      <c r="H814" s="612"/>
      <c r="I814" s="612"/>
      <c r="J814" s="612"/>
    </row>
    <row r="815" spans="1:10" ht="40.5" customHeight="1" x14ac:dyDescent="0.25">
      <c r="A815" s="613" t="s">
        <v>375</v>
      </c>
      <c r="B815" s="614"/>
      <c r="C815" s="614"/>
      <c r="D815" s="614"/>
      <c r="E815" s="614"/>
      <c r="F815" s="614"/>
      <c r="G815" s="614"/>
      <c r="H815" s="614"/>
      <c r="I815" s="614"/>
      <c r="J815" s="614"/>
    </row>
    <row r="816" spans="1:10" ht="3.75" customHeight="1" x14ac:dyDescent="0.25">
      <c r="A816" s="589"/>
      <c r="B816" s="589"/>
      <c r="C816" s="589"/>
      <c r="D816" s="589"/>
      <c r="E816" s="589"/>
      <c r="F816" s="589"/>
      <c r="G816" s="589"/>
      <c r="H816" s="589"/>
      <c r="I816" s="589"/>
      <c r="J816" s="589"/>
    </row>
    <row r="817" spans="1:10" ht="51" customHeight="1" x14ac:dyDescent="0.25">
      <c r="A817" s="590" t="s">
        <v>376</v>
      </c>
      <c r="B817" s="591"/>
      <c r="C817" s="591"/>
      <c r="D817" s="591"/>
      <c r="E817" s="591"/>
      <c r="F817" s="591"/>
      <c r="G817" s="591"/>
      <c r="H817" s="591"/>
      <c r="I817" s="591"/>
      <c r="J817" s="591"/>
    </row>
    <row r="818" spans="1:10" ht="40.5" hidden="1" customHeight="1" x14ac:dyDescent="0.25">
      <c r="A818" s="592" t="s">
        <v>377</v>
      </c>
      <c r="B818" s="589"/>
      <c r="C818" s="589"/>
      <c r="D818" s="589"/>
      <c r="E818" s="589"/>
      <c r="F818" s="589"/>
      <c r="G818" s="589"/>
      <c r="H818" s="589"/>
      <c r="I818" s="589"/>
      <c r="J818" s="589"/>
    </row>
    <row r="819" spans="1:10" ht="42" hidden="1" customHeight="1" x14ac:dyDescent="0.25">
      <c r="A819" s="593" t="s">
        <v>378</v>
      </c>
      <c r="B819" s="594"/>
      <c r="C819" s="594"/>
      <c r="D819" s="594"/>
      <c r="E819" s="594"/>
      <c r="F819" s="594"/>
      <c r="G819" s="594"/>
      <c r="H819" s="594"/>
      <c r="I819" s="594"/>
      <c r="J819" s="594"/>
    </row>
    <row r="820" spans="1:10" ht="44.25" hidden="1" customHeight="1" x14ac:dyDescent="0.25">
      <c r="A820" s="592" t="s">
        <v>379</v>
      </c>
      <c r="B820" s="594"/>
      <c r="C820" s="594"/>
      <c r="D820" s="594"/>
      <c r="E820" s="594"/>
      <c r="F820" s="594"/>
      <c r="G820" s="594"/>
      <c r="H820" s="594"/>
      <c r="I820" s="594"/>
      <c r="J820" s="594"/>
    </row>
    <row r="821" spans="1:10" hidden="1" x14ac:dyDescent="0.25">
      <c r="A821" s="594" t="s">
        <v>380</v>
      </c>
      <c r="B821" s="589"/>
      <c r="C821" s="589"/>
      <c r="D821" s="589"/>
      <c r="E821" s="589"/>
      <c r="F821" s="589"/>
      <c r="G821" s="589"/>
      <c r="H821" s="589"/>
      <c r="I821" s="589"/>
      <c r="J821" s="589"/>
    </row>
    <row r="822" spans="1:10" hidden="1" x14ac:dyDescent="0.25">
      <c r="A822" s="594" t="s">
        <v>381</v>
      </c>
      <c r="B822" s="589"/>
      <c r="C822" s="589"/>
      <c r="D822" s="589"/>
      <c r="E822" s="589"/>
      <c r="F822" s="589"/>
      <c r="G822" s="589"/>
      <c r="H822" s="589"/>
      <c r="I822" s="589"/>
      <c r="J822" s="589"/>
    </row>
    <row r="823" spans="1:10" ht="21.75" hidden="1" customHeight="1" x14ac:dyDescent="0.25">
      <c r="A823" s="593" t="s">
        <v>382</v>
      </c>
      <c r="B823" s="594"/>
      <c r="C823" s="594"/>
      <c r="D823" s="594"/>
      <c r="E823" s="594"/>
      <c r="F823" s="594"/>
      <c r="G823" s="594"/>
      <c r="H823" s="594"/>
      <c r="I823" s="594"/>
      <c r="J823" s="594"/>
    </row>
    <row r="824" spans="1:10" ht="21" hidden="1" customHeight="1" x14ac:dyDescent="0.25">
      <c r="A824" s="593" t="s">
        <v>383</v>
      </c>
      <c r="B824" s="594"/>
      <c r="C824" s="594"/>
      <c r="D824" s="594"/>
      <c r="E824" s="594"/>
      <c r="F824" s="594"/>
      <c r="G824" s="594"/>
      <c r="H824" s="594"/>
      <c r="I824" s="594"/>
      <c r="J824" s="594"/>
    </row>
    <row r="825" spans="1:10" ht="23.25" hidden="1" customHeight="1" x14ac:dyDescent="0.25">
      <c r="A825" s="594" t="s">
        <v>384</v>
      </c>
      <c r="B825" s="589"/>
      <c r="C825" s="589"/>
      <c r="D825" s="589"/>
      <c r="E825" s="589"/>
      <c r="F825" s="589"/>
      <c r="G825" s="589"/>
      <c r="H825" s="589"/>
      <c r="I825" s="589"/>
      <c r="J825" s="589"/>
    </row>
    <row r="826" spans="1:10" ht="33" hidden="1" customHeight="1" x14ac:dyDescent="0.25">
      <c r="A826" s="594" t="s">
        <v>385</v>
      </c>
      <c r="B826" s="594"/>
      <c r="C826" s="594"/>
      <c r="D826" s="594"/>
      <c r="E826" s="594"/>
      <c r="F826" s="594"/>
      <c r="G826" s="594"/>
      <c r="H826" s="594"/>
      <c r="I826" s="594"/>
      <c r="J826" s="594"/>
    </row>
    <row r="827" spans="1:10" ht="21.75" hidden="1" customHeight="1" x14ac:dyDescent="0.25">
      <c r="A827" s="593" t="s">
        <v>386</v>
      </c>
      <c r="B827" s="594"/>
      <c r="C827" s="594"/>
      <c r="D827" s="594"/>
      <c r="E827" s="594"/>
      <c r="F827" s="594"/>
      <c r="G827" s="594"/>
      <c r="H827" s="594"/>
      <c r="I827" s="594"/>
      <c r="J827" s="594"/>
    </row>
    <row r="828" spans="1:10" hidden="1" x14ac:dyDescent="0.25"/>
    <row r="829" spans="1:10" hidden="1" x14ac:dyDescent="0.25"/>
    <row r="830" spans="1:10" hidden="1" x14ac:dyDescent="0.25"/>
    <row r="831" spans="1:10" hidden="1" x14ac:dyDescent="0.25"/>
    <row r="832" spans="1:10" hidden="1" x14ac:dyDescent="0.25"/>
    <row r="833" spans="1:17" hidden="1" x14ac:dyDescent="0.25"/>
    <row r="834" spans="1:17" hidden="1" x14ac:dyDescent="0.25"/>
    <row r="835" spans="1:17" hidden="1" x14ac:dyDescent="0.25"/>
    <row r="836" spans="1:17" ht="24" hidden="1" customHeight="1" x14ac:dyDescent="0.25"/>
    <row r="837" spans="1:17" ht="23.25" customHeight="1" x14ac:dyDescent="0.25"/>
    <row r="838" spans="1:17" ht="18" customHeight="1" x14ac:dyDescent="0.25">
      <c r="A838" s="600" t="s">
        <v>387</v>
      </c>
      <c r="B838" s="601"/>
      <c r="C838" s="601"/>
      <c r="D838" s="601"/>
      <c r="E838" s="601"/>
      <c r="F838" s="601"/>
      <c r="G838" s="601"/>
      <c r="H838" s="601"/>
      <c r="I838" s="601"/>
      <c r="J838" s="601"/>
    </row>
    <row r="839" spans="1:17" ht="6.75" customHeight="1" x14ac:dyDescent="0.25">
      <c r="A839" s="589"/>
      <c r="B839" s="589"/>
      <c r="C839" s="589"/>
      <c r="D839" s="589"/>
      <c r="E839" s="589"/>
      <c r="F839" s="589"/>
      <c r="G839" s="589"/>
      <c r="H839" s="589"/>
      <c r="I839" s="589"/>
      <c r="J839" s="589"/>
    </row>
    <row r="840" spans="1:17" ht="13.5" customHeight="1" thickBot="1" x14ac:dyDescent="0.3">
      <c r="A840" s="609" t="s">
        <v>388</v>
      </c>
      <c r="B840" s="610"/>
      <c r="C840" s="610"/>
      <c r="D840" s="610"/>
      <c r="E840" s="610"/>
      <c r="F840" s="610"/>
      <c r="G840" s="610"/>
      <c r="H840" s="610"/>
      <c r="I840" s="611" t="s">
        <v>654</v>
      </c>
      <c r="J840" s="611"/>
    </row>
    <row r="841" spans="1:17" x14ac:dyDescent="0.25">
      <c r="A841" s="555" t="s">
        <v>389</v>
      </c>
      <c r="B841" s="556"/>
      <c r="C841" s="595" t="s">
        <v>84</v>
      </c>
      <c r="D841" s="596"/>
      <c r="E841" s="596"/>
      <c r="F841" s="596"/>
      <c r="G841" s="596"/>
      <c r="H841" s="596"/>
      <c r="I841" s="596"/>
      <c r="J841" s="597"/>
    </row>
    <row r="842" spans="1:17" ht="15" customHeight="1" x14ac:dyDescent="0.25">
      <c r="A842" s="557"/>
      <c r="B842" s="558"/>
      <c r="C842" s="598" t="s">
        <v>390</v>
      </c>
      <c r="D842" s="566" t="s">
        <v>671</v>
      </c>
      <c r="E842" s="568" t="s">
        <v>672</v>
      </c>
      <c r="F842" s="569"/>
      <c r="G842" s="568" t="s">
        <v>673</v>
      </c>
      <c r="H842" s="572"/>
      <c r="I842" s="566" t="s">
        <v>89</v>
      </c>
      <c r="J842" s="575"/>
    </row>
    <row r="843" spans="1:17" ht="30" customHeight="1" x14ac:dyDescent="0.25">
      <c r="A843" s="559"/>
      <c r="B843" s="560"/>
      <c r="C843" s="599"/>
      <c r="D843" s="567"/>
      <c r="E843" s="570"/>
      <c r="F843" s="571"/>
      <c r="G843" s="573"/>
      <c r="H843" s="574"/>
      <c r="I843" s="576"/>
      <c r="J843" s="577"/>
    </row>
    <row r="844" spans="1:17" s="11" customFormat="1" ht="13.5" thickBot="1" x14ac:dyDescent="0.25">
      <c r="A844" s="585" t="s">
        <v>577</v>
      </c>
      <c r="B844" s="586"/>
      <c r="C844" s="58" t="s">
        <v>578</v>
      </c>
      <c r="D844" s="58" t="s">
        <v>579</v>
      </c>
      <c r="E844" s="550" t="s">
        <v>580</v>
      </c>
      <c r="F844" s="551"/>
      <c r="G844" s="550" t="s">
        <v>581</v>
      </c>
      <c r="H844" s="551"/>
      <c r="I844" s="550" t="s">
        <v>665</v>
      </c>
      <c r="J844" s="552"/>
      <c r="L844" s="342"/>
      <c r="M844" s="342"/>
      <c r="N844" s="342"/>
      <c r="O844" s="342"/>
      <c r="P844" s="342"/>
      <c r="Q844" s="342"/>
    </row>
    <row r="845" spans="1:17" x14ac:dyDescent="0.25">
      <c r="A845" s="545" t="s">
        <v>391</v>
      </c>
      <c r="B845" s="546"/>
      <c r="C845" s="140">
        <f>SUM(I865)</f>
        <v>675000</v>
      </c>
      <c r="D845" s="140"/>
      <c r="E845" s="547"/>
      <c r="F845" s="547"/>
      <c r="G845" s="547"/>
      <c r="H845" s="547"/>
      <c r="I845" s="587">
        <f>SUM(C845)+D845-E845+G845</f>
        <v>675000</v>
      </c>
      <c r="J845" s="588"/>
    </row>
    <row r="846" spans="1:17" s="11" customFormat="1" ht="23.25" hidden="1" customHeight="1" x14ac:dyDescent="0.2">
      <c r="A846" s="540" t="s">
        <v>392</v>
      </c>
      <c r="B846" s="541"/>
      <c r="C846" s="165"/>
      <c r="D846" s="165"/>
      <c r="E846" s="582"/>
      <c r="F846" s="582"/>
      <c r="G846" s="582"/>
      <c r="H846" s="582"/>
      <c r="I846" s="583">
        <f t="shared" ref="I846:I855" si="8">SUM(C846)+D846-E846+G846</f>
        <v>0</v>
      </c>
      <c r="J846" s="584"/>
      <c r="L846" s="342"/>
      <c r="M846" s="342"/>
      <c r="N846" s="342"/>
      <c r="O846" s="342"/>
      <c r="P846" s="342"/>
      <c r="Q846" s="342"/>
    </row>
    <row r="847" spans="1:17" x14ac:dyDescent="0.25">
      <c r="A847" s="532" t="s">
        <v>393</v>
      </c>
      <c r="B847" s="533"/>
      <c r="C847" s="143"/>
      <c r="D847" s="143"/>
      <c r="E847" s="514"/>
      <c r="F847" s="514"/>
      <c r="G847" s="514"/>
      <c r="H847" s="514"/>
      <c r="I847" s="515">
        <f t="shared" si="8"/>
        <v>0</v>
      </c>
      <c r="J847" s="516"/>
    </row>
    <row r="848" spans="1:17" s="11" customFormat="1" ht="21.75" hidden="1" customHeight="1" x14ac:dyDescent="0.2">
      <c r="A848" s="540" t="s">
        <v>394</v>
      </c>
      <c r="B848" s="541"/>
      <c r="C848" s="165"/>
      <c r="D848" s="165"/>
      <c r="E848" s="582"/>
      <c r="F848" s="582"/>
      <c r="G848" s="582"/>
      <c r="H848" s="582"/>
      <c r="I848" s="583">
        <f t="shared" si="8"/>
        <v>0</v>
      </c>
      <c r="J848" s="584"/>
      <c r="L848" s="342"/>
      <c r="M848" s="342"/>
      <c r="N848" s="342"/>
      <c r="O848" s="342"/>
      <c r="P848" s="342"/>
      <c r="Q848" s="342"/>
    </row>
    <row r="849" spans="1:17" x14ac:dyDescent="0.25">
      <c r="A849" s="532" t="s">
        <v>395</v>
      </c>
      <c r="B849" s="533"/>
      <c r="C849" s="143"/>
      <c r="D849" s="143"/>
      <c r="E849" s="514"/>
      <c r="F849" s="514"/>
      <c r="G849" s="514"/>
      <c r="H849" s="514"/>
      <c r="I849" s="515">
        <f t="shared" si="8"/>
        <v>0</v>
      </c>
      <c r="J849" s="516"/>
    </row>
    <row r="850" spans="1:17" s="11" customFormat="1" ht="22.5" customHeight="1" x14ac:dyDescent="0.2">
      <c r="A850" s="540" t="s">
        <v>396</v>
      </c>
      <c r="B850" s="541"/>
      <c r="C850" s="143"/>
      <c r="D850" s="165"/>
      <c r="E850" s="582"/>
      <c r="F850" s="582"/>
      <c r="G850" s="582"/>
      <c r="H850" s="582"/>
      <c r="I850" s="583">
        <f t="shared" si="8"/>
        <v>0</v>
      </c>
      <c r="J850" s="584"/>
      <c r="L850" s="342"/>
      <c r="M850" s="342"/>
      <c r="N850" s="342"/>
      <c r="O850" s="342"/>
      <c r="P850" s="342"/>
      <c r="Q850" s="342"/>
    </row>
    <row r="851" spans="1:17" x14ac:dyDescent="0.25">
      <c r="A851" s="142" t="s">
        <v>397</v>
      </c>
      <c r="B851" s="143"/>
      <c r="C851" s="143">
        <f>SUM(I871)</f>
        <v>62300</v>
      </c>
      <c r="D851" s="143"/>
      <c r="E851" s="514"/>
      <c r="F851" s="514"/>
      <c r="G851" s="514">
        <f>SUM(F424)</f>
        <v>5200</v>
      </c>
      <c r="H851" s="514"/>
      <c r="I851" s="515">
        <f t="shared" si="8"/>
        <v>67500</v>
      </c>
      <c r="J851" s="516"/>
    </row>
    <row r="852" spans="1:17" s="11" customFormat="1" ht="17.25" customHeight="1" x14ac:dyDescent="0.2">
      <c r="A852" s="540" t="s">
        <v>398</v>
      </c>
      <c r="B852" s="541"/>
      <c r="C852" s="143">
        <f>SUM(I872)</f>
        <v>0</v>
      </c>
      <c r="D852" s="165"/>
      <c r="E852" s="582"/>
      <c r="F852" s="582"/>
      <c r="G852" s="582"/>
      <c r="H852" s="582"/>
      <c r="I852" s="583">
        <f t="shared" si="8"/>
        <v>0</v>
      </c>
      <c r="J852" s="584"/>
      <c r="L852" s="342"/>
      <c r="M852" s="342"/>
      <c r="N852" s="342"/>
      <c r="O852" s="342"/>
      <c r="P852" s="342"/>
      <c r="Q852" s="342"/>
    </row>
    <row r="853" spans="1:17" ht="15.75" customHeight="1" x14ac:dyDescent="0.25">
      <c r="A853" s="540" t="s">
        <v>399</v>
      </c>
      <c r="B853" s="541"/>
      <c r="C853" s="143">
        <f>SUM(I873)</f>
        <v>176053</v>
      </c>
      <c r="D853" s="143">
        <f>SUM(F690)</f>
        <v>0</v>
      </c>
      <c r="E853" s="514">
        <v>78439</v>
      </c>
      <c r="F853" s="514"/>
      <c r="G853" s="514">
        <f>SUM(F429)</f>
        <v>54793</v>
      </c>
      <c r="H853" s="514"/>
      <c r="I853" s="515">
        <f t="shared" si="8"/>
        <v>152407</v>
      </c>
      <c r="J853" s="516"/>
    </row>
    <row r="854" spans="1:17" ht="24" hidden="1" customHeight="1" x14ac:dyDescent="0.25">
      <c r="A854" s="532" t="s">
        <v>400</v>
      </c>
      <c r="B854" s="533"/>
      <c r="C854" s="143">
        <f>SUM(I874)</f>
        <v>0</v>
      </c>
      <c r="D854" s="143"/>
      <c r="E854" s="514"/>
      <c r="F854" s="514"/>
      <c r="G854" s="514"/>
      <c r="H854" s="514"/>
      <c r="I854" s="515">
        <f t="shared" si="8"/>
        <v>0</v>
      </c>
      <c r="J854" s="516"/>
    </row>
    <row r="855" spans="1:17" ht="21.75" customHeight="1" x14ac:dyDescent="0.25">
      <c r="A855" s="580" t="s">
        <v>401</v>
      </c>
      <c r="B855" s="581"/>
      <c r="C855" s="216">
        <f>SUM(I875)</f>
        <v>59993</v>
      </c>
      <c r="D855" s="181">
        <v>45676</v>
      </c>
      <c r="E855" s="524"/>
      <c r="F855" s="524"/>
      <c r="G855" s="524">
        <f>SUM(G845:H854)*-1</f>
        <v>-59993</v>
      </c>
      <c r="H855" s="524"/>
      <c r="I855" s="525">
        <f t="shared" si="8"/>
        <v>45676</v>
      </c>
      <c r="J855" s="526"/>
    </row>
    <row r="856" spans="1:17" ht="15" customHeight="1" x14ac:dyDescent="0.25">
      <c r="A856" s="527" t="s">
        <v>402</v>
      </c>
      <c r="B856" s="528"/>
      <c r="C856" s="529"/>
      <c r="D856" s="143"/>
      <c r="E856" s="578">
        <v>58760</v>
      </c>
      <c r="F856" s="578"/>
      <c r="G856" s="514"/>
      <c r="H856" s="514"/>
      <c r="I856" s="515"/>
      <c r="J856" s="516"/>
    </row>
    <row r="857" spans="1:17" ht="24" customHeight="1" x14ac:dyDescent="0.25">
      <c r="A857" s="534" t="s">
        <v>403</v>
      </c>
      <c r="B857" s="579"/>
      <c r="C857" s="513"/>
      <c r="D857" s="143"/>
      <c r="E857" s="514">
        <v>19679</v>
      </c>
      <c r="F857" s="514"/>
      <c r="G857" s="514"/>
      <c r="H857" s="514"/>
      <c r="I857" s="515"/>
      <c r="J857" s="516"/>
    </row>
    <row r="858" spans="1:17" ht="19.5" customHeight="1" thickBot="1" x14ac:dyDescent="0.3">
      <c r="A858" s="517" t="s">
        <v>404</v>
      </c>
      <c r="B858" s="518"/>
      <c r="C858" s="217">
        <f>SUM(C845:C857)</f>
        <v>973346</v>
      </c>
      <c r="D858" s="217">
        <f>SUM(D845:D857)</f>
        <v>45676</v>
      </c>
      <c r="E858" s="519">
        <f>SUM(E845:F855)</f>
        <v>78439</v>
      </c>
      <c r="F858" s="519"/>
      <c r="G858" s="519">
        <f>SUM(G845:H857)</f>
        <v>0</v>
      </c>
      <c r="H858" s="519"/>
      <c r="I858" s="519">
        <f>SUM(I845:J857)</f>
        <v>940583</v>
      </c>
      <c r="J858" s="521"/>
    </row>
    <row r="859" spans="1:17" ht="11.25" customHeight="1" x14ac:dyDescent="0.25"/>
    <row r="860" spans="1:17" ht="15.75" thickBot="1" x14ac:dyDescent="0.3">
      <c r="A860" s="218"/>
      <c r="I860" s="553" t="s">
        <v>678</v>
      </c>
      <c r="J860" s="554"/>
    </row>
    <row r="861" spans="1:17" x14ac:dyDescent="0.25">
      <c r="A861" s="555" t="s">
        <v>389</v>
      </c>
      <c r="B861" s="556"/>
      <c r="C861" s="561" t="s">
        <v>701</v>
      </c>
      <c r="D861" s="562"/>
      <c r="E861" s="562"/>
      <c r="F861" s="562"/>
      <c r="G861" s="562"/>
      <c r="H861" s="562"/>
      <c r="I861" s="562"/>
      <c r="J861" s="563"/>
    </row>
    <row r="862" spans="1:17" x14ac:dyDescent="0.25">
      <c r="A862" s="557"/>
      <c r="B862" s="558"/>
      <c r="C862" s="564" t="s">
        <v>405</v>
      </c>
      <c r="D862" s="566" t="s">
        <v>671</v>
      </c>
      <c r="E862" s="568" t="s">
        <v>672</v>
      </c>
      <c r="F862" s="569"/>
      <c r="G862" s="568" t="s">
        <v>673</v>
      </c>
      <c r="H862" s="572"/>
      <c r="I862" s="566" t="s">
        <v>89</v>
      </c>
      <c r="J862" s="575"/>
    </row>
    <row r="863" spans="1:17" ht="30" customHeight="1" x14ac:dyDescent="0.25">
      <c r="A863" s="559"/>
      <c r="B863" s="560"/>
      <c r="C863" s="565"/>
      <c r="D863" s="567"/>
      <c r="E863" s="570"/>
      <c r="F863" s="571"/>
      <c r="G863" s="573"/>
      <c r="H863" s="574"/>
      <c r="I863" s="576"/>
      <c r="J863" s="577"/>
    </row>
    <row r="864" spans="1:17" ht="13.5" customHeight="1" thickBot="1" x14ac:dyDescent="0.3">
      <c r="A864" s="548" t="s">
        <v>577</v>
      </c>
      <c r="B864" s="549"/>
      <c r="C864" s="58" t="s">
        <v>578</v>
      </c>
      <c r="D864" s="58" t="s">
        <v>579</v>
      </c>
      <c r="E864" s="550" t="s">
        <v>580</v>
      </c>
      <c r="F864" s="551"/>
      <c r="G864" s="550" t="s">
        <v>581</v>
      </c>
      <c r="H864" s="551"/>
      <c r="I864" s="550" t="s">
        <v>665</v>
      </c>
      <c r="J864" s="552"/>
    </row>
    <row r="865" spans="1:10" x14ac:dyDescent="0.25">
      <c r="A865" s="545" t="s">
        <v>391</v>
      </c>
      <c r="B865" s="546"/>
      <c r="C865" s="140">
        <v>675000</v>
      </c>
      <c r="D865" s="140"/>
      <c r="E865" s="547"/>
      <c r="F865" s="547"/>
      <c r="G865" s="547"/>
      <c r="H865" s="547"/>
      <c r="I865" s="515">
        <f>SUM(C865)+D865-E865</f>
        <v>675000</v>
      </c>
      <c r="J865" s="516"/>
    </row>
    <row r="866" spans="1:10" ht="25.5" hidden="1" customHeight="1" x14ac:dyDescent="0.25">
      <c r="A866" s="540" t="s">
        <v>392</v>
      </c>
      <c r="B866" s="541"/>
      <c r="C866" s="143"/>
      <c r="D866" s="143"/>
      <c r="E866" s="514"/>
      <c r="F866" s="514"/>
      <c r="G866" s="536"/>
      <c r="H866" s="537"/>
      <c r="I866" s="515"/>
      <c r="J866" s="516"/>
    </row>
    <row r="867" spans="1:10" hidden="1" x14ac:dyDescent="0.25">
      <c r="A867" s="532" t="s">
        <v>393</v>
      </c>
      <c r="B867" s="533"/>
      <c r="C867" s="143"/>
      <c r="D867" s="143"/>
      <c r="E867" s="514"/>
      <c r="F867" s="514"/>
      <c r="G867" s="542"/>
      <c r="H867" s="542"/>
      <c r="I867" s="515"/>
      <c r="J867" s="516"/>
    </row>
    <row r="868" spans="1:10" ht="24.75" hidden="1" customHeight="1" x14ac:dyDescent="0.25">
      <c r="A868" s="540" t="s">
        <v>394</v>
      </c>
      <c r="B868" s="541"/>
      <c r="C868" s="143"/>
      <c r="D868" s="143"/>
      <c r="E868" s="514"/>
      <c r="F868" s="514"/>
      <c r="G868" s="543"/>
      <c r="H868" s="544"/>
      <c r="I868" s="515"/>
      <c r="J868" s="516"/>
    </row>
    <row r="869" spans="1:10" hidden="1" x14ac:dyDescent="0.25">
      <c r="A869" s="532" t="s">
        <v>395</v>
      </c>
      <c r="B869" s="533"/>
      <c r="C869" s="143"/>
      <c r="D869" s="143"/>
      <c r="E869" s="514"/>
      <c r="F869" s="514"/>
      <c r="G869" s="514"/>
      <c r="H869" s="514"/>
      <c r="I869" s="515">
        <f t="shared" ref="I869:I875" si="9">SUM(C869)+D869-E869+G869</f>
        <v>0</v>
      </c>
      <c r="J869" s="516"/>
    </row>
    <row r="870" spans="1:10" ht="27" hidden="1" customHeight="1" x14ac:dyDescent="0.25">
      <c r="A870" s="540" t="s">
        <v>396</v>
      </c>
      <c r="B870" s="541"/>
      <c r="C870" s="143"/>
      <c r="D870" s="143"/>
      <c r="E870" s="514"/>
      <c r="F870" s="514"/>
      <c r="G870" s="514"/>
      <c r="H870" s="514"/>
      <c r="I870" s="515">
        <f t="shared" si="9"/>
        <v>0</v>
      </c>
      <c r="J870" s="516"/>
    </row>
    <row r="871" spans="1:10" x14ac:dyDescent="0.25">
      <c r="A871" s="142" t="s">
        <v>397</v>
      </c>
      <c r="B871" s="143"/>
      <c r="C871" s="143">
        <v>55921</v>
      </c>
      <c r="D871" s="143"/>
      <c r="E871" s="514"/>
      <c r="F871" s="514"/>
      <c r="G871" s="514">
        <v>6379</v>
      </c>
      <c r="H871" s="514"/>
      <c r="I871" s="515">
        <f t="shared" si="9"/>
        <v>62300</v>
      </c>
      <c r="J871" s="516"/>
    </row>
    <row r="872" spans="1:10" ht="15" customHeight="1" x14ac:dyDescent="0.25">
      <c r="A872" s="534" t="s">
        <v>398</v>
      </c>
      <c r="B872" s="535"/>
      <c r="C872" s="143"/>
      <c r="D872" s="143"/>
      <c r="E872" s="536"/>
      <c r="F872" s="537"/>
      <c r="G872" s="536"/>
      <c r="H872" s="537"/>
      <c r="I872" s="538">
        <f t="shared" si="9"/>
        <v>0</v>
      </c>
      <c r="J872" s="539"/>
    </row>
    <row r="873" spans="1:10" ht="21.75" customHeight="1" x14ac:dyDescent="0.25">
      <c r="A873" s="530" t="s">
        <v>399</v>
      </c>
      <c r="B873" s="531"/>
      <c r="C873" s="143">
        <v>139725</v>
      </c>
      <c r="D873" s="143">
        <v>0</v>
      </c>
      <c r="E873" s="514"/>
      <c r="F873" s="514"/>
      <c r="G873" s="514">
        <v>36328</v>
      </c>
      <c r="H873" s="514"/>
      <c r="I873" s="515">
        <f>SUM(C873)+D873-E873+G873</f>
        <v>176053</v>
      </c>
      <c r="J873" s="516"/>
    </row>
    <row r="874" spans="1:10" ht="24" hidden="1" customHeight="1" x14ac:dyDescent="0.25">
      <c r="A874" s="532" t="s">
        <v>400</v>
      </c>
      <c r="B874" s="533"/>
      <c r="C874" s="143"/>
      <c r="D874" s="143">
        <f>SUM(H690)</f>
        <v>0</v>
      </c>
      <c r="E874" s="514"/>
      <c r="F874" s="514"/>
      <c r="G874" s="514"/>
      <c r="H874" s="514"/>
      <c r="I874" s="515">
        <f t="shared" si="9"/>
        <v>0</v>
      </c>
      <c r="J874" s="516"/>
    </row>
    <row r="875" spans="1:10" ht="21.75" customHeight="1" x14ac:dyDescent="0.25">
      <c r="A875" s="522" t="s">
        <v>401</v>
      </c>
      <c r="B875" s="523"/>
      <c r="C875" s="216">
        <v>127507</v>
      </c>
      <c r="D875" s="216">
        <v>59993</v>
      </c>
      <c r="E875" s="524">
        <v>84800</v>
      </c>
      <c r="F875" s="524"/>
      <c r="G875" s="524">
        <f>SUM(G865:H873)*-1</f>
        <v>-42707</v>
      </c>
      <c r="H875" s="524"/>
      <c r="I875" s="525">
        <f t="shared" si="9"/>
        <v>59993</v>
      </c>
      <c r="J875" s="526"/>
    </row>
    <row r="876" spans="1:10" ht="17.25" customHeight="1" x14ac:dyDescent="0.25">
      <c r="A876" s="527" t="s">
        <v>406</v>
      </c>
      <c r="B876" s="528"/>
      <c r="C876" s="529"/>
      <c r="D876" s="143"/>
      <c r="E876" s="514">
        <f>SUM(E873:F875)</f>
        <v>84800</v>
      </c>
      <c r="F876" s="514"/>
      <c r="G876" s="514"/>
      <c r="H876" s="514"/>
      <c r="I876" s="515"/>
      <c r="J876" s="516"/>
    </row>
    <row r="877" spans="1:10" ht="21" customHeight="1" x14ac:dyDescent="0.25">
      <c r="A877" s="511" t="s">
        <v>403</v>
      </c>
      <c r="B877" s="512"/>
      <c r="C877" s="513"/>
      <c r="D877" s="143"/>
      <c r="E877" s="514"/>
      <c r="F877" s="514"/>
      <c r="G877" s="514"/>
      <c r="H877" s="514"/>
      <c r="I877" s="515"/>
      <c r="J877" s="516"/>
    </row>
    <row r="878" spans="1:10" ht="18.75" customHeight="1" thickBot="1" x14ac:dyDescent="0.3">
      <c r="A878" s="517" t="s">
        <v>404</v>
      </c>
      <c r="B878" s="518"/>
      <c r="C878" s="217">
        <f>SUM(C865:C877)-C866</f>
        <v>998153</v>
      </c>
      <c r="D878" s="217">
        <f>SUM(D865:D877)</f>
        <v>59993</v>
      </c>
      <c r="E878" s="519">
        <f>SUM(E865:F875)</f>
        <v>84800</v>
      </c>
      <c r="F878" s="519"/>
      <c r="G878" s="520">
        <f>SUM(G865:H877)</f>
        <v>0</v>
      </c>
      <c r="H878" s="520"/>
      <c r="I878" s="519">
        <f>SUM(I865:J877)-I866</f>
        <v>973346</v>
      </c>
      <c r="J878" s="521"/>
    </row>
    <row r="879" spans="1:10" ht="9" customHeight="1" x14ac:dyDescent="0.25"/>
    <row r="880" spans="1:10" ht="15" customHeight="1" x14ac:dyDescent="0.25">
      <c r="A880" s="499" t="s">
        <v>407</v>
      </c>
      <c r="B880" s="499"/>
      <c r="C880" s="499"/>
      <c r="D880" s="499"/>
      <c r="E880" s="499"/>
      <c r="F880" s="499"/>
      <c r="G880" s="499"/>
      <c r="H880" s="499"/>
      <c r="I880" s="499"/>
      <c r="J880" s="499"/>
    </row>
    <row r="881" spans="1:10" ht="6.75" customHeight="1" thickBot="1" x14ac:dyDescent="0.3">
      <c r="A881" s="219"/>
      <c r="B881" s="220"/>
      <c r="C881" s="221"/>
      <c r="D881" s="221"/>
      <c r="E881" s="222"/>
      <c r="F881" s="222"/>
    </row>
    <row r="882" spans="1:10" ht="15.75" customHeight="1" thickBot="1" x14ac:dyDescent="0.3">
      <c r="A882" s="223" t="s">
        <v>408</v>
      </c>
      <c r="B882" s="500" t="s">
        <v>409</v>
      </c>
      <c r="C882" s="501"/>
      <c r="D882" s="501"/>
      <c r="E882" s="501"/>
      <c r="F882" s="501"/>
      <c r="G882" s="502"/>
      <c r="H882" s="461">
        <v>2014</v>
      </c>
      <c r="I882" s="462"/>
      <c r="J882" s="224">
        <v>2013</v>
      </c>
    </row>
    <row r="883" spans="1:10" ht="15" customHeight="1" x14ac:dyDescent="0.25">
      <c r="A883" s="503" t="s">
        <v>410</v>
      </c>
      <c r="B883" s="504"/>
      <c r="C883" s="504"/>
      <c r="D883" s="504"/>
      <c r="E883" s="504"/>
      <c r="F883" s="504"/>
      <c r="G883" s="504"/>
      <c r="H883" s="505"/>
      <c r="I883" s="505"/>
      <c r="J883" s="225"/>
    </row>
    <row r="884" spans="1:10" ht="24.75" customHeight="1" x14ac:dyDescent="0.25">
      <c r="A884" s="226" t="s">
        <v>411</v>
      </c>
      <c r="B884" s="506" t="s">
        <v>412</v>
      </c>
      <c r="C884" s="506"/>
      <c r="D884" s="506"/>
      <c r="E884" s="506"/>
      <c r="F884" s="506"/>
      <c r="G884" s="506"/>
      <c r="H884" s="507">
        <v>48558</v>
      </c>
      <c r="I884" s="507"/>
      <c r="J884" s="227">
        <v>80748</v>
      </c>
    </row>
    <row r="885" spans="1:10" ht="9" customHeight="1" x14ac:dyDescent="0.25">
      <c r="A885" s="228"/>
      <c r="B885" s="508"/>
      <c r="C885" s="509"/>
      <c r="D885" s="509"/>
      <c r="E885" s="509"/>
      <c r="F885" s="509"/>
      <c r="G885" s="510"/>
      <c r="H885" s="446"/>
      <c r="I885" s="446"/>
      <c r="J885" s="229"/>
    </row>
    <row r="886" spans="1:10" ht="15" customHeight="1" x14ac:dyDescent="0.25">
      <c r="A886" s="494" t="s">
        <v>413</v>
      </c>
      <c r="B886" s="492" t="s">
        <v>414</v>
      </c>
      <c r="C886" s="492"/>
      <c r="D886" s="492"/>
      <c r="E886" s="492"/>
      <c r="F886" s="492"/>
      <c r="G886" s="492"/>
      <c r="H886" s="496">
        <f>SUM(H888:H897)</f>
        <v>83745</v>
      </c>
      <c r="I886" s="496"/>
      <c r="J886" s="497">
        <f>SUM(J888:J897)</f>
        <v>45952</v>
      </c>
    </row>
    <row r="887" spans="1:10" ht="11.25" customHeight="1" x14ac:dyDescent="0.25">
      <c r="A887" s="495"/>
      <c r="B887" s="492"/>
      <c r="C887" s="492"/>
      <c r="D887" s="492"/>
      <c r="E887" s="492"/>
      <c r="F887" s="492"/>
      <c r="G887" s="492"/>
      <c r="H887" s="496"/>
      <c r="I887" s="496"/>
      <c r="J887" s="498"/>
    </row>
    <row r="888" spans="1:10" ht="24" customHeight="1" x14ac:dyDescent="0.25">
      <c r="A888" s="228" t="s">
        <v>415</v>
      </c>
      <c r="B888" s="481" t="s">
        <v>416</v>
      </c>
      <c r="C888" s="481"/>
      <c r="D888" s="481"/>
      <c r="E888" s="481"/>
      <c r="F888" s="481"/>
      <c r="G888" s="481"/>
      <c r="H888" s="490">
        <v>55199</v>
      </c>
      <c r="I888" s="490"/>
      <c r="J888" s="230">
        <v>46329</v>
      </c>
    </row>
    <row r="889" spans="1:10" ht="34.5" hidden="1" customHeight="1" x14ac:dyDescent="0.25">
      <c r="A889" s="231" t="s">
        <v>417</v>
      </c>
      <c r="B889" s="480" t="s">
        <v>418</v>
      </c>
      <c r="C889" s="480"/>
      <c r="D889" s="480"/>
      <c r="E889" s="480"/>
      <c r="F889" s="480"/>
      <c r="G889" s="480"/>
      <c r="H889" s="491"/>
      <c r="I889" s="491"/>
      <c r="J889" s="232"/>
    </row>
    <row r="890" spans="1:10" ht="15" customHeight="1" x14ac:dyDescent="0.25">
      <c r="A890" s="228" t="s">
        <v>419</v>
      </c>
      <c r="B890" s="480" t="s">
        <v>420</v>
      </c>
      <c r="C890" s="480"/>
      <c r="D890" s="480"/>
      <c r="E890" s="480"/>
      <c r="F890" s="480"/>
      <c r="G890" s="480"/>
      <c r="H890" s="490">
        <v>1105</v>
      </c>
      <c r="I890" s="490"/>
      <c r="J890" s="230">
        <v>2871</v>
      </c>
    </row>
    <row r="891" spans="1:10" ht="15" customHeight="1" x14ac:dyDescent="0.25">
      <c r="A891" s="228" t="s">
        <v>421</v>
      </c>
      <c r="B891" s="480" t="s">
        <v>422</v>
      </c>
      <c r="C891" s="480"/>
      <c r="D891" s="480"/>
      <c r="E891" s="480"/>
      <c r="F891" s="480"/>
      <c r="G891" s="480"/>
      <c r="H891" s="490"/>
      <c r="I891" s="490"/>
      <c r="J891" s="230"/>
    </row>
    <row r="892" spans="1:10" ht="15" customHeight="1" x14ac:dyDescent="0.25">
      <c r="A892" s="228" t="s">
        <v>423</v>
      </c>
      <c r="B892" s="480" t="s">
        <v>424</v>
      </c>
      <c r="C892" s="480"/>
      <c r="D892" s="480"/>
      <c r="E892" s="480"/>
      <c r="F892" s="480"/>
      <c r="G892" s="480"/>
      <c r="H892" s="490">
        <v>2732</v>
      </c>
      <c r="I892" s="490"/>
      <c r="J892" s="230">
        <v>-12052</v>
      </c>
    </row>
    <row r="893" spans="1:10" x14ac:dyDescent="0.25">
      <c r="A893" s="228" t="s">
        <v>425</v>
      </c>
      <c r="B893" s="481" t="s">
        <v>426</v>
      </c>
      <c r="C893" s="481"/>
      <c r="D893" s="481"/>
      <c r="E893" s="481"/>
      <c r="F893" s="481"/>
      <c r="G893" s="481"/>
      <c r="H893" s="490">
        <v>39</v>
      </c>
      <c r="I893" s="490"/>
      <c r="J893" s="230">
        <v>958</v>
      </c>
    </row>
    <row r="894" spans="1:10" ht="15" customHeight="1" x14ac:dyDescent="0.25">
      <c r="A894" s="228" t="s">
        <v>427</v>
      </c>
      <c r="B894" s="480" t="s">
        <v>428</v>
      </c>
      <c r="C894" s="480"/>
      <c r="D894" s="480"/>
      <c r="E894" s="480"/>
      <c r="F894" s="480"/>
      <c r="G894" s="480"/>
      <c r="H894" s="490">
        <v>28583</v>
      </c>
      <c r="I894" s="490"/>
      <c r="J894" s="230">
        <v>19984</v>
      </c>
    </row>
    <row r="895" spans="1:10" ht="15" customHeight="1" x14ac:dyDescent="0.25">
      <c r="A895" s="228" t="s">
        <v>429</v>
      </c>
      <c r="B895" s="480" t="s">
        <v>430</v>
      </c>
      <c r="C895" s="480"/>
      <c r="D895" s="480"/>
      <c r="E895" s="480"/>
      <c r="F895" s="480"/>
      <c r="G895" s="480"/>
      <c r="H895" s="490">
        <v>-2465</v>
      </c>
      <c r="I895" s="490"/>
      <c r="J895" s="230">
        <v>-15903</v>
      </c>
    </row>
    <row r="896" spans="1:10" ht="24" customHeight="1" x14ac:dyDescent="0.25">
      <c r="A896" s="231" t="s">
        <v>431</v>
      </c>
      <c r="B896" s="480" t="s">
        <v>432</v>
      </c>
      <c r="C896" s="480"/>
      <c r="D896" s="480"/>
      <c r="E896" s="480"/>
      <c r="F896" s="480"/>
      <c r="G896" s="480"/>
      <c r="H896" s="491"/>
      <c r="I896" s="491"/>
      <c r="J896" s="232"/>
    </row>
    <row r="897" spans="1:17" ht="24" customHeight="1" x14ac:dyDescent="0.25">
      <c r="A897" s="231" t="s">
        <v>433</v>
      </c>
      <c r="B897" s="480" t="s">
        <v>434</v>
      </c>
      <c r="C897" s="480"/>
      <c r="D897" s="480"/>
      <c r="E897" s="480"/>
      <c r="F897" s="480"/>
      <c r="G897" s="480"/>
      <c r="H897" s="491">
        <v>-1448</v>
      </c>
      <c r="I897" s="491"/>
      <c r="J897" s="232">
        <v>3765</v>
      </c>
    </row>
    <row r="898" spans="1:17" ht="15" customHeight="1" x14ac:dyDescent="0.25">
      <c r="A898" s="233" t="s">
        <v>435</v>
      </c>
      <c r="B898" s="492" t="s">
        <v>436</v>
      </c>
      <c r="C898" s="492"/>
      <c r="D898" s="492"/>
      <c r="E898" s="492"/>
      <c r="F898" s="492"/>
      <c r="G898" s="492"/>
      <c r="H898" s="493">
        <f>SUM(H899:H904)</f>
        <v>-253481</v>
      </c>
      <c r="I898" s="493"/>
      <c r="J898" s="234">
        <f>SUM(J899:J904)</f>
        <v>10942</v>
      </c>
    </row>
    <row r="899" spans="1:17" s="67" customFormat="1" ht="16.5" customHeight="1" x14ac:dyDescent="0.25">
      <c r="A899" s="235" t="s">
        <v>437</v>
      </c>
      <c r="B899" s="431" t="s">
        <v>438</v>
      </c>
      <c r="C899" s="431"/>
      <c r="D899" s="431"/>
      <c r="E899" s="431"/>
      <c r="F899" s="431"/>
      <c r="G899" s="431"/>
      <c r="H899" s="484">
        <v>-12333</v>
      </c>
      <c r="I899" s="484"/>
      <c r="J899" s="236">
        <v>430856</v>
      </c>
      <c r="L899" s="342"/>
      <c r="M899" s="342"/>
      <c r="N899" s="342"/>
      <c r="O899" s="342"/>
      <c r="P899" s="342"/>
      <c r="Q899" s="342"/>
    </row>
    <row r="900" spans="1:17" s="67" customFormat="1" x14ac:dyDescent="0.25">
      <c r="A900" s="235" t="s">
        <v>439</v>
      </c>
      <c r="B900" s="488" t="s">
        <v>440</v>
      </c>
      <c r="C900" s="488"/>
      <c r="D900" s="488"/>
      <c r="E900" s="488"/>
      <c r="F900" s="488"/>
      <c r="G900" s="488"/>
      <c r="H900" s="484">
        <v>-672507</v>
      </c>
      <c r="I900" s="484"/>
      <c r="J900" s="236">
        <v>-65103</v>
      </c>
      <c r="L900" s="342"/>
      <c r="M900" s="342"/>
      <c r="N900" s="342"/>
      <c r="O900" s="342"/>
      <c r="P900" s="342"/>
      <c r="Q900" s="342"/>
    </row>
    <row r="901" spans="1:17" s="67" customFormat="1" ht="15" customHeight="1" x14ac:dyDescent="0.25">
      <c r="A901" s="235" t="s">
        <v>441</v>
      </c>
      <c r="B901" s="431" t="s">
        <v>442</v>
      </c>
      <c r="C901" s="431"/>
      <c r="D901" s="431"/>
      <c r="E901" s="431"/>
      <c r="F901" s="431"/>
      <c r="G901" s="431"/>
      <c r="H901" s="484">
        <v>-80824</v>
      </c>
      <c r="I901" s="484"/>
      <c r="J901" s="236">
        <v>-102811</v>
      </c>
      <c r="L901" s="342"/>
      <c r="M901" s="342"/>
      <c r="N901" s="342"/>
      <c r="O901" s="342"/>
      <c r="P901" s="342"/>
      <c r="Q901" s="342"/>
    </row>
    <row r="902" spans="1:17" s="67" customFormat="1" ht="15.75" customHeight="1" x14ac:dyDescent="0.25">
      <c r="A902" s="235" t="s">
        <v>443</v>
      </c>
      <c r="B902" s="431" t="s">
        <v>444</v>
      </c>
      <c r="C902" s="431"/>
      <c r="D902" s="431"/>
      <c r="E902" s="431"/>
      <c r="F902" s="431"/>
      <c r="G902" s="431"/>
      <c r="H902" s="489">
        <v>426400</v>
      </c>
      <c r="I902" s="489"/>
      <c r="J902" s="237">
        <v>-252000</v>
      </c>
      <c r="L902" s="342"/>
      <c r="M902" s="342"/>
      <c r="N902" s="342"/>
      <c r="O902" s="342"/>
      <c r="P902" s="342"/>
      <c r="Q902" s="342"/>
    </row>
    <row r="903" spans="1:17" s="67" customFormat="1" ht="23.25" customHeight="1" x14ac:dyDescent="0.25">
      <c r="A903" s="235" t="s">
        <v>445</v>
      </c>
      <c r="B903" s="431" t="s">
        <v>446</v>
      </c>
      <c r="C903" s="431"/>
      <c r="D903" s="431"/>
      <c r="E903" s="431"/>
      <c r="F903" s="431"/>
      <c r="G903" s="431"/>
      <c r="H903" s="484">
        <v>85783</v>
      </c>
      <c r="I903" s="484"/>
      <c r="J903" s="236"/>
      <c r="L903" s="342"/>
      <c r="M903" s="342"/>
      <c r="N903" s="342"/>
      <c r="O903" s="342"/>
      <c r="P903" s="342"/>
      <c r="Q903" s="342"/>
    </row>
    <row r="904" spans="1:17" s="67" customFormat="1" ht="21" hidden="1" customHeight="1" x14ac:dyDescent="0.25">
      <c r="A904" s="235" t="s">
        <v>447</v>
      </c>
      <c r="B904" s="431" t="s">
        <v>448</v>
      </c>
      <c r="C904" s="431"/>
      <c r="D904" s="431"/>
      <c r="E904" s="431"/>
      <c r="F904" s="431"/>
      <c r="G904" s="431"/>
      <c r="H904" s="485"/>
      <c r="I904" s="485"/>
      <c r="J904" s="237"/>
      <c r="L904" s="342"/>
      <c r="M904" s="342"/>
      <c r="N904" s="342"/>
      <c r="O904" s="342"/>
      <c r="P904" s="342"/>
      <c r="Q904" s="342"/>
    </row>
    <row r="905" spans="1:17" ht="25.5" customHeight="1" x14ac:dyDescent="0.25">
      <c r="A905" s="486" t="s">
        <v>449</v>
      </c>
      <c r="B905" s="487"/>
      <c r="C905" s="487"/>
      <c r="D905" s="487"/>
      <c r="E905" s="487"/>
      <c r="F905" s="487"/>
      <c r="G905" s="487"/>
      <c r="H905" s="454">
        <f>SUM(H884,H886,H898)</f>
        <v>-121178</v>
      </c>
      <c r="I905" s="454"/>
      <c r="J905" s="238">
        <f>SUM(J884,J886,J898)</f>
        <v>137642</v>
      </c>
    </row>
    <row r="906" spans="1:17" ht="6.75" customHeight="1" x14ac:dyDescent="0.25">
      <c r="A906" s="228"/>
      <c r="B906" s="448"/>
      <c r="C906" s="448"/>
      <c r="D906" s="448"/>
      <c r="E906" s="448"/>
      <c r="F906" s="448"/>
      <c r="G906" s="448"/>
      <c r="H906" s="446"/>
      <c r="I906" s="446"/>
      <c r="J906" s="229"/>
    </row>
    <row r="907" spans="1:17" s="67" customFormat="1" ht="15.75" customHeight="1" x14ac:dyDescent="0.25">
      <c r="A907" s="228" t="s">
        <v>450</v>
      </c>
      <c r="B907" s="433" t="s">
        <v>451</v>
      </c>
      <c r="C907" s="433"/>
      <c r="D907" s="433"/>
      <c r="E907" s="433"/>
      <c r="F907" s="433"/>
      <c r="G907" s="433"/>
      <c r="H907" s="446">
        <v>13</v>
      </c>
      <c r="I907" s="446"/>
      <c r="J907" s="229">
        <v>78</v>
      </c>
      <c r="L907" s="342"/>
      <c r="M907" s="342"/>
      <c r="N907" s="342"/>
      <c r="O907" s="342"/>
      <c r="P907" s="342"/>
      <c r="Q907" s="342"/>
    </row>
    <row r="908" spans="1:17" ht="22.5" customHeight="1" x14ac:dyDescent="0.25">
      <c r="A908" s="228" t="s">
        <v>452</v>
      </c>
      <c r="B908" s="481" t="s">
        <v>453</v>
      </c>
      <c r="C908" s="481"/>
      <c r="D908" s="481"/>
      <c r="E908" s="481"/>
      <c r="F908" s="481"/>
      <c r="G908" s="481"/>
      <c r="H908" s="447">
        <v>-3764</v>
      </c>
      <c r="I908" s="447"/>
      <c r="J908" s="239">
        <v>-19421</v>
      </c>
    </row>
    <row r="909" spans="1:17" ht="24" customHeight="1" x14ac:dyDescent="0.25">
      <c r="A909" s="228" t="s">
        <v>454</v>
      </c>
      <c r="B909" s="480" t="s">
        <v>455</v>
      </c>
      <c r="C909" s="480"/>
      <c r="D909" s="480"/>
      <c r="E909" s="480"/>
      <c r="F909" s="480"/>
      <c r="G909" s="480"/>
      <c r="H909" s="446"/>
      <c r="I909" s="446"/>
      <c r="J909" s="229"/>
    </row>
    <row r="910" spans="1:17" ht="15" customHeight="1" x14ac:dyDescent="0.25">
      <c r="A910" s="442" t="s">
        <v>456</v>
      </c>
      <c r="B910" s="478"/>
      <c r="C910" s="478"/>
      <c r="D910" s="478"/>
      <c r="E910" s="478"/>
      <c r="F910" s="478"/>
      <c r="G910" s="478"/>
      <c r="H910" s="479">
        <f>SUM(H905,H907:H909)</f>
        <v>-124929</v>
      </c>
      <c r="I910" s="479"/>
      <c r="J910" s="240">
        <f>SUM(J905,J907:J909)</f>
        <v>118299</v>
      </c>
    </row>
    <row r="911" spans="1:17" ht="25.5" customHeight="1" x14ac:dyDescent="0.25">
      <c r="A911" s="231" t="s">
        <v>457</v>
      </c>
      <c r="B911" s="480" t="s">
        <v>458</v>
      </c>
      <c r="C911" s="480"/>
      <c r="D911" s="480"/>
      <c r="E911" s="480"/>
      <c r="F911" s="480"/>
      <c r="G911" s="480"/>
      <c r="H911" s="416">
        <v>6533</v>
      </c>
      <c r="I911" s="416"/>
      <c r="J911" s="241">
        <v>-27488</v>
      </c>
    </row>
    <row r="912" spans="1:17" ht="23.25" customHeight="1" x14ac:dyDescent="0.25">
      <c r="A912" s="228" t="s">
        <v>459</v>
      </c>
      <c r="B912" s="481" t="s">
        <v>460</v>
      </c>
      <c r="C912" s="481"/>
      <c r="D912" s="481"/>
      <c r="E912" s="481"/>
      <c r="F912" s="481"/>
      <c r="G912" s="481"/>
      <c r="H912" s="446"/>
      <c r="I912" s="446"/>
      <c r="J912" s="229"/>
    </row>
    <row r="913" spans="1:17" ht="24.75" customHeight="1" x14ac:dyDescent="0.25">
      <c r="A913" s="228" t="s">
        <v>461</v>
      </c>
      <c r="B913" s="481" t="s">
        <v>462</v>
      </c>
      <c r="C913" s="481"/>
      <c r="D913" s="481"/>
      <c r="E913" s="481"/>
      <c r="F913" s="481"/>
      <c r="G913" s="481"/>
      <c r="H913" s="446"/>
      <c r="I913" s="446"/>
      <c r="J913" s="229"/>
    </row>
    <row r="914" spans="1:17" ht="26.25" customHeight="1" thickBot="1" x14ac:dyDescent="0.3">
      <c r="A914" s="242" t="s">
        <v>463</v>
      </c>
      <c r="B914" s="482" t="s">
        <v>464</v>
      </c>
      <c r="C914" s="482"/>
      <c r="D914" s="482"/>
      <c r="E914" s="482"/>
      <c r="F914" s="482"/>
      <c r="G914" s="482"/>
      <c r="H914" s="483">
        <f>SUM(H910,H911:H913)</f>
        <v>-118396</v>
      </c>
      <c r="I914" s="483"/>
      <c r="J914" s="243">
        <f>SUM(J910,J911:J913)</f>
        <v>90811</v>
      </c>
    </row>
    <row r="915" spans="1:17" ht="11.25" customHeight="1" x14ac:dyDescent="0.25">
      <c r="A915" s="244"/>
      <c r="B915" s="473"/>
      <c r="C915" s="473"/>
      <c r="D915" s="473"/>
      <c r="H915" s="245"/>
      <c r="J915" s="246"/>
    </row>
    <row r="916" spans="1:17" ht="15.75" customHeight="1" thickBot="1" x14ac:dyDescent="0.3">
      <c r="A916" s="474" t="s">
        <v>465</v>
      </c>
      <c r="B916" s="475"/>
      <c r="C916" s="475"/>
      <c r="D916" s="475"/>
      <c r="E916" s="475"/>
      <c r="F916" s="475"/>
      <c r="G916" s="475"/>
      <c r="H916" s="245"/>
      <c r="J916" s="246"/>
    </row>
    <row r="917" spans="1:17" x14ac:dyDescent="0.25">
      <c r="A917" s="273" t="s">
        <v>466</v>
      </c>
      <c r="B917" s="476" t="s">
        <v>467</v>
      </c>
      <c r="C917" s="476"/>
      <c r="D917" s="476"/>
      <c r="E917" s="476"/>
      <c r="F917" s="476"/>
      <c r="G917" s="476"/>
      <c r="H917" s="477"/>
      <c r="I917" s="477"/>
      <c r="J917" s="274"/>
    </row>
    <row r="918" spans="1:17" x14ac:dyDescent="0.25">
      <c r="A918" s="275" t="s">
        <v>468</v>
      </c>
      <c r="B918" s="458" t="s">
        <v>469</v>
      </c>
      <c r="C918" s="458"/>
      <c r="D918" s="458"/>
      <c r="E918" s="458"/>
      <c r="F918" s="458"/>
      <c r="G918" s="458"/>
      <c r="H918" s="459">
        <v>-33447</v>
      </c>
      <c r="I918" s="459"/>
      <c r="J918" s="276">
        <v>-13228</v>
      </c>
    </row>
    <row r="919" spans="1:17" x14ac:dyDescent="0.25">
      <c r="A919" s="275" t="s">
        <v>470</v>
      </c>
      <c r="B919" s="458" t="s">
        <v>471</v>
      </c>
      <c r="C919" s="458"/>
      <c r="D919" s="458"/>
      <c r="E919" s="458"/>
      <c r="F919" s="458"/>
      <c r="G919" s="458"/>
      <c r="H919" s="459"/>
      <c r="I919" s="459"/>
      <c r="J919" s="277"/>
    </row>
    <row r="920" spans="1:17" ht="25.5" customHeight="1" x14ac:dyDescent="0.25">
      <c r="A920" s="275" t="s">
        <v>472</v>
      </c>
      <c r="B920" s="458" t="s">
        <v>473</v>
      </c>
      <c r="C920" s="458"/>
      <c r="D920" s="458"/>
      <c r="E920" s="458"/>
      <c r="F920" s="458"/>
      <c r="G920" s="458"/>
      <c r="H920" s="459">
        <v>28451</v>
      </c>
      <c r="I920" s="459"/>
      <c r="J920" s="277"/>
    </row>
    <row r="921" spans="1:17" ht="24.75" customHeight="1" x14ac:dyDescent="0.25">
      <c r="A921" s="275" t="s">
        <v>474</v>
      </c>
      <c r="B921" s="458" t="s">
        <v>475</v>
      </c>
      <c r="C921" s="458"/>
      <c r="D921" s="458"/>
      <c r="E921" s="458"/>
      <c r="F921" s="458"/>
      <c r="G921" s="458"/>
      <c r="H921" s="459"/>
      <c r="I921" s="459"/>
      <c r="J921" s="277"/>
    </row>
    <row r="922" spans="1:17" x14ac:dyDescent="0.25">
      <c r="A922" s="275" t="s">
        <v>476</v>
      </c>
      <c r="B922" s="458" t="s">
        <v>477</v>
      </c>
      <c r="C922" s="458"/>
      <c r="D922" s="458"/>
      <c r="E922" s="458"/>
      <c r="F922" s="458"/>
      <c r="G922" s="458"/>
      <c r="H922" s="459"/>
      <c r="I922" s="459"/>
      <c r="J922" s="277"/>
    </row>
    <row r="923" spans="1:17" x14ac:dyDescent="0.25">
      <c r="A923" s="275" t="s">
        <v>478</v>
      </c>
      <c r="B923" s="458" t="s">
        <v>479</v>
      </c>
      <c r="C923" s="458"/>
      <c r="D923" s="458"/>
      <c r="E923" s="458"/>
      <c r="F923" s="458"/>
      <c r="G923" s="458"/>
      <c r="H923" s="459"/>
      <c r="I923" s="459"/>
      <c r="J923" s="277"/>
    </row>
    <row r="924" spans="1:17" s="67" customFormat="1" ht="20.25" customHeight="1" thickBot="1" x14ac:dyDescent="0.25">
      <c r="A924" s="247" t="s">
        <v>480</v>
      </c>
      <c r="B924" s="469" t="s">
        <v>481</v>
      </c>
      <c r="C924" s="470"/>
      <c r="D924" s="470"/>
      <c r="E924" s="470"/>
      <c r="F924" s="470"/>
      <c r="G924" s="471"/>
      <c r="H924" s="472">
        <f>SUM(H917:H923)</f>
        <v>-4996</v>
      </c>
      <c r="I924" s="472"/>
      <c r="J924" s="278">
        <f>SUM(J917:J923)</f>
        <v>-13228</v>
      </c>
      <c r="L924" s="342"/>
      <c r="M924" s="342"/>
      <c r="N924" s="342"/>
      <c r="O924" s="342"/>
      <c r="P924" s="342"/>
      <c r="Q924" s="342"/>
    </row>
    <row r="925" spans="1:17" ht="9.75" customHeight="1" thickBot="1" x14ac:dyDescent="0.3">
      <c r="A925" s="249"/>
      <c r="B925" s="250"/>
      <c r="C925" s="251"/>
      <c r="D925" s="251"/>
      <c r="H925" s="252"/>
      <c r="J925" s="252"/>
    </row>
    <row r="926" spans="1:17" ht="15.75" customHeight="1" thickBot="1" x14ac:dyDescent="0.3">
      <c r="A926" s="253" t="s">
        <v>408</v>
      </c>
      <c r="B926" s="460" t="s">
        <v>409</v>
      </c>
      <c r="C926" s="460"/>
      <c r="D926" s="460"/>
      <c r="E926" s="460"/>
      <c r="F926" s="460"/>
      <c r="G926" s="460"/>
      <c r="H926" s="461">
        <v>2014</v>
      </c>
      <c r="I926" s="462"/>
      <c r="J926" s="224">
        <v>2013</v>
      </c>
    </row>
    <row r="927" spans="1:17" ht="15.75" customHeight="1" thickBot="1" x14ac:dyDescent="0.3">
      <c r="A927" s="463" t="s">
        <v>482</v>
      </c>
      <c r="B927" s="464"/>
      <c r="C927" s="464"/>
      <c r="D927" s="464"/>
      <c r="E927" s="464"/>
      <c r="F927" s="464"/>
      <c r="G927" s="464"/>
      <c r="H927" s="254"/>
      <c r="I927" s="254"/>
      <c r="J927" s="255"/>
    </row>
    <row r="928" spans="1:17" ht="18" customHeight="1" x14ac:dyDescent="0.25">
      <c r="A928" s="256" t="s">
        <v>483</v>
      </c>
      <c r="B928" s="465" t="s">
        <v>484</v>
      </c>
      <c r="C928" s="466"/>
      <c r="D928" s="466"/>
      <c r="E928" s="466"/>
      <c r="F928" s="466"/>
      <c r="G928" s="467"/>
      <c r="H928" s="468">
        <f>SUM(H929:H934)</f>
        <v>-58760</v>
      </c>
      <c r="I928" s="468"/>
      <c r="J928" s="257">
        <f>SUM(J929:J934)</f>
        <v>-184033</v>
      </c>
    </row>
    <row r="929" spans="1:10" x14ac:dyDescent="0.25">
      <c r="A929" s="228" t="s">
        <v>485</v>
      </c>
      <c r="B929" s="455" t="s">
        <v>486</v>
      </c>
      <c r="C929" s="455"/>
      <c r="D929" s="455"/>
      <c r="E929" s="455"/>
      <c r="F929" s="455"/>
      <c r="G929" s="455"/>
      <c r="H929" s="446"/>
      <c r="I929" s="446"/>
      <c r="J929" s="229"/>
    </row>
    <row r="930" spans="1:10" x14ac:dyDescent="0.25">
      <c r="A930" s="228" t="s">
        <v>487</v>
      </c>
      <c r="B930" s="455" t="s">
        <v>488</v>
      </c>
      <c r="C930" s="455"/>
      <c r="D930" s="455"/>
      <c r="E930" s="455"/>
      <c r="F930" s="455"/>
      <c r="G930" s="455"/>
      <c r="H930" s="446"/>
      <c r="I930" s="446"/>
      <c r="J930" s="229"/>
    </row>
    <row r="931" spans="1:10" ht="15" customHeight="1" x14ac:dyDescent="0.25">
      <c r="A931" s="228" t="s">
        <v>489</v>
      </c>
      <c r="B931" s="456" t="s">
        <v>490</v>
      </c>
      <c r="C931" s="456"/>
      <c r="D931" s="456"/>
      <c r="E931" s="456"/>
      <c r="F931" s="456"/>
      <c r="G931" s="456"/>
      <c r="H931" s="446"/>
      <c r="I931" s="446"/>
      <c r="J931" s="229"/>
    </row>
    <row r="932" spans="1:10" x14ac:dyDescent="0.25">
      <c r="A932" s="228" t="s">
        <v>491</v>
      </c>
      <c r="B932" s="455" t="s">
        <v>492</v>
      </c>
      <c r="C932" s="455"/>
      <c r="D932" s="455"/>
      <c r="E932" s="455"/>
      <c r="F932" s="455"/>
      <c r="G932" s="455"/>
      <c r="H932" s="446"/>
      <c r="I932" s="446"/>
      <c r="J932" s="229"/>
    </row>
    <row r="933" spans="1:10" ht="15" customHeight="1" x14ac:dyDescent="0.25">
      <c r="A933" s="228" t="s">
        <v>493</v>
      </c>
      <c r="B933" s="456" t="s">
        <v>494</v>
      </c>
      <c r="C933" s="456"/>
      <c r="D933" s="456"/>
      <c r="E933" s="456"/>
      <c r="F933" s="456"/>
      <c r="G933" s="456"/>
      <c r="H933" s="457">
        <v>-58760</v>
      </c>
      <c r="I933" s="457"/>
      <c r="J933" s="258">
        <v>-184033</v>
      </c>
    </row>
    <row r="934" spans="1:10" x14ac:dyDescent="0.25">
      <c r="A934" s="228" t="s">
        <v>495</v>
      </c>
      <c r="B934" s="455" t="s">
        <v>496</v>
      </c>
      <c r="C934" s="455"/>
      <c r="D934" s="455"/>
      <c r="E934" s="455"/>
      <c r="F934" s="455"/>
      <c r="G934" s="455"/>
      <c r="H934" s="446"/>
      <c r="I934" s="446"/>
      <c r="J934" s="229"/>
    </row>
    <row r="935" spans="1:10" ht="11.25" customHeight="1" x14ac:dyDescent="0.25">
      <c r="A935" s="228"/>
      <c r="B935" s="448"/>
      <c r="C935" s="448"/>
      <c r="D935" s="448"/>
      <c r="E935" s="448"/>
      <c r="F935" s="448"/>
      <c r="G935" s="448"/>
      <c r="H935" s="446"/>
      <c r="I935" s="446"/>
      <c r="J935" s="229"/>
    </row>
    <row r="936" spans="1:10" ht="27" customHeight="1" x14ac:dyDescent="0.25">
      <c r="A936" s="259" t="s">
        <v>497</v>
      </c>
      <c r="B936" s="451" t="s">
        <v>498</v>
      </c>
      <c r="C936" s="452"/>
      <c r="D936" s="452"/>
      <c r="E936" s="452"/>
      <c r="F936" s="452"/>
      <c r="G936" s="453"/>
      <c r="H936" s="454">
        <f>SUM(H937:H942)</f>
        <v>-41316</v>
      </c>
      <c r="I936" s="454"/>
      <c r="J936" s="238">
        <f>SUM(J937:J942)</f>
        <v>39442</v>
      </c>
    </row>
    <row r="937" spans="1:10" ht="24" customHeight="1" x14ac:dyDescent="0.25">
      <c r="A937" s="231" t="s">
        <v>499</v>
      </c>
      <c r="B937" s="415" t="s">
        <v>500</v>
      </c>
      <c r="C937" s="415"/>
      <c r="D937" s="415"/>
      <c r="E937" s="415"/>
      <c r="F937" s="415"/>
      <c r="G937" s="415"/>
      <c r="H937" s="446"/>
      <c r="I937" s="446"/>
      <c r="J937" s="229"/>
    </row>
    <row r="938" spans="1:10" ht="26.25" customHeight="1" x14ac:dyDescent="0.25">
      <c r="A938" s="231" t="s">
        <v>501</v>
      </c>
      <c r="B938" s="415" t="s">
        <v>502</v>
      </c>
      <c r="C938" s="415"/>
      <c r="D938" s="415"/>
      <c r="E938" s="415"/>
      <c r="F938" s="415"/>
      <c r="G938" s="415"/>
      <c r="H938" s="447">
        <v>-5526</v>
      </c>
      <c r="I938" s="447"/>
      <c r="J938" s="239">
        <v>-5134</v>
      </c>
    </row>
    <row r="939" spans="1:10" ht="15" customHeight="1" x14ac:dyDescent="0.25">
      <c r="A939" s="228" t="s">
        <v>503</v>
      </c>
      <c r="B939" s="415" t="s">
        <v>504</v>
      </c>
      <c r="C939" s="415"/>
      <c r="D939" s="415"/>
      <c r="E939" s="415"/>
      <c r="F939" s="415"/>
      <c r="G939" s="415"/>
      <c r="H939" s="446"/>
      <c r="I939" s="446"/>
      <c r="J939" s="229">
        <v>46150</v>
      </c>
    </row>
    <row r="940" spans="1:10" ht="15.75" customHeight="1" x14ac:dyDescent="0.25">
      <c r="A940" s="228" t="s">
        <v>505</v>
      </c>
      <c r="B940" s="415" t="s">
        <v>506</v>
      </c>
      <c r="C940" s="415"/>
      <c r="D940" s="415"/>
      <c r="E940" s="415"/>
      <c r="F940" s="415"/>
      <c r="G940" s="415"/>
      <c r="H940" s="446">
        <v>-34500</v>
      </c>
      <c r="I940" s="446"/>
      <c r="J940" s="239"/>
    </row>
    <row r="941" spans="1:10" ht="33.75" hidden="1" customHeight="1" x14ac:dyDescent="0.25">
      <c r="A941" s="231" t="s">
        <v>507</v>
      </c>
      <c r="B941" s="415" t="s">
        <v>508</v>
      </c>
      <c r="C941" s="415"/>
      <c r="D941" s="415"/>
      <c r="E941" s="415"/>
      <c r="F941" s="415"/>
      <c r="G941" s="415"/>
      <c r="H941" s="446"/>
      <c r="I941" s="446"/>
      <c r="J941" s="229"/>
    </row>
    <row r="942" spans="1:10" ht="46.5" customHeight="1" x14ac:dyDescent="0.25">
      <c r="A942" s="231" t="s">
        <v>509</v>
      </c>
      <c r="B942" s="415" t="s">
        <v>510</v>
      </c>
      <c r="C942" s="415"/>
      <c r="D942" s="415"/>
      <c r="E942" s="415"/>
      <c r="F942" s="415"/>
      <c r="G942" s="415"/>
      <c r="H942" s="416">
        <v>-1290</v>
      </c>
      <c r="I942" s="416"/>
      <c r="J942" s="241">
        <v>-1574</v>
      </c>
    </row>
    <row r="943" spans="1:10" ht="15" customHeight="1" x14ac:dyDescent="0.25">
      <c r="A943" s="442" t="s">
        <v>511</v>
      </c>
      <c r="B943" s="444" t="s">
        <v>512</v>
      </c>
      <c r="C943" s="444"/>
      <c r="D943" s="444"/>
      <c r="E943" s="444"/>
      <c r="F943" s="444"/>
      <c r="G943" s="444"/>
      <c r="H943" s="445">
        <v>-24818</v>
      </c>
      <c r="I943" s="445"/>
      <c r="J943" s="449">
        <v>-563</v>
      </c>
    </row>
    <row r="944" spans="1:10" ht="11.25" customHeight="1" x14ac:dyDescent="0.25">
      <c r="A944" s="443"/>
      <c r="B944" s="444"/>
      <c r="C944" s="444"/>
      <c r="D944" s="444"/>
      <c r="E944" s="444"/>
      <c r="F944" s="444"/>
      <c r="G944" s="444"/>
      <c r="H944" s="445"/>
      <c r="I944" s="445"/>
      <c r="J944" s="450"/>
    </row>
    <row r="945" spans="1:10" ht="15" hidden="1" customHeight="1" x14ac:dyDescent="0.25">
      <c r="A945" s="430" t="s">
        <v>513</v>
      </c>
      <c r="B945" s="431" t="s">
        <v>514</v>
      </c>
      <c r="C945" s="431"/>
      <c r="D945" s="431"/>
      <c r="E945" s="431"/>
      <c r="F945" s="431"/>
      <c r="G945" s="431"/>
      <c r="H945" s="432"/>
      <c r="I945" s="432"/>
      <c r="J945" s="436"/>
    </row>
    <row r="946" spans="1:10" ht="12" hidden="1" customHeight="1" x14ac:dyDescent="0.25">
      <c r="A946" s="430"/>
      <c r="B946" s="431"/>
      <c r="C946" s="431"/>
      <c r="D946" s="431"/>
      <c r="E946" s="431"/>
      <c r="F946" s="431"/>
      <c r="G946" s="431"/>
      <c r="H946" s="432"/>
      <c r="I946" s="432"/>
      <c r="J946" s="436"/>
    </row>
    <row r="947" spans="1:10" ht="15" hidden="1" customHeight="1" x14ac:dyDescent="0.25">
      <c r="A947" s="437" t="s">
        <v>515</v>
      </c>
      <c r="B947" s="439" t="s">
        <v>516</v>
      </c>
      <c r="C947" s="439"/>
      <c r="D947" s="439"/>
      <c r="E947" s="439"/>
      <c r="F947" s="439"/>
      <c r="G947" s="439"/>
      <c r="H947" s="435"/>
      <c r="I947" s="435"/>
      <c r="J947" s="440"/>
    </row>
    <row r="948" spans="1:10" ht="11.25" hidden="1" customHeight="1" x14ac:dyDescent="0.25">
      <c r="A948" s="438"/>
      <c r="B948" s="439"/>
      <c r="C948" s="439"/>
      <c r="D948" s="439"/>
      <c r="E948" s="439"/>
      <c r="F948" s="439"/>
      <c r="G948" s="439"/>
      <c r="H948" s="435"/>
      <c r="I948" s="435"/>
      <c r="J948" s="441"/>
    </row>
    <row r="949" spans="1:10" ht="22.5" customHeight="1" x14ac:dyDescent="0.25">
      <c r="A949" s="235" t="s">
        <v>517</v>
      </c>
      <c r="B949" s="433" t="s">
        <v>518</v>
      </c>
      <c r="C949" s="433"/>
      <c r="D949" s="433"/>
      <c r="E949" s="433"/>
      <c r="F949" s="433"/>
      <c r="G949" s="433"/>
      <c r="H949" s="432"/>
      <c r="I949" s="432"/>
      <c r="J949" s="260"/>
    </row>
    <row r="950" spans="1:10" ht="23.25" customHeight="1" x14ac:dyDescent="0.25">
      <c r="A950" s="261" t="s">
        <v>519</v>
      </c>
      <c r="B950" s="434" t="s">
        <v>520</v>
      </c>
      <c r="C950" s="434"/>
      <c r="D950" s="434"/>
      <c r="E950" s="434"/>
      <c r="F950" s="434"/>
      <c r="G950" s="434"/>
      <c r="H950" s="435"/>
      <c r="I950" s="435"/>
      <c r="J950" s="262"/>
    </row>
    <row r="951" spans="1:10" ht="21" customHeight="1" thickBot="1" x14ac:dyDescent="0.3">
      <c r="A951" s="247" t="s">
        <v>521</v>
      </c>
      <c r="B951" s="426" t="s">
        <v>522</v>
      </c>
      <c r="C951" s="427"/>
      <c r="D951" s="427"/>
      <c r="E951" s="427"/>
      <c r="F951" s="427"/>
      <c r="G951" s="428"/>
      <c r="H951" s="429">
        <f>SUM(H928,H936,H943,H945,H946,H947,H948,H949,H950)</f>
        <v>-124894</v>
      </c>
      <c r="I951" s="429"/>
      <c r="J951" s="248">
        <f>SUM(J928,J936,J943,J945,J946,J947,J948,J949,J950)</f>
        <v>-145154</v>
      </c>
    </row>
    <row r="952" spans="1:10" ht="9.75" customHeight="1" thickBot="1" x14ac:dyDescent="0.3">
      <c r="A952" s="263"/>
      <c r="B952" s="264"/>
      <c r="C952" s="264"/>
      <c r="D952" s="264"/>
      <c r="H952" s="245"/>
      <c r="J952" s="245"/>
    </row>
    <row r="953" spans="1:10" ht="27.75" customHeight="1" thickBot="1" x14ac:dyDescent="0.3">
      <c r="A953" s="265" t="s">
        <v>523</v>
      </c>
      <c r="B953" s="419" t="s">
        <v>524</v>
      </c>
      <c r="C953" s="420"/>
      <c r="D953" s="420"/>
      <c r="E953" s="420"/>
      <c r="F953" s="420"/>
      <c r="G953" s="421"/>
      <c r="H953" s="422">
        <f>SUM(H914,H924,H951)</f>
        <v>-248286</v>
      </c>
      <c r="I953" s="423"/>
      <c r="J953" s="266">
        <f>SUM(J914,J924,J951)</f>
        <v>-67571</v>
      </c>
    </row>
    <row r="954" spans="1:10" x14ac:dyDescent="0.25">
      <c r="A954" s="267"/>
      <c r="B954" s="264"/>
      <c r="C954" s="220"/>
      <c r="D954" s="220"/>
      <c r="H954" s="245"/>
      <c r="J954" s="245"/>
    </row>
    <row r="955" spans="1:10" ht="15.75" hidden="1" customHeight="1" x14ac:dyDescent="0.25">
      <c r="A955" s="268" t="s">
        <v>408</v>
      </c>
      <c r="B955" s="424" t="s">
        <v>409</v>
      </c>
      <c r="C955" s="424"/>
      <c r="D955" s="424"/>
      <c r="E955" s="424"/>
      <c r="F955" s="424"/>
      <c r="G955" s="424"/>
      <c r="H955" s="425">
        <v>2014</v>
      </c>
      <c r="I955" s="425"/>
      <c r="J955" s="269">
        <v>2013</v>
      </c>
    </row>
    <row r="956" spans="1:10" ht="24.75" customHeight="1" x14ac:dyDescent="0.25">
      <c r="A956" s="231" t="s">
        <v>525</v>
      </c>
      <c r="B956" s="415" t="s">
        <v>526</v>
      </c>
      <c r="C956" s="415"/>
      <c r="D956" s="415"/>
      <c r="E956" s="415"/>
      <c r="F956" s="415"/>
      <c r="G956" s="415"/>
      <c r="H956" s="416">
        <v>371196</v>
      </c>
      <c r="I956" s="416"/>
      <c r="J956" s="241">
        <v>438767</v>
      </c>
    </row>
    <row r="957" spans="1:10" ht="37.5" customHeight="1" x14ac:dyDescent="0.25">
      <c r="A957" s="231" t="s">
        <v>527</v>
      </c>
      <c r="B957" s="415" t="s">
        <v>528</v>
      </c>
      <c r="C957" s="415"/>
      <c r="D957" s="415"/>
      <c r="E957" s="415"/>
      <c r="F957" s="415"/>
      <c r="G957" s="415"/>
      <c r="H957" s="416">
        <v>122910</v>
      </c>
      <c r="I957" s="416"/>
      <c r="J957" s="241">
        <v>371196</v>
      </c>
    </row>
    <row r="958" spans="1:10" ht="27" customHeight="1" x14ac:dyDescent="0.25">
      <c r="A958" s="231" t="s">
        <v>529</v>
      </c>
      <c r="B958" s="415" t="s">
        <v>530</v>
      </c>
      <c r="C958" s="415"/>
      <c r="D958" s="415"/>
      <c r="E958" s="415"/>
      <c r="F958" s="415"/>
      <c r="G958" s="415"/>
      <c r="H958" s="416"/>
      <c r="I958" s="416"/>
      <c r="J958" s="241"/>
    </row>
    <row r="959" spans="1:10" ht="39.75" customHeight="1" thickBot="1" x14ac:dyDescent="0.3">
      <c r="A959" s="270" t="s">
        <v>531</v>
      </c>
      <c r="B959" s="417" t="s">
        <v>532</v>
      </c>
      <c r="C959" s="417"/>
      <c r="D959" s="417"/>
      <c r="E959" s="417"/>
      <c r="F959" s="417"/>
      <c r="G959" s="417"/>
      <c r="H959" s="418">
        <f>SUM(H957,H958)</f>
        <v>122910</v>
      </c>
      <c r="I959" s="418"/>
      <c r="J959" s="271">
        <f>SUM(J957,J958)</f>
        <v>371196</v>
      </c>
    </row>
  </sheetData>
  <mergeCells count="1954">
    <mergeCell ref="A1:J1"/>
    <mergeCell ref="A2:J2"/>
    <mergeCell ref="A3:J3"/>
    <mergeCell ref="A4:J4"/>
    <mergeCell ref="A5:J5"/>
    <mergeCell ref="A6:J6"/>
    <mergeCell ref="A21:J21"/>
    <mergeCell ref="A22:J22"/>
    <mergeCell ref="A23:J23"/>
    <mergeCell ref="A11:E11"/>
    <mergeCell ref="F11:G11"/>
    <mergeCell ref="H11:J11"/>
    <mergeCell ref="H14:J14"/>
    <mergeCell ref="A19:J19"/>
    <mergeCell ref="A20:J20"/>
    <mergeCell ref="A15:J15"/>
    <mergeCell ref="A16:J16"/>
    <mergeCell ref="A17:J17"/>
    <mergeCell ref="A14:E14"/>
    <mergeCell ref="F14:G14"/>
    <mergeCell ref="A18:J18"/>
    <mergeCell ref="A29:D29"/>
    <mergeCell ref="E29:G29"/>
    <mergeCell ref="H29:J29"/>
    <mergeCell ref="A24:J24"/>
    <mergeCell ref="A25:J25"/>
    <mergeCell ref="A7:J7"/>
    <mergeCell ref="A8:J8"/>
    <mergeCell ref="A9:J9"/>
    <mergeCell ref="A10:J10"/>
    <mergeCell ref="A13:E13"/>
    <mergeCell ref="F13:G13"/>
    <mergeCell ref="H13:J13"/>
    <mergeCell ref="A12:E12"/>
    <mergeCell ref="F12:G12"/>
    <mergeCell ref="H12:J12"/>
    <mergeCell ref="A31:D31"/>
    <mergeCell ref="E31:G31"/>
    <mergeCell ref="H31:J31"/>
    <mergeCell ref="A32:J32"/>
    <mergeCell ref="A33:J33"/>
    <mergeCell ref="A34:C35"/>
    <mergeCell ref="D34:F34"/>
    <mergeCell ref="G34:H35"/>
    <mergeCell ref="I34:J35"/>
    <mergeCell ref="D35:E35"/>
    <mergeCell ref="A26:J26"/>
    <mergeCell ref="A27:J27"/>
    <mergeCell ref="A28:D28"/>
    <mergeCell ref="E28:G28"/>
    <mergeCell ref="H28:J28"/>
    <mergeCell ref="A30:D30"/>
    <mergeCell ref="E30:G30"/>
    <mergeCell ref="H30:J30"/>
    <mergeCell ref="A54:J54"/>
    <mergeCell ref="A42:J42"/>
    <mergeCell ref="A44:J44"/>
    <mergeCell ref="A45:J45"/>
    <mergeCell ref="A46:J46"/>
    <mergeCell ref="A47:J47"/>
    <mergeCell ref="A48:J48"/>
    <mergeCell ref="A49:J49"/>
    <mergeCell ref="A50:J50"/>
    <mergeCell ref="A51:J51"/>
    <mergeCell ref="G39:H39"/>
    <mergeCell ref="A53:J53"/>
    <mergeCell ref="A52:J52"/>
    <mergeCell ref="A36:C36"/>
    <mergeCell ref="D36:E36"/>
    <mergeCell ref="G36:H36"/>
    <mergeCell ref="G38:H38"/>
    <mergeCell ref="I36:J36"/>
    <mergeCell ref="A37:C37"/>
    <mergeCell ref="D37:E37"/>
    <mergeCell ref="G37:H37"/>
    <mergeCell ref="I37:J40"/>
    <mergeCell ref="A38:C38"/>
    <mergeCell ref="D38:E38"/>
    <mergeCell ref="A40:C40"/>
    <mergeCell ref="D40:E40"/>
    <mergeCell ref="G40:H40"/>
    <mergeCell ref="A39:C39"/>
    <mergeCell ref="D39:E39"/>
    <mergeCell ref="A63:J63"/>
    <mergeCell ref="A64:J64"/>
    <mergeCell ref="A72:J72"/>
    <mergeCell ref="A73:C73"/>
    <mergeCell ref="D73:F73"/>
    <mergeCell ref="G73:H73"/>
    <mergeCell ref="I73:J73"/>
    <mergeCell ref="A67:J67"/>
    <mergeCell ref="A69:J69"/>
    <mergeCell ref="A70:J70"/>
    <mergeCell ref="A65:J65"/>
    <mergeCell ref="A66:J66"/>
    <mergeCell ref="A55:J55"/>
    <mergeCell ref="A56:J56"/>
    <mergeCell ref="A57:J57"/>
    <mergeCell ref="A58:J58"/>
    <mergeCell ref="A59:J59"/>
    <mergeCell ref="A60:J60"/>
    <mergeCell ref="A61:J61"/>
    <mergeCell ref="A62:J62"/>
    <mergeCell ref="A78:J78"/>
    <mergeCell ref="A79:J79"/>
    <mergeCell ref="A80:J80"/>
    <mergeCell ref="A81:J81"/>
    <mergeCell ref="A82:J82"/>
    <mergeCell ref="A83:J83"/>
    <mergeCell ref="A84:J84"/>
    <mergeCell ref="A85:J85"/>
    <mergeCell ref="A76:C76"/>
    <mergeCell ref="D76:F76"/>
    <mergeCell ref="G76:H76"/>
    <mergeCell ref="I76:J76"/>
    <mergeCell ref="A77:C77"/>
    <mergeCell ref="D77:F77"/>
    <mergeCell ref="G77:H77"/>
    <mergeCell ref="I77:J77"/>
    <mergeCell ref="A71:J71"/>
    <mergeCell ref="A75:C75"/>
    <mergeCell ref="D75:F75"/>
    <mergeCell ref="G75:H75"/>
    <mergeCell ref="I75:J75"/>
    <mergeCell ref="A74:C74"/>
    <mergeCell ref="D74:F74"/>
    <mergeCell ref="G74:H74"/>
    <mergeCell ref="I74:J74"/>
    <mergeCell ref="A103:J103"/>
    <mergeCell ref="A104:J104"/>
    <mergeCell ref="A105:J105"/>
    <mergeCell ref="A106:J106"/>
    <mergeCell ref="A107:J107"/>
    <mergeCell ref="A108:J108"/>
    <mergeCell ref="A109:J109"/>
    <mergeCell ref="A110:J110"/>
    <mergeCell ref="A99:J99"/>
    <mergeCell ref="A100:J100"/>
    <mergeCell ref="A86:J86"/>
    <mergeCell ref="A87:C87"/>
    <mergeCell ref="A88:J88"/>
    <mergeCell ref="A90:J90"/>
    <mergeCell ref="A101:J101"/>
    <mergeCell ref="A102:J102"/>
    <mergeCell ref="A91:J91"/>
    <mergeCell ref="A92:J92"/>
    <mergeCell ref="A93:J93"/>
    <mergeCell ref="A94:J94"/>
    <mergeCell ref="A95:J95"/>
    <mergeCell ref="A96:J96"/>
    <mergeCell ref="A97:J97"/>
    <mergeCell ref="A98:J98"/>
    <mergeCell ref="A129:J129"/>
    <mergeCell ref="A130:J130"/>
    <mergeCell ref="A131:J131"/>
    <mergeCell ref="A132:J132"/>
    <mergeCell ref="A133:J133"/>
    <mergeCell ref="A134:H134"/>
    <mergeCell ref="I134:J134"/>
    <mergeCell ref="A135:A136"/>
    <mergeCell ref="A121:J121"/>
    <mergeCell ref="A123:J123"/>
    <mergeCell ref="A124:J124"/>
    <mergeCell ref="A125:J125"/>
    <mergeCell ref="A111:J111"/>
    <mergeCell ref="A112:J112"/>
    <mergeCell ref="A127:J127"/>
    <mergeCell ref="A128:J128"/>
    <mergeCell ref="A115:J115"/>
    <mergeCell ref="A116:J116"/>
    <mergeCell ref="A117:J117"/>
    <mergeCell ref="A118:J118"/>
    <mergeCell ref="A119:J119"/>
    <mergeCell ref="A120:J120"/>
    <mergeCell ref="A113:J113"/>
    <mergeCell ref="A114:J114"/>
    <mergeCell ref="G151:H151"/>
    <mergeCell ref="G140:H140"/>
    <mergeCell ref="G141:H141"/>
    <mergeCell ref="G142:H142"/>
    <mergeCell ref="G143:H143"/>
    <mergeCell ref="A144:J144"/>
    <mergeCell ref="G145:H145"/>
    <mergeCell ref="G146:H146"/>
    <mergeCell ref="G147:H147"/>
    <mergeCell ref="G148:H148"/>
    <mergeCell ref="B135:J135"/>
    <mergeCell ref="G136:H136"/>
    <mergeCell ref="G137:H137"/>
    <mergeCell ref="G150:H150"/>
    <mergeCell ref="A149:J149"/>
    <mergeCell ref="A138:J138"/>
    <mergeCell ref="G139:H139"/>
    <mergeCell ref="A170:J170"/>
    <mergeCell ref="G171:H171"/>
    <mergeCell ref="G172:H172"/>
    <mergeCell ref="G173:H173"/>
    <mergeCell ref="B161:J161"/>
    <mergeCell ref="G162:H162"/>
    <mergeCell ref="G174:H174"/>
    <mergeCell ref="A175:J175"/>
    <mergeCell ref="A164:J164"/>
    <mergeCell ref="G165:H165"/>
    <mergeCell ref="G166:H166"/>
    <mergeCell ref="G167:H167"/>
    <mergeCell ref="G168:H168"/>
    <mergeCell ref="G169:H169"/>
    <mergeCell ref="G163:H163"/>
    <mergeCell ref="G152:H152"/>
    <mergeCell ref="G153:H153"/>
    <mergeCell ref="A154:J154"/>
    <mergeCell ref="G155:H155"/>
    <mergeCell ref="G156:H156"/>
    <mergeCell ref="A157:J159"/>
    <mergeCell ref="A160:H160"/>
    <mergeCell ref="I160:J160"/>
    <mergeCell ref="A161:A162"/>
    <mergeCell ref="A185:J185"/>
    <mergeCell ref="A186:J186"/>
    <mergeCell ref="A189:J189"/>
    <mergeCell ref="A190:J190"/>
    <mergeCell ref="A191:F191"/>
    <mergeCell ref="G191:J191"/>
    <mergeCell ref="A192:F192"/>
    <mergeCell ref="A187:J187"/>
    <mergeCell ref="A188:J188"/>
    <mergeCell ref="G176:H176"/>
    <mergeCell ref="G177:H177"/>
    <mergeCell ref="G178:H178"/>
    <mergeCell ref="G179:H179"/>
    <mergeCell ref="A180:J180"/>
    <mergeCell ref="G181:H181"/>
    <mergeCell ref="G182:H182"/>
    <mergeCell ref="A184:J184"/>
    <mergeCell ref="A196:H196"/>
    <mergeCell ref="I196:J196"/>
    <mergeCell ref="A197:A198"/>
    <mergeCell ref="B197:J197"/>
    <mergeCell ref="G198:H198"/>
    <mergeCell ref="G210:H210"/>
    <mergeCell ref="A212:J212"/>
    <mergeCell ref="G199:H199"/>
    <mergeCell ref="A200:J200"/>
    <mergeCell ref="G201:H201"/>
    <mergeCell ref="G202:H202"/>
    <mergeCell ref="G203:H203"/>
    <mergeCell ref="G204:H204"/>
    <mergeCell ref="G205:H205"/>
    <mergeCell ref="A208:A209"/>
    <mergeCell ref="G192:J192"/>
    <mergeCell ref="A193:F193"/>
    <mergeCell ref="G193:J193"/>
    <mergeCell ref="A195:J195"/>
    <mergeCell ref="G221:H221"/>
    <mergeCell ref="A222:J222"/>
    <mergeCell ref="G223:H223"/>
    <mergeCell ref="G224:H224"/>
    <mergeCell ref="A225:J225"/>
    <mergeCell ref="I226:J226"/>
    <mergeCell ref="A227:A228"/>
    <mergeCell ref="B227:J227"/>
    <mergeCell ref="G213:H213"/>
    <mergeCell ref="G214:H214"/>
    <mergeCell ref="G215:H215"/>
    <mergeCell ref="G216:H216"/>
    <mergeCell ref="G218:J218"/>
    <mergeCell ref="A219:A220"/>
    <mergeCell ref="B219:J219"/>
    <mergeCell ref="G220:H220"/>
    <mergeCell ref="B208:J208"/>
    <mergeCell ref="G209:H209"/>
    <mergeCell ref="G238:H238"/>
    <mergeCell ref="G239:H239"/>
    <mergeCell ref="G240:H240"/>
    <mergeCell ref="A241:J241"/>
    <mergeCell ref="G244:H244"/>
    <mergeCell ref="G245:H245"/>
    <mergeCell ref="A246:J246"/>
    <mergeCell ref="G247:H247"/>
    <mergeCell ref="G228:H228"/>
    <mergeCell ref="G229:H229"/>
    <mergeCell ref="G242:H242"/>
    <mergeCell ref="G243:H243"/>
    <mergeCell ref="G232:H232"/>
    <mergeCell ref="G233:H233"/>
    <mergeCell ref="G234:H234"/>
    <mergeCell ref="G235:H235"/>
    <mergeCell ref="A236:J236"/>
    <mergeCell ref="G237:H237"/>
    <mergeCell ref="A230:J230"/>
    <mergeCell ref="G231:H231"/>
    <mergeCell ref="G261:J261"/>
    <mergeCell ref="A262:F262"/>
    <mergeCell ref="G262:J262"/>
    <mergeCell ref="A263:J263"/>
    <mergeCell ref="A253:J253"/>
    <mergeCell ref="A254:J254"/>
    <mergeCell ref="A255:J255"/>
    <mergeCell ref="A256:J256"/>
    <mergeCell ref="G248:H248"/>
    <mergeCell ref="A250:J250"/>
    <mergeCell ref="A265:J265"/>
    <mergeCell ref="A267:J267"/>
    <mergeCell ref="A257:J257"/>
    <mergeCell ref="A258:J258"/>
    <mergeCell ref="A259:J259"/>
    <mergeCell ref="A260:F260"/>
    <mergeCell ref="G260:J260"/>
    <mergeCell ref="A261:F261"/>
    <mergeCell ref="A251:J251"/>
    <mergeCell ref="A252:J252"/>
    <mergeCell ref="A278:J278"/>
    <mergeCell ref="A280:J280"/>
    <mergeCell ref="A291:J291"/>
    <mergeCell ref="A297:C297"/>
    <mergeCell ref="D297:E297"/>
    <mergeCell ref="F297:G297"/>
    <mergeCell ref="H297:J297"/>
    <mergeCell ref="A294:J294"/>
    <mergeCell ref="A295:J295"/>
    <mergeCell ref="A296:H296"/>
    <mergeCell ref="A264:J264"/>
    <mergeCell ref="A292:J292"/>
    <mergeCell ref="A293:J293"/>
    <mergeCell ref="A268:J268"/>
    <mergeCell ref="A270:J270"/>
    <mergeCell ref="A271:J271"/>
    <mergeCell ref="A272:J272"/>
    <mergeCell ref="A273:J273"/>
    <mergeCell ref="A274:J274"/>
    <mergeCell ref="A277:J277"/>
    <mergeCell ref="A300:C300"/>
    <mergeCell ref="D300:E300"/>
    <mergeCell ref="F300:G300"/>
    <mergeCell ref="H300:J300"/>
    <mergeCell ref="A301:C301"/>
    <mergeCell ref="D301:E301"/>
    <mergeCell ref="F301:G301"/>
    <mergeCell ref="H301:J301"/>
    <mergeCell ref="I296:J296"/>
    <mergeCell ref="A299:C299"/>
    <mergeCell ref="D299:E299"/>
    <mergeCell ref="F299:G299"/>
    <mergeCell ref="H299:J299"/>
    <mergeCell ref="A298:C298"/>
    <mergeCell ref="D298:E298"/>
    <mergeCell ref="F298:G298"/>
    <mergeCell ref="H298:J298"/>
    <mergeCell ref="A308:E308"/>
    <mergeCell ref="F308:G308"/>
    <mergeCell ref="H308:J308"/>
    <mergeCell ref="A309:E309"/>
    <mergeCell ref="F309:G309"/>
    <mergeCell ref="H309:J309"/>
    <mergeCell ref="A310:E310"/>
    <mergeCell ref="F310:G310"/>
    <mergeCell ref="A306:E306"/>
    <mergeCell ref="F306:G306"/>
    <mergeCell ref="H306:J306"/>
    <mergeCell ref="A307:E307"/>
    <mergeCell ref="F307:G307"/>
    <mergeCell ref="H307:J307"/>
    <mergeCell ref="A302:J303"/>
    <mergeCell ref="A304:H304"/>
    <mergeCell ref="I304:J304"/>
    <mergeCell ref="A305:E305"/>
    <mergeCell ref="F305:G305"/>
    <mergeCell ref="H305:J305"/>
    <mergeCell ref="F316:G316"/>
    <mergeCell ref="A317:C317"/>
    <mergeCell ref="D317:E317"/>
    <mergeCell ref="F317:G317"/>
    <mergeCell ref="H314:J314"/>
    <mergeCell ref="A318:J318"/>
    <mergeCell ref="A319:H319"/>
    <mergeCell ref="I319:J319"/>
    <mergeCell ref="A315:C315"/>
    <mergeCell ref="D315:E315"/>
    <mergeCell ref="F315:G315"/>
    <mergeCell ref="H315:J315"/>
    <mergeCell ref="A316:C316"/>
    <mergeCell ref="D316:E316"/>
    <mergeCell ref="H310:J310"/>
    <mergeCell ref="A311:J311"/>
    <mergeCell ref="H316:J316"/>
    <mergeCell ref="A313:C313"/>
    <mergeCell ref="D313:E313"/>
    <mergeCell ref="F313:G313"/>
    <mergeCell ref="H313:J313"/>
    <mergeCell ref="A314:C314"/>
    <mergeCell ref="D314:E314"/>
    <mergeCell ref="F314:G314"/>
    <mergeCell ref="A312:H312"/>
    <mergeCell ref="I312:J312"/>
    <mergeCell ref="A323:E323"/>
    <mergeCell ref="F323:G323"/>
    <mergeCell ref="H323:J323"/>
    <mergeCell ref="A330:B330"/>
    <mergeCell ref="E330:F330"/>
    <mergeCell ref="G330:I330"/>
    <mergeCell ref="A324:E324"/>
    <mergeCell ref="F324:G324"/>
    <mergeCell ref="H324:J324"/>
    <mergeCell ref="A325:J325"/>
    <mergeCell ref="A321:E321"/>
    <mergeCell ref="F321:G321"/>
    <mergeCell ref="H321:J321"/>
    <mergeCell ref="A322:E322"/>
    <mergeCell ref="F322:G322"/>
    <mergeCell ref="H322:J322"/>
    <mergeCell ref="H317:J317"/>
    <mergeCell ref="A320:E320"/>
    <mergeCell ref="F320:G320"/>
    <mergeCell ref="H320:J320"/>
    <mergeCell ref="A331:B331"/>
    <mergeCell ref="E331:F331"/>
    <mergeCell ref="G331:H331"/>
    <mergeCell ref="I331:J331"/>
    <mergeCell ref="A332:B332"/>
    <mergeCell ref="E332:F332"/>
    <mergeCell ref="G332:H332"/>
    <mergeCell ref="I332:J332"/>
    <mergeCell ref="A329:B329"/>
    <mergeCell ref="E329:F329"/>
    <mergeCell ref="G329:I329"/>
    <mergeCell ref="D327:D328"/>
    <mergeCell ref="E327:F328"/>
    <mergeCell ref="G327:I328"/>
    <mergeCell ref="A326:B328"/>
    <mergeCell ref="C326:J326"/>
    <mergeCell ref="C327:C328"/>
    <mergeCell ref="J327:J328"/>
    <mergeCell ref="I338:J338"/>
    <mergeCell ref="A339:D339"/>
    <mergeCell ref="E339:F339"/>
    <mergeCell ref="G339:H339"/>
    <mergeCell ref="I339:J339"/>
    <mergeCell ref="A340:D340"/>
    <mergeCell ref="E340:F340"/>
    <mergeCell ref="G340:H340"/>
    <mergeCell ref="I340:J340"/>
    <mergeCell ref="A335:B335"/>
    <mergeCell ref="E335:F335"/>
    <mergeCell ref="G335:I335"/>
    <mergeCell ref="A336:B336"/>
    <mergeCell ref="E336:F336"/>
    <mergeCell ref="G336:I336"/>
    <mergeCell ref="A333:B333"/>
    <mergeCell ref="E333:F333"/>
    <mergeCell ref="G333:H333"/>
    <mergeCell ref="I333:J333"/>
    <mergeCell ref="A334:B334"/>
    <mergeCell ref="E334:F334"/>
    <mergeCell ref="G334:H334"/>
    <mergeCell ref="I334:J334"/>
    <mergeCell ref="A346:D346"/>
    <mergeCell ref="E346:F346"/>
    <mergeCell ref="G346:H346"/>
    <mergeCell ref="I346:J346"/>
    <mergeCell ref="A347:D347"/>
    <mergeCell ref="E347:F347"/>
    <mergeCell ref="G347:H347"/>
    <mergeCell ref="I347:J347"/>
    <mergeCell ref="A344:D344"/>
    <mergeCell ref="E344:F344"/>
    <mergeCell ref="G344:H344"/>
    <mergeCell ref="I344:J344"/>
    <mergeCell ref="A345:D345"/>
    <mergeCell ref="E345:F345"/>
    <mergeCell ref="G345:H345"/>
    <mergeCell ref="I345:J345"/>
    <mergeCell ref="A341:J341"/>
    <mergeCell ref="A342:D342"/>
    <mergeCell ref="E342:F342"/>
    <mergeCell ref="G342:H342"/>
    <mergeCell ref="I342:J342"/>
    <mergeCell ref="A343:D343"/>
    <mergeCell ref="E343:F343"/>
    <mergeCell ref="G343:H343"/>
    <mergeCell ref="I343:J343"/>
    <mergeCell ref="A351:D351"/>
    <mergeCell ref="E351:F351"/>
    <mergeCell ref="G351:H351"/>
    <mergeCell ref="I351:J351"/>
    <mergeCell ref="A352:D352"/>
    <mergeCell ref="E352:F352"/>
    <mergeCell ref="G352:H352"/>
    <mergeCell ref="I352:J352"/>
    <mergeCell ref="A348:J348"/>
    <mergeCell ref="A349:D349"/>
    <mergeCell ref="E349:F349"/>
    <mergeCell ref="G349:H349"/>
    <mergeCell ref="I349:J349"/>
    <mergeCell ref="A350:D350"/>
    <mergeCell ref="E350:F350"/>
    <mergeCell ref="G350:H350"/>
    <mergeCell ref="I350:J350"/>
    <mergeCell ref="A357:J357"/>
    <mergeCell ref="A358:G358"/>
    <mergeCell ref="I358:J358"/>
    <mergeCell ref="A359:E359"/>
    <mergeCell ref="F359:G359"/>
    <mergeCell ref="H359:J359"/>
    <mergeCell ref="A355:D355"/>
    <mergeCell ref="E355:F355"/>
    <mergeCell ref="G355:H355"/>
    <mergeCell ref="I355:J355"/>
    <mergeCell ref="A356:D356"/>
    <mergeCell ref="E356:F356"/>
    <mergeCell ref="G356:H356"/>
    <mergeCell ref="I356:J356"/>
    <mergeCell ref="A353:D353"/>
    <mergeCell ref="E353:F353"/>
    <mergeCell ref="G353:H353"/>
    <mergeCell ref="I353:J353"/>
    <mergeCell ref="A354:D354"/>
    <mergeCell ref="E354:F354"/>
    <mergeCell ref="G354:H354"/>
    <mergeCell ref="I354:J354"/>
    <mergeCell ref="A364:E364"/>
    <mergeCell ref="F364:G364"/>
    <mergeCell ref="H364:J364"/>
    <mergeCell ref="A365:E365"/>
    <mergeCell ref="F365:G365"/>
    <mergeCell ref="H365:J365"/>
    <mergeCell ref="A362:E362"/>
    <mergeCell ref="F362:G362"/>
    <mergeCell ref="H362:J362"/>
    <mergeCell ref="A363:E363"/>
    <mergeCell ref="F363:G363"/>
    <mergeCell ref="H363:J363"/>
    <mergeCell ref="A360:E360"/>
    <mergeCell ref="F360:G360"/>
    <mergeCell ref="H360:J360"/>
    <mergeCell ref="A361:E361"/>
    <mergeCell ref="F361:G361"/>
    <mergeCell ref="H361:J361"/>
    <mergeCell ref="A371:E371"/>
    <mergeCell ref="F371:G371"/>
    <mergeCell ref="H371:J371"/>
    <mergeCell ref="A372:E372"/>
    <mergeCell ref="F372:G372"/>
    <mergeCell ref="H372:J372"/>
    <mergeCell ref="A373:E373"/>
    <mergeCell ref="F373:G373"/>
    <mergeCell ref="H373:J373"/>
    <mergeCell ref="A366:E366"/>
    <mergeCell ref="F366:G366"/>
    <mergeCell ref="H366:J366"/>
    <mergeCell ref="A367:J367"/>
    <mergeCell ref="A368:J368"/>
    <mergeCell ref="A369:E370"/>
    <mergeCell ref="F369:J369"/>
    <mergeCell ref="F370:G370"/>
    <mergeCell ref="H370:J370"/>
    <mergeCell ref="A382:E382"/>
    <mergeCell ref="F382:G382"/>
    <mergeCell ref="H382:J382"/>
    <mergeCell ref="A385:J385"/>
    <mergeCell ref="A380:E380"/>
    <mergeCell ref="F380:G380"/>
    <mergeCell ref="H380:J380"/>
    <mergeCell ref="A381:E381"/>
    <mergeCell ref="F381:G381"/>
    <mergeCell ref="H381:J381"/>
    <mergeCell ref="A379:E379"/>
    <mergeCell ref="F379:G379"/>
    <mergeCell ref="H379:J379"/>
    <mergeCell ref="A378:E378"/>
    <mergeCell ref="F378:G378"/>
    <mergeCell ref="H378:J378"/>
    <mergeCell ref="A374:J374"/>
    <mergeCell ref="A375:H375"/>
    <mergeCell ref="I375:J375"/>
    <mergeCell ref="A377:E377"/>
    <mergeCell ref="F377:G377"/>
    <mergeCell ref="H377:J377"/>
    <mergeCell ref="A376:H376"/>
    <mergeCell ref="A389:E389"/>
    <mergeCell ref="F389:G389"/>
    <mergeCell ref="H389:J389"/>
    <mergeCell ref="A390:E390"/>
    <mergeCell ref="F390:G390"/>
    <mergeCell ref="H390:J390"/>
    <mergeCell ref="A387:E387"/>
    <mergeCell ref="F387:G387"/>
    <mergeCell ref="H387:J387"/>
    <mergeCell ref="A388:E388"/>
    <mergeCell ref="F388:G388"/>
    <mergeCell ref="H388:J388"/>
    <mergeCell ref="A386:E386"/>
    <mergeCell ref="F386:G386"/>
    <mergeCell ref="H386:J386"/>
    <mergeCell ref="A383:E383"/>
    <mergeCell ref="F383:G383"/>
    <mergeCell ref="H383:J383"/>
    <mergeCell ref="A384:J384"/>
    <mergeCell ref="A397:E397"/>
    <mergeCell ref="F397:G397"/>
    <mergeCell ref="H397:J397"/>
    <mergeCell ref="A402:J402"/>
    <mergeCell ref="A401:J401"/>
    <mergeCell ref="H393:J393"/>
    <mergeCell ref="A394:E394"/>
    <mergeCell ref="F394:G394"/>
    <mergeCell ref="A396:E396"/>
    <mergeCell ref="F396:G396"/>
    <mergeCell ref="H396:J396"/>
    <mergeCell ref="A395:E395"/>
    <mergeCell ref="F395:G395"/>
    <mergeCell ref="A391:E391"/>
    <mergeCell ref="F391:G391"/>
    <mergeCell ref="A393:E393"/>
    <mergeCell ref="F393:G393"/>
    <mergeCell ref="H391:J391"/>
    <mergeCell ref="A392:E392"/>
    <mergeCell ref="F392:G392"/>
    <mergeCell ref="H392:J392"/>
    <mergeCell ref="A406:E406"/>
    <mergeCell ref="F406:G406"/>
    <mergeCell ref="H406:J406"/>
    <mergeCell ref="A407:E407"/>
    <mergeCell ref="F407:G407"/>
    <mergeCell ref="H407:J407"/>
    <mergeCell ref="A404:E404"/>
    <mergeCell ref="F404:G404"/>
    <mergeCell ref="H404:J404"/>
    <mergeCell ref="A405:E405"/>
    <mergeCell ref="F405:G405"/>
    <mergeCell ref="H405:J405"/>
    <mergeCell ref="A403:J403"/>
    <mergeCell ref="A398:E398"/>
    <mergeCell ref="F398:G398"/>
    <mergeCell ref="H398:J398"/>
    <mergeCell ref="A399:E399"/>
    <mergeCell ref="F399:G399"/>
    <mergeCell ref="H399:J399"/>
    <mergeCell ref="A400:E400"/>
    <mergeCell ref="F400:G400"/>
    <mergeCell ref="H400:J400"/>
    <mergeCell ref="A414:E414"/>
    <mergeCell ref="F414:G414"/>
    <mergeCell ref="H414:J414"/>
    <mergeCell ref="A415:E415"/>
    <mergeCell ref="F415:G415"/>
    <mergeCell ref="H415:J415"/>
    <mergeCell ref="A411:J411"/>
    <mergeCell ref="A412:E412"/>
    <mergeCell ref="F412:G412"/>
    <mergeCell ref="H412:J412"/>
    <mergeCell ref="A413:E413"/>
    <mergeCell ref="F413:G413"/>
    <mergeCell ref="H413:J413"/>
    <mergeCell ref="A408:E408"/>
    <mergeCell ref="F408:G408"/>
    <mergeCell ref="H408:J408"/>
    <mergeCell ref="A409:J409"/>
    <mergeCell ref="A410:E410"/>
    <mergeCell ref="F410:G410"/>
    <mergeCell ref="H410:J410"/>
    <mergeCell ref="H418:J418"/>
    <mergeCell ref="A419:J419"/>
    <mergeCell ref="A426:E426"/>
    <mergeCell ref="F426:J426"/>
    <mergeCell ref="A421:E421"/>
    <mergeCell ref="F421:J421"/>
    <mergeCell ref="A422:E422"/>
    <mergeCell ref="F422:J422"/>
    <mergeCell ref="A423:E423"/>
    <mergeCell ref="F423:J423"/>
    <mergeCell ref="A420:H420"/>
    <mergeCell ref="I420:J420"/>
    <mergeCell ref="A416:E416"/>
    <mergeCell ref="F416:G416"/>
    <mergeCell ref="H416:J416"/>
    <mergeCell ref="A417:E417"/>
    <mergeCell ref="F417:G417"/>
    <mergeCell ref="H417:J417"/>
    <mergeCell ref="A418:E418"/>
    <mergeCell ref="F418:G418"/>
    <mergeCell ref="F429:J429"/>
    <mergeCell ref="A431:E431"/>
    <mergeCell ref="F431:J431"/>
    <mergeCell ref="A433:J433"/>
    <mergeCell ref="A434:H434"/>
    <mergeCell ref="I434:J434"/>
    <mergeCell ref="A432:E432"/>
    <mergeCell ref="F432:J432"/>
    <mergeCell ref="A430:E430"/>
    <mergeCell ref="F430:J430"/>
    <mergeCell ref="A424:E424"/>
    <mergeCell ref="F424:J424"/>
    <mergeCell ref="A425:E425"/>
    <mergeCell ref="F425:J425"/>
    <mergeCell ref="A427:E427"/>
    <mergeCell ref="F427:J427"/>
    <mergeCell ref="A428:E428"/>
    <mergeCell ref="F428:J428"/>
    <mergeCell ref="A429:E429"/>
    <mergeCell ref="A440:B440"/>
    <mergeCell ref="E440:F440"/>
    <mergeCell ref="G440:H440"/>
    <mergeCell ref="I440:J440"/>
    <mergeCell ref="A441:B441"/>
    <mergeCell ref="E441:F441"/>
    <mergeCell ref="G441:H441"/>
    <mergeCell ref="I441:J441"/>
    <mergeCell ref="A438:B438"/>
    <mergeCell ref="E438:F438"/>
    <mergeCell ref="G438:H438"/>
    <mergeCell ref="I438:J438"/>
    <mergeCell ref="A439:B439"/>
    <mergeCell ref="E439:F439"/>
    <mergeCell ref="G439:H439"/>
    <mergeCell ref="I439:J439"/>
    <mergeCell ref="A435:B437"/>
    <mergeCell ref="C435:J435"/>
    <mergeCell ref="C436:C437"/>
    <mergeCell ref="D436:D437"/>
    <mergeCell ref="E436:F437"/>
    <mergeCell ref="G436:H437"/>
    <mergeCell ref="I436:J437"/>
    <mergeCell ref="A446:B446"/>
    <mergeCell ref="E446:F446"/>
    <mergeCell ref="G446:H446"/>
    <mergeCell ref="I446:J446"/>
    <mergeCell ref="A447:B447"/>
    <mergeCell ref="E447:F447"/>
    <mergeCell ref="G447:H447"/>
    <mergeCell ref="I447:J447"/>
    <mergeCell ref="A444:B444"/>
    <mergeCell ref="E444:F444"/>
    <mergeCell ref="G444:H444"/>
    <mergeCell ref="I444:J444"/>
    <mergeCell ref="A445:B445"/>
    <mergeCell ref="E445:F445"/>
    <mergeCell ref="G445:H445"/>
    <mergeCell ref="I445:J445"/>
    <mergeCell ref="A442:B442"/>
    <mergeCell ref="E442:F442"/>
    <mergeCell ref="G442:H442"/>
    <mergeCell ref="I442:J442"/>
    <mergeCell ref="A443:B443"/>
    <mergeCell ref="E443:F443"/>
    <mergeCell ref="G443:H443"/>
    <mergeCell ref="I443:J443"/>
    <mergeCell ref="A453:B453"/>
    <mergeCell ref="E453:F453"/>
    <mergeCell ref="G453:H453"/>
    <mergeCell ref="I453:J453"/>
    <mergeCell ref="A454:B454"/>
    <mergeCell ref="E454:F454"/>
    <mergeCell ref="G454:H454"/>
    <mergeCell ref="I454:J454"/>
    <mergeCell ref="A448:J448"/>
    <mergeCell ref="A449:H449"/>
    <mergeCell ref="I449:J449"/>
    <mergeCell ref="A450:B452"/>
    <mergeCell ref="C450:J450"/>
    <mergeCell ref="C451:C452"/>
    <mergeCell ref="D451:D452"/>
    <mergeCell ref="E451:F452"/>
    <mergeCell ref="G451:H452"/>
    <mergeCell ref="I451:J452"/>
    <mergeCell ref="A459:B459"/>
    <mergeCell ref="E459:F459"/>
    <mergeCell ref="G459:H459"/>
    <mergeCell ref="I459:J459"/>
    <mergeCell ref="A460:B460"/>
    <mergeCell ref="E460:F460"/>
    <mergeCell ref="G460:H460"/>
    <mergeCell ref="I460:J460"/>
    <mergeCell ref="A457:B457"/>
    <mergeCell ref="E457:F457"/>
    <mergeCell ref="G457:H457"/>
    <mergeCell ref="I457:J457"/>
    <mergeCell ref="A458:B458"/>
    <mergeCell ref="E458:F458"/>
    <mergeCell ref="G458:H458"/>
    <mergeCell ref="I458:J458"/>
    <mergeCell ref="A455:B455"/>
    <mergeCell ref="E455:F455"/>
    <mergeCell ref="G455:H455"/>
    <mergeCell ref="I455:J455"/>
    <mergeCell ref="A456:B456"/>
    <mergeCell ref="E456:F456"/>
    <mergeCell ref="G456:H456"/>
    <mergeCell ref="I456:J456"/>
    <mergeCell ref="A467:E467"/>
    <mergeCell ref="F467:G467"/>
    <mergeCell ref="H467:J467"/>
    <mergeCell ref="A468:E468"/>
    <mergeCell ref="F468:G468"/>
    <mergeCell ref="H468:J468"/>
    <mergeCell ref="A463:J463"/>
    <mergeCell ref="A464:J464"/>
    <mergeCell ref="A465:E465"/>
    <mergeCell ref="F465:G465"/>
    <mergeCell ref="H465:J465"/>
    <mergeCell ref="A466:E466"/>
    <mergeCell ref="F466:G466"/>
    <mergeCell ref="H466:J466"/>
    <mergeCell ref="A461:B461"/>
    <mergeCell ref="E461:F461"/>
    <mergeCell ref="G461:H461"/>
    <mergeCell ref="I461:J461"/>
    <mergeCell ref="A462:B462"/>
    <mergeCell ref="E462:F462"/>
    <mergeCell ref="G462:H462"/>
    <mergeCell ref="I462:J462"/>
    <mergeCell ref="A474:J474"/>
    <mergeCell ref="A475:J475"/>
    <mergeCell ref="A476:J476"/>
    <mergeCell ref="A478:E478"/>
    <mergeCell ref="F478:G478"/>
    <mergeCell ref="H478:J478"/>
    <mergeCell ref="A472:E472"/>
    <mergeCell ref="F472:G472"/>
    <mergeCell ref="H472:J472"/>
    <mergeCell ref="A473:E473"/>
    <mergeCell ref="F473:G473"/>
    <mergeCell ref="H473:J473"/>
    <mergeCell ref="A469:E469"/>
    <mergeCell ref="F469:G469"/>
    <mergeCell ref="H469:J469"/>
    <mergeCell ref="A470:J470"/>
    <mergeCell ref="A471:E471"/>
    <mergeCell ref="F471:G471"/>
    <mergeCell ref="H471:J471"/>
    <mergeCell ref="A485:E485"/>
    <mergeCell ref="F485:G485"/>
    <mergeCell ref="H485:J485"/>
    <mergeCell ref="A486:E486"/>
    <mergeCell ref="F486:G486"/>
    <mergeCell ref="H486:J486"/>
    <mergeCell ref="A482:J482"/>
    <mergeCell ref="A483:E483"/>
    <mergeCell ref="F483:G483"/>
    <mergeCell ref="H483:J483"/>
    <mergeCell ref="A484:E484"/>
    <mergeCell ref="F484:G484"/>
    <mergeCell ref="H484:J484"/>
    <mergeCell ref="A479:J479"/>
    <mergeCell ref="A480:E480"/>
    <mergeCell ref="F480:G480"/>
    <mergeCell ref="H480:J480"/>
    <mergeCell ref="A481:E481"/>
    <mergeCell ref="F481:G481"/>
    <mergeCell ref="H481:J481"/>
    <mergeCell ref="A492:E492"/>
    <mergeCell ref="F492:G492"/>
    <mergeCell ref="H492:J492"/>
    <mergeCell ref="A493:E493"/>
    <mergeCell ref="F493:G493"/>
    <mergeCell ref="H493:J493"/>
    <mergeCell ref="A494:J494"/>
    <mergeCell ref="A490:E490"/>
    <mergeCell ref="F490:G490"/>
    <mergeCell ref="H490:J490"/>
    <mergeCell ref="A491:E491"/>
    <mergeCell ref="F491:G491"/>
    <mergeCell ref="H491:J491"/>
    <mergeCell ref="A488:E488"/>
    <mergeCell ref="F488:G488"/>
    <mergeCell ref="H488:J488"/>
    <mergeCell ref="A489:E489"/>
    <mergeCell ref="F489:G489"/>
    <mergeCell ref="H489:J489"/>
    <mergeCell ref="A502:E502"/>
    <mergeCell ref="F502:G502"/>
    <mergeCell ref="H502:J502"/>
    <mergeCell ref="A499:E499"/>
    <mergeCell ref="F499:G499"/>
    <mergeCell ref="H499:J499"/>
    <mergeCell ref="A500:J500"/>
    <mergeCell ref="A498:E498"/>
    <mergeCell ref="F498:G498"/>
    <mergeCell ref="H498:J498"/>
    <mergeCell ref="A501:J501"/>
    <mergeCell ref="A495:E495"/>
    <mergeCell ref="F495:G495"/>
    <mergeCell ref="H495:J495"/>
    <mergeCell ref="A497:E497"/>
    <mergeCell ref="F497:G497"/>
    <mergeCell ref="H497:J497"/>
    <mergeCell ref="A496:E496"/>
    <mergeCell ref="F496:G496"/>
    <mergeCell ref="H496:J496"/>
    <mergeCell ref="A507:E507"/>
    <mergeCell ref="F507:G507"/>
    <mergeCell ref="H507:J507"/>
    <mergeCell ref="A508:E508"/>
    <mergeCell ref="F508:G508"/>
    <mergeCell ref="H508:J508"/>
    <mergeCell ref="A505:E505"/>
    <mergeCell ref="F505:G505"/>
    <mergeCell ref="H505:J505"/>
    <mergeCell ref="A506:E506"/>
    <mergeCell ref="F506:G506"/>
    <mergeCell ref="H506:J506"/>
    <mergeCell ref="A503:E503"/>
    <mergeCell ref="F503:G503"/>
    <mergeCell ref="H503:J503"/>
    <mergeCell ref="A504:E504"/>
    <mergeCell ref="F504:G504"/>
    <mergeCell ref="H504:J504"/>
    <mergeCell ref="C513:C515"/>
    <mergeCell ref="D513:D515"/>
    <mergeCell ref="E513:F515"/>
    <mergeCell ref="A517:J517"/>
    <mergeCell ref="A516:B516"/>
    <mergeCell ref="E516:F516"/>
    <mergeCell ref="G516:H516"/>
    <mergeCell ref="I516:J516"/>
    <mergeCell ref="G513:H515"/>
    <mergeCell ref="I513:J515"/>
    <mergeCell ref="A509:E509"/>
    <mergeCell ref="F509:G509"/>
    <mergeCell ref="H509:J509"/>
    <mergeCell ref="A510:J510"/>
    <mergeCell ref="A511:J511"/>
    <mergeCell ref="A512:H512"/>
    <mergeCell ref="I512:J512"/>
    <mergeCell ref="A513:B515"/>
    <mergeCell ref="A521:B521"/>
    <mergeCell ref="E521:F521"/>
    <mergeCell ref="G521:H521"/>
    <mergeCell ref="I521:J521"/>
    <mergeCell ref="A522:F522"/>
    <mergeCell ref="G522:H522"/>
    <mergeCell ref="I522:J522"/>
    <mergeCell ref="A519:B519"/>
    <mergeCell ref="E519:F519"/>
    <mergeCell ref="G519:H519"/>
    <mergeCell ref="I519:J519"/>
    <mergeCell ref="A520:B520"/>
    <mergeCell ref="E520:F520"/>
    <mergeCell ref="G520:H520"/>
    <mergeCell ref="I520:J520"/>
    <mergeCell ref="A518:B518"/>
    <mergeCell ref="E518:F518"/>
    <mergeCell ref="G518:H518"/>
    <mergeCell ref="I518:J518"/>
    <mergeCell ref="A529:E529"/>
    <mergeCell ref="F529:H529"/>
    <mergeCell ref="I529:J529"/>
    <mergeCell ref="A530:E530"/>
    <mergeCell ref="F530:H530"/>
    <mergeCell ref="I530:J530"/>
    <mergeCell ref="A526:B526"/>
    <mergeCell ref="E526:F526"/>
    <mergeCell ref="G526:H526"/>
    <mergeCell ref="I526:J526"/>
    <mergeCell ref="A527:F527"/>
    <mergeCell ref="G527:H527"/>
    <mergeCell ref="I527:J527"/>
    <mergeCell ref="A523:J523"/>
    <mergeCell ref="A524:B524"/>
    <mergeCell ref="E524:F524"/>
    <mergeCell ref="G524:H524"/>
    <mergeCell ref="I524:J524"/>
    <mergeCell ref="A525:B525"/>
    <mergeCell ref="E525:F525"/>
    <mergeCell ref="G525:H525"/>
    <mergeCell ref="I525:J525"/>
    <mergeCell ref="A535:B537"/>
    <mergeCell ref="C535:C537"/>
    <mergeCell ref="D535:D537"/>
    <mergeCell ref="E535:F537"/>
    <mergeCell ref="G535:H537"/>
    <mergeCell ref="I535:J537"/>
    <mergeCell ref="A539:J539"/>
    <mergeCell ref="A540:B540"/>
    <mergeCell ref="E540:F540"/>
    <mergeCell ref="A532:E532"/>
    <mergeCell ref="F532:H532"/>
    <mergeCell ref="I532:J532"/>
    <mergeCell ref="A533:H533"/>
    <mergeCell ref="I534:J534"/>
    <mergeCell ref="A531:E531"/>
    <mergeCell ref="F531:H531"/>
    <mergeCell ref="I531:J531"/>
    <mergeCell ref="I540:J540"/>
    <mergeCell ref="A541:B541"/>
    <mergeCell ref="E541:F541"/>
    <mergeCell ref="G541:H541"/>
    <mergeCell ref="I541:J541"/>
    <mergeCell ref="A549:J549"/>
    <mergeCell ref="A538:B538"/>
    <mergeCell ref="E538:F538"/>
    <mergeCell ref="G538:H538"/>
    <mergeCell ref="I538:J538"/>
    <mergeCell ref="A544:J544"/>
    <mergeCell ref="A545:B545"/>
    <mergeCell ref="E545:F545"/>
    <mergeCell ref="G545:H545"/>
    <mergeCell ref="I545:J545"/>
    <mergeCell ref="G540:H540"/>
    <mergeCell ref="A547:F547"/>
    <mergeCell ref="G547:H547"/>
    <mergeCell ref="I547:J547"/>
    <mergeCell ref="A542:F542"/>
    <mergeCell ref="G542:H542"/>
    <mergeCell ref="I542:J542"/>
    <mergeCell ref="A546:B546"/>
    <mergeCell ref="E546:F546"/>
    <mergeCell ref="G546:H546"/>
    <mergeCell ref="A548:J548"/>
    <mergeCell ref="I546:J546"/>
    <mergeCell ref="A550:B550"/>
    <mergeCell ref="E550:F550"/>
    <mergeCell ref="G550:H550"/>
    <mergeCell ref="I550:J550"/>
    <mergeCell ref="A557:E557"/>
    <mergeCell ref="F557:G557"/>
    <mergeCell ref="H557:J557"/>
    <mergeCell ref="F558:G558"/>
    <mergeCell ref="H558:J558"/>
    <mergeCell ref="A553:F553"/>
    <mergeCell ref="G553:H553"/>
    <mergeCell ref="I553:J553"/>
    <mergeCell ref="A554:J554"/>
    <mergeCell ref="A555:J555"/>
    <mergeCell ref="A556:E556"/>
    <mergeCell ref="F556:G556"/>
    <mergeCell ref="H556:J556"/>
    <mergeCell ref="A551:B551"/>
    <mergeCell ref="E551:F551"/>
    <mergeCell ref="G551:H551"/>
    <mergeCell ref="I551:J551"/>
    <mergeCell ref="A552:B552"/>
    <mergeCell ref="E552:F552"/>
    <mergeCell ref="G552:H552"/>
    <mergeCell ref="I552:J552"/>
    <mergeCell ref="A563:E563"/>
    <mergeCell ref="F563:G563"/>
    <mergeCell ref="H563:J563"/>
    <mergeCell ref="A559:E559"/>
    <mergeCell ref="F559:G559"/>
    <mergeCell ref="H559:J559"/>
    <mergeCell ref="A560:E560"/>
    <mergeCell ref="A558:E558"/>
    <mergeCell ref="A564:E564"/>
    <mergeCell ref="F564:G564"/>
    <mergeCell ref="H564:J564"/>
    <mergeCell ref="A561:E561"/>
    <mergeCell ref="F561:G561"/>
    <mergeCell ref="H561:J561"/>
    <mergeCell ref="A562:E562"/>
    <mergeCell ref="F562:G562"/>
    <mergeCell ref="H562:J562"/>
    <mergeCell ref="F560:G560"/>
    <mergeCell ref="H560:J560"/>
    <mergeCell ref="A570:E570"/>
    <mergeCell ref="F570:G570"/>
    <mergeCell ref="H570:J570"/>
    <mergeCell ref="A571:E571"/>
    <mergeCell ref="F571:G571"/>
    <mergeCell ref="H571:J571"/>
    <mergeCell ref="A568:E568"/>
    <mergeCell ref="F568:G568"/>
    <mergeCell ref="H568:J568"/>
    <mergeCell ref="A569:E569"/>
    <mergeCell ref="F569:G569"/>
    <mergeCell ref="H569:J569"/>
    <mergeCell ref="A565:E565"/>
    <mergeCell ref="F565:G565"/>
    <mergeCell ref="H565:J565"/>
    <mergeCell ref="A566:J566"/>
    <mergeCell ref="A567:E567"/>
    <mergeCell ref="F567:G567"/>
    <mergeCell ref="H567:J567"/>
    <mergeCell ref="E577:F577"/>
    <mergeCell ref="G577:I577"/>
    <mergeCell ref="E578:F578"/>
    <mergeCell ref="G578:I578"/>
    <mergeCell ref="E579:F579"/>
    <mergeCell ref="G579:I579"/>
    <mergeCell ref="E580:F580"/>
    <mergeCell ref="G580:I580"/>
    <mergeCell ref="A572:J572"/>
    <mergeCell ref="A573:J573"/>
    <mergeCell ref="A574:A576"/>
    <mergeCell ref="B574:D574"/>
    <mergeCell ref="E574:J574"/>
    <mergeCell ref="B575:D575"/>
    <mergeCell ref="E575:J575"/>
    <mergeCell ref="E576:F576"/>
    <mergeCell ref="G576:I576"/>
    <mergeCell ref="E586:F586"/>
    <mergeCell ref="G586:H586"/>
    <mergeCell ref="I586:J586"/>
    <mergeCell ref="E587:F587"/>
    <mergeCell ref="G587:H587"/>
    <mergeCell ref="I587:J587"/>
    <mergeCell ref="E588:F588"/>
    <mergeCell ref="A581:J581"/>
    <mergeCell ref="A582:J582"/>
    <mergeCell ref="A583:J583"/>
    <mergeCell ref="A584:A585"/>
    <mergeCell ref="B584:C584"/>
    <mergeCell ref="D584:F584"/>
    <mergeCell ref="G584:J584"/>
    <mergeCell ref="E585:F585"/>
    <mergeCell ref="G585:H585"/>
    <mergeCell ref="I585:J585"/>
    <mergeCell ref="A595:B595"/>
    <mergeCell ref="E595:F595"/>
    <mergeCell ref="G595:H595"/>
    <mergeCell ref="I595:J595"/>
    <mergeCell ref="A596:B596"/>
    <mergeCell ref="E596:F596"/>
    <mergeCell ref="G596:H596"/>
    <mergeCell ref="I596:J596"/>
    <mergeCell ref="A592:J592"/>
    <mergeCell ref="A593:B594"/>
    <mergeCell ref="D593:F593"/>
    <mergeCell ref="G593:J593"/>
    <mergeCell ref="E594:F594"/>
    <mergeCell ref="G594:H594"/>
    <mergeCell ref="I594:J594"/>
    <mergeCell ref="G588:H588"/>
    <mergeCell ref="I588:J588"/>
    <mergeCell ref="E589:F589"/>
    <mergeCell ref="G589:H589"/>
    <mergeCell ref="I589:J589"/>
    <mergeCell ref="A591:J591"/>
    <mergeCell ref="E590:F590"/>
    <mergeCell ref="G590:H590"/>
    <mergeCell ref="I590:J590"/>
    <mergeCell ref="A601:B601"/>
    <mergeCell ref="E601:F601"/>
    <mergeCell ref="G601:H601"/>
    <mergeCell ref="I601:J601"/>
    <mergeCell ref="A602:B602"/>
    <mergeCell ref="E602:F602"/>
    <mergeCell ref="G602:H602"/>
    <mergeCell ref="I602:J602"/>
    <mergeCell ref="A599:B599"/>
    <mergeCell ref="E599:F599"/>
    <mergeCell ref="G599:H599"/>
    <mergeCell ref="I599:J599"/>
    <mergeCell ref="A600:B600"/>
    <mergeCell ref="E600:F600"/>
    <mergeCell ref="G600:H600"/>
    <mergeCell ref="I600:J600"/>
    <mergeCell ref="A597:B597"/>
    <mergeCell ref="E597:F597"/>
    <mergeCell ref="G597:H597"/>
    <mergeCell ref="I597:J597"/>
    <mergeCell ref="A598:B598"/>
    <mergeCell ref="E598:F598"/>
    <mergeCell ref="G598:H598"/>
    <mergeCell ref="I598:J598"/>
    <mergeCell ref="A611:E611"/>
    <mergeCell ref="F611:G611"/>
    <mergeCell ref="H611:J611"/>
    <mergeCell ref="A612:E612"/>
    <mergeCell ref="F612:G612"/>
    <mergeCell ref="H612:J612"/>
    <mergeCell ref="C605:F605"/>
    <mergeCell ref="G605:H605"/>
    <mergeCell ref="I605:J605"/>
    <mergeCell ref="A607:J607"/>
    <mergeCell ref="A608:J608"/>
    <mergeCell ref="A610:E610"/>
    <mergeCell ref="F610:G610"/>
    <mergeCell ref="H610:J610"/>
    <mergeCell ref="A603:B603"/>
    <mergeCell ref="E603:F603"/>
    <mergeCell ref="G603:H603"/>
    <mergeCell ref="I603:J603"/>
    <mergeCell ref="A604:F604"/>
    <mergeCell ref="G604:H604"/>
    <mergeCell ref="I604:J604"/>
    <mergeCell ref="A619:E619"/>
    <mergeCell ref="F619:G619"/>
    <mergeCell ref="H619:J619"/>
    <mergeCell ref="A620:E620"/>
    <mergeCell ref="F620:G620"/>
    <mergeCell ref="H620:J620"/>
    <mergeCell ref="F615:G615"/>
    <mergeCell ref="H615:J615"/>
    <mergeCell ref="A616:J616"/>
    <mergeCell ref="A618:E618"/>
    <mergeCell ref="F618:G618"/>
    <mergeCell ref="H618:J618"/>
    <mergeCell ref="A617:E617"/>
    <mergeCell ref="F617:G617"/>
    <mergeCell ref="H617:J617"/>
    <mergeCell ref="A615:E615"/>
    <mergeCell ref="A613:E613"/>
    <mergeCell ref="F613:G613"/>
    <mergeCell ref="H613:J613"/>
    <mergeCell ref="A614:E614"/>
    <mergeCell ref="F614:G614"/>
    <mergeCell ref="H614:J614"/>
    <mergeCell ref="A629:E629"/>
    <mergeCell ref="F629:G629"/>
    <mergeCell ref="H629:J629"/>
    <mergeCell ref="A630:E630"/>
    <mergeCell ref="F630:G630"/>
    <mergeCell ref="H630:J630"/>
    <mergeCell ref="A631:E631"/>
    <mergeCell ref="A626:J626"/>
    <mergeCell ref="A627:E627"/>
    <mergeCell ref="F627:G627"/>
    <mergeCell ref="H627:J627"/>
    <mergeCell ref="A624:E624"/>
    <mergeCell ref="F624:G624"/>
    <mergeCell ref="H624:J624"/>
    <mergeCell ref="A625:J625"/>
    <mergeCell ref="A621:E621"/>
    <mergeCell ref="F621:G621"/>
    <mergeCell ref="H621:J621"/>
    <mergeCell ref="A628:E628"/>
    <mergeCell ref="F628:G628"/>
    <mergeCell ref="H628:J628"/>
    <mergeCell ref="A622:J622"/>
    <mergeCell ref="A623:E623"/>
    <mergeCell ref="F623:G623"/>
    <mergeCell ref="H623:J623"/>
    <mergeCell ref="A641:E641"/>
    <mergeCell ref="F641:G641"/>
    <mergeCell ref="H641:J641"/>
    <mergeCell ref="A642:E642"/>
    <mergeCell ref="F642:G642"/>
    <mergeCell ref="H642:J642"/>
    <mergeCell ref="A636:J636"/>
    <mergeCell ref="A637:J637"/>
    <mergeCell ref="A638:J638"/>
    <mergeCell ref="A635:J635"/>
    <mergeCell ref="A640:E640"/>
    <mergeCell ref="F640:G640"/>
    <mergeCell ref="H640:J640"/>
    <mergeCell ref="A639:E639"/>
    <mergeCell ref="F639:G639"/>
    <mergeCell ref="H639:J639"/>
    <mergeCell ref="F631:G631"/>
    <mergeCell ref="H631:J631"/>
    <mergeCell ref="A632:E632"/>
    <mergeCell ref="F632:G632"/>
    <mergeCell ref="H632:J632"/>
    <mergeCell ref="A634:E634"/>
    <mergeCell ref="F634:G634"/>
    <mergeCell ref="H634:J634"/>
    <mergeCell ref="A633:E633"/>
    <mergeCell ref="F633:G633"/>
    <mergeCell ref="H633:J633"/>
    <mergeCell ref="A647:J647"/>
    <mergeCell ref="A649:E649"/>
    <mergeCell ref="F649:G649"/>
    <mergeCell ref="H649:J649"/>
    <mergeCell ref="F645:G645"/>
    <mergeCell ref="H645:J645"/>
    <mergeCell ref="A646:E646"/>
    <mergeCell ref="F646:G646"/>
    <mergeCell ref="H646:J646"/>
    <mergeCell ref="A643:E643"/>
    <mergeCell ref="F643:G643"/>
    <mergeCell ref="H643:J643"/>
    <mergeCell ref="A648:E648"/>
    <mergeCell ref="F648:G648"/>
    <mergeCell ref="H648:J648"/>
    <mergeCell ref="A644:E644"/>
    <mergeCell ref="F644:G644"/>
    <mergeCell ref="H644:J644"/>
    <mergeCell ref="A645:E645"/>
    <mergeCell ref="A654:E654"/>
    <mergeCell ref="F654:G654"/>
    <mergeCell ref="H654:J654"/>
    <mergeCell ref="A655:E655"/>
    <mergeCell ref="F655:G655"/>
    <mergeCell ref="H655:J655"/>
    <mergeCell ref="A652:E652"/>
    <mergeCell ref="F652:G652"/>
    <mergeCell ref="H652:J652"/>
    <mergeCell ref="A653:E653"/>
    <mergeCell ref="F653:G653"/>
    <mergeCell ref="H653:J653"/>
    <mergeCell ref="A650:E650"/>
    <mergeCell ref="F650:G650"/>
    <mergeCell ref="H650:J650"/>
    <mergeCell ref="A651:E651"/>
    <mergeCell ref="F651:G651"/>
    <mergeCell ref="H651:J651"/>
    <mergeCell ref="A660:E660"/>
    <mergeCell ref="F660:G660"/>
    <mergeCell ref="H660:J660"/>
    <mergeCell ref="A661:E661"/>
    <mergeCell ref="F661:G661"/>
    <mergeCell ref="H661:J661"/>
    <mergeCell ref="A658:E658"/>
    <mergeCell ref="F658:G658"/>
    <mergeCell ref="H658:J658"/>
    <mergeCell ref="A659:E659"/>
    <mergeCell ref="F659:G659"/>
    <mergeCell ref="H659:J659"/>
    <mergeCell ref="A656:E656"/>
    <mergeCell ref="F656:G656"/>
    <mergeCell ref="H656:J656"/>
    <mergeCell ref="A657:E657"/>
    <mergeCell ref="F657:G657"/>
    <mergeCell ref="H657:J657"/>
    <mergeCell ref="A666:J666"/>
    <mergeCell ref="A668:E668"/>
    <mergeCell ref="F668:G668"/>
    <mergeCell ref="H668:J668"/>
    <mergeCell ref="F664:G664"/>
    <mergeCell ref="H664:J664"/>
    <mergeCell ref="A665:E665"/>
    <mergeCell ref="F665:G665"/>
    <mergeCell ref="H665:J665"/>
    <mergeCell ref="A662:E662"/>
    <mergeCell ref="F662:G662"/>
    <mergeCell ref="H662:J662"/>
    <mergeCell ref="A667:E667"/>
    <mergeCell ref="F667:G667"/>
    <mergeCell ref="H667:J667"/>
    <mergeCell ref="A663:E663"/>
    <mergeCell ref="F663:G663"/>
    <mergeCell ref="H663:J663"/>
    <mergeCell ref="A664:E664"/>
    <mergeCell ref="A674:E674"/>
    <mergeCell ref="F674:G674"/>
    <mergeCell ref="H674:J674"/>
    <mergeCell ref="A675:E675"/>
    <mergeCell ref="F675:G675"/>
    <mergeCell ref="H675:J675"/>
    <mergeCell ref="A671:E671"/>
    <mergeCell ref="F671:G671"/>
    <mergeCell ref="H671:J671"/>
    <mergeCell ref="A677:E677"/>
    <mergeCell ref="F677:G677"/>
    <mergeCell ref="H677:J677"/>
    <mergeCell ref="A672:E672"/>
    <mergeCell ref="F672:G672"/>
    <mergeCell ref="H672:J672"/>
    <mergeCell ref="A673:J673"/>
    <mergeCell ref="A669:E669"/>
    <mergeCell ref="F669:G669"/>
    <mergeCell ref="H669:J669"/>
    <mergeCell ref="A670:E670"/>
    <mergeCell ref="F670:G670"/>
    <mergeCell ref="H670:J670"/>
    <mergeCell ref="A687:E687"/>
    <mergeCell ref="F687:G687"/>
    <mergeCell ref="H687:J687"/>
    <mergeCell ref="A688:E688"/>
    <mergeCell ref="F688:G688"/>
    <mergeCell ref="H688:J688"/>
    <mergeCell ref="A685:E685"/>
    <mergeCell ref="F685:G685"/>
    <mergeCell ref="H685:J685"/>
    <mergeCell ref="A686:E686"/>
    <mergeCell ref="F686:G686"/>
    <mergeCell ref="H686:J686"/>
    <mergeCell ref="A680:J680"/>
    <mergeCell ref="A681:J681"/>
    <mergeCell ref="A682:J682"/>
    <mergeCell ref="A683:J683"/>
    <mergeCell ref="A676:J676"/>
    <mergeCell ref="A684:E684"/>
    <mergeCell ref="F684:G684"/>
    <mergeCell ref="H684:J684"/>
    <mergeCell ref="A678:E678"/>
    <mergeCell ref="F678:G678"/>
    <mergeCell ref="H678:J678"/>
    <mergeCell ref="A679:E679"/>
    <mergeCell ref="F679:G679"/>
    <mergeCell ref="H679:J679"/>
    <mergeCell ref="A694:B694"/>
    <mergeCell ref="F694:G694"/>
    <mergeCell ref="H694:I694"/>
    <mergeCell ref="A695:B695"/>
    <mergeCell ref="F695:G695"/>
    <mergeCell ref="H695:I695"/>
    <mergeCell ref="A691:J691"/>
    <mergeCell ref="A692:B693"/>
    <mergeCell ref="C692:E692"/>
    <mergeCell ref="F692:J692"/>
    <mergeCell ref="F693:G693"/>
    <mergeCell ref="H693:I693"/>
    <mergeCell ref="A689:E689"/>
    <mergeCell ref="F689:G689"/>
    <mergeCell ref="H689:J689"/>
    <mergeCell ref="A690:E690"/>
    <mergeCell ref="F690:G690"/>
    <mergeCell ref="H690:J690"/>
    <mergeCell ref="A700:B700"/>
    <mergeCell ref="F700:G700"/>
    <mergeCell ref="H700:I700"/>
    <mergeCell ref="A701:B701"/>
    <mergeCell ref="F701:G701"/>
    <mergeCell ref="H701:I701"/>
    <mergeCell ref="A698:B698"/>
    <mergeCell ref="F698:G698"/>
    <mergeCell ref="H698:I698"/>
    <mergeCell ref="A699:B699"/>
    <mergeCell ref="F699:G699"/>
    <mergeCell ref="H699:I699"/>
    <mergeCell ref="A696:B696"/>
    <mergeCell ref="F696:G696"/>
    <mergeCell ref="H696:I696"/>
    <mergeCell ref="A697:B697"/>
    <mergeCell ref="F697:G697"/>
    <mergeCell ref="H697:I697"/>
    <mergeCell ref="H704:I704"/>
    <mergeCell ref="A705:J705"/>
    <mergeCell ref="A720:E720"/>
    <mergeCell ref="F720:G720"/>
    <mergeCell ref="H720:J720"/>
    <mergeCell ref="A708:J708"/>
    <mergeCell ref="A709:J709"/>
    <mergeCell ref="A710:J710"/>
    <mergeCell ref="A711:J711"/>
    <mergeCell ref="A712:J712"/>
    <mergeCell ref="A706:J706"/>
    <mergeCell ref="A707:J707"/>
    <mergeCell ref="A702:B702"/>
    <mergeCell ref="F702:G702"/>
    <mergeCell ref="H702:I702"/>
    <mergeCell ref="A703:B703"/>
    <mergeCell ref="F703:G703"/>
    <mergeCell ref="H703:I703"/>
    <mergeCell ref="A704:C704"/>
    <mergeCell ref="F704:G704"/>
    <mergeCell ref="A724:E724"/>
    <mergeCell ref="F724:G724"/>
    <mergeCell ref="H724:J724"/>
    <mergeCell ref="A725:E725"/>
    <mergeCell ref="F725:G725"/>
    <mergeCell ref="H725:J725"/>
    <mergeCell ref="A722:E722"/>
    <mergeCell ref="F722:G722"/>
    <mergeCell ref="H722:J722"/>
    <mergeCell ref="A723:E723"/>
    <mergeCell ref="F723:G723"/>
    <mergeCell ref="H723:J723"/>
    <mergeCell ref="A719:J719"/>
    <mergeCell ref="A721:E721"/>
    <mergeCell ref="F721:G721"/>
    <mergeCell ref="H721:J721"/>
    <mergeCell ref="A713:J713"/>
    <mergeCell ref="A714:J714"/>
    <mergeCell ref="A716:J716"/>
    <mergeCell ref="A717:J717"/>
    <mergeCell ref="A733:H733"/>
    <mergeCell ref="A734:J734"/>
    <mergeCell ref="I735:J735"/>
    <mergeCell ref="A736:E737"/>
    <mergeCell ref="F736:J736"/>
    <mergeCell ref="F737:G737"/>
    <mergeCell ref="H737:J737"/>
    <mergeCell ref="A731:J731"/>
    <mergeCell ref="A732:J732"/>
    <mergeCell ref="A727:E727"/>
    <mergeCell ref="F727:G727"/>
    <mergeCell ref="H727:J727"/>
    <mergeCell ref="A729:E729"/>
    <mergeCell ref="F729:G729"/>
    <mergeCell ref="H729:J729"/>
    <mergeCell ref="A730:J730"/>
    <mergeCell ref="A726:E726"/>
    <mergeCell ref="F726:G726"/>
    <mergeCell ref="H726:J726"/>
    <mergeCell ref="A728:E728"/>
    <mergeCell ref="F728:G728"/>
    <mergeCell ref="H728:J728"/>
    <mergeCell ref="A742:E742"/>
    <mergeCell ref="F742:G742"/>
    <mergeCell ref="H742:J742"/>
    <mergeCell ref="A743:E743"/>
    <mergeCell ref="F743:G743"/>
    <mergeCell ref="H743:J743"/>
    <mergeCell ref="A740:E740"/>
    <mergeCell ref="F740:G740"/>
    <mergeCell ref="H740:J740"/>
    <mergeCell ref="A741:E741"/>
    <mergeCell ref="F741:G741"/>
    <mergeCell ref="H741:J741"/>
    <mergeCell ref="A738:E738"/>
    <mergeCell ref="F738:G738"/>
    <mergeCell ref="H738:J738"/>
    <mergeCell ref="A739:E739"/>
    <mergeCell ref="F739:G739"/>
    <mergeCell ref="H739:J739"/>
    <mergeCell ref="A750:E750"/>
    <mergeCell ref="F750:G750"/>
    <mergeCell ref="H750:J750"/>
    <mergeCell ref="A751:E751"/>
    <mergeCell ref="F751:G751"/>
    <mergeCell ref="H751:J751"/>
    <mergeCell ref="A748:E748"/>
    <mergeCell ref="F748:G748"/>
    <mergeCell ref="H748:J748"/>
    <mergeCell ref="A749:E749"/>
    <mergeCell ref="F749:G749"/>
    <mergeCell ref="H749:J749"/>
    <mergeCell ref="A744:J744"/>
    <mergeCell ref="A745:H745"/>
    <mergeCell ref="I745:J745"/>
    <mergeCell ref="A746:E747"/>
    <mergeCell ref="F746:J746"/>
    <mergeCell ref="F747:G747"/>
    <mergeCell ref="H747:J747"/>
    <mergeCell ref="A759:E759"/>
    <mergeCell ref="F759:G759"/>
    <mergeCell ref="H759:J759"/>
    <mergeCell ref="A760:E760"/>
    <mergeCell ref="F760:G760"/>
    <mergeCell ref="H760:J760"/>
    <mergeCell ref="A761:E761"/>
    <mergeCell ref="F761:G761"/>
    <mergeCell ref="H761:J761"/>
    <mergeCell ref="A754:J754"/>
    <mergeCell ref="A755:J755"/>
    <mergeCell ref="A757:J757"/>
    <mergeCell ref="A758:E758"/>
    <mergeCell ref="F758:G758"/>
    <mergeCell ref="H758:J758"/>
    <mergeCell ref="A752:E752"/>
    <mergeCell ref="F752:G752"/>
    <mergeCell ref="H752:J752"/>
    <mergeCell ref="A753:E753"/>
    <mergeCell ref="F753:G753"/>
    <mergeCell ref="H753:J753"/>
    <mergeCell ref="H764:J764"/>
    <mergeCell ref="A765:E765"/>
    <mergeCell ref="F765:G765"/>
    <mergeCell ref="H765:J765"/>
    <mergeCell ref="G771:J771"/>
    <mergeCell ref="B772:F772"/>
    <mergeCell ref="G772:J772"/>
    <mergeCell ref="A766:E766"/>
    <mergeCell ref="F766:G766"/>
    <mergeCell ref="A762:E762"/>
    <mergeCell ref="F762:G762"/>
    <mergeCell ref="H762:J762"/>
    <mergeCell ref="A763:E763"/>
    <mergeCell ref="F763:G763"/>
    <mergeCell ref="H763:J763"/>
    <mergeCell ref="A764:E764"/>
    <mergeCell ref="F764:G764"/>
    <mergeCell ref="A778:A779"/>
    <mergeCell ref="B778:C778"/>
    <mergeCell ref="E778:F778"/>
    <mergeCell ref="H778:I778"/>
    <mergeCell ref="B779:C779"/>
    <mergeCell ref="E779:F779"/>
    <mergeCell ref="H779:I779"/>
    <mergeCell ref="A776:A777"/>
    <mergeCell ref="B776:C776"/>
    <mergeCell ref="E776:F776"/>
    <mergeCell ref="H776:I776"/>
    <mergeCell ref="B777:C777"/>
    <mergeCell ref="E777:F777"/>
    <mergeCell ref="H777:I777"/>
    <mergeCell ref="B775:F775"/>
    <mergeCell ref="G775:J775"/>
    <mergeCell ref="H766:J766"/>
    <mergeCell ref="A767:J767"/>
    <mergeCell ref="A770:J770"/>
    <mergeCell ref="A771:A774"/>
    <mergeCell ref="B771:F771"/>
    <mergeCell ref="B773:C773"/>
    <mergeCell ref="E773:F773"/>
    <mergeCell ref="A768:J768"/>
    <mergeCell ref="A769:J769"/>
    <mergeCell ref="G773:H773"/>
    <mergeCell ref="B774:F774"/>
    <mergeCell ref="G774:J774"/>
    <mergeCell ref="A784:A785"/>
    <mergeCell ref="B784:C784"/>
    <mergeCell ref="E784:F784"/>
    <mergeCell ref="H784:I784"/>
    <mergeCell ref="B785:C785"/>
    <mergeCell ref="E785:F785"/>
    <mergeCell ref="H785:I785"/>
    <mergeCell ref="A782:A783"/>
    <mergeCell ref="B782:C782"/>
    <mergeCell ref="E782:F782"/>
    <mergeCell ref="H782:I782"/>
    <mergeCell ref="B783:C783"/>
    <mergeCell ref="E783:F783"/>
    <mergeCell ref="H783:I783"/>
    <mergeCell ref="A780:A781"/>
    <mergeCell ref="B780:C780"/>
    <mergeCell ref="E780:F780"/>
    <mergeCell ref="H780:I780"/>
    <mergeCell ref="B781:C781"/>
    <mergeCell ref="E781:F781"/>
    <mergeCell ref="H781:I781"/>
    <mergeCell ref="A796:D796"/>
    <mergeCell ref="F796:H796"/>
    <mergeCell ref="I796:J796"/>
    <mergeCell ref="A794:D794"/>
    <mergeCell ref="F794:H794"/>
    <mergeCell ref="I794:J794"/>
    <mergeCell ref="A795:J795"/>
    <mergeCell ref="A786:J787"/>
    <mergeCell ref="A788:J788"/>
    <mergeCell ref="A789:J789"/>
    <mergeCell ref="A790:J790"/>
    <mergeCell ref="A791:J791"/>
    <mergeCell ref="A792:D793"/>
    <mergeCell ref="E792:E793"/>
    <mergeCell ref="F792:J792"/>
    <mergeCell ref="F793:H793"/>
    <mergeCell ref="I793:J793"/>
    <mergeCell ref="A801:E801"/>
    <mergeCell ref="F801:H801"/>
    <mergeCell ref="I801:J801"/>
    <mergeCell ref="A802:E802"/>
    <mergeCell ref="F802:H802"/>
    <mergeCell ref="I802:J802"/>
    <mergeCell ref="A799:D799"/>
    <mergeCell ref="F799:H799"/>
    <mergeCell ref="I799:J799"/>
    <mergeCell ref="A800:D800"/>
    <mergeCell ref="F800:H800"/>
    <mergeCell ref="I800:J800"/>
    <mergeCell ref="A797:D797"/>
    <mergeCell ref="F797:H797"/>
    <mergeCell ref="I797:J797"/>
    <mergeCell ref="A798:D798"/>
    <mergeCell ref="F798:H798"/>
    <mergeCell ref="I798:J798"/>
    <mergeCell ref="A810:D810"/>
    <mergeCell ref="F810:H810"/>
    <mergeCell ref="I810:J810"/>
    <mergeCell ref="A811:E811"/>
    <mergeCell ref="F811:H811"/>
    <mergeCell ref="I811:J811"/>
    <mergeCell ref="A812:E812"/>
    <mergeCell ref="F812:H812"/>
    <mergeCell ref="A807:D807"/>
    <mergeCell ref="F807:H807"/>
    <mergeCell ref="I807:J807"/>
    <mergeCell ref="A808:J808"/>
    <mergeCell ref="A809:D809"/>
    <mergeCell ref="F809:H809"/>
    <mergeCell ref="I809:J809"/>
    <mergeCell ref="A803:E803"/>
    <mergeCell ref="F803:H803"/>
    <mergeCell ref="I803:J803"/>
    <mergeCell ref="A805:D806"/>
    <mergeCell ref="E805:E806"/>
    <mergeCell ref="F805:J805"/>
    <mergeCell ref="F806:H806"/>
    <mergeCell ref="I806:J806"/>
    <mergeCell ref="A816:J816"/>
    <mergeCell ref="A817:J817"/>
    <mergeCell ref="A818:J818"/>
    <mergeCell ref="A819:J819"/>
    <mergeCell ref="A841:B843"/>
    <mergeCell ref="C841:J841"/>
    <mergeCell ref="C842:C843"/>
    <mergeCell ref="D842:D843"/>
    <mergeCell ref="E842:F843"/>
    <mergeCell ref="G842:H843"/>
    <mergeCell ref="A824:J824"/>
    <mergeCell ref="A825:J825"/>
    <mergeCell ref="A826:J826"/>
    <mergeCell ref="A827:J827"/>
    <mergeCell ref="A838:J838"/>
    <mergeCell ref="A839:J839"/>
    <mergeCell ref="I812:J812"/>
    <mergeCell ref="A813:E813"/>
    <mergeCell ref="F813:H813"/>
    <mergeCell ref="I813:J813"/>
    <mergeCell ref="A840:H840"/>
    <mergeCell ref="I840:J840"/>
    <mergeCell ref="A820:J820"/>
    <mergeCell ref="A821:J821"/>
    <mergeCell ref="A822:J822"/>
    <mergeCell ref="A823:J823"/>
    <mergeCell ref="A814:J814"/>
    <mergeCell ref="A815:J815"/>
    <mergeCell ref="A848:B848"/>
    <mergeCell ref="E848:F848"/>
    <mergeCell ref="G848:H848"/>
    <mergeCell ref="I848:J848"/>
    <mergeCell ref="A849:B849"/>
    <mergeCell ref="E849:F849"/>
    <mergeCell ref="G849:H849"/>
    <mergeCell ref="I849:J849"/>
    <mergeCell ref="A846:B846"/>
    <mergeCell ref="E846:F846"/>
    <mergeCell ref="G846:H846"/>
    <mergeCell ref="I846:J846"/>
    <mergeCell ref="A847:B847"/>
    <mergeCell ref="E847:F847"/>
    <mergeCell ref="G847:H847"/>
    <mergeCell ref="I847:J847"/>
    <mergeCell ref="I842:J843"/>
    <mergeCell ref="A844:B844"/>
    <mergeCell ref="E844:F844"/>
    <mergeCell ref="G844:H844"/>
    <mergeCell ref="I844:J844"/>
    <mergeCell ref="A845:B845"/>
    <mergeCell ref="E845:F845"/>
    <mergeCell ref="G845:H845"/>
    <mergeCell ref="I845:J845"/>
    <mergeCell ref="A854:B854"/>
    <mergeCell ref="E854:F854"/>
    <mergeCell ref="G854:H854"/>
    <mergeCell ref="I854:J854"/>
    <mergeCell ref="A855:B855"/>
    <mergeCell ref="E855:F855"/>
    <mergeCell ref="G855:H855"/>
    <mergeCell ref="I855:J855"/>
    <mergeCell ref="A852:B852"/>
    <mergeCell ref="E852:F852"/>
    <mergeCell ref="G852:H852"/>
    <mergeCell ref="I852:J852"/>
    <mergeCell ref="A853:B853"/>
    <mergeCell ref="E853:F853"/>
    <mergeCell ref="G853:H853"/>
    <mergeCell ref="I853:J853"/>
    <mergeCell ref="A850:B850"/>
    <mergeCell ref="E850:F850"/>
    <mergeCell ref="G850:H850"/>
    <mergeCell ref="I850:J850"/>
    <mergeCell ref="E851:F851"/>
    <mergeCell ref="G851:H851"/>
    <mergeCell ref="I851:J851"/>
    <mergeCell ref="A864:B864"/>
    <mergeCell ref="E864:F864"/>
    <mergeCell ref="G864:H864"/>
    <mergeCell ref="I864:J864"/>
    <mergeCell ref="A858:B858"/>
    <mergeCell ref="E858:F858"/>
    <mergeCell ref="G858:H858"/>
    <mergeCell ref="I858:J858"/>
    <mergeCell ref="I860:J860"/>
    <mergeCell ref="A861:B863"/>
    <mergeCell ref="C861:J861"/>
    <mergeCell ref="C862:C863"/>
    <mergeCell ref="D862:D863"/>
    <mergeCell ref="E862:F863"/>
    <mergeCell ref="G862:H863"/>
    <mergeCell ref="I862:J863"/>
    <mergeCell ref="A856:C856"/>
    <mergeCell ref="E856:F856"/>
    <mergeCell ref="G856:H856"/>
    <mergeCell ref="I856:J856"/>
    <mergeCell ref="A857:C857"/>
    <mergeCell ref="E857:F857"/>
    <mergeCell ref="G857:H857"/>
    <mergeCell ref="I857:J857"/>
    <mergeCell ref="A869:B869"/>
    <mergeCell ref="E869:F869"/>
    <mergeCell ref="G869:H869"/>
    <mergeCell ref="I869:J869"/>
    <mergeCell ref="A870:B870"/>
    <mergeCell ref="E870:F870"/>
    <mergeCell ref="G870:H870"/>
    <mergeCell ref="I870:J870"/>
    <mergeCell ref="A867:B867"/>
    <mergeCell ref="E867:F867"/>
    <mergeCell ref="G867:H867"/>
    <mergeCell ref="I867:J867"/>
    <mergeCell ref="A868:B868"/>
    <mergeCell ref="E868:F868"/>
    <mergeCell ref="G868:H868"/>
    <mergeCell ref="I868:J868"/>
    <mergeCell ref="A865:B865"/>
    <mergeCell ref="E865:F865"/>
    <mergeCell ref="G865:H865"/>
    <mergeCell ref="I865:J865"/>
    <mergeCell ref="A866:B866"/>
    <mergeCell ref="E866:F866"/>
    <mergeCell ref="G866:H866"/>
    <mergeCell ref="I866:J866"/>
    <mergeCell ref="A875:B875"/>
    <mergeCell ref="E875:F875"/>
    <mergeCell ref="G875:H875"/>
    <mergeCell ref="I875:J875"/>
    <mergeCell ref="A876:C876"/>
    <mergeCell ref="E876:F876"/>
    <mergeCell ref="G876:H876"/>
    <mergeCell ref="I876:J876"/>
    <mergeCell ref="A873:B873"/>
    <mergeCell ref="E873:F873"/>
    <mergeCell ref="G873:H873"/>
    <mergeCell ref="I873:J873"/>
    <mergeCell ref="A874:B874"/>
    <mergeCell ref="E874:F874"/>
    <mergeCell ref="G874:H874"/>
    <mergeCell ref="I874:J874"/>
    <mergeCell ref="E871:F871"/>
    <mergeCell ref="G871:H871"/>
    <mergeCell ref="I871:J871"/>
    <mergeCell ref="A872:B872"/>
    <mergeCell ref="E872:F872"/>
    <mergeCell ref="G872:H872"/>
    <mergeCell ref="I872:J872"/>
    <mergeCell ref="J886:J887"/>
    <mergeCell ref="A880:J880"/>
    <mergeCell ref="B882:G882"/>
    <mergeCell ref="H882:I882"/>
    <mergeCell ref="A883:G883"/>
    <mergeCell ref="H883:I883"/>
    <mergeCell ref="B884:G884"/>
    <mergeCell ref="H884:I884"/>
    <mergeCell ref="B885:G885"/>
    <mergeCell ref="H885:I885"/>
    <mergeCell ref="A877:C877"/>
    <mergeCell ref="E877:F877"/>
    <mergeCell ref="G877:H877"/>
    <mergeCell ref="I877:J877"/>
    <mergeCell ref="A878:B878"/>
    <mergeCell ref="E878:F878"/>
    <mergeCell ref="G878:H878"/>
    <mergeCell ref="I878:J878"/>
    <mergeCell ref="B892:G892"/>
    <mergeCell ref="H892:I892"/>
    <mergeCell ref="A886:A887"/>
    <mergeCell ref="B886:G887"/>
    <mergeCell ref="H886:I887"/>
    <mergeCell ref="B899:G899"/>
    <mergeCell ref="H899:I899"/>
    <mergeCell ref="B894:G894"/>
    <mergeCell ref="H894:I894"/>
    <mergeCell ref="B895:G895"/>
    <mergeCell ref="B893:G893"/>
    <mergeCell ref="H893:I893"/>
    <mergeCell ref="B888:G888"/>
    <mergeCell ref="H888:I888"/>
    <mergeCell ref="B889:G889"/>
    <mergeCell ref="H889:I889"/>
    <mergeCell ref="B890:G890"/>
    <mergeCell ref="H890:I890"/>
    <mergeCell ref="B891:G891"/>
    <mergeCell ref="H891:I891"/>
    <mergeCell ref="B903:G903"/>
    <mergeCell ref="H903:I903"/>
    <mergeCell ref="B904:G904"/>
    <mergeCell ref="H904:I904"/>
    <mergeCell ref="B906:G906"/>
    <mergeCell ref="H906:I906"/>
    <mergeCell ref="B907:G907"/>
    <mergeCell ref="H907:I907"/>
    <mergeCell ref="A905:G905"/>
    <mergeCell ref="H905:I905"/>
    <mergeCell ref="B900:G900"/>
    <mergeCell ref="H900:I900"/>
    <mergeCell ref="B901:G901"/>
    <mergeCell ref="H901:I901"/>
    <mergeCell ref="B902:G902"/>
    <mergeCell ref="H902:I902"/>
    <mergeCell ref="H895:I895"/>
    <mergeCell ref="B896:G896"/>
    <mergeCell ref="H896:I896"/>
    <mergeCell ref="B897:G897"/>
    <mergeCell ref="H897:I897"/>
    <mergeCell ref="B898:G898"/>
    <mergeCell ref="H898:I898"/>
    <mergeCell ref="B919:G919"/>
    <mergeCell ref="H919:I919"/>
    <mergeCell ref="B920:G920"/>
    <mergeCell ref="H920:I920"/>
    <mergeCell ref="B921:G921"/>
    <mergeCell ref="H921:I921"/>
    <mergeCell ref="B922:G922"/>
    <mergeCell ref="H922:I922"/>
    <mergeCell ref="B915:D915"/>
    <mergeCell ref="A916:G916"/>
    <mergeCell ref="B917:G917"/>
    <mergeCell ref="H917:I917"/>
    <mergeCell ref="A910:G910"/>
    <mergeCell ref="H910:I910"/>
    <mergeCell ref="B911:G911"/>
    <mergeCell ref="H911:I911"/>
    <mergeCell ref="B908:G908"/>
    <mergeCell ref="H908:I908"/>
    <mergeCell ref="B918:G918"/>
    <mergeCell ref="H918:I918"/>
    <mergeCell ref="B912:G912"/>
    <mergeCell ref="H912:I912"/>
    <mergeCell ref="B913:G913"/>
    <mergeCell ref="H913:I913"/>
    <mergeCell ref="B914:G914"/>
    <mergeCell ref="H914:I914"/>
    <mergeCell ref="B909:G909"/>
    <mergeCell ref="H909:I909"/>
    <mergeCell ref="H929:I929"/>
    <mergeCell ref="B930:G930"/>
    <mergeCell ref="H930:I930"/>
    <mergeCell ref="B931:G931"/>
    <mergeCell ref="H931:I931"/>
    <mergeCell ref="B933:G933"/>
    <mergeCell ref="H933:I933"/>
    <mergeCell ref="B934:G934"/>
    <mergeCell ref="B923:G923"/>
    <mergeCell ref="H923:I923"/>
    <mergeCell ref="B932:G932"/>
    <mergeCell ref="H932:I932"/>
    <mergeCell ref="B926:G926"/>
    <mergeCell ref="H926:I926"/>
    <mergeCell ref="A927:G927"/>
    <mergeCell ref="B928:G928"/>
    <mergeCell ref="H928:I928"/>
    <mergeCell ref="B929:G929"/>
    <mergeCell ref="B924:G924"/>
    <mergeCell ref="H924:I924"/>
    <mergeCell ref="J945:J946"/>
    <mergeCell ref="A947:A948"/>
    <mergeCell ref="B947:G948"/>
    <mergeCell ref="H947:I948"/>
    <mergeCell ref="J947:J948"/>
    <mergeCell ref="B942:G942"/>
    <mergeCell ref="H942:I942"/>
    <mergeCell ref="A943:A944"/>
    <mergeCell ref="B943:G944"/>
    <mergeCell ref="H943:I944"/>
    <mergeCell ref="B937:G937"/>
    <mergeCell ref="H937:I937"/>
    <mergeCell ref="B938:G938"/>
    <mergeCell ref="H938:I938"/>
    <mergeCell ref="H934:I934"/>
    <mergeCell ref="B935:G935"/>
    <mergeCell ref="H935:I935"/>
    <mergeCell ref="J943:J944"/>
    <mergeCell ref="B939:G939"/>
    <mergeCell ref="H939:I939"/>
    <mergeCell ref="B940:G940"/>
    <mergeCell ref="H940:I940"/>
    <mergeCell ref="B941:G941"/>
    <mergeCell ref="H941:I941"/>
    <mergeCell ref="B936:G936"/>
    <mergeCell ref="H936:I936"/>
    <mergeCell ref="B958:G958"/>
    <mergeCell ref="H958:I958"/>
    <mergeCell ref="B959:G959"/>
    <mergeCell ref="H959:I959"/>
    <mergeCell ref="B953:G953"/>
    <mergeCell ref="H953:I953"/>
    <mergeCell ref="B955:G955"/>
    <mergeCell ref="H955:I955"/>
    <mergeCell ref="B956:G956"/>
    <mergeCell ref="H956:I956"/>
    <mergeCell ref="B957:G957"/>
    <mergeCell ref="H957:I957"/>
    <mergeCell ref="B951:G951"/>
    <mergeCell ref="H951:I951"/>
    <mergeCell ref="A945:A946"/>
    <mergeCell ref="B945:G946"/>
    <mergeCell ref="H945:I946"/>
    <mergeCell ref="B949:G949"/>
    <mergeCell ref="H949:I949"/>
    <mergeCell ref="B950:G950"/>
    <mergeCell ref="H950:I950"/>
  </mergeCells>
  <phoneticPr fontId="120" type="noConversion"/>
  <pageMargins left="1.1023622047244095" right="0.86614173228346458" top="0.74803149606299213" bottom="0.55118110236220474" header="0.51181102362204722" footer="0.31496062992125984"/>
  <pageSetup paperSize="9" scale="82" orientation="portrait" verticalDpi="300" r:id="rId1"/>
  <headerFooter>
    <oddHeader>&amp;L&amp;"Arial,Tučná kurzíva"&amp;9Poznámky Úč POD 3 - 04&amp;R&amp;"Calibri,Kurzíva"&amp;10IČO: 35912782            DIČ:2021918008</oddHeader>
    <oddFooter>&amp;R&amp;P</oddFooter>
  </headerFooter>
  <rowBreaks count="13" manualBreakCount="13">
    <brk id="54" max="15" man="1"/>
    <brk id="95" max="15" man="1"/>
    <brk id="216" max="16383" man="1"/>
    <brk id="265" max="15" man="1"/>
    <brk id="366" max="15" man="1"/>
    <brk id="432" max="15" man="1"/>
    <brk id="509" max="15" man="1"/>
    <brk id="580" max="15" man="1"/>
    <brk id="634" max="15" man="1"/>
    <brk id="704" max="15" man="1"/>
    <brk id="803" max="15" man="1"/>
    <brk id="878" max="15" man="1"/>
    <brk id="924" max="15"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82"/>
  <sheetViews>
    <sheetView tabSelected="1" topLeftCell="A874" zoomScaleNormal="100" zoomScaleSheetLayoutView="100" workbookViewId="0">
      <selection activeCell="F781" sqref="F781:G781"/>
    </sheetView>
  </sheetViews>
  <sheetFormatPr defaultRowHeight="15" x14ac:dyDescent="0.25"/>
  <cols>
    <col min="1" max="1" width="17.42578125" style="281" customWidth="1"/>
    <col min="2" max="2" width="10.85546875" style="281" customWidth="1"/>
    <col min="3" max="3" width="11.7109375" style="281" customWidth="1"/>
    <col min="4" max="4" width="10.140625" style="281" customWidth="1"/>
    <col min="5" max="5" width="7.5703125" style="281" customWidth="1"/>
    <col min="6" max="6" width="6.5703125" style="281" customWidth="1"/>
    <col min="7" max="7" width="10.42578125" style="281" customWidth="1"/>
    <col min="8" max="8" width="1.28515625" style="374" customWidth="1"/>
    <col min="9" max="9" width="9.28515625" style="394" customWidth="1"/>
    <col min="10" max="10" width="11.7109375" style="394" customWidth="1"/>
    <col min="12" max="12" width="63.28515625" style="342" customWidth="1"/>
    <col min="13" max="17" width="9.140625" style="342"/>
  </cols>
  <sheetData>
    <row r="1" spans="1:17" s="1" customFormat="1" x14ac:dyDescent="0.25">
      <c r="A1" s="1542" t="s">
        <v>542</v>
      </c>
      <c r="B1" s="1542"/>
      <c r="C1" s="1542"/>
      <c r="D1" s="1542"/>
      <c r="E1" s="1644"/>
      <c r="F1" s="1644"/>
      <c r="G1" s="1644"/>
      <c r="H1" s="1644"/>
      <c r="I1" s="1644"/>
      <c r="J1" s="1644"/>
      <c r="L1" s="342"/>
      <c r="M1" s="342"/>
      <c r="N1" s="342"/>
      <c r="O1" s="342"/>
      <c r="P1" s="342"/>
      <c r="Q1" s="342"/>
    </row>
    <row r="2" spans="1:17" ht="6.75" customHeight="1" x14ac:dyDescent="0.25">
      <c r="A2" s="589"/>
      <c r="B2" s="589"/>
      <c r="C2" s="589"/>
      <c r="D2" s="589"/>
      <c r="E2" s="589"/>
      <c r="F2" s="589"/>
      <c r="G2" s="589"/>
      <c r="H2" s="589"/>
      <c r="I2" s="589"/>
      <c r="J2" s="589"/>
    </row>
    <row r="3" spans="1:17" s="2" customFormat="1" ht="14.25" x14ac:dyDescent="0.2">
      <c r="A3" s="1678" t="s">
        <v>543</v>
      </c>
      <c r="B3" s="1678"/>
      <c r="C3" s="1678"/>
      <c r="D3" s="1678"/>
      <c r="E3" s="1615"/>
      <c r="F3" s="1615"/>
      <c r="G3" s="1615"/>
      <c r="H3" s="1615"/>
      <c r="I3" s="1615"/>
      <c r="J3" s="1615"/>
      <c r="L3" s="342"/>
      <c r="M3" s="342"/>
      <c r="N3" s="342"/>
      <c r="O3" s="342"/>
      <c r="P3" s="342"/>
      <c r="Q3" s="342"/>
    </row>
    <row r="4" spans="1:17" s="2" customFormat="1" ht="37.5" customHeight="1" x14ac:dyDescent="0.2">
      <c r="A4" s="753" t="s">
        <v>544</v>
      </c>
      <c r="B4" s="753"/>
      <c r="C4" s="753"/>
      <c r="D4" s="753"/>
      <c r="E4" s="1615"/>
      <c r="F4" s="1615"/>
      <c r="G4" s="1615"/>
      <c r="H4" s="1615"/>
      <c r="I4" s="1615"/>
      <c r="J4" s="1615"/>
      <c r="L4" s="342"/>
      <c r="M4" s="342"/>
      <c r="N4" s="342"/>
      <c r="O4" s="342"/>
      <c r="P4" s="342"/>
      <c r="Q4" s="342"/>
    </row>
    <row r="5" spans="1:17" s="2" customFormat="1" ht="6.75" customHeight="1" x14ac:dyDescent="0.2">
      <c r="A5" s="594"/>
      <c r="B5" s="594"/>
      <c r="C5" s="594"/>
      <c r="D5" s="594"/>
      <c r="E5" s="594"/>
      <c r="F5" s="594"/>
      <c r="G5" s="594"/>
      <c r="H5" s="594"/>
      <c r="I5" s="594"/>
      <c r="J5" s="594"/>
      <c r="L5" s="342"/>
      <c r="M5" s="342"/>
      <c r="N5" s="342"/>
      <c r="O5" s="342"/>
      <c r="P5" s="342"/>
      <c r="Q5" s="342"/>
    </row>
    <row r="6" spans="1:17" s="2" customFormat="1" ht="14.25" x14ac:dyDescent="0.2">
      <c r="A6" s="1678" t="s">
        <v>545</v>
      </c>
      <c r="B6" s="589"/>
      <c r="C6" s="589"/>
      <c r="D6" s="589"/>
      <c r="E6" s="589"/>
      <c r="F6" s="589"/>
      <c r="G6" s="589"/>
      <c r="H6" s="589"/>
      <c r="I6" s="589"/>
      <c r="J6" s="589"/>
      <c r="L6" s="342"/>
      <c r="M6" s="342"/>
      <c r="N6" s="342"/>
      <c r="O6" s="342"/>
      <c r="P6" s="342"/>
      <c r="Q6" s="342"/>
    </row>
    <row r="7" spans="1:17" ht="11.25" customHeight="1" x14ac:dyDescent="0.25">
      <c r="A7" s="1354" t="s">
        <v>546</v>
      </c>
      <c r="B7" s="688"/>
      <c r="C7" s="688"/>
      <c r="D7" s="688"/>
      <c r="E7" s="688"/>
      <c r="F7" s="688"/>
      <c r="G7" s="688"/>
      <c r="H7" s="688"/>
      <c r="I7" s="688"/>
      <c r="J7" s="688"/>
    </row>
    <row r="8" spans="1:17" ht="12" customHeight="1" x14ac:dyDescent="0.25">
      <c r="A8" s="1354" t="s">
        <v>547</v>
      </c>
      <c r="B8" s="1569"/>
      <c r="C8" s="1569"/>
      <c r="D8" s="1569"/>
      <c r="E8" s="1569"/>
      <c r="F8" s="1569"/>
      <c r="G8" s="1569"/>
      <c r="H8" s="1569"/>
      <c r="I8" s="1569"/>
      <c r="J8" s="1569"/>
    </row>
    <row r="9" spans="1:17" ht="6" customHeight="1" x14ac:dyDescent="0.25">
      <c r="A9" s="589"/>
      <c r="B9" s="589"/>
      <c r="C9" s="589"/>
      <c r="D9" s="589"/>
      <c r="E9" s="589"/>
      <c r="F9" s="589"/>
      <c r="G9" s="589"/>
      <c r="H9" s="589"/>
      <c r="I9" s="589"/>
      <c r="J9" s="589"/>
    </row>
    <row r="10" spans="1:17" s="1" customFormat="1" ht="15.75" thickBot="1" x14ac:dyDescent="0.3">
      <c r="A10" s="1212" t="s">
        <v>548</v>
      </c>
      <c r="B10" s="774"/>
      <c r="C10" s="774"/>
      <c r="D10" s="774"/>
      <c r="E10" s="774"/>
      <c r="F10" s="774"/>
      <c r="G10" s="774"/>
      <c r="H10" s="774"/>
      <c r="I10" s="774"/>
      <c r="J10" s="774"/>
      <c r="L10" s="342"/>
      <c r="M10" s="342"/>
      <c r="N10" s="342"/>
      <c r="O10" s="342"/>
      <c r="P10" s="342"/>
      <c r="Q10" s="342"/>
    </row>
    <row r="11" spans="1:17" ht="36" customHeight="1" thickBot="1" x14ac:dyDescent="0.3">
      <c r="A11" s="824" t="s">
        <v>549</v>
      </c>
      <c r="B11" s="893"/>
      <c r="C11" s="893"/>
      <c r="D11" s="893"/>
      <c r="E11" s="1681"/>
      <c r="F11" s="1682" t="s">
        <v>550</v>
      </c>
      <c r="G11" s="1331"/>
      <c r="H11" s="1683" t="s">
        <v>551</v>
      </c>
      <c r="I11" s="1684"/>
      <c r="J11" s="1685"/>
    </row>
    <row r="12" spans="1:17" ht="15" customHeight="1" x14ac:dyDescent="0.25">
      <c r="A12" s="1668" t="s">
        <v>552</v>
      </c>
      <c r="B12" s="1669"/>
      <c r="C12" s="1669"/>
      <c r="D12" s="1669"/>
      <c r="E12" s="1669"/>
      <c r="F12" s="1670">
        <v>45</v>
      </c>
      <c r="G12" s="1671"/>
      <c r="H12" s="1672">
        <v>45</v>
      </c>
      <c r="I12" s="1673"/>
      <c r="J12" s="1674"/>
    </row>
    <row r="13" spans="1:17" ht="17.25" customHeight="1" x14ac:dyDescent="0.25">
      <c r="A13" s="1661" t="s">
        <v>553</v>
      </c>
      <c r="B13" s="1662"/>
      <c r="C13" s="1662"/>
      <c r="D13" s="1662"/>
      <c r="E13" s="1662"/>
      <c r="F13" s="1663">
        <v>45</v>
      </c>
      <c r="G13" s="1664"/>
      <c r="H13" s="1665">
        <v>46</v>
      </c>
      <c r="I13" s="1666"/>
      <c r="J13" s="1667"/>
    </row>
    <row r="14" spans="1:17" ht="15.75" thickBot="1" x14ac:dyDescent="0.3">
      <c r="A14" s="1689" t="s">
        <v>554</v>
      </c>
      <c r="B14" s="1690"/>
      <c r="C14" s="1690"/>
      <c r="D14" s="1690"/>
      <c r="E14" s="1690"/>
      <c r="F14" s="1691">
        <v>14</v>
      </c>
      <c r="G14" s="1692"/>
      <c r="H14" s="1686">
        <v>14</v>
      </c>
      <c r="I14" s="1687"/>
      <c r="J14" s="1688"/>
    </row>
    <row r="15" spans="1:17" ht="7.5" customHeight="1" x14ac:dyDescent="0.25">
      <c r="A15" s="773"/>
      <c r="B15" s="773"/>
      <c r="C15" s="773"/>
      <c r="D15" s="773"/>
      <c r="E15" s="773"/>
      <c r="F15" s="773"/>
      <c r="G15" s="773"/>
      <c r="H15" s="773"/>
      <c r="I15" s="773"/>
      <c r="J15" s="773"/>
    </row>
    <row r="16" spans="1:17" s="2" customFormat="1" ht="14.25" x14ac:dyDescent="0.2">
      <c r="A16" s="727" t="s">
        <v>555</v>
      </c>
      <c r="B16" s="727"/>
      <c r="C16" s="727"/>
      <c r="D16" s="727"/>
      <c r="E16" s="1615"/>
      <c r="F16" s="1615"/>
      <c r="G16" s="1615"/>
      <c r="H16" s="1615"/>
      <c r="I16" s="1615"/>
      <c r="J16" s="1615"/>
      <c r="L16" s="342"/>
      <c r="M16" s="342"/>
      <c r="N16" s="342"/>
      <c r="O16" s="342"/>
      <c r="P16" s="342"/>
      <c r="Q16" s="342"/>
    </row>
    <row r="17" spans="1:17" s="2" customFormat="1" ht="12" customHeight="1" x14ac:dyDescent="0.2">
      <c r="A17" s="753" t="s">
        <v>556</v>
      </c>
      <c r="B17" s="753"/>
      <c r="C17" s="753"/>
      <c r="D17" s="753"/>
      <c r="E17" s="1615"/>
      <c r="F17" s="1615"/>
      <c r="G17" s="1615"/>
      <c r="H17" s="1615"/>
      <c r="I17" s="1615"/>
      <c r="J17" s="1615"/>
      <c r="L17" s="342"/>
      <c r="M17" s="342"/>
      <c r="N17" s="342"/>
      <c r="O17" s="342"/>
      <c r="P17" s="342"/>
      <c r="Q17" s="342"/>
    </row>
    <row r="18" spans="1:17" s="2" customFormat="1" ht="7.5" customHeight="1" x14ac:dyDescent="0.2">
      <c r="A18" s="594"/>
      <c r="B18" s="594"/>
      <c r="C18" s="594"/>
      <c r="D18" s="594"/>
      <c r="E18" s="594"/>
      <c r="F18" s="594"/>
      <c r="G18" s="594"/>
      <c r="H18" s="594"/>
      <c r="I18" s="594"/>
      <c r="J18" s="594"/>
      <c r="L18" s="342"/>
      <c r="M18" s="342"/>
      <c r="N18" s="342"/>
      <c r="O18" s="342"/>
      <c r="P18" s="342"/>
      <c r="Q18" s="342"/>
    </row>
    <row r="19" spans="1:17" s="2" customFormat="1" ht="14.25" x14ac:dyDescent="0.2">
      <c r="A19" s="1678" t="s">
        <v>557</v>
      </c>
      <c r="B19" s="1678"/>
      <c r="C19" s="1678"/>
      <c r="D19" s="1678"/>
      <c r="E19" s="1615"/>
      <c r="F19" s="1615"/>
      <c r="G19" s="1615"/>
      <c r="H19" s="1615"/>
      <c r="I19" s="1615"/>
      <c r="J19" s="1615"/>
      <c r="L19" s="342"/>
      <c r="M19" s="342"/>
      <c r="N19" s="342"/>
      <c r="O19" s="342"/>
      <c r="P19" s="342"/>
      <c r="Q19" s="342"/>
    </row>
    <row r="20" spans="1:17" s="2" customFormat="1" ht="27" customHeight="1" x14ac:dyDescent="0.2">
      <c r="A20" s="1548" t="s">
        <v>748</v>
      </c>
      <c r="B20" s="1548"/>
      <c r="C20" s="1548"/>
      <c r="D20" s="1548"/>
      <c r="E20" s="1645"/>
      <c r="F20" s="1645"/>
      <c r="G20" s="1645"/>
      <c r="H20" s="1645"/>
      <c r="I20" s="1645"/>
      <c r="J20" s="1645"/>
      <c r="L20" s="342"/>
      <c r="M20" s="342"/>
      <c r="N20" s="342"/>
      <c r="O20" s="342"/>
      <c r="P20" s="342"/>
      <c r="Q20" s="342"/>
    </row>
    <row r="21" spans="1:17" s="2" customFormat="1" ht="4.5" customHeight="1" x14ac:dyDescent="0.2">
      <c r="A21" s="753"/>
      <c r="B21" s="589"/>
      <c r="C21" s="589"/>
      <c r="D21" s="589"/>
      <c r="E21" s="589"/>
      <c r="F21" s="589"/>
      <c r="G21" s="589"/>
      <c r="H21" s="589"/>
      <c r="I21" s="589"/>
      <c r="J21" s="589"/>
      <c r="L21" s="342"/>
      <c r="M21" s="342"/>
      <c r="N21" s="342"/>
      <c r="O21" s="342"/>
      <c r="P21" s="342"/>
      <c r="Q21" s="342"/>
    </row>
    <row r="22" spans="1:17" s="2" customFormat="1" ht="14.25" x14ac:dyDescent="0.2">
      <c r="A22" s="1678" t="s">
        <v>558</v>
      </c>
      <c r="B22" s="1678"/>
      <c r="C22" s="1678"/>
      <c r="D22" s="1678"/>
      <c r="E22" s="1615"/>
      <c r="F22" s="1615"/>
      <c r="G22" s="1615"/>
      <c r="H22" s="1615"/>
      <c r="I22" s="1615"/>
      <c r="J22" s="1615"/>
      <c r="L22" s="342"/>
      <c r="M22" s="342"/>
      <c r="N22" s="342"/>
      <c r="O22" s="342"/>
      <c r="P22" s="342"/>
      <c r="Q22" s="342"/>
    </row>
    <row r="23" spans="1:17" s="3" customFormat="1" ht="21.75" customHeight="1" x14ac:dyDescent="0.25">
      <c r="A23" s="1679" t="s">
        <v>821</v>
      </c>
      <c r="B23" s="1679"/>
      <c r="C23" s="1679"/>
      <c r="D23" s="1679"/>
      <c r="E23" s="1680"/>
      <c r="F23" s="1680"/>
      <c r="G23" s="1680"/>
      <c r="H23" s="1680"/>
      <c r="I23" s="1680"/>
      <c r="J23" s="1680"/>
      <c r="L23" s="387"/>
      <c r="M23" s="342"/>
      <c r="N23" s="342"/>
      <c r="O23" s="342"/>
      <c r="P23" s="342"/>
      <c r="Q23" s="342"/>
    </row>
    <row r="24" spans="1:17" s="1" customFormat="1" hidden="1" x14ac:dyDescent="0.25">
      <c r="A24" s="1542" t="s">
        <v>559</v>
      </c>
      <c r="B24" s="1542"/>
      <c r="C24" s="1542"/>
      <c r="D24" s="1542"/>
      <c r="E24" s="1542"/>
      <c r="F24" s="1542"/>
      <c r="G24" s="1542"/>
      <c r="H24" s="1542"/>
      <c r="I24" s="1542"/>
      <c r="J24" s="1542"/>
      <c r="L24" s="342"/>
      <c r="M24" s="342"/>
      <c r="N24" s="342"/>
      <c r="O24" s="342"/>
      <c r="P24" s="342"/>
      <c r="Q24" s="342"/>
    </row>
    <row r="25" spans="1:17" s="4" customFormat="1" ht="3" hidden="1" customHeight="1" x14ac:dyDescent="0.25">
      <c r="A25" s="1632"/>
      <c r="B25" s="1632"/>
      <c r="C25" s="1632"/>
      <c r="D25" s="1632"/>
      <c r="E25" s="1632"/>
      <c r="F25" s="1632"/>
      <c r="G25" s="1632"/>
      <c r="H25" s="1632"/>
      <c r="I25" s="1632"/>
      <c r="J25" s="1632"/>
      <c r="L25" s="343"/>
      <c r="M25" s="343"/>
      <c r="N25" s="343"/>
      <c r="O25" s="343"/>
      <c r="P25" s="343"/>
      <c r="Q25" s="343"/>
    </row>
    <row r="26" spans="1:17" s="5" customFormat="1" ht="24.75" hidden="1" customHeight="1" thickBot="1" x14ac:dyDescent="0.25">
      <c r="A26" s="1450" t="s">
        <v>560</v>
      </c>
      <c r="B26" s="1450"/>
      <c r="C26" s="1450"/>
      <c r="D26" s="1450"/>
      <c r="E26" s="1633"/>
      <c r="F26" s="1633"/>
      <c r="G26" s="1633"/>
      <c r="H26" s="1633"/>
      <c r="I26" s="1633"/>
      <c r="J26" s="1633"/>
      <c r="L26" s="343"/>
      <c r="M26" s="343"/>
      <c r="N26" s="343"/>
      <c r="O26" s="343"/>
      <c r="P26" s="343"/>
      <c r="Q26" s="343"/>
    </row>
    <row r="27" spans="1:17" s="6" customFormat="1" ht="15" hidden="1" customHeight="1" thickBot="1" x14ac:dyDescent="0.3">
      <c r="A27" s="824" t="s">
        <v>561</v>
      </c>
      <c r="B27" s="1634"/>
      <c r="C27" s="1634"/>
      <c r="D27" s="1634"/>
      <c r="E27" s="1605" t="s">
        <v>562</v>
      </c>
      <c r="F27" s="1635"/>
      <c r="G27" s="1636"/>
      <c r="H27" s="1605" t="s">
        <v>563</v>
      </c>
      <c r="I27" s="825"/>
      <c r="J27" s="1608"/>
      <c r="L27" s="343"/>
      <c r="M27" s="343"/>
      <c r="N27" s="343"/>
      <c r="O27" s="343"/>
      <c r="P27" s="343"/>
      <c r="Q27" s="343"/>
    </row>
    <row r="28" spans="1:17" s="6" customFormat="1" ht="17.25" hidden="1" customHeight="1" x14ac:dyDescent="0.25">
      <c r="A28" s="1655" t="s">
        <v>564</v>
      </c>
      <c r="B28" s="1656"/>
      <c r="C28" s="1656"/>
      <c r="D28" s="1657"/>
      <c r="E28" s="1658" t="s">
        <v>565</v>
      </c>
      <c r="F28" s="1656"/>
      <c r="G28" s="1657"/>
      <c r="H28" s="1624" t="s">
        <v>566</v>
      </c>
      <c r="I28" s="1659"/>
      <c r="J28" s="1660"/>
      <c r="L28" s="343"/>
      <c r="M28" s="343"/>
      <c r="N28" s="343"/>
      <c r="O28" s="343"/>
      <c r="P28" s="343"/>
      <c r="Q28" s="343"/>
    </row>
    <row r="29" spans="1:17" s="7" customFormat="1" hidden="1" x14ac:dyDescent="0.25">
      <c r="A29" s="1637" t="s">
        <v>567</v>
      </c>
      <c r="B29" s="1638"/>
      <c r="C29" s="1638"/>
      <c r="D29" s="1638"/>
      <c r="E29" s="1639" t="s">
        <v>568</v>
      </c>
      <c r="F29" s="533"/>
      <c r="G29" s="533"/>
      <c r="H29" s="1640"/>
      <c r="I29" s="943"/>
      <c r="J29" s="1641"/>
      <c r="L29" s="343"/>
      <c r="M29" s="343"/>
      <c r="N29" s="343"/>
      <c r="O29" s="343"/>
      <c r="P29" s="343"/>
      <c r="Q29" s="343"/>
    </row>
    <row r="30" spans="1:17" s="7" customFormat="1" ht="16.5" hidden="1" customHeight="1" thickBot="1" x14ac:dyDescent="0.3">
      <c r="A30" s="1675" t="s">
        <v>569</v>
      </c>
      <c r="B30" s="1676"/>
      <c r="C30" s="1676"/>
      <c r="D30" s="1676"/>
      <c r="E30" s="1677" t="s">
        <v>568</v>
      </c>
      <c r="F30" s="725"/>
      <c r="G30" s="725"/>
      <c r="H30" s="1047"/>
      <c r="I30" s="947"/>
      <c r="J30" s="948"/>
      <c r="L30" s="343"/>
      <c r="M30" s="343"/>
      <c r="N30" s="343"/>
      <c r="O30" s="343"/>
      <c r="P30" s="343"/>
      <c r="Q30" s="343"/>
    </row>
    <row r="31" spans="1:17" s="8" customFormat="1" ht="10.5" hidden="1" customHeight="1" x14ac:dyDescent="0.25">
      <c r="A31" s="1618"/>
      <c r="B31" s="1618"/>
      <c r="C31" s="1618"/>
      <c r="D31" s="1618"/>
      <c r="E31" s="1618"/>
      <c r="F31" s="1618"/>
      <c r="G31" s="1618"/>
      <c r="H31" s="1618"/>
      <c r="I31" s="1618"/>
      <c r="J31" s="1618"/>
      <c r="L31" s="343"/>
      <c r="M31" s="343"/>
      <c r="N31" s="343"/>
      <c r="O31" s="343"/>
      <c r="P31" s="343"/>
      <c r="Q31" s="343"/>
    </row>
    <row r="32" spans="1:17" s="4" customFormat="1" ht="28.5" hidden="1" customHeight="1" thickBot="1" x14ac:dyDescent="0.3">
      <c r="A32" s="1619" t="s">
        <v>570</v>
      </c>
      <c r="B32" s="1619"/>
      <c r="C32" s="1619"/>
      <c r="D32" s="1619"/>
      <c r="E32" s="1619"/>
      <c r="F32" s="1619"/>
      <c r="G32" s="1619"/>
      <c r="H32" s="1619"/>
      <c r="I32" s="1619"/>
      <c r="J32" s="1619"/>
      <c r="L32" s="343"/>
      <c r="M32" s="343"/>
      <c r="N32" s="343"/>
      <c r="O32" s="343"/>
      <c r="P32" s="343"/>
      <c r="Q32" s="343"/>
    </row>
    <row r="33" spans="1:17" ht="26.25" hidden="1" customHeight="1" x14ac:dyDescent="0.25">
      <c r="A33" s="1620" t="s">
        <v>571</v>
      </c>
      <c r="B33" s="903"/>
      <c r="C33" s="903"/>
      <c r="D33" s="730" t="s">
        <v>572</v>
      </c>
      <c r="E33" s="777"/>
      <c r="F33" s="1623"/>
      <c r="G33" s="1624" t="s">
        <v>573</v>
      </c>
      <c r="H33" s="1625"/>
      <c r="I33" s="1628" t="s">
        <v>574</v>
      </c>
      <c r="J33" s="1695"/>
    </row>
    <row r="34" spans="1:17" ht="12.75" hidden="1" customHeight="1" x14ac:dyDescent="0.25">
      <c r="A34" s="1621"/>
      <c r="B34" s="1622"/>
      <c r="C34" s="1622"/>
      <c r="D34" s="1029" t="s">
        <v>575</v>
      </c>
      <c r="E34" s="1030"/>
      <c r="F34" s="9" t="s">
        <v>576</v>
      </c>
      <c r="G34" s="1626"/>
      <c r="H34" s="1627"/>
      <c r="I34" s="1696"/>
      <c r="J34" s="1697"/>
    </row>
    <row r="35" spans="1:17" s="11" customFormat="1" ht="10.5" hidden="1" customHeight="1" thickBot="1" x14ac:dyDescent="0.25">
      <c r="A35" s="585" t="s">
        <v>577</v>
      </c>
      <c r="B35" s="1398"/>
      <c r="C35" s="586"/>
      <c r="D35" s="1652" t="s">
        <v>578</v>
      </c>
      <c r="E35" s="1653"/>
      <c r="F35" s="10" t="s">
        <v>579</v>
      </c>
      <c r="G35" s="1397" t="s">
        <v>580</v>
      </c>
      <c r="H35" s="586"/>
      <c r="I35" s="1397" t="s">
        <v>581</v>
      </c>
      <c r="J35" s="1698"/>
      <c r="L35" s="342"/>
      <c r="M35" s="342"/>
      <c r="N35" s="342"/>
      <c r="O35" s="342"/>
      <c r="P35" s="342"/>
      <c r="Q35" s="342"/>
    </row>
    <row r="36" spans="1:17" hidden="1" x14ac:dyDescent="0.25">
      <c r="A36" s="711" t="s">
        <v>567</v>
      </c>
      <c r="B36" s="819"/>
      <c r="C36" s="819"/>
      <c r="D36" s="1584">
        <v>222750</v>
      </c>
      <c r="E36" s="1585"/>
      <c r="F36" s="12">
        <f>D36/D39*100</f>
        <v>33</v>
      </c>
      <c r="G36" s="1586">
        <f>SUM(F36)</f>
        <v>33</v>
      </c>
      <c r="H36" s="1587"/>
      <c r="I36" s="1699" t="s">
        <v>582</v>
      </c>
      <c r="J36" s="1700"/>
    </row>
    <row r="37" spans="1:17" hidden="1" x14ac:dyDescent="0.25">
      <c r="A37" s="942" t="s">
        <v>583</v>
      </c>
      <c r="B37" s="946"/>
      <c r="C37" s="513"/>
      <c r="D37" s="1594">
        <v>229500</v>
      </c>
      <c r="E37" s="1595"/>
      <c r="F37" s="13">
        <f>D37/D39*100</f>
        <v>34</v>
      </c>
      <c r="G37" s="1654">
        <f>SUM(F37)</f>
        <v>34</v>
      </c>
      <c r="H37" s="1217"/>
      <c r="I37" s="1701"/>
      <c r="J37" s="1702"/>
    </row>
    <row r="38" spans="1:17" hidden="1" x14ac:dyDescent="0.25">
      <c r="A38" s="942" t="s">
        <v>569</v>
      </c>
      <c r="B38" s="946"/>
      <c r="C38" s="513"/>
      <c r="D38" s="1594">
        <v>222750</v>
      </c>
      <c r="E38" s="1595"/>
      <c r="F38" s="14">
        <f>D38/D39*100</f>
        <v>33</v>
      </c>
      <c r="G38" s="1650">
        <f>SUM(F38)</f>
        <v>33</v>
      </c>
      <c r="H38" s="1651"/>
      <c r="I38" s="1701"/>
      <c r="J38" s="1702"/>
    </row>
    <row r="39" spans="1:17" ht="16.5" hidden="1" customHeight="1" thickBot="1" x14ac:dyDescent="0.3">
      <c r="A39" s="1596" t="s">
        <v>584</v>
      </c>
      <c r="B39" s="1597"/>
      <c r="C39" s="549"/>
      <c r="D39" s="1598">
        <f>SUM(D36:E38)</f>
        <v>675000</v>
      </c>
      <c r="E39" s="1599"/>
      <c r="F39" s="15">
        <f>SUM(F36:F38)</f>
        <v>100</v>
      </c>
      <c r="G39" s="1600">
        <f>SUM(G36:I38)</f>
        <v>100</v>
      </c>
      <c r="H39" s="1601"/>
      <c r="I39" s="1703"/>
      <c r="J39" s="1704"/>
    </row>
    <row r="40" spans="1:17" s="8" customFormat="1" ht="3" hidden="1" customHeight="1" x14ac:dyDescent="0.25">
      <c r="A40" s="16"/>
      <c r="B40" s="17"/>
      <c r="C40" s="17"/>
      <c r="D40" s="18"/>
      <c r="E40" s="19"/>
      <c r="F40" s="20"/>
      <c r="G40" s="18"/>
      <c r="H40" s="18"/>
      <c r="I40" s="21"/>
      <c r="J40" s="22"/>
      <c r="L40" s="343"/>
      <c r="M40" s="343"/>
      <c r="N40" s="343"/>
      <c r="O40" s="343"/>
      <c r="P40" s="343"/>
      <c r="Q40" s="343"/>
    </row>
    <row r="41" spans="1:17" s="8" customFormat="1" ht="13.5" hidden="1" customHeight="1" x14ac:dyDescent="0.25">
      <c r="A41" s="1642" t="s">
        <v>585</v>
      </c>
      <c r="B41" s="1643"/>
      <c r="C41" s="1643"/>
      <c r="D41" s="1643"/>
      <c r="E41" s="1643"/>
      <c r="F41" s="1643"/>
      <c r="G41" s="1643"/>
      <c r="H41" s="1643"/>
      <c r="I41" s="1643"/>
      <c r="J41" s="1643"/>
      <c r="L41" s="343"/>
      <c r="M41" s="343"/>
      <c r="N41" s="343"/>
      <c r="O41" s="343"/>
      <c r="P41" s="343"/>
      <c r="Q41" s="343"/>
    </row>
    <row r="42" spans="1:17" ht="12" customHeight="1" x14ac:dyDescent="0.25"/>
    <row r="43" spans="1:17" ht="18.75" customHeight="1" x14ac:dyDescent="0.25">
      <c r="A43" s="1542" t="s">
        <v>586</v>
      </c>
      <c r="B43" s="1542"/>
      <c r="C43" s="1542"/>
      <c r="D43" s="1542"/>
      <c r="E43" s="1644"/>
      <c r="F43" s="1644"/>
      <c r="G43" s="1644"/>
      <c r="H43" s="1644"/>
      <c r="I43" s="1644"/>
      <c r="J43" s="1644"/>
    </row>
    <row r="44" spans="1:17" ht="1.5" customHeight="1" x14ac:dyDescent="0.25">
      <c r="A44" s="589"/>
      <c r="B44" s="589"/>
      <c r="C44" s="589"/>
      <c r="D44" s="589"/>
      <c r="E44" s="589"/>
      <c r="F44" s="589"/>
      <c r="G44" s="589"/>
      <c r="H44" s="589"/>
      <c r="I44" s="589"/>
      <c r="J44" s="589"/>
    </row>
    <row r="45" spans="1:17" ht="27.75" customHeight="1" x14ac:dyDescent="0.25">
      <c r="A45" s="1548" t="s">
        <v>587</v>
      </c>
      <c r="B45" s="1548"/>
      <c r="C45" s="1548"/>
      <c r="D45" s="1548"/>
      <c r="E45" s="1645"/>
      <c r="F45" s="1645"/>
      <c r="G45" s="1645"/>
      <c r="H45" s="1645"/>
      <c r="I45" s="1645"/>
      <c r="J45" s="1645"/>
    </row>
    <row r="46" spans="1:17" ht="20.25" customHeight="1" x14ac:dyDescent="0.25">
      <c r="A46" s="589"/>
      <c r="B46" s="589"/>
      <c r="C46" s="589"/>
      <c r="D46" s="589"/>
      <c r="E46" s="589"/>
      <c r="F46" s="589"/>
      <c r="G46" s="589"/>
      <c r="H46" s="589"/>
      <c r="I46" s="589"/>
      <c r="J46" s="589"/>
    </row>
    <row r="47" spans="1:17" s="24" customFormat="1" ht="20.25" customHeight="1" x14ac:dyDescent="0.25">
      <c r="A47" s="1646" t="s">
        <v>588</v>
      </c>
      <c r="B47" s="1646"/>
      <c r="C47" s="1646"/>
      <c r="D47" s="1646"/>
      <c r="E47" s="1647"/>
      <c r="F47" s="1647"/>
      <c r="G47" s="1647"/>
      <c r="H47" s="1647"/>
      <c r="I47" s="1647"/>
      <c r="J47" s="1647"/>
      <c r="L47" s="342"/>
      <c r="M47" s="342"/>
      <c r="N47" s="342"/>
      <c r="O47" s="342"/>
      <c r="P47" s="342"/>
      <c r="Q47" s="342"/>
    </row>
    <row r="48" spans="1:17" ht="4.5" customHeight="1" x14ac:dyDescent="0.25">
      <c r="A48" s="589"/>
      <c r="B48" s="589"/>
      <c r="C48" s="589"/>
      <c r="D48" s="589"/>
      <c r="E48" s="589"/>
      <c r="F48" s="589"/>
      <c r="G48" s="589"/>
      <c r="H48" s="589"/>
      <c r="I48" s="589"/>
      <c r="J48" s="589"/>
    </row>
    <row r="49" spans="1:17" s="2" customFormat="1" ht="12.75" x14ac:dyDescent="0.2">
      <c r="A49" s="727" t="s">
        <v>589</v>
      </c>
      <c r="B49" s="727"/>
      <c r="C49" s="727"/>
      <c r="D49" s="727"/>
      <c r="E49" s="1648"/>
      <c r="F49" s="1648"/>
      <c r="G49" s="1648"/>
      <c r="H49" s="1648"/>
      <c r="I49" s="1648"/>
      <c r="J49" s="1648"/>
      <c r="L49" s="342"/>
      <c r="M49" s="342"/>
      <c r="N49" s="342"/>
      <c r="O49" s="342"/>
      <c r="P49" s="342"/>
      <c r="Q49" s="342"/>
    </row>
    <row r="50" spans="1:17" s="2" customFormat="1" ht="13.5" customHeight="1" x14ac:dyDescent="0.2">
      <c r="A50" s="1452" t="s">
        <v>590</v>
      </c>
      <c r="B50" s="1452"/>
      <c r="C50" s="1452"/>
      <c r="D50" s="1452"/>
      <c r="E50" s="1649"/>
      <c r="F50" s="1649"/>
      <c r="G50" s="1649"/>
      <c r="H50" s="1649"/>
      <c r="I50" s="1649"/>
      <c r="J50" s="1649"/>
      <c r="L50" s="342"/>
      <c r="M50" s="342"/>
      <c r="N50" s="342"/>
      <c r="O50" s="342"/>
      <c r="P50" s="342"/>
      <c r="Q50" s="342"/>
    </row>
    <row r="51" spans="1:17" ht="3.75" customHeight="1" x14ac:dyDescent="0.25">
      <c r="A51" s="589"/>
      <c r="B51" s="589"/>
      <c r="C51" s="589"/>
      <c r="D51" s="589"/>
      <c r="E51" s="589"/>
      <c r="F51" s="589"/>
      <c r="G51" s="589"/>
      <c r="H51" s="589"/>
      <c r="I51" s="589"/>
      <c r="J51" s="589"/>
    </row>
    <row r="52" spans="1:17" s="1" customFormat="1" ht="24.75" customHeight="1" x14ac:dyDescent="0.25">
      <c r="A52" s="727" t="s">
        <v>591</v>
      </c>
      <c r="B52" s="727"/>
      <c r="C52" s="727"/>
      <c r="D52" s="727"/>
      <c r="E52" s="1648"/>
      <c r="F52" s="1648"/>
      <c r="G52" s="1648"/>
      <c r="H52" s="1648"/>
      <c r="I52" s="1648"/>
      <c r="J52" s="1648"/>
      <c r="L52" s="342"/>
      <c r="M52" s="342"/>
      <c r="N52" s="342"/>
      <c r="O52" s="342"/>
      <c r="P52" s="342"/>
      <c r="Q52" s="342"/>
    </row>
    <row r="53" spans="1:17" s="2" customFormat="1" ht="29.25" customHeight="1" x14ac:dyDescent="0.2">
      <c r="A53" s="753" t="s">
        <v>592</v>
      </c>
      <c r="B53" s="753"/>
      <c r="C53" s="753"/>
      <c r="D53" s="753"/>
      <c r="E53" s="1615"/>
      <c r="F53" s="1615"/>
      <c r="G53" s="1615"/>
      <c r="H53" s="1615"/>
      <c r="I53" s="1615"/>
      <c r="J53" s="1615"/>
      <c r="L53" s="342"/>
      <c r="M53" s="342"/>
      <c r="N53" s="342"/>
      <c r="O53" s="342"/>
      <c r="P53" s="342"/>
      <c r="Q53" s="342"/>
    </row>
    <row r="54" spans="1:17" ht="3.75" customHeight="1" x14ac:dyDescent="0.25">
      <c r="A54" s="589"/>
      <c r="B54" s="589"/>
      <c r="C54" s="589"/>
      <c r="D54" s="589"/>
      <c r="E54" s="589"/>
      <c r="F54" s="589"/>
      <c r="G54" s="589"/>
      <c r="H54" s="589"/>
      <c r="I54" s="589"/>
      <c r="J54" s="589"/>
    </row>
    <row r="55" spans="1:17" ht="14.25" customHeight="1" x14ac:dyDescent="0.25">
      <c r="A55" s="1613" t="s">
        <v>593</v>
      </c>
      <c r="B55" s="1613"/>
      <c r="C55" s="1613"/>
      <c r="D55" s="1613"/>
      <c r="E55" s="1614"/>
      <c r="F55" s="1614"/>
      <c r="G55" s="1614"/>
      <c r="H55" s="1614"/>
      <c r="I55" s="1614"/>
      <c r="J55" s="1614"/>
    </row>
    <row r="56" spans="1:17" ht="14.25" customHeight="1" x14ac:dyDescent="0.25">
      <c r="A56" s="1602" t="s">
        <v>594</v>
      </c>
      <c r="B56" s="1602"/>
      <c r="C56" s="1602"/>
      <c r="D56" s="1602"/>
      <c r="E56" s="1615"/>
      <c r="F56" s="1615"/>
      <c r="G56" s="1615"/>
      <c r="H56" s="1615"/>
      <c r="I56" s="1615"/>
      <c r="J56" s="1615"/>
    </row>
    <row r="57" spans="1:17" s="2" customFormat="1" ht="39" customHeight="1" x14ac:dyDescent="0.2">
      <c r="A57" s="753" t="s">
        <v>595</v>
      </c>
      <c r="B57" s="753"/>
      <c r="C57" s="753"/>
      <c r="D57" s="753"/>
      <c r="E57" s="594"/>
      <c r="F57" s="594"/>
      <c r="G57" s="594"/>
      <c r="H57" s="594"/>
      <c r="I57" s="594"/>
      <c r="J57" s="594"/>
      <c r="L57" s="342"/>
      <c r="M57" s="342"/>
      <c r="N57" s="342"/>
      <c r="O57" s="342"/>
      <c r="P57" s="342"/>
      <c r="Q57" s="342"/>
    </row>
    <row r="58" spans="1:17" ht="4.5" customHeight="1" x14ac:dyDescent="0.25">
      <c r="A58" s="1616"/>
      <c r="B58" s="589"/>
      <c r="C58" s="589"/>
      <c r="D58" s="589"/>
      <c r="E58" s="589"/>
      <c r="F58" s="589"/>
      <c r="G58" s="589"/>
      <c r="H58" s="589"/>
      <c r="I58" s="589"/>
      <c r="J58" s="589"/>
    </row>
    <row r="59" spans="1:17" s="11" customFormat="1" ht="12.75" x14ac:dyDescent="0.2">
      <c r="A59" s="1602" t="s">
        <v>596</v>
      </c>
      <c r="B59" s="1602"/>
      <c r="C59" s="1602"/>
      <c r="D59" s="1602"/>
      <c r="E59" s="1466"/>
      <c r="F59" s="1466"/>
      <c r="G59" s="1466"/>
      <c r="H59" s="1466"/>
      <c r="I59" s="1466"/>
      <c r="J59" s="1466"/>
      <c r="L59" s="342"/>
      <c r="M59" s="342"/>
      <c r="N59" s="342"/>
      <c r="O59" s="342"/>
      <c r="P59" s="342"/>
      <c r="Q59" s="342"/>
    </row>
    <row r="60" spans="1:17" s="2" customFormat="1" ht="23.25" customHeight="1" x14ac:dyDescent="0.2">
      <c r="A60" s="1617" t="s">
        <v>597</v>
      </c>
      <c r="B60" s="1617"/>
      <c r="C60" s="1617"/>
      <c r="D60" s="1617"/>
      <c r="E60" s="1466"/>
      <c r="F60" s="1466"/>
      <c r="G60" s="1466"/>
      <c r="H60" s="1466"/>
      <c r="I60" s="1466"/>
      <c r="J60" s="1466"/>
      <c r="L60" s="342"/>
      <c r="M60" s="342"/>
      <c r="N60" s="342"/>
      <c r="O60" s="342"/>
      <c r="P60" s="342"/>
      <c r="Q60" s="342"/>
    </row>
    <row r="61" spans="1:17" s="2" customFormat="1" ht="23.25" customHeight="1" x14ac:dyDescent="0.2">
      <c r="A61" s="1617" t="s">
        <v>598</v>
      </c>
      <c r="B61" s="1617"/>
      <c r="C61" s="1617"/>
      <c r="D61" s="1617"/>
      <c r="E61" s="1466"/>
      <c r="F61" s="1466"/>
      <c r="G61" s="1466"/>
      <c r="H61" s="1466"/>
      <c r="I61" s="1466"/>
      <c r="J61" s="1466"/>
      <c r="L61" s="342"/>
      <c r="M61" s="342"/>
      <c r="N61" s="342"/>
      <c r="O61" s="342"/>
      <c r="P61" s="342"/>
      <c r="Q61" s="342"/>
    </row>
    <row r="62" spans="1:17" ht="5.25" customHeight="1" x14ac:dyDescent="0.25">
      <c r="A62" s="589"/>
      <c r="B62" s="589"/>
      <c r="C62" s="589"/>
      <c r="D62" s="589"/>
      <c r="E62" s="589"/>
      <c r="F62" s="589"/>
      <c r="G62" s="589"/>
      <c r="H62" s="589"/>
      <c r="I62" s="589"/>
      <c r="J62" s="589"/>
    </row>
    <row r="63" spans="1:17" s="11" customFormat="1" ht="14.25" customHeight="1" x14ac:dyDescent="0.2">
      <c r="A63" s="1602" t="s">
        <v>599</v>
      </c>
      <c r="B63" s="1602"/>
      <c r="C63" s="1602"/>
      <c r="D63" s="1602"/>
      <c r="E63" s="1466"/>
      <c r="F63" s="1466"/>
      <c r="G63" s="1466"/>
      <c r="H63" s="1466"/>
      <c r="I63" s="1466"/>
      <c r="J63" s="1466"/>
      <c r="L63" s="342"/>
      <c r="M63" s="342"/>
      <c r="N63" s="342"/>
      <c r="O63" s="342"/>
      <c r="P63" s="342"/>
      <c r="Q63" s="342"/>
    </row>
    <row r="64" spans="1:17" s="2" customFormat="1" ht="27" customHeight="1" x14ac:dyDescent="0.2">
      <c r="A64" s="1452" t="s">
        <v>751</v>
      </c>
      <c r="B64" s="1452"/>
      <c r="C64" s="1452"/>
      <c r="D64" s="1452"/>
      <c r="E64" s="1454"/>
      <c r="F64" s="1454"/>
      <c r="G64" s="1454"/>
      <c r="H64" s="1454"/>
      <c r="I64" s="1454"/>
      <c r="J64" s="1454"/>
      <c r="L64" s="342"/>
      <c r="M64" s="342"/>
      <c r="N64" s="342"/>
      <c r="O64" s="342"/>
      <c r="P64" s="342"/>
      <c r="Q64" s="342"/>
    </row>
    <row r="65" spans="1:17" ht="8.25" customHeight="1" x14ac:dyDescent="0.25">
      <c r="A65" s="1612"/>
      <c r="B65" s="589"/>
      <c r="C65" s="589"/>
      <c r="D65" s="589"/>
      <c r="E65" s="589"/>
      <c r="F65" s="589"/>
      <c r="G65" s="589"/>
      <c r="H65" s="589"/>
      <c r="I65" s="589"/>
      <c r="J65" s="589"/>
    </row>
    <row r="66" spans="1:17" s="2" customFormat="1" ht="14.25" customHeight="1" x14ac:dyDescent="0.2">
      <c r="A66" s="1452" t="s">
        <v>600</v>
      </c>
      <c r="B66" s="1452"/>
      <c r="C66" s="1452"/>
      <c r="D66" s="1452"/>
      <c r="E66" s="1545"/>
      <c r="F66" s="1545"/>
      <c r="G66" s="1545"/>
      <c r="H66" s="1545"/>
      <c r="I66" s="1545"/>
      <c r="J66" s="1545"/>
      <c r="L66" s="342"/>
      <c r="M66" s="342"/>
      <c r="N66" s="342"/>
      <c r="O66" s="342"/>
      <c r="P66" s="342"/>
      <c r="Q66" s="342"/>
    </row>
    <row r="67" spans="1:17" ht="3" customHeight="1" x14ac:dyDescent="0.25"/>
    <row r="68" spans="1:17" ht="27" customHeight="1" x14ac:dyDescent="0.25">
      <c r="A68" s="1609" t="s">
        <v>601</v>
      </c>
      <c r="B68" s="1562"/>
      <c r="C68" s="1562"/>
      <c r="D68" s="1562"/>
      <c r="E68" s="1610"/>
      <c r="F68" s="1610"/>
      <c r="G68" s="1610"/>
      <c r="H68" s="1610"/>
      <c r="I68" s="1610"/>
      <c r="J68" s="1610"/>
    </row>
    <row r="69" spans="1:17" ht="27" customHeight="1" x14ac:dyDescent="0.25">
      <c r="A69" s="1611" t="s">
        <v>602</v>
      </c>
      <c r="B69" s="1553"/>
      <c r="C69" s="1553"/>
      <c r="D69" s="1553"/>
      <c r="E69" s="1549"/>
      <c r="F69" s="1549"/>
      <c r="G69" s="1549"/>
      <c r="H69" s="1549"/>
      <c r="I69" s="1549"/>
      <c r="J69" s="1549"/>
    </row>
    <row r="70" spans="1:17" ht="3" customHeight="1" x14ac:dyDescent="0.25">
      <c r="A70" s="594"/>
      <c r="B70" s="594"/>
      <c r="C70" s="594"/>
      <c r="D70" s="594"/>
      <c r="E70" s="594"/>
      <c r="F70" s="594"/>
      <c r="G70" s="594"/>
      <c r="H70" s="594"/>
      <c r="I70" s="594"/>
      <c r="J70" s="594"/>
    </row>
    <row r="71" spans="1:17" s="2" customFormat="1" ht="13.5" thickBot="1" x14ac:dyDescent="0.25">
      <c r="A71" s="1451" t="s">
        <v>603</v>
      </c>
      <c r="B71" s="1451"/>
      <c r="C71" s="1451"/>
      <c r="D71" s="1451"/>
      <c r="E71" s="1566"/>
      <c r="F71" s="1566"/>
      <c r="G71" s="1566"/>
      <c r="H71" s="1566"/>
      <c r="I71" s="1566"/>
      <c r="J71" s="1566"/>
      <c r="L71" s="342"/>
      <c r="M71" s="342"/>
      <c r="N71" s="342"/>
      <c r="O71" s="342"/>
      <c r="P71" s="342"/>
      <c r="Q71" s="342"/>
    </row>
    <row r="72" spans="1:17" ht="26.25" customHeight="1" thickBot="1" x14ac:dyDescent="0.3">
      <c r="A72" s="824" t="s">
        <v>604</v>
      </c>
      <c r="B72" s="1603"/>
      <c r="C72" s="1604"/>
      <c r="D72" s="1605" t="s">
        <v>605</v>
      </c>
      <c r="E72" s="825"/>
      <c r="F72" s="826"/>
      <c r="G72" s="1606" t="s">
        <v>606</v>
      </c>
      <c r="H72" s="1607"/>
      <c r="I72" s="1605" t="s">
        <v>607</v>
      </c>
      <c r="J72" s="1706"/>
    </row>
    <row r="73" spans="1:17" ht="14.25" customHeight="1" x14ac:dyDescent="0.25">
      <c r="A73" s="813" t="s">
        <v>608</v>
      </c>
      <c r="B73" s="546"/>
      <c r="C73" s="546"/>
      <c r="D73" s="1580" t="s">
        <v>609</v>
      </c>
      <c r="E73" s="546"/>
      <c r="F73" s="546"/>
      <c r="G73" s="1581" t="s">
        <v>610</v>
      </c>
      <c r="H73" s="1582"/>
      <c r="I73" s="1580" t="s">
        <v>611</v>
      </c>
      <c r="J73" s="1705"/>
    </row>
    <row r="74" spans="1:17" x14ac:dyDescent="0.25">
      <c r="A74" s="800" t="s">
        <v>612</v>
      </c>
      <c r="B74" s="533"/>
      <c r="C74" s="533"/>
      <c r="D74" s="1574" t="s">
        <v>613</v>
      </c>
      <c r="E74" s="533"/>
      <c r="F74" s="533"/>
      <c r="G74" s="1575" t="s">
        <v>610</v>
      </c>
      <c r="H74" s="1576"/>
      <c r="I74" s="1574" t="s">
        <v>611</v>
      </c>
      <c r="J74" s="1062"/>
    </row>
    <row r="75" spans="1:17" x14ac:dyDescent="0.25">
      <c r="A75" s="800" t="s">
        <v>614</v>
      </c>
      <c r="B75" s="533"/>
      <c r="C75" s="533"/>
      <c r="D75" s="1574" t="s">
        <v>615</v>
      </c>
      <c r="E75" s="533"/>
      <c r="F75" s="533"/>
      <c r="G75" s="1575" t="s">
        <v>610</v>
      </c>
      <c r="H75" s="1576"/>
      <c r="I75" s="1574" t="s">
        <v>611</v>
      </c>
      <c r="J75" s="1062"/>
    </row>
    <row r="76" spans="1:17" ht="15.75" thickBot="1" x14ac:dyDescent="0.3">
      <c r="A76" s="807" t="s">
        <v>616</v>
      </c>
      <c r="B76" s="725"/>
      <c r="C76" s="725"/>
      <c r="D76" s="1577">
        <v>2</v>
      </c>
      <c r="E76" s="725"/>
      <c r="F76" s="725"/>
      <c r="G76" s="1578" t="s">
        <v>610</v>
      </c>
      <c r="H76" s="1579"/>
      <c r="I76" s="1577" t="s">
        <v>611</v>
      </c>
      <c r="J76" s="1707"/>
    </row>
    <row r="77" spans="1:17" ht="9" customHeight="1" x14ac:dyDescent="0.25">
      <c r="A77" s="1039"/>
      <c r="B77" s="1039"/>
      <c r="C77" s="1039"/>
      <c r="D77" s="1039"/>
      <c r="E77" s="1039"/>
      <c r="F77" s="1039"/>
      <c r="G77" s="1039"/>
      <c r="H77" s="1039"/>
      <c r="I77" s="1039"/>
      <c r="J77" s="1039"/>
    </row>
    <row r="78" spans="1:17" ht="13.5" customHeight="1" x14ac:dyDescent="0.25">
      <c r="A78" s="1567" t="s">
        <v>617</v>
      </c>
      <c r="B78" s="1567"/>
      <c r="C78" s="1567"/>
      <c r="D78" s="1567"/>
      <c r="E78" s="1567"/>
      <c r="F78" s="1567"/>
      <c r="G78" s="1567"/>
      <c r="H78" s="1567"/>
      <c r="I78" s="1567"/>
      <c r="J78" s="1567"/>
    </row>
    <row r="79" spans="1:17" ht="47.25" customHeight="1" x14ac:dyDescent="0.25">
      <c r="A79" s="1568" t="s">
        <v>786</v>
      </c>
      <c r="B79" s="1568"/>
      <c r="C79" s="1568"/>
      <c r="D79" s="1568"/>
      <c r="E79" s="1568"/>
      <c r="F79" s="1568"/>
      <c r="G79" s="1568"/>
      <c r="H79" s="1568"/>
      <c r="I79" s="1568"/>
      <c r="J79" s="1568"/>
    </row>
    <row r="80" spans="1:17" s="25" customFormat="1" ht="20.25" customHeight="1" x14ac:dyDescent="0.2">
      <c r="A80" s="1562" t="s">
        <v>619</v>
      </c>
      <c r="B80" s="1562"/>
      <c r="C80" s="1562"/>
      <c r="D80" s="1562"/>
      <c r="E80" s="1569"/>
      <c r="F80" s="1569"/>
      <c r="G80" s="1569"/>
      <c r="H80" s="1569"/>
      <c r="I80" s="1569"/>
      <c r="J80" s="1569"/>
      <c r="L80" s="342"/>
      <c r="M80" s="342"/>
      <c r="N80" s="342"/>
      <c r="O80" s="342"/>
      <c r="P80" s="342"/>
      <c r="Q80" s="342"/>
    </row>
    <row r="81" spans="1:17" s="25" customFormat="1" ht="63" customHeight="1" x14ac:dyDescent="0.2">
      <c r="A81" s="1570" t="s">
        <v>620</v>
      </c>
      <c r="B81" s="1557"/>
      <c r="C81" s="1557"/>
      <c r="D81" s="1557"/>
      <c r="E81" s="1521"/>
      <c r="F81" s="1521"/>
      <c r="G81" s="1521"/>
      <c r="H81" s="1521"/>
      <c r="I81" s="1521"/>
      <c r="J81" s="1521"/>
      <c r="L81" s="342"/>
      <c r="M81" s="342"/>
      <c r="N81" s="342"/>
      <c r="O81" s="342"/>
      <c r="P81" s="342"/>
      <c r="Q81" s="342"/>
    </row>
    <row r="82" spans="1:17" ht="6" customHeight="1" x14ac:dyDescent="0.25">
      <c r="A82" s="589"/>
      <c r="B82" s="589"/>
      <c r="C82" s="589"/>
      <c r="D82" s="589"/>
      <c r="E82" s="589"/>
      <c r="F82" s="589"/>
      <c r="G82" s="589"/>
      <c r="H82" s="589"/>
      <c r="I82" s="589"/>
      <c r="J82" s="589"/>
    </row>
    <row r="83" spans="1:17" s="27" customFormat="1" ht="12.75" x14ac:dyDescent="0.2">
      <c r="A83" s="1571" t="s">
        <v>621</v>
      </c>
      <c r="B83" s="1572"/>
      <c r="C83" s="1572"/>
      <c r="D83" s="1572"/>
      <c r="E83" s="1572"/>
      <c r="F83" s="1572"/>
      <c r="G83" s="1572"/>
      <c r="H83" s="1572"/>
      <c r="I83" s="1572"/>
      <c r="J83" s="1572"/>
      <c r="L83" s="342"/>
      <c r="M83" s="342"/>
      <c r="N83" s="342"/>
      <c r="O83" s="342"/>
      <c r="P83" s="342"/>
      <c r="Q83" s="342"/>
    </row>
    <row r="84" spans="1:17" ht="66.75" customHeight="1" x14ac:dyDescent="0.25">
      <c r="A84" s="1548" t="s">
        <v>622</v>
      </c>
      <c r="B84" s="1548"/>
      <c r="C84" s="1548"/>
      <c r="D84" s="1548"/>
      <c r="E84" s="1573"/>
      <c r="F84" s="1573"/>
      <c r="G84" s="1573"/>
      <c r="H84" s="1573"/>
      <c r="I84" s="1573"/>
      <c r="J84" s="1573"/>
    </row>
    <row r="85" spans="1:17" ht="6.75" customHeight="1" x14ac:dyDescent="0.25">
      <c r="A85" s="1453"/>
      <c r="B85" s="1453"/>
      <c r="C85" s="1453"/>
      <c r="D85" s="1453"/>
      <c r="E85" s="1453"/>
      <c r="F85" s="1453"/>
      <c r="G85" s="1453"/>
      <c r="H85" s="1453"/>
      <c r="I85" s="1453"/>
      <c r="J85" s="1453"/>
    </row>
    <row r="86" spans="1:17" ht="12" customHeight="1" x14ac:dyDescent="0.25">
      <c r="A86" s="1562" t="s">
        <v>623</v>
      </c>
      <c r="B86" s="1563"/>
      <c r="C86" s="1563"/>
      <c r="D86" s="289"/>
      <c r="E86" s="289"/>
      <c r="F86" s="289"/>
      <c r="G86" s="289"/>
      <c r="H86" s="356"/>
      <c r="I86" s="398"/>
      <c r="J86" s="398"/>
    </row>
    <row r="87" spans="1:17" ht="39.75" customHeight="1" x14ac:dyDescent="0.25">
      <c r="A87" s="1452" t="s">
        <v>754</v>
      </c>
      <c r="B87" s="1564"/>
      <c r="C87" s="1564"/>
      <c r="D87" s="1564"/>
      <c r="E87" s="1564"/>
      <c r="F87" s="1564"/>
      <c r="G87" s="1564"/>
      <c r="H87" s="1564"/>
      <c r="I87" s="1564"/>
      <c r="J87" s="1564"/>
    </row>
    <row r="88" spans="1:17" ht="6.75" customHeight="1" x14ac:dyDescent="0.25">
      <c r="A88" s="285"/>
      <c r="B88" s="290"/>
      <c r="C88" s="290"/>
      <c r="D88" s="290"/>
      <c r="E88" s="290"/>
      <c r="F88" s="290"/>
      <c r="G88" s="290"/>
      <c r="H88" s="365"/>
      <c r="I88" s="408"/>
      <c r="J88" s="408"/>
    </row>
    <row r="89" spans="1:17" ht="12" customHeight="1" x14ac:dyDescent="0.25">
      <c r="A89" s="1557" t="s">
        <v>625</v>
      </c>
      <c r="B89" s="1557"/>
      <c r="C89" s="1557"/>
      <c r="D89" s="1557"/>
      <c r="E89" s="594"/>
      <c r="F89" s="594"/>
      <c r="G89" s="594"/>
      <c r="H89" s="594"/>
      <c r="I89" s="594"/>
      <c r="J89" s="594"/>
    </row>
    <row r="90" spans="1:17" ht="39" customHeight="1" x14ac:dyDescent="0.25">
      <c r="A90" s="753" t="s">
        <v>626</v>
      </c>
      <c r="B90" s="753"/>
      <c r="C90" s="753"/>
      <c r="D90" s="753"/>
      <c r="E90" s="594"/>
      <c r="F90" s="594"/>
      <c r="G90" s="594"/>
      <c r="H90" s="594"/>
      <c r="I90" s="594"/>
      <c r="J90" s="594"/>
    </row>
    <row r="91" spans="1:17" ht="5.25" customHeight="1" x14ac:dyDescent="0.25">
      <c r="A91" s="589"/>
      <c r="B91" s="589"/>
      <c r="C91" s="589"/>
      <c r="D91" s="589"/>
      <c r="E91" s="589"/>
      <c r="F91" s="589"/>
      <c r="G91" s="589"/>
      <c r="H91" s="589"/>
      <c r="I91" s="589"/>
      <c r="J91" s="589"/>
    </row>
    <row r="92" spans="1:17" s="2" customFormat="1" ht="12.75" x14ac:dyDescent="0.2">
      <c r="A92" s="1565" t="s">
        <v>627</v>
      </c>
      <c r="B92" s="1565"/>
      <c r="C92" s="1565"/>
      <c r="D92" s="1565"/>
      <c r="E92" s="1566"/>
      <c r="F92" s="1566"/>
      <c r="G92" s="1566"/>
      <c r="H92" s="1566"/>
      <c r="I92" s="1566"/>
      <c r="J92" s="1566"/>
      <c r="L92" s="342"/>
      <c r="M92" s="342"/>
      <c r="N92" s="342"/>
      <c r="O92" s="342"/>
      <c r="P92" s="342"/>
      <c r="Q92" s="342"/>
    </row>
    <row r="93" spans="1:17" s="2" customFormat="1" ht="51" customHeight="1" x14ac:dyDescent="0.2">
      <c r="A93" s="1548" t="s">
        <v>628</v>
      </c>
      <c r="B93" s="1548"/>
      <c r="C93" s="1548"/>
      <c r="D93" s="1548"/>
      <c r="E93" s="1549"/>
      <c r="F93" s="1549"/>
      <c r="G93" s="1549"/>
      <c r="H93" s="1549"/>
      <c r="I93" s="1549"/>
      <c r="J93" s="1549"/>
      <c r="L93" s="342"/>
      <c r="M93" s="342"/>
      <c r="N93" s="342"/>
      <c r="O93" s="342"/>
      <c r="P93" s="342"/>
      <c r="Q93" s="342"/>
    </row>
    <row r="94" spans="1:17" s="2" customFormat="1" ht="3.75" customHeight="1" x14ac:dyDescent="0.2">
      <c r="A94" s="594"/>
      <c r="B94" s="594"/>
      <c r="C94" s="594"/>
      <c r="D94" s="594"/>
      <c r="E94" s="594"/>
      <c r="F94" s="594"/>
      <c r="G94" s="594"/>
      <c r="H94" s="594"/>
      <c r="I94" s="594"/>
      <c r="J94" s="594"/>
      <c r="L94" s="342"/>
      <c r="M94" s="342"/>
      <c r="N94" s="342"/>
      <c r="O94" s="342"/>
      <c r="P94" s="342"/>
      <c r="Q94" s="342"/>
    </row>
    <row r="95" spans="1:17" s="2" customFormat="1" ht="17.25" customHeight="1" x14ac:dyDescent="0.2">
      <c r="A95" s="1557" t="s">
        <v>629</v>
      </c>
      <c r="B95" s="1557"/>
      <c r="C95" s="1557"/>
      <c r="D95" s="1557"/>
      <c r="E95" s="594"/>
      <c r="F95" s="594"/>
      <c r="G95" s="594"/>
      <c r="H95" s="594"/>
      <c r="I95" s="594"/>
      <c r="J95" s="594"/>
      <c r="L95" s="342"/>
      <c r="M95" s="342"/>
      <c r="N95" s="342"/>
      <c r="O95" s="342"/>
      <c r="P95" s="342"/>
      <c r="Q95" s="342"/>
    </row>
    <row r="96" spans="1:17" s="2" customFormat="1" ht="24.75" customHeight="1" x14ac:dyDescent="0.2">
      <c r="A96" s="753" t="s">
        <v>630</v>
      </c>
      <c r="B96" s="753"/>
      <c r="C96" s="753"/>
      <c r="D96" s="753"/>
      <c r="E96" s="592"/>
      <c r="F96" s="592"/>
      <c r="G96" s="592"/>
      <c r="H96" s="592"/>
      <c r="I96" s="592"/>
      <c r="J96" s="592"/>
      <c r="L96" s="342"/>
      <c r="M96" s="342"/>
      <c r="N96" s="342"/>
      <c r="O96" s="342"/>
      <c r="P96" s="342"/>
      <c r="Q96" s="342"/>
    </row>
    <row r="97" spans="1:17" s="2" customFormat="1" ht="6.75" customHeight="1" x14ac:dyDescent="0.2">
      <c r="A97" s="594"/>
      <c r="B97" s="594"/>
      <c r="C97" s="594"/>
      <c r="D97" s="594"/>
      <c r="E97" s="594"/>
      <c r="F97" s="594"/>
      <c r="G97" s="594"/>
      <c r="H97" s="594"/>
      <c r="I97" s="594"/>
      <c r="J97" s="594"/>
      <c r="L97" s="342"/>
      <c r="M97" s="342"/>
      <c r="N97" s="342"/>
      <c r="O97" s="342"/>
      <c r="P97" s="342"/>
      <c r="Q97" s="342"/>
    </row>
    <row r="98" spans="1:17" s="2" customFormat="1" ht="12.75" x14ac:dyDescent="0.2">
      <c r="A98" s="1557" t="s">
        <v>631</v>
      </c>
      <c r="B98" s="594"/>
      <c r="C98" s="594"/>
      <c r="D98" s="594"/>
      <c r="E98" s="594"/>
      <c r="F98" s="594"/>
      <c r="G98" s="594"/>
      <c r="H98" s="594"/>
      <c r="I98" s="594"/>
      <c r="J98" s="594"/>
      <c r="L98" s="342"/>
      <c r="M98" s="342"/>
      <c r="N98" s="342"/>
      <c r="O98" s="342"/>
      <c r="P98" s="342"/>
      <c r="Q98" s="342"/>
    </row>
    <row r="99" spans="1:17" s="2" customFormat="1" ht="27" customHeight="1" x14ac:dyDescent="0.2">
      <c r="A99" s="753" t="s">
        <v>632</v>
      </c>
      <c r="B99" s="753"/>
      <c r="C99" s="753"/>
      <c r="D99" s="753"/>
      <c r="E99" s="594"/>
      <c r="F99" s="594"/>
      <c r="G99" s="594"/>
      <c r="H99" s="594"/>
      <c r="I99" s="594"/>
      <c r="J99" s="594"/>
      <c r="L99" s="342"/>
      <c r="M99" s="342"/>
      <c r="N99" s="342"/>
      <c r="O99" s="342"/>
      <c r="P99" s="342"/>
      <c r="Q99" s="342"/>
    </row>
    <row r="100" spans="1:17" s="2" customFormat="1" ht="6" customHeight="1" x14ac:dyDescent="0.2">
      <c r="A100" s="594"/>
      <c r="B100" s="594"/>
      <c r="C100" s="594"/>
      <c r="D100" s="594"/>
      <c r="E100" s="594"/>
      <c r="F100" s="594"/>
      <c r="G100" s="594"/>
      <c r="H100" s="594"/>
      <c r="I100" s="594"/>
      <c r="J100" s="594"/>
      <c r="L100" s="342"/>
      <c r="M100" s="342"/>
      <c r="N100" s="342"/>
      <c r="O100" s="342"/>
      <c r="P100" s="342"/>
      <c r="Q100" s="342"/>
    </row>
    <row r="101" spans="1:17" s="2" customFormat="1" ht="12.75" x14ac:dyDescent="0.2">
      <c r="A101" s="1557" t="s">
        <v>633</v>
      </c>
      <c r="B101" s="1557"/>
      <c r="C101" s="1557"/>
      <c r="D101" s="1557"/>
      <c r="E101" s="594"/>
      <c r="F101" s="594"/>
      <c r="G101" s="594"/>
      <c r="H101" s="594"/>
      <c r="I101" s="594"/>
      <c r="J101" s="594"/>
      <c r="L101" s="342"/>
      <c r="M101" s="342"/>
      <c r="N101" s="342"/>
      <c r="O101" s="342"/>
      <c r="P101" s="342"/>
      <c r="Q101" s="342"/>
    </row>
    <row r="102" spans="1:17" s="2" customFormat="1" ht="50.25" customHeight="1" x14ac:dyDescent="0.2">
      <c r="A102" s="1558" t="s">
        <v>634</v>
      </c>
      <c r="B102" s="1558"/>
      <c r="C102" s="1558"/>
      <c r="D102" s="1558"/>
      <c r="E102" s="1559"/>
      <c r="F102" s="1559"/>
      <c r="G102" s="1559"/>
      <c r="H102" s="1559"/>
      <c r="I102" s="1559"/>
      <c r="J102" s="1559"/>
      <c r="L102" s="342"/>
      <c r="M102" s="342"/>
      <c r="N102" s="342"/>
      <c r="O102" s="342"/>
      <c r="P102" s="342"/>
      <c r="Q102" s="342"/>
    </row>
    <row r="103" spans="1:17" ht="5.25" customHeight="1" x14ac:dyDescent="0.25">
      <c r="A103" s="589"/>
      <c r="B103" s="589"/>
      <c r="C103" s="589"/>
      <c r="D103" s="589"/>
      <c r="E103" s="589"/>
      <c r="F103" s="589"/>
      <c r="G103" s="589"/>
      <c r="H103" s="589"/>
      <c r="I103" s="589"/>
      <c r="J103" s="589"/>
    </row>
    <row r="104" spans="1:17" s="2" customFormat="1" ht="12.75" x14ac:dyDescent="0.2">
      <c r="A104" s="1557" t="s">
        <v>635</v>
      </c>
      <c r="B104" s="1557"/>
      <c r="C104" s="1557"/>
      <c r="D104" s="1557"/>
      <c r="E104" s="594"/>
      <c r="F104" s="594"/>
      <c r="G104" s="594"/>
      <c r="H104" s="594"/>
      <c r="I104" s="594"/>
      <c r="J104" s="594"/>
      <c r="L104" s="342"/>
      <c r="M104" s="342"/>
      <c r="N104" s="342"/>
      <c r="O104" s="342"/>
      <c r="P104" s="342"/>
      <c r="Q104" s="342"/>
    </row>
    <row r="105" spans="1:17" s="2" customFormat="1" ht="26.25" customHeight="1" x14ac:dyDescent="0.2">
      <c r="A105" s="753" t="s">
        <v>636</v>
      </c>
      <c r="B105" s="753"/>
      <c r="C105" s="753"/>
      <c r="D105" s="753"/>
      <c r="E105" s="594"/>
      <c r="F105" s="594"/>
      <c r="G105" s="594"/>
      <c r="H105" s="594"/>
      <c r="I105" s="594"/>
      <c r="J105" s="594"/>
      <c r="L105" s="342"/>
      <c r="M105" s="342"/>
      <c r="N105" s="342"/>
      <c r="O105" s="342"/>
      <c r="P105" s="342"/>
      <c r="Q105" s="342"/>
    </row>
    <row r="106" spans="1:17" s="32" customFormat="1" ht="25.5" hidden="1" customHeight="1" x14ac:dyDescent="0.2">
      <c r="A106" s="1555" t="s">
        <v>637</v>
      </c>
      <c r="B106" s="1555"/>
      <c r="C106" s="1555"/>
      <c r="D106" s="1555"/>
      <c r="E106" s="1556"/>
      <c r="F106" s="1556"/>
      <c r="G106" s="1556"/>
      <c r="H106" s="1556"/>
      <c r="I106" s="1556"/>
      <c r="J106" s="1556"/>
      <c r="L106" s="344"/>
      <c r="M106" s="344"/>
      <c r="N106" s="344"/>
      <c r="O106" s="344"/>
      <c r="P106" s="344"/>
      <c r="Q106" s="344"/>
    </row>
    <row r="107" spans="1:17" ht="3.75" customHeight="1" x14ac:dyDescent="0.25">
      <c r="A107" s="589"/>
      <c r="B107" s="589"/>
      <c r="C107" s="589"/>
      <c r="D107" s="589"/>
      <c r="E107" s="589"/>
      <c r="F107" s="589"/>
      <c r="G107" s="589"/>
      <c r="H107" s="589"/>
      <c r="I107" s="589"/>
      <c r="J107" s="589"/>
    </row>
    <row r="108" spans="1:17" s="2" customFormat="1" ht="13.5" customHeight="1" x14ac:dyDescent="0.2">
      <c r="A108" s="1557" t="s">
        <v>638</v>
      </c>
      <c r="B108" s="1557"/>
      <c r="C108" s="1557"/>
      <c r="D108" s="1557"/>
      <c r="E108" s="594"/>
      <c r="F108" s="594"/>
      <c r="G108" s="594"/>
      <c r="H108" s="594"/>
      <c r="I108" s="594"/>
      <c r="J108" s="594"/>
      <c r="L108" s="342"/>
      <c r="M108" s="342"/>
      <c r="N108" s="342"/>
      <c r="O108" s="342"/>
      <c r="P108" s="342"/>
      <c r="Q108" s="342"/>
    </row>
    <row r="109" spans="1:17" ht="38.25" customHeight="1" x14ac:dyDescent="0.25">
      <c r="A109" s="1560" t="s">
        <v>755</v>
      </c>
      <c r="B109" s="1561"/>
      <c r="C109" s="1561"/>
      <c r="D109" s="1561"/>
      <c r="E109" s="1561"/>
      <c r="F109" s="1561"/>
      <c r="G109" s="1561"/>
      <c r="H109" s="1561"/>
      <c r="I109" s="1561"/>
      <c r="J109" s="1561"/>
    </row>
    <row r="110" spans="1:17" ht="1.5" customHeight="1" x14ac:dyDescent="0.25">
      <c r="A110" s="589"/>
      <c r="B110" s="589"/>
      <c r="C110" s="589"/>
      <c r="D110" s="589"/>
      <c r="E110" s="589"/>
      <c r="F110" s="589"/>
      <c r="G110" s="589"/>
      <c r="H110" s="589"/>
      <c r="I110" s="589"/>
      <c r="J110" s="589"/>
    </row>
    <row r="111" spans="1:17" ht="24.75" hidden="1" customHeight="1" x14ac:dyDescent="0.25">
      <c r="A111" s="753" t="s">
        <v>640</v>
      </c>
      <c r="B111" s="754"/>
      <c r="C111" s="754"/>
      <c r="D111" s="754"/>
      <c r="E111" s="754"/>
      <c r="F111" s="754"/>
      <c r="G111" s="754"/>
      <c r="H111" s="754"/>
      <c r="I111" s="754"/>
      <c r="J111" s="754"/>
    </row>
    <row r="112" spans="1:17" ht="14.25" customHeight="1" x14ac:dyDescent="0.25">
      <c r="A112" s="1557" t="s">
        <v>641</v>
      </c>
      <c r="B112" s="1557"/>
      <c r="C112" s="1557"/>
      <c r="D112" s="1557"/>
      <c r="E112" s="594"/>
      <c r="F112" s="594"/>
      <c r="G112" s="594"/>
      <c r="H112" s="594"/>
      <c r="I112" s="594"/>
      <c r="J112" s="594"/>
    </row>
    <row r="113" spans="1:17" ht="13.5" customHeight="1" x14ac:dyDescent="0.25">
      <c r="A113" s="753" t="s">
        <v>642</v>
      </c>
      <c r="B113" s="753"/>
      <c r="C113" s="753"/>
      <c r="D113" s="753"/>
      <c r="E113" s="594"/>
      <c r="F113" s="594"/>
      <c r="G113" s="594"/>
      <c r="H113" s="594"/>
      <c r="I113" s="594"/>
      <c r="J113" s="594"/>
    </row>
    <row r="114" spans="1:17" ht="3.75" customHeight="1" x14ac:dyDescent="0.25">
      <c r="A114" s="589"/>
      <c r="B114" s="589"/>
      <c r="C114" s="589"/>
      <c r="D114" s="589"/>
      <c r="E114" s="589"/>
      <c r="F114" s="589"/>
      <c r="G114" s="589"/>
      <c r="H114" s="589"/>
      <c r="I114" s="589"/>
      <c r="J114" s="589"/>
    </row>
    <row r="115" spans="1:17" x14ac:dyDescent="0.25">
      <c r="A115" s="1553" t="s">
        <v>643</v>
      </c>
      <c r="B115" s="1553"/>
      <c r="C115" s="1553"/>
      <c r="D115" s="1553"/>
      <c r="E115" s="1549"/>
      <c r="F115" s="1549"/>
      <c r="G115" s="1549"/>
      <c r="H115" s="1549"/>
      <c r="I115" s="1549"/>
      <c r="J115" s="1549"/>
    </row>
    <row r="116" spans="1:17" ht="15.75" customHeight="1" x14ac:dyDescent="0.25">
      <c r="A116" s="1548" t="s">
        <v>756</v>
      </c>
      <c r="B116" s="1554"/>
      <c r="C116" s="1554"/>
      <c r="D116" s="1554"/>
      <c r="E116" s="1554"/>
      <c r="F116" s="1554"/>
      <c r="G116" s="1554"/>
      <c r="H116" s="1554"/>
      <c r="I116" s="1554"/>
      <c r="J116" s="1554"/>
    </row>
    <row r="117" spans="1:17" ht="14.25" hidden="1" customHeight="1" x14ac:dyDescent="0.25">
      <c r="A117" s="1555" t="s">
        <v>645</v>
      </c>
      <c r="B117" s="1555"/>
      <c r="C117" s="1555"/>
      <c r="D117" s="1555"/>
      <c r="E117" s="1556"/>
      <c r="F117" s="1556"/>
      <c r="G117" s="1556"/>
      <c r="H117" s="1556"/>
      <c r="I117" s="1556"/>
      <c r="J117" s="1556"/>
    </row>
    <row r="118" spans="1:17" ht="27.75" hidden="1" customHeight="1" x14ac:dyDescent="0.25">
      <c r="A118" s="1546" t="s">
        <v>646</v>
      </c>
      <c r="B118" s="1546"/>
      <c r="C118" s="1546"/>
      <c r="D118" s="1546"/>
      <c r="E118" s="1547"/>
      <c r="F118" s="1547"/>
      <c r="G118" s="1547"/>
      <c r="H118" s="1547"/>
      <c r="I118" s="1547"/>
      <c r="J118" s="1547"/>
    </row>
    <row r="119" spans="1:17" ht="24.75" hidden="1" customHeight="1" x14ac:dyDescent="0.25">
      <c r="A119" s="1546" t="s">
        <v>647</v>
      </c>
      <c r="B119" s="1546"/>
      <c r="C119" s="1546"/>
      <c r="D119" s="1546"/>
      <c r="E119" s="1547"/>
      <c r="F119" s="1547"/>
      <c r="G119" s="1547"/>
      <c r="H119" s="1547"/>
      <c r="I119" s="1547"/>
      <c r="J119" s="1547"/>
    </row>
    <row r="120" spans="1:17" ht="16.5" hidden="1" customHeight="1" x14ac:dyDescent="0.25">
      <c r="A120" s="1546" t="s">
        <v>648</v>
      </c>
      <c r="B120" s="1546"/>
      <c r="C120" s="1546"/>
      <c r="D120" s="1546"/>
      <c r="E120" s="1547"/>
      <c r="F120" s="1547"/>
      <c r="G120" s="1547"/>
      <c r="H120" s="1547"/>
      <c r="I120" s="1547"/>
      <c r="J120" s="1547"/>
    </row>
    <row r="121" spans="1:17" s="26" customFormat="1" ht="12.75" hidden="1" x14ac:dyDescent="0.2">
      <c r="A121" s="33" t="s">
        <v>649</v>
      </c>
      <c r="B121" s="33"/>
      <c r="C121" s="33"/>
      <c r="D121" s="33"/>
      <c r="E121" s="33"/>
      <c r="F121" s="33"/>
      <c r="G121" s="33"/>
      <c r="H121" s="33"/>
      <c r="I121" s="395"/>
      <c r="J121" s="395"/>
      <c r="L121" s="342"/>
      <c r="M121" s="342"/>
      <c r="N121" s="342"/>
      <c r="O121" s="342"/>
      <c r="P121" s="342"/>
      <c r="Q121" s="342"/>
    </row>
    <row r="122" spans="1:17" ht="3.75" customHeight="1" x14ac:dyDescent="0.25">
      <c r="A122" s="589"/>
      <c r="B122" s="589"/>
      <c r="C122" s="589"/>
      <c r="D122" s="589"/>
      <c r="E122" s="589"/>
      <c r="F122" s="589"/>
      <c r="G122" s="589"/>
      <c r="H122" s="589"/>
      <c r="I122" s="589"/>
      <c r="J122" s="589"/>
    </row>
    <row r="123" spans="1:17" ht="16.5" customHeight="1" x14ac:dyDescent="0.25">
      <c r="A123" s="727" t="s">
        <v>752</v>
      </c>
      <c r="B123" s="727"/>
      <c r="C123" s="727"/>
      <c r="D123" s="727"/>
      <c r="E123" s="594"/>
      <c r="F123" s="594"/>
      <c r="G123" s="594"/>
      <c r="H123" s="594"/>
      <c r="I123" s="594"/>
      <c r="J123" s="594"/>
    </row>
    <row r="124" spans="1:17" ht="13.5" customHeight="1" x14ac:dyDescent="0.25">
      <c r="A124" s="1548" t="s">
        <v>822</v>
      </c>
      <c r="B124" s="1548"/>
      <c r="C124" s="1548"/>
      <c r="D124" s="1548"/>
      <c r="E124" s="1549"/>
      <c r="F124" s="1549"/>
      <c r="G124" s="1549"/>
      <c r="H124" s="1549"/>
      <c r="I124" s="1549"/>
      <c r="J124" s="1549"/>
    </row>
    <row r="125" spans="1:17" ht="9.75" customHeight="1" x14ac:dyDescent="0.25">
      <c r="A125" s="282"/>
      <c r="B125" s="282"/>
      <c r="C125" s="282"/>
      <c r="D125" s="282"/>
      <c r="E125" s="287"/>
      <c r="F125" s="287"/>
      <c r="G125" s="287"/>
      <c r="H125" s="372"/>
      <c r="I125" s="396"/>
      <c r="J125" s="396"/>
    </row>
    <row r="126" spans="1:17" ht="9.75" customHeight="1" x14ac:dyDescent="0.25">
      <c r="A126" s="1550" t="s">
        <v>650</v>
      </c>
      <c r="B126" s="1550"/>
      <c r="C126" s="1550"/>
      <c r="D126" s="1550"/>
      <c r="E126" s="1550"/>
      <c r="F126" s="1550"/>
      <c r="G126" s="1550"/>
      <c r="H126" s="1550"/>
      <c r="I126" s="1550"/>
      <c r="J126" s="1550"/>
    </row>
    <row r="127" spans="1:17" ht="25.5" customHeight="1" x14ac:dyDescent="0.25">
      <c r="A127" s="1551" t="s">
        <v>823</v>
      </c>
      <c r="B127" s="1552"/>
      <c r="C127" s="1552"/>
      <c r="D127" s="1552"/>
      <c r="E127" s="1552"/>
      <c r="F127" s="1552"/>
      <c r="G127" s="1552"/>
      <c r="H127" s="1552"/>
      <c r="I127" s="1552"/>
      <c r="J127" s="1552"/>
    </row>
    <row r="128" spans="1:17" ht="16.5" customHeight="1" x14ac:dyDescent="0.25">
      <c r="A128" s="589"/>
      <c r="B128" s="589"/>
      <c r="C128" s="589"/>
      <c r="D128" s="589"/>
      <c r="E128" s="589"/>
      <c r="F128" s="589"/>
      <c r="G128" s="589"/>
      <c r="H128" s="589"/>
      <c r="I128" s="589"/>
      <c r="J128" s="589"/>
    </row>
    <row r="129" spans="1:17" s="1" customFormat="1" ht="18" customHeight="1" x14ac:dyDescent="0.25">
      <c r="A129" s="1542" t="s">
        <v>651</v>
      </c>
      <c r="B129" s="1542"/>
      <c r="C129" s="1542"/>
      <c r="D129" s="1542"/>
      <c r="E129" s="614"/>
      <c r="F129" s="614"/>
      <c r="G129" s="614"/>
      <c r="H129" s="614"/>
      <c r="I129" s="614"/>
      <c r="J129" s="614"/>
      <c r="L129" s="342"/>
      <c r="M129" s="342"/>
      <c r="N129" s="342"/>
      <c r="O129" s="342"/>
      <c r="P129" s="342"/>
      <c r="Q129" s="342"/>
    </row>
    <row r="130" spans="1:17" ht="6" customHeight="1" x14ac:dyDescent="0.25">
      <c r="A130" s="589"/>
      <c r="B130" s="589"/>
      <c r="C130" s="589"/>
      <c r="D130" s="589"/>
      <c r="E130" s="589"/>
      <c r="F130" s="589"/>
      <c r="G130" s="589"/>
      <c r="H130" s="589"/>
      <c r="I130" s="589"/>
      <c r="J130" s="589"/>
    </row>
    <row r="131" spans="1:17" s="35" customFormat="1" ht="15.75" customHeight="1" x14ac:dyDescent="0.25">
      <c r="A131" s="1543" t="s">
        <v>652</v>
      </c>
      <c r="B131" s="1544"/>
      <c r="C131" s="1544"/>
      <c r="D131" s="1544"/>
      <c r="E131" s="1544"/>
      <c r="F131" s="1544"/>
      <c r="G131" s="1544"/>
      <c r="H131" s="1544"/>
      <c r="I131" s="1544"/>
      <c r="J131" s="1544"/>
      <c r="L131" s="344"/>
      <c r="M131" s="344"/>
      <c r="N131" s="344"/>
      <c r="O131" s="344"/>
      <c r="P131" s="344"/>
      <c r="Q131" s="344"/>
    </row>
    <row r="132" spans="1:17" ht="15" customHeight="1" x14ac:dyDescent="0.25">
      <c r="A132" s="1452" t="s">
        <v>653</v>
      </c>
      <c r="B132" s="1452"/>
      <c r="C132" s="1452"/>
      <c r="D132" s="1452"/>
      <c r="E132" s="1545"/>
      <c r="F132" s="1545"/>
      <c r="G132" s="1545"/>
      <c r="H132" s="1545"/>
      <c r="I132" s="1545"/>
      <c r="J132" s="1545"/>
    </row>
    <row r="133" spans="1:17" ht="12" hidden="1" customHeight="1" x14ac:dyDescent="0.25">
      <c r="A133" s="774"/>
      <c r="B133" s="774"/>
      <c r="C133" s="774"/>
      <c r="D133" s="774"/>
      <c r="E133" s="774"/>
      <c r="F133" s="774"/>
      <c r="G133" s="774"/>
      <c r="H133" s="774"/>
      <c r="I133" s="1708" t="s">
        <v>654</v>
      </c>
      <c r="J133" s="1709"/>
    </row>
    <row r="134" spans="1:17" hidden="1" x14ac:dyDescent="0.25">
      <c r="A134" s="637" t="s">
        <v>655</v>
      </c>
      <c r="B134" s="1505" t="s">
        <v>656</v>
      </c>
      <c r="C134" s="1505"/>
      <c r="D134" s="1505"/>
      <c r="E134" s="1505"/>
      <c r="F134" s="1505"/>
      <c r="G134" s="1505"/>
      <c r="H134" s="1505"/>
      <c r="I134" s="1505"/>
      <c r="J134" s="1506"/>
    </row>
    <row r="135" spans="1:17" ht="63.75" hidden="1" customHeight="1" x14ac:dyDescent="0.25">
      <c r="A135" s="1082"/>
      <c r="B135" s="36" t="s">
        <v>657</v>
      </c>
      <c r="C135" s="317" t="s">
        <v>658</v>
      </c>
      <c r="D135" s="317" t="s">
        <v>659</v>
      </c>
      <c r="E135" s="36" t="s">
        <v>660</v>
      </c>
      <c r="F135" s="36" t="s">
        <v>661</v>
      </c>
      <c r="G135" s="1539" t="s">
        <v>662</v>
      </c>
      <c r="H135" s="1540"/>
      <c r="I135" s="36" t="s">
        <v>663</v>
      </c>
      <c r="J135" s="38" t="s">
        <v>664</v>
      </c>
    </row>
    <row r="136" spans="1:17" s="11" customFormat="1" ht="13.5" hidden="1" thickBot="1" x14ac:dyDescent="0.25">
      <c r="A136" s="319" t="s">
        <v>577</v>
      </c>
      <c r="B136" s="320" t="s">
        <v>578</v>
      </c>
      <c r="C136" s="320" t="s">
        <v>579</v>
      </c>
      <c r="D136" s="320" t="s">
        <v>580</v>
      </c>
      <c r="E136" s="320" t="s">
        <v>581</v>
      </c>
      <c r="F136" s="320" t="s">
        <v>665</v>
      </c>
      <c r="G136" s="978" t="s">
        <v>666</v>
      </c>
      <c r="H136" s="1541"/>
      <c r="I136" s="366" t="s">
        <v>667</v>
      </c>
      <c r="J136" s="368" t="s">
        <v>668</v>
      </c>
      <c r="L136" s="342"/>
      <c r="M136" s="342"/>
      <c r="N136" s="342"/>
      <c r="O136" s="342"/>
      <c r="P136" s="342"/>
      <c r="Q136" s="342"/>
    </row>
    <row r="137" spans="1:17" hidden="1" x14ac:dyDescent="0.25">
      <c r="A137" s="1534" t="s">
        <v>669</v>
      </c>
      <c r="B137" s="1535"/>
      <c r="C137" s="1535"/>
      <c r="D137" s="1535"/>
      <c r="E137" s="1535"/>
      <c r="F137" s="1535"/>
      <c r="G137" s="1535"/>
      <c r="H137" s="1535"/>
      <c r="I137" s="1535"/>
      <c r="J137" s="1536"/>
    </row>
    <row r="138" spans="1:17" ht="25.5" hidden="1" customHeight="1" x14ac:dyDescent="0.25">
      <c r="A138" s="42" t="s">
        <v>670</v>
      </c>
      <c r="B138" s="328"/>
      <c r="C138" s="328"/>
      <c r="D138" s="328"/>
      <c r="E138" s="328"/>
      <c r="F138" s="328"/>
      <c r="G138" s="965"/>
      <c r="H138" s="1478"/>
      <c r="I138" s="355"/>
      <c r="J138" s="364">
        <f>SUM(B138:I138)</f>
        <v>0</v>
      </c>
    </row>
    <row r="139" spans="1:17" hidden="1" x14ac:dyDescent="0.25">
      <c r="A139" s="298" t="s">
        <v>671</v>
      </c>
      <c r="B139" s="328"/>
      <c r="C139" s="328"/>
      <c r="D139" s="328"/>
      <c r="E139" s="328"/>
      <c r="F139" s="328"/>
      <c r="G139" s="965"/>
      <c r="H139" s="1478"/>
      <c r="I139" s="355"/>
      <c r="J139" s="364">
        <f>SUM(B139:I139)</f>
        <v>0</v>
      </c>
    </row>
    <row r="140" spans="1:17" hidden="1" x14ac:dyDescent="0.25">
      <c r="A140" s="298" t="s">
        <v>672</v>
      </c>
      <c r="B140" s="328"/>
      <c r="C140" s="328"/>
      <c r="D140" s="328"/>
      <c r="E140" s="328"/>
      <c r="F140" s="328"/>
      <c r="G140" s="965"/>
      <c r="H140" s="1478"/>
      <c r="I140" s="355"/>
      <c r="J140" s="364">
        <f>SUM(B140:I140)</f>
        <v>0</v>
      </c>
    </row>
    <row r="141" spans="1:17" hidden="1" x14ac:dyDescent="0.25">
      <c r="A141" s="298" t="s">
        <v>673</v>
      </c>
      <c r="B141" s="328"/>
      <c r="C141" s="328"/>
      <c r="D141" s="328"/>
      <c r="E141" s="328"/>
      <c r="F141" s="328"/>
      <c r="G141" s="965"/>
      <c r="H141" s="1478"/>
      <c r="I141" s="355"/>
      <c r="J141" s="364">
        <f>SUM(B141:I141)</f>
        <v>0</v>
      </c>
    </row>
    <row r="142" spans="1:17" ht="27" hidden="1" customHeight="1" x14ac:dyDescent="0.25">
      <c r="A142" s="322" t="s">
        <v>674</v>
      </c>
      <c r="B142" s="47">
        <f>B138+B139-B140+B141</f>
        <v>0</v>
      </c>
      <c r="C142" s="47">
        <f>C138+C139-C140+C141</f>
        <v>0</v>
      </c>
      <c r="D142" s="47">
        <f>D138+D139-D140+D141</f>
        <v>0</v>
      </c>
      <c r="E142" s="47">
        <f>E138+E139-E140+E141</f>
        <v>0</v>
      </c>
      <c r="F142" s="47">
        <f>F138+F139-F140+F141</f>
        <v>0</v>
      </c>
      <c r="G142" s="1479">
        <f>SUM(G138)+G139-G140+G141</f>
        <v>0</v>
      </c>
      <c r="H142" s="1480"/>
      <c r="I142" s="47">
        <f>I138+I139-I140+I141</f>
        <v>0</v>
      </c>
      <c r="J142" s="360">
        <f>SUM(B142:I142)</f>
        <v>0</v>
      </c>
    </row>
    <row r="143" spans="1:17" ht="13.5" hidden="1" customHeight="1" x14ac:dyDescent="0.25">
      <c r="A143" s="1527" t="s">
        <v>675</v>
      </c>
      <c r="B143" s="1528"/>
      <c r="C143" s="1528"/>
      <c r="D143" s="1528"/>
      <c r="E143" s="1528"/>
      <c r="F143" s="1528"/>
      <c r="G143" s="1528"/>
      <c r="H143" s="1528"/>
      <c r="I143" s="1528"/>
      <c r="J143" s="1529"/>
    </row>
    <row r="144" spans="1:17" ht="27.75" hidden="1" customHeight="1" x14ac:dyDescent="0.25">
      <c r="A144" s="42" t="s">
        <v>670</v>
      </c>
      <c r="B144" s="328"/>
      <c r="C144" s="328"/>
      <c r="D144" s="328"/>
      <c r="E144" s="328"/>
      <c r="F144" s="328"/>
      <c r="G144" s="965"/>
      <c r="H144" s="1478"/>
      <c r="I144" s="355"/>
      <c r="J144" s="49">
        <f>SUM(B144:I144)</f>
        <v>0</v>
      </c>
    </row>
    <row r="145" spans="1:10" hidden="1" x14ac:dyDescent="0.25">
      <c r="A145" s="298" t="s">
        <v>671</v>
      </c>
      <c r="B145" s="328"/>
      <c r="C145" s="328"/>
      <c r="D145" s="328"/>
      <c r="E145" s="328"/>
      <c r="F145" s="328"/>
      <c r="G145" s="965"/>
      <c r="H145" s="1478"/>
      <c r="I145" s="355"/>
      <c r="J145" s="49">
        <f>SUM(B145:I145)</f>
        <v>0</v>
      </c>
    </row>
    <row r="146" spans="1:10" hidden="1" x14ac:dyDescent="0.25">
      <c r="A146" s="298" t="s">
        <v>672</v>
      </c>
      <c r="B146" s="328"/>
      <c r="C146" s="328"/>
      <c r="D146" s="328"/>
      <c r="E146" s="328"/>
      <c r="F146" s="328"/>
      <c r="G146" s="965"/>
      <c r="H146" s="1478"/>
      <c r="I146" s="355"/>
      <c r="J146" s="49">
        <f>SUM(B146:I146)</f>
        <v>0</v>
      </c>
    </row>
    <row r="147" spans="1:10" ht="27.75" hidden="1" customHeight="1" x14ac:dyDescent="0.25">
      <c r="A147" s="322" t="s">
        <v>674</v>
      </c>
      <c r="B147" s="47">
        <f>B144+B145-B146</f>
        <v>0</v>
      </c>
      <c r="C147" s="47">
        <f>C144+C145-C146</f>
        <v>0</v>
      </c>
      <c r="D147" s="47">
        <f>D144+D145-D146</f>
        <v>0</v>
      </c>
      <c r="E147" s="47">
        <f>E144+E145-E146</f>
        <v>0</v>
      </c>
      <c r="F147" s="47">
        <f>F144+F145-F146</f>
        <v>0</v>
      </c>
      <c r="G147" s="1479">
        <f>SUM(G144)+G145-G146</f>
        <v>0</v>
      </c>
      <c r="H147" s="1480"/>
      <c r="I147" s="47">
        <f>SUM(I144)+I145-I146</f>
        <v>0</v>
      </c>
      <c r="J147" s="50">
        <f>SUM(B147:I147)</f>
        <v>0</v>
      </c>
    </row>
    <row r="148" spans="1:10" ht="12" hidden="1" customHeight="1" x14ac:dyDescent="0.25">
      <c r="A148" s="1527" t="s">
        <v>676</v>
      </c>
      <c r="B148" s="1528"/>
      <c r="C148" s="1528"/>
      <c r="D148" s="1528"/>
      <c r="E148" s="1528"/>
      <c r="F148" s="1528"/>
      <c r="G148" s="1528"/>
      <c r="H148" s="1528"/>
      <c r="I148" s="1528"/>
      <c r="J148" s="1529"/>
    </row>
    <row r="149" spans="1:10" ht="25.5" hidden="1" customHeight="1" x14ac:dyDescent="0.25">
      <c r="A149" s="42" t="s">
        <v>670</v>
      </c>
      <c r="B149" s="328"/>
      <c r="C149" s="328"/>
      <c r="D149" s="328"/>
      <c r="E149" s="328"/>
      <c r="F149" s="328"/>
      <c r="G149" s="965"/>
      <c r="H149" s="1478"/>
      <c r="I149" s="355"/>
      <c r="J149" s="49">
        <f>SUM(B149:I149)</f>
        <v>0</v>
      </c>
    </row>
    <row r="150" spans="1:10" hidden="1" x14ac:dyDescent="0.25">
      <c r="A150" s="298" t="s">
        <v>671</v>
      </c>
      <c r="B150" s="328"/>
      <c r="C150" s="328"/>
      <c r="D150" s="328"/>
      <c r="E150" s="328"/>
      <c r="F150" s="328"/>
      <c r="G150" s="965"/>
      <c r="H150" s="1478"/>
      <c r="I150" s="355"/>
      <c r="J150" s="49">
        <f>SUM(B150:I150)</f>
        <v>0</v>
      </c>
    </row>
    <row r="151" spans="1:10" hidden="1" x14ac:dyDescent="0.25">
      <c r="A151" s="298" t="s">
        <v>672</v>
      </c>
      <c r="B151" s="328"/>
      <c r="C151" s="328"/>
      <c r="D151" s="328"/>
      <c r="E151" s="328"/>
      <c r="F151" s="328"/>
      <c r="G151" s="965"/>
      <c r="H151" s="1478"/>
      <c r="I151" s="355"/>
      <c r="J151" s="49">
        <f>SUM(B151:I151)</f>
        <v>0</v>
      </c>
    </row>
    <row r="152" spans="1:10" ht="27" hidden="1" customHeight="1" x14ac:dyDescent="0.25">
      <c r="A152" s="322" t="s">
        <v>674</v>
      </c>
      <c r="B152" s="47">
        <f>B149+B150-B151</f>
        <v>0</v>
      </c>
      <c r="C152" s="47">
        <f>C149+C150-C151</f>
        <v>0</v>
      </c>
      <c r="D152" s="47">
        <f>D149+D150-D151</f>
        <v>0</v>
      </c>
      <c r="E152" s="47">
        <f>E149+E150-E151</f>
        <v>0</v>
      </c>
      <c r="F152" s="47">
        <f>F149+F150-F151</f>
        <v>0</v>
      </c>
      <c r="G152" s="1479">
        <f>SUM(G149)+G150-G151</f>
        <v>0</v>
      </c>
      <c r="H152" s="1480"/>
      <c r="I152" s="47">
        <f>I149+I150-I151</f>
        <v>0</v>
      </c>
      <c r="J152" s="360">
        <f>J149+J150-J151</f>
        <v>0</v>
      </c>
    </row>
    <row r="153" spans="1:10" hidden="1" x14ac:dyDescent="0.25">
      <c r="A153" s="1522" t="s">
        <v>677</v>
      </c>
      <c r="B153" s="1523"/>
      <c r="C153" s="1523"/>
      <c r="D153" s="1523"/>
      <c r="E153" s="1523"/>
      <c r="F153" s="1523"/>
      <c r="G153" s="1523"/>
      <c r="H153" s="1523"/>
      <c r="I153" s="1523"/>
      <c r="J153" s="1524"/>
    </row>
    <row r="154" spans="1:10" ht="29.25" hidden="1" customHeight="1" x14ac:dyDescent="0.25">
      <c r="A154" s="42" t="s">
        <v>670</v>
      </c>
      <c r="B154" s="310">
        <f t="shared" ref="B154:G154" si="0">SUM(B138,-B144,-B149)</f>
        <v>0</v>
      </c>
      <c r="C154" s="310">
        <f t="shared" si="0"/>
        <v>0</v>
      </c>
      <c r="D154" s="310">
        <f t="shared" si="0"/>
        <v>0</v>
      </c>
      <c r="E154" s="310">
        <f t="shared" si="0"/>
        <v>0</v>
      </c>
      <c r="F154" s="310">
        <f t="shared" si="0"/>
        <v>0</v>
      </c>
      <c r="G154" s="1525">
        <f t="shared" si="0"/>
        <v>0</v>
      </c>
      <c r="H154" s="1526"/>
      <c r="I154" s="363">
        <f>SUM(I138,-I144,-I149)</f>
        <v>0</v>
      </c>
      <c r="J154" s="360">
        <f>SUM(B154:I154)</f>
        <v>0</v>
      </c>
    </row>
    <row r="155" spans="1:10" ht="28.5" hidden="1" customHeight="1" x14ac:dyDescent="0.25">
      <c r="A155" s="306" t="s">
        <v>674</v>
      </c>
      <c r="B155" s="307">
        <f t="shared" ref="B155:G155" si="1">SUM(B142,-B147,-B152)</f>
        <v>0</v>
      </c>
      <c r="C155" s="307">
        <f t="shared" si="1"/>
        <v>0</v>
      </c>
      <c r="D155" s="307">
        <f t="shared" si="1"/>
        <v>0</v>
      </c>
      <c r="E155" s="307">
        <f t="shared" si="1"/>
        <v>0</v>
      </c>
      <c r="F155" s="307">
        <f t="shared" si="1"/>
        <v>0</v>
      </c>
      <c r="G155" s="1394">
        <f t="shared" si="1"/>
        <v>0</v>
      </c>
      <c r="H155" s="549"/>
      <c r="I155" s="369">
        <f>SUM(I142,-I147,-I152)</f>
        <v>0</v>
      </c>
      <c r="J155" s="370">
        <f>SUM(B155,C155,D155,E155,F155,G155,I155)</f>
        <v>0</v>
      </c>
    </row>
    <row r="156" spans="1:10" hidden="1" x14ac:dyDescent="0.25">
      <c r="A156" s="1537"/>
      <c r="B156" s="1537"/>
      <c r="C156" s="1537"/>
      <c r="D156" s="1537"/>
      <c r="E156" s="1537"/>
      <c r="F156" s="1537"/>
      <c r="G156" s="1537"/>
      <c r="H156" s="1537"/>
      <c r="I156" s="1537"/>
      <c r="J156" s="1537"/>
    </row>
    <row r="157" spans="1:10" hidden="1" x14ac:dyDescent="0.25">
      <c r="A157" s="1453"/>
      <c r="B157" s="1453"/>
      <c r="C157" s="1453"/>
      <c r="D157" s="1453"/>
      <c r="E157" s="1453"/>
      <c r="F157" s="1453"/>
      <c r="G157" s="1453"/>
      <c r="H157" s="1453"/>
      <c r="I157" s="1453"/>
      <c r="J157" s="1453"/>
    </row>
    <row r="158" spans="1:10" hidden="1" x14ac:dyDescent="0.25">
      <c r="A158" s="1453"/>
      <c r="B158" s="1453"/>
      <c r="C158" s="1453"/>
      <c r="D158" s="1453"/>
      <c r="E158" s="1453"/>
      <c r="F158" s="1453"/>
      <c r="G158" s="1453"/>
      <c r="H158" s="1453"/>
      <c r="I158" s="1453"/>
      <c r="J158" s="1453"/>
    </row>
    <row r="159" spans="1:10" ht="13.5" hidden="1" customHeight="1" x14ac:dyDescent="0.25">
      <c r="A159" s="774"/>
      <c r="B159" s="774"/>
      <c r="C159" s="774"/>
      <c r="D159" s="774"/>
      <c r="E159" s="774"/>
      <c r="F159" s="774"/>
      <c r="G159" s="774"/>
      <c r="H159" s="774"/>
      <c r="I159" s="1708" t="s">
        <v>678</v>
      </c>
      <c r="J159" s="1709"/>
    </row>
    <row r="160" spans="1:10" ht="15" hidden="1" customHeight="1" x14ac:dyDescent="0.25">
      <c r="A160" s="637" t="s">
        <v>655</v>
      </c>
      <c r="B160" s="1530" t="s">
        <v>679</v>
      </c>
      <c r="C160" s="1531"/>
      <c r="D160" s="1531"/>
      <c r="E160" s="1531"/>
      <c r="F160" s="1531"/>
      <c r="G160" s="1531"/>
      <c r="H160" s="1531"/>
      <c r="I160" s="1531"/>
      <c r="J160" s="1532"/>
    </row>
    <row r="161" spans="1:10" ht="64.5" hidden="1" customHeight="1" x14ac:dyDescent="0.25">
      <c r="A161" s="1082"/>
      <c r="B161" s="55" t="s">
        <v>657</v>
      </c>
      <c r="C161" s="330" t="s">
        <v>658</v>
      </c>
      <c r="D161" s="330" t="s">
        <v>659</v>
      </c>
      <c r="E161" s="55" t="s">
        <v>660</v>
      </c>
      <c r="F161" s="55" t="s">
        <v>661</v>
      </c>
      <c r="G161" s="1489" t="s">
        <v>662</v>
      </c>
      <c r="H161" s="1533"/>
      <c r="I161" s="55" t="s">
        <v>663</v>
      </c>
      <c r="J161" s="38" t="s">
        <v>664</v>
      </c>
    </row>
    <row r="162" spans="1:10" ht="13.5" hidden="1" customHeight="1" x14ac:dyDescent="0.25">
      <c r="A162" s="300" t="s">
        <v>577</v>
      </c>
      <c r="B162" s="301" t="s">
        <v>578</v>
      </c>
      <c r="C162" s="301" t="s">
        <v>579</v>
      </c>
      <c r="D162" s="301" t="s">
        <v>580</v>
      </c>
      <c r="E162" s="301" t="s">
        <v>581</v>
      </c>
      <c r="F162" s="301" t="s">
        <v>665</v>
      </c>
      <c r="G162" s="1397" t="s">
        <v>666</v>
      </c>
      <c r="H162" s="586"/>
      <c r="I162" s="354" t="s">
        <v>667</v>
      </c>
      <c r="J162" s="59" t="s">
        <v>668</v>
      </c>
    </row>
    <row r="163" spans="1:10" ht="12.75" hidden="1" customHeight="1" x14ac:dyDescent="0.25">
      <c r="A163" s="1534" t="s">
        <v>669</v>
      </c>
      <c r="B163" s="1535"/>
      <c r="C163" s="1535"/>
      <c r="D163" s="1535"/>
      <c r="E163" s="1535"/>
      <c r="F163" s="1535"/>
      <c r="G163" s="1535"/>
      <c r="H163" s="1535"/>
      <c r="I163" s="1535"/>
      <c r="J163" s="1536"/>
    </row>
    <row r="164" spans="1:10" ht="26.25" hidden="1" customHeight="1" x14ac:dyDescent="0.25">
      <c r="A164" s="42" t="s">
        <v>670</v>
      </c>
      <c r="B164" s="299"/>
      <c r="C164" s="299"/>
      <c r="D164" s="299"/>
      <c r="E164" s="299"/>
      <c r="F164" s="299"/>
      <c r="G164" s="536"/>
      <c r="H164" s="537"/>
      <c r="I164" s="353"/>
      <c r="J164" s="364">
        <f>SUM(B164:I164)</f>
        <v>0</v>
      </c>
    </row>
    <row r="165" spans="1:10" hidden="1" x14ac:dyDescent="0.25">
      <c r="A165" s="298" t="s">
        <v>671</v>
      </c>
      <c r="B165" s="299"/>
      <c r="C165" s="299"/>
      <c r="D165" s="299"/>
      <c r="E165" s="299"/>
      <c r="F165" s="299"/>
      <c r="G165" s="536"/>
      <c r="H165" s="537"/>
      <c r="I165" s="353"/>
      <c r="J165" s="364">
        <f>SUM(B165:I165)</f>
        <v>0</v>
      </c>
    </row>
    <row r="166" spans="1:10" hidden="1" x14ac:dyDescent="0.25">
      <c r="A166" s="298" t="s">
        <v>672</v>
      </c>
      <c r="B166" s="299"/>
      <c r="C166" s="299"/>
      <c r="D166" s="299"/>
      <c r="E166" s="299"/>
      <c r="F166" s="299"/>
      <c r="G166" s="536"/>
      <c r="H166" s="537"/>
      <c r="I166" s="353"/>
      <c r="J166" s="364">
        <f>SUM(B166:I166)</f>
        <v>0</v>
      </c>
    </row>
    <row r="167" spans="1:10" hidden="1" x14ac:dyDescent="0.25">
      <c r="A167" s="298" t="s">
        <v>673</v>
      </c>
      <c r="B167" s="299"/>
      <c r="C167" s="299"/>
      <c r="D167" s="299"/>
      <c r="E167" s="299"/>
      <c r="F167" s="299"/>
      <c r="G167" s="536"/>
      <c r="H167" s="537"/>
      <c r="I167" s="353"/>
      <c r="J167" s="364">
        <f>SUM(B167:I167)</f>
        <v>0</v>
      </c>
    </row>
    <row r="168" spans="1:10" ht="27" hidden="1" customHeight="1" x14ac:dyDescent="0.25">
      <c r="A168" s="322" t="s">
        <v>674</v>
      </c>
      <c r="B168" s="305">
        <f>B164+B165-B166+B167</f>
        <v>0</v>
      </c>
      <c r="C168" s="305">
        <f>C164+C165-C166+C167</f>
        <v>0</v>
      </c>
      <c r="D168" s="305">
        <f>D164+D165-D166+D167</f>
        <v>0</v>
      </c>
      <c r="E168" s="305">
        <f>E164+E165-E166+E167</f>
        <v>0</v>
      </c>
      <c r="F168" s="305">
        <f>F164+F165-F166+F167</f>
        <v>0</v>
      </c>
      <c r="G168" s="973">
        <f>SUM(G164)+G165-G166+G167</f>
        <v>0</v>
      </c>
      <c r="H168" s="1315"/>
      <c r="I168" s="359">
        <f>I164+I165-I166+I167</f>
        <v>0</v>
      </c>
      <c r="J168" s="360">
        <f>SUM(B168:I168)</f>
        <v>0</v>
      </c>
    </row>
    <row r="169" spans="1:10" ht="12.75" hidden="1" customHeight="1" x14ac:dyDescent="0.25">
      <c r="A169" s="1527" t="s">
        <v>675</v>
      </c>
      <c r="B169" s="1528"/>
      <c r="C169" s="1528"/>
      <c r="D169" s="1528"/>
      <c r="E169" s="1528"/>
      <c r="F169" s="1528"/>
      <c r="G169" s="1528"/>
      <c r="H169" s="1528"/>
      <c r="I169" s="1528"/>
      <c r="J169" s="1529"/>
    </row>
    <row r="170" spans="1:10" ht="32.25" hidden="1" customHeight="1" x14ac:dyDescent="0.25">
      <c r="A170" s="42" t="s">
        <v>670</v>
      </c>
      <c r="B170" s="299"/>
      <c r="C170" s="299"/>
      <c r="D170" s="299"/>
      <c r="E170" s="299"/>
      <c r="F170" s="299"/>
      <c r="G170" s="536"/>
      <c r="H170" s="537"/>
      <c r="I170" s="353"/>
      <c r="J170" s="49">
        <f>SUM(B170:I170)</f>
        <v>0</v>
      </c>
    </row>
    <row r="171" spans="1:10" hidden="1" x14ac:dyDescent="0.25">
      <c r="A171" s="298" t="s">
        <v>671</v>
      </c>
      <c r="B171" s="299"/>
      <c r="C171" s="299"/>
      <c r="D171" s="299"/>
      <c r="E171" s="299"/>
      <c r="F171" s="299"/>
      <c r="G171" s="536"/>
      <c r="H171" s="537"/>
      <c r="I171" s="353"/>
      <c r="J171" s="49">
        <f>SUM(B171:I171)</f>
        <v>0</v>
      </c>
    </row>
    <row r="172" spans="1:10" hidden="1" x14ac:dyDescent="0.25">
      <c r="A172" s="298" t="s">
        <v>672</v>
      </c>
      <c r="B172" s="299"/>
      <c r="C172" s="299"/>
      <c r="D172" s="299"/>
      <c r="E172" s="299"/>
      <c r="F172" s="299"/>
      <c r="G172" s="536"/>
      <c r="H172" s="537"/>
      <c r="I172" s="353"/>
      <c r="J172" s="49">
        <f>SUM(B172:I172)</f>
        <v>0</v>
      </c>
    </row>
    <row r="173" spans="1:10" ht="27" hidden="1" customHeight="1" x14ac:dyDescent="0.25">
      <c r="A173" s="322" t="s">
        <v>674</v>
      </c>
      <c r="B173" s="305">
        <f>B170+B171-B172</f>
        <v>0</v>
      </c>
      <c r="C173" s="305">
        <f>C170+C171-C172</f>
        <v>0</v>
      </c>
      <c r="D173" s="305">
        <f>D170+D171-D172</f>
        <v>0</v>
      </c>
      <c r="E173" s="305">
        <f>E170+E171-E172</f>
        <v>0</v>
      </c>
      <c r="F173" s="305">
        <f>F170+F171-F172</f>
        <v>0</v>
      </c>
      <c r="G173" s="973">
        <f>SUM(G170)+G171-G172</f>
        <v>0</v>
      </c>
      <c r="H173" s="1315"/>
      <c r="I173" s="359">
        <f>SUM(I170)+I171-I172</f>
        <v>0</v>
      </c>
      <c r="J173" s="50">
        <f>SUM(B173:I173)</f>
        <v>0</v>
      </c>
    </row>
    <row r="174" spans="1:10" hidden="1" x14ac:dyDescent="0.25">
      <c r="A174" s="1527" t="s">
        <v>676</v>
      </c>
      <c r="B174" s="1528"/>
      <c r="C174" s="1528"/>
      <c r="D174" s="1528"/>
      <c r="E174" s="1528"/>
      <c r="F174" s="1528"/>
      <c r="G174" s="1528"/>
      <c r="H174" s="1528"/>
      <c r="I174" s="1528"/>
      <c r="J174" s="1529"/>
    </row>
    <row r="175" spans="1:10" ht="27.75" hidden="1" customHeight="1" x14ac:dyDescent="0.25">
      <c r="A175" s="42" t="s">
        <v>670</v>
      </c>
      <c r="B175" s="299"/>
      <c r="C175" s="299"/>
      <c r="D175" s="299"/>
      <c r="E175" s="299"/>
      <c r="F175" s="299"/>
      <c r="G175" s="536"/>
      <c r="H175" s="537"/>
      <c r="I175" s="353"/>
      <c r="J175" s="49">
        <f>SUM(B175:I175)</f>
        <v>0</v>
      </c>
    </row>
    <row r="176" spans="1:10" hidden="1" x14ac:dyDescent="0.25">
      <c r="A176" s="298" t="s">
        <v>671</v>
      </c>
      <c r="B176" s="299"/>
      <c r="C176" s="299"/>
      <c r="D176" s="299"/>
      <c r="E176" s="299"/>
      <c r="F176" s="299"/>
      <c r="G176" s="536"/>
      <c r="H176" s="537"/>
      <c r="I176" s="353"/>
      <c r="J176" s="49">
        <f>SUM(B176:I176)</f>
        <v>0</v>
      </c>
    </row>
    <row r="177" spans="1:17" hidden="1" x14ac:dyDescent="0.25">
      <c r="A177" s="298" t="s">
        <v>672</v>
      </c>
      <c r="B177" s="299"/>
      <c r="C177" s="299"/>
      <c r="D177" s="299"/>
      <c r="E177" s="299"/>
      <c r="F177" s="299"/>
      <c r="G177" s="536"/>
      <c r="H177" s="537"/>
      <c r="I177" s="353"/>
      <c r="J177" s="49">
        <f>SUM(B177:I177)</f>
        <v>0</v>
      </c>
    </row>
    <row r="178" spans="1:17" ht="28.5" hidden="1" customHeight="1" x14ac:dyDescent="0.25">
      <c r="A178" s="322" t="s">
        <v>674</v>
      </c>
      <c r="B178" s="305">
        <f>B175+B176-B177</f>
        <v>0</v>
      </c>
      <c r="C178" s="305">
        <f>C175+C176-C177</f>
        <v>0</v>
      </c>
      <c r="D178" s="305">
        <f>D175+D176-D177</f>
        <v>0</v>
      </c>
      <c r="E178" s="305">
        <f>E175+E176-E177</f>
        <v>0</v>
      </c>
      <c r="F178" s="305">
        <f>F175+F176-F177</f>
        <v>0</v>
      </c>
      <c r="G178" s="973">
        <f>SUM(G175)+G176-G177</f>
        <v>0</v>
      </c>
      <c r="H178" s="1315"/>
      <c r="I178" s="359">
        <f>I175+I176-I177</f>
        <v>0</v>
      </c>
      <c r="J178" s="360">
        <f>J175+J176-J177</f>
        <v>0</v>
      </c>
    </row>
    <row r="179" spans="1:17" hidden="1" x14ac:dyDescent="0.25">
      <c r="A179" s="1522" t="s">
        <v>677</v>
      </c>
      <c r="B179" s="1523"/>
      <c r="C179" s="1523"/>
      <c r="D179" s="1523"/>
      <c r="E179" s="1523"/>
      <c r="F179" s="1523"/>
      <c r="G179" s="1523"/>
      <c r="H179" s="1523"/>
      <c r="I179" s="1523"/>
      <c r="J179" s="1524"/>
    </row>
    <row r="180" spans="1:17" ht="27.75" hidden="1" customHeight="1" x14ac:dyDescent="0.25">
      <c r="A180" s="42" t="s">
        <v>670</v>
      </c>
      <c r="B180" s="310">
        <f t="shared" ref="B180:G180" si="2">SUM(B164,-B170,-B175)</f>
        <v>0</v>
      </c>
      <c r="C180" s="310">
        <f t="shared" si="2"/>
        <v>0</v>
      </c>
      <c r="D180" s="310">
        <f t="shared" si="2"/>
        <v>0</v>
      </c>
      <c r="E180" s="310">
        <f t="shared" si="2"/>
        <v>0</v>
      </c>
      <c r="F180" s="310">
        <f t="shared" si="2"/>
        <v>0</v>
      </c>
      <c r="G180" s="1525">
        <f t="shared" si="2"/>
        <v>0</v>
      </c>
      <c r="H180" s="1526"/>
      <c r="I180" s="363">
        <f>SUM(I164,-I170,-I175)</f>
        <v>0</v>
      </c>
      <c r="J180" s="360">
        <f>SUM(B180:I180)</f>
        <v>0</v>
      </c>
    </row>
    <row r="181" spans="1:17" ht="28.5" hidden="1" customHeight="1" x14ac:dyDescent="0.25">
      <c r="A181" s="306" t="s">
        <v>674</v>
      </c>
      <c r="B181" s="307">
        <f t="shared" ref="B181:G181" si="3">SUM(B168,-B173,-B178)</f>
        <v>0</v>
      </c>
      <c r="C181" s="307">
        <f t="shared" si="3"/>
        <v>0</v>
      </c>
      <c r="D181" s="307">
        <f t="shared" si="3"/>
        <v>0</v>
      </c>
      <c r="E181" s="307">
        <f t="shared" si="3"/>
        <v>0</v>
      </c>
      <c r="F181" s="307">
        <f t="shared" si="3"/>
        <v>0</v>
      </c>
      <c r="G181" s="1394">
        <f t="shared" si="3"/>
        <v>0</v>
      </c>
      <c r="H181" s="549"/>
      <c r="I181" s="369">
        <f>SUM(I168,-I173,-I178)</f>
        <v>0</v>
      </c>
      <c r="J181" s="370">
        <f>SUM(B181,C181,D181,E181,F181,G181,I181)</f>
        <v>0</v>
      </c>
    </row>
    <row r="182" spans="1:17" ht="13.5" hidden="1" customHeight="1" x14ac:dyDescent="0.25"/>
    <row r="183" spans="1:17" hidden="1" x14ac:dyDescent="0.25">
      <c r="A183" s="727" t="s">
        <v>680</v>
      </c>
      <c r="B183" s="589"/>
      <c r="C183" s="589"/>
      <c r="D183" s="589"/>
      <c r="E183" s="589"/>
      <c r="F183" s="589"/>
      <c r="G183" s="589"/>
      <c r="H183" s="589"/>
      <c r="I183" s="589"/>
      <c r="J183" s="589"/>
    </row>
    <row r="184" spans="1:17" s="2" customFormat="1" ht="17.25" hidden="1" customHeight="1" x14ac:dyDescent="0.2">
      <c r="A184" s="753" t="s">
        <v>681</v>
      </c>
      <c r="B184" s="594"/>
      <c r="C184" s="594"/>
      <c r="D184" s="594"/>
      <c r="E184" s="594"/>
      <c r="F184" s="594"/>
      <c r="G184" s="594"/>
      <c r="H184" s="594"/>
      <c r="I184" s="594"/>
      <c r="J184" s="594"/>
      <c r="L184" s="342"/>
      <c r="M184" s="342"/>
      <c r="N184" s="342"/>
      <c r="O184" s="342"/>
      <c r="P184" s="342"/>
      <c r="Q184" s="342"/>
    </row>
    <row r="185" spans="1:17" ht="9" hidden="1" customHeight="1" x14ac:dyDescent="0.25">
      <c r="A185" s="589"/>
      <c r="B185" s="589"/>
      <c r="C185" s="589"/>
      <c r="D185" s="589"/>
      <c r="E185" s="589"/>
      <c r="F185" s="589"/>
      <c r="G185" s="589"/>
      <c r="H185" s="589"/>
      <c r="I185" s="589"/>
      <c r="J185" s="589"/>
    </row>
    <row r="186" spans="1:17" ht="27" hidden="1" customHeight="1" x14ac:dyDescent="0.25">
      <c r="A186" s="727" t="s">
        <v>682</v>
      </c>
      <c r="B186" s="589"/>
      <c r="C186" s="589"/>
      <c r="D186" s="589"/>
      <c r="E186" s="589"/>
      <c r="F186" s="589"/>
      <c r="G186" s="589"/>
      <c r="H186" s="589"/>
      <c r="I186" s="589"/>
      <c r="J186" s="589"/>
    </row>
    <row r="187" spans="1:17" s="62" customFormat="1" ht="27" hidden="1" customHeight="1" x14ac:dyDescent="0.2">
      <c r="A187" s="1521" t="s">
        <v>683</v>
      </c>
      <c r="B187" s="594"/>
      <c r="C187" s="594"/>
      <c r="D187" s="594"/>
      <c r="E187" s="594"/>
      <c r="F187" s="594"/>
      <c r="G187" s="594"/>
      <c r="H187" s="594"/>
      <c r="I187" s="594"/>
      <c r="J187" s="594"/>
      <c r="L187" s="342"/>
      <c r="M187" s="342"/>
      <c r="N187" s="342"/>
      <c r="O187" s="342"/>
      <c r="P187" s="342"/>
      <c r="Q187" s="342"/>
    </row>
    <row r="188" spans="1:17" ht="6" hidden="1" customHeight="1" x14ac:dyDescent="0.25">
      <c r="A188" s="589"/>
      <c r="B188" s="589"/>
      <c r="C188" s="589"/>
      <c r="D188" s="589"/>
      <c r="E188" s="589"/>
      <c r="F188" s="589"/>
      <c r="G188" s="589"/>
      <c r="H188" s="589"/>
      <c r="I188" s="589"/>
      <c r="J188" s="589"/>
    </row>
    <row r="189" spans="1:17" s="26" customFormat="1" ht="28.5" hidden="1" customHeight="1" x14ac:dyDescent="0.2">
      <c r="A189" s="1516" t="s">
        <v>684</v>
      </c>
      <c r="B189" s="1516"/>
      <c r="C189" s="1516"/>
      <c r="D189" s="1516"/>
      <c r="E189" s="1516"/>
      <c r="F189" s="1516"/>
      <c r="G189" s="1516"/>
      <c r="H189" s="1516"/>
      <c r="I189" s="1516"/>
      <c r="J189" s="1516"/>
      <c r="L189" s="342"/>
      <c r="M189" s="342"/>
      <c r="N189" s="342"/>
      <c r="O189" s="342"/>
      <c r="P189" s="342"/>
      <c r="Q189" s="342"/>
    </row>
    <row r="190" spans="1:17" ht="25.5" hidden="1" customHeight="1" x14ac:dyDescent="0.25">
      <c r="A190" s="1329" t="s">
        <v>685</v>
      </c>
      <c r="B190" s="1517"/>
      <c r="C190" s="1517"/>
      <c r="D190" s="1517"/>
      <c r="E190" s="1517"/>
      <c r="F190" s="1517"/>
      <c r="G190" s="1518" t="s">
        <v>686</v>
      </c>
      <c r="H190" s="1518"/>
      <c r="I190" s="1517"/>
      <c r="J190" s="1519"/>
    </row>
    <row r="191" spans="1:17" ht="24" hidden="1" customHeight="1" x14ac:dyDescent="0.25">
      <c r="A191" s="1520" t="s">
        <v>687</v>
      </c>
      <c r="B191" s="1206"/>
      <c r="C191" s="1206"/>
      <c r="D191" s="1206"/>
      <c r="E191" s="1206"/>
      <c r="F191" s="1206"/>
      <c r="G191" s="1206"/>
      <c r="H191" s="1206"/>
      <c r="I191" s="1206"/>
      <c r="J191" s="1422"/>
    </row>
    <row r="192" spans="1:17" ht="24.75" hidden="1" customHeight="1" x14ac:dyDescent="0.25">
      <c r="A192" s="807" t="s">
        <v>688</v>
      </c>
      <c r="B192" s="725"/>
      <c r="C192" s="725"/>
      <c r="D192" s="725"/>
      <c r="E192" s="725"/>
      <c r="F192" s="725"/>
      <c r="G192" s="725"/>
      <c r="H192" s="725"/>
      <c r="I192" s="725"/>
      <c r="J192" s="726"/>
    </row>
    <row r="193" spans="1:17" ht="6.75" customHeight="1" x14ac:dyDescent="0.25"/>
    <row r="194" spans="1:17" ht="18" customHeight="1" x14ac:dyDescent="0.25">
      <c r="A194" s="1514" t="s">
        <v>689</v>
      </c>
      <c r="B194" s="1515"/>
      <c r="C194" s="1515"/>
      <c r="D194" s="1515"/>
      <c r="E194" s="1515"/>
      <c r="F194" s="1515"/>
      <c r="G194" s="1515"/>
      <c r="H194" s="1515"/>
      <c r="I194" s="1515"/>
      <c r="J194" s="1515"/>
    </row>
    <row r="195" spans="1:17" ht="12.75" customHeight="1" thickBot="1" x14ac:dyDescent="0.3">
      <c r="A195" s="774"/>
      <c r="B195" s="774"/>
      <c r="C195" s="774"/>
      <c r="D195" s="774"/>
      <c r="E195" s="774"/>
      <c r="F195" s="774"/>
      <c r="G195" s="774"/>
      <c r="H195" s="774"/>
      <c r="I195" s="1710" t="s">
        <v>654</v>
      </c>
      <c r="J195" s="1711"/>
    </row>
    <row r="196" spans="1:17" ht="12.75" customHeight="1" x14ac:dyDescent="0.25">
      <c r="A196" s="637" t="s">
        <v>690</v>
      </c>
      <c r="B196" s="1503" t="s">
        <v>757</v>
      </c>
      <c r="C196" s="1503"/>
      <c r="D196" s="1503"/>
      <c r="E196" s="1503"/>
      <c r="F196" s="1503"/>
      <c r="G196" s="1503"/>
      <c r="H196" s="1503"/>
      <c r="I196" s="1503"/>
      <c r="J196" s="1504"/>
    </row>
    <row r="197" spans="1:17" s="67" customFormat="1" ht="66.75" customHeight="1" x14ac:dyDescent="0.25">
      <c r="A197" s="1082"/>
      <c r="B197" s="318" t="s">
        <v>692</v>
      </c>
      <c r="C197" s="318" t="s">
        <v>608</v>
      </c>
      <c r="D197" s="64" t="s">
        <v>693</v>
      </c>
      <c r="E197" s="65" t="s">
        <v>694</v>
      </c>
      <c r="F197" s="64" t="s">
        <v>695</v>
      </c>
      <c r="G197" s="1489" t="s">
        <v>696</v>
      </c>
      <c r="H197" s="1490"/>
      <c r="I197" s="64" t="s">
        <v>697</v>
      </c>
      <c r="J197" s="66" t="s">
        <v>698</v>
      </c>
      <c r="L197" s="342"/>
      <c r="M197" s="342"/>
      <c r="N197" s="342"/>
      <c r="O197" s="342"/>
      <c r="P197" s="342"/>
      <c r="Q197" s="342"/>
    </row>
    <row r="198" spans="1:17" ht="13.5" customHeight="1" thickBot="1" x14ac:dyDescent="0.3">
      <c r="A198" s="300" t="s">
        <v>577</v>
      </c>
      <c r="B198" s="301" t="s">
        <v>578</v>
      </c>
      <c r="C198" s="301" t="s">
        <v>579</v>
      </c>
      <c r="D198" s="301" t="s">
        <v>580</v>
      </c>
      <c r="E198" s="301" t="s">
        <v>581</v>
      </c>
      <c r="F198" s="301" t="s">
        <v>665</v>
      </c>
      <c r="G198" s="1397" t="s">
        <v>666</v>
      </c>
      <c r="H198" s="586"/>
      <c r="I198" s="354" t="s">
        <v>667</v>
      </c>
      <c r="J198" s="59" t="s">
        <v>668</v>
      </c>
    </row>
    <row r="199" spans="1:17" ht="13.5" customHeight="1" x14ac:dyDescent="0.25">
      <c r="A199" s="1494" t="s">
        <v>669</v>
      </c>
      <c r="B199" s="1495"/>
      <c r="C199" s="1495"/>
      <c r="D199" s="1495"/>
      <c r="E199" s="1495"/>
      <c r="F199" s="1495"/>
      <c r="G199" s="1495"/>
      <c r="H199" s="1495"/>
      <c r="I199" s="1495"/>
      <c r="J199" s="1496"/>
    </row>
    <row r="200" spans="1:17" ht="24" customHeight="1" x14ac:dyDescent="0.25">
      <c r="A200" s="68" t="s">
        <v>670</v>
      </c>
      <c r="B200" s="69">
        <f t="shared" ref="B200:G200" si="4">SUM(B229)</f>
        <v>113965</v>
      </c>
      <c r="C200" s="69">
        <f t="shared" si="4"/>
        <v>236135</v>
      </c>
      <c r="D200" s="69">
        <f t="shared" si="4"/>
        <v>438953</v>
      </c>
      <c r="E200" s="69">
        <f t="shared" si="4"/>
        <v>0</v>
      </c>
      <c r="F200" s="69">
        <f t="shared" si="4"/>
        <v>0</v>
      </c>
      <c r="G200" s="1512">
        <f t="shared" si="4"/>
        <v>17019</v>
      </c>
      <c r="H200" s="1513"/>
      <c r="I200" s="69">
        <f>SUM(I229)</f>
        <v>0</v>
      </c>
      <c r="J200" s="70">
        <f>SUM(B200:I200)</f>
        <v>806072</v>
      </c>
    </row>
    <row r="201" spans="1:17" x14ac:dyDescent="0.25">
      <c r="A201" s="315" t="s">
        <v>671</v>
      </c>
      <c r="B201" s="69"/>
      <c r="C201" s="69"/>
      <c r="D201" s="69">
        <v>15723</v>
      </c>
      <c r="E201" s="69"/>
      <c r="F201" s="69"/>
      <c r="G201" s="1512">
        <v>211283</v>
      </c>
      <c r="H201" s="1513"/>
      <c r="I201" s="69"/>
      <c r="J201" s="70">
        <f>SUM(B201:I201)</f>
        <v>227006</v>
      </c>
    </row>
    <row r="202" spans="1:17" x14ac:dyDescent="0.25">
      <c r="A202" s="298" t="s">
        <v>672</v>
      </c>
      <c r="B202" s="328">
        <v>106829</v>
      </c>
      <c r="C202" s="328">
        <v>95598</v>
      </c>
      <c r="D202" s="328">
        <v>23522</v>
      </c>
      <c r="E202" s="328"/>
      <c r="F202" s="328"/>
      <c r="G202" s="965">
        <v>17019</v>
      </c>
      <c r="H202" s="1478"/>
      <c r="I202" s="355"/>
      <c r="J202" s="360">
        <f>SUM(B202:I202)</f>
        <v>242968</v>
      </c>
    </row>
    <row r="203" spans="1:17" x14ac:dyDescent="0.25">
      <c r="A203" s="298" t="s">
        <v>673</v>
      </c>
      <c r="B203" s="328">
        <v>34230</v>
      </c>
      <c r="C203" s="328">
        <v>7500</v>
      </c>
      <c r="D203" s="328">
        <v>169553</v>
      </c>
      <c r="E203" s="328"/>
      <c r="F203" s="328"/>
      <c r="G203" s="965">
        <f>SUM(B203:F203)*-1</f>
        <v>-211283</v>
      </c>
      <c r="H203" s="1478"/>
      <c r="I203" s="355"/>
      <c r="J203" s="360">
        <f>SUM(B203:I203)</f>
        <v>0</v>
      </c>
    </row>
    <row r="204" spans="1:17" ht="23.25" customHeight="1" thickBot="1" x14ac:dyDescent="0.3">
      <c r="A204" s="72" t="s">
        <v>674</v>
      </c>
      <c r="B204" s="73">
        <f>B200+B201-B202+B203</f>
        <v>41366</v>
      </c>
      <c r="C204" s="73">
        <f>C200+C201-C202+C203</f>
        <v>148037</v>
      </c>
      <c r="D204" s="73">
        <f>D200+D201-D202+D203</f>
        <v>600707</v>
      </c>
      <c r="E204" s="73">
        <f>E200+E201-E202+E203</f>
        <v>0</v>
      </c>
      <c r="F204" s="73">
        <f>F200+F201-F202+F203</f>
        <v>0</v>
      </c>
      <c r="G204" s="1499">
        <f>SUM(G200)+G201-G202+G203</f>
        <v>0</v>
      </c>
      <c r="H204" s="1500"/>
      <c r="I204" s="73">
        <f>I200+I201-I202+I203</f>
        <v>0</v>
      </c>
      <c r="J204" s="367">
        <f>SUM(B204:I204)</f>
        <v>790110</v>
      </c>
    </row>
    <row r="205" spans="1:17" s="8" customFormat="1" ht="83.25" hidden="1" customHeight="1" x14ac:dyDescent="0.25">
      <c r="A205" s="75"/>
      <c r="B205" s="76"/>
      <c r="C205" s="76"/>
      <c r="D205" s="76"/>
      <c r="E205" s="76"/>
      <c r="F205" s="76"/>
      <c r="G205" s="76"/>
      <c r="H205" s="76"/>
      <c r="I205" s="76"/>
      <c r="J205" s="77"/>
      <c r="L205" s="343"/>
      <c r="M205" s="343"/>
      <c r="N205" s="343"/>
      <c r="O205" s="343"/>
      <c r="P205" s="343"/>
      <c r="Q205" s="343"/>
    </row>
    <row r="206" spans="1:17" s="8" customFormat="1" ht="13.5" hidden="1" customHeight="1" x14ac:dyDescent="0.25">
      <c r="A206" s="75"/>
      <c r="B206" s="76"/>
      <c r="C206" s="76"/>
      <c r="D206" s="76"/>
      <c r="E206" s="76"/>
      <c r="F206" s="76"/>
      <c r="H206" s="7"/>
      <c r="I206" s="409"/>
      <c r="J206" s="409"/>
      <c r="L206" s="343"/>
      <c r="M206" s="343"/>
      <c r="N206" s="343"/>
      <c r="O206" s="343"/>
      <c r="P206" s="343"/>
      <c r="Q206" s="343"/>
    </row>
    <row r="207" spans="1:17" s="8" customFormat="1" ht="15.75" hidden="1" customHeight="1" x14ac:dyDescent="0.25">
      <c r="A207" s="637" t="s">
        <v>690</v>
      </c>
      <c r="B207" s="1505" t="s">
        <v>656</v>
      </c>
      <c r="C207" s="1505"/>
      <c r="D207" s="1505"/>
      <c r="E207" s="1505"/>
      <c r="F207" s="1505"/>
      <c r="G207" s="1505"/>
      <c r="H207" s="1505"/>
      <c r="I207" s="1505"/>
      <c r="J207" s="1506"/>
      <c r="L207" s="343"/>
      <c r="M207" s="343"/>
      <c r="N207" s="343"/>
      <c r="O207" s="343"/>
      <c r="P207" s="343"/>
      <c r="Q207" s="343"/>
    </row>
    <row r="208" spans="1:17" s="8" customFormat="1" ht="69" hidden="1" customHeight="1" x14ac:dyDescent="0.25">
      <c r="A208" s="1082"/>
      <c r="B208" s="318" t="s">
        <v>692</v>
      </c>
      <c r="C208" s="318" t="s">
        <v>608</v>
      </c>
      <c r="D208" s="64" t="s">
        <v>693</v>
      </c>
      <c r="E208" s="65" t="s">
        <v>694</v>
      </c>
      <c r="F208" s="64" t="s">
        <v>695</v>
      </c>
      <c r="G208" s="1489" t="s">
        <v>696</v>
      </c>
      <c r="H208" s="1490"/>
      <c r="I208" s="64" t="s">
        <v>697</v>
      </c>
      <c r="J208" s="66" t="s">
        <v>698</v>
      </c>
      <c r="L208" s="343"/>
      <c r="M208" s="343"/>
      <c r="N208" s="343"/>
      <c r="O208" s="343"/>
      <c r="P208" s="343"/>
      <c r="Q208" s="343"/>
    </row>
    <row r="209" spans="1:17" s="8" customFormat="1" ht="15" hidden="1" customHeight="1" x14ac:dyDescent="0.25">
      <c r="A209" s="300" t="s">
        <v>577</v>
      </c>
      <c r="B209" s="301" t="s">
        <v>578</v>
      </c>
      <c r="C209" s="301" t="s">
        <v>579</v>
      </c>
      <c r="D209" s="301" t="s">
        <v>580</v>
      </c>
      <c r="E209" s="301" t="s">
        <v>581</v>
      </c>
      <c r="F209" s="301" t="s">
        <v>665</v>
      </c>
      <c r="G209" s="1397" t="s">
        <v>666</v>
      </c>
      <c r="H209" s="586"/>
      <c r="I209" s="354" t="s">
        <v>667</v>
      </c>
      <c r="J209" s="59" t="s">
        <v>668</v>
      </c>
      <c r="L209" s="343"/>
      <c r="M209" s="343"/>
      <c r="N209" s="343"/>
      <c r="O209" s="343"/>
      <c r="P209" s="343"/>
      <c r="Q209" s="343"/>
    </row>
    <row r="210" spans="1:17" s="8" customFormat="1" ht="15" hidden="1" customHeight="1" x14ac:dyDescent="0.25">
      <c r="A210" s="78"/>
      <c r="B210" s="314"/>
      <c r="C210" s="314"/>
      <c r="D210" s="314"/>
      <c r="E210" s="314"/>
      <c r="F210" s="314"/>
      <c r="G210" s="314"/>
      <c r="H210" s="371"/>
      <c r="I210" s="371"/>
      <c r="J210" s="80"/>
      <c r="L210" s="343"/>
      <c r="M210" s="343"/>
      <c r="N210" s="343"/>
      <c r="O210" s="343"/>
      <c r="P210" s="343"/>
      <c r="Q210" s="343"/>
    </row>
    <row r="211" spans="1:17" ht="13.5" customHeight="1" x14ac:dyDescent="0.25">
      <c r="A211" s="1509" t="s">
        <v>675</v>
      </c>
      <c r="B211" s="1510"/>
      <c r="C211" s="1510"/>
      <c r="D211" s="1510"/>
      <c r="E211" s="1510"/>
      <c r="F211" s="1510"/>
      <c r="G211" s="1510"/>
      <c r="H211" s="1510"/>
      <c r="I211" s="1510"/>
      <c r="J211" s="1511"/>
    </row>
    <row r="212" spans="1:17" ht="23.25" customHeight="1" x14ac:dyDescent="0.25">
      <c r="A212" s="42" t="s">
        <v>670</v>
      </c>
      <c r="B212" s="328">
        <v>0</v>
      </c>
      <c r="C212" s="328">
        <f>SUM(C239)</f>
        <v>75622</v>
      </c>
      <c r="D212" s="328">
        <f>SUM(D239)</f>
        <v>326320</v>
      </c>
      <c r="E212" s="328"/>
      <c r="F212" s="328"/>
      <c r="G212" s="965"/>
      <c r="H212" s="1478"/>
      <c r="I212" s="355"/>
      <c r="J212" s="50">
        <f>SUM(B212:I212)</f>
        <v>401942</v>
      </c>
    </row>
    <row r="213" spans="1:17" x14ac:dyDescent="0.25">
      <c r="A213" s="298" t="s">
        <v>671</v>
      </c>
      <c r="B213" s="328">
        <v>0</v>
      </c>
      <c r="C213" s="328">
        <v>70574</v>
      </c>
      <c r="D213" s="328">
        <v>79982</v>
      </c>
      <c r="E213" s="328"/>
      <c r="F213" s="328"/>
      <c r="G213" s="965"/>
      <c r="H213" s="1478"/>
      <c r="I213" s="355"/>
      <c r="J213" s="50">
        <f>SUM(B213:I213)</f>
        <v>150556</v>
      </c>
    </row>
    <row r="214" spans="1:17" x14ac:dyDescent="0.25">
      <c r="A214" s="298" t="s">
        <v>672</v>
      </c>
      <c r="B214" s="328">
        <v>0</v>
      </c>
      <c r="C214" s="328">
        <f>SUM(C202)</f>
        <v>95598</v>
      </c>
      <c r="D214" s="328">
        <f>SUM(D202)</f>
        <v>23522</v>
      </c>
      <c r="E214" s="328"/>
      <c r="F214" s="328"/>
      <c r="G214" s="965"/>
      <c r="H214" s="1478"/>
      <c r="I214" s="355"/>
      <c r="J214" s="50">
        <f>SUM(B214:I214)</f>
        <v>119120</v>
      </c>
    </row>
    <row r="215" spans="1:17" ht="23.25" customHeight="1" x14ac:dyDescent="0.25">
      <c r="A215" s="322" t="s">
        <v>674</v>
      </c>
      <c r="B215" s="47">
        <v>0</v>
      </c>
      <c r="C215" s="47">
        <f>C212+C213-C214</f>
        <v>50598</v>
      </c>
      <c r="D215" s="47">
        <f>D212+D213-D214</f>
        <v>382780</v>
      </c>
      <c r="E215" s="47">
        <f>E212+E213-E214</f>
        <v>0</v>
      </c>
      <c r="F215" s="47">
        <f>F212+F213-F214</f>
        <v>0</v>
      </c>
      <c r="G215" s="1479">
        <f>SUM(G212)+G213-G214</f>
        <v>0</v>
      </c>
      <c r="H215" s="1480"/>
      <c r="I215" s="47">
        <f>SUM(I212)+I213-I214</f>
        <v>0</v>
      </c>
      <c r="J215" s="50">
        <f>SUM(B215:I215)</f>
        <v>433378</v>
      </c>
    </row>
    <row r="216" spans="1:17" ht="15.75" customHeight="1" x14ac:dyDescent="0.25">
      <c r="A216" s="1484" t="s">
        <v>677</v>
      </c>
      <c r="B216" s="1485"/>
      <c r="C216" s="1485"/>
      <c r="D216" s="1485"/>
      <c r="E216" s="1485"/>
      <c r="F216" s="1485"/>
      <c r="G216" s="1485"/>
      <c r="H216" s="1485"/>
      <c r="I216" s="1485"/>
      <c r="J216" s="1486"/>
    </row>
    <row r="217" spans="1:17" ht="22.5" customHeight="1" x14ac:dyDescent="0.25">
      <c r="A217" s="42" t="s">
        <v>670</v>
      </c>
      <c r="B217" s="83">
        <f t="shared" ref="B217:G217" si="5">SUM(B200)-B212</f>
        <v>113965</v>
      </c>
      <c r="C217" s="83">
        <f t="shared" si="5"/>
        <v>160513</v>
      </c>
      <c r="D217" s="83">
        <f t="shared" si="5"/>
        <v>112633</v>
      </c>
      <c r="E217" s="83">
        <f t="shared" si="5"/>
        <v>0</v>
      </c>
      <c r="F217" s="83">
        <f t="shared" si="5"/>
        <v>0</v>
      </c>
      <c r="G217" s="1487">
        <f t="shared" si="5"/>
        <v>17019</v>
      </c>
      <c r="H217" s="1488"/>
      <c r="I217" s="83">
        <f>SUM(I200)-I212</f>
        <v>0</v>
      </c>
      <c r="J217" s="360">
        <f>SUM(B217:I217)</f>
        <v>404130</v>
      </c>
    </row>
    <row r="218" spans="1:17" ht="23.25" customHeight="1" thickBot="1" x14ac:dyDescent="0.3">
      <c r="A218" s="306" t="s">
        <v>674</v>
      </c>
      <c r="B218" s="84">
        <f t="shared" ref="B218:G218" si="6">SUM(B204)-B215</f>
        <v>41366</v>
      </c>
      <c r="C218" s="84">
        <f t="shared" si="6"/>
        <v>97439</v>
      </c>
      <c r="D218" s="84">
        <f t="shared" si="6"/>
        <v>217927</v>
      </c>
      <c r="E218" s="84">
        <f t="shared" si="6"/>
        <v>0</v>
      </c>
      <c r="F218" s="84">
        <f t="shared" si="6"/>
        <v>0</v>
      </c>
      <c r="G218" s="1463">
        <f t="shared" si="6"/>
        <v>0</v>
      </c>
      <c r="H218" s="586"/>
      <c r="I218" s="84">
        <f>SUM(I204)-I215</f>
        <v>0</v>
      </c>
      <c r="J218" s="370">
        <f>SUM(B218,C218,D218,E218,F218,G218,I218)</f>
        <v>356732</v>
      </c>
    </row>
    <row r="219" spans="1:17" ht="27" customHeight="1" x14ac:dyDescent="0.25">
      <c r="A219" s="1452" t="s">
        <v>700</v>
      </c>
      <c r="B219" s="1452"/>
      <c r="C219" s="1452"/>
      <c r="D219" s="1452"/>
      <c r="E219" s="1452"/>
      <c r="F219" s="1452"/>
      <c r="G219" s="1452"/>
      <c r="H219" s="1452"/>
      <c r="I219" s="1452"/>
      <c r="J219" s="1452"/>
    </row>
    <row r="220" spans="1:17" ht="15" customHeight="1" thickBot="1" x14ac:dyDescent="0.3">
      <c r="I220" s="775" t="s">
        <v>678</v>
      </c>
      <c r="J220" s="775"/>
    </row>
    <row r="221" spans="1:17" ht="15" customHeight="1" x14ac:dyDescent="0.25">
      <c r="A221" s="637" t="s">
        <v>690</v>
      </c>
      <c r="B221" s="1025" t="s">
        <v>758</v>
      </c>
      <c r="C221" s="1497"/>
      <c r="D221" s="1497"/>
      <c r="E221" s="1497"/>
      <c r="F221" s="1497"/>
      <c r="G221" s="1497"/>
      <c r="H221" s="1497"/>
      <c r="I221" s="1497"/>
      <c r="J221" s="1498"/>
    </row>
    <row r="222" spans="1:17" ht="66.75" customHeight="1" x14ac:dyDescent="0.25">
      <c r="A222" s="1082"/>
      <c r="B222" s="318" t="s">
        <v>692</v>
      </c>
      <c r="C222" s="85" t="s">
        <v>608</v>
      </c>
      <c r="D222" s="64" t="s">
        <v>693</v>
      </c>
      <c r="E222" s="64" t="s">
        <v>694</v>
      </c>
      <c r="F222" s="64" t="s">
        <v>695</v>
      </c>
      <c r="G222" s="1489" t="s">
        <v>696</v>
      </c>
      <c r="H222" s="1490"/>
      <c r="I222" s="64" t="s">
        <v>697</v>
      </c>
      <c r="J222" s="66" t="s">
        <v>698</v>
      </c>
    </row>
    <row r="223" spans="1:17" ht="12" customHeight="1" thickBot="1" x14ac:dyDescent="0.3">
      <c r="A223" s="300" t="s">
        <v>577</v>
      </c>
      <c r="B223" s="301" t="s">
        <v>578</v>
      </c>
      <c r="C223" s="301" t="s">
        <v>579</v>
      </c>
      <c r="D223" s="301" t="s">
        <v>580</v>
      </c>
      <c r="E223" s="301" t="s">
        <v>581</v>
      </c>
      <c r="F223" s="301" t="s">
        <v>665</v>
      </c>
      <c r="G223" s="1397" t="s">
        <v>666</v>
      </c>
      <c r="H223" s="586"/>
      <c r="I223" s="354" t="s">
        <v>667</v>
      </c>
      <c r="J223" s="59" t="s">
        <v>668</v>
      </c>
    </row>
    <row r="224" spans="1:17" ht="13.5" customHeight="1" x14ac:dyDescent="0.25">
      <c r="A224" s="1494" t="s">
        <v>669</v>
      </c>
      <c r="B224" s="1495"/>
      <c r="C224" s="1495"/>
      <c r="D224" s="1495"/>
      <c r="E224" s="1495"/>
      <c r="F224" s="1495"/>
      <c r="G224" s="1495"/>
      <c r="H224" s="1495"/>
      <c r="I224" s="1495"/>
      <c r="J224" s="1496"/>
    </row>
    <row r="225" spans="1:17" ht="24" x14ac:dyDescent="0.25">
      <c r="A225" s="42" t="s">
        <v>670</v>
      </c>
      <c r="B225" s="328">
        <v>113965</v>
      </c>
      <c r="C225" s="328">
        <v>236135</v>
      </c>
      <c r="D225" s="328">
        <v>417301</v>
      </c>
      <c r="E225" s="328"/>
      <c r="F225" s="328"/>
      <c r="G225" s="965">
        <v>14069</v>
      </c>
      <c r="H225" s="1478"/>
      <c r="I225" s="355"/>
      <c r="J225" s="86">
        <f>SUM(B225:I225)</f>
        <v>781470</v>
      </c>
    </row>
    <row r="226" spans="1:17" s="11" customFormat="1" ht="12.75" x14ac:dyDescent="0.2">
      <c r="A226" s="302" t="s">
        <v>671</v>
      </c>
      <c r="B226" s="328"/>
      <c r="C226" s="328"/>
      <c r="D226" s="328"/>
      <c r="E226" s="328"/>
      <c r="F226" s="328"/>
      <c r="G226" s="965">
        <v>24602</v>
      </c>
      <c r="H226" s="1478"/>
      <c r="I226" s="355"/>
      <c r="J226" s="86">
        <f>SUM(B226:I226)</f>
        <v>24602</v>
      </c>
      <c r="L226" s="342"/>
      <c r="M226" s="342"/>
      <c r="N226" s="342"/>
      <c r="O226" s="342"/>
      <c r="P226" s="342"/>
      <c r="Q226" s="342"/>
    </row>
    <row r="227" spans="1:17" s="11" customFormat="1" ht="14.25" customHeight="1" x14ac:dyDescent="0.2">
      <c r="A227" s="302" t="s">
        <v>672</v>
      </c>
      <c r="B227" s="328"/>
      <c r="C227" s="328"/>
      <c r="D227" s="328"/>
      <c r="E227" s="328"/>
      <c r="F227" s="328"/>
      <c r="G227" s="965"/>
      <c r="H227" s="1478"/>
      <c r="I227" s="355"/>
      <c r="J227" s="86">
        <f>SUM(B227:I227)</f>
        <v>0</v>
      </c>
      <c r="L227" s="342"/>
      <c r="M227" s="342"/>
      <c r="N227" s="342"/>
      <c r="O227" s="342"/>
      <c r="P227" s="342"/>
      <c r="Q227" s="342"/>
    </row>
    <row r="228" spans="1:17" s="11" customFormat="1" ht="12.75" x14ac:dyDescent="0.2">
      <c r="A228" s="302" t="s">
        <v>673</v>
      </c>
      <c r="B228" s="328"/>
      <c r="C228" s="328"/>
      <c r="D228" s="328">
        <v>21652</v>
      </c>
      <c r="E228" s="328"/>
      <c r="F228" s="328"/>
      <c r="G228" s="965">
        <f>SUM(B228:F228)*-1</f>
        <v>-21652</v>
      </c>
      <c r="H228" s="1478"/>
      <c r="I228" s="355"/>
      <c r="J228" s="86">
        <f>SUM(B228:I228)</f>
        <v>0</v>
      </c>
      <c r="L228" s="342"/>
      <c r="M228" s="342"/>
      <c r="N228" s="342"/>
      <c r="O228" s="342"/>
      <c r="P228" s="342"/>
      <c r="Q228" s="342"/>
    </row>
    <row r="229" spans="1:17" ht="22.5" customHeight="1" x14ac:dyDescent="0.25">
      <c r="A229" s="322" t="s">
        <v>674</v>
      </c>
      <c r="B229" s="47">
        <f>B225+B226-B227+B228</f>
        <v>113965</v>
      </c>
      <c r="C229" s="47">
        <f>C225+C226-C227+C228</f>
        <v>236135</v>
      </c>
      <c r="D229" s="47">
        <f>D225+D226-D227+D228</f>
        <v>438953</v>
      </c>
      <c r="E229" s="47">
        <f>E225+E226-E227+E228</f>
        <v>0</v>
      </c>
      <c r="F229" s="47">
        <f>F225+F226-F227+F228</f>
        <v>0</v>
      </c>
      <c r="G229" s="1479">
        <f>SUM(G225)+G226-G227+G228</f>
        <v>17019</v>
      </c>
      <c r="H229" s="1480"/>
      <c r="I229" s="47">
        <f>I225+I226-I227+I228</f>
        <v>0</v>
      </c>
      <c r="J229" s="88">
        <f>SUM(B229:I229)</f>
        <v>806072</v>
      </c>
    </row>
    <row r="230" spans="1:17" s="384" customFormat="1" ht="3" customHeight="1" x14ac:dyDescent="0.25">
      <c r="A230" s="382"/>
      <c r="B230" s="379"/>
      <c r="C230" s="379"/>
      <c r="D230" s="379"/>
      <c r="E230" s="379"/>
      <c r="F230" s="379"/>
      <c r="G230" s="379"/>
      <c r="H230" s="379"/>
      <c r="I230" s="379"/>
      <c r="J230" s="383"/>
      <c r="L230" s="385"/>
      <c r="M230" s="385"/>
      <c r="N230" s="385"/>
      <c r="O230" s="385"/>
      <c r="P230" s="385"/>
      <c r="Q230" s="385"/>
    </row>
    <row r="231" spans="1:17" s="384" customFormat="1" ht="15.75" customHeight="1" thickBot="1" x14ac:dyDescent="0.3">
      <c r="A231" s="1712" t="s">
        <v>699</v>
      </c>
      <c r="B231" s="1712"/>
      <c r="C231" s="1712"/>
      <c r="D231" s="1712"/>
      <c r="E231" s="1712"/>
      <c r="F231" s="1712"/>
      <c r="G231" s="1712"/>
      <c r="H231" s="1712"/>
      <c r="I231" s="1712"/>
      <c r="J231" s="1712"/>
      <c r="L231" s="385"/>
      <c r="M231" s="385"/>
      <c r="N231" s="385"/>
      <c r="O231" s="385"/>
      <c r="P231" s="385"/>
      <c r="Q231" s="385"/>
    </row>
    <row r="232" spans="1:17" s="384" customFormat="1" ht="15" customHeight="1" x14ac:dyDescent="0.25">
      <c r="A232" s="637" t="s">
        <v>690</v>
      </c>
      <c r="B232" s="1503" t="s">
        <v>757</v>
      </c>
      <c r="C232" s="1503"/>
      <c r="D232" s="1503"/>
      <c r="E232" s="1503"/>
      <c r="F232" s="1503"/>
      <c r="G232" s="1503"/>
      <c r="H232" s="1503"/>
      <c r="I232" s="1503"/>
      <c r="J232" s="1504"/>
      <c r="L232" s="385"/>
      <c r="M232" s="385"/>
      <c r="N232" s="385"/>
      <c r="O232" s="385"/>
      <c r="P232" s="385"/>
      <c r="Q232" s="385"/>
    </row>
    <row r="233" spans="1:17" s="384" customFormat="1" ht="58.5" customHeight="1" x14ac:dyDescent="0.25">
      <c r="A233" s="1082"/>
      <c r="B233" s="318" t="s">
        <v>692</v>
      </c>
      <c r="C233" s="318" t="s">
        <v>608</v>
      </c>
      <c r="D233" s="64" t="s">
        <v>693</v>
      </c>
      <c r="E233" s="65" t="s">
        <v>694</v>
      </c>
      <c r="F233" s="64" t="s">
        <v>695</v>
      </c>
      <c r="G233" s="1489" t="s">
        <v>696</v>
      </c>
      <c r="H233" s="1490"/>
      <c r="I233" s="64" t="s">
        <v>697</v>
      </c>
      <c r="J233" s="66" t="s">
        <v>698</v>
      </c>
      <c r="L233" s="385"/>
      <c r="M233" s="385"/>
      <c r="N233" s="385"/>
      <c r="O233" s="385"/>
      <c r="P233" s="385"/>
      <c r="Q233" s="385"/>
    </row>
    <row r="234" spans="1:17" s="384" customFormat="1" ht="13.5" customHeight="1" thickBot="1" x14ac:dyDescent="0.3">
      <c r="A234" s="300" t="s">
        <v>577</v>
      </c>
      <c r="B234" s="301" t="s">
        <v>578</v>
      </c>
      <c r="C234" s="301" t="s">
        <v>579</v>
      </c>
      <c r="D234" s="301" t="s">
        <v>580</v>
      </c>
      <c r="E234" s="301" t="s">
        <v>581</v>
      </c>
      <c r="F234" s="301" t="s">
        <v>665</v>
      </c>
      <c r="G234" s="1397" t="s">
        <v>666</v>
      </c>
      <c r="H234" s="586"/>
      <c r="I234" s="354" t="s">
        <v>667</v>
      </c>
      <c r="J234" s="59" t="s">
        <v>668</v>
      </c>
      <c r="L234" s="385"/>
      <c r="M234" s="385"/>
      <c r="N234" s="385"/>
      <c r="O234" s="385"/>
      <c r="P234" s="385"/>
      <c r="Q234" s="385"/>
    </row>
    <row r="235" spans="1:17" ht="12.75" customHeight="1" x14ac:dyDescent="0.25">
      <c r="A235" s="1491" t="s">
        <v>675</v>
      </c>
      <c r="B235" s="1492"/>
      <c r="C235" s="1492"/>
      <c r="D235" s="1492"/>
      <c r="E235" s="1492"/>
      <c r="F235" s="1492"/>
      <c r="G235" s="1492"/>
      <c r="H235" s="1492"/>
      <c r="I235" s="1492"/>
      <c r="J235" s="1493"/>
    </row>
    <row r="236" spans="1:17" s="11" customFormat="1" ht="24" x14ac:dyDescent="0.2">
      <c r="A236" s="42" t="s">
        <v>670</v>
      </c>
      <c r="B236" s="328" t="s">
        <v>702</v>
      </c>
      <c r="C236" s="328">
        <v>63815</v>
      </c>
      <c r="D236" s="328">
        <v>282928</v>
      </c>
      <c r="E236" s="328"/>
      <c r="F236" s="328"/>
      <c r="G236" s="965"/>
      <c r="H236" s="1478"/>
      <c r="I236" s="355"/>
      <c r="J236" s="89">
        <f>SUM(B236:I236)</f>
        <v>346743</v>
      </c>
      <c r="L236" s="342"/>
      <c r="M236" s="342"/>
      <c r="N236" s="342"/>
      <c r="O236" s="342"/>
      <c r="P236" s="342"/>
      <c r="Q236" s="342"/>
    </row>
    <row r="237" spans="1:17" s="11" customFormat="1" ht="12.75" x14ac:dyDescent="0.2">
      <c r="A237" s="302" t="s">
        <v>671</v>
      </c>
      <c r="B237" s="328" t="s">
        <v>702</v>
      </c>
      <c r="C237" s="328">
        <v>11807</v>
      </c>
      <c r="D237" s="328">
        <v>43392</v>
      </c>
      <c r="E237" s="328"/>
      <c r="F237" s="328"/>
      <c r="G237" s="965"/>
      <c r="H237" s="1478"/>
      <c r="I237" s="355"/>
      <c r="J237" s="89">
        <f>SUM(B237:I237)</f>
        <v>55199</v>
      </c>
      <c r="L237" s="342"/>
      <c r="M237" s="342"/>
      <c r="N237" s="342"/>
      <c r="O237" s="342"/>
      <c r="P237" s="342"/>
      <c r="Q237" s="342"/>
    </row>
    <row r="238" spans="1:17" s="11" customFormat="1" ht="12.75" x14ac:dyDescent="0.2">
      <c r="A238" s="302" t="s">
        <v>672</v>
      </c>
      <c r="B238" s="328" t="s">
        <v>702</v>
      </c>
      <c r="C238" s="328"/>
      <c r="D238" s="328"/>
      <c r="E238" s="328"/>
      <c r="F238" s="328"/>
      <c r="G238" s="965"/>
      <c r="H238" s="1478"/>
      <c r="I238" s="355"/>
      <c r="J238" s="89">
        <f>SUM(B238:I238)</f>
        <v>0</v>
      </c>
      <c r="L238" s="342"/>
      <c r="M238" s="342"/>
      <c r="N238" s="342"/>
      <c r="O238" s="342"/>
      <c r="P238" s="342"/>
      <c r="Q238" s="342"/>
    </row>
    <row r="239" spans="1:17" s="11" customFormat="1" ht="24" x14ac:dyDescent="0.2">
      <c r="A239" s="322" t="s">
        <v>674</v>
      </c>
      <c r="B239" s="47" t="s">
        <v>702</v>
      </c>
      <c r="C239" s="47">
        <f>C236+C237-C238</f>
        <v>75622</v>
      </c>
      <c r="D239" s="47">
        <f>D236+D237-D238</f>
        <v>326320</v>
      </c>
      <c r="E239" s="47">
        <f>E236+E237-E238</f>
        <v>0</v>
      </c>
      <c r="F239" s="47">
        <f>F236+F237-F238</f>
        <v>0</v>
      </c>
      <c r="G239" s="1479">
        <f>SUM(G236)+G237-G238</f>
        <v>0</v>
      </c>
      <c r="H239" s="1480"/>
      <c r="I239" s="47">
        <f>SUM(I236)+I237-I238</f>
        <v>0</v>
      </c>
      <c r="J239" s="90">
        <f>SUM(B239:I239)</f>
        <v>401942</v>
      </c>
      <c r="L239" s="342"/>
      <c r="M239" s="342"/>
      <c r="N239" s="342"/>
      <c r="O239" s="342"/>
      <c r="P239" s="342"/>
      <c r="Q239" s="342"/>
    </row>
    <row r="240" spans="1:17" s="11" customFormat="1" ht="12.75" hidden="1" customHeight="1" x14ac:dyDescent="0.2">
      <c r="A240" s="1481" t="s">
        <v>676</v>
      </c>
      <c r="B240" s="1482"/>
      <c r="C240" s="1482"/>
      <c r="D240" s="1482"/>
      <c r="E240" s="1482"/>
      <c r="F240" s="1482"/>
      <c r="G240" s="1482"/>
      <c r="H240" s="1482"/>
      <c r="I240" s="1482"/>
      <c r="J240" s="1483"/>
      <c r="L240" s="342"/>
      <c r="M240" s="342"/>
      <c r="N240" s="342"/>
      <c r="O240" s="342"/>
      <c r="P240" s="342"/>
      <c r="Q240" s="342"/>
    </row>
    <row r="241" spans="1:17" s="11" customFormat="1" ht="24" hidden="1" x14ac:dyDescent="0.2">
      <c r="A241" s="42" t="s">
        <v>670</v>
      </c>
      <c r="B241" s="328"/>
      <c r="C241" s="328"/>
      <c r="D241" s="328"/>
      <c r="E241" s="328"/>
      <c r="F241" s="328"/>
      <c r="G241" s="965"/>
      <c r="H241" s="1478"/>
      <c r="I241" s="355"/>
      <c r="J241" s="89">
        <f>SUM(B241:I241)</f>
        <v>0</v>
      </c>
      <c r="L241" s="342"/>
      <c r="M241" s="342"/>
      <c r="N241" s="342"/>
      <c r="O241" s="342"/>
      <c r="P241" s="342"/>
      <c r="Q241" s="342"/>
    </row>
    <row r="242" spans="1:17" s="11" customFormat="1" ht="12.75" hidden="1" x14ac:dyDescent="0.2">
      <c r="A242" s="302" t="s">
        <v>671</v>
      </c>
      <c r="B242" s="328"/>
      <c r="C242" s="328"/>
      <c r="D242" s="328"/>
      <c r="E242" s="328"/>
      <c r="F242" s="328"/>
      <c r="G242" s="965"/>
      <c r="H242" s="1478"/>
      <c r="I242" s="355"/>
      <c r="J242" s="89">
        <f>SUM(B242:I242)</f>
        <v>0</v>
      </c>
      <c r="L242" s="342"/>
      <c r="M242" s="342"/>
      <c r="N242" s="342"/>
      <c r="O242" s="342"/>
      <c r="P242" s="342"/>
      <c r="Q242" s="342"/>
    </row>
    <row r="243" spans="1:17" s="11" customFormat="1" ht="12.75" hidden="1" x14ac:dyDescent="0.2">
      <c r="A243" s="302" t="s">
        <v>672</v>
      </c>
      <c r="B243" s="328"/>
      <c r="C243" s="328"/>
      <c r="D243" s="328"/>
      <c r="E243" s="328"/>
      <c r="F243" s="328"/>
      <c r="G243" s="965"/>
      <c r="H243" s="1478"/>
      <c r="I243" s="355"/>
      <c r="J243" s="89">
        <f>SUM(B243:I243)</f>
        <v>0</v>
      </c>
      <c r="L243" s="342"/>
      <c r="M243" s="342"/>
      <c r="N243" s="342"/>
      <c r="O243" s="342"/>
      <c r="P243" s="342"/>
      <c r="Q243" s="342"/>
    </row>
    <row r="244" spans="1:17" s="11" customFormat="1" ht="24" hidden="1" x14ac:dyDescent="0.2">
      <c r="A244" s="322" t="s">
        <v>674</v>
      </c>
      <c r="B244" s="47">
        <f>B241+B242-B243</f>
        <v>0</v>
      </c>
      <c r="C244" s="47">
        <f>C241+C242-C243</f>
        <v>0</v>
      </c>
      <c r="D244" s="47">
        <f>D241+D242-D243</f>
        <v>0</v>
      </c>
      <c r="E244" s="47">
        <f>E241+E242-E243</f>
        <v>0</v>
      </c>
      <c r="F244" s="47">
        <f>F241+F242-F243</f>
        <v>0</v>
      </c>
      <c r="G244" s="1479">
        <f>SUM(G241)+G242-G243</f>
        <v>0</v>
      </c>
      <c r="H244" s="1480"/>
      <c r="I244" s="47">
        <f>I241+I242-I243</f>
        <v>0</v>
      </c>
      <c r="J244" s="88">
        <f>J241+J242-J243</f>
        <v>0</v>
      </c>
      <c r="L244" s="342"/>
      <c r="M244" s="342"/>
      <c r="N244" s="342"/>
      <c r="O244" s="342"/>
      <c r="P244" s="342"/>
      <c r="Q244" s="342"/>
    </row>
    <row r="245" spans="1:17" s="11" customFormat="1" ht="12.75" customHeight="1" x14ac:dyDescent="0.2">
      <c r="A245" s="1484" t="s">
        <v>677</v>
      </c>
      <c r="B245" s="1485"/>
      <c r="C245" s="1485"/>
      <c r="D245" s="1485"/>
      <c r="E245" s="1485"/>
      <c r="F245" s="1485"/>
      <c r="G245" s="1485"/>
      <c r="H245" s="1485"/>
      <c r="I245" s="1485"/>
      <c r="J245" s="1486"/>
      <c r="L245" s="342"/>
      <c r="M245" s="342"/>
      <c r="N245" s="342"/>
      <c r="O245" s="342"/>
      <c r="P245" s="342"/>
      <c r="Q245" s="342"/>
    </row>
    <row r="246" spans="1:17" s="11" customFormat="1" ht="21.75" customHeight="1" x14ac:dyDescent="0.2">
      <c r="A246" s="42" t="s">
        <v>670</v>
      </c>
      <c r="B246" s="83">
        <f>SUM(B225,-B241)</f>
        <v>113965</v>
      </c>
      <c r="C246" s="83">
        <f>SUM(C225,-C236,-C241)</f>
        <v>172320</v>
      </c>
      <c r="D246" s="83">
        <f>SUM(D225,-D236,-D241)</f>
        <v>134373</v>
      </c>
      <c r="E246" s="83">
        <f>SUM(E225,-E236,-E241)</f>
        <v>0</v>
      </c>
      <c r="F246" s="83">
        <f>SUM(F225,-F236,-F241)</f>
        <v>0</v>
      </c>
      <c r="G246" s="1487">
        <f>SUM(G225,-G236,-G241)</f>
        <v>14069</v>
      </c>
      <c r="H246" s="1488"/>
      <c r="I246" s="83">
        <f>SUM(I225,-I236,-I241)</f>
        <v>0</v>
      </c>
      <c r="J246" s="88">
        <f>SUM(B246:I246)</f>
        <v>434727</v>
      </c>
      <c r="L246" s="342"/>
      <c r="M246" s="342"/>
      <c r="N246" s="342"/>
      <c r="O246" s="342"/>
      <c r="P246" s="342"/>
      <c r="Q246" s="342"/>
    </row>
    <row r="247" spans="1:17" s="11" customFormat="1" ht="23.25" customHeight="1" thickBot="1" x14ac:dyDescent="0.25">
      <c r="A247" s="306" t="s">
        <v>674</v>
      </c>
      <c r="B247" s="84">
        <f>SUM(B229,-B244)</f>
        <v>113965</v>
      </c>
      <c r="C247" s="84">
        <f>SUM(C229,-C239,-C244)</f>
        <v>160513</v>
      </c>
      <c r="D247" s="84">
        <f>SUM(D229,-D239,-D244)</f>
        <v>112633</v>
      </c>
      <c r="E247" s="84">
        <f>SUM(E229,-E239,-E244)</f>
        <v>0</v>
      </c>
      <c r="F247" s="84">
        <f>SUM(F229,-F239,-F244)</f>
        <v>0</v>
      </c>
      <c r="G247" s="1463">
        <f>SUM(G229,-G239,-G244)</f>
        <v>17019</v>
      </c>
      <c r="H247" s="586"/>
      <c r="I247" s="84">
        <f>SUM(I229,-I239,-I244)</f>
        <v>0</v>
      </c>
      <c r="J247" s="91">
        <f>SUM(B247,C247,D247,E247,F247,G247,I247)</f>
        <v>404130</v>
      </c>
      <c r="L247" s="342"/>
      <c r="M247" s="342"/>
      <c r="N247" s="342"/>
      <c r="O247" s="342"/>
      <c r="P247" s="342"/>
      <c r="Q247" s="342"/>
    </row>
    <row r="248" spans="1:17" ht="7.5" customHeight="1" x14ac:dyDescent="0.25"/>
    <row r="249" spans="1:17" ht="16.5" customHeight="1" x14ac:dyDescent="0.25">
      <c r="A249" s="727" t="s">
        <v>703</v>
      </c>
      <c r="B249" s="589"/>
      <c r="C249" s="589"/>
      <c r="D249" s="589"/>
      <c r="E249" s="589"/>
      <c r="F249" s="589"/>
      <c r="G249" s="589"/>
      <c r="H249" s="589"/>
      <c r="I249" s="589"/>
      <c r="J249" s="589"/>
    </row>
    <row r="250" spans="1:17" s="2" customFormat="1" ht="38.25" customHeight="1" x14ac:dyDescent="0.25">
      <c r="A250" s="1474" t="s">
        <v>824</v>
      </c>
      <c r="B250" s="1475"/>
      <c r="C250" s="1475"/>
      <c r="D250" s="1475"/>
      <c r="E250" s="1475"/>
      <c r="F250" s="1475"/>
      <c r="G250" s="1475"/>
      <c r="H250" s="1475"/>
      <c r="I250" s="1475"/>
      <c r="J250" s="1475"/>
      <c r="L250" s="342"/>
      <c r="M250" s="342"/>
      <c r="N250" s="342"/>
      <c r="O250" s="342"/>
      <c r="P250" s="342"/>
      <c r="Q250" s="342"/>
    </row>
    <row r="251" spans="1:17" s="2" customFormat="1" ht="26.25" customHeight="1" x14ac:dyDescent="0.2">
      <c r="A251" s="1476" t="s">
        <v>705</v>
      </c>
      <c r="B251" s="1477"/>
      <c r="C251" s="1477"/>
      <c r="D251" s="1477"/>
      <c r="E251" s="1477"/>
      <c r="F251" s="1477"/>
      <c r="G251" s="1477"/>
      <c r="H251" s="1477"/>
      <c r="I251" s="1477"/>
      <c r="J251" s="1477"/>
      <c r="L251" s="342"/>
      <c r="M251" s="342"/>
      <c r="N251" s="342"/>
      <c r="O251" s="342"/>
      <c r="P251" s="342"/>
      <c r="Q251" s="342"/>
    </row>
    <row r="252" spans="1:17" s="2" customFormat="1" ht="12" customHeight="1" x14ac:dyDescent="0.2">
      <c r="A252" s="1462" t="s">
        <v>706</v>
      </c>
      <c r="B252" s="1462"/>
      <c r="C252" s="1462"/>
      <c r="D252" s="1462"/>
      <c r="E252" s="1462"/>
      <c r="F252" s="1462"/>
      <c r="G252" s="1462"/>
      <c r="H252" s="1462"/>
      <c r="I252" s="1462"/>
      <c r="J252" s="1462"/>
      <c r="L252" s="342"/>
      <c r="M252" s="342"/>
      <c r="N252" s="342"/>
      <c r="O252" s="342"/>
      <c r="P252" s="342"/>
      <c r="Q252" s="342"/>
    </row>
    <row r="253" spans="1:17" s="2" customFormat="1" ht="13.5" customHeight="1" x14ac:dyDescent="0.2">
      <c r="A253" s="1462" t="s">
        <v>707</v>
      </c>
      <c r="B253" s="1462"/>
      <c r="C253" s="1462"/>
      <c r="D253" s="1462"/>
      <c r="E253" s="1462"/>
      <c r="F253" s="1462"/>
      <c r="G253" s="1462"/>
      <c r="H253" s="1462"/>
      <c r="I253" s="1462"/>
      <c r="J253" s="1462"/>
      <c r="L253" s="342"/>
      <c r="M253" s="342"/>
      <c r="N253" s="342"/>
      <c r="O253" s="342"/>
      <c r="P253" s="342"/>
      <c r="Q253" s="342"/>
    </row>
    <row r="254" spans="1:17" ht="26.25" customHeight="1" x14ac:dyDescent="0.25">
      <c r="A254" s="1354" t="s">
        <v>708</v>
      </c>
      <c r="B254" s="1354"/>
      <c r="C254" s="1354"/>
      <c r="D254" s="1354"/>
      <c r="E254" s="1354"/>
      <c r="F254" s="1354"/>
      <c r="G254" s="1354"/>
      <c r="H254" s="1354"/>
      <c r="I254" s="1354"/>
      <c r="J254" s="1354"/>
    </row>
    <row r="255" spans="1:17" ht="27" customHeight="1" x14ac:dyDescent="0.25">
      <c r="A255" s="1354" t="s">
        <v>709</v>
      </c>
      <c r="B255" s="1354"/>
      <c r="C255" s="1354"/>
      <c r="D255" s="1354"/>
      <c r="E255" s="1354"/>
      <c r="F255" s="1354"/>
      <c r="G255" s="1354"/>
      <c r="H255" s="1354"/>
      <c r="I255" s="1354"/>
      <c r="J255" s="1354"/>
    </row>
    <row r="256" spans="1:17" ht="9" customHeight="1" x14ac:dyDescent="0.25">
      <c r="A256" s="1467"/>
      <c r="B256" s="1467"/>
      <c r="C256" s="1467"/>
      <c r="D256" s="1467"/>
      <c r="E256" s="1467"/>
      <c r="F256" s="1467"/>
      <c r="G256" s="1467"/>
      <c r="H256" s="1467"/>
      <c r="I256" s="1467"/>
      <c r="J256" s="1467"/>
    </row>
    <row r="257" spans="1:17" ht="25.5" customHeight="1" x14ac:dyDescent="0.25">
      <c r="A257" s="1443" t="s">
        <v>710</v>
      </c>
      <c r="B257" s="1444"/>
      <c r="C257" s="1444"/>
      <c r="D257" s="1444"/>
      <c r="E257" s="1444"/>
      <c r="F257" s="1444"/>
      <c r="G257" s="1444"/>
      <c r="H257" s="1444"/>
      <c r="I257" s="1444"/>
      <c r="J257" s="1444"/>
    </row>
    <row r="258" spans="1:17" ht="13.5" customHeight="1" x14ac:dyDescent="0.25">
      <c r="A258" s="1468" t="s">
        <v>711</v>
      </c>
      <c r="B258" s="1468"/>
      <c r="C258" s="1468"/>
      <c r="D258" s="1468"/>
      <c r="E258" s="1468"/>
      <c r="F258" s="1468"/>
      <c r="G258" s="1468"/>
      <c r="H258" s="1468"/>
      <c r="I258" s="1468"/>
      <c r="J258" s="1468"/>
    </row>
    <row r="259" spans="1:17" ht="33.75" hidden="1" customHeight="1" x14ac:dyDescent="0.25">
      <c r="A259" s="1469" t="s">
        <v>712</v>
      </c>
      <c r="B259" s="1470"/>
      <c r="C259" s="1470"/>
      <c r="D259" s="1470"/>
      <c r="E259" s="1470"/>
      <c r="F259" s="1470"/>
      <c r="G259" s="1471" t="s">
        <v>713</v>
      </c>
      <c r="H259" s="1471"/>
      <c r="I259" s="1472"/>
      <c r="J259" s="1473"/>
    </row>
    <row r="260" spans="1:17" ht="17.25" hidden="1" customHeight="1" x14ac:dyDescent="0.25">
      <c r="A260" s="1178" t="s">
        <v>714</v>
      </c>
      <c r="B260" s="1206"/>
      <c r="C260" s="1206"/>
      <c r="D260" s="1206"/>
      <c r="E260" s="1206"/>
      <c r="F260" s="1206"/>
      <c r="G260" s="1458"/>
      <c r="H260" s="1458"/>
      <c r="I260" s="1458"/>
      <c r="J260" s="1459"/>
    </row>
    <row r="261" spans="1:17" ht="27.75" hidden="1" customHeight="1" x14ac:dyDescent="0.25">
      <c r="A261" s="765" t="s">
        <v>715</v>
      </c>
      <c r="B261" s="766"/>
      <c r="C261" s="766"/>
      <c r="D261" s="766"/>
      <c r="E261" s="766"/>
      <c r="F261" s="766"/>
      <c r="G261" s="1460"/>
      <c r="H261" s="1460"/>
      <c r="I261" s="1460"/>
      <c r="J261" s="1461"/>
    </row>
    <row r="262" spans="1:17" ht="7.5" customHeight="1" x14ac:dyDescent="0.25">
      <c r="A262" s="612"/>
      <c r="B262" s="612"/>
      <c r="C262" s="612"/>
      <c r="D262" s="612"/>
      <c r="E262" s="612"/>
      <c r="F262" s="612"/>
      <c r="G262" s="612"/>
      <c r="H262" s="612"/>
      <c r="I262" s="612"/>
      <c r="J262" s="612"/>
    </row>
    <row r="263" spans="1:17" ht="29.25" customHeight="1" x14ac:dyDescent="0.25">
      <c r="A263" s="963" t="s">
        <v>716</v>
      </c>
      <c r="B263" s="688"/>
      <c r="C263" s="688"/>
      <c r="D263" s="688"/>
      <c r="E263" s="688"/>
      <c r="F263" s="688"/>
      <c r="G263" s="688"/>
      <c r="H263" s="688"/>
      <c r="I263" s="688"/>
      <c r="J263" s="688"/>
    </row>
    <row r="264" spans="1:17" ht="27" customHeight="1" x14ac:dyDescent="0.25">
      <c r="A264" s="590" t="s">
        <v>717</v>
      </c>
      <c r="B264" s="1464"/>
      <c r="C264" s="1464"/>
      <c r="D264" s="1464"/>
      <c r="E264" s="1464"/>
      <c r="F264" s="1464"/>
      <c r="G264" s="1464"/>
      <c r="H264" s="1464"/>
      <c r="I264" s="1464"/>
      <c r="J264" s="1464"/>
    </row>
    <row r="265" spans="1:17" ht="5.25" customHeight="1" x14ac:dyDescent="0.25"/>
    <row r="266" spans="1:17" ht="34.5" customHeight="1" x14ac:dyDescent="0.25">
      <c r="A266" s="1465" t="s">
        <v>718</v>
      </c>
      <c r="B266" s="1466"/>
      <c r="C266" s="1466"/>
      <c r="D266" s="1466"/>
      <c r="E266" s="1466"/>
      <c r="F266" s="1466"/>
      <c r="G266" s="1466"/>
      <c r="H266" s="1466"/>
      <c r="I266" s="1466"/>
      <c r="J266" s="1466"/>
    </row>
    <row r="267" spans="1:17" ht="27" customHeight="1" x14ac:dyDescent="0.25">
      <c r="A267" s="1452" t="s">
        <v>784</v>
      </c>
      <c r="B267" s="1453"/>
      <c r="C267" s="1453"/>
      <c r="D267" s="1453"/>
      <c r="E267" s="1453"/>
      <c r="F267" s="1453"/>
      <c r="G267" s="1453"/>
      <c r="H267" s="1453"/>
      <c r="I267" s="1453"/>
      <c r="J267" s="1453"/>
    </row>
    <row r="268" spans="1:17" ht="8.25" customHeight="1" x14ac:dyDescent="0.25"/>
    <row r="269" spans="1:17" s="1" customFormat="1" ht="12.75" customHeight="1" x14ac:dyDescent="0.25">
      <c r="A269" s="727" t="s">
        <v>720</v>
      </c>
      <c r="B269" s="589"/>
      <c r="C269" s="589"/>
      <c r="D269" s="589"/>
      <c r="E269" s="589"/>
      <c r="F269" s="589"/>
      <c r="G269" s="589"/>
      <c r="H269" s="589"/>
      <c r="I269" s="589"/>
      <c r="J269" s="589"/>
      <c r="L269" s="342"/>
      <c r="M269" s="342"/>
      <c r="N269" s="342"/>
      <c r="O269" s="342"/>
      <c r="P269" s="342"/>
      <c r="Q269" s="342"/>
    </row>
    <row r="270" spans="1:17" s="2" customFormat="1" ht="12.75" customHeight="1" x14ac:dyDescent="0.2">
      <c r="A270" s="1452" t="s">
        <v>785</v>
      </c>
      <c r="B270" s="1454"/>
      <c r="C270" s="1454"/>
      <c r="D270" s="1454"/>
      <c r="E270" s="1454"/>
      <c r="F270" s="1454"/>
      <c r="G270" s="1454"/>
      <c r="H270" s="1454"/>
      <c r="I270" s="1454"/>
      <c r="J270" s="1454"/>
      <c r="L270" s="342"/>
      <c r="M270" s="342"/>
      <c r="N270" s="342"/>
      <c r="O270" s="342"/>
      <c r="P270" s="342"/>
      <c r="Q270" s="342"/>
    </row>
    <row r="271" spans="1:17" ht="6" customHeight="1" x14ac:dyDescent="0.25">
      <c r="A271" s="589"/>
      <c r="B271" s="589"/>
      <c r="C271" s="589"/>
      <c r="D271" s="589"/>
      <c r="E271" s="589"/>
      <c r="F271" s="589"/>
      <c r="G271" s="589"/>
      <c r="H271" s="589"/>
      <c r="I271" s="589"/>
      <c r="J271" s="589"/>
    </row>
    <row r="272" spans="1:17" s="35" customFormat="1" ht="12.75" customHeight="1" x14ac:dyDescent="0.25">
      <c r="A272" s="1455" t="s">
        <v>722</v>
      </c>
      <c r="B272" s="1456"/>
      <c r="C272" s="1456"/>
      <c r="D272" s="1456"/>
      <c r="E272" s="1456"/>
      <c r="F272" s="1456"/>
      <c r="G272" s="1456"/>
      <c r="H272" s="1456"/>
      <c r="I272" s="1456"/>
      <c r="J272" s="1456"/>
      <c r="L272" s="344"/>
      <c r="M272" s="344"/>
      <c r="N272" s="344"/>
      <c r="O272" s="344"/>
      <c r="P272" s="344"/>
      <c r="Q272" s="344"/>
    </row>
    <row r="273" spans="1:17" s="35" customFormat="1" ht="12" customHeight="1" thickBot="1" x14ac:dyDescent="0.3">
      <c r="A273" s="292"/>
      <c r="B273" s="288"/>
      <c r="C273" s="288"/>
      <c r="D273" s="288"/>
      <c r="E273" s="288"/>
      <c r="F273" s="288"/>
      <c r="G273" s="288"/>
      <c r="H273" s="373"/>
      <c r="I273" s="1714" t="s">
        <v>771</v>
      </c>
      <c r="J273" s="1714"/>
      <c r="L273" s="344"/>
      <c r="M273" s="344"/>
      <c r="N273" s="344"/>
      <c r="O273" s="344"/>
      <c r="P273" s="344"/>
      <c r="Q273" s="344"/>
    </row>
    <row r="274" spans="1:17" s="35" customFormat="1" ht="14.25" customHeight="1" x14ac:dyDescent="0.25">
      <c r="A274" s="637" t="s">
        <v>772</v>
      </c>
      <c r="B274" s="1715" t="s">
        <v>757</v>
      </c>
      <c r="C274" s="1715"/>
      <c r="D274" s="1715"/>
      <c r="E274" s="1715"/>
      <c r="F274" s="1715"/>
      <c r="G274" s="1715"/>
      <c r="H274" s="1715"/>
      <c r="I274" s="1715"/>
      <c r="J274" s="1716"/>
      <c r="L274" s="344"/>
      <c r="M274" s="344"/>
      <c r="N274" s="344"/>
      <c r="O274" s="344"/>
      <c r="P274" s="344"/>
      <c r="Q274" s="344"/>
    </row>
    <row r="275" spans="1:17" s="35" customFormat="1" ht="67.5" customHeight="1" x14ac:dyDescent="0.25">
      <c r="A275" s="1082"/>
      <c r="B275" s="318" t="s">
        <v>773</v>
      </c>
      <c r="C275" s="1717" t="s">
        <v>774</v>
      </c>
      <c r="D275" s="1718"/>
      <c r="E275" s="64" t="s">
        <v>775</v>
      </c>
      <c r="F275" s="64" t="s">
        <v>776</v>
      </c>
      <c r="G275" s="743" t="s">
        <v>777</v>
      </c>
      <c r="H275" s="1490"/>
      <c r="I275" s="64" t="s">
        <v>778</v>
      </c>
      <c r="J275" s="66" t="s">
        <v>779</v>
      </c>
      <c r="L275" s="344"/>
      <c r="M275" s="344"/>
      <c r="N275" s="344"/>
      <c r="O275" s="344"/>
      <c r="P275" s="344"/>
      <c r="Q275" s="344"/>
    </row>
    <row r="276" spans="1:17" s="35" customFormat="1" ht="12.75" customHeight="1" thickBot="1" x14ac:dyDescent="0.3">
      <c r="A276" s="300" t="s">
        <v>577</v>
      </c>
      <c r="B276" s="301" t="s">
        <v>578</v>
      </c>
      <c r="C276" s="1397" t="s">
        <v>579</v>
      </c>
      <c r="D276" s="586"/>
      <c r="E276" s="301" t="s">
        <v>581</v>
      </c>
      <c r="F276" s="301" t="s">
        <v>665</v>
      </c>
      <c r="G276" s="1397" t="s">
        <v>666</v>
      </c>
      <c r="H276" s="586"/>
      <c r="I276" s="354" t="s">
        <v>667</v>
      </c>
      <c r="J276" s="59" t="s">
        <v>668</v>
      </c>
      <c r="L276" s="344"/>
      <c r="M276" s="344"/>
      <c r="N276" s="344"/>
      <c r="O276" s="344"/>
      <c r="P276" s="344"/>
      <c r="Q276" s="344"/>
    </row>
    <row r="277" spans="1:17" s="35" customFormat="1" ht="13.5" customHeight="1" x14ac:dyDescent="0.25">
      <c r="A277" s="1494" t="s">
        <v>669</v>
      </c>
      <c r="B277" s="1495"/>
      <c r="C277" s="1495"/>
      <c r="D277" s="1495"/>
      <c r="E277" s="1495"/>
      <c r="F277" s="1495"/>
      <c r="G277" s="1495"/>
      <c r="H277" s="1495"/>
      <c r="I277" s="1495"/>
      <c r="J277" s="1496"/>
      <c r="L277" s="344"/>
      <c r="M277" s="344"/>
      <c r="N277" s="344"/>
      <c r="O277" s="344"/>
      <c r="P277" s="344"/>
      <c r="Q277" s="344"/>
    </row>
    <row r="278" spans="1:17" s="35" customFormat="1" ht="22.5" customHeight="1" x14ac:dyDescent="0.25">
      <c r="A278" s="42" t="s">
        <v>670</v>
      </c>
      <c r="B278" s="328">
        <f>SUM(B301)</f>
        <v>0</v>
      </c>
      <c r="C278" s="965">
        <f>SUM(C301)</f>
        <v>0</v>
      </c>
      <c r="D278" s="1478"/>
      <c r="E278" s="328"/>
      <c r="F278" s="328">
        <v>37429</v>
      </c>
      <c r="G278" s="965">
        <f>SUM(G301)</f>
        <v>0</v>
      </c>
      <c r="H278" s="1478"/>
      <c r="I278" s="355">
        <f>SUM(I301)</f>
        <v>0</v>
      </c>
      <c r="J278" s="86">
        <f>SUM(B278:I278)</f>
        <v>37429</v>
      </c>
      <c r="L278" s="344"/>
      <c r="M278" s="344"/>
      <c r="N278" s="344"/>
      <c r="O278" s="344"/>
      <c r="P278" s="344"/>
      <c r="Q278" s="344"/>
    </row>
    <row r="279" spans="1:17" s="35" customFormat="1" ht="15" customHeight="1" x14ac:dyDescent="0.25">
      <c r="A279" s="298" t="s">
        <v>671</v>
      </c>
      <c r="B279" s="328"/>
      <c r="C279" s="965"/>
      <c r="D279" s="1478"/>
      <c r="E279" s="328"/>
      <c r="F279" s="328"/>
      <c r="G279" s="965">
        <v>166000</v>
      </c>
      <c r="H279" s="1478"/>
      <c r="I279" s="355"/>
      <c r="J279" s="86">
        <f>SUM(B279:I279)</f>
        <v>166000</v>
      </c>
      <c r="L279" s="344"/>
      <c r="M279" s="344"/>
      <c r="N279" s="344"/>
      <c r="O279" s="344"/>
      <c r="P279" s="344"/>
      <c r="Q279" s="344"/>
    </row>
    <row r="280" spans="1:17" s="35" customFormat="1" ht="13.5" customHeight="1" x14ac:dyDescent="0.25">
      <c r="A280" s="298" t="s">
        <v>672</v>
      </c>
      <c r="B280" s="328"/>
      <c r="C280" s="965"/>
      <c r="D280" s="1478"/>
      <c r="E280" s="328"/>
      <c r="F280" s="328"/>
      <c r="G280" s="965"/>
      <c r="H280" s="1478"/>
      <c r="I280" s="355"/>
      <c r="J280" s="86">
        <f>SUM(B280:I280)</f>
        <v>0</v>
      </c>
      <c r="L280" s="344"/>
      <c r="M280" s="344"/>
      <c r="N280" s="344"/>
      <c r="O280" s="344"/>
      <c r="P280" s="344"/>
      <c r="Q280" s="344"/>
    </row>
    <row r="281" spans="1:17" s="35" customFormat="1" ht="16.5" customHeight="1" x14ac:dyDescent="0.25">
      <c r="A281" s="298" t="s">
        <v>673</v>
      </c>
      <c r="B281" s="328">
        <v>166000</v>
      </c>
      <c r="C281" s="965"/>
      <c r="D281" s="1478"/>
      <c r="E281" s="328"/>
      <c r="F281" s="328"/>
      <c r="G281" s="965">
        <f>SUM(B281:F281)*-1</f>
        <v>-166000</v>
      </c>
      <c r="H281" s="1478"/>
      <c r="I281" s="355"/>
      <c r="J281" s="86">
        <f>SUM(B281:I281)</f>
        <v>0</v>
      </c>
      <c r="L281" s="344"/>
      <c r="M281" s="344"/>
      <c r="N281" s="344"/>
      <c r="O281" s="344"/>
      <c r="P281" s="344"/>
      <c r="Q281" s="344"/>
    </row>
    <row r="282" spans="1:17" s="35" customFormat="1" ht="22.5" customHeight="1" x14ac:dyDescent="0.25">
      <c r="A282" s="322" t="s">
        <v>674</v>
      </c>
      <c r="B282" s="47">
        <f>B278+B279-B280+B281</f>
        <v>166000</v>
      </c>
      <c r="C282" s="1479">
        <f>C278+C279-C280+C281</f>
        <v>0</v>
      </c>
      <c r="D282" s="1480"/>
      <c r="E282" s="47">
        <f>E278+E279-E280+E281</f>
        <v>0</v>
      </c>
      <c r="F282" s="47">
        <f>F278+F279-F280+F281</f>
        <v>37429</v>
      </c>
      <c r="G282" s="1479">
        <f>SUM(G278)+G279-G280+G281</f>
        <v>0</v>
      </c>
      <c r="H282" s="1480"/>
      <c r="I282" s="47">
        <f>I278+I279-I280+I281</f>
        <v>0</v>
      </c>
      <c r="J282" s="88">
        <f>SUM(B282:I282)</f>
        <v>203429</v>
      </c>
      <c r="L282" s="344"/>
      <c r="M282" s="344"/>
      <c r="N282" s="344"/>
      <c r="O282" s="344"/>
      <c r="P282" s="344"/>
      <c r="Q282" s="344"/>
    </row>
    <row r="283" spans="1:17" s="35" customFormat="1" ht="15" customHeight="1" x14ac:dyDescent="0.25">
      <c r="A283" s="1783" t="s">
        <v>780</v>
      </c>
      <c r="B283" s="1784"/>
      <c r="C283" s="1784"/>
      <c r="D283" s="1784"/>
      <c r="E283" s="1784"/>
      <c r="F283" s="1784"/>
      <c r="G283" s="1784"/>
      <c r="H283" s="1784"/>
      <c r="I283" s="1784"/>
      <c r="J283" s="1785"/>
      <c r="L283" s="344"/>
      <c r="M283" s="344"/>
      <c r="N283" s="344"/>
      <c r="O283" s="344"/>
      <c r="P283" s="344"/>
      <c r="Q283" s="344"/>
    </row>
    <row r="284" spans="1:17" s="35" customFormat="1" ht="23.25" customHeight="1" x14ac:dyDescent="0.25">
      <c r="A284" s="42" t="s">
        <v>670</v>
      </c>
      <c r="B284" s="328">
        <f>SUM(B306)</f>
        <v>0</v>
      </c>
      <c r="C284" s="965">
        <f>SUM(C306)</f>
        <v>0</v>
      </c>
      <c r="D284" s="1478"/>
      <c r="E284" s="328"/>
      <c r="F284" s="328">
        <f>SUM(F306)</f>
        <v>0</v>
      </c>
      <c r="G284" s="965">
        <f>SUM(G306)</f>
        <v>0</v>
      </c>
      <c r="H284" s="1478"/>
      <c r="I284" s="355">
        <f>SUM(I306)</f>
        <v>0</v>
      </c>
      <c r="J284" s="49">
        <f>SUM(B284:I284)</f>
        <v>0</v>
      </c>
      <c r="L284" s="344"/>
      <c r="M284" s="344"/>
      <c r="N284" s="344"/>
      <c r="O284" s="344"/>
      <c r="P284" s="344"/>
      <c r="Q284" s="344"/>
    </row>
    <row r="285" spans="1:17" s="35" customFormat="1" ht="15.75" customHeight="1" x14ac:dyDescent="0.25">
      <c r="A285" s="298" t="s">
        <v>671</v>
      </c>
      <c r="B285" s="328"/>
      <c r="C285" s="965"/>
      <c r="D285" s="1478"/>
      <c r="E285" s="328"/>
      <c r="F285" s="328"/>
      <c r="G285" s="965"/>
      <c r="H285" s="1478"/>
      <c r="I285" s="355"/>
      <c r="J285" s="49">
        <f>SUM(B285:I285)</f>
        <v>0</v>
      </c>
      <c r="L285" s="344"/>
      <c r="M285" s="344"/>
      <c r="N285" s="344"/>
      <c r="O285" s="344"/>
      <c r="P285" s="344"/>
      <c r="Q285" s="344"/>
    </row>
    <row r="286" spans="1:17" s="35" customFormat="1" ht="15.75" customHeight="1" x14ac:dyDescent="0.25">
      <c r="A286" s="293" t="s">
        <v>672</v>
      </c>
      <c r="B286" s="375"/>
      <c r="C286" s="965"/>
      <c r="D286" s="1478"/>
      <c r="E286" s="375"/>
      <c r="F286" s="375"/>
      <c r="G286" s="1787"/>
      <c r="H286" s="1788"/>
      <c r="I286" s="375"/>
      <c r="J286" s="376">
        <f>SUM(B286:I286)</f>
        <v>0</v>
      </c>
      <c r="L286" s="344"/>
      <c r="M286" s="344"/>
      <c r="N286" s="344"/>
      <c r="O286" s="344"/>
      <c r="P286" s="344"/>
      <c r="Q286" s="344"/>
    </row>
    <row r="287" spans="1:17" s="35" customFormat="1" ht="21.75" customHeight="1" x14ac:dyDescent="0.25">
      <c r="A287" s="322" t="s">
        <v>674</v>
      </c>
      <c r="B287" s="47">
        <f>SUM(B284:B286)</f>
        <v>0</v>
      </c>
      <c r="C287" s="1479">
        <f>C284+C285-C286</f>
        <v>0</v>
      </c>
      <c r="D287" s="1480"/>
      <c r="E287" s="47">
        <f>E284+E285-E286</f>
        <v>0</v>
      </c>
      <c r="F287" s="47">
        <f>F284+F285-F286</f>
        <v>0</v>
      </c>
      <c r="G287" s="1479">
        <f>SUM(G284)+G285-G286</f>
        <v>0</v>
      </c>
      <c r="H287" s="1480"/>
      <c r="I287" s="47">
        <f>SUM(I284)+I285-I286</f>
        <v>0</v>
      </c>
      <c r="J287" s="50">
        <f>SUM(B287:I287)</f>
        <v>0</v>
      </c>
      <c r="L287" s="344"/>
      <c r="M287" s="344"/>
      <c r="N287" s="344"/>
      <c r="O287" s="344"/>
      <c r="P287" s="344"/>
      <c r="Q287" s="344"/>
    </row>
    <row r="288" spans="1:17" s="35" customFormat="1" ht="15" customHeight="1" x14ac:dyDescent="0.25">
      <c r="A288" s="1491" t="s">
        <v>781</v>
      </c>
      <c r="B288" s="1492"/>
      <c r="C288" s="1492"/>
      <c r="D288" s="1492"/>
      <c r="E288" s="1492"/>
      <c r="F288" s="1492"/>
      <c r="G288" s="1492"/>
      <c r="H288" s="1492"/>
      <c r="I288" s="1492"/>
      <c r="J288" s="1493"/>
      <c r="L288" s="344"/>
      <c r="M288" s="344"/>
      <c r="N288" s="344"/>
      <c r="O288" s="344"/>
      <c r="P288" s="344"/>
      <c r="Q288" s="344"/>
    </row>
    <row r="289" spans="1:17" s="35" customFormat="1" ht="21" customHeight="1" x14ac:dyDescent="0.25">
      <c r="A289" s="42" t="s">
        <v>670</v>
      </c>
      <c r="B289" s="83">
        <f>SUM(B278)</f>
        <v>0</v>
      </c>
      <c r="C289" s="1487">
        <f>SUM(C278,-C284)</f>
        <v>0</v>
      </c>
      <c r="D289" s="1488"/>
      <c r="E289" s="83">
        <f>SUM(E278,-E284)</f>
        <v>0</v>
      </c>
      <c r="F289" s="83">
        <f>SUM(F278,-F284)</f>
        <v>37429</v>
      </c>
      <c r="G289" s="1487">
        <f>SUM(G278,-G284)</f>
        <v>0</v>
      </c>
      <c r="H289" s="1488"/>
      <c r="I289" s="83">
        <f>SUM(I278,-I284)</f>
        <v>0</v>
      </c>
      <c r="J289" s="377">
        <f>SUM(B289:I289)</f>
        <v>37429</v>
      </c>
      <c r="L289" s="344"/>
      <c r="M289" s="344"/>
      <c r="N289" s="344"/>
      <c r="O289" s="344"/>
      <c r="P289" s="344"/>
      <c r="Q289" s="344"/>
    </row>
    <row r="290" spans="1:17" s="35" customFormat="1" ht="24" customHeight="1" thickBot="1" x14ac:dyDescent="0.3">
      <c r="A290" s="306" t="s">
        <v>674</v>
      </c>
      <c r="B290" s="84">
        <f>SUM(B282)</f>
        <v>166000</v>
      </c>
      <c r="C290" s="1463">
        <f>SUM(C282,-C287)</f>
        <v>0</v>
      </c>
      <c r="D290" s="1782"/>
      <c r="E290" s="84">
        <f>SUM(E282,-E287)</f>
        <v>0</v>
      </c>
      <c r="F290" s="84">
        <f>SUM(F282,-F287)</f>
        <v>37429</v>
      </c>
      <c r="G290" s="1463">
        <f>SUM(G282,-G287)</f>
        <v>0</v>
      </c>
      <c r="H290" s="586"/>
      <c r="I290" s="84">
        <f>SUM(I282,-I287)</f>
        <v>0</v>
      </c>
      <c r="J290" s="370">
        <f>SUM(B290,C290,D290,E290,F290,G290,I290)</f>
        <v>203429</v>
      </c>
      <c r="L290" s="344"/>
      <c r="M290" s="344"/>
      <c r="N290" s="344"/>
      <c r="O290" s="344"/>
      <c r="P290" s="344"/>
      <c r="Q290" s="344"/>
    </row>
    <row r="291" spans="1:17" s="35" customFormat="1" ht="15" customHeight="1" x14ac:dyDescent="0.25">
      <c r="A291" s="378"/>
      <c r="B291" s="379"/>
      <c r="C291" s="379"/>
      <c r="D291" s="379"/>
      <c r="E291" s="379"/>
      <c r="F291" s="379"/>
      <c r="G291" s="379"/>
      <c r="H291" s="380"/>
      <c r="I291" s="379"/>
      <c r="J291" s="381"/>
      <c r="L291" s="344"/>
      <c r="M291" s="344"/>
      <c r="N291" s="344"/>
      <c r="O291" s="344"/>
      <c r="P291" s="344"/>
      <c r="Q291" s="344"/>
    </row>
    <row r="292" spans="1:17" s="35" customFormat="1" ht="16.5" customHeight="1" thickBot="1" x14ac:dyDescent="0.3">
      <c r="A292" s="280"/>
      <c r="B292" s="283"/>
      <c r="C292" s="283"/>
      <c r="D292" s="283"/>
      <c r="E292" s="283"/>
      <c r="F292" s="283"/>
      <c r="G292" s="283"/>
      <c r="H292" s="357"/>
      <c r="I292" s="1233" t="s">
        <v>678</v>
      </c>
      <c r="J292" s="1233"/>
      <c r="L292" s="344"/>
      <c r="M292" s="344"/>
      <c r="N292" s="344"/>
      <c r="O292" s="344"/>
      <c r="P292" s="344"/>
      <c r="Q292" s="344"/>
    </row>
    <row r="293" spans="1:17" s="35" customFormat="1" ht="15.75" customHeight="1" x14ac:dyDescent="0.25">
      <c r="A293" s="637" t="s">
        <v>772</v>
      </c>
      <c r="B293" s="1025" t="s">
        <v>758</v>
      </c>
      <c r="C293" s="1497"/>
      <c r="D293" s="1497"/>
      <c r="E293" s="1497"/>
      <c r="F293" s="1497"/>
      <c r="G293" s="1497"/>
      <c r="H293" s="1497"/>
      <c r="I293" s="1497"/>
      <c r="J293" s="1498"/>
      <c r="L293" s="344"/>
      <c r="M293" s="344"/>
      <c r="N293" s="344"/>
      <c r="O293" s="344"/>
      <c r="P293" s="344"/>
      <c r="Q293" s="344"/>
    </row>
    <row r="294" spans="1:17" s="35" customFormat="1" ht="61.5" customHeight="1" x14ac:dyDescent="0.25">
      <c r="A294" s="1082"/>
      <c r="B294" s="318" t="s">
        <v>773</v>
      </c>
      <c r="C294" s="1717" t="s">
        <v>774</v>
      </c>
      <c r="D294" s="1718"/>
      <c r="E294" s="64" t="s">
        <v>775</v>
      </c>
      <c r="F294" s="64" t="s">
        <v>776</v>
      </c>
      <c r="G294" s="743" t="s">
        <v>777</v>
      </c>
      <c r="H294" s="1490"/>
      <c r="I294" s="64" t="s">
        <v>778</v>
      </c>
      <c r="J294" s="66" t="s">
        <v>779</v>
      </c>
      <c r="L294" s="344"/>
      <c r="M294" s="344"/>
      <c r="N294" s="344"/>
      <c r="O294" s="344"/>
      <c r="P294" s="344"/>
      <c r="Q294" s="344"/>
    </row>
    <row r="295" spans="1:17" s="35" customFormat="1" ht="12" customHeight="1" thickBot="1" x14ac:dyDescent="0.3">
      <c r="A295" s="300" t="s">
        <v>577</v>
      </c>
      <c r="B295" s="301" t="s">
        <v>578</v>
      </c>
      <c r="C295" s="1397" t="s">
        <v>579</v>
      </c>
      <c r="D295" s="586"/>
      <c r="E295" s="301" t="s">
        <v>581</v>
      </c>
      <c r="F295" s="301" t="s">
        <v>665</v>
      </c>
      <c r="G295" s="1397" t="s">
        <v>666</v>
      </c>
      <c r="H295" s="586"/>
      <c r="I295" s="354" t="s">
        <v>667</v>
      </c>
      <c r="J295" s="59" t="s">
        <v>668</v>
      </c>
      <c r="L295" s="344"/>
      <c r="M295" s="344"/>
      <c r="N295" s="344"/>
      <c r="O295" s="344"/>
      <c r="P295" s="344"/>
      <c r="Q295" s="344"/>
    </row>
    <row r="296" spans="1:17" s="35" customFormat="1" ht="15.75" customHeight="1" x14ac:dyDescent="0.25">
      <c r="A296" s="1494" t="s">
        <v>669</v>
      </c>
      <c r="B296" s="1495"/>
      <c r="C296" s="1495"/>
      <c r="D296" s="1495"/>
      <c r="E296" s="1495"/>
      <c r="F296" s="1495"/>
      <c r="G296" s="1495"/>
      <c r="H296" s="1495"/>
      <c r="I296" s="1495"/>
      <c r="J296" s="1496"/>
      <c r="L296" s="344"/>
      <c r="M296" s="344"/>
      <c r="N296" s="344"/>
      <c r="O296" s="344"/>
      <c r="P296" s="344"/>
      <c r="Q296" s="344"/>
    </row>
    <row r="297" spans="1:17" s="35" customFormat="1" ht="21" customHeight="1" x14ac:dyDescent="0.25">
      <c r="A297" s="42" t="s">
        <v>670</v>
      </c>
      <c r="B297" s="328"/>
      <c r="C297" s="965"/>
      <c r="D297" s="1478"/>
      <c r="E297" s="328">
        <v>37429</v>
      </c>
      <c r="F297" s="328"/>
      <c r="G297" s="965"/>
      <c r="H297" s="1478"/>
      <c r="I297" s="355"/>
      <c r="J297" s="86">
        <f>SUM(B297:I297)</f>
        <v>37429</v>
      </c>
      <c r="L297" s="344"/>
      <c r="M297" s="344"/>
      <c r="N297" s="344"/>
      <c r="O297" s="344"/>
      <c r="P297" s="344"/>
      <c r="Q297" s="344"/>
    </row>
    <row r="298" spans="1:17" s="35" customFormat="1" ht="15.95" customHeight="1" x14ac:dyDescent="0.25">
      <c r="A298" s="298" t="s">
        <v>671</v>
      </c>
      <c r="B298" s="328"/>
      <c r="C298" s="965"/>
      <c r="D298" s="1478"/>
      <c r="E298" s="328"/>
      <c r="F298" s="328"/>
      <c r="G298" s="965"/>
      <c r="H298" s="1478"/>
      <c r="I298" s="355"/>
      <c r="J298" s="86">
        <f>SUM(B298:I298)</f>
        <v>0</v>
      </c>
      <c r="L298" s="344"/>
      <c r="M298" s="344"/>
      <c r="N298" s="344"/>
      <c r="O298" s="344"/>
      <c r="P298" s="344"/>
      <c r="Q298" s="344"/>
    </row>
    <row r="299" spans="1:17" s="35" customFormat="1" ht="15.95" customHeight="1" x14ac:dyDescent="0.25">
      <c r="A299" s="298" t="s">
        <v>672</v>
      </c>
      <c r="B299" s="328"/>
      <c r="C299" s="965"/>
      <c r="D299" s="1478"/>
      <c r="E299" s="328"/>
      <c r="F299" s="328"/>
      <c r="G299" s="965"/>
      <c r="H299" s="1478"/>
      <c r="I299" s="355"/>
      <c r="J299" s="86">
        <f>SUM(B299:I299)</f>
        <v>0</v>
      </c>
      <c r="L299" s="344"/>
      <c r="M299" s="344"/>
      <c r="N299" s="344"/>
      <c r="O299" s="344"/>
      <c r="P299" s="344"/>
      <c r="Q299" s="344"/>
    </row>
    <row r="300" spans="1:17" s="35" customFormat="1" ht="15.95" customHeight="1" x14ac:dyDescent="0.25">
      <c r="A300" s="298" t="s">
        <v>673</v>
      </c>
      <c r="B300" s="328"/>
      <c r="C300" s="965"/>
      <c r="D300" s="1478"/>
      <c r="E300" s="328"/>
      <c r="F300" s="328"/>
      <c r="G300" s="965"/>
      <c r="H300" s="1478"/>
      <c r="I300" s="355"/>
      <c r="J300" s="86">
        <f>SUM(B300:I300)</f>
        <v>0</v>
      </c>
      <c r="L300" s="344"/>
      <c r="M300" s="344"/>
      <c r="N300" s="344"/>
      <c r="O300" s="344"/>
      <c r="P300" s="344"/>
      <c r="Q300" s="344"/>
    </row>
    <row r="301" spans="1:17" s="35" customFormat="1" ht="21" customHeight="1" x14ac:dyDescent="0.25">
      <c r="A301" s="322" t="s">
        <v>674</v>
      </c>
      <c r="B301" s="47">
        <f>B297+B298-B299+B300</f>
        <v>0</v>
      </c>
      <c r="C301" s="1479">
        <f>C297+C298-C299+C300</f>
        <v>0</v>
      </c>
      <c r="D301" s="1480"/>
      <c r="E301" s="47">
        <f>E297+E298-E299+E300</f>
        <v>37429</v>
      </c>
      <c r="F301" s="47">
        <f>F297+F298-F299+F300</f>
        <v>0</v>
      </c>
      <c r="G301" s="1479">
        <f>SUM(G297)+G298-G299+G300</f>
        <v>0</v>
      </c>
      <c r="H301" s="1480"/>
      <c r="I301" s="47">
        <f>I297+I298-I299+I300</f>
        <v>0</v>
      </c>
      <c r="J301" s="88">
        <f>SUM(B301:I301)</f>
        <v>37429</v>
      </c>
      <c r="L301" s="344"/>
      <c r="M301" s="344"/>
      <c r="N301" s="344"/>
      <c r="O301" s="344"/>
      <c r="P301" s="344"/>
      <c r="Q301" s="344"/>
    </row>
    <row r="302" spans="1:17" s="35" customFormat="1" ht="15" customHeight="1" x14ac:dyDescent="0.25">
      <c r="A302" s="1783" t="s">
        <v>780</v>
      </c>
      <c r="B302" s="1784"/>
      <c r="C302" s="1784"/>
      <c r="D302" s="1784"/>
      <c r="E302" s="1784"/>
      <c r="F302" s="1784"/>
      <c r="G302" s="1784"/>
      <c r="H302" s="1784"/>
      <c r="I302" s="1784"/>
      <c r="J302" s="1785"/>
      <c r="L302" s="344"/>
      <c r="M302" s="344"/>
      <c r="N302" s="344"/>
      <c r="O302" s="344"/>
      <c r="P302" s="344"/>
      <c r="Q302" s="344"/>
    </row>
    <row r="303" spans="1:17" s="35" customFormat="1" ht="24" customHeight="1" x14ac:dyDescent="0.25">
      <c r="A303" s="42" t="s">
        <v>670</v>
      </c>
      <c r="B303" s="328" t="s">
        <v>702</v>
      </c>
      <c r="C303" s="965"/>
      <c r="D303" s="1478"/>
      <c r="E303" s="328"/>
      <c r="F303" s="328"/>
      <c r="G303" s="965"/>
      <c r="H303" s="1478"/>
      <c r="I303" s="355"/>
      <c r="J303" s="49">
        <f>SUM(B303:I303)</f>
        <v>0</v>
      </c>
      <c r="L303" s="344"/>
      <c r="M303" s="344"/>
      <c r="N303" s="344"/>
      <c r="O303" s="344"/>
      <c r="P303" s="344"/>
      <c r="Q303" s="344"/>
    </row>
    <row r="304" spans="1:17" s="35" customFormat="1" ht="15.95" customHeight="1" x14ac:dyDescent="0.25">
      <c r="A304" s="298" t="s">
        <v>671</v>
      </c>
      <c r="B304" s="328" t="s">
        <v>702</v>
      </c>
      <c r="C304" s="965"/>
      <c r="D304" s="1478"/>
      <c r="E304" s="328"/>
      <c r="F304" s="328"/>
      <c r="G304" s="965"/>
      <c r="H304" s="1478"/>
      <c r="I304" s="355"/>
      <c r="J304" s="49">
        <f>SUM(B304:I304)</f>
        <v>0</v>
      </c>
      <c r="L304" s="344"/>
      <c r="M304" s="344"/>
      <c r="N304" s="344"/>
      <c r="O304" s="344"/>
      <c r="P304" s="344"/>
      <c r="Q304" s="344"/>
    </row>
    <row r="305" spans="1:17" s="35" customFormat="1" ht="15.95" customHeight="1" x14ac:dyDescent="0.25">
      <c r="A305" s="293" t="s">
        <v>672</v>
      </c>
      <c r="B305" s="375" t="s">
        <v>702</v>
      </c>
      <c r="C305" s="965"/>
      <c r="D305" s="1478"/>
      <c r="E305" s="375">
        <f>SUM(E299)+1</f>
        <v>1</v>
      </c>
      <c r="F305" s="375"/>
      <c r="G305" s="1787"/>
      <c r="H305" s="1788"/>
      <c r="I305" s="375"/>
      <c r="J305" s="376">
        <f>SUM(B305:I305)</f>
        <v>1</v>
      </c>
      <c r="L305" s="344"/>
      <c r="M305" s="344"/>
      <c r="N305" s="344"/>
      <c r="O305" s="344"/>
      <c r="P305" s="344"/>
      <c r="Q305" s="344"/>
    </row>
    <row r="306" spans="1:17" s="35" customFormat="1" ht="24" customHeight="1" x14ac:dyDescent="0.25">
      <c r="A306" s="322" t="s">
        <v>674</v>
      </c>
      <c r="B306" s="47" t="s">
        <v>702</v>
      </c>
      <c r="C306" s="1479">
        <f>C303+C304-C305</f>
        <v>0</v>
      </c>
      <c r="D306" s="1480"/>
      <c r="E306" s="47">
        <f>E303+E304-E305</f>
        <v>-1</v>
      </c>
      <c r="F306" s="47">
        <f>F303+F304-F305</f>
        <v>0</v>
      </c>
      <c r="G306" s="1479">
        <f>SUM(G303)+G304-G305</f>
        <v>0</v>
      </c>
      <c r="H306" s="1480"/>
      <c r="I306" s="47">
        <f>SUM(I303)+I304-I305</f>
        <v>0</v>
      </c>
      <c r="J306" s="50">
        <f>SUM(B306:I306)</f>
        <v>-1</v>
      </c>
      <c r="L306" s="344"/>
      <c r="M306" s="344"/>
      <c r="N306" s="344"/>
      <c r="O306" s="344"/>
      <c r="P306" s="344"/>
      <c r="Q306" s="344"/>
    </row>
    <row r="307" spans="1:17" s="35" customFormat="1" ht="13.5" customHeight="1" x14ac:dyDescent="0.25">
      <c r="A307" s="1491" t="s">
        <v>781</v>
      </c>
      <c r="B307" s="1492"/>
      <c r="C307" s="1492"/>
      <c r="D307" s="1492"/>
      <c r="E307" s="1492"/>
      <c r="F307" s="1492"/>
      <c r="G307" s="1492"/>
      <c r="H307" s="1492"/>
      <c r="I307" s="1492"/>
      <c r="J307" s="1493"/>
      <c r="L307" s="344"/>
      <c r="M307" s="344"/>
      <c r="N307" s="344"/>
      <c r="O307" s="344"/>
      <c r="P307" s="344"/>
      <c r="Q307" s="344"/>
    </row>
    <row r="308" spans="1:17" s="35" customFormat="1" ht="23.25" customHeight="1" x14ac:dyDescent="0.25">
      <c r="A308" s="42" t="s">
        <v>670</v>
      </c>
      <c r="B308" s="83">
        <f>SUM(B297)</f>
        <v>0</v>
      </c>
      <c r="C308" s="1487">
        <f>SUM(C297,-C303)</f>
        <v>0</v>
      </c>
      <c r="D308" s="1488"/>
      <c r="E308" s="83">
        <f>SUM(E297,-E303)</f>
        <v>37429</v>
      </c>
      <c r="F308" s="83">
        <f>SUM(F297,-F303)</f>
        <v>0</v>
      </c>
      <c r="G308" s="1487">
        <f>SUM(G297,-G303)</f>
        <v>0</v>
      </c>
      <c r="H308" s="1488"/>
      <c r="I308" s="83">
        <f>SUM(I297,-I303)</f>
        <v>0</v>
      </c>
      <c r="J308" s="377">
        <f>SUM(B308:I308)</f>
        <v>37429</v>
      </c>
      <c r="L308" s="344"/>
      <c r="M308" s="344"/>
      <c r="N308" s="344"/>
      <c r="O308" s="344"/>
      <c r="P308" s="344"/>
      <c r="Q308" s="344"/>
    </row>
    <row r="309" spans="1:17" s="35" customFormat="1" ht="24" customHeight="1" thickBot="1" x14ac:dyDescent="0.3">
      <c r="A309" s="306" t="s">
        <v>674</v>
      </c>
      <c r="B309" s="84">
        <f>SUM(B301)</f>
        <v>0</v>
      </c>
      <c r="C309" s="1463">
        <f>SUM(C301,-C306)</f>
        <v>0</v>
      </c>
      <c r="D309" s="1782"/>
      <c r="E309" s="84">
        <f>SUM(E301,-E306)</f>
        <v>37430</v>
      </c>
      <c r="F309" s="84">
        <f>SUM(F301,-F306)</f>
        <v>0</v>
      </c>
      <c r="G309" s="1463">
        <f>SUM(G301,-G306)</f>
        <v>0</v>
      </c>
      <c r="H309" s="586"/>
      <c r="I309" s="84">
        <f>SUM(I301,-I306)</f>
        <v>0</v>
      </c>
      <c r="J309" s="370">
        <f>SUM(B309,C309,D309,E309,F309,G309,I309)</f>
        <v>37430</v>
      </c>
      <c r="L309" s="344"/>
      <c r="M309" s="344"/>
      <c r="N309" s="344"/>
      <c r="O309" s="344"/>
      <c r="P309" s="344"/>
      <c r="Q309" s="344"/>
    </row>
    <row r="310" spans="1:17" s="35" customFormat="1" ht="12" customHeight="1" x14ac:dyDescent="0.25">
      <c r="A310" s="280"/>
      <c r="B310" s="283"/>
      <c r="C310" s="283"/>
      <c r="D310" s="283"/>
      <c r="E310" s="283"/>
      <c r="F310" s="283"/>
      <c r="G310" s="283"/>
      <c r="H310" s="357"/>
      <c r="I310" s="397"/>
      <c r="J310" s="397"/>
      <c r="L310" s="344"/>
      <c r="M310" s="344"/>
      <c r="N310" s="344"/>
      <c r="O310" s="344"/>
      <c r="P310" s="344"/>
      <c r="Q310" s="344"/>
    </row>
    <row r="311" spans="1:17" s="35" customFormat="1" ht="27.75" customHeight="1" x14ac:dyDescent="0.25">
      <c r="A311" s="1443" t="s">
        <v>783</v>
      </c>
      <c r="B311" s="1444"/>
      <c r="C311" s="1444"/>
      <c r="D311" s="1444"/>
      <c r="E311" s="1444"/>
      <c r="F311" s="1444"/>
      <c r="G311" s="1444"/>
      <c r="H311" s="1444"/>
      <c r="I311" s="1444"/>
      <c r="J311" s="1444"/>
      <c r="L311" s="344"/>
      <c r="M311" s="344"/>
      <c r="N311" s="344"/>
      <c r="O311" s="344"/>
      <c r="P311" s="344"/>
      <c r="Q311" s="344"/>
    </row>
    <row r="312" spans="1:17" s="35" customFormat="1" ht="27" customHeight="1" x14ac:dyDescent="0.25">
      <c r="A312" s="1789" t="s">
        <v>782</v>
      </c>
      <c r="B312" s="1789"/>
      <c r="C312" s="1789"/>
      <c r="D312" s="1789"/>
      <c r="E312" s="1789"/>
      <c r="F312" s="1789"/>
      <c r="G312" s="1789"/>
      <c r="H312" s="1789"/>
      <c r="I312" s="1789"/>
      <c r="J312" s="1789"/>
      <c r="L312" s="344"/>
      <c r="M312" s="344"/>
      <c r="N312" s="344"/>
      <c r="O312" s="344"/>
      <c r="P312" s="344"/>
      <c r="Q312" s="344"/>
    </row>
    <row r="313" spans="1:17" s="35" customFormat="1" ht="6" customHeight="1" x14ac:dyDescent="0.25">
      <c r="A313" s="296"/>
      <c r="B313" s="297"/>
      <c r="C313" s="297"/>
      <c r="D313" s="297"/>
      <c r="E313" s="297"/>
      <c r="F313" s="297"/>
      <c r="G313" s="297"/>
      <c r="H313" s="373"/>
      <c r="I313" s="396"/>
      <c r="J313" s="396"/>
      <c r="L313" s="344"/>
      <c r="M313" s="344"/>
      <c r="N313" s="344"/>
      <c r="O313" s="344"/>
      <c r="P313" s="344"/>
      <c r="Q313" s="344"/>
    </row>
    <row r="314" spans="1:17" ht="25.5" customHeight="1" x14ac:dyDescent="0.25">
      <c r="A314" s="1445" t="s">
        <v>825</v>
      </c>
      <c r="B314" s="1446"/>
      <c r="C314" s="1446"/>
      <c r="D314" s="1446"/>
      <c r="E314" s="1446"/>
      <c r="F314" s="1446"/>
      <c r="G314" s="1446"/>
      <c r="H314" s="1446"/>
      <c r="I314" s="1446"/>
      <c r="J314" s="1446"/>
    </row>
    <row r="315" spans="1:17" ht="24.75" customHeight="1" x14ac:dyDescent="0.25">
      <c r="A315" s="1713" t="s">
        <v>727</v>
      </c>
      <c r="B315" s="1713"/>
      <c r="C315" s="1713"/>
      <c r="D315" s="1713"/>
      <c r="E315" s="1713"/>
      <c r="F315" s="1713"/>
      <c r="G315" s="1713"/>
      <c r="H315" s="1713"/>
      <c r="I315" s="1713"/>
      <c r="J315" s="1713"/>
    </row>
    <row r="316" spans="1:17" ht="10.5" customHeight="1" x14ac:dyDescent="0.25">
      <c r="A316" s="612"/>
      <c r="B316" s="612"/>
      <c r="C316" s="612"/>
      <c r="D316" s="612"/>
      <c r="E316" s="612"/>
      <c r="F316" s="612"/>
      <c r="G316" s="612"/>
      <c r="H316" s="612"/>
      <c r="I316" s="612"/>
      <c r="J316" s="612"/>
    </row>
    <row r="317" spans="1:17" ht="24.75" customHeight="1" x14ac:dyDescent="0.25">
      <c r="A317" s="1443" t="s">
        <v>826</v>
      </c>
      <c r="B317" s="1444"/>
      <c r="C317" s="1444"/>
      <c r="D317" s="1444"/>
      <c r="E317" s="1444"/>
      <c r="F317" s="1444"/>
      <c r="G317" s="1444"/>
      <c r="H317" s="1444"/>
      <c r="I317" s="1444"/>
      <c r="J317" s="1444"/>
    </row>
    <row r="318" spans="1:17" ht="52.5" customHeight="1" x14ac:dyDescent="0.25">
      <c r="A318" s="1451" t="s">
        <v>728</v>
      </c>
      <c r="B318" s="685"/>
      <c r="C318" s="685"/>
      <c r="D318" s="685"/>
      <c r="E318" s="685"/>
      <c r="F318" s="685"/>
      <c r="G318" s="685"/>
      <c r="H318" s="685"/>
      <c r="I318" s="685"/>
      <c r="J318" s="685"/>
    </row>
    <row r="319" spans="1:17" ht="12.75" hidden="1" customHeight="1" x14ac:dyDescent="0.25">
      <c r="A319" s="1450"/>
      <c r="B319" s="774"/>
      <c r="C319" s="774"/>
      <c r="D319" s="774"/>
      <c r="E319" s="774"/>
      <c r="F319" s="774"/>
      <c r="G319" s="774"/>
      <c r="H319" s="774"/>
      <c r="I319" s="775" t="s">
        <v>654</v>
      </c>
      <c r="J319" s="775"/>
    </row>
    <row r="320" spans="1:17" ht="45.75" hidden="1" customHeight="1" x14ac:dyDescent="0.25">
      <c r="A320" s="1425" t="s">
        <v>549</v>
      </c>
      <c r="B320" s="1447"/>
      <c r="C320" s="1447"/>
      <c r="D320" s="1427" t="s">
        <v>729</v>
      </c>
      <c r="E320" s="1447"/>
      <c r="F320" s="1295" t="s">
        <v>730</v>
      </c>
      <c r="G320" s="1429"/>
      <c r="H320" s="641" t="s">
        <v>731</v>
      </c>
      <c r="I320" s="1294"/>
      <c r="J320" s="1441"/>
    </row>
    <row r="321" spans="1:17" ht="12" hidden="1" customHeight="1" x14ac:dyDescent="0.25">
      <c r="A321" s="1439" t="s">
        <v>577</v>
      </c>
      <c r="B321" s="725"/>
      <c r="C321" s="725"/>
      <c r="D321" s="787" t="s">
        <v>578</v>
      </c>
      <c r="E321" s="725"/>
      <c r="F321" s="787" t="s">
        <v>579</v>
      </c>
      <c r="G321" s="725"/>
      <c r="H321" s="787" t="s">
        <v>580</v>
      </c>
      <c r="I321" s="725"/>
      <c r="J321" s="726"/>
    </row>
    <row r="322" spans="1:17" ht="13.5" hidden="1" customHeight="1" x14ac:dyDescent="0.25">
      <c r="A322" s="1178" t="s">
        <v>732</v>
      </c>
      <c r="B322" s="1206"/>
      <c r="C322" s="1206"/>
      <c r="D322" s="1179">
        <v>10832</v>
      </c>
      <c r="E322" s="1440"/>
      <c r="F322" s="1179">
        <v>78646</v>
      </c>
      <c r="G322" s="1440"/>
      <c r="H322" s="1179">
        <v>77652</v>
      </c>
      <c r="I322" s="1179"/>
      <c r="J322" s="1208"/>
    </row>
    <row r="323" spans="1:17" ht="15.75" hidden="1" customHeight="1" x14ac:dyDescent="0.25">
      <c r="A323" s="532" t="s">
        <v>733</v>
      </c>
      <c r="B323" s="533"/>
      <c r="C323" s="533"/>
      <c r="D323" s="514">
        <v>63187</v>
      </c>
      <c r="E323" s="924"/>
      <c r="F323" s="514">
        <v>61239</v>
      </c>
      <c r="G323" s="924"/>
      <c r="H323" s="514">
        <v>123287</v>
      </c>
      <c r="I323" s="514"/>
      <c r="J323" s="602"/>
    </row>
    <row r="324" spans="1:17" s="96" customFormat="1" ht="17.25" hidden="1" customHeight="1" x14ac:dyDescent="0.25">
      <c r="A324" s="1117" t="s">
        <v>734</v>
      </c>
      <c r="B324" s="1431"/>
      <c r="C324" s="1431"/>
      <c r="D324" s="1018">
        <f>SUM(D322)-D323</f>
        <v>-52355</v>
      </c>
      <c r="E324" s="1442"/>
      <c r="F324" s="1018">
        <f>SUM(F322)-F323</f>
        <v>17407</v>
      </c>
      <c r="G324" s="1442"/>
      <c r="H324" s="1018">
        <f>SUM(H322)-H323</f>
        <v>-45635</v>
      </c>
      <c r="I324" s="1018"/>
      <c r="J324" s="1067"/>
      <c r="L324" s="346"/>
      <c r="M324" s="346"/>
      <c r="N324" s="346"/>
      <c r="O324" s="346"/>
      <c r="P324" s="346"/>
      <c r="Q324" s="346"/>
    </row>
    <row r="325" spans="1:17" ht="5.25" hidden="1" customHeight="1" x14ac:dyDescent="0.25">
      <c r="A325" s="773"/>
      <c r="B325" s="773"/>
      <c r="C325" s="773"/>
      <c r="D325" s="773"/>
      <c r="E325" s="773"/>
      <c r="F325" s="773"/>
      <c r="G325" s="773"/>
      <c r="H325" s="773"/>
      <c r="I325" s="773"/>
      <c r="J325" s="773"/>
    </row>
    <row r="326" spans="1:17" ht="12.75" hidden="1" customHeight="1" x14ac:dyDescent="0.25">
      <c r="A326" s="589"/>
      <c r="B326" s="589"/>
      <c r="C326" s="589"/>
      <c r="D326" s="589"/>
      <c r="E326" s="589"/>
      <c r="F326" s="589"/>
      <c r="G326" s="589"/>
      <c r="H326" s="589"/>
      <c r="I326" s="589"/>
      <c r="J326" s="589"/>
    </row>
    <row r="327" spans="1:17" ht="15" hidden="1" customHeight="1" x14ac:dyDescent="0.25">
      <c r="A327" s="774"/>
      <c r="B327" s="774"/>
      <c r="C327" s="774"/>
      <c r="D327" s="774"/>
      <c r="E327" s="774"/>
      <c r="F327" s="774"/>
      <c r="G327" s="774"/>
      <c r="H327" s="774"/>
      <c r="I327" s="1233" t="s">
        <v>678</v>
      </c>
      <c r="J327" s="1233"/>
    </row>
    <row r="328" spans="1:17" s="97" customFormat="1" ht="45" hidden="1" customHeight="1" x14ac:dyDescent="0.25">
      <c r="A328" s="1425" t="s">
        <v>735</v>
      </c>
      <c r="B328" s="1426"/>
      <c r="C328" s="1426"/>
      <c r="D328" s="1426"/>
      <c r="E328" s="1426"/>
      <c r="F328" s="1427" t="s">
        <v>729</v>
      </c>
      <c r="G328" s="1426"/>
      <c r="H328" s="641" t="s">
        <v>731</v>
      </c>
      <c r="I328" s="1294"/>
      <c r="J328" s="1441"/>
      <c r="L328" s="342"/>
      <c r="M328" s="342"/>
      <c r="N328" s="342"/>
      <c r="O328" s="342"/>
      <c r="P328" s="342"/>
      <c r="Q328" s="342"/>
    </row>
    <row r="329" spans="1:17" s="1" customFormat="1" ht="12" hidden="1" customHeight="1" x14ac:dyDescent="0.25">
      <c r="A329" s="1366" t="s">
        <v>577</v>
      </c>
      <c r="B329" s="725"/>
      <c r="C329" s="725"/>
      <c r="D329" s="725"/>
      <c r="E329" s="725"/>
      <c r="F329" s="550" t="s">
        <v>578</v>
      </c>
      <c r="G329" s="725"/>
      <c r="H329" s="550" t="s">
        <v>579</v>
      </c>
      <c r="I329" s="725"/>
      <c r="J329" s="726"/>
      <c r="L329" s="342"/>
      <c r="M329" s="342"/>
      <c r="N329" s="342"/>
      <c r="O329" s="342"/>
      <c r="P329" s="342"/>
      <c r="Q329" s="342"/>
    </row>
    <row r="330" spans="1:17" ht="17.25" hidden="1" customHeight="1" x14ac:dyDescent="0.25">
      <c r="A330" s="1419" t="s">
        <v>736</v>
      </c>
      <c r="B330" s="1420"/>
      <c r="C330" s="1420"/>
      <c r="D330" s="1420"/>
      <c r="E330" s="1420"/>
      <c r="F330" s="1179">
        <v>54300</v>
      </c>
      <c r="G330" s="1440"/>
      <c r="H330" s="1179">
        <v>54300</v>
      </c>
      <c r="I330" s="1179"/>
      <c r="J330" s="1208"/>
    </row>
    <row r="331" spans="1:17" ht="21" hidden="1" customHeight="1" x14ac:dyDescent="0.25">
      <c r="A331" s="540" t="s">
        <v>737</v>
      </c>
      <c r="B331" s="541"/>
      <c r="C331" s="541"/>
      <c r="D331" s="541"/>
      <c r="E331" s="541"/>
      <c r="F331" s="514">
        <v>-22595</v>
      </c>
      <c r="G331" s="924"/>
      <c r="H331" s="514">
        <v>6720</v>
      </c>
      <c r="I331" s="514"/>
      <c r="J331" s="602"/>
    </row>
    <row r="332" spans="1:17" ht="14.25" hidden="1" customHeight="1" x14ac:dyDescent="0.25">
      <c r="A332" s="532" t="s">
        <v>738</v>
      </c>
      <c r="B332" s="533"/>
      <c r="C332" s="533"/>
      <c r="D332" s="533"/>
      <c r="E332" s="533"/>
      <c r="F332" s="514">
        <v>0</v>
      </c>
      <c r="G332" s="924"/>
      <c r="H332" s="514">
        <v>0</v>
      </c>
      <c r="I332" s="514"/>
      <c r="J332" s="602"/>
    </row>
    <row r="333" spans="1:17" ht="17.25" hidden="1" customHeight="1" x14ac:dyDescent="0.25">
      <c r="A333" s="765" t="s">
        <v>739</v>
      </c>
      <c r="B333" s="766"/>
      <c r="C333" s="766"/>
      <c r="D333" s="766"/>
      <c r="E333" s="766"/>
      <c r="F333" s="852">
        <v>0</v>
      </c>
      <c r="G333" s="1140"/>
      <c r="H333" s="852">
        <v>0</v>
      </c>
      <c r="I333" s="852"/>
      <c r="J333" s="853"/>
    </row>
    <row r="334" spans="1:17" ht="6.75" hidden="1" customHeight="1" x14ac:dyDescent="0.25">
      <c r="A334" s="612"/>
      <c r="B334" s="612"/>
      <c r="C334" s="612"/>
      <c r="D334" s="612"/>
      <c r="E334" s="612"/>
      <c r="F334" s="612"/>
      <c r="G334" s="612"/>
      <c r="H334" s="612"/>
      <c r="I334" s="612"/>
      <c r="J334" s="612"/>
    </row>
    <row r="335" spans="1:17" ht="15" hidden="1" customHeight="1" x14ac:dyDescent="0.25">
      <c r="A335" s="774"/>
      <c r="B335" s="774"/>
      <c r="C335" s="774"/>
      <c r="D335" s="774"/>
      <c r="E335" s="774"/>
      <c r="F335" s="774"/>
      <c r="G335" s="774"/>
      <c r="H335" s="774"/>
      <c r="I335" s="1708" t="s">
        <v>740</v>
      </c>
      <c r="J335" s="1708"/>
    </row>
    <row r="336" spans="1:17" s="97" customFormat="1" ht="51" hidden="1" customHeight="1" x14ac:dyDescent="0.25">
      <c r="A336" s="1425" t="s">
        <v>549</v>
      </c>
      <c r="B336" s="1426"/>
      <c r="C336" s="1426"/>
      <c r="D336" s="1427" t="s">
        <v>729</v>
      </c>
      <c r="E336" s="1426"/>
      <c r="F336" s="1170" t="s">
        <v>730</v>
      </c>
      <c r="G336" s="1426"/>
      <c r="H336" s="1428" t="s">
        <v>731</v>
      </c>
      <c r="I336" s="1429"/>
      <c r="J336" s="1430"/>
      <c r="L336" s="342"/>
      <c r="M336" s="342"/>
      <c r="N336" s="342"/>
      <c r="O336" s="342"/>
      <c r="P336" s="342"/>
      <c r="Q336" s="342"/>
    </row>
    <row r="337" spans="1:17" ht="12.75" hidden="1" customHeight="1" x14ac:dyDescent="0.25">
      <c r="A337" s="1439" t="s">
        <v>577</v>
      </c>
      <c r="B337" s="725"/>
      <c r="C337" s="725"/>
      <c r="D337" s="787" t="s">
        <v>578</v>
      </c>
      <c r="E337" s="725"/>
      <c r="F337" s="787" t="s">
        <v>579</v>
      </c>
      <c r="G337" s="725"/>
      <c r="H337" s="787" t="s">
        <v>580</v>
      </c>
      <c r="I337" s="725"/>
      <c r="J337" s="726"/>
    </row>
    <row r="338" spans="1:17" ht="24.75" hidden="1" customHeight="1" x14ac:dyDescent="0.25">
      <c r="A338" s="1433" t="s">
        <v>741</v>
      </c>
      <c r="B338" s="690"/>
      <c r="C338" s="690"/>
      <c r="D338" s="1434"/>
      <c r="E338" s="1435"/>
      <c r="F338" s="1434"/>
      <c r="G338" s="1435"/>
      <c r="H338" s="1435"/>
      <c r="I338" s="1435"/>
      <c r="J338" s="1436"/>
    </row>
    <row r="339" spans="1:17" ht="26.25" hidden="1" customHeight="1" x14ac:dyDescent="0.25">
      <c r="A339" s="1437" t="s">
        <v>742</v>
      </c>
      <c r="B339" s="1438"/>
      <c r="C339" s="1438"/>
      <c r="D339" s="514"/>
      <c r="E339" s="1333"/>
      <c r="F339" s="514"/>
      <c r="G339" s="1333"/>
      <c r="H339" s="1333"/>
      <c r="I339" s="1333"/>
      <c r="J339" s="1334"/>
    </row>
    <row r="340" spans="1:17" ht="16.5" hidden="1" customHeight="1" x14ac:dyDescent="0.25">
      <c r="A340" s="1117" t="s">
        <v>734</v>
      </c>
      <c r="B340" s="1431"/>
      <c r="C340" s="1431"/>
      <c r="D340" s="1432">
        <f>SUM(D338)-D339</f>
        <v>0</v>
      </c>
      <c r="E340" s="1423"/>
      <c r="F340" s="1432">
        <f>SUM(F338)-F339</f>
        <v>0</v>
      </c>
      <c r="G340" s="1423"/>
      <c r="H340" s="1423">
        <f>SUM(H338)-H339</f>
        <v>0</v>
      </c>
      <c r="I340" s="1423"/>
      <c r="J340" s="1424"/>
    </row>
    <row r="341" spans="1:17" ht="10.5" hidden="1" customHeight="1" x14ac:dyDescent="0.25">
      <c r="A341" s="773"/>
      <c r="B341" s="773"/>
      <c r="C341" s="773"/>
      <c r="D341" s="773"/>
      <c r="E341" s="773"/>
      <c r="F341" s="773"/>
      <c r="G341" s="773"/>
      <c r="H341" s="773"/>
      <c r="I341" s="773"/>
      <c r="J341" s="773"/>
    </row>
    <row r="342" spans="1:17" ht="13.5" hidden="1" customHeight="1" x14ac:dyDescent="0.25">
      <c r="A342" s="774"/>
      <c r="B342" s="774"/>
      <c r="C342" s="774"/>
      <c r="D342" s="774"/>
      <c r="E342" s="774"/>
      <c r="F342" s="774"/>
      <c r="G342" s="774"/>
      <c r="H342" s="774"/>
      <c r="I342" s="1708" t="s">
        <v>743</v>
      </c>
      <c r="J342" s="1708"/>
    </row>
    <row r="343" spans="1:17" s="97" customFormat="1" ht="49.5" hidden="1" customHeight="1" x14ac:dyDescent="0.25">
      <c r="A343" s="1425" t="s">
        <v>744</v>
      </c>
      <c r="B343" s="1426"/>
      <c r="C343" s="1426"/>
      <c r="D343" s="1426"/>
      <c r="E343" s="1426"/>
      <c r="F343" s="1427" t="s">
        <v>729</v>
      </c>
      <c r="G343" s="1426"/>
      <c r="H343" s="1428" t="s">
        <v>731</v>
      </c>
      <c r="I343" s="1429"/>
      <c r="J343" s="1430"/>
      <c r="L343" s="342"/>
      <c r="M343" s="342"/>
      <c r="N343" s="342"/>
      <c r="O343" s="342"/>
      <c r="P343" s="342"/>
      <c r="Q343" s="342"/>
    </row>
    <row r="344" spans="1:17" ht="12.75" hidden="1" customHeight="1" x14ac:dyDescent="0.25">
      <c r="A344" s="1366" t="s">
        <v>577</v>
      </c>
      <c r="B344" s="725"/>
      <c r="C344" s="725"/>
      <c r="D344" s="725"/>
      <c r="E344" s="725"/>
      <c r="F344" s="550" t="s">
        <v>578</v>
      </c>
      <c r="G344" s="725"/>
      <c r="H344" s="550" t="s">
        <v>579</v>
      </c>
      <c r="I344" s="725"/>
      <c r="J344" s="726"/>
    </row>
    <row r="345" spans="1:17" ht="24" hidden="1" customHeight="1" x14ac:dyDescent="0.25">
      <c r="A345" s="1419" t="s">
        <v>745</v>
      </c>
      <c r="B345" s="1420"/>
      <c r="C345" s="1420"/>
      <c r="D345" s="1420"/>
      <c r="E345" s="1420"/>
      <c r="F345" s="1421"/>
      <c r="G345" s="1206"/>
      <c r="H345" s="1206"/>
      <c r="I345" s="1206"/>
      <c r="J345" s="1422"/>
    </row>
    <row r="346" spans="1:17" ht="15" hidden="1" customHeight="1" x14ac:dyDescent="0.25">
      <c r="A346" s="532" t="s">
        <v>738</v>
      </c>
      <c r="B346" s="533"/>
      <c r="C346" s="533"/>
      <c r="D346" s="533"/>
      <c r="E346" s="533"/>
      <c r="F346" s="763"/>
      <c r="G346" s="533"/>
      <c r="H346" s="533"/>
      <c r="I346" s="533"/>
      <c r="J346" s="740"/>
    </row>
    <row r="347" spans="1:17" hidden="1" x14ac:dyDescent="0.25">
      <c r="A347" s="765" t="s">
        <v>739</v>
      </c>
      <c r="B347" s="766"/>
      <c r="C347" s="766"/>
      <c r="D347" s="766"/>
      <c r="E347" s="766"/>
      <c r="F347" s="628"/>
      <c r="G347" s="766"/>
      <c r="H347" s="766"/>
      <c r="I347" s="766"/>
      <c r="J347" s="629"/>
    </row>
    <row r="348" spans="1:17" ht="22.5" customHeight="1" thickBot="1" x14ac:dyDescent="0.3">
      <c r="A348" s="609" t="s">
        <v>827</v>
      </c>
      <c r="B348" s="610"/>
      <c r="C348" s="610"/>
      <c r="D348" s="610"/>
      <c r="E348" s="610"/>
      <c r="F348" s="610"/>
      <c r="G348" s="610"/>
      <c r="H348" s="610"/>
      <c r="I348" s="610"/>
      <c r="J348" s="610"/>
    </row>
    <row r="349" spans="1:17" s="1" customFormat="1" ht="12.75" customHeight="1" x14ac:dyDescent="0.25">
      <c r="A349" s="1405" t="s">
        <v>746</v>
      </c>
      <c r="B349" s="1406"/>
      <c r="C349" s="595" t="s">
        <v>757</v>
      </c>
      <c r="D349" s="596"/>
      <c r="E349" s="596"/>
      <c r="F349" s="596"/>
      <c r="G349" s="596"/>
      <c r="H349" s="596"/>
      <c r="I349" s="596"/>
      <c r="J349" s="597"/>
      <c r="L349" s="342"/>
      <c r="M349" s="342"/>
      <c r="N349" s="342"/>
      <c r="O349" s="342"/>
      <c r="P349" s="342"/>
      <c r="Q349" s="342"/>
    </row>
    <row r="350" spans="1:17" s="1" customFormat="1" ht="22.5" customHeight="1" x14ac:dyDescent="0.25">
      <c r="A350" s="1407"/>
      <c r="B350" s="1408"/>
      <c r="C350" s="564" t="s">
        <v>0</v>
      </c>
      <c r="D350" s="564" t="s">
        <v>1</v>
      </c>
      <c r="E350" s="1399" t="s">
        <v>2</v>
      </c>
      <c r="F350" s="627"/>
      <c r="G350" s="1399" t="s">
        <v>3</v>
      </c>
      <c r="H350" s="1402"/>
      <c r="I350" s="1402"/>
      <c r="J350" s="1411" t="s">
        <v>4</v>
      </c>
      <c r="L350" s="342"/>
      <c r="M350" s="342"/>
      <c r="N350" s="342"/>
      <c r="O350" s="342"/>
      <c r="P350" s="342"/>
      <c r="Q350" s="342"/>
    </row>
    <row r="351" spans="1:17" s="1" customFormat="1" ht="23.25" customHeight="1" x14ac:dyDescent="0.25">
      <c r="A351" s="1409"/>
      <c r="B351" s="1410"/>
      <c r="C351" s="565"/>
      <c r="D351" s="565"/>
      <c r="E351" s="1400"/>
      <c r="F351" s="1401"/>
      <c r="G351" s="1403"/>
      <c r="H351" s="1404"/>
      <c r="I351" s="1404"/>
      <c r="J351" s="1412"/>
      <c r="L351" s="342"/>
      <c r="M351" s="342"/>
      <c r="N351" s="342"/>
      <c r="O351" s="342"/>
      <c r="P351" s="342"/>
      <c r="Q351" s="342"/>
    </row>
    <row r="352" spans="1:17" s="11" customFormat="1" ht="12" customHeight="1" thickBot="1" x14ac:dyDescent="0.25">
      <c r="A352" s="1366" t="s">
        <v>577</v>
      </c>
      <c r="B352" s="551"/>
      <c r="C352" s="301" t="s">
        <v>578</v>
      </c>
      <c r="D352" s="301" t="s">
        <v>579</v>
      </c>
      <c r="E352" s="550" t="s">
        <v>580</v>
      </c>
      <c r="F352" s="551"/>
      <c r="G352" s="1397" t="s">
        <v>581</v>
      </c>
      <c r="H352" s="1398"/>
      <c r="I352" s="1398"/>
      <c r="J352" s="59" t="s">
        <v>665</v>
      </c>
      <c r="L352" s="342"/>
      <c r="M352" s="342"/>
      <c r="N352" s="342"/>
      <c r="O352" s="342"/>
      <c r="P352" s="342"/>
      <c r="Q352" s="342"/>
    </row>
    <row r="353" spans="1:17" ht="18.75" customHeight="1" x14ac:dyDescent="0.25">
      <c r="A353" s="1413" t="s">
        <v>5</v>
      </c>
      <c r="B353" s="546"/>
      <c r="C353" s="312">
        <v>10401</v>
      </c>
      <c r="D353" s="304"/>
      <c r="E353" s="814"/>
      <c r="F353" s="1414"/>
      <c r="G353" s="1415"/>
      <c r="H353" s="1416"/>
      <c r="I353" s="1417"/>
      <c r="J353" s="101">
        <f>C353+D353-E353-G353</f>
        <v>10401</v>
      </c>
    </row>
    <row r="354" spans="1:17" ht="33.75" hidden="1" customHeight="1" x14ac:dyDescent="0.25">
      <c r="A354" s="540" t="s">
        <v>6</v>
      </c>
      <c r="B354" s="533"/>
      <c r="C354" s="299"/>
      <c r="D354" s="299"/>
      <c r="E354" s="514"/>
      <c r="F354" s="1045"/>
      <c r="G354" s="514"/>
      <c r="H354" s="1045"/>
      <c r="I354" s="619">
        <f>C354+D354-E354-G354</f>
        <v>0</v>
      </c>
      <c r="J354" s="1226"/>
    </row>
    <row r="355" spans="1:17" ht="23.25" hidden="1" customHeight="1" x14ac:dyDescent="0.25">
      <c r="A355" s="540" t="s">
        <v>7</v>
      </c>
      <c r="B355" s="533"/>
      <c r="C355" s="299"/>
      <c r="D355" s="299"/>
      <c r="E355" s="514"/>
      <c r="F355" s="1045"/>
      <c r="G355" s="514"/>
      <c r="H355" s="1045"/>
      <c r="I355" s="619">
        <f>C355+D355-E355-G355</f>
        <v>0</v>
      </c>
      <c r="J355" s="1226"/>
    </row>
    <row r="356" spans="1:17" ht="22.5" hidden="1" customHeight="1" x14ac:dyDescent="0.25">
      <c r="A356" s="511" t="s">
        <v>8</v>
      </c>
      <c r="B356" s="531"/>
      <c r="C356" s="299"/>
      <c r="D356" s="299"/>
      <c r="E356" s="514"/>
      <c r="F356" s="1045"/>
      <c r="G356" s="514"/>
      <c r="H356" s="1045"/>
      <c r="I356" s="619">
        <f>C356+D356-E356-G356</f>
        <v>0</v>
      </c>
      <c r="J356" s="1226"/>
    </row>
    <row r="357" spans="1:17" ht="16.5" hidden="1" customHeight="1" x14ac:dyDescent="0.25">
      <c r="A357" s="942" t="s">
        <v>9</v>
      </c>
      <c r="B357" s="513"/>
      <c r="C357" s="299"/>
      <c r="D357" s="299"/>
      <c r="E357" s="514"/>
      <c r="F357" s="1045"/>
      <c r="G357" s="514"/>
      <c r="H357" s="1045"/>
      <c r="I357" s="619">
        <f>C357+D357-E357-G357</f>
        <v>0</v>
      </c>
      <c r="J357" s="1226"/>
    </row>
    <row r="358" spans="1:17" ht="15.75" customHeight="1" x14ac:dyDescent="0.25">
      <c r="A358" s="942" t="s">
        <v>10</v>
      </c>
      <c r="B358" s="513"/>
      <c r="C358" s="299"/>
      <c r="D358" s="299"/>
      <c r="E358" s="514"/>
      <c r="F358" s="1045"/>
      <c r="G358" s="1388"/>
      <c r="H358" s="1389"/>
      <c r="I358" s="1390"/>
      <c r="J358" s="102">
        <f>C358+D358-E358-G358</f>
        <v>0</v>
      </c>
    </row>
    <row r="359" spans="1:17" ht="18.75" customHeight="1" thickBot="1" x14ac:dyDescent="0.3">
      <c r="A359" s="1391" t="s">
        <v>11</v>
      </c>
      <c r="B359" s="1392"/>
      <c r="C359" s="307">
        <f>SUM(C353:C358)</f>
        <v>10401</v>
      </c>
      <c r="D359" s="307">
        <f>SUM(D353:D358)</f>
        <v>0</v>
      </c>
      <c r="E359" s="1129">
        <f>SUM(E353:F358)</f>
        <v>0</v>
      </c>
      <c r="F359" s="1393"/>
      <c r="G359" s="1394">
        <f>SUM(G353:H358)</f>
        <v>0</v>
      </c>
      <c r="H359" s="1395"/>
      <c r="I359" s="1396"/>
      <c r="J359" s="370">
        <f>SUM(I353:J358)</f>
        <v>10401</v>
      </c>
    </row>
    <row r="360" spans="1:17" ht="17.25" customHeight="1" x14ac:dyDescent="0.25"/>
    <row r="361" spans="1:17" s="1" customFormat="1" ht="15.75" thickBot="1" x14ac:dyDescent="0.3">
      <c r="A361" s="103" t="s">
        <v>828</v>
      </c>
      <c r="B361" s="281"/>
      <c r="C361" s="281"/>
      <c r="D361" s="281"/>
      <c r="E361" s="281"/>
      <c r="F361" s="281"/>
      <c r="G361" s="281"/>
      <c r="H361" s="374"/>
      <c r="I361" s="1233" t="s">
        <v>654</v>
      </c>
      <c r="J361" s="1233"/>
      <c r="L361" s="342"/>
      <c r="M361" s="342"/>
      <c r="N361" s="342"/>
      <c r="O361" s="342"/>
      <c r="P361" s="342"/>
      <c r="Q361" s="342"/>
    </row>
    <row r="362" spans="1:17" s="97" customFormat="1" ht="25.5" customHeight="1" x14ac:dyDescent="0.25">
      <c r="A362" s="637" t="s">
        <v>12</v>
      </c>
      <c r="B362" s="562"/>
      <c r="C362" s="562"/>
      <c r="D362" s="562"/>
      <c r="E362" s="730" t="s">
        <v>13</v>
      </c>
      <c r="F362" s="777"/>
      <c r="G362" s="561" t="s">
        <v>14</v>
      </c>
      <c r="H362" s="562"/>
      <c r="I362" s="730" t="s">
        <v>15</v>
      </c>
      <c r="J362" s="1719"/>
      <c r="L362" s="342"/>
      <c r="M362" s="342"/>
      <c r="N362" s="342"/>
      <c r="O362" s="342"/>
      <c r="P362" s="342"/>
      <c r="Q362" s="342"/>
    </row>
    <row r="363" spans="1:17" s="11" customFormat="1" ht="13.5" customHeight="1" thickBot="1" x14ac:dyDescent="0.25">
      <c r="A363" s="1366" t="s">
        <v>577</v>
      </c>
      <c r="B363" s="551"/>
      <c r="C363" s="551"/>
      <c r="D363" s="551"/>
      <c r="E363" s="550" t="s">
        <v>578</v>
      </c>
      <c r="F363" s="551"/>
      <c r="G363" s="550" t="s">
        <v>579</v>
      </c>
      <c r="H363" s="551"/>
      <c r="I363" s="550" t="s">
        <v>580</v>
      </c>
      <c r="J363" s="1720"/>
      <c r="L363" s="342"/>
      <c r="M363" s="342"/>
      <c r="N363" s="342"/>
      <c r="O363" s="342"/>
      <c r="P363" s="342"/>
      <c r="Q363" s="342"/>
    </row>
    <row r="364" spans="1:17" ht="13.5" customHeight="1" x14ac:dyDescent="0.25">
      <c r="A364" s="1383" t="s">
        <v>16</v>
      </c>
      <c r="B364" s="1384"/>
      <c r="C364" s="1384"/>
      <c r="D364" s="1384"/>
      <c r="E364" s="1385"/>
      <c r="F364" s="1385"/>
      <c r="G364" s="1385"/>
      <c r="H364" s="1385"/>
      <c r="I364" s="1385"/>
      <c r="J364" s="1386"/>
    </row>
    <row r="365" spans="1:17" x14ac:dyDescent="0.25">
      <c r="A365" s="532" t="s">
        <v>17</v>
      </c>
      <c r="B365" s="533"/>
      <c r="C365" s="533"/>
      <c r="D365" s="533"/>
      <c r="E365" s="801">
        <v>196214</v>
      </c>
      <c r="F365" s="801"/>
      <c r="G365" s="801"/>
      <c r="H365" s="801"/>
      <c r="I365" s="514">
        <f>SUM(E365:H365)</f>
        <v>196214</v>
      </c>
      <c r="J365" s="602"/>
    </row>
    <row r="366" spans="1:17" ht="22.5" hidden="1" customHeight="1" x14ac:dyDescent="0.25">
      <c r="A366" s="540" t="s">
        <v>6</v>
      </c>
      <c r="B366" s="541"/>
      <c r="C366" s="541"/>
      <c r="D366" s="541"/>
      <c r="E366" s="801"/>
      <c r="F366" s="801"/>
      <c r="G366" s="801"/>
      <c r="H366" s="801"/>
      <c r="I366" s="514">
        <f>SUM(E366:H366)</f>
        <v>0</v>
      </c>
      <c r="J366" s="602"/>
    </row>
    <row r="367" spans="1:17" ht="15.75" hidden="1" customHeight="1" x14ac:dyDescent="0.25">
      <c r="A367" s="540" t="s">
        <v>7</v>
      </c>
      <c r="B367" s="541"/>
      <c r="C367" s="541"/>
      <c r="D367" s="541"/>
      <c r="E367" s="801"/>
      <c r="F367" s="801"/>
      <c r="G367" s="801"/>
      <c r="H367" s="801"/>
      <c r="I367" s="514">
        <f>SUM(E367:H367)</f>
        <v>0</v>
      </c>
      <c r="J367" s="602"/>
    </row>
    <row r="368" spans="1:17" x14ac:dyDescent="0.25">
      <c r="A368" s="532" t="s">
        <v>8</v>
      </c>
      <c r="B368" s="533"/>
      <c r="C368" s="533"/>
      <c r="D368" s="533"/>
      <c r="E368" s="801"/>
      <c r="F368" s="801"/>
      <c r="G368" s="801"/>
      <c r="H368" s="801"/>
      <c r="I368" s="514">
        <f>SUM(E368:H368)</f>
        <v>0</v>
      </c>
      <c r="J368" s="602"/>
    </row>
    <row r="369" spans="1:17" x14ac:dyDescent="0.25">
      <c r="A369" s="532" t="s">
        <v>10</v>
      </c>
      <c r="B369" s="533"/>
      <c r="C369" s="533"/>
      <c r="D369" s="533"/>
      <c r="E369" s="801"/>
      <c r="F369" s="801"/>
      <c r="G369" s="801"/>
      <c r="H369" s="801"/>
      <c r="I369" s="514">
        <f>SUM(E369:H369)</f>
        <v>0</v>
      </c>
      <c r="J369" s="602"/>
    </row>
    <row r="370" spans="1:17" ht="16.5" customHeight="1" thickBot="1" x14ac:dyDescent="0.3">
      <c r="A370" s="1380" t="s">
        <v>18</v>
      </c>
      <c r="B370" s="1381"/>
      <c r="C370" s="1381"/>
      <c r="D370" s="1382"/>
      <c r="E370" s="928">
        <f>SUM(E365:F369)</f>
        <v>196214</v>
      </c>
      <c r="F370" s="880"/>
      <c r="G370" s="928">
        <f>SUM(G365:H369)</f>
        <v>0</v>
      </c>
      <c r="H370" s="880"/>
      <c r="I370" s="928">
        <f>SUM(I365:J369)</f>
        <v>196214</v>
      </c>
      <c r="J370" s="881"/>
    </row>
    <row r="371" spans="1:17" ht="13.5" customHeight="1" x14ac:dyDescent="0.25">
      <c r="A371" s="555" t="s">
        <v>19</v>
      </c>
      <c r="B371" s="1375"/>
      <c r="C371" s="1375"/>
      <c r="D371" s="1375"/>
      <c r="E371" s="1376"/>
      <c r="F371" s="1376"/>
      <c r="G371" s="1376"/>
      <c r="H371" s="1376"/>
      <c r="I371" s="1376"/>
      <c r="J371" s="1377"/>
    </row>
    <row r="372" spans="1:17" s="104" customFormat="1" ht="15" customHeight="1" x14ac:dyDescent="0.25">
      <c r="A372" s="1373" t="s">
        <v>20</v>
      </c>
      <c r="B372" s="1374"/>
      <c r="C372" s="1374"/>
      <c r="D372" s="1374"/>
      <c r="E372" s="678">
        <f>I372-G372</f>
        <v>202636</v>
      </c>
      <c r="F372" s="678"/>
      <c r="G372" s="1721">
        <v>1239288</v>
      </c>
      <c r="H372" s="1721"/>
      <c r="I372" s="1378">
        <v>1441924</v>
      </c>
      <c r="J372" s="1379"/>
      <c r="L372" s="1693" t="s">
        <v>832</v>
      </c>
      <c r="M372" s="347"/>
      <c r="N372" s="347"/>
      <c r="O372" s="347"/>
      <c r="P372" s="347"/>
      <c r="Q372" s="347"/>
    </row>
    <row r="373" spans="1:17" s="104" customFormat="1" ht="15" hidden="1" customHeight="1" x14ac:dyDescent="0.25">
      <c r="A373" s="1371" t="s">
        <v>21</v>
      </c>
      <c r="B373" s="1372"/>
      <c r="C373" s="1372"/>
      <c r="D373" s="1372"/>
      <c r="E373" s="678"/>
      <c r="F373" s="678"/>
      <c r="G373" s="678"/>
      <c r="H373" s="678"/>
      <c r="I373" s="840">
        <f t="shared" ref="I373:I378" si="7">SUM(E373:H373)</f>
        <v>0</v>
      </c>
      <c r="J373" s="679"/>
      <c r="L373" s="1693"/>
      <c r="M373" s="347"/>
      <c r="N373" s="347"/>
      <c r="O373" s="347"/>
      <c r="P373" s="347"/>
      <c r="Q373" s="347"/>
    </row>
    <row r="374" spans="1:17" s="104" customFormat="1" ht="16.5" hidden="1" customHeight="1" x14ac:dyDescent="0.25">
      <c r="A374" s="1371" t="s">
        <v>7</v>
      </c>
      <c r="B374" s="1372"/>
      <c r="C374" s="1372"/>
      <c r="D374" s="1372"/>
      <c r="E374" s="678"/>
      <c r="F374" s="678"/>
      <c r="G374" s="678"/>
      <c r="H374" s="678"/>
      <c r="I374" s="840">
        <f t="shared" si="7"/>
        <v>0</v>
      </c>
      <c r="J374" s="679"/>
      <c r="L374" s="1693"/>
      <c r="M374" s="347"/>
      <c r="N374" s="347"/>
      <c r="O374" s="347"/>
      <c r="P374" s="347"/>
      <c r="Q374" s="347"/>
    </row>
    <row r="375" spans="1:17" s="104" customFormat="1" ht="15" customHeight="1" x14ac:dyDescent="0.25">
      <c r="A375" s="1373" t="s">
        <v>8</v>
      </c>
      <c r="B375" s="1374"/>
      <c r="C375" s="1374"/>
      <c r="D375" s="1374"/>
      <c r="E375" s="678"/>
      <c r="F375" s="678"/>
      <c r="G375" s="678"/>
      <c r="H375" s="678"/>
      <c r="I375" s="840">
        <f t="shared" si="7"/>
        <v>0</v>
      </c>
      <c r="J375" s="679"/>
      <c r="L375" s="1693"/>
      <c r="M375" s="347"/>
      <c r="N375" s="347"/>
      <c r="O375" s="347"/>
      <c r="P375" s="347"/>
      <c r="Q375" s="347"/>
    </row>
    <row r="376" spans="1:17" ht="15" hidden="1" customHeight="1" x14ac:dyDescent="0.25">
      <c r="A376" s="532" t="s">
        <v>22</v>
      </c>
      <c r="B376" s="533"/>
      <c r="C376" s="533"/>
      <c r="D376" s="533"/>
      <c r="E376" s="801"/>
      <c r="F376" s="801"/>
      <c r="G376" s="801"/>
      <c r="H376" s="801"/>
      <c r="I376" s="917">
        <f t="shared" si="7"/>
        <v>0</v>
      </c>
      <c r="J376" s="602"/>
      <c r="L376" s="1693"/>
    </row>
    <row r="377" spans="1:17" x14ac:dyDescent="0.25">
      <c r="A377" s="532" t="s">
        <v>9</v>
      </c>
      <c r="B377" s="533"/>
      <c r="C377" s="533"/>
      <c r="D377" s="533"/>
      <c r="E377" s="801">
        <v>10674</v>
      </c>
      <c r="F377" s="801"/>
      <c r="G377" s="801"/>
      <c r="H377" s="801"/>
      <c r="I377" s="917">
        <f t="shared" si="7"/>
        <v>10674</v>
      </c>
      <c r="J377" s="602"/>
      <c r="L377" s="1693"/>
    </row>
    <row r="378" spans="1:17" x14ac:dyDescent="0.25">
      <c r="A378" s="532" t="s">
        <v>10</v>
      </c>
      <c r="B378" s="533"/>
      <c r="C378" s="533"/>
      <c r="D378" s="533"/>
      <c r="E378" s="801">
        <v>45496</v>
      </c>
      <c r="F378" s="801"/>
      <c r="G378" s="801"/>
      <c r="H378" s="801"/>
      <c r="I378" s="917">
        <f t="shared" si="7"/>
        <v>45496</v>
      </c>
      <c r="J378" s="602"/>
      <c r="L378" s="1693"/>
    </row>
    <row r="379" spans="1:17" ht="18.75" customHeight="1" thickBot="1" x14ac:dyDescent="0.3">
      <c r="A379" s="1368" t="s">
        <v>23</v>
      </c>
      <c r="B379" s="1369"/>
      <c r="C379" s="1369"/>
      <c r="D379" s="1370"/>
      <c r="E379" s="1018">
        <f>SUM(E372:F378)</f>
        <v>258806</v>
      </c>
      <c r="F379" s="1018"/>
      <c r="G379" s="1018">
        <f>SUM(G372:H378)</f>
        <v>1239288</v>
      </c>
      <c r="H379" s="1018"/>
      <c r="I379" s="1018">
        <f>SUM(I372:J378)</f>
        <v>1498094</v>
      </c>
      <c r="J379" s="1067"/>
    </row>
    <row r="380" spans="1:17" ht="11.25" customHeight="1" x14ac:dyDescent="0.25">
      <c r="A380" s="773"/>
      <c r="B380" s="773"/>
      <c r="C380" s="773"/>
      <c r="D380" s="773"/>
      <c r="E380" s="773"/>
      <c r="F380" s="773"/>
      <c r="G380" s="773"/>
      <c r="H380" s="773"/>
      <c r="I380" s="773"/>
      <c r="J380" s="773"/>
    </row>
    <row r="381" spans="1:17" ht="12.75" customHeight="1" thickBot="1" x14ac:dyDescent="0.3">
      <c r="A381" s="774"/>
      <c r="B381" s="774"/>
      <c r="C381" s="774"/>
      <c r="D381" s="774"/>
      <c r="E381" s="774"/>
      <c r="F381" s="774"/>
      <c r="G381" s="774"/>
      <c r="I381" s="1233" t="s">
        <v>678</v>
      </c>
      <c r="J381" s="1233"/>
    </row>
    <row r="382" spans="1:17" s="98" customFormat="1" ht="32.25" customHeight="1" x14ac:dyDescent="0.2">
      <c r="A382" s="637" t="s">
        <v>24</v>
      </c>
      <c r="B382" s="562"/>
      <c r="C382" s="562"/>
      <c r="D382" s="562"/>
      <c r="E382" s="562"/>
      <c r="F382" s="760" t="s">
        <v>759</v>
      </c>
      <c r="G382" s="761"/>
      <c r="H382" s="760" t="s">
        <v>551</v>
      </c>
      <c r="I382" s="761"/>
      <c r="J382" s="762"/>
      <c r="L382" s="342"/>
      <c r="M382" s="342"/>
      <c r="N382" s="342"/>
      <c r="O382" s="342"/>
      <c r="P382" s="342"/>
      <c r="Q382" s="342"/>
    </row>
    <row r="383" spans="1:17" s="11" customFormat="1" ht="10.5" customHeight="1" thickBot="1" x14ac:dyDescent="0.25">
      <c r="A383" s="1366" t="s">
        <v>577</v>
      </c>
      <c r="B383" s="551"/>
      <c r="C383" s="551"/>
      <c r="D383" s="551"/>
      <c r="E383" s="551"/>
      <c r="F383" s="550" t="s">
        <v>578</v>
      </c>
      <c r="G383" s="551"/>
      <c r="H383" s="550" t="s">
        <v>579</v>
      </c>
      <c r="I383" s="551"/>
      <c r="J383" s="552"/>
      <c r="L383" s="342"/>
      <c r="M383" s="342"/>
      <c r="N383" s="342"/>
      <c r="O383" s="342"/>
      <c r="P383" s="342"/>
      <c r="Q383" s="342"/>
    </row>
    <row r="384" spans="1:17" x14ac:dyDescent="0.25">
      <c r="A384" s="545" t="s">
        <v>26</v>
      </c>
      <c r="B384" s="546"/>
      <c r="C384" s="546"/>
      <c r="D384" s="546"/>
      <c r="E384" s="546"/>
      <c r="F384" s="1367">
        <f>SUM(G379)</f>
        <v>1239288</v>
      </c>
      <c r="G384" s="1367"/>
      <c r="H384" s="547">
        <v>333034</v>
      </c>
      <c r="I384" s="547"/>
      <c r="J384" s="856"/>
    </row>
    <row r="385" spans="1:17" ht="18" customHeight="1" x14ac:dyDescent="0.25">
      <c r="A385" s="530" t="s">
        <v>27</v>
      </c>
      <c r="B385" s="618"/>
      <c r="C385" s="618"/>
      <c r="D385" s="618"/>
      <c r="E385" s="531"/>
      <c r="F385" s="1365">
        <f>SUM(I379)</f>
        <v>1498094</v>
      </c>
      <c r="G385" s="1365"/>
      <c r="H385" s="514">
        <v>730822</v>
      </c>
      <c r="I385" s="514"/>
      <c r="J385" s="602"/>
    </row>
    <row r="386" spans="1:17" x14ac:dyDescent="0.25">
      <c r="A386" s="1132" t="s">
        <v>28</v>
      </c>
      <c r="B386" s="533"/>
      <c r="C386" s="533"/>
      <c r="D386" s="533"/>
      <c r="E386" s="533"/>
      <c r="F386" s="619">
        <f>SUM(I379)</f>
        <v>1498094</v>
      </c>
      <c r="G386" s="1017"/>
      <c r="H386" s="619">
        <f>SUM(H385)</f>
        <v>730822</v>
      </c>
      <c r="I386" s="514"/>
      <c r="J386" s="602"/>
    </row>
    <row r="387" spans="1:17" ht="15" customHeight="1" x14ac:dyDescent="0.25">
      <c r="A387" s="511" t="s">
        <v>29</v>
      </c>
      <c r="B387" s="1363"/>
      <c r="C387" s="1363"/>
      <c r="D387" s="1363"/>
      <c r="E387" s="1364"/>
      <c r="F387" s="514">
        <f>SUM(I370)</f>
        <v>196214</v>
      </c>
      <c r="G387" s="514"/>
      <c r="H387" s="514">
        <v>235937</v>
      </c>
      <c r="I387" s="514"/>
      <c r="J387" s="602"/>
    </row>
    <row r="388" spans="1:17" ht="15.75" customHeight="1" x14ac:dyDescent="0.25">
      <c r="A388" s="511" t="s">
        <v>30</v>
      </c>
      <c r="B388" s="512"/>
      <c r="C388" s="512"/>
      <c r="D388" s="512"/>
      <c r="E388" s="622"/>
      <c r="F388" s="514"/>
      <c r="G388" s="514"/>
      <c r="H388" s="514"/>
      <c r="I388" s="514"/>
      <c r="J388" s="602"/>
    </row>
    <row r="389" spans="1:17" ht="15.75" thickBot="1" x14ac:dyDescent="0.3">
      <c r="A389" s="926" t="s">
        <v>31</v>
      </c>
      <c r="B389" s="725"/>
      <c r="C389" s="725"/>
      <c r="D389" s="725"/>
      <c r="E389" s="725"/>
      <c r="F389" s="928">
        <f>SUM(F387:G388)</f>
        <v>196214</v>
      </c>
      <c r="G389" s="1351"/>
      <c r="H389" s="928">
        <f>SUM(H387:J388)</f>
        <v>235937</v>
      </c>
      <c r="I389" s="1351"/>
      <c r="J389" s="1352"/>
    </row>
    <row r="390" spans="1:17" s="1" customFormat="1" ht="27.75" customHeight="1" x14ac:dyDescent="0.25">
      <c r="A390" s="1353" t="s">
        <v>829</v>
      </c>
      <c r="B390" s="612"/>
      <c r="C390" s="612"/>
      <c r="D390" s="612"/>
      <c r="E390" s="612"/>
      <c r="F390" s="612"/>
      <c r="G390" s="612"/>
      <c r="H390" s="612"/>
      <c r="I390" s="612"/>
      <c r="J390" s="612"/>
      <c r="L390" s="342"/>
      <c r="M390" s="342"/>
      <c r="N390" s="342"/>
      <c r="O390" s="342"/>
      <c r="P390" s="342"/>
      <c r="Q390" s="342"/>
    </row>
    <row r="391" spans="1:17" s="2" customFormat="1" ht="25.5" customHeight="1" thickBot="1" x14ac:dyDescent="0.3">
      <c r="A391" s="1354" t="s">
        <v>32</v>
      </c>
      <c r="B391" s="1355"/>
      <c r="C391" s="1355"/>
      <c r="D391" s="1355"/>
      <c r="E391" s="1355"/>
      <c r="F391" s="1355"/>
      <c r="G391" s="1355"/>
      <c r="H391" s="1355"/>
      <c r="I391" s="1355"/>
      <c r="J391" s="1355"/>
      <c r="L391" s="342"/>
      <c r="M391" s="342"/>
      <c r="N391" s="342"/>
      <c r="O391" s="342"/>
      <c r="P391" s="342"/>
      <c r="Q391" s="342"/>
    </row>
    <row r="392" spans="1:17" s="105" customFormat="1" ht="14.25" customHeight="1" x14ac:dyDescent="0.25">
      <c r="A392" s="637" t="s">
        <v>33</v>
      </c>
      <c r="B392" s="562"/>
      <c r="C392" s="562"/>
      <c r="D392" s="562"/>
      <c r="E392" s="562"/>
      <c r="F392" s="561" t="s">
        <v>760</v>
      </c>
      <c r="G392" s="562"/>
      <c r="H392" s="562"/>
      <c r="I392" s="562"/>
      <c r="J392" s="563"/>
      <c r="L392" s="344"/>
      <c r="M392" s="344"/>
      <c r="N392" s="344"/>
      <c r="O392" s="344"/>
      <c r="P392" s="344"/>
      <c r="Q392" s="344"/>
    </row>
    <row r="393" spans="1:17" s="105" customFormat="1" ht="22.5" customHeight="1" thickBot="1" x14ac:dyDescent="0.3">
      <c r="A393" s="1356"/>
      <c r="B393" s="1357"/>
      <c r="C393" s="1357"/>
      <c r="D393" s="1357"/>
      <c r="E393" s="1357"/>
      <c r="F393" s="1358" t="s">
        <v>35</v>
      </c>
      <c r="G393" s="1359"/>
      <c r="H393" s="1360" t="s">
        <v>36</v>
      </c>
      <c r="I393" s="1361"/>
      <c r="J393" s="1362"/>
      <c r="L393" s="344"/>
      <c r="M393" s="344"/>
      <c r="N393" s="344"/>
      <c r="O393" s="344"/>
      <c r="P393" s="344"/>
      <c r="Q393" s="344"/>
    </row>
    <row r="394" spans="1:17" s="35" customFormat="1" ht="25.5" hidden="1" customHeight="1" x14ac:dyDescent="0.25">
      <c r="A394" s="1337" t="s">
        <v>37</v>
      </c>
      <c r="B394" s="1338"/>
      <c r="C394" s="1338"/>
      <c r="D394" s="1338"/>
      <c r="E394" s="1338"/>
      <c r="F394" s="1338"/>
      <c r="G394" s="1338"/>
      <c r="H394" s="1338"/>
      <c r="I394" s="1338"/>
      <c r="J394" s="1339"/>
      <c r="L394" s="344"/>
      <c r="M394" s="344"/>
      <c r="N394" s="344"/>
      <c r="O394" s="344"/>
      <c r="P394" s="344"/>
      <c r="Q394" s="344"/>
    </row>
    <row r="395" spans="1:17" s="35" customFormat="1" ht="24" customHeight="1" thickBot="1" x14ac:dyDescent="0.3">
      <c r="A395" s="1340" t="s">
        <v>38</v>
      </c>
      <c r="B395" s="1341"/>
      <c r="C395" s="1341"/>
      <c r="D395" s="1341"/>
      <c r="E395" s="1342"/>
      <c r="F395" s="578">
        <f>SUM(I365,I372)</f>
        <v>1638138</v>
      </c>
      <c r="G395" s="640"/>
      <c r="H395" s="1343">
        <f>SUM(F395)</f>
        <v>1638138</v>
      </c>
      <c r="I395" s="1344"/>
      <c r="J395" s="1345"/>
      <c r="L395" s="344"/>
      <c r="M395" s="344"/>
      <c r="N395" s="344"/>
      <c r="O395" s="344"/>
      <c r="P395" s="344"/>
      <c r="Q395" s="344"/>
    </row>
    <row r="396" spans="1:17" ht="25.5" hidden="1" customHeight="1" x14ac:dyDescent="0.25">
      <c r="A396" s="1346" t="s">
        <v>39</v>
      </c>
      <c r="B396" s="1347"/>
      <c r="C396" s="1347"/>
      <c r="D396" s="1347"/>
      <c r="E396" s="1347"/>
      <c r="F396" s="1348" t="s">
        <v>702</v>
      </c>
      <c r="G396" s="1349"/>
      <c r="H396" s="1347"/>
      <c r="I396" s="1347"/>
      <c r="J396" s="1350"/>
    </row>
    <row r="397" spans="1:17" ht="8.25" customHeight="1" x14ac:dyDescent="0.25">
      <c r="A397" s="773"/>
      <c r="B397" s="773"/>
      <c r="C397" s="773"/>
      <c r="D397" s="773"/>
      <c r="E397" s="773"/>
      <c r="F397" s="773"/>
      <c r="G397" s="773"/>
      <c r="H397" s="773"/>
      <c r="I397" s="773"/>
      <c r="J397" s="773"/>
    </row>
    <row r="398" spans="1:17" s="1" customFormat="1" ht="15" customHeight="1" x14ac:dyDescent="0.25">
      <c r="A398" s="846" t="s">
        <v>830</v>
      </c>
      <c r="B398" s="846"/>
      <c r="C398" s="846"/>
      <c r="D398" s="846"/>
      <c r="E398" s="846"/>
      <c r="F398" s="846"/>
      <c r="G398" s="846"/>
      <c r="H398" s="846"/>
      <c r="I398" s="410"/>
      <c r="J398" s="410"/>
      <c r="L398" s="342"/>
      <c r="M398" s="342"/>
      <c r="N398" s="342"/>
      <c r="O398" s="342"/>
      <c r="P398" s="342"/>
      <c r="Q398" s="342"/>
    </row>
    <row r="399" spans="1:17" s="1" customFormat="1" ht="25.5" customHeight="1" x14ac:dyDescent="0.25">
      <c r="A399" s="1722" t="s">
        <v>761</v>
      </c>
      <c r="B399" s="1722"/>
      <c r="C399" s="1722"/>
      <c r="D399" s="1722"/>
      <c r="E399" s="1722"/>
      <c r="F399" s="1722"/>
      <c r="G399" s="1722"/>
      <c r="H399" s="1722"/>
      <c r="I399" s="1722"/>
      <c r="J399" s="1722"/>
      <c r="L399" s="342"/>
      <c r="M399" s="342"/>
      <c r="N399" s="342"/>
      <c r="O399" s="342"/>
      <c r="P399" s="342"/>
      <c r="Q399" s="342"/>
    </row>
    <row r="400" spans="1:17" ht="5.25" customHeight="1" x14ac:dyDescent="0.25">
      <c r="A400" s="612"/>
      <c r="B400" s="612"/>
      <c r="C400" s="612"/>
      <c r="D400" s="612"/>
      <c r="E400" s="612"/>
      <c r="F400" s="612"/>
      <c r="G400" s="612"/>
      <c r="H400" s="612"/>
      <c r="I400" s="612"/>
      <c r="J400" s="612"/>
    </row>
    <row r="401" spans="1:10" ht="23.25" customHeight="1" thickBot="1" x14ac:dyDescent="0.3">
      <c r="A401" s="963" t="s">
        <v>831</v>
      </c>
      <c r="B401" s="688"/>
      <c r="C401" s="688"/>
      <c r="D401" s="688"/>
      <c r="E401" s="688"/>
      <c r="F401" s="688"/>
      <c r="G401" s="688"/>
      <c r="H401" s="688"/>
      <c r="I401" s="688"/>
      <c r="J401" s="688"/>
    </row>
    <row r="402" spans="1:10" ht="31.5" customHeight="1" thickBot="1" x14ac:dyDescent="0.3">
      <c r="A402" s="1329" t="s">
        <v>46</v>
      </c>
      <c r="B402" s="1041"/>
      <c r="C402" s="1041"/>
      <c r="D402" s="1041"/>
      <c r="E402" s="1041"/>
      <c r="F402" s="1330" t="s">
        <v>759</v>
      </c>
      <c r="G402" s="1331"/>
      <c r="H402" s="1330" t="s">
        <v>551</v>
      </c>
      <c r="I402" s="1331"/>
      <c r="J402" s="1332"/>
    </row>
    <row r="403" spans="1:10" hidden="1" x14ac:dyDescent="0.25">
      <c r="A403" s="1323" t="s">
        <v>47</v>
      </c>
      <c r="B403" s="1324"/>
      <c r="C403" s="1324"/>
      <c r="D403" s="1324"/>
      <c r="E403" s="1324"/>
      <c r="F403" s="1325"/>
      <c r="G403" s="1326"/>
      <c r="H403" s="1325"/>
      <c r="I403" s="1327"/>
      <c r="J403" s="1328"/>
    </row>
    <row r="404" spans="1:10" hidden="1" x14ac:dyDescent="0.25">
      <c r="A404" s="532" t="s">
        <v>48</v>
      </c>
      <c r="B404" s="749"/>
      <c r="C404" s="749"/>
      <c r="D404" s="749"/>
      <c r="E404" s="749"/>
      <c r="F404" s="1316"/>
      <c r="G404" s="1317"/>
      <c r="H404" s="1316"/>
      <c r="I404" s="1318"/>
      <c r="J404" s="1319"/>
    </row>
    <row r="405" spans="1:10" hidden="1" x14ac:dyDescent="0.25">
      <c r="A405" s="532" t="s">
        <v>48</v>
      </c>
      <c r="B405" s="749"/>
      <c r="C405" s="749"/>
      <c r="D405" s="749"/>
      <c r="E405" s="749"/>
      <c r="F405" s="1316"/>
      <c r="G405" s="1317"/>
      <c r="H405" s="1316"/>
      <c r="I405" s="1318"/>
      <c r="J405" s="1319"/>
    </row>
    <row r="406" spans="1:10" ht="18" customHeight="1" x14ac:dyDescent="0.25">
      <c r="A406" s="1306" t="s">
        <v>787</v>
      </c>
      <c r="B406" s="1307"/>
      <c r="C406" s="1307"/>
      <c r="D406" s="1307"/>
      <c r="E406" s="1307"/>
      <c r="F406" s="538">
        <v>1327</v>
      </c>
      <c r="G406" s="1308"/>
      <c r="H406" s="538">
        <v>1411</v>
      </c>
      <c r="I406" s="1322"/>
      <c r="J406" s="539"/>
    </row>
    <row r="407" spans="1:10" x14ac:dyDescent="0.25">
      <c r="A407" s="615" t="s">
        <v>50</v>
      </c>
      <c r="B407" s="616"/>
      <c r="C407" s="616"/>
      <c r="D407" s="616"/>
      <c r="E407" s="616"/>
      <c r="F407" s="536">
        <v>1327</v>
      </c>
      <c r="G407" s="537"/>
      <c r="H407" s="536">
        <v>1411</v>
      </c>
      <c r="I407" s="891"/>
      <c r="J407" s="892"/>
    </row>
    <row r="408" spans="1:10" hidden="1" x14ac:dyDescent="0.25">
      <c r="A408" s="615" t="s">
        <v>51</v>
      </c>
      <c r="B408" s="616"/>
      <c r="C408" s="616"/>
      <c r="D408" s="616"/>
      <c r="E408" s="616"/>
      <c r="F408" s="536"/>
      <c r="G408" s="537"/>
      <c r="H408" s="536"/>
      <c r="I408" s="891"/>
      <c r="J408" s="892"/>
    </row>
    <row r="409" spans="1:10" hidden="1" x14ac:dyDescent="0.25">
      <c r="A409" s="615" t="s">
        <v>48</v>
      </c>
      <c r="B409" s="616"/>
      <c r="C409" s="616"/>
      <c r="D409" s="616"/>
      <c r="E409" s="616"/>
      <c r="F409" s="536"/>
      <c r="G409" s="537"/>
      <c r="H409" s="536"/>
      <c r="I409" s="891"/>
      <c r="J409" s="892"/>
    </row>
    <row r="410" spans="1:10" hidden="1" x14ac:dyDescent="0.25">
      <c r="A410" s="1313" t="s">
        <v>52</v>
      </c>
      <c r="B410" s="1314"/>
      <c r="C410" s="1314"/>
      <c r="D410" s="1314"/>
      <c r="E410" s="1314"/>
      <c r="F410" s="973"/>
      <c r="G410" s="1315"/>
    </row>
    <row r="411" spans="1:10" hidden="1" x14ac:dyDescent="0.25">
      <c r="A411" s="615" t="s">
        <v>53</v>
      </c>
      <c r="B411" s="616"/>
      <c r="C411" s="616"/>
      <c r="D411" s="616"/>
      <c r="E411" s="616"/>
      <c r="F411" s="536"/>
      <c r="G411" s="537"/>
    </row>
    <row r="412" spans="1:10" hidden="1" x14ac:dyDescent="0.25">
      <c r="A412" s="615" t="s">
        <v>48</v>
      </c>
      <c r="B412" s="616"/>
      <c r="C412" s="616"/>
      <c r="D412" s="616"/>
      <c r="E412" s="616"/>
      <c r="F412" s="536"/>
      <c r="G412" s="537"/>
      <c r="H412" s="536"/>
      <c r="I412" s="891"/>
      <c r="J412" s="892"/>
    </row>
    <row r="413" spans="1:10" ht="15.75" thickBot="1" x14ac:dyDescent="0.3">
      <c r="A413" s="1306" t="s">
        <v>762</v>
      </c>
      <c r="B413" s="1307"/>
      <c r="C413" s="1307"/>
      <c r="D413" s="1307"/>
      <c r="E413" s="1307"/>
      <c r="F413" s="538">
        <v>0</v>
      </c>
      <c r="G413" s="1308"/>
      <c r="H413" s="1309">
        <v>0</v>
      </c>
      <c r="I413" s="1310"/>
      <c r="J413" s="1311"/>
    </row>
    <row r="414" spans="1:10" ht="15.75" hidden="1" thickBot="1" x14ac:dyDescent="0.3">
      <c r="A414" s="532" t="s">
        <v>53</v>
      </c>
      <c r="B414" s="749"/>
      <c r="C414" s="749"/>
      <c r="D414" s="749"/>
      <c r="E414" s="749"/>
      <c r="F414" s="536"/>
      <c r="G414" s="537"/>
      <c r="H414" s="536"/>
      <c r="I414" s="891"/>
      <c r="J414" s="892"/>
    </row>
    <row r="415" spans="1:10" ht="15.75" hidden="1" thickBot="1" x14ac:dyDescent="0.3">
      <c r="A415" s="532" t="s">
        <v>48</v>
      </c>
      <c r="B415" s="749"/>
      <c r="C415" s="749"/>
      <c r="D415" s="749"/>
      <c r="E415" s="749"/>
      <c r="F415" s="536"/>
      <c r="G415" s="537"/>
      <c r="H415" s="536"/>
      <c r="I415" s="891"/>
      <c r="J415" s="892"/>
    </row>
    <row r="416" spans="1:10" ht="15.75" hidden="1" thickBot="1" x14ac:dyDescent="0.3">
      <c r="A416" s="746" t="s">
        <v>48</v>
      </c>
      <c r="B416" s="1181"/>
      <c r="C416" s="1181"/>
      <c r="D416" s="1181"/>
      <c r="E416" s="1181"/>
      <c r="F416" s="1302"/>
      <c r="G416" s="1303"/>
      <c r="H416" s="1302"/>
      <c r="I416" s="1304"/>
      <c r="J416" s="1305"/>
    </row>
    <row r="417" spans="1:17" ht="27" customHeight="1" x14ac:dyDescent="0.25">
      <c r="A417" s="773"/>
      <c r="B417" s="773"/>
      <c r="C417" s="773"/>
      <c r="D417" s="773"/>
      <c r="E417" s="773"/>
      <c r="F417" s="773"/>
      <c r="G417" s="773"/>
      <c r="H417" s="773"/>
      <c r="I417" s="773"/>
      <c r="J417" s="773"/>
    </row>
    <row r="418" spans="1:17" x14ac:dyDescent="0.25">
      <c r="A418" s="1312" t="s">
        <v>55</v>
      </c>
      <c r="B418" s="799"/>
      <c r="C418" s="799"/>
      <c r="D418" s="799"/>
      <c r="E418" s="799"/>
      <c r="F418" s="799"/>
      <c r="G418" s="799"/>
      <c r="H418" s="799"/>
      <c r="I418" s="799"/>
      <c r="J418" s="799"/>
    </row>
    <row r="419" spans="1:17" s="1" customFormat="1" ht="15.75" thickBot="1" x14ac:dyDescent="0.3">
      <c r="A419" s="1301" t="s">
        <v>56</v>
      </c>
      <c r="B419" s="610"/>
      <c r="C419" s="610"/>
      <c r="D419" s="610"/>
      <c r="E419" s="610"/>
      <c r="F419" s="610"/>
      <c r="G419" s="610"/>
      <c r="H419" s="610"/>
      <c r="I419" s="610"/>
      <c r="J419" s="610"/>
      <c r="L419" s="342"/>
      <c r="M419" s="342"/>
      <c r="N419" s="342"/>
      <c r="O419" s="342"/>
      <c r="P419" s="342"/>
      <c r="Q419" s="342"/>
    </row>
    <row r="420" spans="1:17" ht="32.25" customHeight="1" thickBot="1" x14ac:dyDescent="0.3">
      <c r="A420" s="824" t="s">
        <v>57</v>
      </c>
      <c r="B420" s="1298"/>
      <c r="C420" s="1298"/>
      <c r="D420" s="1298"/>
      <c r="E420" s="1299"/>
      <c r="F420" s="760" t="s">
        <v>25</v>
      </c>
      <c r="G420" s="761"/>
      <c r="H420" s="760" t="s">
        <v>551</v>
      </c>
      <c r="I420" s="761"/>
      <c r="J420" s="762"/>
    </row>
    <row r="421" spans="1:17" x14ac:dyDescent="0.25">
      <c r="A421" s="1300" t="s">
        <v>58</v>
      </c>
      <c r="B421" s="546"/>
      <c r="C421" s="546"/>
      <c r="D421" s="546"/>
      <c r="E421" s="546"/>
      <c r="F421" s="547">
        <f>SUM(H421)</f>
        <v>675000</v>
      </c>
      <c r="G421" s="771"/>
      <c r="H421" s="547">
        <v>675000</v>
      </c>
      <c r="I421" s="547"/>
      <c r="J421" s="856"/>
    </row>
    <row r="422" spans="1:17" x14ac:dyDescent="0.25">
      <c r="A422" s="800" t="s">
        <v>59</v>
      </c>
      <c r="B422" s="533"/>
      <c r="C422" s="533"/>
      <c r="D422" s="533"/>
      <c r="E422" s="533"/>
      <c r="F422" s="514">
        <f>SUM(H422)</f>
        <v>3</v>
      </c>
      <c r="G422" s="763"/>
      <c r="H422" s="514">
        <v>3</v>
      </c>
      <c r="I422" s="514"/>
      <c r="J422" s="602"/>
    </row>
    <row r="423" spans="1:17" x14ac:dyDescent="0.25">
      <c r="A423" s="800" t="s">
        <v>60</v>
      </c>
      <c r="B423" s="770"/>
      <c r="C423" s="770"/>
      <c r="D423" s="770"/>
      <c r="E423" s="770"/>
      <c r="F423" s="514">
        <f>SUM(H423)</f>
        <v>675000</v>
      </c>
      <c r="G423" s="763"/>
      <c r="H423" s="514">
        <f>SUM(H421)</f>
        <v>675000</v>
      </c>
      <c r="I423" s="514"/>
      <c r="J423" s="602"/>
    </row>
    <row r="424" spans="1:17" ht="15.75" thickBot="1" x14ac:dyDescent="0.3">
      <c r="A424" s="807" t="s">
        <v>61</v>
      </c>
      <c r="B424" s="725"/>
      <c r="C424" s="725"/>
      <c r="D424" s="725"/>
      <c r="E424" s="725"/>
      <c r="F424" s="880">
        <f>SUM(H424)</f>
        <v>675000</v>
      </c>
      <c r="G424" s="787"/>
      <c r="H424" s="880">
        <f>SUM(H423)</f>
        <v>675000</v>
      </c>
      <c r="I424" s="880"/>
      <c r="J424" s="881"/>
    </row>
    <row r="425" spans="1:17" ht="15.75" hidden="1" thickBot="1" x14ac:dyDescent="0.3">
      <c r="A425" s="1290" t="s">
        <v>62</v>
      </c>
      <c r="B425" s="1291"/>
      <c r="C425" s="1291"/>
      <c r="D425" s="1291"/>
      <c r="E425" s="1291"/>
      <c r="F425" s="1291"/>
      <c r="G425" s="1291"/>
      <c r="H425" s="1291"/>
      <c r="I425" s="1291"/>
      <c r="J425" s="1292"/>
    </row>
    <row r="426" spans="1:17" ht="33" hidden="1" customHeight="1" x14ac:dyDescent="0.25">
      <c r="A426" s="757" t="s">
        <v>57</v>
      </c>
      <c r="B426" s="758"/>
      <c r="C426" s="758"/>
      <c r="D426" s="758"/>
      <c r="E426" s="759"/>
      <c r="F426" s="1293" t="s">
        <v>63</v>
      </c>
      <c r="G426" s="1294"/>
      <c r="H426" s="1295" t="s">
        <v>551</v>
      </c>
      <c r="I426" s="1296"/>
      <c r="J426" s="1297"/>
    </row>
    <row r="427" spans="1:17" ht="12.75" customHeight="1" x14ac:dyDescent="0.25">
      <c r="A427" s="1284" t="s">
        <v>64</v>
      </c>
      <c r="B427" s="1285"/>
      <c r="C427" s="1285"/>
      <c r="D427" s="1285"/>
      <c r="E427" s="1285"/>
      <c r="F427" s="1285"/>
      <c r="G427" s="1285"/>
      <c r="H427" s="1285"/>
      <c r="I427" s="1285"/>
      <c r="J427" s="1286"/>
    </row>
    <row r="428" spans="1:17" x14ac:dyDescent="0.25">
      <c r="A428" s="1278" t="s">
        <v>567</v>
      </c>
      <c r="B428" s="1133"/>
      <c r="C428" s="1133"/>
      <c r="D428" s="1133"/>
      <c r="E428" s="1133"/>
      <c r="F428" s="1143">
        <f>SUM(D36)</f>
        <v>222750</v>
      </c>
      <c r="G428" s="1143"/>
      <c r="H428" s="1287">
        <v>270000</v>
      </c>
      <c r="I428" s="1288"/>
      <c r="J428" s="1289"/>
    </row>
    <row r="429" spans="1:17" x14ac:dyDescent="0.25">
      <c r="A429" s="1278" t="s">
        <v>583</v>
      </c>
      <c r="B429" s="1133"/>
      <c r="C429" s="1133"/>
      <c r="D429" s="1133"/>
      <c r="E429" s="1133"/>
      <c r="F429" s="1143">
        <f>SUM(D37)</f>
        <v>229500</v>
      </c>
      <c r="G429" s="1143"/>
      <c r="H429" s="1279">
        <v>270000</v>
      </c>
      <c r="I429" s="1279"/>
      <c r="J429" s="1280"/>
    </row>
    <row r="430" spans="1:17" x14ac:dyDescent="0.25">
      <c r="A430" s="1278" t="s">
        <v>569</v>
      </c>
      <c r="B430" s="1133"/>
      <c r="C430" s="1133"/>
      <c r="D430" s="1133"/>
      <c r="E430" s="1133"/>
      <c r="F430" s="1143">
        <f>SUM(D38)</f>
        <v>222750</v>
      </c>
      <c r="G430" s="1143"/>
      <c r="H430" s="1279">
        <v>135000</v>
      </c>
      <c r="I430" s="1279"/>
      <c r="J430" s="1280"/>
    </row>
    <row r="431" spans="1:17" ht="16.5" customHeight="1" x14ac:dyDescent="0.25">
      <c r="A431" s="1281" t="s">
        <v>65</v>
      </c>
      <c r="B431" s="943"/>
      <c r="C431" s="943"/>
      <c r="D431" s="943"/>
      <c r="E431" s="944"/>
      <c r="F431" s="1282" t="s">
        <v>833</v>
      </c>
      <c r="G431" s="1282"/>
      <c r="H431" s="1283">
        <v>88.88</v>
      </c>
      <c r="I431" s="1273"/>
      <c r="J431" s="1274"/>
    </row>
    <row r="432" spans="1:17" ht="16.5" customHeight="1" x14ac:dyDescent="0.25">
      <c r="A432" s="919" t="s">
        <v>66</v>
      </c>
      <c r="B432" s="541"/>
      <c r="C432" s="541"/>
      <c r="D432" s="541"/>
      <c r="E432" s="541"/>
      <c r="F432" s="763" t="s">
        <v>67</v>
      </c>
      <c r="G432" s="763"/>
      <c r="H432" s="1273" t="s">
        <v>67</v>
      </c>
      <c r="I432" s="1273"/>
      <c r="J432" s="1274"/>
    </row>
    <row r="433" spans="1:17" ht="23.25" customHeight="1" x14ac:dyDescent="0.25">
      <c r="A433" s="621" t="s">
        <v>68</v>
      </c>
      <c r="B433" s="512"/>
      <c r="C433" s="512"/>
      <c r="D433" s="512"/>
      <c r="E433" s="622"/>
      <c r="F433" s="763" t="s">
        <v>67</v>
      </c>
      <c r="G433" s="763"/>
      <c r="H433" s="1273" t="s">
        <v>67</v>
      </c>
      <c r="I433" s="1273"/>
      <c r="J433" s="1274"/>
    </row>
    <row r="434" spans="1:17" ht="25.5" customHeight="1" thickBot="1" x14ac:dyDescent="0.3">
      <c r="A434" s="1275" t="s">
        <v>69</v>
      </c>
      <c r="B434" s="1276"/>
      <c r="C434" s="1276"/>
      <c r="D434" s="1276"/>
      <c r="E434" s="1277"/>
      <c r="F434" s="809">
        <f>SUM(E880)*-1</f>
        <v>-10424</v>
      </c>
      <c r="G434" s="809"/>
      <c r="H434" s="1256">
        <f>SUM(E900)*-1</f>
        <v>-19679</v>
      </c>
      <c r="I434" s="1256"/>
      <c r="J434" s="1257"/>
    </row>
    <row r="435" spans="1:17" ht="15" customHeight="1" x14ac:dyDescent="0.25">
      <c r="A435" s="612"/>
      <c r="B435" s="612"/>
      <c r="C435" s="612"/>
      <c r="D435" s="612"/>
      <c r="E435" s="612"/>
      <c r="F435" s="612"/>
      <c r="G435" s="612"/>
      <c r="H435" s="612"/>
      <c r="I435" s="612"/>
      <c r="J435" s="612"/>
    </row>
    <row r="436" spans="1:17" ht="15" customHeight="1" thickBot="1" x14ac:dyDescent="0.3">
      <c r="A436" s="1271" t="s">
        <v>70</v>
      </c>
      <c r="B436" s="1272"/>
      <c r="C436" s="1272"/>
      <c r="D436" s="1272"/>
      <c r="E436" s="1272"/>
      <c r="F436" s="1272"/>
      <c r="G436" s="1272"/>
      <c r="H436" s="1272"/>
      <c r="I436" s="1233" t="s">
        <v>654</v>
      </c>
      <c r="J436" s="1233"/>
    </row>
    <row r="437" spans="1:17" s="97" customFormat="1" ht="24.75" customHeight="1" thickBot="1" x14ac:dyDescent="0.3">
      <c r="A437" s="1213" t="s">
        <v>12</v>
      </c>
      <c r="B437" s="1214"/>
      <c r="C437" s="1214"/>
      <c r="D437" s="1214"/>
      <c r="E437" s="1214"/>
      <c r="F437" s="1258" t="s">
        <v>763</v>
      </c>
      <c r="G437" s="1259"/>
      <c r="H437" s="1259"/>
      <c r="I437" s="1259"/>
      <c r="J437" s="1260"/>
      <c r="L437" s="342"/>
      <c r="M437" s="342"/>
      <c r="N437" s="342"/>
      <c r="O437" s="342"/>
      <c r="P437" s="342"/>
      <c r="Q437" s="342"/>
    </row>
    <row r="438" spans="1:17" x14ac:dyDescent="0.25">
      <c r="A438" s="1261" t="s">
        <v>764</v>
      </c>
      <c r="B438" s="1262"/>
      <c r="C438" s="1262"/>
      <c r="D438" s="1262"/>
      <c r="E438" s="1262"/>
      <c r="F438" s="1723">
        <v>45676.160000000003</v>
      </c>
      <c r="G438" s="1724"/>
      <c r="H438" s="1724"/>
      <c r="I438" s="1724"/>
      <c r="J438" s="1725"/>
    </row>
    <row r="439" spans="1:17" x14ac:dyDescent="0.25">
      <c r="A439" s="1266" t="s">
        <v>765</v>
      </c>
      <c r="B439" s="1267"/>
      <c r="C439" s="1267"/>
      <c r="D439" s="1267"/>
      <c r="E439" s="1267"/>
      <c r="F439" s="1726"/>
      <c r="G439" s="1727"/>
      <c r="H439" s="1727"/>
      <c r="I439" s="1727"/>
      <c r="J439" s="1728"/>
    </row>
    <row r="440" spans="1:17" x14ac:dyDescent="0.25">
      <c r="A440" s="1249" t="s">
        <v>74</v>
      </c>
      <c r="B440" s="830"/>
      <c r="C440" s="830"/>
      <c r="D440" s="830"/>
      <c r="E440" s="830"/>
      <c r="F440" s="1729"/>
      <c r="G440" s="1729"/>
      <c r="H440" s="1729"/>
      <c r="I440" s="1729"/>
      <c r="J440" s="1730"/>
    </row>
    <row r="441" spans="1:17" hidden="1" x14ac:dyDescent="0.25">
      <c r="A441" s="1249" t="s">
        <v>75</v>
      </c>
      <c r="B441" s="830"/>
      <c r="C441" s="830"/>
      <c r="D441" s="830"/>
      <c r="E441" s="830"/>
      <c r="F441" s="1729"/>
      <c r="G441" s="1729"/>
      <c r="H441" s="1729"/>
      <c r="I441" s="1729"/>
      <c r="J441" s="1730"/>
    </row>
    <row r="442" spans="1:17" hidden="1" x14ac:dyDescent="0.25">
      <c r="A442" s="1249" t="s">
        <v>76</v>
      </c>
      <c r="B442" s="830"/>
      <c r="C442" s="830"/>
      <c r="D442" s="830"/>
      <c r="E442" s="830"/>
      <c r="F442" s="1729"/>
      <c r="G442" s="1729"/>
      <c r="H442" s="1729"/>
      <c r="I442" s="1729"/>
      <c r="J442" s="1730"/>
    </row>
    <row r="443" spans="1:17" hidden="1" x14ac:dyDescent="0.25">
      <c r="A443" s="1249" t="s">
        <v>77</v>
      </c>
      <c r="B443" s="830"/>
      <c r="C443" s="830"/>
      <c r="D443" s="830"/>
      <c r="E443" s="830"/>
      <c r="F443" s="1729"/>
      <c r="G443" s="1729"/>
      <c r="H443" s="1729"/>
      <c r="I443" s="1729"/>
      <c r="J443" s="1730"/>
    </row>
    <row r="444" spans="1:17" hidden="1" x14ac:dyDescent="0.25">
      <c r="A444" s="1254" t="s">
        <v>78</v>
      </c>
      <c r="B444" s="1255"/>
      <c r="C444" s="1255"/>
      <c r="D444" s="1255"/>
      <c r="E444" s="1255"/>
      <c r="F444" s="1729"/>
      <c r="G444" s="1729"/>
      <c r="H444" s="1729"/>
      <c r="I444" s="1729"/>
      <c r="J444" s="1730"/>
    </row>
    <row r="445" spans="1:17" x14ac:dyDescent="0.25">
      <c r="A445" s="1249" t="s">
        <v>79</v>
      </c>
      <c r="B445" s="830"/>
      <c r="C445" s="830"/>
      <c r="D445" s="830"/>
      <c r="E445" s="830"/>
      <c r="F445" s="1729">
        <v>46676.160000000003</v>
      </c>
      <c r="G445" s="1729"/>
      <c r="H445" s="1729"/>
      <c r="I445" s="1729"/>
      <c r="J445" s="1730"/>
    </row>
    <row r="446" spans="1:17" x14ac:dyDescent="0.25">
      <c r="A446" s="1249" t="s">
        <v>80</v>
      </c>
      <c r="B446" s="830"/>
      <c r="C446" s="830"/>
      <c r="D446" s="830"/>
      <c r="E446" s="830"/>
      <c r="F446" s="1729"/>
      <c r="G446" s="1729"/>
      <c r="H446" s="1729"/>
      <c r="I446" s="1729"/>
      <c r="J446" s="1730"/>
    </row>
    <row r="447" spans="1:17" hidden="1" x14ac:dyDescent="0.25">
      <c r="A447" s="1249" t="s">
        <v>81</v>
      </c>
      <c r="B447" s="830"/>
      <c r="C447" s="830"/>
      <c r="D447" s="830"/>
      <c r="E447" s="830"/>
      <c r="F447" s="1729"/>
      <c r="G447" s="1729"/>
      <c r="H447" s="1729"/>
      <c r="I447" s="1729"/>
      <c r="J447" s="1730"/>
    </row>
    <row r="448" spans="1:17" ht="16.5" customHeight="1" thickBot="1" x14ac:dyDescent="0.3">
      <c r="A448" s="1250" t="s">
        <v>766</v>
      </c>
      <c r="B448" s="1251"/>
      <c r="C448" s="1251"/>
      <c r="D448" s="1251"/>
      <c r="E448" s="1251"/>
      <c r="F448" s="1731">
        <f>SUM(F440:J447)</f>
        <v>46676.160000000003</v>
      </c>
      <c r="G448" s="1731"/>
      <c r="H448" s="1731"/>
      <c r="I448" s="1731"/>
      <c r="J448" s="1732"/>
    </row>
    <row r="449" spans="1:17" s="279" customFormat="1" ht="6" customHeight="1" x14ac:dyDescent="0.25">
      <c r="A449" s="612"/>
      <c r="B449" s="612"/>
      <c r="C449" s="612"/>
      <c r="D449" s="612"/>
      <c r="E449" s="612"/>
      <c r="F449" s="612"/>
      <c r="G449" s="612"/>
      <c r="H449" s="612"/>
      <c r="I449" s="612"/>
      <c r="J449" s="612"/>
      <c r="L449" s="348"/>
      <c r="M449" s="348"/>
      <c r="N449" s="348"/>
      <c r="O449" s="348"/>
      <c r="P449" s="348"/>
      <c r="Q449" s="348"/>
    </row>
    <row r="450" spans="1:17" s="1" customFormat="1" ht="15.75" thickBot="1" x14ac:dyDescent="0.3">
      <c r="A450" s="609" t="s">
        <v>83</v>
      </c>
      <c r="B450" s="610"/>
      <c r="C450" s="610"/>
      <c r="D450" s="610"/>
      <c r="E450" s="610"/>
      <c r="F450" s="610"/>
      <c r="G450" s="610"/>
      <c r="H450" s="610"/>
      <c r="I450" s="1233" t="s">
        <v>654</v>
      </c>
      <c r="J450" s="1233"/>
      <c r="L450" s="342"/>
      <c r="M450" s="342"/>
      <c r="N450" s="342"/>
      <c r="O450" s="342"/>
      <c r="P450" s="342"/>
      <c r="Q450" s="342"/>
    </row>
    <row r="451" spans="1:17" s="97" customFormat="1" x14ac:dyDescent="0.25">
      <c r="A451" s="637" t="s">
        <v>549</v>
      </c>
      <c r="B451" s="1111"/>
      <c r="C451" s="561" t="s">
        <v>767</v>
      </c>
      <c r="D451" s="562"/>
      <c r="E451" s="562"/>
      <c r="F451" s="562"/>
      <c r="G451" s="562"/>
      <c r="H451" s="562"/>
      <c r="I451" s="562"/>
      <c r="J451" s="563"/>
      <c r="L451" s="342"/>
      <c r="M451" s="342"/>
      <c r="N451" s="342"/>
      <c r="O451" s="342"/>
      <c r="P451" s="342"/>
      <c r="Q451" s="342"/>
    </row>
    <row r="452" spans="1:17" s="97" customFormat="1" ht="15" customHeight="1" x14ac:dyDescent="0.25">
      <c r="A452" s="639"/>
      <c r="B452" s="1102"/>
      <c r="C452" s="1247" t="s">
        <v>85</v>
      </c>
      <c r="D452" s="1235" t="s">
        <v>768</v>
      </c>
      <c r="E452" s="1236" t="s">
        <v>769</v>
      </c>
      <c r="F452" s="1237"/>
      <c r="G452" s="1236" t="s">
        <v>770</v>
      </c>
      <c r="H452" s="1240"/>
      <c r="I452" s="742" t="s">
        <v>89</v>
      </c>
      <c r="J452" s="1733"/>
      <c r="L452" s="342"/>
      <c r="M452" s="342"/>
      <c r="N452" s="342"/>
      <c r="O452" s="342"/>
      <c r="P452" s="342"/>
      <c r="Q452" s="342"/>
    </row>
    <row r="453" spans="1:17" s="97" customFormat="1" ht="18.75" customHeight="1" x14ac:dyDescent="0.25">
      <c r="A453" s="1082"/>
      <c r="B453" s="1234"/>
      <c r="C453" s="1248"/>
      <c r="D453" s="796"/>
      <c r="E453" s="1238"/>
      <c r="F453" s="1239"/>
      <c r="G453" s="1241"/>
      <c r="H453" s="1242"/>
      <c r="I453" s="1734"/>
      <c r="J453" s="1735"/>
      <c r="L453" s="342"/>
      <c r="M453" s="342"/>
      <c r="N453" s="342"/>
      <c r="O453" s="342"/>
      <c r="P453" s="342"/>
      <c r="Q453" s="342"/>
    </row>
    <row r="454" spans="1:17" s="106" customFormat="1" ht="12.75" customHeight="1" thickBot="1" x14ac:dyDescent="0.25">
      <c r="A454" s="976" t="s">
        <v>577</v>
      </c>
      <c r="B454" s="979"/>
      <c r="C454" s="320" t="s">
        <v>578</v>
      </c>
      <c r="D454" s="320" t="s">
        <v>579</v>
      </c>
      <c r="E454" s="977" t="s">
        <v>580</v>
      </c>
      <c r="F454" s="979"/>
      <c r="G454" s="977" t="s">
        <v>581</v>
      </c>
      <c r="H454" s="979"/>
      <c r="I454" s="977" t="s">
        <v>665</v>
      </c>
      <c r="J454" s="1073"/>
      <c r="L454" s="342"/>
      <c r="M454" s="342"/>
      <c r="N454" s="342"/>
      <c r="O454" s="342"/>
      <c r="P454" s="342"/>
      <c r="Q454" s="342"/>
    </row>
    <row r="455" spans="1:17" ht="18" hidden="1" customHeight="1" x14ac:dyDescent="0.25">
      <c r="A455" s="1228" t="s">
        <v>90</v>
      </c>
      <c r="B455" s="1229"/>
      <c r="C455" s="321"/>
      <c r="D455" s="321"/>
      <c r="E455" s="1230"/>
      <c r="F455" s="1231"/>
      <c r="G455" s="1230"/>
      <c r="H455" s="1231"/>
      <c r="I455" s="1230">
        <f>C455+D455-E455-G455</f>
        <v>0</v>
      </c>
      <c r="J455" s="1232"/>
    </row>
    <row r="456" spans="1:17" ht="24" hidden="1" customHeight="1" x14ac:dyDescent="0.25">
      <c r="A456" s="540" t="s">
        <v>91</v>
      </c>
      <c r="B456" s="533"/>
      <c r="C456" s="299"/>
      <c r="D456" s="299"/>
      <c r="E456" s="514"/>
      <c r="F456" s="1045"/>
      <c r="G456" s="514"/>
      <c r="H456" s="1045"/>
      <c r="I456" s="801">
        <f>C456+D456-E456-G456</f>
        <v>0</v>
      </c>
      <c r="J456" s="1227"/>
    </row>
    <row r="457" spans="1:17" ht="17.25" hidden="1" customHeight="1" x14ac:dyDescent="0.25">
      <c r="A457" s="540" t="s">
        <v>92</v>
      </c>
      <c r="B457" s="533"/>
      <c r="C457" s="299"/>
      <c r="D457" s="299"/>
      <c r="E457" s="514"/>
      <c r="F457" s="1045"/>
      <c r="G457" s="514"/>
      <c r="H457" s="1045"/>
      <c r="I457" s="801">
        <f>C457+D457-E457-G457</f>
        <v>0</v>
      </c>
      <c r="J457" s="1227"/>
    </row>
    <row r="458" spans="1:17" ht="17.25" customHeight="1" x14ac:dyDescent="0.25">
      <c r="A458" s="972" t="s">
        <v>93</v>
      </c>
      <c r="B458" s="1224"/>
      <c r="C458" s="305">
        <f>SUM(C459:C462)</f>
        <v>26243</v>
      </c>
      <c r="D458" s="305">
        <f>SUM(D459:D462)</f>
        <v>27537</v>
      </c>
      <c r="E458" s="619">
        <f>SUM(E459:F462)</f>
        <v>26243</v>
      </c>
      <c r="F458" s="1225"/>
      <c r="G458" s="619">
        <f>SUM(G459:H462)</f>
        <v>0</v>
      </c>
      <c r="H458" s="1225"/>
      <c r="I458" s="619">
        <f>C458+D458-E458-G458</f>
        <v>27537</v>
      </c>
      <c r="J458" s="1226"/>
    </row>
    <row r="459" spans="1:17" s="8" customFormat="1" ht="16.5" customHeight="1" x14ac:dyDescent="0.25">
      <c r="A459" s="1216" t="s">
        <v>94</v>
      </c>
      <c r="B459" s="944"/>
      <c r="C459" s="308">
        <f>SUM(I474)</f>
        <v>18153</v>
      </c>
      <c r="D459" s="308">
        <v>19480</v>
      </c>
      <c r="E459" s="889">
        <f>SUM(C459)</f>
        <v>18153</v>
      </c>
      <c r="F459" s="1217"/>
      <c r="G459" s="889"/>
      <c r="H459" s="1217"/>
      <c r="I459" s="1218">
        <f>SUM(C459)+D459-E459-G459</f>
        <v>19480</v>
      </c>
      <c r="J459" s="1219"/>
      <c r="L459" s="343"/>
      <c r="M459" s="343"/>
      <c r="N459" s="343"/>
      <c r="O459" s="343"/>
      <c r="P459" s="343"/>
      <c r="Q459" s="343"/>
    </row>
    <row r="460" spans="1:17" s="8" customFormat="1" ht="21.75" customHeight="1" x14ac:dyDescent="0.25">
      <c r="A460" s="1246" t="s">
        <v>95</v>
      </c>
      <c r="B460" s="531"/>
      <c r="C460" s="308">
        <f>SUM(I475)</f>
        <v>6390</v>
      </c>
      <c r="D460" s="308">
        <v>6857</v>
      </c>
      <c r="E460" s="889">
        <f>SUM(C460)</f>
        <v>6390</v>
      </c>
      <c r="F460" s="1217"/>
      <c r="G460" s="889"/>
      <c r="H460" s="1217"/>
      <c r="I460" s="1218">
        <f>SUM(C460)+D460-E460-G460</f>
        <v>6857</v>
      </c>
      <c r="J460" s="1219"/>
      <c r="L460" s="343"/>
      <c r="M460" s="343"/>
      <c r="N460" s="343"/>
      <c r="O460" s="343"/>
      <c r="P460" s="343"/>
      <c r="Q460" s="343"/>
    </row>
    <row r="461" spans="1:17" s="8" customFormat="1" ht="17.25" customHeight="1" thickBot="1" x14ac:dyDescent="0.3">
      <c r="A461" s="1220" t="s">
        <v>96</v>
      </c>
      <c r="B461" s="1221"/>
      <c r="C461" s="316">
        <f>SUM(I476)</f>
        <v>1700</v>
      </c>
      <c r="D461" s="316">
        <v>1200</v>
      </c>
      <c r="E461" s="1736">
        <f>SUM(C461)</f>
        <v>1700</v>
      </c>
      <c r="F461" s="549"/>
      <c r="G461" s="1736"/>
      <c r="H461" s="549"/>
      <c r="I461" s="1222">
        <f>SUM(C461)+D461-E461-G461</f>
        <v>1200</v>
      </c>
      <c r="J461" s="1223"/>
      <c r="L461" s="343"/>
      <c r="M461" s="343"/>
      <c r="N461" s="343"/>
      <c r="O461" s="343"/>
      <c r="P461" s="343"/>
      <c r="Q461" s="343"/>
    </row>
    <row r="462" spans="1:17" s="8" customFormat="1" ht="20.25" hidden="1" customHeight="1" x14ac:dyDescent="0.25">
      <c r="A462" s="1737" t="s">
        <v>97</v>
      </c>
      <c r="B462" s="1627"/>
      <c r="C462" s="386"/>
      <c r="D462" s="386"/>
      <c r="E462" s="1738"/>
      <c r="F462" s="1651"/>
      <c r="G462" s="1738"/>
      <c r="H462" s="1651"/>
      <c r="I462" s="1739">
        <f>SUM(C462)+D462-E462-G462</f>
        <v>0</v>
      </c>
      <c r="J462" s="1740"/>
      <c r="L462" s="343"/>
      <c r="M462" s="343"/>
      <c r="N462" s="343"/>
      <c r="O462" s="343"/>
      <c r="P462" s="343"/>
      <c r="Q462" s="343"/>
    </row>
    <row r="463" spans="1:17" ht="21" hidden="1" customHeight="1" x14ac:dyDescent="0.25">
      <c r="A463" s="1741" t="s">
        <v>98</v>
      </c>
      <c r="B463" s="1195"/>
      <c r="C463" s="303"/>
      <c r="D463" s="303"/>
      <c r="E463" s="852"/>
      <c r="F463" s="1742"/>
      <c r="G463" s="852"/>
      <c r="H463" s="1742"/>
      <c r="I463" s="1743">
        <f>SUM(C463)+D463-E463-G463</f>
        <v>0</v>
      </c>
      <c r="J463" s="1744"/>
    </row>
    <row r="464" spans="1:17" s="279" customFormat="1" ht="2.25" customHeight="1" x14ac:dyDescent="0.25">
      <c r="A464" s="612"/>
      <c r="B464" s="612"/>
      <c r="C464" s="612"/>
      <c r="D464" s="612"/>
      <c r="E464" s="612"/>
      <c r="F464" s="612"/>
      <c r="G464" s="612"/>
      <c r="H464" s="612"/>
      <c r="I464" s="612"/>
      <c r="J464" s="612"/>
      <c r="L464" s="348"/>
      <c r="M464" s="348"/>
      <c r="N464" s="348"/>
      <c r="O464" s="348"/>
      <c r="P464" s="348"/>
      <c r="Q464" s="348"/>
    </row>
    <row r="465" spans="1:17" ht="12.75" customHeight="1" thickBot="1" x14ac:dyDescent="0.3">
      <c r="A465" s="612"/>
      <c r="B465" s="612"/>
      <c r="C465" s="612"/>
      <c r="D465" s="612"/>
      <c r="E465" s="612"/>
      <c r="F465" s="612"/>
      <c r="G465" s="612"/>
      <c r="H465" s="612"/>
      <c r="I465" s="1233" t="s">
        <v>678</v>
      </c>
      <c r="J465" s="1233"/>
    </row>
    <row r="466" spans="1:17" s="97" customFormat="1" ht="13.5" customHeight="1" x14ac:dyDescent="0.25">
      <c r="A466" s="637" t="s">
        <v>549</v>
      </c>
      <c r="B466" s="1111"/>
      <c r="C466" s="561" t="s">
        <v>758</v>
      </c>
      <c r="D466" s="562"/>
      <c r="E466" s="562"/>
      <c r="F466" s="562"/>
      <c r="G466" s="562"/>
      <c r="H466" s="562"/>
      <c r="I466" s="562"/>
      <c r="J466" s="563"/>
      <c r="L466" s="342"/>
      <c r="M466" s="342"/>
      <c r="N466" s="342"/>
      <c r="O466" s="342"/>
      <c r="P466" s="342"/>
      <c r="Q466" s="342"/>
    </row>
    <row r="467" spans="1:17" s="97" customFormat="1" ht="15" customHeight="1" x14ac:dyDescent="0.25">
      <c r="A467" s="639"/>
      <c r="B467" s="1102"/>
      <c r="C467" s="1235" t="s">
        <v>85</v>
      </c>
      <c r="D467" s="1235" t="s">
        <v>86</v>
      </c>
      <c r="E467" s="1236" t="s">
        <v>87</v>
      </c>
      <c r="F467" s="1237"/>
      <c r="G467" s="1236" t="s">
        <v>88</v>
      </c>
      <c r="H467" s="1240"/>
      <c r="I467" s="742" t="s">
        <v>89</v>
      </c>
      <c r="J467" s="1733"/>
      <c r="L467" s="342"/>
      <c r="M467" s="342"/>
      <c r="N467" s="342"/>
      <c r="O467" s="342"/>
      <c r="P467" s="342"/>
      <c r="Q467" s="342"/>
    </row>
    <row r="468" spans="1:17" s="97" customFormat="1" ht="20.25" customHeight="1" x14ac:dyDescent="0.25">
      <c r="A468" s="1082"/>
      <c r="B468" s="1234"/>
      <c r="C468" s="796"/>
      <c r="D468" s="796"/>
      <c r="E468" s="1238"/>
      <c r="F468" s="1239"/>
      <c r="G468" s="1241"/>
      <c r="H468" s="1242"/>
      <c r="I468" s="1734"/>
      <c r="J468" s="1735"/>
      <c r="L468" s="342"/>
      <c r="M468" s="342"/>
      <c r="N468" s="342"/>
      <c r="O468" s="342"/>
      <c r="P468" s="342"/>
      <c r="Q468" s="342"/>
    </row>
    <row r="469" spans="1:17" s="106" customFormat="1" ht="13.5" thickBot="1" x14ac:dyDescent="0.25">
      <c r="A469" s="976" t="s">
        <v>577</v>
      </c>
      <c r="B469" s="979"/>
      <c r="C469" s="320" t="s">
        <v>578</v>
      </c>
      <c r="D469" s="320" t="s">
        <v>579</v>
      </c>
      <c r="E469" s="977" t="s">
        <v>580</v>
      </c>
      <c r="F469" s="979"/>
      <c r="G469" s="977" t="s">
        <v>581</v>
      </c>
      <c r="H469" s="979"/>
      <c r="I469" s="977" t="s">
        <v>665</v>
      </c>
      <c r="J469" s="1073"/>
      <c r="L469" s="342"/>
      <c r="M469" s="342"/>
      <c r="N469" s="342"/>
      <c r="O469" s="342"/>
      <c r="P469" s="342"/>
      <c r="Q469" s="342"/>
    </row>
    <row r="470" spans="1:17" hidden="1" x14ac:dyDescent="0.25">
      <c r="A470" s="1228" t="s">
        <v>90</v>
      </c>
      <c r="B470" s="1229"/>
      <c r="C470" s="321"/>
      <c r="D470" s="321"/>
      <c r="E470" s="1230"/>
      <c r="F470" s="1231"/>
      <c r="G470" s="1230"/>
      <c r="H470" s="1231"/>
      <c r="I470" s="1230">
        <f>C470+D470-E470-G470</f>
        <v>0</v>
      </c>
      <c r="J470" s="1232"/>
    </row>
    <row r="471" spans="1:17" ht="25.5" hidden="1" customHeight="1" x14ac:dyDescent="0.25">
      <c r="A471" s="540" t="s">
        <v>91</v>
      </c>
      <c r="B471" s="533"/>
      <c r="C471" s="299"/>
      <c r="D471" s="299"/>
      <c r="E471" s="514"/>
      <c r="F471" s="1045"/>
      <c r="G471" s="514"/>
      <c r="H471" s="1045"/>
      <c r="I471" s="801">
        <f>C471+D471-E471-G471</f>
        <v>0</v>
      </c>
      <c r="J471" s="1227"/>
    </row>
    <row r="472" spans="1:17" hidden="1" x14ac:dyDescent="0.25">
      <c r="A472" s="540" t="s">
        <v>92</v>
      </c>
      <c r="B472" s="533"/>
      <c r="C472" s="299"/>
      <c r="D472" s="299"/>
      <c r="E472" s="514"/>
      <c r="F472" s="1045"/>
      <c r="G472" s="514"/>
      <c r="H472" s="1045"/>
      <c r="I472" s="801">
        <f>C472+D472-E472-G472</f>
        <v>0</v>
      </c>
      <c r="J472" s="1227"/>
    </row>
    <row r="473" spans="1:17" ht="16.5" customHeight="1" x14ac:dyDescent="0.25">
      <c r="A473" s="972" t="s">
        <v>93</v>
      </c>
      <c r="B473" s="1224"/>
      <c r="C473" s="305">
        <f>SUM(C474:C478)</f>
        <v>25138</v>
      </c>
      <c r="D473" s="305">
        <f>SUM(D474:D478)</f>
        <v>26243</v>
      </c>
      <c r="E473" s="619">
        <f>SUM(E474:F478)</f>
        <v>25138</v>
      </c>
      <c r="F473" s="1225"/>
      <c r="G473" s="619">
        <f>SUM(G474:H478)</f>
        <v>0</v>
      </c>
      <c r="H473" s="1225"/>
      <c r="I473" s="619">
        <f>C473+D473-E473-G473</f>
        <v>26243</v>
      </c>
      <c r="J473" s="1226"/>
    </row>
    <row r="474" spans="1:17" ht="15.75" customHeight="1" x14ac:dyDescent="0.25">
      <c r="A474" s="1216" t="s">
        <v>102</v>
      </c>
      <c r="B474" s="944"/>
      <c r="C474" s="308">
        <v>16078</v>
      </c>
      <c r="D474" s="308">
        <v>18153</v>
      </c>
      <c r="E474" s="889">
        <f>SUM(C474)</f>
        <v>16078</v>
      </c>
      <c r="F474" s="1217"/>
      <c r="G474" s="889"/>
      <c r="H474" s="1217"/>
      <c r="I474" s="1218">
        <f>SUM(C474)+D474-E474-G474</f>
        <v>18153</v>
      </c>
      <c r="J474" s="1219"/>
    </row>
    <row r="475" spans="1:17" ht="22.5" customHeight="1" x14ac:dyDescent="0.25">
      <c r="A475" s="1216" t="s">
        <v>95</v>
      </c>
      <c r="B475" s="944"/>
      <c r="C475" s="308">
        <v>7360</v>
      </c>
      <c r="D475" s="308">
        <v>6390</v>
      </c>
      <c r="E475" s="889">
        <f>SUM(C475)</f>
        <v>7360</v>
      </c>
      <c r="F475" s="1217"/>
      <c r="G475" s="889"/>
      <c r="H475" s="1217"/>
      <c r="I475" s="1218">
        <f>SUM(C475)+D475-E475-G475</f>
        <v>6390</v>
      </c>
      <c r="J475" s="1219"/>
    </row>
    <row r="476" spans="1:17" ht="15.75" thickBot="1" x14ac:dyDescent="0.3">
      <c r="A476" s="1216" t="s">
        <v>96</v>
      </c>
      <c r="B476" s="944"/>
      <c r="C476" s="308">
        <v>1700</v>
      </c>
      <c r="D476" s="308">
        <v>1700</v>
      </c>
      <c r="E476" s="889">
        <f>SUM(C476)</f>
        <v>1700</v>
      </c>
      <c r="F476" s="1217"/>
      <c r="G476" s="889"/>
      <c r="H476" s="1217"/>
      <c r="I476" s="1218">
        <f>SUM(C476)+D476-E476-G476</f>
        <v>1700</v>
      </c>
      <c r="J476" s="1219"/>
    </row>
    <row r="477" spans="1:17" ht="15.75" hidden="1" thickBot="1" x14ac:dyDescent="0.3">
      <c r="A477" s="1216" t="s">
        <v>97</v>
      </c>
      <c r="B477" s="944"/>
      <c r="C477" s="308"/>
      <c r="D477" s="308"/>
      <c r="E477" s="889"/>
      <c r="F477" s="1217"/>
      <c r="G477" s="889"/>
      <c r="H477" s="1217"/>
      <c r="I477" s="1218">
        <f>SUM(C477)+D477-E477-G477</f>
        <v>0</v>
      </c>
      <c r="J477" s="1219"/>
    </row>
    <row r="478" spans="1:17" ht="15.75" hidden="1" thickBot="1" x14ac:dyDescent="0.3">
      <c r="A478" s="1220" t="s">
        <v>98</v>
      </c>
      <c r="B478" s="1221"/>
      <c r="C478" s="309"/>
      <c r="D478" s="309"/>
      <c r="E478" s="880"/>
      <c r="F478" s="1056"/>
      <c r="G478" s="880"/>
      <c r="H478" s="1056"/>
      <c r="I478" s="1222">
        <f>SUM(C478)+D478-E478-G478</f>
        <v>0</v>
      </c>
      <c r="J478" s="1223"/>
    </row>
    <row r="479" spans="1:17" ht="15.75" customHeight="1" x14ac:dyDescent="0.25">
      <c r="A479" s="773"/>
      <c r="B479" s="773"/>
      <c r="C479" s="773"/>
      <c r="D479" s="773"/>
      <c r="E479" s="773"/>
      <c r="F479" s="773"/>
      <c r="G479" s="773"/>
      <c r="H479" s="773"/>
      <c r="I479" s="773"/>
      <c r="J479" s="773"/>
    </row>
    <row r="480" spans="1:17" ht="15.75" thickBot="1" x14ac:dyDescent="0.3">
      <c r="A480" s="1212" t="s">
        <v>103</v>
      </c>
      <c r="B480" s="774"/>
      <c r="C480" s="774"/>
      <c r="D480" s="774"/>
      <c r="E480" s="774"/>
      <c r="F480" s="774"/>
      <c r="G480" s="774"/>
      <c r="H480" s="774"/>
      <c r="I480" s="774"/>
      <c r="J480" s="774"/>
    </row>
    <row r="481" spans="1:17" s="97" customFormat="1" ht="34.5" customHeight="1" thickBot="1" x14ac:dyDescent="0.3">
      <c r="A481" s="1213" t="s">
        <v>12</v>
      </c>
      <c r="B481" s="1214"/>
      <c r="C481" s="1214"/>
      <c r="D481" s="1214"/>
      <c r="E481" s="1214"/>
      <c r="F481" s="760" t="s">
        <v>25</v>
      </c>
      <c r="G481" s="761"/>
      <c r="H481" s="760" t="s">
        <v>551</v>
      </c>
      <c r="I481" s="761"/>
      <c r="J481" s="762"/>
      <c r="L481" s="342"/>
      <c r="M481" s="342"/>
      <c r="N481" s="342"/>
      <c r="O481" s="342"/>
      <c r="P481" s="342"/>
      <c r="Q481" s="342"/>
    </row>
    <row r="482" spans="1:17" ht="14.25" customHeight="1" x14ac:dyDescent="0.25">
      <c r="A482" s="545" t="s">
        <v>104</v>
      </c>
      <c r="B482" s="546"/>
      <c r="C482" s="546"/>
      <c r="D482" s="546"/>
      <c r="E482" s="546"/>
      <c r="F482" s="1215">
        <f>F484-F483</f>
        <v>634855</v>
      </c>
      <c r="G482" s="1215"/>
      <c r="H482" s="547">
        <v>266733</v>
      </c>
      <c r="I482" s="547"/>
      <c r="J482" s="856"/>
    </row>
    <row r="483" spans="1:17" ht="14.25" customHeight="1" x14ac:dyDescent="0.25">
      <c r="A483" s="1178" t="s">
        <v>105</v>
      </c>
      <c r="B483" s="1206"/>
      <c r="C483" s="1206"/>
      <c r="D483" s="1206"/>
      <c r="E483" s="1206"/>
      <c r="F483" s="1745">
        <v>439104</v>
      </c>
      <c r="G483" s="1745"/>
      <c r="H483" s="1179">
        <v>126361</v>
      </c>
      <c r="I483" s="1179"/>
      <c r="J483" s="1208"/>
      <c r="L483" s="1693" t="s">
        <v>834</v>
      </c>
    </row>
    <row r="484" spans="1:17" ht="15" customHeight="1" x14ac:dyDescent="0.25">
      <c r="A484" s="1132" t="s">
        <v>106</v>
      </c>
      <c r="B484" s="1133"/>
      <c r="C484" s="1133"/>
      <c r="D484" s="1133"/>
      <c r="E484" s="1133"/>
      <c r="F484" s="1209">
        <v>1073959</v>
      </c>
      <c r="G484" s="1209"/>
      <c r="H484" s="1210">
        <f>SUM(H482:J483)</f>
        <v>393094</v>
      </c>
      <c r="I484" s="1210"/>
      <c r="J484" s="1211"/>
      <c r="L484" s="1693"/>
    </row>
    <row r="485" spans="1:17" ht="24.75" customHeight="1" x14ac:dyDescent="0.25">
      <c r="A485" s="530" t="s">
        <v>107</v>
      </c>
      <c r="B485" s="1202"/>
      <c r="C485" s="1202"/>
      <c r="D485" s="1202"/>
      <c r="E485" s="1203"/>
      <c r="F485" s="514">
        <v>1073959</v>
      </c>
      <c r="G485" s="514"/>
      <c r="H485" s="514">
        <f>SUM(H484)</f>
        <v>393094</v>
      </c>
      <c r="I485" s="514"/>
      <c r="J485" s="602"/>
      <c r="L485" s="1693"/>
    </row>
    <row r="486" spans="1:17" ht="6" customHeight="1" x14ac:dyDescent="0.25">
      <c r="A486" s="1204"/>
      <c r="B486" s="1194"/>
      <c r="C486" s="1194"/>
      <c r="D486" s="1194"/>
      <c r="E486" s="1194"/>
      <c r="F486" s="1194"/>
      <c r="G486" s="1194"/>
      <c r="H486" s="1194"/>
      <c r="I486" s="1194"/>
      <c r="J486" s="1205"/>
      <c r="L486" s="1693"/>
    </row>
    <row r="487" spans="1:17" ht="22.5" customHeight="1" x14ac:dyDescent="0.25">
      <c r="A487" s="511" t="s">
        <v>108</v>
      </c>
      <c r="B487" s="512"/>
      <c r="C487" s="512"/>
      <c r="D487" s="512"/>
      <c r="E487" s="622"/>
      <c r="F487" s="801">
        <v>378032</v>
      </c>
      <c r="G487" s="801"/>
      <c r="H487" s="514">
        <v>365805</v>
      </c>
      <c r="I487" s="514"/>
      <c r="J487" s="602"/>
      <c r="L487" s="387"/>
    </row>
    <row r="488" spans="1:17" x14ac:dyDescent="0.25">
      <c r="A488" s="532" t="s">
        <v>109</v>
      </c>
      <c r="B488" s="533"/>
      <c r="C488" s="533"/>
      <c r="D488" s="533"/>
      <c r="E488" s="953"/>
      <c r="F488" s="801">
        <v>0</v>
      </c>
      <c r="G488" s="801"/>
      <c r="H488" s="514">
        <v>0</v>
      </c>
      <c r="I488" s="514"/>
      <c r="J488" s="602"/>
      <c r="L488" s="387"/>
    </row>
    <row r="489" spans="1:17" ht="18" customHeight="1" thickBot="1" x14ac:dyDescent="0.3">
      <c r="A489" s="1196" t="s">
        <v>110</v>
      </c>
      <c r="B489" s="1197"/>
      <c r="C489" s="1197"/>
      <c r="D489" s="1197"/>
      <c r="E489" s="1197"/>
      <c r="F489" s="1198">
        <f>SUM(F487:G488)</f>
        <v>378032</v>
      </c>
      <c r="G489" s="1199"/>
      <c r="H489" s="1198">
        <f>SUM(H487:J488)</f>
        <v>365805</v>
      </c>
      <c r="I489" s="1200"/>
      <c r="J489" s="1201"/>
      <c r="L489" s="387"/>
    </row>
    <row r="490" spans="1:17" ht="8.25" customHeight="1" x14ac:dyDescent="0.25">
      <c r="A490" s="612"/>
      <c r="B490" s="612"/>
      <c r="C490" s="612"/>
      <c r="D490" s="612"/>
      <c r="E490" s="612"/>
      <c r="F490" s="612"/>
      <c r="G490" s="612"/>
      <c r="H490" s="612"/>
      <c r="I490" s="612"/>
      <c r="J490" s="612"/>
      <c r="L490" s="385"/>
    </row>
    <row r="491" spans="1:17" ht="27" customHeight="1" x14ac:dyDescent="0.25">
      <c r="A491" s="963" t="s">
        <v>111</v>
      </c>
      <c r="B491" s="688"/>
      <c r="C491" s="688"/>
      <c r="D491" s="688"/>
      <c r="E491" s="688"/>
      <c r="F491" s="688"/>
      <c r="G491" s="688"/>
      <c r="H491" s="688"/>
      <c r="I491" s="688"/>
      <c r="J491" s="688"/>
    </row>
    <row r="492" spans="1:17" ht="19.5" customHeight="1" x14ac:dyDescent="0.25">
      <c r="A492" s="857" t="s">
        <v>644</v>
      </c>
      <c r="B492" s="858"/>
      <c r="C492" s="858"/>
      <c r="D492" s="858"/>
      <c r="E492" s="858"/>
      <c r="F492" s="858"/>
      <c r="G492" s="858"/>
      <c r="H492" s="858"/>
      <c r="I492" s="858"/>
      <c r="J492" s="858"/>
    </row>
    <row r="493" spans="1:17" ht="30" hidden="1" customHeight="1" x14ac:dyDescent="0.25">
      <c r="A493" s="295"/>
      <c r="B493" s="284"/>
      <c r="C493" s="284"/>
      <c r="D493" s="284"/>
      <c r="E493" s="284"/>
      <c r="F493" s="284"/>
      <c r="G493" s="284"/>
      <c r="H493" s="356"/>
      <c r="I493" s="398"/>
      <c r="J493" s="398"/>
    </row>
    <row r="494" spans="1:17" ht="32.25" hidden="1" customHeight="1" x14ac:dyDescent="0.25">
      <c r="A494" s="824" t="s">
        <v>12</v>
      </c>
      <c r="B494" s="893"/>
      <c r="C494" s="893"/>
      <c r="D494" s="893"/>
      <c r="E494" s="894"/>
      <c r="F494" s="1040" t="s">
        <v>63</v>
      </c>
      <c r="G494" s="1041"/>
      <c r="H494" s="1042" t="s">
        <v>551</v>
      </c>
      <c r="I494" s="1043"/>
      <c r="J494" s="1044"/>
    </row>
    <row r="495" spans="1:17" ht="18" hidden="1" customHeight="1" x14ac:dyDescent="0.25">
      <c r="A495" s="1189" t="s">
        <v>112</v>
      </c>
      <c r="B495" s="1190"/>
      <c r="C495" s="1190"/>
      <c r="D495" s="1190"/>
      <c r="E495" s="1190"/>
      <c r="F495" s="1190"/>
      <c r="G495" s="1190"/>
      <c r="H495" s="1190"/>
      <c r="I495" s="1190"/>
      <c r="J495" s="1191"/>
    </row>
    <row r="496" spans="1:17" hidden="1" x14ac:dyDescent="0.25">
      <c r="A496" s="942" t="s">
        <v>113</v>
      </c>
      <c r="B496" s="1192"/>
      <c r="C496" s="1192"/>
      <c r="D496" s="1192"/>
      <c r="E496" s="1120"/>
      <c r="F496" s="514"/>
      <c r="G496" s="924"/>
      <c r="H496" s="514"/>
      <c r="I496" s="924"/>
      <c r="J496" s="925"/>
    </row>
    <row r="497" spans="1:17" hidden="1" x14ac:dyDescent="0.25">
      <c r="A497" s="1193" t="s">
        <v>114</v>
      </c>
      <c r="B497" s="1194"/>
      <c r="C497" s="1194"/>
      <c r="D497" s="1194"/>
      <c r="E497" s="1195"/>
      <c r="F497" s="852"/>
      <c r="G497" s="1140"/>
      <c r="H497" s="852"/>
      <c r="I497" s="1140"/>
      <c r="J497" s="1141"/>
    </row>
    <row r="498" spans="1:17" s="2" customFormat="1" ht="16.5" hidden="1" customHeight="1" x14ac:dyDescent="0.2">
      <c r="A498" s="1183" t="s">
        <v>115</v>
      </c>
      <c r="B498" s="1184"/>
      <c r="C498" s="1184"/>
      <c r="D498" s="1184"/>
      <c r="E498" s="1184"/>
      <c r="F498" s="1184"/>
      <c r="G498" s="1184"/>
      <c r="H498" s="1184"/>
      <c r="I498" s="1184"/>
      <c r="J498" s="1185"/>
      <c r="L498" s="342"/>
      <c r="M498" s="342"/>
      <c r="N498" s="342"/>
      <c r="O498" s="342"/>
      <c r="P498" s="342"/>
      <c r="Q498" s="342"/>
    </row>
    <row r="499" spans="1:17" hidden="1" x14ac:dyDescent="0.25">
      <c r="A499" s="800" t="s">
        <v>116</v>
      </c>
      <c r="B499" s="1032"/>
      <c r="C499" s="1032"/>
      <c r="D499" s="1032"/>
      <c r="E499" s="1032"/>
      <c r="F499" s="1032"/>
      <c r="G499" s="1032"/>
      <c r="H499" s="1186"/>
      <c r="I499" s="1032"/>
      <c r="J499" s="1187"/>
    </row>
    <row r="500" spans="1:17" hidden="1" x14ac:dyDescent="0.25">
      <c r="A500" s="800" t="s">
        <v>117</v>
      </c>
      <c r="B500" s="1032"/>
      <c r="C500" s="1032"/>
      <c r="D500" s="1032"/>
      <c r="E500" s="1032"/>
      <c r="F500" s="1150"/>
      <c r="G500" s="1150"/>
      <c r="H500" s="1186"/>
      <c r="I500" s="1150"/>
      <c r="J500" s="1188"/>
    </row>
    <row r="501" spans="1:17" hidden="1" x14ac:dyDescent="0.25">
      <c r="A501" s="1178" t="s">
        <v>118</v>
      </c>
      <c r="B501" s="693"/>
      <c r="C501" s="693"/>
      <c r="D501" s="693"/>
      <c r="E501" s="693"/>
      <c r="F501" s="693"/>
      <c r="G501" s="693"/>
      <c r="H501" s="1179"/>
      <c r="I501" s="693"/>
      <c r="J501" s="1180"/>
    </row>
    <row r="502" spans="1:17" ht="15.75" hidden="1" thickBot="1" x14ac:dyDescent="0.3">
      <c r="A502" s="746" t="s">
        <v>119</v>
      </c>
      <c r="B502" s="725"/>
      <c r="C502" s="725"/>
      <c r="D502" s="725"/>
      <c r="E502" s="725"/>
      <c r="F502" s="1181"/>
      <c r="G502" s="1181"/>
      <c r="H502" s="880"/>
      <c r="I502" s="1181"/>
      <c r="J502" s="1182"/>
    </row>
    <row r="503" spans="1:17" ht="9.75" hidden="1" customHeight="1" x14ac:dyDescent="0.25">
      <c r="A503" s="112"/>
      <c r="B503" s="294"/>
      <c r="C503" s="294"/>
      <c r="D503" s="294"/>
      <c r="E503" s="294"/>
      <c r="F503" s="114"/>
      <c r="G503" s="115"/>
      <c r="H503" s="116"/>
      <c r="I503" s="399"/>
      <c r="J503" s="399"/>
    </row>
    <row r="504" spans="1:17" ht="37.5" hidden="1" customHeight="1" x14ac:dyDescent="0.25">
      <c r="A504" s="757" t="s">
        <v>12</v>
      </c>
      <c r="B504" s="903"/>
      <c r="C504" s="903"/>
      <c r="D504" s="903"/>
      <c r="E504" s="922"/>
      <c r="F504" s="1168" t="s">
        <v>63</v>
      </c>
      <c r="G504" s="1169"/>
      <c r="H504" s="1170" t="s">
        <v>551</v>
      </c>
      <c r="I504" s="1171"/>
      <c r="J504" s="1172"/>
    </row>
    <row r="505" spans="1:17" hidden="1" x14ac:dyDescent="0.25">
      <c r="A505" s="1173" t="s">
        <v>120</v>
      </c>
      <c r="B505" s="579"/>
      <c r="C505" s="579"/>
      <c r="D505" s="579"/>
      <c r="E505" s="579"/>
      <c r="F505" s="1174">
        <v>19</v>
      </c>
      <c r="G505" s="1175"/>
      <c r="H505" s="1174">
        <v>19</v>
      </c>
      <c r="I505" s="1176"/>
      <c r="J505" s="1177"/>
    </row>
    <row r="506" spans="1:17" ht="17.25" hidden="1" customHeight="1" x14ac:dyDescent="0.25">
      <c r="A506" s="1160" t="s">
        <v>121</v>
      </c>
      <c r="B506" s="1161"/>
      <c r="C506" s="1161"/>
      <c r="D506" s="1161"/>
      <c r="E506" s="1161"/>
      <c r="F506" s="1162">
        <v>0</v>
      </c>
      <c r="G506" s="1162"/>
      <c r="H506" s="1162"/>
      <c r="I506" s="1162"/>
      <c r="J506" s="1163"/>
    </row>
    <row r="507" spans="1:17" ht="20.25" hidden="1" customHeight="1" x14ac:dyDescent="0.25">
      <c r="A507" s="1164" t="s">
        <v>122</v>
      </c>
      <c r="B507" s="1165"/>
      <c r="C507" s="1165"/>
      <c r="D507" s="1165"/>
      <c r="E507" s="1165"/>
      <c r="F507" s="1166">
        <f>SUM(F506)-H506</f>
        <v>0</v>
      </c>
      <c r="G507" s="1166"/>
      <c r="H507" s="1166">
        <v>0</v>
      </c>
      <c r="I507" s="1166"/>
      <c r="J507" s="1167"/>
    </row>
    <row r="508" spans="1:17" ht="18" hidden="1" customHeight="1" x14ac:dyDescent="0.25">
      <c r="A508" s="1148" t="s">
        <v>123</v>
      </c>
      <c r="B508" s="1032"/>
      <c r="C508" s="1032"/>
      <c r="D508" s="1032"/>
      <c r="E508" s="1032"/>
      <c r="F508" s="1149"/>
      <c r="G508" s="1150"/>
      <c r="H508" s="1151"/>
      <c r="I508" s="1152"/>
      <c r="J508" s="1153"/>
    </row>
    <row r="509" spans="1:17" ht="18" hidden="1" customHeight="1" x14ac:dyDescent="0.25">
      <c r="A509" s="1154" t="s">
        <v>124</v>
      </c>
      <c r="B509" s="1155"/>
      <c r="C509" s="1155"/>
      <c r="D509" s="1155"/>
      <c r="E509" s="1155"/>
      <c r="F509" s="1156">
        <f>SUM(F507)</f>
        <v>0</v>
      </c>
      <c r="G509" s="1157"/>
      <c r="H509" s="1157">
        <v>0</v>
      </c>
      <c r="I509" s="1157"/>
      <c r="J509" s="1158"/>
    </row>
    <row r="510" spans="1:17" s="8" customFormat="1" ht="10.5" hidden="1" customHeight="1" x14ac:dyDescent="0.25">
      <c r="A510" s="1159"/>
      <c r="B510" s="612"/>
      <c r="C510" s="612"/>
      <c r="D510" s="612"/>
      <c r="E510" s="612"/>
      <c r="F510" s="612"/>
      <c r="G510" s="612"/>
      <c r="H510" s="612"/>
      <c r="I510" s="612"/>
      <c r="J510" s="612"/>
      <c r="L510" s="343"/>
      <c r="M510" s="343"/>
      <c r="N510" s="343"/>
      <c r="O510" s="343"/>
      <c r="P510" s="343"/>
      <c r="Q510" s="343"/>
    </row>
    <row r="511" spans="1:17" s="8" customFormat="1" ht="38.25" hidden="1" customHeight="1" x14ac:dyDescent="0.25">
      <c r="A511" s="1144" t="s">
        <v>12</v>
      </c>
      <c r="B511" s="825"/>
      <c r="C511" s="825"/>
      <c r="D511" s="825"/>
      <c r="E511" s="826"/>
      <c r="F511" s="1040" t="s">
        <v>63</v>
      </c>
      <c r="G511" s="1041"/>
      <c r="H511" s="1145" t="s">
        <v>551</v>
      </c>
      <c r="I511" s="1146"/>
      <c r="J511" s="1147"/>
      <c r="L511" s="343"/>
      <c r="M511" s="343"/>
      <c r="N511" s="343"/>
      <c r="O511" s="343"/>
      <c r="P511" s="343"/>
      <c r="Q511" s="343"/>
    </row>
    <row r="512" spans="1:17" hidden="1" x14ac:dyDescent="0.25">
      <c r="A512" s="1132" t="s">
        <v>125</v>
      </c>
      <c r="B512" s="533"/>
      <c r="C512" s="533"/>
      <c r="D512" s="533"/>
      <c r="E512" s="533"/>
      <c r="F512" s="1143"/>
      <c r="G512" s="924"/>
      <c r="H512" s="1143"/>
      <c r="I512" s="924"/>
      <c r="J512" s="925"/>
    </row>
    <row r="513" spans="1:17" ht="16.5" hidden="1" customHeight="1" x14ac:dyDescent="0.25">
      <c r="A513" s="1132" t="s">
        <v>126</v>
      </c>
      <c r="B513" s="533"/>
      <c r="C513" s="533"/>
      <c r="D513" s="533"/>
      <c r="E513" s="533"/>
      <c r="F513" s="1143">
        <f>SUM(F512)-H512</f>
        <v>0</v>
      </c>
      <c r="G513" s="924"/>
      <c r="H513" s="1143"/>
      <c r="I513" s="924"/>
      <c r="J513" s="925"/>
    </row>
    <row r="514" spans="1:17" hidden="1" x14ac:dyDescent="0.25">
      <c r="A514" s="1142" t="s">
        <v>127</v>
      </c>
      <c r="B514" s="533"/>
      <c r="C514" s="533"/>
      <c r="D514" s="533"/>
      <c r="E514" s="533"/>
      <c r="F514" s="1143"/>
      <c r="G514" s="924"/>
      <c r="H514" s="1143"/>
      <c r="I514" s="924"/>
      <c r="J514" s="925"/>
    </row>
    <row r="515" spans="1:17" hidden="1" x14ac:dyDescent="0.25">
      <c r="A515" s="1138" t="s">
        <v>128</v>
      </c>
      <c r="B515" s="766"/>
      <c r="C515" s="766"/>
      <c r="D515" s="766"/>
      <c r="E515" s="766"/>
      <c r="F515" s="1139">
        <f>SUM(F513)*-1</f>
        <v>0</v>
      </c>
      <c r="G515" s="1140"/>
      <c r="H515" s="1139"/>
      <c r="I515" s="1140"/>
      <c r="J515" s="1141"/>
    </row>
    <row r="516" spans="1:17" ht="13.5" hidden="1" customHeight="1" x14ac:dyDescent="0.25">
      <c r="A516" s="612"/>
      <c r="B516" s="612"/>
      <c r="C516" s="612"/>
      <c r="D516" s="612"/>
      <c r="E516" s="612"/>
      <c r="F516" s="612"/>
      <c r="G516" s="612"/>
      <c r="H516" s="612"/>
      <c r="I516" s="612"/>
      <c r="J516" s="612"/>
    </row>
    <row r="517" spans="1:17" s="1" customFormat="1" ht="16.5" customHeight="1" thickBot="1" x14ac:dyDescent="0.3">
      <c r="A517" s="609" t="s">
        <v>129</v>
      </c>
      <c r="B517" s="610"/>
      <c r="C517" s="610"/>
      <c r="D517" s="610"/>
      <c r="E517" s="610"/>
      <c r="F517" s="610"/>
      <c r="G517" s="610"/>
      <c r="H517" s="610"/>
      <c r="I517" s="610"/>
      <c r="J517" s="610"/>
      <c r="L517" s="342"/>
      <c r="M517" s="342"/>
      <c r="N517" s="342"/>
      <c r="O517" s="342"/>
      <c r="P517" s="342"/>
      <c r="Q517" s="342"/>
    </row>
    <row r="518" spans="1:17" ht="33" customHeight="1" thickBot="1" x14ac:dyDescent="0.3">
      <c r="A518" s="1136" t="s">
        <v>12</v>
      </c>
      <c r="B518" s="1137"/>
      <c r="C518" s="1137"/>
      <c r="D518" s="1137"/>
      <c r="E518" s="1137"/>
      <c r="F518" s="760" t="s">
        <v>759</v>
      </c>
      <c r="G518" s="761"/>
      <c r="H518" s="760" t="s">
        <v>551</v>
      </c>
      <c r="I518" s="761"/>
      <c r="J518" s="762"/>
    </row>
    <row r="519" spans="1:17" x14ac:dyDescent="0.25">
      <c r="A519" s="1135" t="s">
        <v>130</v>
      </c>
      <c r="B519" s="546"/>
      <c r="C519" s="546"/>
      <c r="D519" s="546"/>
      <c r="E519" s="546"/>
      <c r="F519" s="547">
        <f>SUM(H525)</f>
        <v>10095</v>
      </c>
      <c r="G519" s="547"/>
      <c r="H519" s="547">
        <v>7587</v>
      </c>
      <c r="I519" s="547"/>
      <c r="J519" s="856"/>
    </row>
    <row r="520" spans="1:17" x14ac:dyDescent="0.25">
      <c r="A520" s="532" t="s">
        <v>131</v>
      </c>
      <c r="B520" s="533"/>
      <c r="C520" s="533"/>
      <c r="D520" s="533"/>
      <c r="E520" s="533"/>
      <c r="F520" s="514">
        <v>4053</v>
      </c>
      <c r="G520" s="514"/>
      <c r="H520" s="514">
        <v>3798</v>
      </c>
      <c r="I520" s="514"/>
      <c r="J520" s="602"/>
    </row>
    <row r="521" spans="1:17" x14ac:dyDescent="0.25">
      <c r="A521" s="532" t="s">
        <v>132</v>
      </c>
      <c r="B521" s="533"/>
      <c r="C521" s="533"/>
      <c r="D521" s="533"/>
      <c r="E521" s="533"/>
      <c r="F521" s="514"/>
      <c r="G521" s="514"/>
      <c r="H521" s="514"/>
      <c r="I521" s="514"/>
      <c r="J521" s="602"/>
    </row>
    <row r="522" spans="1:17" x14ac:dyDescent="0.25">
      <c r="A522" s="532" t="s">
        <v>133</v>
      </c>
      <c r="B522" s="533"/>
      <c r="C522" s="533"/>
      <c r="D522" s="533"/>
      <c r="E522" s="533"/>
      <c r="F522" s="514"/>
      <c r="G522" s="514"/>
      <c r="H522" s="514"/>
      <c r="I522" s="514"/>
      <c r="J522" s="602"/>
    </row>
    <row r="523" spans="1:17" x14ac:dyDescent="0.25">
      <c r="A523" s="1132" t="s">
        <v>134</v>
      </c>
      <c r="B523" s="1133"/>
      <c r="C523" s="1133"/>
      <c r="D523" s="1133"/>
      <c r="E523" s="1133"/>
      <c r="F523" s="619">
        <f>SUM(F520:G522)</f>
        <v>4053</v>
      </c>
      <c r="G523" s="619"/>
      <c r="H523" s="619">
        <f>SUM(H520:J522)</f>
        <v>3798</v>
      </c>
      <c r="I523" s="619"/>
      <c r="J523" s="620"/>
    </row>
    <row r="524" spans="1:17" x14ac:dyDescent="0.25">
      <c r="A524" s="1134" t="s">
        <v>135</v>
      </c>
      <c r="B524" s="533"/>
      <c r="C524" s="533"/>
      <c r="D524" s="533"/>
      <c r="E524" s="533"/>
      <c r="F524" s="514">
        <v>1310</v>
      </c>
      <c r="G524" s="514"/>
      <c r="H524" s="514">
        <v>1290</v>
      </c>
      <c r="I524" s="514"/>
      <c r="J524" s="602"/>
    </row>
    <row r="525" spans="1:17" ht="15.75" thickBot="1" x14ac:dyDescent="0.3">
      <c r="A525" s="1127" t="s">
        <v>136</v>
      </c>
      <c r="B525" s="1128"/>
      <c r="C525" s="1128"/>
      <c r="D525" s="1128"/>
      <c r="E525" s="1128"/>
      <c r="F525" s="1129">
        <f>SUM(F519)+F523-F524</f>
        <v>12838</v>
      </c>
      <c r="G525" s="1129"/>
      <c r="H525" s="1129">
        <f>SUM(H519)+H523-H524</f>
        <v>10095</v>
      </c>
      <c r="I525" s="1129"/>
      <c r="J525" s="1130"/>
    </row>
    <row r="526" spans="1:17" ht="6" customHeight="1" x14ac:dyDescent="0.25">
      <c r="A526" s="1131"/>
      <c r="B526" s="1021"/>
      <c r="C526" s="1021"/>
      <c r="D526" s="1021"/>
      <c r="E526" s="1021"/>
      <c r="F526" s="1021"/>
      <c r="G526" s="1021"/>
      <c r="H526" s="1021"/>
      <c r="I526" s="1021"/>
      <c r="J526" s="1021"/>
    </row>
    <row r="527" spans="1:17" ht="27" customHeight="1" x14ac:dyDescent="0.25">
      <c r="A527" s="963" t="s">
        <v>137</v>
      </c>
      <c r="B527" s="688"/>
      <c r="C527" s="688"/>
      <c r="D527" s="688"/>
      <c r="E527" s="688"/>
      <c r="F527" s="688"/>
      <c r="G527" s="688"/>
      <c r="H527" s="688"/>
      <c r="I527" s="688"/>
      <c r="J527" s="688"/>
    </row>
    <row r="528" spans="1:17" ht="12" customHeight="1" thickBot="1" x14ac:dyDescent="0.3">
      <c r="A528" s="774"/>
      <c r="B528" s="774"/>
      <c r="C528" s="774"/>
      <c r="D528" s="774"/>
      <c r="E528" s="774"/>
      <c r="F528" s="774"/>
      <c r="G528" s="774"/>
      <c r="H528" s="774"/>
      <c r="I528" s="775" t="s">
        <v>654</v>
      </c>
      <c r="J528" s="775"/>
    </row>
    <row r="529" spans="1:17" x14ac:dyDescent="0.25">
      <c r="A529" s="637" t="s">
        <v>12</v>
      </c>
      <c r="B529" s="1080"/>
      <c r="C529" s="1084" t="s">
        <v>138</v>
      </c>
      <c r="D529" s="1009" t="s">
        <v>139</v>
      </c>
      <c r="E529" s="730" t="s">
        <v>140</v>
      </c>
      <c r="F529" s="793"/>
      <c r="G529" s="1009" t="s">
        <v>141</v>
      </c>
      <c r="H529" s="1124"/>
      <c r="I529" s="760" t="s">
        <v>142</v>
      </c>
      <c r="J529" s="1746"/>
    </row>
    <row r="530" spans="1:17" x14ac:dyDescent="0.25">
      <c r="A530" s="639"/>
      <c r="B530" s="1081"/>
      <c r="C530" s="1085"/>
      <c r="D530" s="1029"/>
      <c r="E530" s="1089"/>
      <c r="F530" s="1089"/>
      <c r="G530" s="1125"/>
      <c r="H530" s="1125"/>
      <c r="I530" s="649"/>
      <c r="J530" s="1747"/>
    </row>
    <row r="531" spans="1:17" ht="15.75" customHeight="1" x14ac:dyDescent="0.25">
      <c r="A531" s="1082"/>
      <c r="B531" s="1083"/>
      <c r="C531" s="1086"/>
      <c r="D531" s="1123"/>
      <c r="E531" s="795"/>
      <c r="F531" s="795"/>
      <c r="G531" s="1126"/>
      <c r="H531" s="1126"/>
      <c r="I531" s="1748"/>
      <c r="J531" s="1749"/>
    </row>
    <row r="532" spans="1:17" s="119" customFormat="1" ht="13.5" thickBot="1" x14ac:dyDescent="0.25">
      <c r="A532" s="976" t="s">
        <v>577</v>
      </c>
      <c r="B532" s="977"/>
      <c r="C532" s="325" t="s">
        <v>578</v>
      </c>
      <c r="D532" s="325" t="s">
        <v>579</v>
      </c>
      <c r="E532" s="977" t="s">
        <v>580</v>
      </c>
      <c r="F532" s="977"/>
      <c r="G532" s="977" t="s">
        <v>581</v>
      </c>
      <c r="H532" s="977"/>
      <c r="I532" s="977" t="s">
        <v>665</v>
      </c>
      <c r="J532" s="1073"/>
      <c r="L532" s="345"/>
      <c r="M532" s="345"/>
      <c r="N532" s="345"/>
      <c r="O532" s="345"/>
      <c r="P532" s="345"/>
      <c r="Q532" s="345"/>
    </row>
    <row r="533" spans="1:17" ht="18" customHeight="1" x14ac:dyDescent="0.25">
      <c r="A533" s="728" t="s">
        <v>143</v>
      </c>
      <c r="B533" s="730"/>
      <c r="C533" s="730"/>
      <c r="D533" s="730"/>
      <c r="E533" s="730"/>
      <c r="F533" s="730"/>
      <c r="G533" s="546"/>
      <c r="H533" s="546"/>
      <c r="I533" s="546"/>
      <c r="J533" s="632"/>
    </row>
    <row r="534" spans="1:17" x14ac:dyDescent="0.25">
      <c r="A534" s="942" t="s">
        <v>144</v>
      </c>
      <c r="B534" s="1120"/>
      <c r="C534" s="120" t="s">
        <v>145</v>
      </c>
      <c r="D534" s="388">
        <v>7.0000000000000007E-2</v>
      </c>
      <c r="E534" s="1750" t="s">
        <v>843</v>
      </c>
      <c r="F534" s="1750"/>
      <c r="G534" s="514">
        <v>44602</v>
      </c>
      <c r="H534" s="514"/>
      <c r="I534" s="514">
        <v>5958</v>
      </c>
      <c r="J534" s="602"/>
      <c r="L534" s="1693" t="s">
        <v>835</v>
      </c>
    </row>
    <row r="535" spans="1:17" ht="15" hidden="1" customHeight="1" x14ac:dyDescent="0.25">
      <c r="A535" s="942"/>
      <c r="B535" s="1120"/>
      <c r="C535" s="120"/>
      <c r="D535" s="122"/>
      <c r="E535" s="1121"/>
      <c r="F535" s="1121"/>
      <c r="G535" s="514"/>
      <c r="H535" s="514"/>
      <c r="I535" s="536"/>
      <c r="J535" s="1122"/>
      <c r="L535" s="1693"/>
    </row>
    <row r="536" spans="1:17" ht="15" hidden="1" customHeight="1" x14ac:dyDescent="0.25">
      <c r="A536" s="942"/>
      <c r="B536" s="1120"/>
      <c r="C536" s="120"/>
      <c r="D536" s="122"/>
      <c r="E536" s="1121"/>
      <c r="F536" s="1121"/>
      <c r="G536" s="514"/>
      <c r="H536" s="514"/>
      <c r="I536" s="536"/>
      <c r="J536" s="1122"/>
      <c r="L536" s="1693"/>
    </row>
    <row r="537" spans="1:17" ht="15" hidden="1" customHeight="1" x14ac:dyDescent="0.25">
      <c r="A537" s="942"/>
      <c r="B537" s="1120"/>
      <c r="C537" s="120" t="s">
        <v>145</v>
      </c>
      <c r="D537" s="123"/>
      <c r="E537" s="1121"/>
      <c r="F537" s="1121"/>
      <c r="G537" s="514"/>
      <c r="H537" s="514"/>
      <c r="I537" s="514"/>
      <c r="J537" s="602"/>
      <c r="L537" s="1693"/>
    </row>
    <row r="538" spans="1:17" ht="15" customHeight="1" thickBot="1" x14ac:dyDescent="0.3">
      <c r="A538" s="1076" t="s">
        <v>147</v>
      </c>
      <c r="B538" s="1077"/>
      <c r="C538" s="1077"/>
      <c r="D538" s="1077"/>
      <c r="E538" s="1077"/>
      <c r="F538" s="1077"/>
      <c r="G538" s="928">
        <f>SUM(G534:H537)</f>
        <v>44602</v>
      </c>
      <c r="H538" s="928"/>
      <c r="I538" s="928">
        <f>SUM(I534:J537)</f>
        <v>5958</v>
      </c>
      <c r="J538" s="1078"/>
      <c r="L538" s="1693"/>
    </row>
    <row r="539" spans="1:17" x14ac:dyDescent="0.25">
      <c r="A539" s="757" t="s">
        <v>148</v>
      </c>
      <c r="B539" s="1118"/>
      <c r="C539" s="1118"/>
      <c r="D539" s="1118"/>
      <c r="E539" s="1118"/>
      <c r="F539" s="1118"/>
      <c r="G539" s="773"/>
      <c r="H539" s="773"/>
      <c r="I539" s="773"/>
      <c r="J539" s="860"/>
    </row>
    <row r="540" spans="1:17" ht="17.25" customHeight="1" x14ac:dyDescent="0.25">
      <c r="A540" s="532" t="s">
        <v>149</v>
      </c>
      <c r="B540" s="533"/>
      <c r="C540" s="120" t="s">
        <v>145</v>
      </c>
      <c r="D540" s="392">
        <v>4</v>
      </c>
      <c r="E540" s="1751">
        <v>42551</v>
      </c>
      <c r="F540" s="1752"/>
      <c r="G540" s="514">
        <v>114711</v>
      </c>
      <c r="H540" s="514"/>
      <c r="I540" s="514">
        <v>85784</v>
      </c>
      <c r="J540" s="602"/>
      <c r="L540" s="391" t="s">
        <v>836</v>
      </c>
    </row>
    <row r="541" spans="1:17" hidden="1" x14ac:dyDescent="0.25">
      <c r="A541" s="532" t="s">
        <v>151</v>
      </c>
      <c r="B541" s="533"/>
      <c r="C541" s="120" t="s">
        <v>145</v>
      </c>
      <c r="D541" s="120" t="s">
        <v>152</v>
      </c>
      <c r="E541" s="1115" t="s">
        <v>153</v>
      </c>
      <c r="F541" s="1116"/>
      <c r="G541" s="514"/>
      <c r="H541" s="514"/>
      <c r="I541" s="514"/>
      <c r="J541" s="602"/>
    </row>
    <row r="542" spans="1:17" hidden="1" x14ac:dyDescent="0.25">
      <c r="A542" s="532" t="s">
        <v>154</v>
      </c>
      <c r="B542" s="533"/>
      <c r="C542" s="120" t="s">
        <v>145</v>
      </c>
      <c r="D542" s="120" t="s">
        <v>155</v>
      </c>
      <c r="E542" s="1115" t="s">
        <v>153</v>
      </c>
      <c r="F542" s="1116"/>
      <c r="G542" s="514"/>
      <c r="H542" s="514"/>
      <c r="I542" s="514"/>
      <c r="J542" s="602"/>
    </row>
    <row r="543" spans="1:17" ht="14.25" customHeight="1" thickBot="1" x14ac:dyDescent="0.3">
      <c r="A543" s="1117" t="s">
        <v>156</v>
      </c>
      <c r="B543" s="725"/>
      <c r="C543" s="725"/>
      <c r="D543" s="725"/>
      <c r="E543" s="725"/>
      <c r="F543" s="725"/>
      <c r="G543" s="1018">
        <f>SUM(G540:H542)</f>
        <v>114711</v>
      </c>
      <c r="H543" s="1018"/>
      <c r="I543" s="1018">
        <f>SUM(I540:J542)</f>
        <v>85784</v>
      </c>
      <c r="J543" s="1067"/>
    </row>
    <row r="544" spans="1:17" s="128" customFormat="1" ht="12" customHeight="1" thickBot="1" x14ac:dyDescent="0.3">
      <c r="A544" s="125"/>
      <c r="B544" s="126"/>
      <c r="C544" s="126"/>
      <c r="D544" s="126"/>
      <c r="E544" s="126"/>
      <c r="F544" s="126"/>
      <c r="G544" s="127"/>
      <c r="H544" s="127"/>
      <c r="I544" s="127"/>
      <c r="J544" s="127"/>
      <c r="L544" s="349"/>
      <c r="M544" s="349"/>
      <c r="N544" s="349"/>
      <c r="O544" s="349"/>
      <c r="P544" s="349"/>
      <c r="Q544" s="349"/>
    </row>
    <row r="545" spans="1:17" ht="15" customHeight="1" thickBot="1" x14ac:dyDescent="0.3">
      <c r="A545" s="1106" t="s">
        <v>157</v>
      </c>
      <c r="B545" s="1106"/>
      <c r="C545" s="1106"/>
      <c r="D545" s="1106"/>
      <c r="E545" s="1106"/>
      <c r="F545" s="1107" t="s">
        <v>788</v>
      </c>
      <c r="G545" s="1108"/>
      <c r="H545" s="1108"/>
      <c r="I545" s="1108" t="s">
        <v>158</v>
      </c>
      <c r="J545" s="1109"/>
    </row>
    <row r="546" spans="1:17" x14ac:dyDescent="0.25">
      <c r="A546" s="1110" t="s">
        <v>160</v>
      </c>
      <c r="B546" s="1111"/>
      <c r="C546" s="1111"/>
      <c r="D546" s="1111"/>
      <c r="E546" s="1111"/>
      <c r="F546" s="1112">
        <v>11604</v>
      </c>
      <c r="G546" s="1112"/>
      <c r="H546" s="1112"/>
      <c r="I546" s="1113">
        <v>5958</v>
      </c>
      <c r="J546" s="1114"/>
    </row>
    <row r="547" spans="1:17" ht="15" customHeight="1" x14ac:dyDescent="0.25">
      <c r="A547" s="1101" t="s">
        <v>161</v>
      </c>
      <c r="B547" s="1102"/>
      <c r="C547" s="1102"/>
      <c r="D547" s="1102"/>
      <c r="E547" s="1102"/>
      <c r="F547" s="1103">
        <f>SUM(G538)-F546</f>
        <v>32998</v>
      </c>
      <c r="G547" s="1103"/>
      <c r="H547" s="1103"/>
      <c r="I547" s="1104">
        <f>I548-I546</f>
        <v>0</v>
      </c>
      <c r="J547" s="1105"/>
      <c r="K547" s="104"/>
    </row>
    <row r="548" spans="1:17" ht="15.75" thickBot="1" x14ac:dyDescent="0.3">
      <c r="A548" s="1096" t="s">
        <v>147</v>
      </c>
      <c r="B548" s="1097"/>
      <c r="C548" s="1097"/>
      <c r="D548" s="1097"/>
      <c r="E548" s="1097"/>
      <c r="F548" s="1098">
        <f>SUM(G538)</f>
        <v>44602</v>
      </c>
      <c r="G548" s="1098"/>
      <c r="H548" s="1098"/>
      <c r="I548" s="1098">
        <f>SUM(I538)</f>
        <v>5958</v>
      </c>
      <c r="J548" s="1099"/>
      <c r="K548" s="104"/>
    </row>
    <row r="549" spans="1:17" ht="1.5" customHeight="1" x14ac:dyDescent="0.25">
      <c r="A549" s="612"/>
      <c r="B549" s="612"/>
      <c r="C549" s="612"/>
      <c r="D549" s="612"/>
      <c r="E549" s="612"/>
      <c r="F549" s="612"/>
      <c r="G549" s="612"/>
      <c r="H549" s="612"/>
      <c r="I549" s="400"/>
      <c r="J549" s="400"/>
      <c r="K549" s="104"/>
    </row>
    <row r="550" spans="1:17" ht="16.5" customHeight="1" thickBot="1" x14ac:dyDescent="0.3">
      <c r="A550" s="294"/>
      <c r="B550" s="294"/>
      <c r="C550" s="294"/>
      <c r="D550" s="294"/>
      <c r="E550" s="294"/>
      <c r="F550" s="294"/>
      <c r="G550" s="294"/>
      <c r="H550" s="358"/>
      <c r="I550" s="775" t="s">
        <v>678</v>
      </c>
      <c r="J550" s="775"/>
      <c r="K550" s="130"/>
    </row>
    <row r="551" spans="1:17" ht="21" customHeight="1" x14ac:dyDescent="0.25">
      <c r="A551" s="637" t="s">
        <v>12</v>
      </c>
      <c r="B551" s="1080"/>
      <c r="C551" s="1084" t="s">
        <v>138</v>
      </c>
      <c r="D551" s="730" t="s">
        <v>139</v>
      </c>
      <c r="E551" s="730" t="s">
        <v>140</v>
      </c>
      <c r="F551" s="793"/>
      <c r="G551" s="760" t="s">
        <v>162</v>
      </c>
      <c r="H551" s="1090"/>
      <c r="I551" s="760" t="s">
        <v>142</v>
      </c>
      <c r="J551" s="1746"/>
      <c r="K551" s="130"/>
    </row>
    <row r="552" spans="1:17" ht="21" customHeight="1" x14ac:dyDescent="0.25">
      <c r="A552" s="639"/>
      <c r="B552" s="1081"/>
      <c r="C552" s="1085"/>
      <c r="D552" s="1087"/>
      <c r="E552" s="1089"/>
      <c r="F552" s="1089"/>
      <c r="G552" s="1091"/>
      <c r="H552" s="1091"/>
      <c r="I552" s="649"/>
      <c r="J552" s="1747"/>
      <c r="K552" s="104"/>
    </row>
    <row r="553" spans="1:17" ht="1.5" customHeight="1" x14ac:dyDescent="0.25">
      <c r="A553" s="1082"/>
      <c r="B553" s="1083"/>
      <c r="C553" s="1086"/>
      <c r="D553" s="1088"/>
      <c r="E553" s="795"/>
      <c r="F553" s="795"/>
      <c r="G553" s="1092"/>
      <c r="H553" s="1092"/>
      <c r="I553" s="1748"/>
      <c r="J553" s="1749"/>
      <c r="K553" s="104"/>
    </row>
    <row r="554" spans="1:17" ht="12" customHeight="1" thickBot="1" x14ac:dyDescent="0.3">
      <c r="A554" s="976" t="s">
        <v>577</v>
      </c>
      <c r="B554" s="977"/>
      <c r="C554" s="325" t="s">
        <v>578</v>
      </c>
      <c r="D554" s="325" t="s">
        <v>579</v>
      </c>
      <c r="E554" s="977" t="s">
        <v>580</v>
      </c>
      <c r="F554" s="977"/>
      <c r="G554" s="977" t="s">
        <v>581</v>
      </c>
      <c r="H554" s="977"/>
      <c r="I554" s="977" t="s">
        <v>665</v>
      </c>
      <c r="J554" s="1073"/>
      <c r="K554" s="104"/>
    </row>
    <row r="555" spans="1:17" ht="14.25" hidden="1" customHeight="1" x14ac:dyDescent="0.25">
      <c r="A555" s="728" t="s">
        <v>163</v>
      </c>
      <c r="B555" s="730"/>
      <c r="C555" s="730"/>
      <c r="D555" s="730"/>
      <c r="E555" s="730"/>
      <c r="F555" s="730"/>
      <c r="G555" s="546"/>
      <c r="H555" s="546"/>
      <c r="I555" s="546"/>
      <c r="J555" s="632"/>
      <c r="K555" s="104"/>
    </row>
    <row r="556" spans="1:17" ht="15.75" hidden="1" customHeight="1" x14ac:dyDescent="0.25">
      <c r="A556" s="942"/>
      <c r="B556" s="944"/>
      <c r="C556" s="131"/>
      <c r="D556" s="131"/>
      <c r="E556" s="749"/>
      <c r="F556" s="749"/>
      <c r="G556" s="514"/>
      <c r="H556" s="514"/>
      <c r="I556" s="514"/>
      <c r="J556" s="602"/>
      <c r="K556" s="104"/>
    </row>
    <row r="557" spans="1:17" ht="16.5" hidden="1" customHeight="1" x14ac:dyDescent="0.25">
      <c r="A557" s="942"/>
      <c r="B557" s="944"/>
      <c r="C557" s="131"/>
      <c r="D557" s="131"/>
      <c r="E557" s="749"/>
      <c r="F557" s="749"/>
      <c r="G557" s="514"/>
      <c r="H557" s="514"/>
      <c r="I557" s="514"/>
      <c r="J557" s="602"/>
      <c r="K557" s="104"/>
    </row>
    <row r="558" spans="1:17" ht="18" hidden="1" customHeight="1" x14ac:dyDescent="0.25">
      <c r="A558" s="1076" t="s">
        <v>164</v>
      </c>
      <c r="B558" s="1077"/>
      <c r="C558" s="1077"/>
      <c r="D558" s="1077"/>
      <c r="E558" s="1077"/>
      <c r="F558" s="1077"/>
      <c r="G558" s="928">
        <f>SUM(G556:H557)</f>
        <v>0</v>
      </c>
      <c r="H558" s="928"/>
      <c r="I558" s="928">
        <f>SUM(I556:J557)</f>
        <v>0</v>
      </c>
      <c r="J558" s="1078"/>
      <c r="K558" s="104"/>
    </row>
    <row r="559" spans="1:17" s="8" customFormat="1" ht="9" hidden="1" customHeight="1" x14ac:dyDescent="0.25">
      <c r="A559" s="132"/>
      <c r="B559" s="133"/>
      <c r="C559" s="133"/>
      <c r="D559" s="133"/>
      <c r="E559" s="133"/>
      <c r="F559" s="133"/>
      <c r="G559" s="77"/>
      <c r="H559" s="77"/>
      <c r="I559" s="77"/>
      <c r="J559" s="134"/>
      <c r="K559" s="104"/>
      <c r="L559" s="343"/>
      <c r="M559" s="343"/>
      <c r="N559" s="343"/>
      <c r="O559" s="343"/>
      <c r="P559" s="343"/>
      <c r="Q559" s="343"/>
    </row>
    <row r="560" spans="1:17" s="8" customFormat="1" ht="15.75" hidden="1" customHeight="1" x14ac:dyDescent="0.25">
      <c r="A560" s="728" t="s">
        <v>165</v>
      </c>
      <c r="B560" s="730"/>
      <c r="C560" s="730"/>
      <c r="D560" s="730"/>
      <c r="E560" s="730"/>
      <c r="F560" s="730"/>
      <c r="G560" s="546"/>
      <c r="H560" s="546"/>
      <c r="I560" s="546"/>
      <c r="J560" s="632"/>
      <c r="K560" s="104"/>
      <c r="L560" s="343"/>
      <c r="M560" s="343"/>
      <c r="N560" s="343"/>
      <c r="O560" s="343"/>
      <c r="P560" s="343"/>
      <c r="Q560" s="343"/>
    </row>
    <row r="561" spans="1:17" s="8" customFormat="1" ht="20.25" hidden="1" customHeight="1" x14ac:dyDescent="0.25">
      <c r="A561" s="942"/>
      <c r="B561" s="944"/>
      <c r="C561" s="131"/>
      <c r="D561" s="131"/>
      <c r="E561" s="749"/>
      <c r="F561" s="749"/>
      <c r="G561" s="514"/>
      <c r="H561" s="514"/>
      <c r="I561" s="514"/>
      <c r="J561" s="602"/>
      <c r="K561" s="104"/>
      <c r="L561" s="343"/>
      <c r="M561" s="343"/>
      <c r="N561" s="343"/>
      <c r="O561" s="343"/>
      <c r="P561" s="343"/>
      <c r="Q561" s="343"/>
    </row>
    <row r="562" spans="1:17" s="8" customFormat="1" ht="18" hidden="1" customHeight="1" x14ac:dyDescent="0.25">
      <c r="A562" s="942"/>
      <c r="B562" s="944"/>
      <c r="C562" s="131"/>
      <c r="D562" s="131"/>
      <c r="E562" s="749"/>
      <c r="F562" s="749"/>
      <c r="G562" s="514"/>
      <c r="H562" s="514"/>
      <c r="I562" s="514"/>
      <c r="J562" s="602"/>
      <c r="K562" s="104"/>
      <c r="L562" s="343"/>
      <c r="M562" s="343"/>
      <c r="N562" s="343"/>
      <c r="O562" s="343"/>
      <c r="P562" s="343"/>
      <c r="Q562" s="343"/>
    </row>
    <row r="563" spans="1:17" s="8" customFormat="1" ht="18" hidden="1" customHeight="1" x14ac:dyDescent="0.25">
      <c r="A563" s="1074" t="s">
        <v>166</v>
      </c>
      <c r="B563" s="1075"/>
      <c r="C563" s="1075"/>
      <c r="D563" s="1075"/>
      <c r="E563" s="1075"/>
      <c r="F563" s="1075"/>
      <c r="G563" s="970">
        <f>SUM(G561:H562)</f>
        <v>0</v>
      </c>
      <c r="H563" s="970"/>
      <c r="I563" s="970">
        <f>SUM(I561:J562)</f>
        <v>0</v>
      </c>
      <c r="J563" s="971"/>
      <c r="K563" s="104"/>
      <c r="L563" s="343"/>
      <c r="M563" s="343"/>
      <c r="N563" s="343"/>
      <c r="O563" s="343"/>
      <c r="P563" s="343"/>
      <c r="Q563" s="343"/>
    </row>
    <row r="564" spans="1:17" s="8" customFormat="1" ht="10.5" hidden="1" customHeight="1" x14ac:dyDescent="0.25">
      <c r="A564" s="1079"/>
      <c r="B564" s="612"/>
      <c r="C564" s="612"/>
      <c r="D564" s="612"/>
      <c r="E564" s="612"/>
      <c r="F564" s="612"/>
      <c r="G564" s="612"/>
      <c r="H564" s="612"/>
      <c r="I564" s="612"/>
      <c r="J564" s="612"/>
      <c r="K564" s="104"/>
      <c r="L564" s="343"/>
      <c r="M564" s="343"/>
      <c r="N564" s="343"/>
      <c r="O564" s="343"/>
      <c r="P564" s="343"/>
      <c r="Q564" s="343"/>
    </row>
    <row r="565" spans="1:17" ht="15.75" customHeight="1" x14ac:dyDescent="0.25">
      <c r="A565" s="1071" t="s">
        <v>167</v>
      </c>
      <c r="B565" s="1072"/>
      <c r="C565" s="1072"/>
      <c r="D565" s="1072"/>
      <c r="E565" s="1072"/>
      <c r="F565" s="1072"/>
      <c r="G565" s="612"/>
      <c r="H565" s="612"/>
      <c r="I565" s="612"/>
      <c r="J565" s="883"/>
      <c r="K565" s="104"/>
    </row>
    <row r="566" spans="1:17" ht="19.5" hidden="1" customHeight="1" x14ac:dyDescent="0.25">
      <c r="A566" s="1058" t="s">
        <v>168</v>
      </c>
      <c r="B566" s="1059"/>
      <c r="C566" s="120" t="s">
        <v>145</v>
      </c>
      <c r="D566" s="318" t="s">
        <v>169</v>
      </c>
      <c r="E566" s="1060">
        <v>40664</v>
      </c>
      <c r="F566" s="742"/>
      <c r="G566" s="1061"/>
      <c r="H566" s="1061"/>
      <c r="I566" s="1061"/>
      <c r="J566" s="1062"/>
      <c r="K566" s="104"/>
    </row>
    <row r="567" spans="1:17" ht="18" hidden="1" customHeight="1" x14ac:dyDescent="0.25">
      <c r="A567" s="540" t="s">
        <v>170</v>
      </c>
      <c r="B567" s="541"/>
      <c r="C567" s="120" t="s">
        <v>145</v>
      </c>
      <c r="D567" s="135"/>
      <c r="E567" s="1068"/>
      <c r="F567" s="1068"/>
      <c r="G567" s="801">
        <v>0</v>
      </c>
      <c r="H567" s="801"/>
      <c r="I567" s="514">
        <v>0</v>
      </c>
      <c r="J567" s="602"/>
      <c r="K567" s="104"/>
    </row>
    <row r="568" spans="1:17" ht="15" customHeight="1" x14ac:dyDescent="0.25">
      <c r="A568" s="532" t="s">
        <v>171</v>
      </c>
      <c r="B568" s="533"/>
      <c r="C568" s="120" t="s">
        <v>145</v>
      </c>
      <c r="D568" s="389">
        <v>7.0000000000000007E-2</v>
      </c>
      <c r="E568" s="1069">
        <v>43830</v>
      </c>
      <c r="F568" s="1070"/>
      <c r="G568" s="801">
        <v>283650</v>
      </c>
      <c r="H568" s="801"/>
      <c r="I568" s="514">
        <v>299050</v>
      </c>
      <c r="J568" s="602"/>
      <c r="K568" s="104"/>
      <c r="L568" s="390" t="s">
        <v>837</v>
      </c>
    </row>
    <row r="569" spans="1:17" ht="16.5" customHeight="1" thickBot="1" x14ac:dyDescent="0.3">
      <c r="A569" s="1066" t="s">
        <v>789</v>
      </c>
      <c r="B569" s="604"/>
      <c r="C569" s="604"/>
      <c r="D569" s="604"/>
      <c r="E569" s="604"/>
      <c r="F569" s="605"/>
      <c r="G569" s="1018">
        <f>SUM(G567:H568)</f>
        <v>283650</v>
      </c>
      <c r="H569" s="1018"/>
      <c r="I569" s="1018">
        <f>SUM(I567:J568)</f>
        <v>299050</v>
      </c>
      <c r="J569" s="1067"/>
      <c r="K569" s="104"/>
    </row>
    <row r="570" spans="1:17" ht="15.75" customHeight="1" x14ac:dyDescent="0.25">
      <c r="A570" s="773"/>
      <c r="B570" s="773"/>
      <c r="C570" s="773"/>
      <c r="D570" s="773"/>
      <c r="E570" s="773"/>
      <c r="F570" s="773"/>
      <c r="G570" s="773"/>
      <c r="H570" s="773"/>
      <c r="I570" s="773"/>
      <c r="J570" s="773"/>
      <c r="K570" s="104"/>
    </row>
    <row r="571" spans="1:17" ht="25.5" customHeight="1" thickBot="1" x14ac:dyDescent="0.3">
      <c r="A571" s="963" t="s">
        <v>173</v>
      </c>
      <c r="B571" s="688"/>
      <c r="C571" s="688"/>
      <c r="D571" s="688"/>
      <c r="E571" s="688"/>
      <c r="F571" s="688"/>
      <c r="G571" s="688"/>
      <c r="H571" s="688"/>
      <c r="I571" s="688"/>
      <c r="J571" s="688"/>
      <c r="K571" s="104"/>
    </row>
    <row r="572" spans="1:17" ht="32.25" customHeight="1" thickBot="1" x14ac:dyDescent="0.3">
      <c r="A572" s="824" t="s">
        <v>12</v>
      </c>
      <c r="B572" s="893"/>
      <c r="C572" s="893"/>
      <c r="D572" s="893"/>
      <c r="E572" s="894"/>
      <c r="F572" s="760" t="s">
        <v>759</v>
      </c>
      <c r="G572" s="761"/>
      <c r="H572" s="760" t="s">
        <v>551</v>
      </c>
      <c r="I572" s="761"/>
      <c r="J572" s="762"/>
    </row>
    <row r="573" spans="1:17" ht="18.95" hidden="1" customHeight="1" x14ac:dyDescent="0.25">
      <c r="A573" s="1063" t="s">
        <v>174</v>
      </c>
      <c r="B573" s="773"/>
      <c r="C573" s="773"/>
      <c r="D573" s="773"/>
      <c r="E573" s="773"/>
      <c r="F573" s="1064"/>
      <c r="G573" s="1064"/>
      <c r="H573" s="1064"/>
      <c r="I573" s="1064"/>
      <c r="J573" s="1065"/>
    </row>
    <row r="574" spans="1:17" ht="18.95" hidden="1" customHeight="1" x14ac:dyDescent="0.25">
      <c r="A574" s="532" t="s">
        <v>175</v>
      </c>
      <c r="B574" s="533"/>
      <c r="C574" s="533"/>
      <c r="D574" s="533"/>
      <c r="E574" s="953"/>
      <c r="F574" s="1045"/>
      <c r="G574" s="1045"/>
      <c r="H574" s="1045"/>
      <c r="I574" s="1045"/>
      <c r="J574" s="1046"/>
    </row>
    <row r="575" spans="1:17" ht="18.95" hidden="1" customHeight="1" x14ac:dyDescent="0.25">
      <c r="A575" s="532" t="s">
        <v>175</v>
      </c>
      <c r="B575" s="533"/>
      <c r="C575" s="533"/>
      <c r="D575" s="533"/>
      <c r="E575" s="953"/>
      <c r="F575" s="1045"/>
      <c r="G575" s="1045"/>
      <c r="H575" s="1045"/>
      <c r="I575" s="1045"/>
      <c r="J575" s="1046"/>
    </row>
    <row r="576" spans="1:17" ht="18.95" hidden="1" customHeight="1" x14ac:dyDescent="0.25">
      <c r="A576" s="746" t="s">
        <v>175</v>
      </c>
      <c r="B576" s="725"/>
      <c r="C576" s="725"/>
      <c r="D576" s="725"/>
      <c r="E576" s="1047"/>
      <c r="F576" s="1056"/>
      <c r="G576" s="1056"/>
      <c r="H576" s="1056"/>
      <c r="I576" s="1056"/>
      <c r="J576" s="1057"/>
    </row>
    <row r="577" spans="1:10" ht="17.25" customHeight="1" x14ac:dyDescent="0.25">
      <c r="A577" s="1050" t="s">
        <v>790</v>
      </c>
      <c r="B577" s="1051"/>
      <c r="C577" s="1051"/>
      <c r="D577" s="1051"/>
      <c r="E577" s="1051"/>
      <c r="F577" s="1052">
        <v>0</v>
      </c>
      <c r="G577" s="1053"/>
      <c r="H577" s="1052"/>
      <c r="I577" s="1054"/>
      <c r="J577" s="1055"/>
    </row>
    <row r="578" spans="1:10" ht="15.75" customHeight="1" thickBot="1" x14ac:dyDescent="0.3">
      <c r="A578" s="540" t="s">
        <v>97</v>
      </c>
      <c r="B578" s="541"/>
      <c r="C578" s="541"/>
      <c r="D578" s="541"/>
      <c r="E578" s="541"/>
      <c r="F578" s="514"/>
      <c r="G578" s="514"/>
      <c r="H578" s="514"/>
      <c r="I578" s="514"/>
      <c r="J578" s="602"/>
    </row>
    <row r="579" spans="1:10" ht="18.95" hidden="1" customHeight="1" x14ac:dyDescent="0.25">
      <c r="A579" s="765" t="s">
        <v>175</v>
      </c>
      <c r="B579" s="766"/>
      <c r="C579" s="766"/>
      <c r="D579" s="766"/>
      <c r="E579" s="766"/>
      <c r="F579" s="852"/>
      <c r="G579" s="852"/>
      <c r="H579" s="852"/>
      <c r="I579" s="852"/>
      <c r="J579" s="853"/>
    </row>
    <row r="580" spans="1:10" ht="15" customHeight="1" x14ac:dyDescent="0.25">
      <c r="A580" s="955" t="s">
        <v>791</v>
      </c>
      <c r="B580" s="773"/>
      <c r="C580" s="773"/>
      <c r="D580" s="773"/>
      <c r="E580" s="773"/>
      <c r="F580" s="1048">
        <v>0</v>
      </c>
      <c r="G580" s="1048"/>
      <c r="H580" s="1048">
        <v>0</v>
      </c>
      <c r="I580" s="1048"/>
      <c r="J580" s="1049"/>
    </row>
    <row r="581" spans="1:10" ht="13.5" customHeight="1" thickBot="1" x14ac:dyDescent="0.3">
      <c r="A581" s="746" t="s">
        <v>175</v>
      </c>
      <c r="B581" s="725"/>
      <c r="C581" s="725"/>
      <c r="D581" s="725"/>
      <c r="E581" s="725"/>
      <c r="F581" s="880"/>
      <c r="G581" s="880"/>
      <c r="H581" s="880"/>
      <c r="I581" s="880"/>
      <c r="J581" s="881"/>
    </row>
    <row r="582" spans="1:10" ht="18.95" hidden="1" customHeight="1" x14ac:dyDescent="0.25">
      <c r="A582" s="1039"/>
      <c r="B582" s="773"/>
      <c r="C582" s="773"/>
      <c r="D582" s="773"/>
      <c r="E582" s="773"/>
      <c r="F582" s="773"/>
      <c r="G582" s="773"/>
      <c r="H582" s="773"/>
      <c r="I582" s="773"/>
      <c r="J582" s="773"/>
    </row>
    <row r="583" spans="1:10" ht="34.5" hidden="1" customHeight="1" x14ac:dyDescent="0.25">
      <c r="A583" s="824" t="s">
        <v>12</v>
      </c>
      <c r="B583" s="893"/>
      <c r="C583" s="893"/>
      <c r="D583" s="893"/>
      <c r="E583" s="894"/>
      <c r="F583" s="1040" t="s">
        <v>63</v>
      </c>
      <c r="G583" s="1041"/>
      <c r="H583" s="1042" t="s">
        <v>551</v>
      </c>
      <c r="I583" s="1043"/>
      <c r="J583" s="1044"/>
    </row>
    <row r="584" spans="1:10" ht="16.5" customHeight="1" x14ac:dyDescent="0.25">
      <c r="A584" s="1034" t="s">
        <v>792</v>
      </c>
      <c r="B584" s="758"/>
      <c r="C584" s="758"/>
      <c r="D584" s="758"/>
      <c r="E584" s="759"/>
      <c r="F584" s="1035">
        <f>F585</f>
        <v>29315</v>
      </c>
      <c r="G584" s="1036"/>
      <c r="H584" s="1035">
        <v>29315</v>
      </c>
      <c r="I584" s="1753"/>
      <c r="J584" s="1754"/>
    </row>
    <row r="585" spans="1:10" ht="13.5" customHeight="1" thickBot="1" x14ac:dyDescent="0.3">
      <c r="A585" s="540" t="s">
        <v>179</v>
      </c>
      <c r="B585" s="541"/>
      <c r="C585" s="541"/>
      <c r="D585" s="541"/>
      <c r="E585" s="541"/>
      <c r="F585" s="514">
        <v>29315</v>
      </c>
      <c r="G585" s="514"/>
      <c r="H585" s="514">
        <v>29315</v>
      </c>
      <c r="I585" s="514"/>
      <c r="J585" s="602"/>
    </row>
    <row r="586" spans="1:10" ht="17.25" hidden="1" customHeight="1" x14ac:dyDescent="0.25">
      <c r="A586" s="532" t="s">
        <v>175</v>
      </c>
      <c r="B586" s="533"/>
      <c r="C586" s="533"/>
      <c r="D586" s="533"/>
      <c r="E586" s="533"/>
      <c r="F586" s="514"/>
      <c r="G586" s="514"/>
      <c r="H586" s="514"/>
      <c r="I586" s="514"/>
      <c r="J586" s="602"/>
    </row>
    <row r="587" spans="1:10" ht="15.75" hidden="1" customHeight="1" x14ac:dyDescent="0.25">
      <c r="A587" s="746" t="s">
        <v>175</v>
      </c>
      <c r="B587" s="725"/>
      <c r="C587" s="725"/>
      <c r="D587" s="725"/>
      <c r="E587" s="725"/>
      <c r="F587" s="880"/>
      <c r="G587" s="880"/>
      <c r="H587" s="880"/>
      <c r="I587" s="880"/>
      <c r="J587" s="881"/>
    </row>
    <row r="588" spans="1:10" ht="14.25" customHeight="1" x14ac:dyDescent="0.25">
      <c r="A588" s="1020"/>
      <c r="B588" s="1021"/>
      <c r="C588" s="1021"/>
      <c r="D588" s="1021"/>
      <c r="E588" s="1021"/>
      <c r="F588" s="1021"/>
      <c r="G588" s="1021"/>
      <c r="H588" s="1021"/>
      <c r="I588" s="1021"/>
      <c r="J588" s="1021"/>
    </row>
    <row r="589" spans="1:10" ht="28.5" customHeight="1" thickBot="1" x14ac:dyDescent="0.3">
      <c r="A589" s="1022" t="s">
        <v>180</v>
      </c>
      <c r="B589" s="1023"/>
      <c r="C589" s="1023"/>
      <c r="D589" s="1023"/>
      <c r="E589" s="1023"/>
      <c r="F589" s="1023"/>
      <c r="G589" s="1023"/>
      <c r="H589" s="1023"/>
      <c r="I589" s="1023"/>
      <c r="J589" s="1023"/>
    </row>
    <row r="590" spans="1:10" ht="25.5" customHeight="1" x14ac:dyDescent="0.25">
      <c r="A590" s="728" t="s">
        <v>549</v>
      </c>
      <c r="B590" s="1025" t="s">
        <v>767</v>
      </c>
      <c r="C590" s="1026"/>
      <c r="D590" s="1027"/>
      <c r="E590" s="561" t="s">
        <v>758</v>
      </c>
      <c r="F590" s="561"/>
      <c r="G590" s="561"/>
      <c r="H590" s="562"/>
      <c r="I590" s="562"/>
      <c r="J590" s="563"/>
    </row>
    <row r="591" spans="1:10" ht="17.25" customHeight="1" x14ac:dyDescent="0.25">
      <c r="A591" s="1024"/>
      <c r="B591" s="1028" t="s">
        <v>181</v>
      </c>
      <c r="C591" s="1028"/>
      <c r="D591" s="1028"/>
      <c r="E591" s="1029" t="s">
        <v>181</v>
      </c>
      <c r="F591" s="1029"/>
      <c r="G591" s="1029"/>
      <c r="H591" s="1030"/>
      <c r="I591" s="1030"/>
      <c r="J591" s="1031"/>
    </row>
    <row r="592" spans="1:10" ht="60.75" customHeight="1" x14ac:dyDescent="0.25">
      <c r="A592" s="1024"/>
      <c r="B592" s="64" t="s">
        <v>182</v>
      </c>
      <c r="C592" s="65" t="s">
        <v>183</v>
      </c>
      <c r="D592" s="64" t="s">
        <v>184</v>
      </c>
      <c r="E592" s="742" t="s">
        <v>182</v>
      </c>
      <c r="F592" s="1032"/>
      <c r="G592" s="742" t="s">
        <v>183</v>
      </c>
      <c r="H592" s="1033"/>
      <c r="I592" s="1033"/>
      <c r="J592" s="136" t="s">
        <v>184</v>
      </c>
    </row>
    <row r="593" spans="1:17" ht="12.75" customHeight="1" thickBot="1" x14ac:dyDescent="0.3">
      <c r="A593" s="137" t="s">
        <v>577</v>
      </c>
      <c r="B593" s="325" t="s">
        <v>577</v>
      </c>
      <c r="C593" s="325" t="s">
        <v>578</v>
      </c>
      <c r="D593" s="325" t="s">
        <v>579</v>
      </c>
      <c r="E593" s="1014" t="s">
        <v>580</v>
      </c>
      <c r="F593" s="1015"/>
      <c r="G593" s="977" t="s">
        <v>581</v>
      </c>
      <c r="H593" s="979"/>
      <c r="I593" s="979"/>
      <c r="J593" s="138" t="s">
        <v>665</v>
      </c>
    </row>
    <row r="594" spans="1:17" ht="15.75" customHeight="1" x14ac:dyDescent="0.25">
      <c r="A594" s="139" t="s">
        <v>185</v>
      </c>
      <c r="B594" s="326">
        <v>42142</v>
      </c>
      <c r="C594" s="326">
        <v>62041</v>
      </c>
      <c r="D594" s="326"/>
      <c r="E594" s="547">
        <v>1760</v>
      </c>
      <c r="F594" s="547"/>
      <c r="G594" s="1016">
        <v>28532</v>
      </c>
      <c r="H594" s="1016"/>
      <c r="I594" s="1016"/>
      <c r="J594" s="141"/>
      <c r="L594" s="1693" t="s">
        <v>838</v>
      </c>
    </row>
    <row r="595" spans="1:17" ht="15" customHeight="1" x14ac:dyDescent="0.25">
      <c r="A595" s="333" t="s">
        <v>186</v>
      </c>
      <c r="B595" s="393">
        <v>3847.32</v>
      </c>
      <c r="C595" s="393">
        <v>2117.83</v>
      </c>
      <c r="D595" s="313"/>
      <c r="E595" s="514">
        <v>2061</v>
      </c>
      <c r="F595" s="514"/>
      <c r="G595" s="1017">
        <v>1466</v>
      </c>
      <c r="H595" s="1017"/>
      <c r="I595" s="1017"/>
      <c r="J595" s="144"/>
      <c r="L595" s="1693"/>
    </row>
    <row r="596" spans="1:17" ht="15.75" thickBot="1" x14ac:dyDescent="0.3">
      <c r="A596" s="145" t="s">
        <v>187</v>
      </c>
      <c r="B596" s="324">
        <f>SUM(B594:B595)</f>
        <v>45989.32</v>
      </c>
      <c r="C596" s="324">
        <f>SUM(C594:C595)</f>
        <v>64158.83</v>
      </c>
      <c r="D596" s="324">
        <f>SUM(D594:D595)</f>
        <v>0</v>
      </c>
      <c r="E596" s="1018">
        <f>SUM(E594:F595)</f>
        <v>3821</v>
      </c>
      <c r="F596" s="1018"/>
      <c r="G596" s="1019">
        <f>SUM(G594:I595)</f>
        <v>29998</v>
      </c>
      <c r="H596" s="1019"/>
      <c r="I596" s="1019"/>
      <c r="J596" s="81">
        <f>SUM(J594:J595)</f>
        <v>0</v>
      </c>
      <c r="L596" s="1693"/>
    </row>
    <row r="597" spans="1:17" ht="27.75" customHeight="1" x14ac:dyDescent="0.25">
      <c r="A597" s="612"/>
      <c r="B597" s="612"/>
      <c r="C597" s="612"/>
      <c r="D597" s="612"/>
      <c r="E597" s="612"/>
      <c r="F597" s="612"/>
      <c r="G597" s="612"/>
      <c r="H597" s="612"/>
      <c r="I597" s="612"/>
      <c r="J597" s="612"/>
    </row>
    <row r="598" spans="1:17" ht="18.75" customHeight="1" x14ac:dyDescent="0.25">
      <c r="A598" s="600" t="s">
        <v>188</v>
      </c>
      <c r="B598" s="799"/>
      <c r="C598" s="799"/>
      <c r="D598" s="799"/>
      <c r="E598" s="799"/>
      <c r="F598" s="799"/>
      <c r="G598" s="799"/>
      <c r="H598" s="799"/>
      <c r="I598" s="799"/>
      <c r="J598" s="799"/>
    </row>
    <row r="599" spans="1:17" ht="18" customHeight="1" thickBot="1" x14ac:dyDescent="0.3">
      <c r="A599" s="1006" t="s">
        <v>189</v>
      </c>
      <c r="B599" s="610"/>
      <c r="C599" s="610"/>
      <c r="D599" s="610"/>
      <c r="E599" s="610"/>
      <c r="F599" s="610"/>
      <c r="G599" s="610"/>
      <c r="H599" s="610"/>
      <c r="I599" s="610"/>
      <c r="J599" s="610"/>
    </row>
    <row r="600" spans="1:17" ht="21" customHeight="1" x14ac:dyDescent="0.25">
      <c r="A600" s="1007" t="s">
        <v>190</v>
      </c>
      <c r="B600" s="1009" t="s">
        <v>191</v>
      </c>
      <c r="C600" s="1009"/>
      <c r="D600" s="730" t="s">
        <v>192</v>
      </c>
      <c r="E600" s="730"/>
      <c r="F600" s="793"/>
      <c r="G600" s="730" t="s">
        <v>193</v>
      </c>
      <c r="H600" s="730"/>
      <c r="I600" s="793"/>
      <c r="J600" s="1010"/>
    </row>
    <row r="601" spans="1:17" ht="69.75" customHeight="1" x14ac:dyDescent="0.25">
      <c r="A601" s="1008"/>
      <c r="B601" s="327" t="s">
        <v>550</v>
      </c>
      <c r="C601" s="148" t="s">
        <v>551</v>
      </c>
      <c r="D601" s="327" t="s">
        <v>550</v>
      </c>
      <c r="E601" s="1011" t="s">
        <v>551</v>
      </c>
      <c r="F601" s="1012"/>
      <c r="G601" s="992" t="s">
        <v>550</v>
      </c>
      <c r="H601" s="992"/>
      <c r="I601" s="1011" t="s">
        <v>551</v>
      </c>
      <c r="J601" s="1013"/>
    </row>
    <row r="602" spans="1:17" s="151" customFormat="1" ht="10.5" customHeight="1" thickBot="1" x14ac:dyDescent="0.25">
      <c r="A602" s="149" t="s">
        <v>577</v>
      </c>
      <c r="B602" s="150" t="s">
        <v>578</v>
      </c>
      <c r="C602" s="150" t="s">
        <v>579</v>
      </c>
      <c r="D602" s="150" t="s">
        <v>580</v>
      </c>
      <c r="E602" s="1001" t="s">
        <v>581</v>
      </c>
      <c r="F602" s="1001"/>
      <c r="G602" s="1001" t="s">
        <v>665</v>
      </c>
      <c r="H602" s="1001"/>
      <c r="I602" s="1001" t="s">
        <v>666</v>
      </c>
      <c r="J602" s="1002"/>
      <c r="L602" s="345"/>
      <c r="M602" s="345"/>
      <c r="N602" s="345"/>
      <c r="O602" s="345"/>
      <c r="P602" s="345"/>
      <c r="Q602" s="345"/>
    </row>
    <row r="603" spans="1:17" x14ac:dyDescent="0.25">
      <c r="A603" s="139" t="s">
        <v>194</v>
      </c>
      <c r="B603" s="154">
        <v>3323335</v>
      </c>
      <c r="C603" s="153">
        <v>2563246</v>
      </c>
      <c r="D603" s="154"/>
      <c r="E603" s="1003"/>
      <c r="F603" s="1003"/>
      <c r="G603" s="1004">
        <v>115</v>
      </c>
      <c r="H603" s="1004"/>
      <c r="I603" s="1003">
        <v>12446</v>
      </c>
      <c r="J603" s="1005"/>
    </row>
    <row r="604" spans="1:17" s="2" customFormat="1" ht="15.75" customHeight="1" x14ac:dyDescent="0.2">
      <c r="A604" s="333" t="s">
        <v>195</v>
      </c>
      <c r="B604" s="155"/>
      <c r="C604" s="156"/>
      <c r="D604" s="157"/>
      <c r="E604" s="997"/>
      <c r="F604" s="997"/>
      <c r="G604" s="996"/>
      <c r="H604" s="996"/>
      <c r="I604" s="997"/>
      <c r="J604" s="998"/>
      <c r="L604" s="342"/>
      <c r="M604" s="342"/>
      <c r="N604" s="342"/>
      <c r="O604" s="342"/>
      <c r="P604" s="342"/>
      <c r="Q604" s="342"/>
    </row>
    <row r="605" spans="1:17" s="2" customFormat="1" ht="12.75" hidden="1" x14ac:dyDescent="0.2">
      <c r="A605" s="333" t="s">
        <v>196</v>
      </c>
      <c r="B605" s="155"/>
      <c r="C605" s="156"/>
      <c r="D605" s="157"/>
      <c r="E605" s="997"/>
      <c r="F605" s="997"/>
      <c r="G605" s="996"/>
      <c r="H605" s="996"/>
      <c r="I605" s="997"/>
      <c r="J605" s="998"/>
      <c r="L605" s="342"/>
      <c r="M605" s="342"/>
      <c r="N605" s="342"/>
      <c r="O605" s="342"/>
      <c r="P605" s="342"/>
      <c r="Q605" s="342"/>
    </row>
    <row r="606" spans="1:17" ht="18.75" customHeight="1" thickBot="1" x14ac:dyDescent="0.3">
      <c r="A606" s="158" t="s">
        <v>197</v>
      </c>
      <c r="B606" s="159">
        <f>SUM(B603:B605)</f>
        <v>3323335</v>
      </c>
      <c r="C606" s="159">
        <f>SUM(C603:C605)</f>
        <v>2563246</v>
      </c>
      <c r="D606" s="159">
        <f>SUM(D603:D605)</f>
        <v>0</v>
      </c>
      <c r="E606" s="999">
        <f>SUM(E603:F605)</f>
        <v>0</v>
      </c>
      <c r="F606" s="999"/>
      <c r="G606" s="999">
        <f>SUM(G603:H605)</f>
        <v>115</v>
      </c>
      <c r="H606" s="999"/>
      <c r="I606" s="999">
        <f>SUM(I603:J605)</f>
        <v>12446</v>
      </c>
      <c r="J606" s="1000"/>
    </row>
    <row r="607" spans="1:17" s="279" customFormat="1" ht="9" customHeight="1" x14ac:dyDescent="0.25">
      <c r="A607" s="612"/>
      <c r="B607" s="612"/>
      <c r="C607" s="612"/>
      <c r="D607" s="612"/>
      <c r="E607" s="612"/>
      <c r="F607" s="612"/>
      <c r="G607" s="612"/>
      <c r="H607" s="612"/>
      <c r="I607" s="612"/>
      <c r="J607" s="612"/>
      <c r="L607" s="348"/>
      <c r="M607" s="348"/>
      <c r="N607" s="348"/>
      <c r="O607" s="348"/>
      <c r="P607" s="348"/>
      <c r="Q607" s="348"/>
    </row>
    <row r="608" spans="1:17" ht="16.5" customHeight="1" thickBot="1" x14ac:dyDescent="0.3">
      <c r="A608" s="727" t="s">
        <v>198</v>
      </c>
      <c r="B608" s="589"/>
      <c r="C608" s="589"/>
      <c r="D608" s="589"/>
      <c r="E608" s="589"/>
      <c r="F608" s="589"/>
      <c r="G608" s="589"/>
      <c r="H608" s="589"/>
      <c r="I608" s="589"/>
      <c r="J608" s="589"/>
    </row>
    <row r="609" spans="1:17" ht="30" customHeight="1" x14ac:dyDescent="0.25">
      <c r="A609" s="637" t="s">
        <v>12</v>
      </c>
      <c r="B609" s="596"/>
      <c r="C609" s="311" t="s">
        <v>550</v>
      </c>
      <c r="D609" s="760" t="s">
        <v>551</v>
      </c>
      <c r="E609" s="987"/>
      <c r="F609" s="988"/>
      <c r="G609" s="989" t="s">
        <v>199</v>
      </c>
      <c r="H609" s="989"/>
      <c r="I609" s="990"/>
      <c r="J609" s="991"/>
    </row>
    <row r="610" spans="1:17" ht="38.25" customHeight="1" x14ac:dyDescent="0.25">
      <c r="A610" s="639"/>
      <c r="B610" s="830"/>
      <c r="C610" s="161" t="s">
        <v>793</v>
      </c>
      <c r="D610" s="327" t="s">
        <v>201</v>
      </c>
      <c r="E610" s="992" t="s">
        <v>202</v>
      </c>
      <c r="F610" s="993"/>
      <c r="G610" s="994" t="s">
        <v>550</v>
      </c>
      <c r="H610" s="995"/>
      <c r="I610" s="994" t="s">
        <v>551</v>
      </c>
      <c r="J610" s="1755"/>
    </row>
    <row r="611" spans="1:17" s="162" customFormat="1" ht="11.25" customHeight="1" thickBot="1" x14ac:dyDescent="0.25">
      <c r="A611" s="976" t="s">
        <v>577</v>
      </c>
      <c r="B611" s="977"/>
      <c r="C611" s="325" t="s">
        <v>578</v>
      </c>
      <c r="D611" s="325" t="s">
        <v>579</v>
      </c>
      <c r="E611" s="977" t="s">
        <v>580</v>
      </c>
      <c r="F611" s="978"/>
      <c r="G611" s="977" t="s">
        <v>581</v>
      </c>
      <c r="H611" s="979"/>
      <c r="I611" s="977" t="s">
        <v>665</v>
      </c>
      <c r="J611" s="1073"/>
      <c r="L611" s="342"/>
      <c r="M611" s="342"/>
      <c r="N611" s="342"/>
      <c r="O611" s="342"/>
      <c r="P611" s="342"/>
      <c r="Q611" s="342"/>
    </row>
    <row r="612" spans="1:17" ht="21.75" customHeight="1" x14ac:dyDescent="0.25">
      <c r="A612" s="981" t="s">
        <v>203</v>
      </c>
      <c r="B612" s="982"/>
      <c r="C612" s="163">
        <v>124437</v>
      </c>
      <c r="D612" s="164">
        <v>325957</v>
      </c>
      <c r="E612" s="983">
        <v>245037</v>
      </c>
      <c r="F612" s="984"/>
      <c r="G612" s="985">
        <f>SUM(C612-D612)</f>
        <v>-201520</v>
      </c>
      <c r="H612" s="985"/>
      <c r="I612" s="983">
        <f>D612-E612</f>
        <v>80920</v>
      </c>
      <c r="J612" s="986"/>
    </row>
    <row r="613" spans="1:17" ht="6" customHeight="1" x14ac:dyDescent="0.25">
      <c r="A613" s="532"/>
      <c r="B613" s="533"/>
      <c r="C613" s="165"/>
      <c r="D613" s="165"/>
      <c r="E613" s="582"/>
      <c r="F613" s="965"/>
      <c r="G613" s="582"/>
      <c r="H613" s="582"/>
      <c r="I613" s="974"/>
      <c r="J613" s="975"/>
    </row>
    <row r="614" spans="1:17" hidden="1" x14ac:dyDescent="0.25">
      <c r="A614" s="532" t="s">
        <v>204</v>
      </c>
      <c r="B614" s="533"/>
      <c r="C614" s="165"/>
      <c r="D614" s="165"/>
      <c r="E614" s="582"/>
      <c r="F614" s="965"/>
      <c r="G614" s="974">
        <f>SUM(C614-D614)</f>
        <v>0</v>
      </c>
      <c r="H614" s="974"/>
      <c r="I614" s="974">
        <f>SUM(D614)-E614</f>
        <v>0</v>
      </c>
      <c r="J614" s="975"/>
    </row>
    <row r="615" spans="1:17" x14ac:dyDescent="0.25">
      <c r="A615" s="972" t="s">
        <v>205</v>
      </c>
      <c r="B615" s="653"/>
      <c r="C615" s="166">
        <f>SUM(C612:C614)</f>
        <v>124437</v>
      </c>
      <c r="D615" s="166">
        <f>SUM(D612:D614)</f>
        <v>325957</v>
      </c>
      <c r="E615" s="619">
        <f>SUM(E612:F614)</f>
        <v>245037</v>
      </c>
      <c r="F615" s="973"/>
      <c r="G615" s="619">
        <f>SUM(G612:H614)</f>
        <v>-201520</v>
      </c>
      <c r="H615" s="619"/>
      <c r="I615" s="619">
        <f>SUM(I612:J614)</f>
        <v>80920</v>
      </c>
      <c r="J615" s="620"/>
    </row>
    <row r="616" spans="1:17" s="11" customFormat="1" ht="12.75" hidden="1" x14ac:dyDescent="0.2">
      <c r="A616" s="540" t="s">
        <v>206</v>
      </c>
      <c r="B616" s="541"/>
      <c r="C616" s="165" t="s">
        <v>702</v>
      </c>
      <c r="D616" s="165" t="s">
        <v>702</v>
      </c>
      <c r="E616" s="582" t="s">
        <v>702</v>
      </c>
      <c r="F616" s="965"/>
      <c r="G616" s="920"/>
      <c r="H616" s="920"/>
      <c r="I616" s="920"/>
      <c r="J616" s="966"/>
      <c r="L616" s="342"/>
      <c r="M616" s="342"/>
      <c r="N616" s="342"/>
      <c r="O616" s="342"/>
      <c r="P616" s="342"/>
      <c r="Q616" s="342"/>
    </row>
    <row r="617" spans="1:17" s="11" customFormat="1" ht="12.75" hidden="1" x14ac:dyDescent="0.2">
      <c r="A617" s="540" t="s">
        <v>207</v>
      </c>
      <c r="B617" s="541"/>
      <c r="C617" s="165" t="s">
        <v>702</v>
      </c>
      <c r="D617" s="165" t="s">
        <v>702</v>
      </c>
      <c r="E617" s="582" t="s">
        <v>702</v>
      </c>
      <c r="F617" s="965"/>
      <c r="G617" s="920"/>
      <c r="H617" s="920"/>
      <c r="I617" s="920"/>
      <c r="J617" s="966"/>
      <c r="L617" s="342"/>
      <c r="M617" s="342"/>
      <c r="N617" s="342"/>
      <c r="O617" s="342"/>
      <c r="P617" s="342"/>
      <c r="Q617" s="342"/>
    </row>
    <row r="618" spans="1:17" s="11" customFormat="1" ht="15.75" customHeight="1" x14ac:dyDescent="0.2">
      <c r="A618" s="540" t="s">
        <v>794</v>
      </c>
      <c r="B618" s="541"/>
      <c r="C618" s="165" t="s">
        <v>702</v>
      </c>
      <c r="D618" s="165" t="s">
        <v>702</v>
      </c>
      <c r="E618" s="582" t="s">
        <v>702</v>
      </c>
      <c r="F618" s="965"/>
      <c r="G618" s="920"/>
      <c r="H618" s="920"/>
      <c r="I618" s="920">
        <v>-4740</v>
      </c>
      <c r="J618" s="966"/>
      <c r="L618" s="342"/>
      <c r="M618" s="342"/>
      <c r="N618" s="342"/>
      <c r="O618" s="342"/>
      <c r="P618" s="342"/>
      <c r="Q618" s="342"/>
    </row>
    <row r="619" spans="1:17" s="11" customFormat="1" ht="15" customHeight="1" x14ac:dyDescent="0.2">
      <c r="A619" s="540" t="s">
        <v>209</v>
      </c>
      <c r="B619" s="541"/>
      <c r="C619" s="165" t="s">
        <v>702</v>
      </c>
      <c r="D619" s="165" t="s">
        <v>702</v>
      </c>
      <c r="E619" s="582" t="s">
        <v>702</v>
      </c>
      <c r="F619" s="965"/>
      <c r="G619" s="920"/>
      <c r="H619" s="920"/>
      <c r="I619" s="920">
        <v>-1</v>
      </c>
      <c r="J619" s="966"/>
      <c r="L619" s="342"/>
      <c r="M619" s="342"/>
      <c r="N619" s="342"/>
      <c r="O619" s="342"/>
      <c r="P619" s="342"/>
      <c r="Q619" s="342"/>
    </row>
    <row r="620" spans="1:17" ht="18.75" customHeight="1" thickBot="1" x14ac:dyDescent="0.3">
      <c r="A620" s="967" t="s">
        <v>210</v>
      </c>
      <c r="B620" s="968"/>
      <c r="C620" s="968"/>
      <c r="D620" s="968"/>
      <c r="E620" s="969"/>
      <c r="F620" s="969"/>
      <c r="G620" s="970">
        <v>-201520</v>
      </c>
      <c r="H620" s="970"/>
      <c r="I620" s="970">
        <v>76179</v>
      </c>
      <c r="J620" s="971"/>
    </row>
    <row r="621" spans="1:17" ht="17.25" customHeight="1" thickBot="1" x14ac:dyDescent="0.3">
      <c r="A621" s="167"/>
      <c r="B621" s="167"/>
      <c r="C621" s="957" t="s">
        <v>211</v>
      </c>
      <c r="D621" s="958"/>
      <c r="E621" s="958"/>
      <c r="F621" s="959"/>
      <c r="G621" s="960">
        <f>SUM(G620)-G615-G616-G617-G618-G619</f>
        <v>0</v>
      </c>
      <c r="H621" s="961"/>
      <c r="I621" s="960">
        <f>SUM(I620)-I615-I616-I617-I618-I619</f>
        <v>0</v>
      </c>
      <c r="J621" s="962"/>
    </row>
    <row r="622" spans="1:17" ht="11.25" customHeight="1" x14ac:dyDescent="0.25">
      <c r="A622" s="294"/>
      <c r="B622" s="294"/>
      <c r="C622" s="294"/>
      <c r="D622" s="294"/>
      <c r="E622" s="294"/>
      <c r="F622" s="294"/>
      <c r="G622" s="294"/>
      <c r="H622" s="358"/>
      <c r="I622" s="401"/>
      <c r="J622" s="401"/>
    </row>
    <row r="623" spans="1:17" ht="39" customHeight="1" x14ac:dyDescent="0.25">
      <c r="A623" s="963" t="s">
        <v>540</v>
      </c>
      <c r="B623" s="688"/>
      <c r="C623" s="688"/>
      <c r="D623" s="688"/>
      <c r="E623" s="688"/>
      <c r="F623" s="688"/>
      <c r="G623" s="688"/>
      <c r="H623" s="688"/>
      <c r="I623" s="688"/>
      <c r="J623" s="688"/>
    </row>
    <row r="624" spans="1:17" ht="14.25" customHeight="1" x14ac:dyDescent="0.25">
      <c r="A624" s="753" t="s">
        <v>212</v>
      </c>
      <c r="B624" s="964"/>
      <c r="C624" s="964"/>
      <c r="D624" s="964"/>
      <c r="E624" s="964"/>
      <c r="F624" s="964"/>
      <c r="G624" s="964"/>
      <c r="H624" s="964"/>
      <c r="I624" s="964"/>
      <c r="J624" s="964"/>
    </row>
    <row r="625" spans="1:17" ht="8.25" customHeight="1" thickBot="1" x14ac:dyDescent="0.3">
      <c r="A625" s="295"/>
      <c r="B625" s="284"/>
      <c r="C625" s="284"/>
      <c r="D625" s="284"/>
      <c r="E625" s="284"/>
      <c r="F625" s="284"/>
      <c r="G625" s="284"/>
      <c r="H625" s="356"/>
      <c r="I625" s="398"/>
      <c r="J625" s="398"/>
    </row>
    <row r="626" spans="1:17" s="97" customFormat="1" ht="33" customHeight="1" thickBot="1" x14ac:dyDescent="0.3">
      <c r="A626" s="824" t="s">
        <v>12</v>
      </c>
      <c r="B626" s="893"/>
      <c r="C626" s="893"/>
      <c r="D626" s="893"/>
      <c r="E626" s="894"/>
      <c r="F626" s="760" t="s">
        <v>759</v>
      </c>
      <c r="G626" s="761"/>
      <c r="H626" s="760" t="s">
        <v>551</v>
      </c>
      <c r="I626" s="761"/>
      <c r="J626" s="762"/>
      <c r="L626" s="342"/>
      <c r="M626" s="342"/>
      <c r="N626" s="342"/>
      <c r="O626" s="342"/>
      <c r="P626" s="342"/>
      <c r="Q626" s="342"/>
    </row>
    <row r="627" spans="1:17" ht="15.75" hidden="1" thickBot="1" x14ac:dyDescent="0.3">
      <c r="A627" s="955" t="s">
        <v>213</v>
      </c>
      <c r="B627" s="956"/>
      <c r="C627" s="956"/>
      <c r="D627" s="956"/>
      <c r="E627" s="956"/>
      <c r="F627" s="587"/>
      <c r="G627" s="587"/>
      <c r="H627" s="587"/>
      <c r="I627" s="587"/>
      <c r="J627" s="588"/>
    </row>
    <row r="628" spans="1:17" ht="15.75" hidden="1" thickBot="1" x14ac:dyDescent="0.3">
      <c r="A628" s="532" t="s">
        <v>214</v>
      </c>
      <c r="B628" s="533"/>
      <c r="C628" s="533"/>
      <c r="D628" s="533"/>
      <c r="E628" s="953"/>
      <c r="F628" s="514"/>
      <c r="G628" s="514"/>
      <c r="H628" s="514"/>
      <c r="I628" s="514"/>
      <c r="J628" s="602"/>
    </row>
    <row r="629" spans="1:17" ht="19.5" hidden="1" customHeight="1" x14ac:dyDescent="0.25">
      <c r="A629" s="540" t="s">
        <v>215</v>
      </c>
      <c r="B629" s="541"/>
      <c r="C629" s="541"/>
      <c r="D629" s="541"/>
      <c r="E629" s="954"/>
      <c r="F629" s="514"/>
      <c r="G629" s="514"/>
      <c r="H629" s="514"/>
      <c r="I629" s="514"/>
      <c r="J629" s="602"/>
    </row>
    <row r="630" spans="1:17" ht="15.75" hidden="1" thickBot="1" x14ac:dyDescent="0.3">
      <c r="A630" s="942" t="s">
        <v>216</v>
      </c>
      <c r="B630" s="943"/>
      <c r="C630" s="943"/>
      <c r="D630" s="943"/>
      <c r="E630" s="944"/>
      <c r="F630" s="852"/>
      <c r="G630" s="852"/>
      <c r="H630" s="852"/>
      <c r="I630" s="852"/>
      <c r="J630" s="853"/>
    </row>
    <row r="631" spans="1:17" ht="15.75" hidden="1" thickBot="1" x14ac:dyDescent="0.3">
      <c r="A631" s="532" t="s">
        <v>217</v>
      </c>
      <c r="B631" s="533"/>
      <c r="C631" s="533"/>
      <c r="D631" s="533"/>
      <c r="E631" s="953"/>
      <c r="F631" s="514"/>
      <c r="G631" s="514"/>
      <c r="H631" s="514"/>
      <c r="I631" s="514"/>
      <c r="J631" s="602"/>
    </row>
    <row r="632" spans="1:17" ht="8.25" hidden="1" customHeight="1" x14ac:dyDescent="0.25">
      <c r="A632" s="931"/>
      <c r="B632" s="947"/>
      <c r="C632" s="947"/>
      <c r="D632" s="947"/>
      <c r="E632" s="947"/>
      <c r="F632" s="947"/>
      <c r="G632" s="947"/>
      <c r="H632" s="947"/>
      <c r="I632" s="947"/>
      <c r="J632" s="948"/>
    </row>
    <row r="633" spans="1:17" x14ac:dyDescent="0.25">
      <c r="A633" s="949" t="s">
        <v>795</v>
      </c>
      <c r="B633" s="950"/>
      <c r="C633" s="950"/>
      <c r="D633" s="950"/>
      <c r="E633" s="950"/>
      <c r="F633" s="951">
        <v>1209</v>
      </c>
      <c r="G633" s="951"/>
      <c r="H633" s="951">
        <v>64643</v>
      </c>
      <c r="I633" s="951"/>
      <c r="J633" s="952"/>
    </row>
    <row r="634" spans="1:17" x14ac:dyDescent="0.25">
      <c r="A634" s="532" t="s">
        <v>219</v>
      </c>
      <c r="B634" s="533"/>
      <c r="C634" s="533"/>
      <c r="D634" s="533"/>
      <c r="E634" s="533"/>
      <c r="F634" s="801"/>
      <c r="G634" s="801"/>
      <c r="H634" s="514">
        <v>53119</v>
      </c>
      <c r="I634" s="514"/>
      <c r="J634" s="602"/>
    </row>
    <row r="635" spans="1:17" x14ac:dyDescent="0.25">
      <c r="A635" s="942" t="s">
        <v>220</v>
      </c>
      <c r="B635" s="943"/>
      <c r="C635" s="943"/>
      <c r="D635" s="943"/>
      <c r="E635" s="944"/>
      <c r="F635" s="801">
        <v>296</v>
      </c>
      <c r="G635" s="801"/>
      <c r="H635" s="801">
        <v>3550</v>
      </c>
      <c r="I635" s="801"/>
      <c r="J635" s="945"/>
    </row>
    <row r="636" spans="1:17" x14ac:dyDescent="0.25">
      <c r="A636" s="942" t="s">
        <v>796</v>
      </c>
      <c r="B636" s="946"/>
      <c r="C636" s="946"/>
      <c r="D636" s="946"/>
      <c r="E636" s="513"/>
      <c r="F636" s="801">
        <v>442</v>
      </c>
      <c r="G636" s="801"/>
      <c r="H636" s="801"/>
      <c r="I636" s="801"/>
      <c r="J636" s="945"/>
    </row>
    <row r="637" spans="1:17" ht="15.75" thickBot="1" x14ac:dyDescent="0.3">
      <c r="A637" s="746" t="s">
        <v>222</v>
      </c>
      <c r="B637" s="725"/>
      <c r="C637" s="725"/>
      <c r="D637" s="725"/>
      <c r="E637" s="725"/>
      <c r="F637" s="809"/>
      <c r="G637" s="809"/>
      <c r="H637" s="809">
        <v>7196</v>
      </c>
      <c r="I637" s="809"/>
      <c r="J637" s="934"/>
    </row>
    <row r="638" spans="1:17" ht="6" customHeight="1" thickBot="1" x14ac:dyDescent="0.3">
      <c r="A638" s="938"/>
      <c r="B638" s="774"/>
      <c r="C638" s="774"/>
      <c r="D638" s="774"/>
      <c r="E638" s="774"/>
      <c r="F638" s="774"/>
      <c r="G638" s="774"/>
      <c r="H638" s="774"/>
      <c r="I638" s="774"/>
      <c r="J638" s="939"/>
    </row>
    <row r="639" spans="1:17" ht="15" customHeight="1" x14ac:dyDescent="0.25">
      <c r="A639" s="940" t="s">
        <v>798</v>
      </c>
      <c r="B639" s="941"/>
      <c r="C639" s="941"/>
      <c r="D639" s="941"/>
      <c r="E639" s="941"/>
      <c r="F639" s="587">
        <v>0</v>
      </c>
      <c r="G639" s="587"/>
      <c r="H639" s="587">
        <v>0</v>
      </c>
      <c r="I639" s="587"/>
      <c r="J639" s="588"/>
    </row>
    <row r="640" spans="1:17" ht="15.75" customHeight="1" thickBot="1" x14ac:dyDescent="0.3">
      <c r="A640" s="931" t="s">
        <v>224</v>
      </c>
      <c r="B640" s="932"/>
      <c r="C640" s="932"/>
      <c r="D640" s="932"/>
      <c r="E640" s="933"/>
      <c r="F640" s="880"/>
      <c r="G640" s="880"/>
      <c r="H640" s="880">
        <v>0</v>
      </c>
      <c r="I640" s="880"/>
      <c r="J640" s="881"/>
    </row>
    <row r="641" spans="1:17" ht="9.75" customHeight="1" x14ac:dyDescent="0.25">
      <c r="A641" s="612"/>
      <c r="B641" s="612"/>
      <c r="C641" s="612"/>
      <c r="D641" s="612"/>
      <c r="E641" s="612"/>
      <c r="F641" s="612"/>
      <c r="G641" s="612"/>
      <c r="H641" s="612"/>
      <c r="I641" s="612"/>
      <c r="J641" s="612"/>
    </row>
    <row r="642" spans="1:17" ht="15.75" thickBot="1" x14ac:dyDescent="0.3">
      <c r="A642" s="846" t="s">
        <v>541</v>
      </c>
      <c r="B642" s="688"/>
      <c r="C642" s="688"/>
      <c r="D642" s="688"/>
      <c r="E642" s="688"/>
      <c r="F642" s="688"/>
      <c r="G642" s="688"/>
      <c r="H642" s="688"/>
      <c r="I642" s="688"/>
      <c r="J642" s="688"/>
    </row>
    <row r="643" spans="1:17" s="97" customFormat="1" ht="32.25" customHeight="1" thickBot="1" x14ac:dyDescent="0.3">
      <c r="A643" s="824" t="s">
        <v>12</v>
      </c>
      <c r="B643" s="893"/>
      <c r="C643" s="893"/>
      <c r="D643" s="893"/>
      <c r="E643" s="894"/>
      <c r="F643" s="760" t="s">
        <v>759</v>
      </c>
      <c r="G643" s="761"/>
      <c r="H643" s="760" t="s">
        <v>551</v>
      </c>
      <c r="I643" s="761"/>
      <c r="J643" s="762"/>
      <c r="L643" s="342"/>
      <c r="M643" s="342"/>
      <c r="N643" s="342"/>
      <c r="O643" s="342"/>
      <c r="P643" s="342"/>
      <c r="Q643" s="342"/>
    </row>
    <row r="644" spans="1:17" x14ac:dyDescent="0.25">
      <c r="A644" s="545" t="s">
        <v>225</v>
      </c>
      <c r="B644" s="546"/>
      <c r="C644" s="546"/>
      <c r="D644" s="546"/>
      <c r="E644" s="546"/>
      <c r="F644" s="814">
        <f>SUM(B606)</f>
        <v>3323335</v>
      </c>
      <c r="G644" s="935"/>
      <c r="H644" s="547">
        <f>SUM(C606)</f>
        <v>2563246</v>
      </c>
      <c r="I644" s="936"/>
      <c r="J644" s="937"/>
    </row>
    <row r="645" spans="1:17" x14ac:dyDescent="0.25">
      <c r="A645" s="532" t="s">
        <v>226</v>
      </c>
      <c r="B645" s="533"/>
      <c r="C645" s="533"/>
      <c r="D645" s="533"/>
      <c r="E645" s="533"/>
      <c r="F645" s="801">
        <f>SUM(G606)</f>
        <v>115</v>
      </c>
      <c r="G645" s="923"/>
      <c r="H645" s="514">
        <f>SUM(I606)</f>
        <v>12446</v>
      </c>
      <c r="I645" s="924"/>
      <c r="J645" s="925"/>
    </row>
    <row r="646" spans="1:17" x14ac:dyDescent="0.25">
      <c r="A646" s="532" t="s">
        <v>227</v>
      </c>
      <c r="B646" s="533"/>
      <c r="C646" s="533"/>
      <c r="D646" s="533"/>
      <c r="E646" s="533"/>
      <c r="F646" s="801"/>
      <c r="G646" s="923"/>
      <c r="H646" s="514"/>
      <c r="I646" s="924"/>
      <c r="J646" s="925"/>
    </row>
    <row r="647" spans="1:17" x14ac:dyDescent="0.25">
      <c r="A647" s="532" t="s">
        <v>228</v>
      </c>
      <c r="B647" s="533"/>
      <c r="C647" s="533"/>
      <c r="D647" s="533"/>
      <c r="E647" s="533"/>
      <c r="F647" s="801"/>
      <c r="G647" s="923"/>
      <c r="H647" s="514"/>
      <c r="I647" s="924"/>
      <c r="J647" s="925"/>
    </row>
    <row r="648" spans="1:17" hidden="1" x14ac:dyDescent="0.25">
      <c r="A648" s="532" t="s">
        <v>229</v>
      </c>
      <c r="B648" s="533"/>
      <c r="C648" s="533"/>
      <c r="D648" s="533"/>
      <c r="E648" s="533"/>
      <c r="F648" s="801"/>
      <c r="G648" s="923"/>
      <c r="H648" s="514"/>
      <c r="I648" s="924"/>
      <c r="J648" s="925"/>
    </row>
    <row r="649" spans="1:17" x14ac:dyDescent="0.25">
      <c r="A649" s="532" t="s">
        <v>230</v>
      </c>
      <c r="B649" s="533"/>
      <c r="C649" s="533"/>
      <c r="D649" s="533"/>
      <c r="E649" s="533"/>
      <c r="F649" s="801"/>
      <c r="G649" s="923"/>
      <c r="H649" s="514"/>
      <c r="I649" s="924"/>
      <c r="J649" s="925"/>
    </row>
    <row r="650" spans="1:17" ht="15.75" thickBot="1" x14ac:dyDescent="0.3">
      <c r="A650" s="926" t="s">
        <v>797</v>
      </c>
      <c r="B650" s="927"/>
      <c r="C650" s="927"/>
      <c r="D650" s="927"/>
      <c r="E650" s="927"/>
      <c r="F650" s="928">
        <f>SUM(F644:G649)</f>
        <v>3323450</v>
      </c>
      <c r="G650" s="929"/>
      <c r="H650" s="928">
        <f>SUM(H644:J649)</f>
        <v>2575692</v>
      </c>
      <c r="I650" s="929"/>
      <c r="J650" s="930"/>
    </row>
    <row r="651" spans="1:17" ht="23.25" customHeight="1" x14ac:dyDescent="0.25">
      <c r="A651" s="612"/>
      <c r="B651" s="612"/>
      <c r="C651" s="612"/>
      <c r="D651" s="612"/>
      <c r="E651" s="612"/>
      <c r="F651" s="612"/>
      <c r="G651" s="612"/>
      <c r="H651" s="612"/>
      <c r="I651" s="612"/>
      <c r="J651" s="612"/>
    </row>
    <row r="652" spans="1:17" x14ac:dyDescent="0.25">
      <c r="A652" s="600" t="s">
        <v>232</v>
      </c>
      <c r="B652" s="601"/>
      <c r="C652" s="601"/>
      <c r="D652" s="601"/>
      <c r="E652" s="601"/>
      <c r="F652" s="601"/>
      <c r="G652" s="601"/>
      <c r="H652" s="601"/>
      <c r="I652" s="601"/>
      <c r="J652" s="601"/>
    </row>
    <row r="653" spans="1:17" s="8" customFormat="1" ht="4.5" customHeight="1" x14ac:dyDescent="0.25">
      <c r="A653" s="687"/>
      <c r="B653" s="921"/>
      <c r="C653" s="921"/>
      <c r="D653" s="921"/>
      <c r="E653" s="921"/>
      <c r="F653" s="921"/>
      <c r="G653" s="921"/>
      <c r="H653" s="921"/>
      <c r="I653" s="921"/>
      <c r="J653" s="921"/>
      <c r="L653" s="343"/>
      <c r="M653" s="343"/>
      <c r="N653" s="343"/>
      <c r="O653" s="343"/>
      <c r="P653" s="343"/>
      <c r="Q653" s="343"/>
    </row>
    <row r="654" spans="1:17" s="1" customFormat="1" ht="15.75" thickBot="1" x14ac:dyDescent="0.3">
      <c r="A654" s="609" t="s">
        <v>233</v>
      </c>
      <c r="B654" s="610"/>
      <c r="C654" s="610"/>
      <c r="D654" s="610"/>
      <c r="E654" s="610"/>
      <c r="F654" s="610"/>
      <c r="G654" s="610"/>
      <c r="H654" s="610"/>
      <c r="I654" s="610"/>
      <c r="J654" s="610"/>
      <c r="L654" s="342"/>
      <c r="M654" s="342"/>
      <c r="N654" s="342"/>
      <c r="O654" s="342"/>
      <c r="P654" s="342"/>
      <c r="Q654" s="342"/>
    </row>
    <row r="655" spans="1:17" ht="33" customHeight="1" thickBot="1" x14ac:dyDescent="0.3">
      <c r="A655" s="757" t="s">
        <v>12</v>
      </c>
      <c r="B655" s="903"/>
      <c r="C655" s="903"/>
      <c r="D655" s="903"/>
      <c r="E655" s="922"/>
      <c r="F655" s="760" t="s">
        <v>759</v>
      </c>
      <c r="G655" s="761"/>
      <c r="H655" s="760" t="s">
        <v>551</v>
      </c>
      <c r="I655" s="761"/>
      <c r="J655" s="762"/>
    </row>
    <row r="656" spans="1:17" x14ac:dyDescent="0.25">
      <c r="A656" s="879" t="s">
        <v>799</v>
      </c>
      <c r="B656" s="870"/>
      <c r="C656" s="870"/>
      <c r="D656" s="870"/>
      <c r="E656" s="870"/>
      <c r="F656" s="871">
        <v>1168518</v>
      </c>
      <c r="G656" s="871"/>
      <c r="H656" s="871">
        <v>751203</v>
      </c>
      <c r="I656" s="871"/>
      <c r="J656" s="872"/>
    </row>
    <row r="657" spans="1:17" ht="15" customHeight="1" x14ac:dyDescent="0.25">
      <c r="A657" s="915" t="s">
        <v>235</v>
      </c>
      <c r="B657" s="618"/>
      <c r="C657" s="618"/>
      <c r="D657" s="618"/>
      <c r="E657" s="531"/>
      <c r="F657" s="916">
        <v>1200</v>
      </c>
      <c r="G657" s="916"/>
      <c r="H657" s="917">
        <v>1700</v>
      </c>
      <c r="I657" s="917"/>
      <c r="J657" s="918"/>
    </row>
    <row r="658" spans="1:17" x14ac:dyDescent="0.25">
      <c r="A658" s="919" t="s">
        <v>236</v>
      </c>
      <c r="B658" s="541"/>
      <c r="C658" s="541"/>
      <c r="D658" s="541"/>
      <c r="E658" s="541"/>
      <c r="F658" s="920">
        <v>1200</v>
      </c>
      <c r="G658" s="920"/>
      <c r="H658" s="582">
        <v>1700</v>
      </c>
      <c r="I658" s="582"/>
      <c r="J658" s="913"/>
    </row>
    <row r="659" spans="1:17" hidden="1" x14ac:dyDescent="0.25">
      <c r="A659" s="914" t="s">
        <v>237</v>
      </c>
      <c r="B659" s="541"/>
      <c r="C659" s="541"/>
      <c r="D659" s="541"/>
      <c r="E659" s="541"/>
      <c r="F659" s="582"/>
      <c r="G659" s="582"/>
      <c r="H659" s="582"/>
      <c r="I659" s="582"/>
      <c r="J659" s="913"/>
    </row>
    <row r="660" spans="1:17" hidden="1" x14ac:dyDescent="0.25">
      <c r="A660" s="914" t="s">
        <v>238</v>
      </c>
      <c r="B660" s="541"/>
      <c r="C660" s="541"/>
      <c r="D660" s="541"/>
      <c r="E660" s="541"/>
      <c r="F660" s="582"/>
      <c r="G660" s="582"/>
      <c r="H660" s="582"/>
      <c r="I660" s="582"/>
      <c r="J660" s="913"/>
    </row>
    <row r="661" spans="1:17" hidden="1" x14ac:dyDescent="0.25">
      <c r="A661" s="914" t="s">
        <v>239</v>
      </c>
      <c r="B661" s="541"/>
      <c r="C661" s="541"/>
      <c r="D661" s="541"/>
      <c r="E661" s="541"/>
      <c r="F661" s="582"/>
      <c r="G661" s="582"/>
      <c r="H661" s="582"/>
      <c r="I661" s="582"/>
      <c r="J661" s="913"/>
    </row>
    <row r="662" spans="1:17" hidden="1" x14ac:dyDescent="0.25">
      <c r="A662" s="914" t="s">
        <v>240</v>
      </c>
      <c r="B662" s="541"/>
      <c r="C662" s="541"/>
      <c r="D662" s="541"/>
      <c r="E662" s="541"/>
      <c r="F662" s="582"/>
      <c r="G662" s="582"/>
      <c r="H662" s="582"/>
      <c r="I662" s="582"/>
      <c r="J662" s="913"/>
    </row>
    <row r="663" spans="1:17" s="27" customFormat="1" ht="12.75" x14ac:dyDescent="0.2">
      <c r="A663" s="909" t="s">
        <v>241</v>
      </c>
      <c r="B663" s="910"/>
      <c r="C663" s="910"/>
      <c r="D663" s="911"/>
      <c r="E663" s="911"/>
      <c r="F663" s="911"/>
      <c r="G663" s="911"/>
      <c r="H663" s="911"/>
      <c r="I663" s="911"/>
      <c r="J663" s="912"/>
      <c r="L663" s="342"/>
      <c r="M663" s="342"/>
      <c r="N663" s="342"/>
      <c r="O663" s="342"/>
      <c r="P663" s="342"/>
      <c r="Q663" s="342"/>
    </row>
    <row r="664" spans="1:17" x14ac:dyDescent="0.25">
      <c r="A664" s="800" t="s">
        <v>242</v>
      </c>
      <c r="B664" s="533"/>
      <c r="C664" s="533"/>
      <c r="D664" s="533"/>
      <c r="E664" s="533"/>
      <c r="F664" s="801">
        <v>44063</v>
      </c>
      <c r="G664" s="801"/>
      <c r="H664" s="514">
        <v>36398</v>
      </c>
      <c r="I664" s="514"/>
      <c r="J664" s="602"/>
    </row>
    <row r="665" spans="1:17" x14ac:dyDescent="0.25">
      <c r="A665" s="800" t="s">
        <v>243</v>
      </c>
      <c r="B665" s="533"/>
      <c r="C665" s="533"/>
      <c r="D665" s="533"/>
      <c r="E665" s="533"/>
      <c r="F665" s="801">
        <v>65346</v>
      </c>
      <c r="G665" s="801"/>
      <c r="H665" s="514">
        <v>57450</v>
      </c>
      <c r="I665" s="514"/>
      <c r="J665" s="602"/>
    </row>
    <row r="666" spans="1:17" x14ac:dyDescent="0.25">
      <c r="A666" s="800" t="s">
        <v>244</v>
      </c>
      <c r="B666" s="533"/>
      <c r="C666" s="533"/>
      <c r="D666" s="533"/>
      <c r="E666" s="533"/>
      <c r="F666" s="801">
        <v>3333</v>
      </c>
      <c r="G666" s="801"/>
      <c r="H666" s="514">
        <v>3855</v>
      </c>
      <c r="I666" s="514"/>
      <c r="J666" s="602"/>
    </row>
    <row r="667" spans="1:17" ht="15" customHeight="1" x14ac:dyDescent="0.25">
      <c r="A667" s="800" t="s">
        <v>245</v>
      </c>
      <c r="B667" s="533"/>
      <c r="C667" s="533"/>
      <c r="D667" s="533"/>
      <c r="E667" s="533"/>
      <c r="F667" s="801">
        <v>9560</v>
      </c>
      <c r="G667" s="801"/>
      <c r="H667" s="514">
        <v>9615</v>
      </c>
      <c r="I667" s="514"/>
      <c r="J667" s="602"/>
    </row>
    <row r="668" spans="1:17" x14ac:dyDescent="0.25">
      <c r="A668" s="800" t="s">
        <v>246</v>
      </c>
      <c r="B668" s="533"/>
      <c r="C668" s="533"/>
      <c r="D668" s="533"/>
      <c r="E668" s="533"/>
      <c r="F668" s="801">
        <v>14797</v>
      </c>
      <c r="G668" s="801"/>
      <c r="H668" s="514">
        <v>13908</v>
      </c>
      <c r="I668" s="514"/>
      <c r="J668" s="602"/>
    </row>
    <row r="669" spans="1:17" x14ac:dyDescent="0.25">
      <c r="A669" s="800" t="s">
        <v>247</v>
      </c>
      <c r="B669" s="533"/>
      <c r="C669" s="533"/>
      <c r="D669" s="533"/>
      <c r="E669" s="533"/>
      <c r="F669" s="801">
        <v>780894</v>
      </c>
      <c r="G669" s="801"/>
      <c r="H669" s="514">
        <v>477857</v>
      </c>
      <c r="I669" s="514"/>
      <c r="J669" s="602"/>
    </row>
    <row r="670" spans="1:17" x14ac:dyDescent="0.25">
      <c r="A670" s="800" t="s">
        <v>248</v>
      </c>
      <c r="B670" s="533"/>
      <c r="C670" s="533"/>
      <c r="D670" s="533"/>
      <c r="E670" s="533"/>
      <c r="F670" s="801">
        <v>10279</v>
      </c>
      <c r="G670" s="801"/>
      <c r="H670" s="514">
        <v>26577</v>
      </c>
      <c r="I670" s="514"/>
      <c r="J670" s="602"/>
    </row>
    <row r="671" spans="1:17" ht="15.75" thickBot="1" x14ac:dyDescent="0.3">
      <c r="A671" s="807" t="s">
        <v>249</v>
      </c>
      <c r="B671" s="725"/>
      <c r="C671" s="725"/>
      <c r="D671" s="725"/>
      <c r="E671" s="725"/>
      <c r="F671" s="809">
        <v>17465</v>
      </c>
      <c r="G671" s="809"/>
      <c r="H671" s="880">
        <v>103351</v>
      </c>
      <c r="I671" s="880"/>
      <c r="J671" s="881"/>
    </row>
    <row r="672" spans="1:17" ht="8.25" customHeight="1" thickBot="1" x14ac:dyDescent="0.3">
      <c r="A672" s="882"/>
      <c r="B672" s="612"/>
      <c r="C672" s="612"/>
      <c r="D672" s="612"/>
      <c r="E672" s="612"/>
      <c r="F672" s="612"/>
      <c r="G672" s="612"/>
      <c r="H672" s="612"/>
      <c r="I672" s="612"/>
      <c r="J672" s="612"/>
    </row>
    <row r="673" spans="1:10" ht="36" customHeight="1" thickBot="1" x14ac:dyDescent="0.3">
      <c r="A673" s="757" t="s">
        <v>12</v>
      </c>
      <c r="B673" s="903"/>
      <c r="C673" s="903"/>
      <c r="D673" s="903"/>
      <c r="E673" s="903"/>
      <c r="F673" s="760" t="s">
        <v>759</v>
      </c>
      <c r="G673" s="761"/>
      <c r="H673" s="760" t="s">
        <v>551</v>
      </c>
      <c r="I673" s="761"/>
      <c r="J673" s="762"/>
    </row>
    <row r="674" spans="1:10" x14ac:dyDescent="0.25">
      <c r="A674" s="900" t="s">
        <v>800</v>
      </c>
      <c r="B674" s="901"/>
      <c r="C674" s="901"/>
      <c r="D674" s="901"/>
      <c r="E674" s="902"/>
      <c r="F674" s="871">
        <v>31786</v>
      </c>
      <c r="G674" s="871"/>
      <c r="H674" s="871">
        <v>8241</v>
      </c>
      <c r="I674" s="871"/>
      <c r="J674" s="872"/>
    </row>
    <row r="675" spans="1:10" x14ac:dyDescent="0.25">
      <c r="A675" s="800" t="s">
        <v>251</v>
      </c>
      <c r="B675" s="533"/>
      <c r="C675" s="533"/>
      <c r="D675" s="533"/>
      <c r="E675" s="533"/>
      <c r="F675" s="801"/>
      <c r="G675" s="801"/>
      <c r="H675" s="514">
        <v>400</v>
      </c>
      <c r="I675" s="514"/>
      <c r="J675" s="602"/>
    </row>
    <row r="676" spans="1:10" ht="15" hidden="1" customHeight="1" x14ac:dyDescent="0.25">
      <c r="A676" s="800" t="s">
        <v>252</v>
      </c>
      <c r="B676" s="533"/>
      <c r="C676" s="533"/>
      <c r="D676" s="533"/>
      <c r="E676" s="533"/>
      <c r="F676" s="801"/>
      <c r="G676" s="801"/>
      <c r="H676" s="514"/>
      <c r="I676" s="514"/>
      <c r="J676" s="602"/>
    </row>
    <row r="677" spans="1:10" ht="15" hidden="1" customHeight="1" x14ac:dyDescent="0.25">
      <c r="A677" s="886" t="s">
        <v>253</v>
      </c>
      <c r="B677" s="887"/>
      <c r="C677" s="887"/>
      <c r="D677" s="887"/>
      <c r="E677" s="888"/>
      <c r="F677" s="889"/>
      <c r="G677" s="890"/>
      <c r="H677" s="536"/>
      <c r="I677" s="891"/>
      <c r="J677" s="892"/>
    </row>
    <row r="678" spans="1:10" ht="15" customHeight="1" x14ac:dyDescent="0.25">
      <c r="A678" s="886" t="s">
        <v>801</v>
      </c>
      <c r="B678" s="887"/>
      <c r="C678" s="887"/>
      <c r="D678" s="887"/>
      <c r="E678" s="888"/>
      <c r="F678" s="889">
        <v>19528</v>
      </c>
      <c r="G678" s="890"/>
      <c r="H678" s="536"/>
      <c r="I678" s="891"/>
      <c r="J678" s="892"/>
    </row>
    <row r="679" spans="1:10" x14ac:dyDescent="0.25">
      <c r="A679" s="800" t="s">
        <v>255</v>
      </c>
      <c r="B679" s="533"/>
      <c r="C679" s="533"/>
      <c r="D679" s="533"/>
      <c r="E679" s="533"/>
      <c r="F679" s="801">
        <v>8025</v>
      </c>
      <c r="G679" s="801"/>
      <c r="H679" s="514">
        <v>4986</v>
      </c>
      <c r="I679" s="514"/>
      <c r="J679" s="602"/>
    </row>
    <row r="680" spans="1:10" ht="15.75" hidden="1" thickBot="1" x14ac:dyDescent="0.3">
      <c r="A680" s="807" t="s">
        <v>256</v>
      </c>
      <c r="B680" s="725"/>
      <c r="C680" s="725"/>
      <c r="D680" s="725"/>
      <c r="E680" s="725"/>
      <c r="F680" s="809">
        <v>16</v>
      </c>
      <c r="G680" s="809"/>
      <c r="H680" s="880">
        <v>16</v>
      </c>
      <c r="I680" s="880"/>
      <c r="J680" s="881"/>
    </row>
    <row r="681" spans="1:10" ht="15.75" hidden="1" thickBot="1" x14ac:dyDescent="0.3">
      <c r="A681" s="884" t="s">
        <v>257</v>
      </c>
      <c r="B681" s="885"/>
      <c r="C681" s="885"/>
      <c r="D681" s="885"/>
      <c r="E681" s="885"/>
      <c r="F681" s="876"/>
      <c r="G681" s="876"/>
      <c r="H681" s="877"/>
      <c r="I681" s="877"/>
      <c r="J681" s="878"/>
    </row>
    <row r="682" spans="1:10" ht="9.75" customHeight="1" thickBot="1" x14ac:dyDescent="0.3">
      <c r="A682" s="882"/>
      <c r="B682" s="612"/>
      <c r="C682" s="612"/>
      <c r="D682" s="612"/>
      <c r="E682" s="612"/>
      <c r="F682" s="612"/>
      <c r="G682" s="612"/>
      <c r="H682" s="612"/>
      <c r="I682" s="612"/>
      <c r="J682" s="612"/>
    </row>
    <row r="683" spans="1:10" ht="38.25" hidden="1" customHeight="1" x14ac:dyDescent="0.25">
      <c r="A683" s="824" t="s">
        <v>12</v>
      </c>
      <c r="B683" s="893"/>
      <c r="C683" s="893"/>
      <c r="D683" s="893"/>
      <c r="E683" s="894"/>
      <c r="F683" s="895" t="s">
        <v>258</v>
      </c>
      <c r="G683" s="896"/>
      <c r="H683" s="897" t="s">
        <v>551</v>
      </c>
      <c r="I683" s="898"/>
      <c r="J683" s="899"/>
    </row>
    <row r="684" spans="1:10" x14ac:dyDescent="0.25">
      <c r="A684" s="879" t="s">
        <v>802</v>
      </c>
      <c r="B684" s="870"/>
      <c r="C684" s="870"/>
      <c r="D684" s="870"/>
      <c r="E684" s="870"/>
      <c r="F684" s="871">
        <v>21720</v>
      </c>
      <c r="G684" s="871"/>
      <c r="H684" s="871">
        <v>5286</v>
      </c>
      <c r="I684" s="871"/>
      <c r="J684" s="872"/>
    </row>
    <row r="685" spans="1:10" x14ac:dyDescent="0.25">
      <c r="A685" s="800" t="s">
        <v>260</v>
      </c>
      <c r="B685" s="533"/>
      <c r="C685" s="533"/>
      <c r="D685" s="533"/>
      <c r="E685" s="533"/>
      <c r="F685" s="801">
        <v>2655</v>
      </c>
      <c r="G685" s="801"/>
      <c r="H685" s="514">
        <v>3833</v>
      </c>
      <c r="I685" s="514"/>
      <c r="J685" s="602"/>
    </row>
    <row r="686" spans="1:10" ht="15" customHeight="1" x14ac:dyDescent="0.25">
      <c r="A686" s="800" t="s">
        <v>261</v>
      </c>
      <c r="B686" s="533"/>
      <c r="C686" s="533"/>
      <c r="D686" s="533"/>
      <c r="E686" s="533"/>
      <c r="F686" s="801">
        <v>2343</v>
      </c>
      <c r="G686" s="801"/>
      <c r="H686" s="514">
        <v>1454</v>
      </c>
      <c r="I686" s="514"/>
      <c r="J686" s="602"/>
    </row>
    <row r="687" spans="1:10" ht="15" hidden="1" customHeight="1" x14ac:dyDescent="0.25">
      <c r="A687" s="800" t="s">
        <v>262</v>
      </c>
      <c r="B687" s="533"/>
      <c r="C687" s="533"/>
      <c r="D687" s="533"/>
      <c r="E687" s="533"/>
      <c r="F687" s="801"/>
      <c r="G687" s="801"/>
      <c r="H687" s="514"/>
      <c r="I687" s="514"/>
      <c r="J687" s="602"/>
    </row>
    <row r="688" spans="1:10" ht="15.75" thickBot="1" x14ac:dyDescent="0.3">
      <c r="A688" s="807" t="s">
        <v>803</v>
      </c>
      <c r="B688" s="725"/>
      <c r="C688" s="725"/>
      <c r="D688" s="725"/>
      <c r="E688" s="725"/>
      <c r="F688" s="809">
        <v>16722</v>
      </c>
      <c r="G688" s="809"/>
      <c r="H688" s="880"/>
      <c r="I688" s="880"/>
      <c r="J688" s="881"/>
    </row>
    <row r="689" spans="1:10" ht="8.25" customHeight="1" thickBot="1" x14ac:dyDescent="0.3">
      <c r="A689" s="882"/>
      <c r="B689" s="612"/>
      <c r="C689" s="612"/>
      <c r="D689" s="612"/>
      <c r="E689" s="612"/>
      <c r="F689" s="612"/>
      <c r="G689" s="612"/>
      <c r="H689" s="612"/>
      <c r="I689" s="612"/>
      <c r="J689" s="883"/>
    </row>
    <row r="690" spans="1:10" x14ac:dyDescent="0.25">
      <c r="A690" s="869" t="s">
        <v>804</v>
      </c>
      <c r="B690" s="870"/>
      <c r="C690" s="870"/>
      <c r="D690" s="870"/>
      <c r="E690" s="870"/>
      <c r="F690" s="871">
        <v>0</v>
      </c>
      <c r="G690" s="871"/>
      <c r="H690" s="871">
        <v>0</v>
      </c>
      <c r="I690" s="871"/>
      <c r="J690" s="872"/>
    </row>
    <row r="691" spans="1:10" ht="16.5" customHeight="1" thickBot="1" x14ac:dyDescent="0.3">
      <c r="A691" s="873" t="s">
        <v>265</v>
      </c>
      <c r="B691" s="874"/>
      <c r="C691" s="874"/>
      <c r="D691" s="874"/>
      <c r="E691" s="875"/>
      <c r="F691" s="876"/>
      <c r="G691" s="876"/>
      <c r="H691" s="877">
        <v>0</v>
      </c>
      <c r="I691" s="877"/>
      <c r="J691" s="878"/>
    </row>
    <row r="692" spans="1:10" ht="9" customHeight="1" thickBot="1" x14ac:dyDescent="0.3">
      <c r="A692" s="859"/>
      <c r="B692" s="773"/>
      <c r="C692" s="773"/>
      <c r="D692" s="773"/>
      <c r="E692" s="773"/>
      <c r="F692" s="773"/>
      <c r="G692" s="773"/>
      <c r="H692" s="773"/>
      <c r="I692" s="773"/>
      <c r="J692" s="860"/>
    </row>
    <row r="693" spans="1:10" x14ac:dyDescent="0.25">
      <c r="A693" s="879" t="s">
        <v>266</v>
      </c>
      <c r="B693" s="870"/>
      <c r="C693" s="870"/>
      <c r="D693" s="870"/>
      <c r="E693" s="870"/>
      <c r="F693" s="871">
        <v>0</v>
      </c>
      <c r="G693" s="871"/>
      <c r="H693" s="871">
        <v>0</v>
      </c>
      <c r="I693" s="871"/>
      <c r="J693" s="872"/>
    </row>
    <row r="694" spans="1:10" hidden="1" x14ac:dyDescent="0.25">
      <c r="A694" s="800" t="s">
        <v>267</v>
      </c>
      <c r="B694" s="533"/>
      <c r="C694" s="533"/>
      <c r="D694" s="533"/>
      <c r="E694" s="533"/>
      <c r="F694" s="533"/>
      <c r="G694" s="533"/>
      <c r="H694" s="533"/>
      <c r="I694" s="533"/>
      <c r="J694" s="740"/>
    </row>
    <row r="695" spans="1:10" ht="15.75" thickBot="1" x14ac:dyDescent="0.3">
      <c r="A695" s="807" t="s">
        <v>267</v>
      </c>
      <c r="B695" s="725"/>
      <c r="C695" s="725"/>
      <c r="D695" s="725"/>
      <c r="E695" s="725"/>
      <c r="F695" s="725"/>
      <c r="G695" s="725"/>
      <c r="H695" s="725"/>
      <c r="I695" s="725"/>
      <c r="J695" s="726"/>
    </row>
    <row r="696" spans="1:10" ht="31.5" customHeight="1" x14ac:dyDescent="0.25">
      <c r="A696" s="773"/>
      <c r="B696" s="773"/>
      <c r="C696" s="773"/>
      <c r="D696" s="773"/>
      <c r="E696" s="773"/>
      <c r="F696" s="773"/>
      <c r="G696" s="773"/>
      <c r="H696" s="773"/>
      <c r="I696" s="773"/>
      <c r="J696" s="773"/>
    </row>
    <row r="697" spans="1:10" x14ac:dyDescent="0.25">
      <c r="A697" s="600" t="s">
        <v>268</v>
      </c>
      <c r="B697" s="799"/>
      <c r="C697" s="799"/>
      <c r="D697" s="799"/>
      <c r="E697" s="799"/>
      <c r="F697" s="799"/>
      <c r="G697" s="799"/>
      <c r="H697" s="799"/>
      <c r="I697" s="799"/>
      <c r="J697" s="799"/>
    </row>
    <row r="698" spans="1:10" ht="17.25" customHeight="1" x14ac:dyDescent="0.25">
      <c r="A698" s="827" t="s">
        <v>269</v>
      </c>
      <c r="B698" s="690"/>
      <c r="C698" s="690"/>
      <c r="D698" s="690"/>
      <c r="E698" s="690"/>
      <c r="F698" s="690"/>
      <c r="G698" s="690"/>
      <c r="H698" s="690"/>
      <c r="I698" s="690"/>
      <c r="J698" s="690"/>
    </row>
    <row r="699" spans="1:10" ht="22.5" customHeight="1" x14ac:dyDescent="0.25">
      <c r="A699" s="857" t="s">
        <v>644</v>
      </c>
      <c r="B699" s="858"/>
      <c r="C699" s="858"/>
      <c r="D699" s="858"/>
      <c r="E699" s="858"/>
      <c r="F699" s="858"/>
      <c r="G699" s="858"/>
      <c r="H699" s="858"/>
      <c r="I699" s="858"/>
      <c r="J699" s="858"/>
    </row>
    <row r="700" spans="1:10" ht="35.25" hidden="1" customHeight="1" x14ac:dyDescent="0.25">
      <c r="A700" s="861" t="s">
        <v>12</v>
      </c>
      <c r="B700" s="862"/>
      <c r="C700" s="862"/>
      <c r="D700" s="862"/>
      <c r="E700" s="863"/>
      <c r="F700" s="864" t="s">
        <v>63</v>
      </c>
      <c r="G700" s="865"/>
      <c r="H700" s="866" t="s">
        <v>551</v>
      </c>
      <c r="I700" s="867"/>
      <c r="J700" s="868"/>
    </row>
    <row r="701" spans="1:10" ht="30" hidden="1" customHeight="1" x14ac:dyDescent="0.25">
      <c r="A701" s="854" t="s">
        <v>270</v>
      </c>
      <c r="B701" s="855"/>
      <c r="C701" s="855"/>
      <c r="D701" s="855"/>
      <c r="E701" s="855"/>
      <c r="F701" s="547"/>
      <c r="G701" s="547"/>
      <c r="H701" s="547">
        <v>0</v>
      </c>
      <c r="I701" s="547"/>
      <c r="J701" s="856"/>
    </row>
    <row r="702" spans="1:10" ht="26.25" hidden="1" customHeight="1" x14ac:dyDescent="0.25">
      <c r="A702" s="847" t="s">
        <v>271</v>
      </c>
      <c r="B702" s="848"/>
      <c r="C702" s="848"/>
      <c r="D702" s="848"/>
      <c r="E702" s="848"/>
      <c r="F702" s="514"/>
      <c r="G702" s="514"/>
      <c r="H702" s="514">
        <v>0</v>
      </c>
      <c r="I702" s="514"/>
      <c r="J702" s="602"/>
    </row>
    <row r="703" spans="1:10" ht="63" hidden="1" customHeight="1" x14ac:dyDescent="0.25">
      <c r="A703" s="511" t="s">
        <v>272</v>
      </c>
      <c r="B703" s="512"/>
      <c r="C703" s="512"/>
      <c r="D703" s="512"/>
      <c r="E703" s="622"/>
      <c r="F703" s="514"/>
      <c r="G703" s="514"/>
      <c r="H703" s="514"/>
      <c r="I703" s="514"/>
      <c r="J703" s="602"/>
    </row>
    <row r="704" spans="1:10" ht="53.25" hidden="1" customHeight="1" x14ac:dyDescent="0.25">
      <c r="A704" s="847" t="s">
        <v>273</v>
      </c>
      <c r="B704" s="848"/>
      <c r="C704" s="848"/>
      <c r="D704" s="848"/>
      <c r="E704" s="848"/>
      <c r="F704" s="514"/>
      <c r="G704" s="514"/>
      <c r="H704" s="514"/>
      <c r="I704" s="514"/>
      <c r="J704" s="602"/>
    </row>
    <row r="705" spans="1:17" ht="47.25" hidden="1" customHeight="1" x14ac:dyDescent="0.25">
      <c r="A705" s="847" t="s">
        <v>274</v>
      </c>
      <c r="B705" s="848"/>
      <c r="C705" s="848"/>
      <c r="D705" s="848"/>
      <c r="E705" s="848"/>
      <c r="F705" s="514"/>
      <c r="G705" s="514"/>
      <c r="H705" s="514"/>
      <c r="I705" s="514"/>
      <c r="J705" s="602"/>
    </row>
    <row r="706" spans="1:17" ht="38.25" hidden="1" customHeight="1" x14ac:dyDescent="0.25">
      <c r="A706" s="849" t="s">
        <v>275</v>
      </c>
      <c r="B706" s="850"/>
      <c r="C706" s="850"/>
      <c r="D706" s="850"/>
      <c r="E706" s="851"/>
      <c r="F706" s="852">
        <f>SUM(F509,F515)</f>
        <v>0</v>
      </c>
      <c r="G706" s="852"/>
      <c r="H706" s="852">
        <f>SUM(H509,H515)</f>
        <v>0</v>
      </c>
      <c r="I706" s="852"/>
      <c r="J706" s="853"/>
    </row>
    <row r="707" spans="1:17" ht="15.75" thickBot="1" x14ac:dyDescent="0.3">
      <c r="A707" s="846" t="s">
        <v>276</v>
      </c>
      <c r="B707" s="688"/>
      <c r="C707" s="688"/>
      <c r="D707" s="688"/>
      <c r="E707" s="688"/>
      <c r="F707" s="688"/>
      <c r="G707" s="688"/>
      <c r="H707" s="688"/>
      <c r="I707" s="688"/>
      <c r="J707" s="688"/>
    </row>
    <row r="708" spans="1:17" ht="24.75" customHeight="1" x14ac:dyDescent="0.25">
      <c r="A708" s="637" t="s">
        <v>12</v>
      </c>
      <c r="B708" s="596"/>
      <c r="C708" s="561" t="s">
        <v>767</v>
      </c>
      <c r="D708" s="596"/>
      <c r="E708" s="596"/>
      <c r="F708" s="561" t="s">
        <v>758</v>
      </c>
      <c r="G708" s="596"/>
      <c r="H708" s="596"/>
      <c r="I708" s="596"/>
      <c r="J708" s="597"/>
    </row>
    <row r="709" spans="1:17" x14ac:dyDescent="0.25">
      <c r="A709" s="639"/>
      <c r="B709" s="830"/>
      <c r="C709" s="318" t="s">
        <v>277</v>
      </c>
      <c r="D709" s="323" t="s">
        <v>278</v>
      </c>
      <c r="E709" s="286" t="s">
        <v>279</v>
      </c>
      <c r="F709" s="742" t="s">
        <v>277</v>
      </c>
      <c r="G709" s="533"/>
      <c r="H709" s="742" t="s">
        <v>278</v>
      </c>
      <c r="I709" s="533"/>
      <c r="J709" s="170" t="s">
        <v>279</v>
      </c>
    </row>
    <row r="710" spans="1:17" ht="18" customHeight="1" thickBot="1" x14ac:dyDescent="0.3">
      <c r="A710" s="843" t="s">
        <v>577</v>
      </c>
      <c r="B710" s="766"/>
      <c r="C710" s="171" t="s">
        <v>578</v>
      </c>
      <c r="D710" s="171" t="s">
        <v>579</v>
      </c>
      <c r="E710" s="171" t="s">
        <v>580</v>
      </c>
      <c r="F710" s="844" t="s">
        <v>581</v>
      </c>
      <c r="G710" s="766"/>
      <c r="H710" s="844" t="s">
        <v>665</v>
      </c>
      <c r="I710" s="766"/>
      <c r="J710" s="172" t="s">
        <v>666</v>
      </c>
    </row>
    <row r="711" spans="1:17" ht="22.5" customHeight="1" x14ac:dyDescent="0.25">
      <c r="A711" s="845" t="s">
        <v>280</v>
      </c>
      <c r="B711" s="596"/>
      <c r="C711" s="153">
        <v>11326</v>
      </c>
      <c r="D711" s="153" t="s">
        <v>702</v>
      </c>
      <c r="E711" s="173" t="s">
        <v>702</v>
      </c>
      <c r="F711" s="547">
        <v>48558</v>
      </c>
      <c r="G711" s="547"/>
      <c r="H711" s="547" t="s">
        <v>702</v>
      </c>
      <c r="I711" s="547"/>
      <c r="J711" s="174" t="s">
        <v>702</v>
      </c>
    </row>
    <row r="712" spans="1:17" x14ac:dyDescent="0.25">
      <c r="A712" s="842" t="s">
        <v>281</v>
      </c>
      <c r="B712" s="830"/>
      <c r="C712" s="156" t="s">
        <v>702</v>
      </c>
      <c r="D712" s="156">
        <f>SUM(C711)*E712/100</f>
        <v>2491.7199999999998</v>
      </c>
      <c r="E712" s="175">
        <v>22</v>
      </c>
      <c r="F712" s="514"/>
      <c r="G712" s="514"/>
      <c r="H712" s="831">
        <f>F711*J712/100</f>
        <v>10682.76</v>
      </c>
      <c r="I712" s="831"/>
      <c r="J712" s="176">
        <v>22</v>
      </c>
    </row>
    <row r="713" spans="1:17" x14ac:dyDescent="0.25">
      <c r="A713" s="615" t="s">
        <v>282</v>
      </c>
      <c r="B713" s="830"/>
      <c r="C713" s="156">
        <v>87974</v>
      </c>
      <c r="D713" s="156" t="s">
        <v>702</v>
      </c>
      <c r="E713" s="175" t="s">
        <v>702</v>
      </c>
      <c r="F713" s="514">
        <v>10189</v>
      </c>
      <c r="G713" s="514"/>
      <c r="H713" s="831" t="s">
        <v>702</v>
      </c>
      <c r="I713" s="831"/>
      <c r="J713" s="176" t="s">
        <v>702</v>
      </c>
    </row>
    <row r="714" spans="1:17" x14ac:dyDescent="0.25">
      <c r="A714" s="615" t="s">
        <v>283</v>
      </c>
      <c r="B714" s="830"/>
      <c r="C714" s="156">
        <v>4993</v>
      </c>
      <c r="D714" s="156" t="s">
        <v>702</v>
      </c>
      <c r="E714" s="175" t="s">
        <v>702</v>
      </c>
      <c r="F714" s="514">
        <v>53132</v>
      </c>
      <c r="G714" s="514"/>
      <c r="H714" s="831" t="s">
        <v>702</v>
      </c>
      <c r="I714" s="831"/>
      <c r="J714" s="176" t="s">
        <v>702</v>
      </c>
    </row>
    <row r="715" spans="1:17" x14ac:dyDescent="0.25">
      <c r="A715" s="615" t="s">
        <v>284</v>
      </c>
      <c r="B715" s="830"/>
      <c r="C715" s="156"/>
      <c r="D715" s="156" t="s">
        <v>702</v>
      </c>
      <c r="E715" s="175" t="s">
        <v>702</v>
      </c>
      <c r="F715" s="514"/>
      <c r="G715" s="514"/>
      <c r="H715" s="831" t="s">
        <v>702</v>
      </c>
      <c r="I715" s="831"/>
      <c r="J715" s="176" t="s">
        <v>702</v>
      </c>
    </row>
    <row r="716" spans="1:17" x14ac:dyDescent="0.25">
      <c r="A716" s="838" t="s">
        <v>285</v>
      </c>
      <c r="B716" s="839"/>
      <c r="C716" s="177">
        <f>SUM(C711)+C713-C714-C715</f>
        <v>94307</v>
      </c>
      <c r="D716" s="178" t="s">
        <v>702</v>
      </c>
      <c r="E716" s="179" t="s">
        <v>702</v>
      </c>
      <c r="F716" s="840">
        <f>SUM(F711)+F713-F714+F715</f>
        <v>5615</v>
      </c>
      <c r="G716" s="840"/>
      <c r="H716" s="841" t="s">
        <v>702</v>
      </c>
      <c r="I716" s="841"/>
      <c r="J716" s="180" t="s">
        <v>702</v>
      </c>
    </row>
    <row r="717" spans="1:17" x14ac:dyDescent="0.25">
      <c r="A717" s="615" t="s">
        <v>805</v>
      </c>
      <c r="B717" s="830"/>
      <c r="C717" s="156" t="s">
        <v>702</v>
      </c>
      <c r="D717" s="156">
        <v>18131</v>
      </c>
      <c r="E717" s="175">
        <v>22</v>
      </c>
      <c r="F717" s="514" t="s">
        <v>702</v>
      </c>
      <c r="G717" s="514"/>
      <c r="H717" s="831">
        <v>2882</v>
      </c>
      <c r="I717" s="831"/>
      <c r="J717" s="176">
        <v>23</v>
      </c>
    </row>
    <row r="718" spans="1:17" x14ac:dyDescent="0.25">
      <c r="A718" s="615" t="s">
        <v>287</v>
      </c>
      <c r="B718" s="830"/>
      <c r="C718" s="156" t="s">
        <v>702</v>
      </c>
      <c r="D718" s="156" t="s">
        <v>702</v>
      </c>
      <c r="E718" s="175"/>
      <c r="F718" s="514" t="s">
        <v>702</v>
      </c>
      <c r="G718" s="514"/>
      <c r="H718" s="831" t="s">
        <v>702</v>
      </c>
      <c r="I718" s="831"/>
      <c r="J718" s="176"/>
    </row>
    <row r="719" spans="1:17" x14ac:dyDescent="0.25">
      <c r="A719" s="832" t="s">
        <v>288</v>
      </c>
      <c r="B719" s="833"/>
      <c r="C719" s="181" t="s">
        <v>702</v>
      </c>
      <c r="D719" s="182">
        <f>SUM(D717:D718)</f>
        <v>18131</v>
      </c>
      <c r="E719" s="183">
        <f>SUM(D719)/C711</f>
        <v>1.6008299487903939</v>
      </c>
      <c r="F719" s="524" t="s">
        <v>702</v>
      </c>
      <c r="G719" s="524"/>
      <c r="H719" s="834">
        <f>SUM(H717:I718)</f>
        <v>2882</v>
      </c>
      <c r="I719" s="834"/>
      <c r="J719" s="184">
        <f>SUM(H719)/F711</f>
        <v>5.9351703117920838E-2</v>
      </c>
    </row>
    <row r="720" spans="1:17" s="2" customFormat="1" ht="25.5" customHeight="1" thickBot="1" x14ac:dyDescent="0.25">
      <c r="A720" s="1756" t="s">
        <v>289</v>
      </c>
      <c r="B720" s="1757"/>
      <c r="C720" s="1758"/>
      <c r="D720" s="159">
        <f>SUM(D712)-D719</f>
        <v>-15639.28</v>
      </c>
      <c r="E720" s="185" t="s">
        <v>702</v>
      </c>
      <c r="F720" s="837" t="s">
        <v>702</v>
      </c>
      <c r="G720" s="837"/>
      <c r="H720" s="823">
        <f>SUM(H712)-H719</f>
        <v>7800.76</v>
      </c>
      <c r="I720" s="823"/>
      <c r="J720" s="186" t="s">
        <v>702</v>
      </c>
      <c r="L720" s="342"/>
      <c r="M720" s="342"/>
      <c r="N720" s="342"/>
      <c r="O720" s="342"/>
      <c r="P720" s="342"/>
      <c r="Q720" s="342"/>
    </row>
    <row r="721" spans="1:17" ht="27.75" customHeight="1" x14ac:dyDescent="0.25">
      <c r="A721" s="612"/>
      <c r="B721" s="612"/>
      <c r="C721" s="612"/>
      <c r="D721" s="612"/>
      <c r="E721" s="612"/>
      <c r="F721" s="612"/>
      <c r="G721" s="612"/>
      <c r="H721" s="612"/>
      <c r="I721" s="612"/>
      <c r="J721" s="612"/>
    </row>
    <row r="722" spans="1:17" x14ac:dyDescent="0.25">
      <c r="A722" s="600" t="s">
        <v>290</v>
      </c>
      <c r="B722" s="799"/>
      <c r="C722" s="799"/>
      <c r="D722" s="799"/>
      <c r="E722" s="799"/>
      <c r="F722" s="799"/>
      <c r="G722" s="799"/>
      <c r="H722" s="799"/>
      <c r="I722" s="799"/>
      <c r="J722" s="799"/>
    </row>
    <row r="723" spans="1:17" s="8" customFormat="1" ht="6" customHeight="1" x14ac:dyDescent="0.25">
      <c r="A723" s="687"/>
      <c r="B723" s="688"/>
      <c r="C723" s="688"/>
      <c r="D723" s="688"/>
      <c r="E723" s="688"/>
      <c r="F723" s="688"/>
      <c r="G723" s="688"/>
      <c r="H723" s="688"/>
      <c r="I723" s="688"/>
      <c r="J723" s="688"/>
      <c r="L723" s="343"/>
      <c r="M723" s="343"/>
      <c r="N723" s="343"/>
      <c r="O723" s="343"/>
      <c r="P723" s="343"/>
      <c r="Q723" s="343"/>
    </row>
    <row r="724" spans="1:17" ht="17.25" customHeight="1" x14ac:dyDescent="0.25">
      <c r="A724" s="827" t="s">
        <v>291</v>
      </c>
      <c r="B724" s="690"/>
      <c r="C724" s="690"/>
      <c r="D724" s="690"/>
      <c r="E724" s="690"/>
      <c r="F724" s="690"/>
      <c r="G724" s="690"/>
      <c r="H724" s="690"/>
      <c r="I724" s="690"/>
      <c r="J724" s="690"/>
    </row>
    <row r="725" spans="1:17" ht="14.25" customHeight="1" x14ac:dyDescent="0.25">
      <c r="A725" s="828" t="s">
        <v>292</v>
      </c>
      <c r="B725" s="828"/>
      <c r="C725" s="828"/>
      <c r="D725" s="828"/>
      <c r="E725" s="828"/>
      <c r="F725" s="828"/>
      <c r="G725" s="828"/>
      <c r="H725" s="828"/>
      <c r="I725" s="828"/>
      <c r="J725" s="828"/>
    </row>
    <row r="726" spans="1:17" ht="15" customHeight="1" x14ac:dyDescent="0.25">
      <c r="A726" s="829" t="s">
        <v>806</v>
      </c>
      <c r="B726" s="829"/>
      <c r="C726" s="829"/>
      <c r="D726" s="829"/>
      <c r="E726" s="829"/>
      <c r="F726" s="829"/>
      <c r="G726" s="829"/>
      <c r="H726" s="829"/>
      <c r="I726" s="829"/>
      <c r="J726" s="829"/>
    </row>
    <row r="727" spans="1:17" s="2" customFormat="1" ht="12.75" x14ac:dyDescent="0.2">
      <c r="A727" s="822" t="s">
        <v>294</v>
      </c>
      <c r="B727" s="822"/>
      <c r="C727" s="822"/>
      <c r="D727" s="822"/>
      <c r="E727" s="822"/>
      <c r="F727" s="822"/>
      <c r="G727" s="822"/>
      <c r="H727" s="822"/>
      <c r="I727" s="822"/>
      <c r="J727" s="822"/>
      <c r="L727" s="342"/>
      <c r="M727" s="342"/>
      <c r="N727" s="342"/>
      <c r="O727" s="342"/>
      <c r="P727" s="342"/>
      <c r="Q727" s="342"/>
    </row>
    <row r="728" spans="1:17" s="2" customFormat="1" ht="12.75" x14ac:dyDescent="0.2">
      <c r="A728" s="822" t="s">
        <v>295</v>
      </c>
      <c r="B728" s="822"/>
      <c r="C728" s="822"/>
      <c r="D728" s="822"/>
      <c r="E728" s="822"/>
      <c r="F728" s="822"/>
      <c r="G728" s="822"/>
      <c r="H728" s="822"/>
      <c r="I728" s="822"/>
      <c r="J728" s="822"/>
      <c r="L728" s="342"/>
      <c r="M728" s="342"/>
      <c r="N728" s="342"/>
      <c r="O728" s="342"/>
      <c r="P728" s="342"/>
      <c r="Q728" s="342"/>
    </row>
    <row r="729" spans="1:17" s="2" customFormat="1" ht="12.75" x14ac:dyDescent="0.2">
      <c r="A729" s="821" t="s">
        <v>296</v>
      </c>
      <c r="B729" s="821"/>
      <c r="C729" s="821"/>
      <c r="D729" s="821"/>
      <c r="E729" s="821"/>
      <c r="F729" s="821"/>
      <c r="G729" s="821"/>
      <c r="H729" s="821"/>
      <c r="I729" s="821"/>
      <c r="J729" s="821"/>
      <c r="L729" s="342"/>
      <c r="M729" s="342"/>
      <c r="N729" s="342"/>
      <c r="O729" s="342"/>
      <c r="P729" s="342"/>
      <c r="Q729" s="342"/>
    </row>
    <row r="730" spans="1:17" ht="14.25" customHeight="1" x14ac:dyDescent="0.25">
      <c r="A730" s="822" t="s">
        <v>297</v>
      </c>
      <c r="B730" s="822"/>
      <c r="C730" s="822"/>
      <c r="D730" s="822"/>
      <c r="E730" s="822"/>
      <c r="F730" s="822"/>
      <c r="G730" s="822"/>
      <c r="H730" s="822"/>
      <c r="I730" s="822"/>
      <c r="J730" s="822"/>
    </row>
    <row r="731" spans="1:17" ht="2.25" customHeight="1" x14ac:dyDescent="0.25">
      <c r="A731" s="329"/>
      <c r="B731" s="291"/>
      <c r="C731" s="291"/>
      <c r="D731" s="291"/>
      <c r="E731" s="291"/>
      <c r="F731" s="291"/>
      <c r="G731" s="291"/>
      <c r="H731" s="358"/>
      <c r="I731" s="401"/>
      <c r="J731" s="401"/>
    </row>
    <row r="732" spans="1:17" ht="20.25" customHeight="1" x14ac:dyDescent="0.25">
      <c r="A732" s="1759" t="s">
        <v>298</v>
      </c>
      <c r="B732" s="1760"/>
      <c r="C732" s="1760"/>
      <c r="D732" s="1760"/>
      <c r="E732" s="1760"/>
      <c r="F732" s="1760"/>
      <c r="G732" s="1760"/>
      <c r="H732" s="1760"/>
      <c r="I732" s="1760"/>
      <c r="J732" s="1760"/>
    </row>
    <row r="733" spans="1:17" ht="12.75" customHeight="1" x14ac:dyDescent="0.25">
      <c r="A733" s="822" t="s">
        <v>807</v>
      </c>
      <c r="B733" s="822"/>
      <c r="C733" s="822"/>
      <c r="D733" s="822"/>
      <c r="E733" s="822"/>
      <c r="F733" s="822"/>
      <c r="G733" s="822"/>
      <c r="H733" s="822"/>
      <c r="I733" s="822"/>
      <c r="J733" s="822"/>
    </row>
    <row r="734" spans="1:17" ht="3.75" customHeight="1" x14ac:dyDescent="0.25">
      <c r="A734" s="329"/>
      <c r="B734" s="291"/>
      <c r="C734" s="291"/>
      <c r="D734" s="291"/>
      <c r="E734" s="291"/>
      <c r="F734" s="291"/>
      <c r="G734" s="291"/>
      <c r="H734" s="358"/>
      <c r="I734" s="401"/>
      <c r="J734" s="401"/>
    </row>
    <row r="735" spans="1:17" ht="14.25" customHeight="1" thickBot="1" x14ac:dyDescent="0.3">
      <c r="A735" s="816" t="s">
        <v>300</v>
      </c>
      <c r="B735" s="817"/>
      <c r="C735" s="817"/>
      <c r="D735" s="817"/>
      <c r="E735" s="817"/>
      <c r="F735" s="817"/>
      <c r="G735" s="817"/>
      <c r="H735" s="817"/>
      <c r="I735" s="817"/>
      <c r="J735" s="817"/>
    </row>
    <row r="736" spans="1:17" ht="36.75" customHeight="1" thickBot="1" x14ac:dyDescent="0.3">
      <c r="A736" s="824" t="s">
        <v>12</v>
      </c>
      <c r="B736" s="825"/>
      <c r="C736" s="825"/>
      <c r="D736" s="825"/>
      <c r="E736" s="826"/>
      <c r="F736" s="760" t="s">
        <v>759</v>
      </c>
      <c r="G736" s="761"/>
      <c r="H736" s="760" t="s">
        <v>551</v>
      </c>
      <c r="I736" s="761"/>
      <c r="J736" s="762"/>
    </row>
    <row r="737" spans="1:17" ht="15.75" hidden="1" thickBot="1" x14ac:dyDescent="0.3">
      <c r="A737" s="818" t="s">
        <v>301</v>
      </c>
      <c r="B737" s="819"/>
      <c r="C737" s="819"/>
      <c r="D737" s="819"/>
      <c r="E737" s="819"/>
      <c r="F737" s="819"/>
      <c r="G737" s="819"/>
      <c r="H737" s="819"/>
      <c r="I737" s="819"/>
      <c r="J737" s="820"/>
    </row>
    <row r="738" spans="1:17" ht="15.75" hidden="1" thickBot="1" x14ac:dyDescent="0.3">
      <c r="A738" s="812" t="s">
        <v>302</v>
      </c>
      <c r="B738" s="766"/>
      <c r="C738" s="766"/>
      <c r="D738" s="766"/>
      <c r="E738" s="766"/>
      <c r="F738" s="766"/>
      <c r="G738" s="766"/>
      <c r="H738" s="766"/>
      <c r="I738" s="766"/>
      <c r="J738" s="629"/>
    </row>
    <row r="739" spans="1:17" x14ac:dyDescent="0.25">
      <c r="A739" s="813" t="s">
        <v>303</v>
      </c>
      <c r="B739" s="546"/>
      <c r="C739" s="546"/>
      <c r="D739" s="546"/>
      <c r="E739" s="546"/>
      <c r="F739" s="814"/>
      <c r="G739" s="814"/>
      <c r="H739" s="814"/>
      <c r="I739" s="750"/>
      <c r="J739" s="815"/>
    </row>
    <row r="740" spans="1:17" hidden="1" x14ac:dyDescent="0.25">
      <c r="A740" s="811" t="s">
        <v>304</v>
      </c>
      <c r="B740" s="770"/>
      <c r="C740" s="770"/>
      <c r="D740" s="770"/>
      <c r="E740" s="770"/>
      <c r="F740" s="801"/>
      <c r="G740" s="801"/>
      <c r="H740" s="763"/>
      <c r="I740" s="763"/>
      <c r="J740" s="764"/>
    </row>
    <row r="741" spans="1:17" hidden="1" x14ac:dyDescent="0.25">
      <c r="A741" s="800" t="s">
        <v>305</v>
      </c>
      <c r="B741" s="533"/>
      <c r="C741" s="533"/>
      <c r="D741" s="533"/>
      <c r="E741" s="533"/>
      <c r="F741" s="801"/>
      <c r="G741" s="801"/>
      <c r="H741" s="763"/>
      <c r="I741" s="763"/>
      <c r="J741" s="764"/>
    </row>
    <row r="742" spans="1:17" x14ac:dyDescent="0.25">
      <c r="A742" s="800" t="s">
        <v>306</v>
      </c>
      <c r="B742" s="533"/>
      <c r="C742" s="533"/>
      <c r="D742" s="533"/>
      <c r="E742" s="533"/>
      <c r="F742" s="801">
        <f>SUM(F681)</f>
        <v>0</v>
      </c>
      <c r="G742" s="801"/>
      <c r="H742" s="514">
        <v>0</v>
      </c>
      <c r="I742" s="763"/>
      <c r="J742" s="764"/>
    </row>
    <row r="743" spans="1:17" ht="15" customHeight="1" x14ac:dyDescent="0.25">
      <c r="A743" s="800" t="s">
        <v>307</v>
      </c>
      <c r="B743" s="533"/>
      <c r="C743" s="533"/>
      <c r="D743" s="533"/>
      <c r="E743" s="533"/>
      <c r="F743" s="801">
        <f>SUM(F637)</f>
        <v>0</v>
      </c>
      <c r="G743" s="801"/>
      <c r="H743" s="514">
        <v>0</v>
      </c>
      <c r="I743" s="763"/>
      <c r="J743" s="764"/>
      <c r="L743" s="1693" t="s">
        <v>839</v>
      </c>
    </row>
    <row r="744" spans="1:17" ht="15.75" thickBot="1" x14ac:dyDescent="0.3">
      <c r="A744" s="807" t="s">
        <v>808</v>
      </c>
      <c r="B744" s="725"/>
      <c r="C744" s="725"/>
      <c r="D744" s="725"/>
      <c r="E744" s="725"/>
      <c r="F744" s="1761">
        <v>134412</v>
      </c>
      <c r="G744" s="1761"/>
      <c r="H744" s="809">
        <v>59541</v>
      </c>
      <c r="I744" s="747"/>
      <c r="J744" s="810"/>
      <c r="L744" s="1693"/>
    </row>
    <row r="745" spans="1:17" hidden="1" x14ac:dyDescent="0.25">
      <c r="A745" s="802" t="s">
        <v>309</v>
      </c>
      <c r="B745" s="803"/>
      <c r="C745" s="803"/>
      <c r="D745" s="803"/>
      <c r="E745" s="803"/>
      <c r="F745" s="804"/>
      <c r="G745" s="804"/>
      <c r="H745" s="805"/>
      <c r="I745" s="805"/>
      <c r="J745" s="806"/>
    </row>
    <row r="746" spans="1:17" ht="33" customHeight="1" x14ac:dyDescent="0.25">
      <c r="A746" s="612"/>
      <c r="B746" s="612"/>
      <c r="C746" s="612"/>
      <c r="D746" s="612"/>
      <c r="E746" s="612"/>
      <c r="F746" s="612"/>
      <c r="G746" s="612"/>
      <c r="H746" s="612"/>
      <c r="I746" s="612"/>
      <c r="J746" s="612"/>
    </row>
    <row r="747" spans="1:17" x14ac:dyDescent="0.25">
      <c r="A747" s="600" t="s">
        <v>310</v>
      </c>
      <c r="B747" s="799"/>
      <c r="C747" s="799"/>
      <c r="D747" s="799"/>
      <c r="E747" s="799"/>
      <c r="F747" s="799"/>
      <c r="G747" s="799"/>
      <c r="H747" s="799"/>
      <c r="I747" s="799"/>
      <c r="J747" s="799"/>
    </row>
    <row r="748" spans="1:17" ht="10.5" customHeight="1" x14ac:dyDescent="0.25">
      <c r="A748" s="589"/>
      <c r="B748" s="589"/>
      <c r="C748" s="589"/>
      <c r="D748" s="589"/>
      <c r="E748" s="589"/>
      <c r="F748" s="589"/>
      <c r="G748" s="589"/>
      <c r="H748" s="589"/>
      <c r="I748" s="589"/>
      <c r="J748" s="589"/>
    </row>
    <row r="749" spans="1:17" s="189" customFormat="1" ht="15" customHeight="1" x14ac:dyDescent="0.2">
      <c r="A749" s="789" t="s">
        <v>311</v>
      </c>
      <c r="B749" s="790"/>
      <c r="C749" s="790"/>
      <c r="D749" s="790"/>
      <c r="E749" s="790"/>
      <c r="F749" s="790"/>
      <c r="G749" s="790"/>
      <c r="H749" s="790"/>
      <c r="I749" s="411"/>
      <c r="J749" s="411"/>
      <c r="L749" s="350"/>
      <c r="M749" s="350"/>
      <c r="N749" s="350"/>
      <c r="O749" s="350"/>
      <c r="P749" s="350"/>
      <c r="Q749" s="350"/>
    </row>
    <row r="750" spans="1:17" s="189" customFormat="1" ht="15" customHeight="1" x14ac:dyDescent="0.2">
      <c r="A750" s="791" t="s">
        <v>809</v>
      </c>
      <c r="B750" s="791"/>
      <c r="C750" s="791"/>
      <c r="D750" s="791"/>
      <c r="E750" s="791"/>
      <c r="F750" s="791"/>
      <c r="G750" s="791"/>
      <c r="H750" s="791"/>
      <c r="I750" s="791"/>
      <c r="J750" s="791"/>
      <c r="L750" s="350"/>
      <c r="M750" s="350"/>
      <c r="N750" s="350"/>
      <c r="O750" s="350"/>
      <c r="P750" s="350"/>
      <c r="Q750" s="350"/>
    </row>
    <row r="751" spans="1:17" s="189" customFormat="1" ht="15" hidden="1" customHeight="1" x14ac:dyDescent="0.2">
      <c r="A751" s="331"/>
      <c r="B751" s="332"/>
      <c r="C751" s="332"/>
      <c r="D751" s="332"/>
      <c r="E751" s="332"/>
      <c r="F751" s="332"/>
      <c r="G751" s="332"/>
      <c r="H751" s="362"/>
      <c r="I751" s="1492" t="s">
        <v>654</v>
      </c>
      <c r="J751" s="1492"/>
      <c r="L751" s="350"/>
      <c r="M751" s="350"/>
      <c r="N751" s="350"/>
      <c r="O751" s="350"/>
      <c r="P751" s="350"/>
      <c r="Q751" s="350"/>
    </row>
    <row r="752" spans="1:17" ht="17.25" hidden="1" customHeight="1" x14ac:dyDescent="0.25">
      <c r="A752" s="728" t="s">
        <v>313</v>
      </c>
      <c r="B752" s="793"/>
      <c r="C752" s="793"/>
      <c r="D752" s="793"/>
      <c r="E752" s="793"/>
      <c r="F752" s="561" t="s">
        <v>314</v>
      </c>
      <c r="G752" s="561"/>
      <c r="H752" s="562"/>
      <c r="I752" s="562"/>
      <c r="J752" s="563"/>
    </row>
    <row r="753" spans="1:10" ht="27" hidden="1" customHeight="1" x14ac:dyDescent="0.25">
      <c r="A753" s="794"/>
      <c r="B753" s="795"/>
      <c r="C753" s="795"/>
      <c r="D753" s="795"/>
      <c r="E753" s="795"/>
      <c r="F753" s="783" t="s">
        <v>315</v>
      </c>
      <c r="G753" s="784"/>
      <c r="H753" s="796" t="s">
        <v>316</v>
      </c>
      <c r="I753" s="797"/>
      <c r="J753" s="798"/>
    </row>
    <row r="754" spans="1:10" hidden="1" x14ac:dyDescent="0.25">
      <c r="A754" s="545" t="s">
        <v>317</v>
      </c>
      <c r="B754" s="546"/>
      <c r="C754" s="546"/>
      <c r="D754" s="546"/>
      <c r="E754" s="546"/>
      <c r="F754" s="750"/>
      <c r="G754" s="750"/>
      <c r="H754" s="771"/>
      <c r="I754" s="771"/>
      <c r="J754" s="772"/>
    </row>
    <row r="755" spans="1:10" hidden="1" x14ac:dyDescent="0.25">
      <c r="A755" s="532" t="s">
        <v>318</v>
      </c>
      <c r="B755" s="533"/>
      <c r="C755" s="533"/>
      <c r="D755" s="533"/>
      <c r="E755" s="533"/>
      <c r="F755" s="748"/>
      <c r="G755" s="748"/>
      <c r="H755" s="763"/>
      <c r="I755" s="763"/>
      <c r="J755" s="764"/>
    </row>
    <row r="756" spans="1:10" hidden="1" x14ac:dyDescent="0.25">
      <c r="A756" s="769" t="s">
        <v>319</v>
      </c>
      <c r="B756" s="770"/>
      <c r="C756" s="770"/>
      <c r="D756" s="770"/>
      <c r="E756" s="770"/>
      <c r="F756" s="748"/>
      <c r="G756" s="748"/>
      <c r="H756" s="763"/>
      <c r="I756" s="763"/>
      <c r="J756" s="764"/>
    </row>
    <row r="757" spans="1:10" hidden="1" x14ac:dyDescent="0.25">
      <c r="A757" s="532" t="s">
        <v>320</v>
      </c>
      <c r="B757" s="533"/>
      <c r="C757" s="533"/>
      <c r="D757" s="533"/>
      <c r="E757" s="533"/>
      <c r="F757" s="748"/>
      <c r="G757" s="748"/>
      <c r="H757" s="763"/>
      <c r="I757" s="763"/>
      <c r="J757" s="764"/>
    </row>
    <row r="758" spans="1:10" hidden="1" x14ac:dyDescent="0.25">
      <c r="A758" s="532" t="s">
        <v>321</v>
      </c>
      <c r="B758" s="533"/>
      <c r="C758" s="533"/>
      <c r="D758" s="533"/>
      <c r="E758" s="533"/>
      <c r="F758" s="748"/>
      <c r="G758" s="748"/>
      <c r="H758" s="763"/>
      <c r="I758" s="763"/>
      <c r="J758" s="764"/>
    </row>
    <row r="759" spans="1:10" ht="15.75" hidden="1" thickBot="1" x14ac:dyDescent="0.3">
      <c r="A759" s="746" t="s">
        <v>322</v>
      </c>
      <c r="B759" s="725"/>
      <c r="C759" s="725"/>
      <c r="D759" s="725"/>
      <c r="E759" s="725"/>
      <c r="F759" s="747"/>
      <c r="G759" s="747"/>
      <c r="H759" s="787"/>
      <c r="I759" s="787"/>
      <c r="J759" s="788"/>
    </row>
    <row r="760" spans="1:10" ht="7.5" hidden="1" customHeight="1" x14ac:dyDescent="0.25">
      <c r="A760" s="773"/>
      <c r="B760" s="773"/>
      <c r="C760" s="773"/>
      <c r="D760" s="773"/>
      <c r="E760" s="773"/>
      <c r="F760" s="773"/>
      <c r="G760" s="773"/>
      <c r="H760" s="773"/>
      <c r="I760" s="773"/>
      <c r="J760" s="773"/>
    </row>
    <row r="761" spans="1:10" ht="15.75" hidden="1" thickBot="1" x14ac:dyDescent="0.3">
      <c r="A761" s="774"/>
      <c r="B761" s="774"/>
      <c r="C761" s="774"/>
      <c r="D761" s="774"/>
      <c r="E761" s="774"/>
      <c r="F761" s="774"/>
      <c r="G761" s="774"/>
      <c r="H761" s="774"/>
      <c r="I761" s="775" t="s">
        <v>678</v>
      </c>
      <c r="J761" s="776"/>
    </row>
    <row r="762" spans="1:10" ht="23.25" hidden="1" customHeight="1" x14ac:dyDescent="0.25">
      <c r="A762" s="728" t="s">
        <v>313</v>
      </c>
      <c r="B762" s="777"/>
      <c r="C762" s="777"/>
      <c r="D762" s="777"/>
      <c r="E762" s="777"/>
      <c r="F762" s="780" t="s">
        <v>323</v>
      </c>
      <c r="G762" s="781"/>
      <c r="H762" s="781"/>
      <c r="I762" s="781"/>
      <c r="J762" s="782"/>
    </row>
    <row r="763" spans="1:10" ht="24.75" hidden="1" customHeight="1" x14ac:dyDescent="0.25">
      <c r="A763" s="778"/>
      <c r="B763" s="779"/>
      <c r="C763" s="779"/>
      <c r="D763" s="779"/>
      <c r="E763" s="779"/>
      <c r="F763" s="783" t="s">
        <v>315</v>
      </c>
      <c r="G763" s="784"/>
      <c r="H763" s="785" t="s">
        <v>316</v>
      </c>
      <c r="I763" s="784"/>
      <c r="J763" s="786"/>
    </row>
    <row r="764" spans="1:10" hidden="1" x14ac:dyDescent="0.25">
      <c r="A764" s="545" t="s">
        <v>317</v>
      </c>
      <c r="B764" s="546"/>
      <c r="C764" s="546"/>
      <c r="D764" s="546"/>
      <c r="E764" s="546"/>
      <c r="F764" s="750">
        <v>0</v>
      </c>
      <c r="G764" s="750"/>
      <c r="H764" s="771">
        <v>0</v>
      </c>
      <c r="I764" s="771"/>
      <c r="J764" s="772"/>
    </row>
    <row r="765" spans="1:10" hidden="1" x14ac:dyDescent="0.25">
      <c r="A765" s="532" t="s">
        <v>318</v>
      </c>
      <c r="B765" s="533"/>
      <c r="C765" s="533"/>
      <c r="D765" s="533"/>
      <c r="E765" s="533"/>
      <c r="F765" s="748">
        <v>0</v>
      </c>
      <c r="G765" s="748"/>
      <c r="H765" s="763">
        <v>0</v>
      </c>
      <c r="I765" s="763"/>
      <c r="J765" s="764"/>
    </row>
    <row r="766" spans="1:10" hidden="1" x14ac:dyDescent="0.25">
      <c r="A766" s="769" t="s">
        <v>319</v>
      </c>
      <c r="B766" s="770"/>
      <c r="C766" s="770"/>
      <c r="D766" s="770"/>
      <c r="E766" s="770"/>
      <c r="F766" s="748"/>
      <c r="G766" s="748"/>
      <c r="H766" s="763"/>
      <c r="I766" s="763"/>
      <c r="J766" s="764"/>
    </row>
    <row r="767" spans="1:10" hidden="1" x14ac:dyDescent="0.25">
      <c r="A767" s="532" t="s">
        <v>320</v>
      </c>
      <c r="B767" s="533"/>
      <c r="C767" s="533"/>
      <c r="D767" s="533"/>
      <c r="E767" s="533"/>
      <c r="F767" s="748"/>
      <c r="G767" s="748"/>
      <c r="H767" s="763"/>
      <c r="I767" s="763"/>
      <c r="J767" s="764"/>
    </row>
    <row r="768" spans="1:10" hidden="1" x14ac:dyDescent="0.25">
      <c r="A768" s="532" t="s">
        <v>321</v>
      </c>
      <c r="B768" s="533"/>
      <c r="C768" s="533"/>
      <c r="D768" s="533"/>
      <c r="E768" s="533"/>
      <c r="F768" s="748">
        <v>0</v>
      </c>
      <c r="G768" s="748"/>
      <c r="H768" s="763">
        <v>0</v>
      </c>
      <c r="I768" s="763"/>
      <c r="J768" s="764"/>
    </row>
    <row r="769" spans="1:12" hidden="1" x14ac:dyDescent="0.25">
      <c r="A769" s="765" t="s">
        <v>322</v>
      </c>
      <c r="B769" s="766"/>
      <c r="C769" s="766"/>
      <c r="D769" s="766"/>
      <c r="E769" s="766"/>
      <c r="F769" s="767">
        <v>0</v>
      </c>
      <c r="G769" s="767"/>
      <c r="H769" s="628">
        <v>0</v>
      </c>
      <c r="I769" s="628"/>
      <c r="J769" s="768"/>
    </row>
    <row r="770" spans="1:12" ht="25.5" customHeight="1" thickBot="1" x14ac:dyDescent="0.3">
      <c r="A770" s="751" t="s">
        <v>324</v>
      </c>
      <c r="B770" s="752"/>
      <c r="C770" s="752"/>
      <c r="D770" s="752"/>
      <c r="E770" s="752"/>
      <c r="F770" s="752"/>
      <c r="G770" s="752"/>
      <c r="H770" s="752"/>
      <c r="I770" s="752"/>
      <c r="J770" s="752"/>
    </row>
    <row r="771" spans="1:12" ht="27" hidden="1" customHeight="1" x14ac:dyDescent="0.25">
      <c r="A771" s="753" t="s">
        <v>325</v>
      </c>
      <c r="B771" s="754"/>
      <c r="C771" s="754"/>
      <c r="D771" s="754"/>
      <c r="E771" s="754"/>
      <c r="F771" s="754"/>
      <c r="G771" s="754"/>
      <c r="H771" s="754"/>
      <c r="I771" s="754"/>
      <c r="J771" s="754"/>
    </row>
    <row r="772" spans="1:12" ht="3.75" hidden="1" customHeight="1" x14ac:dyDescent="0.25">
      <c r="A772" s="329"/>
      <c r="B772" s="291"/>
      <c r="C772" s="291"/>
      <c r="D772" s="291"/>
      <c r="E772" s="291"/>
      <c r="F772" s="291"/>
      <c r="G772" s="291"/>
      <c r="H772" s="358"/>
      <c r="I772" s="401"/>
      <c r="J772" s="401"/>
    </row>
    <row r="773" spans="1:12" ht="15.75" hidden="1" customHeight="1" x14ac:dyDescent="0.25">
      <c r="A773" s="755" t="s">
        <v>326</v>
      </c>
      <c r="B773" s="756"/>
      <c r="C773" s="756"/>
      <c r="D773" s="756"/>
      <c r="E773" s="756"/>
      <c r="F773" s="756"/>
      <c r="G773" s="756"/>
      <c r="H773" s="756"/>
      <c r="I773" s="756"/>
      <c r="J773" s="756"/>
    </row>
    <row r="774" spans="1:12" ht="33" customHeight="1" thickBot="1" x14ac:dyDescent="0.3">
      <c r="A774" s="757" t="s">
        <v>327</v>
      </c>
      <c r="B774" s="758"/>
      <c r="C774" s="758"/>
      <c r="D774" s="758"/>
      <c r="E774" s="759"/>
      <c r="F774" s="760" t="s">
        <v>759</v>
      </c>
      <c r="G774" s="761"/>
      <c r="H774" s="760" t="s">
        <v>551</v>
      </c>
      <c r="I774" s="761"/>
      <c r="J774" s="762"/>
    </row>
    <row r="775" spans="1:12" ht="15" customHeight="1" x14ac:dyDescent="0.25">
      <c r="A775" s="545" t="s">
        <v>328</v>
      </c>
      <c r="B775" s="546"/>
      <c r="C775" s="546"/>
      <c r="D775" s="546"/>
      <c r="E775" s="546"/>
      <c r="F775" s="750">
        <v>0</v>
      </c>
      <c r="G775" s="750"/>
      <c r="H775" s="546"/>
      <c r="I775" s="546"/>
      <c r="J775" s="632"/>
    </row>
    <row r="776" spans="1:12" ht="15" customHeight="1" x14ac:dyDescent="0.25">
      <c r="A776" s="532" t="s">
        <v>329</v>
      </c>
      <c r="B776" s="533"/>
      <c r="C776" s="533"/>
      <c r="D776" s="533"/>
      <c r="E776" s="533"/>
      <c r="F776" s="748">
        <v>0</v>
      </c>
      <c r="G776" s="748"/>
      <c r="H776" s="533"/>
      <c r="I776" s="533"/>
      <c r="J776" s="740"/>
    </row>
    <row r="777" spans="1:12" ht="15" hidden="1" customHeight="1" x14ac:dyDescent="0.25">
      <c r="A777" s="532" t="s">
        <v>330</v>
      </c>
      <c r="B777" s="533"/>
      <c r="C777" s="533"/>
      <c r="D777" s="533"/>
      <c r="E777" s="533"/>
      <c r="F777" s="748"/>
      <c r="G777" s="748"/>
      <c r="H777" s="533"/>
      <c r="I777" s="533"/>
      <c r="J777" s="740"/>
    </row>
    <row r="778" spans="1:12" ht="15" hidden="1" customHeight="1" x14ac:dyDescent="0.25">
      <c r="A778" s="532" t="s">
        <v>331</v>
      </c>
      <c r="B778" s="533"/>
      <c r="C778" s="533"/>
      <c r="D778" s="533"/>
      <c r="E778" s="533"/>
      <c r="F778" s="748"/>
      <c r="G778" s="748"/>
      <c r="H778" s="533"/>
      <c r="I778" s="533"/>
      <c r="J778" s="740"/>
    </row>
    <row r="779" spans="1:12" ht="25.5" hidden="1" customHeight="1" x14ac:dyDescent="0.25">
      <c r="A779" s="532" t="s">
        <v>332</v>
      </c>
      <c r="B779" s="749"/>
      <c r="C779" s="749"/>
      <c r="D779" s="749"/>
      <c r="E779" s="749"/>
      <c r="F779" s="748"/>
      <c r="G779" s="748"/>
      <c r="H779" s="533"/>
      <c r="I779" s="533"/>
      <c r="J779" s="740"/>
    </row>
    <row r="780" spans="1:12" ht="15" hidden="1" customHeight="1" x14ac:dyDescent="0.25">
      <c r="A780" s="532" t="s">
        <v>333</v>
      </c>
      <c r="B780" s="533"/>
      <c r="C780" s="533"/>
      <c r="D780" s="533"/>
      <c r="E780" s="533"/>
      <c r="F780" s="748"/>
      <c r="G780" s="748"/>
      <c r="H780" s="533"/>
      <c r="I780" s="533"/>
      <c r="J780" s="740"/>
    </row>
    <row r="781" spans="1:12" x14ac:dyDescent="0.25">
      <c r="A781" s="532" t="s">
        <v>334</v>
      </c>
      <c r="B781" s="533"/>
      <c r="C781" s="533"/>
      <c r="D781" s="533"/>
      <c r="E781" s="533"/>
      <c r="F781" s="1762">
        <v>10401</v>
      </c>
      <c r="G781" s="1762"/>
      <c r="H781" s="536">
        <v>39478</v>
      </c>
      <c r="I781" s="891"/>
      <c r="J781" s="892"/>
      <c r="L781" s="1694" t="s">
        <v>840</v>
      </c>
    </row>
    <row r="782" spans="1:12" ht="15.75" thickBot="1" x14ac:dyDescent="0.3">
      <c r="A782" s="746" t="s">
        <v>335</v>
      </c>
      <c r="B782" s="725"/>
      <c r="C782" s="725"/>
      <c r="D782" s="725"/>
      <c r="E782" s="725"/>
      <c r="F782" s="747">
        <v>0</v>
      </c>
      <c r="G782" s="747"/>
      <c r="H782" s="725"/>
      <c r="I782" s="725"/>
      <c r="J782" s="726"/>
      <c r="L782" s="1694"/>
    </row>
    <row r="783" spans="1:12" ht="22.5" customHeight="1" x14ac:dyDescent="0.25">
      <c r="A783" s="612"/>
      <c r="B783" s="612"/>
      <c r="C783" s="612"/>
      <c r="D783" s="612"/>
      <c r="E783" s="612"/>
      <c r="F783" s="612"/>
      <c r="G783" s="612"/>
      <c r="H783" s="612"/>
      <c r="I783" s="612"/>
      <c r="J783" s="612"/>
    </row>
    <row r="784" spans="1:12" ht="29.25" hidden="1" customHeight="1" x14ac:dyDescent="0.25">
      <c r="A784" s="686" t="s">
        <v>336</v>
      </c>
      <c r="B784" s="614"/>
      <c r="C784" s="614"/>
      <c r="D784" s="614"/>
      <c r="E784" s="614"/>
      <c r="F784" s="614"/>
      <c r="G784" s="614"/>
      <c r="H784" s="614"/>
      <c r="I784" s="614"/>
      <c r="J784" s="614"/>
    </row>
    <row r="785" spans="1:17" s="8" customFormat="1" ht="6.75" hidden="1" customHeight="1" x14ac:dyDescent="0.25">
      <c r="A785" s="687"/>
      <c r="B785" s="688"/>
      <c r="C785" s="688"/>
      <c r="D785" s="688"/>
      <c r="E785" s="688"/>
      <c r="F785" s="688"/>
      <c r="G785" s="688"/>
      <c r="H785" s="688"/>
      <c r="I785" s="688"/>
      <c r="J785" s="688"/>
      <c r="L785" s="343"/>
      <c r="M785" s="343"/>
      <c r="N785" s="343"/>
      <c r="O785" s="343"/>
      <c r="P785" s="343"/>
      <c r="Q785" s="343"/>
    </row>
    <row r="786" spans="1:17" s="8" customFormat="1" ht="26.25" hidden="1" customHeight="1" x14ac:dyDescent="0.25">
      <c r="A786" s="727" t="s">
        <v>337</v>
      </c>
      <c r="B786" s="589"/>
      <c r="C786" s="589"/>
      <c r="D786" s="589"/>
      <c r="E786" s="589"/>
      <c r="F786" s="589"/>
      <c r="G786" s="589"/>
      <c r="H786" s="589"/>
      <c r="I786" s="589"/>
      <c r="J786" s="589"/>
      <c r="L786" s="343"/>
      <c r="M786" s="343"/>
      <c r="N786" s="343"/>
      <c r="O786" s="343"/>
      <c r="P786" s="343"/>
      <c r="Q786" s="343"/>
    </row>
    <row r="787" spans="1:17" s="8" customFormat="1" ht="26.25" hidden="1" customHeight="1" x14ac:dyDescent="0.25">
      <c r="A787" s="728" t="s">
        <v>338</v>
      </c>
      <c r="B787" s="730" t="s">
        <v>339</v>
      </c>
      <c r="C787" s="730"/>
      <c r="D787" s="730"/>
      <c r="E787" s="730"/>
      <c r="F787" s="643"/>
      <c r="G787" s="741" t="s">
        <v>340</v>
      </c>
      <c r="H787" s="644"/>
      <c r="I787" s="644"/>
      <c r="J787" s="645"/>
      <c r="L787" s="343"/>
      <c r="M787" s="343"/>
      <c r="N787" s="343"/>
      <c r="O787" s="343"/>
      <c r="P787" s="343"/>
      <c r="Q787" s="343"/>
    </row>
    <row r="788" spans="1:17" s="8" customFormat="1" ht="12.75" hidden="1" customHeight="1" x14ac:dyDescent="0.25">
      <c r="A788" s="729"/>
      <c r="B788" s="742" t="s">
        <v>578</v>
      </c>
      <c r="C788" s="742"/>
      <c r="D788" s="742"/>
      <c r="E788" s="742"/>
      <c r="F788" s="743"/>
      <c r="G788" s="733" t="s">
        <v>579</v>
      </c>
      <c r="H788" s="744"/>
      <c r="I788" s="744"/>
      <c r="J788" s="745"/>
      <c r="L788" s="343"/>
      <c r="M788" s="343"/>
      <c r="N788" s="343"/>
      <c r="O788" s="343"/>
      <c r="P788" s="343"/>
      <c r="Q788" s="343"/>
    </row>
    <row r="789" spans="1:17" s="8" customFormat="1" ht="26.25" hidden="1" customHeight="1" x14ac:dyDescent="0.25">
      <c r="A789" s="729"/>
      <c r="B789" s="731" t="s">
        <v>341</v>
      </c>
      <c r="C789" s="731"/>
      <c r="D789" s="334" t="s">
        <v>342</v>
      </c>
      <c r="E789" s="731" t="s">
        <v>343</v>
      </c>
      <c r="F789" s="732"/>
      <c r="G789" s="733" t="s">
        <v>341</v>
      </c>
      <c r="H789" s="734"/>
      <c r="I789" s="361" t="s">
        <v>344</v>
      </c>
      <c r="J789" s="193" t="s">
        <v>343</v>
      </c>
      <c r="L789" s="343"/>
      <c r="M789" s="343"/>
      <c r="N789" s="343"/>
      <c r="O789" s="343"/>
      <c r="P789" s="343"/>
      <c r="Q789" s="343"/>
    </row>
    <row r="790" spans="1:17" s="8" customFormat="1" ht="15.75" hidden="1" customHeight="1" x14ac:dyDescent="0.25">
      <c r="A790" s="729"/>
      <c r="B790" s="735" t="s">
        <v>345</v>
      </c>
      <c r="C790" s="735"/>
      <c r="D790" s="735"/>
      <c r="E790" s="735"/>
      <c r="F790" s="736"/>
      <c r="G790" s="737" t="s">
        <v>345</v>
      </c>
      <c r="H790" s="738"/>
      <c r="I790" s="738"/>
      <c r="J790" s="739"/>
      <c r="L790" s="343"/>
      <c r="M790" s="343"/>
      <c r="N790" s="343"/>
      <c r="O790" s="343"/>
      <c r="P790" s="343"/>
      <c r="Q790" s="343"/>
    </row>
    <row r="791" spans="1:17" s="8" customFormat="1" ht="30" hidden="1" customHeight="1" x14ac:dyDescent="0.25">
      <c r="A791" s="194" t="s">
        <v>577</v>
      </c>
      <c r="B791" s="720" t="s">
        <v>346</v>
      </c>
      <c r="C791" s="720"/>
      <c r="D791" s="720"/>
      <c r="E791" s="720"/>
      <c r="F791" s="721"/>
      <c r="G791" s="722" t="s">
        <v>346</v>
      </c>
      <c r="H791" s="723"/>
      <c r="I791" s="723"/>
      <c r="J791" s="724"/>
      <c r="L791" s="343"/>
      <c r="M791" s="343"/>
      <c r="N791" s="343"/>
      <c r="O791" s="343"/>
      <c r="P791" s="343"/>
      <c r="Q791" s="343"/>
    </row>
    <row r="792" spans="1:17" s="8" customFormat="1" ht="15" hidden="1" customHeight="1" x14ac:dyDescent="0.25">
      <c r="A792" s="711" t="s">
        <v>347</v>
      </c>
      <c r="B792" s="713"/>
      <c r="C792" s="714"/>
      <c r="D792" s="335"/>
      <c r="E792" s="715">
        <v>10292</v>
      </c>
      <c r="F792" s="716"/>
      <c r="G792" s="196"/>
      <c r="H792" s="717"/>
      <c r="I792" s="717"/>
      <c r="J792" s="174"/>
      <c r="L792" s="343"/>
      <c r="M792" s="343"/>
      <c r="N792" s="343"/>
      <c r="O792" s="343"/>
      <c r="P792" s="343"/>
      <c r="Q792" s="343"/>
    </row>
    <row r="793" spans="1:17" s="8" customFormat="1" ht="15" hidden="1" customHeight="1" x14ac:dyDescent="0.25">
      <c r="A793" s="712"/>
      <c r="B793" s="697"/>
      <c r="C793" s="698"/>
      <c r="D793" s="198"/>
      <c r="E793" s="718">
        <v>7970</v>
      </c>
      <c r="F793" s="719"/>
      <c r="G793" s="199"/>
      <c r="H793" s="700"/>
      <c r="I793" s="700"/>
      <c r="J793" s="402"/>
      <c r="L793" s="343"/>
      <c r="M793" s="343"/>
      <c r="N793" s="343"/>
      <c r="O793" s="343"/>
      <c r="P793" s="343"/>
      <c r="Q793" s="343"/>
    </row>
    <row r="794" spans="1:17" s="8" customFormat="1" ht="15" hidden="1" customHeight="1" x14ac:dyDescent="0.25">
      <c r="A794" s="709" t="s">
        <v>348</v>
      </c>
      <c r="B794" s="703"/>
      <c r="C794" s="704"/>
      <c r="D794" s="337"/>
      <c r="E794" s="703"/>
      <c r="F794" s="705"/>
      <c r="G794" s="336"/>
      <c r="H794" s="706"/>
      <c r="I794" s="706"/>
      <c r="J794" s="403"/>
      <c r="L794" s="343"/>
      <c r="M794" s="343"/>
      <c r="N794" s="343"/>
      <c r="O794" s="343"/>
      <c r="P794" s="343"/>
      <c r="Q794" s="343"/>
    </row>
    <row r="795" spans="1:17" s="8" customFormat="1" ht="15" hidden="1" customHeight="1" x14ac:dyDescent="0.25">
      <c r="A795" s="709"/>
      <c r="B795" s="703"/>
      <c r="C795" s="704"/>
      <c r="D795" s="337"/>
      <c r="E795" s="703"/>
      <c r="F795" s="705"/>
      <c r="G795" s="204"/>
      <c r="H795" s="710"/>
      <c r="I795" s="710"/>
      <c r="J795" s="404"/>
      <c r="L795" s="343"/>
      <c r="M795" s="343"/>
      <c r="N795" s="343"/>
      <c r="O795" s="343"/>
      <c r="P795" s="343"/>
      <c r="Q795" s="343"/>
    </row>
    <row r="796" spans="1:17" s="8" customFormat="1" ht="15" hidden="1" customHeight="1" x14ac:dyDescent="0.25">
      <c r="A796" s="707" t="s">
        <v>349</v>
      </c>
      <c r="B796" s="693"/>
      <c r="C796" s="694"/>
      <c r="D796" s="338"/>
      <c r="E796" s="693"/>
      <c r="F796" s="695"/>
      <c r="G796" s="207"/>
      <c r="H796" s="696"/>
      <c r="I796" s="696"/>
      <c r="J796" s="405"/>
      <c r="L796" s="343"/>
      <c r="M796" s="343"/>
      <c r="N796" s="343"/>
      <c r="O796" s="343"/>
      <c r="P796" s="343"/>
      <c r="Q796" s="343"/>
    </row>
    <row r="797" spans="1:17" s="8" customFormat="1" ht="15" hidden="1" customHeight="1" x14ac:dyDescent="0.25">
      <c r="A797" s="708"/>
      <c r="B797" s="697"/>
      <c r="C797" s="698"/>
      <c r="D797" s="198"/>
      <c r="E797" s="697"/>
      <c r="F797" s="699"/>
      <c r="G797" s="209"/>
      <c r="H797" s="700"/>
      <c r="I797" s="700"/>
      <c r="J797" s="402"/>
      <c r="L797" s="343"/>
      <c r="M797" s="343"/>
      <c r="N797" s="343"/>
      <c r="O797" s="343"/>
      <c r="P797" s="343"/>
      <c r="Q797" s="343"/>
    </row>
    <row r="798" spans="1:17" s="8" customFormat="1" ht="15" hidden="1" customHeight="1" x14ac:dyDescent="0.25">
      <c r="A798" s="701" t="s">
        <v>350</v>
      </c>
      <c r="B798" s="703"/>
      <c r="C798" s="704"/>
      <c r="D798" s="337"/>
      <c r="E798" s="703"/>
      <c r="F798" s="705"/>
      <c r="G798" s="336"/>
      <c r="H798" s="706"/>
      <c r="I798" s="706"/>
      <c r="J798" s="403"/>
      <c r="L798" s="343"/>
      <c r="M798" s="343"/>
      <c r="N798" s="343"/>
      <c r="O798" s="343"/>
      <c r="P798" s="343"/>
      <c r="Q798" s="343"/>
    </row>
    <row r="799" spans="1:17" s="8" customFormat="1" ht="15" hidden="1" customHeight="1" x14ac:dyDescent="0.25">
      <c r="A799" s="702"/>
      <c r="B799" s="703"/>
      <c r="C799" s="704"/>
      <c r="D799" s="337"/>
      <c r="E799" s="703"/>
      <c r="F799" s="705"/>
      <c r="G799" s="336"/>
      <c r="H799" s="706"/>
      <c r="I799" s="706"/>
      <c r="J799" s="403"/>
      <c r="L799" s="343"/>
      <c r="M799" s="343"/>
      <c r="N799" s="343"/>
      <c r="O799" s="343"/>
      <c r="P799" s="343"/>
      <c r="Q799" s="343"/>
    </row>
    <row r="800" spans="1:17" s="8" customFormat="1" ht="15" hidden="1" customHeight="1" x14ac:dyDescent="0.25">
      <c r="A800" s="692" t="s">
        <v>351</v>
      </c>
      <c r="B800" s="693"/>
      <c r="C800" s="694"/>
      <c r="D800" s="338"/>
      <c r="E800" s="693"/>
      <c r="F800" s="695"/>
      <c r="G800" s="207"/>
      <c r="H800" s="696"/>
      <c r="I800" s="696"/>
      <c r="J800" s="405"/>
      <c r="L800" s="343"/>
      <c r="M800" s="343"/>
      <c r="N800" s="343"/>
      <c r="O800" s="343"/>
      <c r="P800" s="343"/>
      <c r="Q800" s="343"/>
    </row>
    <row r="801" spans="1:17" s="8" customFormat="1" ht="15" hidden="1" customHeight="1" x14ac:dyDescent="0.25">
      <c r="A801" s="692"/>
      <c r="B801" s="697"/>
      <c r="C801" s="698"/>
      <c r="D801" s="198"/>
      <c r="E801" s="697"/>
      <c r="F801" s="699"/>
      <c r="G801" s="209"/>
      <c r="H801" s="700"/>
      <c r="I801" s="700"/>
      <c r="J801" s="402"/>
      <c r="L801" s="343"/>
      <c r="M801" s="343"/>
      <c r="N801" s="343"/>
      <c r="O801" s="343"/>
      <c r="P801" s="343"/>
      <c r="Q801" s="343"/>
    </row>
    <row r="802" spans="1:17" s="8" customFormat="1" ht="15" hidden="1" customHeight="1" x14ac:dyDescent="0.25">
      <c r="A802" s="684" t="s">
        <v>352</v>
      </c>
      <c r="B802" s="685"/>
      <c r="C802" s="685"/>
      <c r="D802" s="685"/>
      <c r="E802" s="685"/>
      <c r="F802" s="685"/>
      <c r="G802" s="685"/>
      <c r="H802" s="685"/>
      <c r="I802" s="685"/>
      <c r="J802" s="685"/>
      <c r="L802" s="343"/>
      <c r="M802" s="343"/>
      <c r="N802" s="343"/>
      <c r="O802" s="343"/>
      <c r="P802" s="343"/>
      <c r="Q802" s="343"/>
    </row>
    <row r="803" spans="1:17" s="8" customFormat="1" ht="12.75" hidden="1" customHeight="1" x14ac:dyDescent="0.25">
      <c r="A803" s="685"/>
      <c r="B803" s="685"/>
      <c r="C803" s="685"/>
      <c r="D803" s="685"/>
      <c r="E803" s="685"/>
      <c r="F803" s="685"/>
      <c r="G803" s="685"/>
      <c r="H803" s="685"/>
      <c r="I803" s="685"/>
      <c r="J803" s="685"/>
      <c r="L803" s="343"/>
      <c r="M803" s="343"/>
      <c r="N803" s="343"/>
      <c r="O803" s="343"/>
      <c r="P803" s="343"/>
      <c r="Q803" s="343"/>
    </row>
    <row r="804" spans="1:17" s="8" customFormat="1" ht="27.75" customHeight="1" x14ac:dyDescent="0.25">
      <c r="A804" s="686" t="s">
        <v>353</v>
      </c>
      <c r="B804" s="614"/>
      <c r="C804" s="614"/>
      <c r="D804" s="614"/>
      <c r="E804" s="614"/>
      <c r="F804" s="614"/>
      <c r="G804" s="614"/>
      <c r="H804" s="614"/>
      <c r="I804" s="614"/>
      <c r="J804" s="614"/>
      <c r="L804" s="343"/>
      <c r="M804" s="343"/>
      <c r="N804" s="343"/>
      <c r="O804" s="343"/>
      <c r="P804" s="343"/>
      <c r="Q804" s="343"/>
    </row>
    <row r="805" spans="1:17" s="8" customFormat="1" ht="9.75" customHeight="1" x14ac:dyDescent="0.25">
      <c r="A805" s="687"/>
      <c r="B805" s="688"/>
      <c r="C805" s="688"/>
      <c r="D805" s="688"/>
      <c r="E805" s="688"/>
      <c r="F805" s="688"/>
      <c r="G805" s="688"/>
      <c r="H805" s="688"/>
      <c r="I805" s="688"/>
      <c r="J805" s="688"/>
      <c r="L805" s="343"/>
      <c r="M805" s="343"/>
      <c r="N805" s="343"/>
      <c r="O805" s="343"/>
      <c r="P805" s="343"/>
      <c r="Q805" s="343"/>
    </row>
    <row r="806" spans="1:17" ht="28.5" customHeight="1" thickBot="1" x14ac:dyDescent="0.3">
      <c r="A806" s="689" t="s">
        <v>354</v>
      </c>
      <c r="B806" s="690"/>
      <c r="C806" s="690"/>
      <c r="D806" s="690"/>
      <c r="E806" s="690"/>
      <c r="F806" s="690"/>
      <c r="G806" s="690"/>
      <c r="H806" s="690"/>
      <c r="I806" s="690"/>
      <c r="J806" s="690"/>
    </row>
    <row r="807" spans="1:17" ht="27.75" hidden="1" customHeight="1" x14ac:dyDescent="0.25">
      <c r="A807" s="691" t="s">
        <v>355</v>
      </c>
      <c r="B807" s="691"/>
      <c r="C807" s="691"/>
      <c r="D807" s="691"/>
      <c r="E807" s="691"/>
      <c r="F807" s="691"/>
      <c r="G807" s="691"/>
      <c r="H807" s="691"/>
      <c r="I807" s="691"/>
      <c r="J807" s="691"/>
    </row>
    <row r="808" spans="1:17" ht="15" customHeight="1" x14ac:dyDescent="0.25">
      <c r="A808" s="637" t="s">
        <v>356</v>
      </c>
      <c r="B808" s="638"/>
      <c r="C808" s="638"/>
      <c r="D808" s="638"/>
      <c r="E808" s="641" t="s">
        <v>357</v>
      </c>
      <c r="F808" s="643" t="s">
        <v>358</v>
      </c>
      <c r="G808" s="644"/>
      <c r="H808" s="644"/>
      <c r="I808" s="644"/>
      <c r="J808" s="645"/>
    </row>
    <row r="809" spans="1:17" ht="31.5" customHeight="1" x14ac:dyDescent="0.25">
      <c r="A809" s="639"/>
      <c r="B809" s="640"/>
      <c r="C809" s="640"/>
      <c r="D809" s="640"/>
      <c r="E809" s="642"/>
      <c r="F809" s="646" t="s">
        <v>759</v>
      </c>
      <c r="G809" s="647"/>
      <c r="H809" s="648"/>
      <c r="I809" s="649" t="s">
        <v>359</v>
      </c>
      <c r="J809" s="1755"/>
    </row>
    <row r="810" spans="1:17" ht="11.25" customHeight="1" thickBot="1" x14ac:dyDescent="0.3">
      <c r="A810" s="623" t="s">
        <v>577</v>
      </c>
      <c r="B810" s="624"/>
      <c r="C810" s="624"/>
      <c r="D810" s="624"/>
      <c r="E810" s="210" t="s">
        <v>578</v>
      </c>
      <c r="F810" s="625" t="s">
        <v>579</v>
      </c>
      <c r="G810" s="626"/>
      <c r="H810" s="627"/>
      <c r="I810" s="628" t="s">
        <v>580</v>
      </c>
      <c r="J810" s="1763"/>
    </row>
    <row r="811" spans="1:17" ht="16.5" customHeight="1" x14ac:dyDescent="0.25">
      <c r="A811" s="680" t="s">
        <v>360</v>
      </c>
      <c r="B811" s="681"/>
      <c r="C811" s="682"/>
      <c r="D811" s="682"/>
      <c r="E811" s="682"/>
      <c r="F811" s="682"/>
      <c r="G811" s="682"/>
      <c r="H811" s="682"/>
      <c r="I811" s="682"/>
      <c r="J811" s="683"/>
    </row>
    <row r="812" spans="1:17" ht="15.95" customHeight="1" x14ac:dyDescent="0.25">
      <c r="A812" s="676" t="s">
        <v>361</v>
      </c>
      <c r="B812" s="677"/>
      <c r="C812" s="677"/>
      <c r="D812" s="677"/>
      <c r="E812" s="211" t="s">
        <v>362</v>
      </c>
      <c r="F812" s="1721">
        <v>8382</v>
      </c>
      <c r="G812" s="1721"/>
      <c r="H812" s="1721"/>
      <c r="I812" s="678">
        <v>9070</v>
      </c>
      <c r="J812" s="679"/>
      <c r="L812" s="1786" t="s">
        <v>842</v>
      </c>
    </row>
    <row r="813" spans="1:17" ht="15.95" customHeight="1" x14ac:dyDescent="0.25">
      <c r="A813" s="662" t="s">
        <v>363</v>
      </c>
      <c r="B813" s="663"/>
      <c r="C813" s="663"/>
      <c r="D813" s="664"/>
      <c r="E813" s="211" t="s">
        <v>362</v>
      </c>
      <c r="F813" s="1766">
        <v>5778</v>
      </c>
      <c r="G813" s="1767"/>
      <c r="H813" s="1768"/>
      <c r="I813" s="665">
        <v>3462</v>
      </c>
      <c r="J813" s="668"/>
      <c r="L813" s="1786"/>
    </row>
    <row r="814" spans="1:17" ht="15.95" customHeight="1" x14ac:dyDescent="0.25">
      <c r="A814" s="1769" t="s">
        <v>841</v>
      </c>
      <c r="B814" s="1770"/>
      <c r="C814" s="1770"/>
      <c r="D814" s="1771"/>
      <c r="E814" s="211" t="s">
        <v>362</v>
      </c>
      <c r="F814" s="1766"/>
      <c r="G814" s="1767"/>
      <c r="H814" s="1768"/>
      <c r="I814" s="665"/>
      <c r="J814" s="668"/>
    </row>
    <row r="815" spans="1:17" ht="15.95" hidden="1" customHeight="1" x14ac:dyDescent="0.25">
      <c r="A815" s="1764" t="s">
        <v>364</v>
      </c>
      <c r="B815" s="1765"/>
      <c r="C815" s="1765"/>
      <c r="D815" s="1765"/>
      <c r="E815" s="211" t="s">
        <v>362</v>
      </c>
      <c r="F815" s="1721"/>
      <c r="G815" s="1721"/>
      <c r="H815" s="1721"/>
      <c r="I815" s="678"/>
      <c r="J815" s="679"/>
    </row>
    <row r="816" spans="1:17" ht="15.95" hidden="1" customHeight="1" x14ac:dyDescent="0.25">
      <c r="A816" s="1764" t="s">
        <v>365</v>
      </c>
      <c r="B816" s="1765"/>
      <c r="C816" s="1765"/>
      <c r="D816" s="1765"/>
      <c r="E816" s="211" t="s">
        <v>362</v>
      </c>
      <c r="F816" s="1721"/>
      <c r="G816" s="1721"/>
      <c r="H816" s="1721"/>
      <c r="I816" s="678"/>
      <c r="J816" s="679"/>
    </row>
    <row r="817" spans="1:10" ht="16.5" customHeight="1" x14ac:dyDescent="0.25">
      <c r="A817" s="651" t="s">
        <v>366</v>
      </c>
      <c r="B817" s="652"/>
      <c r="C817" s="653"/>
      <c r="D817" s="653"/>
      <c r="E817" s="653"/>
      <c r="F817" s="619">
        <f>SUM(F812:H816)</f>
        <v>14160</v>
      </c>
      <c r="G817" s="619"/>
      <c r="H817" s="619"/>
      <c r="I817" s="619">
        <f>SUM(I812:J816)</f>
        <v>12532</v>
      </c>
      <c r="J817" s="620"/>
    </row>
    <row r="818" spans="1:10" ht="25.5" customHeight="1" x14ac:dyDescent="0.25">
      <c r="A818" s="654" t="s">
        <v>810</v>
      </c>
      <c r="B818" s="655"/>
      <c r="C818" s="656"/>
      <c r="D818" s="656"/>
      <c r="E818" s="657"/>
      <c r="F818" s="514">
        <v>1168518</v>
      </c>
      <c r="G818" s="514"/>
      <c r="H818" s="514"/>
      <c r="I818" s="514">
        <v>751203</v>
      </c>
      <c r="J818" s="602"/>
    </row>
    <row r="819" spans="1:10" ht="24.75" customHeight="1" thickBot="1" x14ac:dyDescent="0.3">
      <c r="A819" s="633" t="s">
        <v>368</v>
      </c>
      <c r="B819" s="634"/>
      <c r="C819" s="635"/>
      <c r="D819" s="635"/>
      <c r="E819" s="636"/>
      <c r="F819" s="607">
        <f>SUM(F817)/F818</f>
        <v>1.2117913459612946E-2</v>
      </c>
      <c r="G819" s="607"/>
      <c r="H819" s="607"/>
      <c r="I819" s="607">
        <f>SUM(I817)/I818</f>
        <v>1.6682574483861221E-2</v>
      </c>
      <c r="J819" s="608"/>
    </row>
    <row r="820" spans="1:10" ht="6" customHeight="1" thickBot="1" x14ac:dyDescent="0.3">
      <c r="A820" s="212"/>
      <c r="B820" s="212"/>
      <c r="C820" s="213"/>
      <c r="D820" s="213"/>
      <c r="E820" s="213"/>
      <c r="F820" s="214"/>
      <c r="G820" s="214"/>
      <c r="H820" s="214"/>
      <c r="I820" s="214"/>
      <c r="J820" s="214"/>
    </row>
    <row r="821" spans="1:10" ht="16.5" customHeight="1" x14ac:dyDescent="0.25">
      <c r="A821" s="680" t="s">
        <v>811</v>
      </c>
      <c r="B821" s="681"/>
      <c r="C821" s="682"/>
      <c r="D821" s="682"/>
      <c r="E821" s="682"/>
      <c r="F821" s="682"/>
      <c r="G821" s="682"/>
      <c r="H821" s="682"/>
      <c r="I821" s="682"/>
      <c r="J821" s="683"/>
    </row>
    <row r="822" spans="1:10" ht="14.25" customHeight="1" x14ac:dyDescent="0.25">
      <c r="A822" s="676" t="s">
        <v>813</v>
      </c>
      <c r="B822" s="677"/>
      <c r="C822" s="677"/>
      <c r="D822" s="677"/>
      <c r="E822" s="211" t="s">
        <v>362</v>
      </c>
      <c r="F822" s="678">
        <v>34230</v>
      </c>
      <c r="G822" s="678"/>
      <c r="H822" s="678"/>
      <c r="I822" s="678"/>
      <c r="J822" s="679"/>
    </row>
    <row r="823" spans="1:10" ht="18" hidden="1" customHeight="1" x14ac:dyDescent="0.25">
      <c r="A823" s="662"/>
      <c r="B823" s="663"/>
      <c r="C823" s="663"/>
      <c r="D823" s="664"/>
      <c r="E823" s="211" t="s">
        <v>362</v>
      </c>
      <c r="F823" s="665"/>
      <c r="G823" s="666"/>
      <c r="H823" s="667"/>
      <c r="I823" s="665"/>
      <c r="J823" s="668"/>
    </row>
    <row r="824" spans="1:10" ht="15.75" customHeight="1" x14ac:dyDescent="0.25">
      <c r="A824" s="651" t="s">
        <v>814</v>
      </c>
      <c r="B824" s="652"/>
      <c r="C824" s="653"/>
      <c r="D824" s="653"/>
      <c r="E824" s="653"/>
      <c r="F824" s="619">
        <f>SUM(F819:H823)</f>
        <v>34230.012117913458</v>
      </c>
      <c r="G824" s="619"/>
      <c r="H824" s="619"/>
      <c r="I824" s="619">
        <f>SUM(I819:J823)</f>
        <v>1.6682574483861221E-2</v>
      </c>
      <c r="J824" s="620"/>
    </row>
    <row r="825" spans="1:10" ht="24" customHeight="1" x14ac:dyDescent="0.25">
      <c r="A825" s="654" t="s">
        <v>815</v>
      </c>
      <c r="B825" s="655"/>
      <c r="C825" s="656"/>
      <c r="D825" s="656"/>
      <c r="E825" s="657"/>
      <c r="F825" s="514">
        <v>221283</v>
      </c>
      <c r="G825" s="514"/>
      <c r="H825" s="514"/>
      <c r="I825" s="514"/>
      <c r="J825" s="602"/>
    </row>
    <row r="826" spans="1:10" ht="25.5" customHeight="1" thickBot="1" x14ac:dyDescent="0.3">
      <c r="A826" s="633" t="s">
        <v>368</v>
      </c>
      <c r="B826" s="634"/>
      <c r="C826" s="635"/>
      <c r="D826" s="635"/>
      <c r="E826" s="636"/>
      <c r="F826" s="607">
        <f>SUM(F824)/F825</f>
        <v>0.15468884694221183</v>
      </c>
      <c r="G826" s="607"/>
      <c r="H826" s="607"/>
      <c r="I826" s="607"/>
      <c r="J826" s="608"/>
    </row>
    <row r="827" spans="1:10" ht="10.5" customHeight="1" thickBot="1" x14ac:dyDescent="0.3">
      <c r="A827" s="212"/>
      <c r="B827" s="212"/>
      <c r="C827" s="213"/>
      <c r="D827" s="213"/>
      <c r="E827" s="213"/>
      <c r="F827" s="214"/>
      <c r="G827" s="214"/>
      <c r="H827" s="214"/>
      <c r="I827" s="214"/>
      <c r="J827" s="214"/>
    </row>
    <row r="828" spans="1:10" ht="18" hidden="1" customHeight="1" x14ac:dyDescent="0.25">
      <c r="A828" s="637" t="s">
        <v>356</v>
      </c>
      <c r="B828" s="638"/>
      <c r="C828" s="638"/>
      <c r="D828" s="638"/>
      <c r="E828" s="641" t="s">
        <v>357</v>
      </c>
      <c r="F828" s="643" t="s">
        <v>358</v>
      </c>
      <c r="G828" s="644"/>
      <c r="H828" s="644"/>
      <c r="I828" s="644"/>
      <c r="J828" s="645"/>
    </row>
    <row r="829" spans="1:10" ht="32.25" hidden="1" customHeight="1" x14ac:dyDescent="0.25">
      <c r="A829" s="639"/>
      <c r="B829" s="640"/>
      <c r="C829" s="640"/>
      <c r="D829" s="640"/>
      <c r="E829" s="642"/>
      <c r="F829" s="646" t="s">
        <v>34</v>
      </c>
      <c r="G829" s="647"/>
      <c r="H829" s="648"/>
      <c r="I829" s="649" t="s">
        <v>359</v>
      </c>
      <c r="J829" s="1755"/>
    </row>
    <row r="830" spans="1:10" ht="11.25" hidden="1" customHeight="1" thickBot="1" x14ac:dyDescent="0.3">
      <c r="A830" s="623" t="s">
        <v>577</v>
      </c>
      <c r="B830" s="624"/>
      <c r="C830" s="624"/>
      <c r="D830" s="624"/>
      <c r="E830" s="210" t="s">
        <v>578</v>
      </c>
      <c r="F830" s="625" t="s">
        <v>579</v>
      </c>
      <c r="G830" s="626"/>
      <c r="H830" s="627"/>
      <c r="I830" s="628" t="s">
        <v>580</v>
      </c>
      <c r="J830" s="1763"/>
    </row>
    <row r="831" spans="1:10" ht="15" customHeight="1" x14ac:dyDescent="0.25">
      <c r="A831" s="630" t="s">
        <v>812</v>
      </c>
      <c r="B831" s="631"/>
      <c r="C831" s="546"/>
      <c r="D831" s="546"/>
      <c r="E831" s="546"/>
      <c r="F831" s="546"/>
      <c r="G831" s="546"/>
      <c r="H831" s="546"/>
      <c r="I831" s="546"/>
      <c r="J831" s="632"/>
    </row>
    <row r="832" spans="1:10" ht="15.75" customHeight="1" x14ac:dyDescent="0.25">
      <c r="A832" s="532" t="s">
        <v>370</v>
      </c>
      <c r="B832" s="533"/>
      <c r="C832" s="533"/>
      <c r="D832" s="533"/>
      <c r="E832" s="215" t="s">
        <v>371</v>
      </c>
      <c r="F832" s="514">
        <v>283650</v>
      </c>
      <c r="G832" s="514"/>
      <c r="H832" s="514"/>
      <c r="I832" s="514">
        <v>299050</v>
      </c>
      <c r="J832" s="602"/>
    </row>
    <row r="833" spans="1:10" hidden="1" x14ac:dyDescent="0.25">
      <c r="A833" s="615"/>
      <c r="B833" s="616"/>
      <c r="C833" s="616"/>
      <c r="D833" s="616"/>
      <c r="E833" s="215" t="s">
        <v>371</v>
      </c>
      <c r="F833" s="514">
        <v>0</v>
      </c>
      <c r="G833" s="514"/>
      <c r="H833" s="514"/>
      <c r="I833" s="514"/>
      <c r="J833" s="602"/>
    </row>
    <row r="834" spans="1:10" ht="24" customHeight="1" x14ac:dyDescent="0.25">
      <c r="A834" s="617" t="s">
        <v>372</v>
      </c>
      <c r="B834" s="618"/>
      <c r="C834" s="618"/>
      <c r="D834" s="618"/>
      <c r="E834" s="531"/>
      <c r="F834" s="619">
        <f>SUM(F832:H833)</f>
        <v>283650</v>
      </c>
      <c r="G834" s="619"/>
      <c r="H834" s="619"/>
      <c r="I834" s="619">
        <f>SUM(I832:J833)</f>
        <v>299050</v>
      </c>
      <c r="J834" s="620"/>
    </row>
    <row r="835" spans="1:10" ht="24.75" customHeight="1" x14ac:dyDescent="0.25">
      <c r="A835" s="621" t="s">
        <v>373</v>
      </c>
      <c r="B835" s="512"/>
      <c r="C835" s="512"/>
      <c r="D835" s="512"/>
      <c r="E835" s="622"/>
      <c r="F835" s="578">
        <v>442963</v>
      </c>
      <c r="G835" s="578"/>
      <c r="H835" s="578"/>
      <c r="I835" s="514">
        <v>390792</v>
      </c>
      <c r="J835" s="602"/>
    </row>
    <row r="836" spans="1:10" ht="36.75" customHeight="1" thickBot="1" x14ac:dyDescent="0.3">
      <c r="A836" s="603" t="s">
        <v>374</v>
      </c>
      <c r="B836" s="604"/>
      <c r="C836" s="604"/>
      <c r="D836" s="604"/>
      <c r="E836" s="605"/>
      <c r="F836" s="606">
        <f>SUM(F834)/F835</f>
        <v>0.6403469364258414</v>
      </c>
      <c r="G836" s="606"/>
      <c r="H836" s="606"/>
      <c r="I836" s="607">
        <f>SUM(I834)/I835</f>
        <v>0.76524084423427297</v>
      </c>
      <c r="J836" s="608"/>
    </row>
    <row r="837" spans="1:10" ht="6.75" customHeight="1" x14ac:dyDescent="0.25">
      <c r="A837" s="612"/>
      <c r="B837" s="612"/>
      <c r="C837" s="612"/>
      <c r="D837" s="612"/>
      <c r="E837" s="612"/>
      <c r="F837" s="612"/>
      <c r="G837" s="612"/>
      <c r="H837" s="612"/>
      <c r="I837" s="612"/>
      <c r="J837" s="612"/>
    </row>
    <row r="838" spans="1:10" ht="27.75" customHeight="1" x14ac:dyDescent="0.25">
      <c r="A838" s="613" t="s">
        <v>375</v>
      </c>
      <c r="B838" s="614"/>
      <c r="C838" s="614"/>
      <c r="D838" s="614"/>
      <c r="E838" s="614"/>
      <c r="F838" s="614"/>
      <c r="G838" s="614"/>
      <c r="H838" s="614"/>
      <c r="I838" s="614"/>
      <c r="J838" s="614"/>
    </row>
    <row r="839" spans="1:10" ht="3.75" customHeight="1" x14ac:dyDescent="0.25">
      <c r="A839" s="589"/>
      <c r="B839" s="589"/>
      <c r="C839" s="589"/>
      <c r="D839" s="589"/>
      <c r="E839" s="589"/>
      <c r="F839" s="589"/>
      <c r="G839" s="589"/>
      <c r="H839" s="589"/>
      <c r="I839" s="589"/>
      <c r="J839" s="589"/>
    </row>
    <row r="840" spans="1:10" ht="51" customHeight="1" x14ac:dyDescent="0.25">
      <c r="A840" s="590" t="s">
        <v>816</v>
      </c>
      <c r="B840" s="591"/>
      <c r="C840" s="591"/>
      <c r="D840" s="591"/>
      <c r="E840" s="591"/>
      <c r="F840" s="591"/>
      <c r="G840" s="591"/>
      <c r="H840" s="591"/>
      <c r="I840" s="591"/>
      <c r="J840" s="591"/>
    </row>
    <row r="841" spans="1:10" ht="40.5" hidden="1" customHeight="1" x14ac:dyDescent="0.25">
      <c r="A841" s="592" t="s">
        <v>377</v>
      </c>
      <c r="B841" s="589"/>
      <c r="C841" s="589"/>
      <c r="D841" s="589"/>
      <c r="E841" s="589"/>
      <c r="F841" s="589"/>
      <c r="G841" s="589"/>
      <c r="H841" s="589"/>
      <c r="I841" s="589"/>
      <c r="J841" s="589"/>
    </row>
    <row r="842" spans="1:10" ht="42" hidden="1" customHeight="1" x14ac:dyDescent="0.25">
      <c r="A842" s="593" t="s">
        <v>378</v>
      </c>
      <c r="B842" s="594"/>
      <c r="C842" s="594"/>
      <c r="D842" s="594"/>
      <c r="E842" s="594"/>
      <c r="F842" s="594"/>
      <c r="G842" s="594"/>
      <c r="H842" s="594"/>
      <c r="I842" s="594"/>
      <c r="J842" s="594"/>
    </row>
    <row r="843" spans="1:10" ht="44.25" hidden="1" customHeight="1" x14ac:dyDescent="0.25">
      <c r="A843" s="592" t="s">
        <v>379</v>
      </c>
      <c r="B843" s="594"/>
      <c r="C843" s="594"/>
      <c r="D843" s="594"/>
      <c r="E843" s="594"/>
      <c r="F843" s="594"/>
      <c r="G843" s="594"/>
      <c r="H843" s="594"/>
      <c r="I843" s="594"/>
      <c r="J843" s="594"/>
    </row>
    <row r="844" spans="1:10" hidden="1" x14ac:dyDescent="0.25">
      <c r="A844" s="594" t="s">
        <v>380</v>
      </c>
      <c r="B844" s="589"/>
      <c r="C844" s="589"/>
      <c r="D844" s="589"/>
      <c r="E844" s="589"/>
      <c r="F844" s="589"/>
      <c r="G844" s="589"/>
      <c r="H844" s="589"/>
      <c r="I844" s="589"/>
      <c r="J844" s="589"/>
    </row>
    <row r="845" spans="1:10" hidden="1" x14ac:dyDescent="0.25">
      <c r="A845" s="594" t="s">
        <v>381</v>
      </c>
      <c r="B845" s="589"/>
      <c r="C845" s="589"/>
      <c r="D845" s="589"/>
      <c r="E845" s="589"/>
      <c r="F845" s="589"/>
      <c r="G845" s="589"/>
      <c r="H845" s="589"/>
      <c r="I845" s="589"/>
      <c r="J845" s="589"/>
    </row>
    <row r="846" spans="1:10" ht="21.75" hidden="1" customHeight="1" x14ac:dyDescent="0.25">
      <c r="A846" s="593" t="s">
        <v>382</v>
      </c>
      <c r="B846" s="594"/>
      <c r="C846" s="594"/>
      <c r="D846" s="594"/>
      <c r="E846" s="594"/>
      <c r="F846" s="594"/>
      <c r="G846" s="594"/>
      <c r="H846" s="594"/>
      <c r="I846" s="594"/>
      <c r="J846" s="594"/>
    </row>
    <row r="847" spans="1:10" ht="21" hidden="1" customHeight="1" x14ac:dyDescent="0.25">
      <c r="A847" s="593" t="s">
        <v>383</v>
      </c>
      <c r="B847" s="594"/>
      <c r="C847" s="594"/>
      <c r="D847" s="594"/>
      <c r="E847" s="594"/>
      <c r="F847" s="594"/>
      <c r="G847" s="594"/>
      <c r="H847" s="594"/>
      <c r="I847" s="594"/>
      <c r="J847" s="594"/>
    </row>
    <row r="848" spans="1:10" ht="23.25" hidden="1" customHeight="1" x14ac:dyDescent="0.25">
      <c r="A848" s="594" t="s">
        <v>384</v>
      </c>
      <c r="B848" s="589"/>
      <c r="C848" s="589"/>
      <c r="D848" s="589"/>
      <c r="E848" s="589"/>
      <c r="F848" s="589"/>
      <c r="G848" s="589"/>
      <c r="H848" s="589"/>
      <c r="I848" s="589"/>
      <c r="J848" s="589"/>
    </row>
    <row r="849" spans="1:10" ht="33" hidden="1" customHeight="1" x14ac:dyDescent="0.25">
      <c r="A849" s="594" t="s">
        <v>385</v>
      </c>
      <c r="B849" s="594"/>
      <c r="C849" s="594"/>
      <c r="D849" s="594"/>
      <c r="E849" s="594"/>
      <c r="F849" s="594"/>
      <c r="G849" s="594"/>
      <c r="H849" s="594"/>
      <c r="I849" s="594"/>
      <c r="J849" s="594"/>
    </row>
    <row r="850" spans="1:10" ht="21.75" hidden="1" customHeight="1" x14ac:dyDescent="0.25">
      <c r="A850" s="593" t="s">
        <v>386</v>
      </c>
      <c r="B850" s="594"/>
      <c r="C850" s="594"/>
      <c r="D850" s="594"/>
      <c r="E850" s="594"/>
      <c r="F850" s="594"/>
      <c r="G850" s="594"/>
      <c r="H850" s="594"/>
      <c r="I850" s="594"/>
      <c r="J850" s="594"/>
    </row>
    <row r="851" spans="1:10" hidden="1" x14ac:dyDescent="0.25"/>
    <row r="852" spans="1:10" hidden="1" x14ac:dyDescent="0.25"/>
    <row r="853" spans="1:10" hidden="1" x14ac:dyDescent="0.25"/>
    <row r="854" spans="1:10" hidden="1" x14ac:dyDescent="0.25"/>
    <row r="855" spans="1:10" hidden="1" x14ac:dyDescent="0.25"/>
    <row r="856" spans="1:10" hidden="1" x14ac:dyDescent="0.25"/>
    <row r="857" spans="1:10" hidden="1" x14ac:dyDescent="0.25"/>
    <row r="858" spans="1:10" hidden="1" x14ac:dyDescent="0.25"/>
    <row r="859" spans="1:10" ht="24" hidden="1" customHeight="1" x14ac:dyDescent="0.25"/>
    <row r="860" spans="1:10" ht="21" customHeight="1" x14ac:dyDescent="0.25"/>
    <row r="861" spans="1:10" ht="18" customHeight="1" x14ac:dyDescent="0.25">
      <c r="A861" s="600" t="s">
        <v>387</v>
      </c>
      <c r="B861" s="601"/>
      <c r="C861" s="601"/>
      <c r="D861" s="601"/>
      <c r="E861" s="601"/>
      <c r="F861" s="601"/>
      <c r="G861" s="601"/>
      <c r="H861" s="601"/>
      <c r="I861" s="601"/>
      <c r="J861" s="601"/>
    </row>
    <row r="862" spans="1:10" ht="6.75" customHeight="1" x14ac:dyDescent="0.25">
      <c r="A862" s="589"/>
      <c r="B862" s="589"/>
      <c r="C862" s="589"/>
      <c r="D862" s="589"/>
      <c r="E862" s="589"/>
      <c r="F862" s="589"/>
      <c r="G862" s="589"/>
      <c r="H862" s="589"/>
      <c r="I862" s="589"/>
      <c r="J862" s="589"/>
    </row>
    <row r="863" spans="1:10" ht="13.5" customHeight="1" thickBot="1" x14ac:dyDescent="0.3">
      <c r="A863" s="609" t="s">
        <v>388</v>
      </c>
      <c r="B863" s="610"/>
      <c r="C863" s="610"/>
      <c r="D863" s="610"/>
      <c r="E863" s="610"/>
      <c r="F863" s="610"/>
      <c r="G863" s="610"/>
      <c r="H863" s="610"/>
      <c r="I863" s="1233" t="s">
        <v>654</v>
      </c>
      <c r="J863" s="1233"/>
    </row>
    <row r="864" spans="1:10" x14ac:dyDescent="0.25">
      <c r="A864" s="555" t="s">
        <v>389</v>
      </c>
      <c r="B864" s="556"/>
      <c r="C864" s="595" t="s">
        <v>767</v>
      </c>
      <c r="D864" s="596"/>
      <c r="E864" s="596"/>
      <c r="F864" s="596"/>
      <c r="G864" s="596"/>
      <c r="H864" s="596"/>
      <c r="I864" s="596"/>
      <c r="J864" s="597"/>
    </row>
    <row r="865" spans="1:17" ht="15" customHeight="1" x14ac:dyDescent="0.25">
      <c r="A865" s="557"/>
      <c r="B865" s="558"/>
      <c r="C865" s="598" t="s">
        <v>390</v>
      </c>
      <c r="D865" s="566" t="s">
        <v>671</v>
      </c>
      <c r="E865" s="568" t="s">
        <v>672</v>
      </c>
      <c r="F865" s="569"/>
      <c r="G865" s="568" t="s">
        <v>673</v>
      </c>
      <c r="H865" s="572"/>
      <c r="I865" s="566" t="s">
        <v>89</v>
      </c>
      <c r="J865" s="1772"/>
    </row>
    <row r="866" spans="1:17" ht="30" customHeight="1" x14ac:dyDescent="0.25">
      <c r="A866" s="559"/>
      <c r="B866" s="560"/>
      <c r="C866" s="599"/>
      <c r="D866" s="567"/>
      <c r="E866" s="570"/>
      <c r="F866" s="571"/>
      <c r="G866" s="573"/>
      <c r="H866" s="574"/>
      <c r="I866" s="1773"/>
      <c r="J866" s="1774"/>
    </row>
    <row r="867" spans="1:17" s="11" customFormat="1" ht="13.5" thickBot="1" x14ac:dyDescent="0.25">
      <c r="A867" s="585" t="s">
        <v>577</v>
      </c>
      <c r="B867" s="586"/>
      <c r="C867" s="301" t="s">
        <v>578</v>
      </c>
      <c r="D867" s="301" t="s">
        <v>579</v>
      </c>
      <c r="E867" s="550" t="s">
        <v>580</v>
      </c>
      <c r="F867" s="551"/>
      <c r="G867" s="550" t="s">
        <v>581</v>
      </c>
      <c r="H867" s="551"/>
      <c r="I867" s="550" t="s">
        <v>665</v>
      </c>
      <c r="J867" s="1720"/>
      <c r="L867" s="342"/>
      <c r="M867" s="342"/>
      <c r="N867" s="342"/>
      <c r="O867" s="342"/>
      <c r="P867" s="342"/>
      <c r="Q867" s="342"/>
    </row>
    <row r="868" spans="1:17" x14ac:dyDescent="0.25">
      <c r="A868" s="545" t="s">
        <v>391</v>
      </c>
      <c r="B868" s="546"/>
      <c r="C868" s="326">
        <f>SUM(I888)</f>
        <v>675000</v>
      </c>
      <c r="D868" s="326"/>
      <c r="E868" s="547"/>
      <c r="F868" s="547"/>
      <c r="G868" s="547"/>
      <c r="H868" s="547"/>
      <c r="I868" s="587">
        <f>SUM(C868)+D868-E868+G868</f>
        <v>675000</v>
      </c>
      <c r="J868" s="588"/>
    </row>
    <row r="869" spans="1:17" s="11" customFormat="1" ht="23.25" hidden="1" customHeight="1" x14ac:dyDescent="0.2">
      <c r="A869" s="540" t="s">
        <v>392</v>
      </c>
      <c r="B869" s="541"/>
      <c r="C869" s="165"/>
      <c r="D869" s="165"/>
      <c r="E869" s="582"/>
      <c r="F869" s="582"/>
      <c r="G869" s="582"/>
      <c r="H869" s="582"/>
      <c r="I869" s="583">
        <f t="shared" ref="I869:I878" si="8">SUM(C869)+D869-E869+G869</f>
        <v>0</v>
      </c>
      <c r="J869" s="584"/>
      <c r="L869" s="342"/>
      <c r="M869" s="342"/>
      <c r="N869" s="342"/>
      <c r="O869" s="342"/>
      <c r="P869" s="342"/>
      <c r="Q869" s="342"/>
    </row>
    <row r="870" spans="1:17" x14ac:dyDescent="0.25">
      <c r="A870" s="532" t="s">
        <v>393</v>
      </c>
      <c r="B870" s="533"/>
      <c r="C870" s="313"/>
      <c r="D870" s="313"/>
      <c r="E870" s="514"/>
      <c r="F870" s="514"/>
      <c r="G870" s="514"/>
      <c r="H870" s="514"/>
      <c r="I870" s="515">
        <f t="shared" si="8"/>
        <v>0</v>
      </c>
      <c r="J870" s="516"/>
    </row>
    <row r="871" spans="1:17" s="11" customFormat="1" ht="21.75" hidden="1" customHeight="1" x14ac:dyDescent="0.2">
      <c r="A871" s="540" t="s">
        <v>394</v>
      </c>
      <c r="B871" s="541"/>
      <c r="C871" s="165"/>
      <c r="D871" s="165"/>
      <c r="E871" s="582"/>
      <c r="F871" s="582"/>
      <c r="G871" s="582"/>
      <c r="H871" s="582"/>
      <c r="I871" s="583">
        <f t="shared" si="8"/>
        <v>0</v>
      </c>
      <c r="J871" s="584"/>
      <c r="L871" s="342"/>
      <c r="M871" s="342"/>
      <c r="N871" s="342"/>
      <c r="O871" s="342"/>
      <c r="P871" s="342"/>
      <c r="Q871" s="342"/>
    </row>
    <row r="872" spans="1:17" x14ac:dyDescent="0.25">
      <c r="A872" s="532" t="s">
        <v>395</v>
      </c>
      <c r="B872" s="533"/>
      <c r="C872" s="313"/>
      <c r="D872" s="313"/>
      <c r="E872" s="514"/>
      <c r="F872" s="514"/>
      <c r="G872" s="514"/>
      <c r="H872" s="514"/>
      <c r="I872" s="515">
        <f t="shared" si="8"/>
        <v>0</v>
      </c>
      <c r="J872" s="516"/>
    </row>
    <row r="873" spans="1:17" s="11" customFormat="1" ht="22.5" customHeight="1" x14ac:dyDescent="0.2">
      <c r="A873" s="540" t="s">
        <v>396</v>
      </c>
      <c r="B873" s="541"/>
      <c r="C873" s="313"/>
      <c r="D873" s="165"/>
      <c r="E873" s="582"/>
      <c r="F873" s="582"/>
      <c r="G873" s="582"/>
      <c r="H873" s="582"/>
      <c r="I873" s="583">
        <f t="shared" si="8"/>
        <v>0</v>
      </c>
      <c r="J873" s="584"/>
      <c r="L873" s="342"/>
      <c r="M873" s="342"/>
      <c r="N873" s="342"/>
      <c r="O873" s="342"/>
      <c r="P873" s="342"/>
      <c r="Q873" s="342"/>
    </row>
    <row r="874" spans="1:17" x14ac:dyDescent="0.25">
      <c r="A874" s="333" t="s">
        <v>397</v>
      </c>
      <c r="B874" s="313"/>
      <c r="C874" s="313">
        <f>SUM(I894)</f>
        <v>67500</v>
      </c>
      <c r="D874" s="313"/>
      <c r="E874" s="514"/>
      <c r="F874" s="514"/>
      <c r="G874" s="514">
        <f>SUM(F440)</f>
        <v>0</v>
      </c>
      <c r="H874" s="514"/>
      <c r="I874" s="515">
        <f t="shared" si="8"/>
        <v>67500</v>
      </c>
      <c r="J874" s="516"/>
    </row>
    <row r="875" spans="1:17" s="11" customFormat="1" ht="17.25" customHeight="1" x14ac:dyDescent="0.2">
      <c r="A875" s="540" t="s">
        <v>398</v>
      </c>
      <c r="B875" s="541"/>
      <c r="C875" s="313">
        <f>SUM(I895)</f>
        <v>0</v>
      </c>
      <c r="D875" s="165"/>
      <c r="E875" s="582"/>
      <c r="F875" s="582"/>
      <c r="G875" s="582"/>
      <c r="H875" s="582"/>
      <c r="I875" s="583">
        <f t="shared" si="8"/>
        <v>0</v>
      </c>
      <c r="J875" s="584"/>
      <c r="L875" s="342"/>
      <c r="M875" s="342"/>
      <c r="N875" s="342"/>
      <c r="O875" s="342"/>
      <c r="P875" s="342"/>
      <c r="Q875" s="342"/>
    </row>
    <row r="876" spans="1:17" ht="15.75" customHeight="1" x14ac:dyDescent="0.25">
      <c r="A876" s="540" t="s">
        <v>399</v>
      </c>
      <c r="B876" s="541"/>
      <c r="C876" s="313">
        <f>SUM(I896)</f>
        <v>152407</v>
      </c>
      <c r="D876" s="313">
        <f>SUM(F706)</f>
        <v>0</v>
      </c>
      <c r="E876" s="514">
        <v>101023</v>
      </c>
      <c r="F876" s="514"/>
      <c r="G876" s="514">
        <f>SUM(F445)</f>
        <v>46676.160000000003</v>
      </c>
      <c r="H876" s="514"/>
      <c r="I876" s="515">
        <f t="shared" si="8"/>
        <v>98060.160000000003</v>
      </c>
      <c r="J876" s="516"/>
    </row>
    <row r="877" spans="1:17" ht="24" hidden="1" customHeight="1" x14ac:dyDescent="0.25">
      <c r="A877" s="532" t="s">
        <v>400</v>
      </c>
      <c r="B877" s="533"/>
      <c r="C877" s="313">
        <f>SUM(I897)</f>
        <v>0</v>
      </c>
      <c r="D877" s="313"/>
      <c r="E877" s="514"/>
      <c r="F877" s="514"/>
      <c r="G877" s="514"/>
      <c r="H877" s="514"/>
      <c r="I877" s="515">
        <f t="shared" si="8"/>
        <v>0</v>
      </c>
      <c r="J877" s="516"/>
    </row>
    <row r="878" spans="1:17" ht="21.75" customHeight="1" x14ac:dyDescent="0.25">
      <c r="A878" s="580" t="s">
        <v>401</v>
      </c>
      <c r="B878" s="581"/>
      <c r="C878" s="216">
        <f>SUM(I898)</f>
        <v>45676</v>
      </c>
      <c r="D878" s="181">
        <v>-6805</v>
      </c>
      <c r="E878" s="524"/>
      <c r="F878" s="524"/>
      <c r="G878" s="524">
        <f>SUM(G868:H877)*-1</f>
        <v>-46676.160000000003</v>
      </c>
      <c r="H878" s="524"/>
      <c r="I878" s="525">
        <f t="shared" si="8"/>
        <v>-7805.1600000000035</v>
      </c>
      <c r="J878" s="526"/>
    </row>
    <row r="879" spans="1:17" ht="15" customHeight="1" x14ac:dyDescent="0.25">
      <c r="A879" s="527" t="s">
        <v>402</v>
      </c>
      <c r="B879" s="528"/>
      <c r="C879" s="529"/>
      <c r="D879" s="313"/>
      <c r="E879" s="578">
        <v>90599</v>
      </c>
      <c r="F879" s="578"/>
      <c r="G879" s="514"/>
      <c r="H879" s="514"/>
      <c r="I879" s="515"/>
      <c r="J879" s="516"/>
    </row>
    <row r="880" spans="1:17" ht="24" customHeight="1" x14ac:dyDescent="0.25">
      <c r="A880" s="534" t="s">
        <v>817</v>
      </c>
      <c r="B880" s="579"/>
      <c r="C880" s="513"/>
      <c r="D880" s="313"/>
      <c r="E880" s="514">
        <v>10424</v>
      </c>
      <c r="F880" s="514"/>
      <c r="G880" s="514"/>
      <c r="H880" s="514"/>
      <c r="I880" s="515"/>
      <c r="J880" s="516"/>
    </row>
    <row r="881" spans="1:10" ht="19.5" customHeight="1" thickBot="1" x14ac:dyDescent="0.3">
      <c r="A881" s="517" t="s">
        <v>404</v>
      </c>
      <c r="B881" s="518"/>
      <c r="C881" s="217">
        <f>SUM(C868:C880)</f>
        <v>940583</v>
      </c>
      <c r="D881" s="217">
        <f>SUM(D868:D880)</f>
        <v>-6805</v>
      </c>
      <c r="E881" s="519">
        <f>SUM(E868:F878)</f>
        <v>101023</v>
      </c>
      <c r="F881" s="519"/>
      <c r="G881" s="519">
        <f>SUM(G868:H880)</f>
        <v>0</v>
      </c>
      <c r="H881" s="519"/>
      <c r="I881" s="519">
        <f>SUM(I868:J880)</f>
        <v>832755</v>
      </c>
      <c r="J881" s="521"/>
    </row>
    <row r="882" spans="1:10" ht="11.25" customHeight="1" x14ac:dyDescent="0.25"/>
    <row r="883" spans="1:10" ht="15.75" thickBot="1" x14ac:dyDescent="0.3">
      <c r="A883" s="218"/>
      <c r="I883" s="1708" t="s">
        <v>678</v>
      </c>
      <c r="J883" s="1709"/>
    </row>
    <row r="884" spans="1:10" x14ac:dyDescent="0.25">
      <c r="A884" s="555" t="s">
        <v>389</v>
      </c>
      <c r="B884" s="556"/>
      <c r="C884" s="561" t="s">
        <v>758</v>
      </c>
      <c r="D884" s="562"/>
      <c r="E884" s="562"/>
      <c r="F884" s="562"/>
      <c r="G884" s="562"/>
      <c r="H884" s="562"/>
      <c r="I884" s="562"/>
      <c r="J884" s="563"/>
    </row>
    <row r="885" spans="1:10" x14ac:dyDescent="0.25">
      <c r="A885" s="557"/>
      <c r="B885" s="558"/>
      <c r="C885" s="564" t="s">
        <v>405</v>
      </c>
      <c r="D885" s="566" t="s">
        <v>671</v>
      </c>
      <c r="E885" s="568" t="s">
        <v>672</v>
      </c>
      <c r="F885" s="569"/>
      <c r="G885" s="568" t="s">
        <v>673</v>
      </c>
      <c r="H885" s="572"/>
      <c r="I885" s="566" t="s">
        <v>89</v>
      </c>
      <c r="J885" s="1772"/>
    </row>
    <row r="886" spans="1:10" ht="30" customHeight="1" x14ac:dyDescent="0.25">
      <c r="A886" s="559"/>
      <c r="B886" s="560"/>
      <c r="C886" s="565"/>
      <c r="D886" s="567"/>
      <c r="E886" s="570"/>
      <c r="F886" s="571"/>
      <c r="G886" s="573"/>
      <c r="H886" s="574"/>
      <c r="I886" s="1773"/>
      <c r="J886" s="1774"/>
    </row>
    <row r="887" spans="1:10" ht="13.5" customHeight="1" thickBot="1" x14ac:dyDescent="0.3">
      <c r="A887" s="548" t="s">
        <v>577</v>
      </c>
      <c r="B887" s="549"/>
      <c r="C887" s="301" t="s">
        <v>578</v>
      </c>
      <c r="D887" s="301" t="s">
        <v>579</v>
      </c>
      <c r="E887" s="550" t="s">
        <v>580</v>
      </c>
      <c r="F887" s="551"/>
      <c r="G887" s="550" t="s">
        <v>581</v>
      </c>
      <c r="H887" s="551"/>
      <c r="I887" s="550" t="s">
        <v>665</v>
      </c>
      <c r="J887" s="1720"/>
    </row>
    <row r="888" spans="1:10" x14ac:dyDescent="0.25">
      <c r="A888" s="545" t="s">
        <v>391</v>
      </c>
      <c r="B888" s="546"/>
      <c r="C888" s="326">
        <v>675000</v>
      </c>
      <c r="D888" s="326"/>
      <c r="E888" s="547"/>
      <c r="F888" s="547"/>
      <c r="G888" s="547"/>
      <c r="H888" s="547"/>
      <c r="I888" s="515">
        <f>SUM(C888)+D888-E888</f>
        <v>675000</v>
      </c>
      <c r="J888" s="516"/>
    </row>
    <row r="889" spans="1:10" ht="25.5" hidden="1" customHeight="1" x14ac:dyDescent="0.25">
      <c r="A889" s="540" t="s">
        <v>392</v>
      </c>
      <c r="B889" s="541"/>
      <c r="C889" s="313"/>
      <c r="D889" s="313"/>
      <c r="E889" s="514"/>
      <c r="F889" s="514"/>
      <c r="G889" s="536"/>
      <c r="H889" s="537"/>
      <c r="I889" s="515"/>
      <c r="J889" s="516"/>
    </row>
    <row r="890" spans="1:10" hidden="1" x14ac:dyDescent="0.25">
      <c r="A890" s="532" t="s">
        <v>393</v>
      </c>
      <c r="B890" s="533"/>
      <c r="C890" s="313"/>
      <c r="D890" s="313"/>
      <c r="E890" s="514"/>
      <c r="F890" s="514"/>
      <c r="G890" s="542"/>
      <c r="H890" s="542"/>
      <c r="I890" s="515"/>
      <c r="J890" s="516"/>
    </row>
    <row r="891" spans="1:10" ht="24.75" hidden="1" customHeight="1" x14ac:dyDescent="0.25">
      <c r="A891" s="540" t="s">
        <v>394</v>
      </c>
      <c r="B891" s="541"/>
      <c r="C891" s="313"/>
      <c r="D891" s="313"/>
      <c r="E891" s="514"/>
      <c r="F891" s="514"/>
      <c r="G891" s="543"/>
      <c r="H891" s="544"/>
      <c r="I891" s="515"/>
      <c r="J891" s="516"/>
    </row>
    <row r="892" spans="1:10" hidden="1" x14ac:dyDescent="0.25">
      <c r="A892" s="532" t="s">
        <v>395</v>
      </c>
      <c r="B892" s="533"/>
      <c r="C892" s="313"/>
      <c r="D892" s="313"/>
      <c r="E892" s="514"/>
      <c r="F892" s="514"/>
      <c r="G892" s="514"/>
      <c r="H892" s="514"/>
      <c r="I892" s="515">
        <f t="shared" ref="I892:I898" si="9">SUM(C892)+D892-E892+G892</f>
        <v>0</v>
      </c>
      <c r="J892" s="516"/>
    </row>
    <row r="893" spans="1:10" ht="27" hidden="1" customHeight="1" x14ac:dyDescent="0.25">
      <c r="A893" s="540" t="s">
        <v>396</v>
      </c>
      <c r="B893" s="541"/>
      <c r="C893" s="313"/>
      <c r="D893" s="313"/>
      <c r="E893" s="514"/>
      <c r="F893" s="514"/>
      <c r="G893" s="514"/>
      <c r="H893" s="514"/>
      <c r="I893" s="515">
        <f t="shared" si="9"/>
        <v>0</v>
      </c>
      <c r="J893" s="516"/>
    </row>
    <row r="894" spans="1:10" x14ac:dyDescent="0.25">
      <c r="A894" s="333" t="s">
        <v>397</v>
      </c>
      <c r="B894" s="313"/>
      <c r="C894" s="313">
        <v>62300</v>
      </c>
      <c r="D894" s="313"/>
      <c r="E894" s="514"/>
      <c r="F894" s="514"/>
      <c r="G894" s="514">
        <v>5200</v>
      </c>
      <c r="H894" s="514"/>
      <c r="I894" s="515">
        <f t="shared" si="9"/>
        <v>67500</v>
      </c>
      <c r="J894" s="516"/>
    </row>
    <row r="895" spans="1:10" ht="15" customHeight="1" x14ac:dyDescent="0.25">
      <c r="A895" s="534" t="s">
        <v>398</v>
      </c>
      <c r="B895" s="535"/>
      <c r="C895" s="313"/>
      <c r="D895" s="313"/>
      <c r="E895" s="536"/>
      <c r="F895" s="537"/>
      <c r="G895" s="536"/>
      <c r="H895" s="537"/>
      <c r="I895" s="538">
        <f t="shared" si="9"/>
        <v>0</v>
      </c>
      <c r="J895" s="539"/>
    </row>
    <row r="896" spans="1:10" ht="17.25" customHeight="1" x14ac:dyDescent="0.25">
      <c r="A896" s="530" t="s">
        <v>399</v>
      </c>
      <c r="B896" s="531"/>
      <c r="C896" s="313">
        <v>176053</v>
      </c>
      <c r="D896" s="313">
        <v>0</v>
      </c>
      <c r="E896" s="514">
        <v>78439</v>
      </c>
      <c r="F896" s="514"/>
      <c r="G896" s="514">
        <v>54793</v>
      </c>
      <c r="H896" s="514"/>
      <c r="I896" s="515">
        <f>SUM(C896)+D896-E896+G896</f>
        <v>152407</v>
      </c>
      <c r="J896" s="516"/>
    </row>
    <row r="897" spans="1:10" ht="24" hidden="1" customHeight="1" x14ac:dyDescent="0.25">
      <c r="A897" s="532" t="s">
        <v>400</v>
      </c>
      <c r="B897" s="533"/>
      <c r="C897" s="313"/>
      <c r="D897" s="313">
        <f>SUM(H706)</f>
        <v>0</v>
      </c>
      <c r="E897" s="514"/>
      <c r="F897" s="514"/>
      <c r="G897" s="514"/>
      <c r="H897" s="514"/>
      <c r="I897" s="515">
        <f t="shared" si="9"/>
        <v>0</v>
      </c>
      <c r="J897" s="516"/>
    </row>
    <row r="898" spans="1:10" ht="21.75" customHeight="1" x14ac:dyDescent="0.25">
      <c r="A898" s="522" t="s">
        <v>401</v>
      </c>
      <c r="B898" s="523"/>
      <c r="C898" s="216">
        <v>59993</v>
      </c>
      <c r="D898" s="216">
        <v>45676</v>
      </c>
      <c r="E898" s="524"/>
      <c r="F898" s="524"/>
      <c r="G898" s="524">
        <f>SUM(G888:H896)*-1</f>
        <v>-59993</v>
      </c>
      <c r="H898" s="524"/>
      <c r="I898" s="525">
        <f t="shared" si="9"/>
        <v>45676</v>
      </c>
      <c r="J898" s="526"/>
    </row>
    <row r="899" spans="1:10" ht="17.25" customHeight="1" x14ac:dyDescent="0.25">
      <c r="A899" s="527" t="s">
        <v>406</v>
      </c>
      <c r="B899" s="528"/>
      <c r="C899" s="529"/>
      <c r="D899" s="313"/>
      <c r="E899" s="514">
        <v>58760</v>
      </c>
      <c r="F899" s="514"/>
      <c r="G899" s="514"/>
      <c r="H899" s="514"/>
      <c r="I899" s="515"/>
      <c r="J899" s="516"/>
    </row>
    <row r="900" spans="1:10" ht="23.25" customHeight="1" x14ac:dyDescent="0.25">
      <c r="A900" s="511" t="s">
        <v>817</v>
      </c>
      <c r="B900" s="512"/>
      <c r="C900" s="513"/>
      <c r="D900" s="313"/>
      <c r="E900" s="514">
        <v>19679</v>
      </c>
      <c r="F900" s="514"/>
      <c r="G900" s="514"/>
      <c r="H900" s="514"/>
      <c r="I900" s="515"/>
      <c r="J900" s="516"/>
    </row>
    <row r="901" spans="1:10" ht="18.75" customHeight="1" thickBot="1" x14ac:dyDescent="0.3">
      <c r="A901" s="517" t="s">
        <v>404</v>
      </c>
      <c r="B901" s="518"/>
      <c r="C901" s="217">
        <f>SUM(C888:C900)-C889</f>
        <v>973346</v>
      </c>
      <c r="D901" s="217">
        <f>SUM(D888:D900)</f>
        <v>45676</v>
      </c>
      <c r="E901" s="519">
        <f>SUM(E888:F898)</f>
        <v>78439</v>
      </c>
      <c r="F901" s="519"/>
      <c r="G901" s="520">
        <f>SUM(G888:H900)</f>
        <v>0</v>
      </c>
      <c r="H901" s="520"/>
      <c r="I901" s="519">
        <f>SUM(I888:J900)-I889</f>
        <v>940583</v>
      </c>
      <c r="J901" s="521"/>
    </row>
    <row r="902" spans="1:10" ht="4.5" customHeight="1" x14ac:dyDescent="0.25"/>
    <row r="903" spans="1:10" ht="15" customHeight="1" x14ac:dyDescent="0.25">
      <c r="A903" s="499" t="s">
        <v>407</v>
      </c>
      <c r="B903" s="499"/>
      <c r="C903" s="499"/>
      <c r="D903" s="499"/>
      <c r="E903" s="499"/>
      <c r="F903" s="499"/>
      <c r="G903" s="499"/>
      <c r="H903" s="499"/>
      <c r="I903" s="499"/>
      <c r="J903" s="499"/>
    </row>
    <row r="904" spans="1:10" ht="3" customHeight="1" thickBot="1" x14ac:dyDescent="0.3">
      <c r="A904" s="219"/>
      <c r="B904" s="220"/>
      <c r="C904" s="221"/>
      <c r="D904" s="221"/>
      <c r="E904" s="222"/>
      <c r="F904" s="222"/>
    </row>
    <row r="905" spans="1:10" ht="15.75" customHeight="1" thickBot="1" x14ac:dyDescent="0.3">
      <c r="A905" s="223" t="s">
        <v>820</v>
      </c>
      <c r="B905" s="500" t="s">
        <v>409</v>
      </c>
      <c r="C905" s="501"/>
      <c r="D905" s="501"/>
      <c r="E905" s="501"/>
      <c r="F905" s="501"/>
      <c r="G905" s="502"/>
      <c r="H905" s="461">
        <v>2015</v>
      </c>
      <c r="I905" s="462"/>
      <c r="J905" s="224">
        <v>2014</v>
      </c>
    </row>
    <row r="906" spans="1:10" ht="15" customHeight="1" x14ac:dyDescent="0.25">
      <c r="A906" s="503" t="s">
        <v>410</v>
      </c>
      <c r="B906" s="504"/>
      <c r="C906" s="504"/>
      <c r="D906" s="504"/>
      <c r="E906" s="504"/>
      <c r="F906" s="504"/>
      <c r="G906" s="504"/>
      <c r="H906" s="505"/>
      <c r="I906" s="505"/>
      <c r="J906" s="225"/>
    </row>
    <row r="907" spans="1:10" ht="24.75" customHeight="1" x14ac:dyDescent="0.25">
      <c r="A907" s="226" t="s">
        <v>411</v>
      </c>
      <c r="B907" s="506" t="s">
        <v>412</v>
      </c>
      <c r="C907" s="506"/>
      <c r="D907" s="506"/>
      <c r="E907" s="506"/>
      <c r="F907" s="506"/>
      <c r="G907" s="506"/>
      <c r="H907" s="507">
        <v>11326</v>
      </c>
      <c r="I907" s="507"/>
      <c r="J907" s="227">
        <v>48558</v>
      </c>
    </row>
    <row r="908" spans="1:10" ht="9" customHeight="1" x14ac:dyDescent="0.25">
      <c r="A908" s="228"/>
      <c r="B908" s="508"/>
      <c r="C908" s="509"/>
      <c r="D908" s="509"/>
      <c r="E908" s="509"/>
      <c r="F908" s="509"/>
      <c r="G908" s="510"/>
      <c r="H908" s="446"/>
      <c r="I908" s="446"/>
      <c r="J908" s="229"/>
    </row>
    <row r="909" spans="1:10" ht="15" customHeight="1" x14ac:dyDescent="0.25">
      <c r="A909" s="494" t="s">
        <v>413</v>
      </c>
      <c r="B909" s="492" t="s">
        <v>414</v>
      </c>
      <c r="C909" s="492"/>
      <c r="D909" s="492"/>
      <c r="E909" s="492"/>
      <c r="F909" s="492"/>
      <c r="G909" s="492"/>
      <c r="H909" s="496">
        <f>SUM(H911:H920)</f>
        <v>132551</v>
      </c>
      <c r="I909" s="496"/>
      <c r="J909" s="497">
        <f>SUM(J911:J920)</f>
        <v>83745</v>
      </c>
    </row>
    <row r="910" spans="1:10" ht="9.75" customHeight="1" x14ac:dyDescent="0.25">
      <c r="A910" s="495"/>
      <c r="B910" s="492"/>
      <c r="C910" s="492"/>
      <c r="D910" s="492"/>
      <c r="E910" s="492"/>
      <c r="F910" s="492"/>
      <c r="G910" s="492"/>
      <c r="H910" s="496"/>
      <c r="I910" s="496"/>
      <c r="J910" s="498"/>
    </row>
    <row r="911" spans="1:10" ht="24" customHeight="1" x14ac:dyDescent="0.25">
      <c r="A911" s="228" t="s">
        <v>415</v>
      </c>
      <c r="B911" s="481" t="s">
        <v>416</v>
      </c>
      <c r="C911" s="481"/>
      <c r="D911" s="481"/>
      <c r="E911" s="481"/>
      <c r="F911" s="481"/>
      <c r="G911" s="481"/>
      <c r="H911" s="490">
        <v>62231</v>
      </c>
      <c r="I911" s="490"/>
      <c r="J911" s="230">
        <v>55199</v>
      </c>
    </row>
    <row r="912" spans="1:10" ht="34.5" hidden="1" customHeight="1" x14ac:dyDescent="0.25">
      <c r="A912" s="339" t="s">
        <v>417</v>
      </c>
      <c r="B912" s="480" t="s">
        <v>418</v>
      </c>
      <c r="C912" s="480"/>
      <c r="D912" s="480"/>
      <c r="E912" s="480"/>
      <c r="F912" s="480"/>
      <c r="G912" s="480"/>
      <c r="H912" s="491"/>
      <c r="I912" s="491"/>
      <c r="J912" s="232"/>
    </row>
    <row r="913" spans="1:17" ht="15" customHeight="1" x14ac:dyDescent="0.25">
      <c r="A913" s="228" t="s">
        <v>419</v>
      </c>
      <c r="B913" s="480" t="s">
        <v>420</v>
      </c>
      <c r="C913" s="480"/>
      <c r="D913" s="480"/>
      <c r="E913" s="480"/>
      <c r="F913" s="480"/>
      <c r="G913" s="480"/>
      <c r="H913" s="490">
        <v>1294</v>
      </c>
      <c r="I913" s="490"/>
      <c r="J913" s="230">
        <v>1105</v>
      </c>
    </row>
    <row r="914" spans="1:17" ht="15" hidden="1" customHeight="1" x14ac:dyDescent="0.25">
      <c r="A914" s="228" t="s">
        <v>421</v>
      </c>
      <c r="B914" s="480" t="s">
        <v>422</v>
      </c>
      <c r="C914" s="480"/>
      <c r="D914" s="480"/>
      <c r="E914" s="480"/>
      <c r="F914" s="480"/>
      <c r="G914" s="480"/>
      <c r="H914" s="490"/>
      <c r="I914" s="490"/>
      <c r="J914" s="230"/>
    </row>
    <row r="915" spans="1:17" ht="15" customHeight="1" x14ac:dyDescent="0.25">
      <c r="A915" s="228" t="s">
        <v>423</v>
      </c>
      <c r="B915" s="480" t="s">
        <v>424</v>
      </c>
      <c r="C915" s="480"/>
      <c r="D915" s="480"/>
      <c r="E915" s="480"/>
      <c r="F915" s="480"/>
      <c r="G915" s="480"/>
      <c r="H915" s="490"/>
      <c r="I915" s="490"/>
      <c r="J915" s="230">
        <v>2732</v>
      </c>
    </row>
    <row r="916" spans="1:17" x14ac:dyDescent="0.25">
      <c r="A916" s="228" t="s">
        <v>425</v>
      </c>
      <c r="B916" s="481" t="s">
        <v>426</v>
      </c>
      <c r="C916" s="481"/>
      <c r="D916" s="481"/>
      <c r="E916" s="481"/>
      <c r="F916" s="481"/>
      <c r="G916" s="481"/>
      <c r="H916" s="490">
        <v>84</v>
      </c>
      <c r="I916" s="490"/>
      <c r="J916" s="230">
        <v>39</v>
      </c>
    </row>
    <row r="917" spans="1:17" ht="15" customHeight="1" x14ac:dyDescent="0.25">
      <c r="A917" s="228" t="s">
        <v>427</v>
      </c>
      <c r="B917" s="480" t="s">
        <v>428</v>
      </c>
      <c r="C917" s="480"/>
      <c r="D917" s="480"/>
      <c r="E917" s="480"/>
      <c r="F917" s="480"/>
      <c r="G917" s="480"/>
      <c r="H917" s="490">
        <v>30524</v>
      </c>
      <c r="I917" s="490"/>
      <c r="J917" s="230">
        <v>28583</v>
      </c>
    </row>
    <row r="918" spans="1:17" ht="15" customHeight="1" x14ac:dyDescent="0.25">
      <c r="A918" s="228" t="s">
        <v>429</v>
      </c>
      <c r="B918" s="480" t="s">
        <v>430</v>
      </c>
      <c r="C918" s="480"/>
      <c r="D918" s="480"/>
      <c r="E918" s="480"/>
      <c r="F918" s="480"/>
      <c r="G918" s="480"/>
      <c r="H918" s="490">
        <v>-1386</v>
      </c>
      <c r="I918" s="490"/>
      <c r="J918" s="230">
        <v>-2465</v>
      </c>
    </row>
    <row r="919" spans="1:17" ht="24" customHeight="1" x14ac:dyDescent="0.25">
      <c r="A919" s="339" t="s">
        <v>431</v>
      </c>
      <c r="B919" s="480" t="s">
        <v>432</v>
      </c>
      <c r="C919" s="480"/>
      <c r="D919" s="480"/>
      <c r="E919" s="480"/>
      <c r="F919" s="480"/>
      <c r="G919" s="480"/>
      <c r="H919" s="491">
        <v>-500</v>
      </c>
      <c r="I919" s="491"/>
      <c r="J919" s="232"/>
    </row>
    <row r="920" spans="1:17" ht="39" customHeight="1" x14ac:dyDescent="0.25">
      <c r="A920" s="339" t="s">
        <v>433</v>
      </c>
      <c r="B920" s="480" t="s">
        <v>819</v>
      </c>
      <c r="C920" s="480"/>
      <c r="D920" s="480"/>
      <c r="E920" s="480"/>
      <c r="F920" s="480"/>
      <c r="G920" s="480"/>
      <c r="H920" s="491">
        <v>40304</v>
      </c>
      <c r="I920" s="491"/>
      <c r="J920" s="232">
        <v>-1448</v>
      </c>
    </row>
    <row r="921" spans="1:17" ht="15" customHeight="1" x14ac:dyDescent="0.25">
      <c r="A921" s="233" t="s">
        <v>435</v>
      </c>
      <c r="B921" s="492" t="s">
        <v>436</v>
      </c>
      <c r="C921" s="492"/>
      <c r="D921" s="492"/>
      <c r="E921" s="492"/>
      <c r="F921" s="492"/>
      <c r="G921" s="492"/>
      <c r="H921" s="493">
        <f>SUM(H922:H927)</f>
        <v>45118</v>
      </c>
      <c r="I921" s="493"/>
      <c r="J921" s="234">
        <f>SUM(J922:J927)</f>
        <v>-253481</v>
      </c>
    </row>
    <row r="922" spans="1:17" s="67" customFormat="1" ht="16.5" customHeight="1" x14ac:dyDescent="0.25">
      <c r="A922" s="235" t="s">
        <v>437</v>
      </c>
      <c r="B922" s="431" t="s">
        <v>438</v>
      </c>
      <c r="C922" s="431"/>
      <c r="D922" s="431"/>
      <c r="E922" s="431"/>
      <c r="F922" s="431"/>
      <c r="G922" s="431"/>
      <c r="H922" s="484">
        <v>-752715</v>
      </c>
      <c r="I922" s="484"/>
      <c r="J922" s="236">
        <v>-12333</v>
      </c>
      <c r="L922" s="342"/>
      <c r="M922" s="342"/>
      <c r="N922" s="342"/>
      <c r="O922" s="342"/>
      <c r="P922" s="342"/>
      <c r="Q922" s="342"/>
    </row>
    <row r="923" spans="1:17" s="67" customFormat="1" x14ac:dyDescent="0.25">
      <c r="A923" s="235" t="s">
        <v>439</v>
      </c>
      <c r="B923" s="488" t="s">
        <v>440</v>
      </c>
      <c r="C923" s="488"/>
      <c r="D923" s="488"/>
      <c r="E923" s="488"/>
      <c r="F923" s="488"/>
      <c r="G923" s="488"/>
      <c r="H923" s="484">
        <v>567316</v>
      </c>
      <c r="I923" s="484"/>
      <c r="J923" s="236">
        <v>-672507</v>
      </c>
      <c r="L923" s="342"/>
      <c r="M923" s="342"/>
      <c r="N923" s="342"/>
      <c r="O923" s="342"/>
      <c r="P923" s="342"/>
      <c r="Q923" s="342"/>
    </row>
    <row r="924" spans="1:17" s="67" customFormat="1" ht="15" customHeight="1" x14ac:dyDescent="0.25">
      <c r="A924" s="235" t="s">
        <v>441</v>
      </c>
      <c r="B924" s="431" t="s">
        <v>442</v>
      </c>
      <c r="C924" s="431"/>
      <c r="D924" s="431"/>
      <c r="E924" s="431"/>
      <c r="F924" s="431"/>
      <c r="G924" s="431"/>
      <c r="H924" s="484">
        <v>201589</v>
      </c>
      <c r="I924" s="484"/>
      <c r="J924" s="236">
        <v>-80824</v>
      </c>
      <c r="L924" s="342"/>
      <c r="M924" s="342"/>
      <c r="N924" s="342"/>
      <c r="O924" s="342"/>
      <c r="P924" s="342"/>
      <c r="Q924" s="342"/>
    </row>
    <row r="925" spans="1:17" s="67" customFormat="1" ht="15.75" customHeight="1" x14ac:dyDescent="0.25">
      <c r="A925" s="235" t="s">
        <v>443</v>
      </c>
      <c r="B925" s="431" t="s">
        <v>818</v>
      </c>
      <c r="C925" s="431"/>
      <c r="D925" s="431"/>
      <c r="E925" s="431"/>
      <c r="F925" s="431"/>
      <c r="G925" s="431"/>
      <c r="H925" s="489"/>
      <c r="I925" s="489"/>
      <c r="J925" s="237">
        <v>426400</v>
      </c>
      <c r="L925" s="342"/>
      <c r="M925" s="342"/>
      <c r="N925" s="342"/>
      <c r="O925" s="342"/>
      <c r="P925" s="342"/>
      <c r="Q925" s="342"/>
    </row>
    <row r="926" spans="1:17" s="67" customFormat="1" ht="23.25" customHeight="1" x14ac:dyDescent="0.25">
      <c r="A926" s="235" t="s">
        <v>445</v>
      </c>
      <c r="B926" s="431" t="s">
        <v>446</v>
      </c>
      <c r="C926" s="431"/>
      <c r="D926" s="431"/>
      <c r="E926" s="431"/>
      <c r="F926" s="431"/>
      <c r="G926" s="431"/>
      <c r="H926" s="484">
        <v>28928</v>
      </c>
      <c r="I926" s="484"/>
      <c r="J926" s="236">
        <v>85783</v>
      </c>
      <c r="L926" s="342"/>
      <c r="M926" s="342"/>
      <c r="N926" s="342"/>
      <c r="O926" s="342"/>
      <c r="P926" s="342"/>
      <c r="Q926" s="342"/>
    </row>
    <row r="927" spans="1:17" s="67" customFormat="1" ht="21" hidden="1" customHeight="1" x14ac:dyDescent="0.25">
      <c r="A927" s="235" t="s">
        <v>447</v>
      </c>
      <c r="B927" s="431" t="s">
        <v>448</v>
      </c>
      <c r="C927" s="431"/>
      <c r="D927" s="431"/>
      <c r="E927" s="431"/>
      <c r="F927" s="431"/>
      <c r="G927" s="431"/>
      <c r="H927" s="485"/>
      <c r="I927" s="485"/>
      <c r="J927" s="237"/>
      <c r="L927" s="342"/>
      <c r="M927" s="342"/>
      <c r="N927" s="342"/>
      <c r="O927" s="342"/>
      <c r="P927" s="342"/>
      <c r="Q927" s="342"/>
    </row>
    <row r="928" spans="1:17" ht="25.5" customHeight="1" x14ac:dyDescent="0.25">
      <c r="A928" s="486" t="s">
        <v>449</v>
      </c>
      <c r="B928" s="487"/>
      <c r="C928" s="487"/>
      <c r="D928" s="487"/>
      <c r="E928" s="487"/>
      <c r="F928" s="487"/>
      <c r="G928" s="487"/>
      <c r="H928" s="454">
        <f>SUM(H907,H909,H921)</f>
        <v>188995</v>
      </c>
      <c r="I928" s="454"/>
      <c r="J928" s="238">
        <f>SUM(J907,J909,J921)</f>
        <v>-121178</v>
      </c>
    </row>
    <row r="929" spans="1:17" ht="6.75" customHeight="1" x14ac:dyDescent="0.25">
      <c r="A929" s="228"/>
      <c r="B929" s="448"/>
      <c r="C929" s="448"/>
      <c r="D929" s="448"/>
      <c r="E929" s="448"/>
      <c r="F929" s="448"/>
      <c r="G929" s="448"/>
      <c r="H929" s="446"/>
      <c r="I929" s="446"/>
      <c r="J929" s="229"/>
    </row>
    <row r="930" spans="1:17" s="67" customFormat="1" ht="21.75" customHeight="1" x14ac:dyDescent="0.25">
      <c r="A930" s="228" t="s">
        <v>450</v>
      </c>
      <c r="B930" s="433" t="s">
        <v>451</v>
      </c>
      <c r="C930" s="433"/>
      <c r="D930" s="433"/>
      <c r="E930" s="433"/>
      <c r="F930" s="433"/>
      <c r="G930" s="433"/>
      <c r="H930" s="446">
        <v>1386</v>
      </c>
      <c r="I930" s="446"/>
      <c r="J930" s="229">
        <v>13</v>
      </c>
      <c r="L930" s="342"/>
      <c r="M930" s="342"/>
      <c r="N930" s="342"/>
      <c r="O930" s="342"/>
      <c r="P930" s="342"/>
      <c r="Q930" s="342"/>
    </row>
    <row r="931" spans="1:17" ht="22.5" customHeight="1" x14ac:dyDescent="0.25">
      <c r="A931" s="228" t="s">
        <v>452</v>
      </c>
      <c r="B931" s="481" t="s">
        <v>453</v>
      </c>
      <c r="C931" s="481"/>
      <c r="D931" s="481"/>
      <c r="E931" s="481"/>
      <c r="F931" s="481"/>
      <c r="G931" s="481"/>
      <c r="H931" s="447">
        <v>-5846</v>
      </c>
      <c r="I931" s="447"/>
      <c r="J931" s="239">
        <v>-3764</v>
      </c>
    </row>
    <row r="932" spans="1:17" ht="24" hidden="1" customHeight="1" x14ac:dyDescent="0.25">
      <c r="A932" s="228" t="s">
        <v>454</v>
      </c>
      <c r="B932" s="480" t="s">
        <v>455</v>
      </c>
      <c r="C932" s="480"/>
      <c r="D932" s="480"/>
      <c r="E932" s="480"/>
      <c r="F932" s="480"/>
      <c r="G932" s="480"/>
      <c r="H932" s="446"/>
      <c r="I932" s="446"/>
      <c r="J932" s="229"/>
    </row>
    <row r="933" spans="1:17" ht="15" customHeight="1" x14ac:dyDescent="0.25">
      <c r="A933" s="442" t="s">
        <v>456</v>
      </c>
      <c r="B933" s="478"/>
      <c r="C933" s="478"/>
      <c r="D933" s="478"/>
      <c r="E933" s="478"/>
      <c r="F933" s="478"/>
      <c r="G933" s="478"/>
      <c r="H933" s="479">
        <f>SUM(H928,H930:H932)</f>
        <v>184535</v>
      </c>
      <c r="I933" s="479"/>
      <c r="J933" s="240">
        <f>SUM(J928,J930:J932)</f>
        <v>-124929</v>
      </c>
    </row>
    <row r="934" spans="1:17" ht="25.5" customHeight="1" x14ac:dyDescent="0.25">
      <c r="A934" s="339" t="s">
        <v>457</v>
      </c>
      <c r="B934" s="480" t="s">
        <v>458</v>
      </c>
      <c r="C934" s="480"/>
      <c r="D934" s="480"/>
      <c r="E934" s="480"/>
      <c r="F934" s="480"/>
      <c r="G934" s="480"/>
      <c r="H934" s="416">
        <v>13395</v>
      </c>
      <c r="I934" s="416"/>
      <c r="J934" s="241">
        <v>6533</v>
      </c>
    </row>
    <row r="935" spans="1:17" ht="23.25" customHeight="1" x14ac:dyDescent="0.25">
      <c r="A935" s="228" t="s">
        <v>459</v>
      </c>
      <c r="B935" s="481" t="s">
        <v>460</v>
      </c>
      <c r="C935" s="481"/>
      <c r="D935" s="481"/>
      <c r="E935" s="481"/>
      <c r="F935" s="481"/>
      <c r="G935" s="481"/>
      <c r="H935" s="446"/>
      <c r="I935" s="446"/>
      <c r="J935" s="229"/>
    </row>
    <row r="936" spans="1:17" ht="24.75" customHeight="1" x14ac:dyDescent="0.25">
      <c r="A936" s="228" t="s">
        <v>461</v>
      </c>
      <c r="B936" s="481" t="s">
        <v>462</v>
      </c>
      <c r="C936" s="481"/>
      <c r="D936" s="481"/>
      <c r="E936" s="481"/>
      <c r="F936" s="481"/>
      <c r="G936" s="481"/>
      <c r="H936" s="446"/>
      <c r="I936" s="446"/>
      <c r="J936" s="229"/>
    </row>
    <row r="937" spans="1:17" ht="26.25" customHeight="1" thickBot="1" x14ac:dyDescent="0.3">
      <c r="A937" s="242" t="s">
        <v>463</v>
      </c>
      <c r="B937" s="482" t="s">
        <v>464</v>
      </c>
      <c r="C937" s="482"/>
      <c r="D937" s="482"/>
      <c r="E937" s="482"/>
      <c r="F937" s="482"/>
      <c r="G937" s="482"/>
      <c r="H937" s="483">
        <f>SUM(H933,H934:H936)</f>
        <v>197930</v>
      </c>
      <c r="I937" s="483"/>
      <c r="J937" s="243">
        <f>SUM(J933,J934:J936)</f>
        <v>-118396</v>
      </c>
    </row>
    <row r="938" spans="1:17" ht="11.25" customHeight="1" x14ac:dyDescent="0.25">
      <c r="A938" s="244"/>
      <c r="B938" s="473"/>
      <c r="C938" s="473"/>
      <c r="D938" s="473"/>
      <c r="H938" s="245"/>
      <c r="J938" s="246"/>
    </row>
    <row r="939" spans="1:17" ht="15.75" customHeight="1" thickBot="1" x14ac:dyDescent="0.3">
      <c r="A939" s="474" t="s">
        <v>465</v>
      </c>
      <c r="B939" s="475"/>
      <c r="C939" s="475"/>
      <c r="D939" s="475"/>
      <c r="E939" s="475"/>
      <c r="F939" s="475"/>
      <c r="G939" s="475"/>
      <c r="H939" s="245"/>
      <c r="J939" s="246"/>
    </row>
    <row r="940" spans="1:17" x14ac:dyDescent="0.25">
      <c r="A940" s="273" t="s">
        <v>466</v>
      </c>
      <c r="B940" s="476" t="s">
        <v>467</v>
      </c>
      <c r="C940" s="476"/>
      <c r="D940" s="476"/>
      <c r="E940" s="476"/>
      <c r="F940" s="476"/>
      <c r="G940" s="476"/>
      <c r="H940" s="1777"/>
      <c r="I940" s="1777"/>
      <c r="J940" s="412"/>
    </row>
    <row r="941" spans="1:17" x14ac:dyDescent="0.25">
      <c r="A941" s="275" t="s">
        <v>468</v>
      </c>
      <c r="B941" s="458" t="s">
        <v>469</v>
      </c>
      <c r="C941" s="458"/>
      <c r="D941" s="458"/>
      <c r="E941" s="458"/>
      <c r="F941" s="458"/>
      <c r="G941" s="458"/>
      <c r="H941" s="446">
        <v>-129363</v>
      </c>
      <c r="I941" s="446"/>
      <c r="J941" s="239">
        <v>-33447</v>
      </c>
    </row>
    <row r="942" spans="1:17" x14ac:dyDescent="0.25">
      <c r="A942" s="275" t="s">
        <v>470</v>
      </c>
      <c r="B942" s="458" t="s">
        <v>471</v>
      </c>
      <c r="C942" s="458"/>
      <c r="D942" s="458"/>
      <c r="E942" s="458"/>
      <c r="F942" s="458"/>
      <c r="G942" s="458"/>
      <c r="H942" s="446">
        <v>3764</v>
      </c>
      <c r="I942" s="446"/>
      <c r="J942" s="229"/>
    </row>
    <row r="943" spans="1:17" ht="22.5" customHeight="1" x14ac:dyDescent="0.25">
      <c r="A943" s="275" t="s">
        <v>472</v>
      </c>
      <c r="B943" s="458" t="s">
        <v>473</v>
      </c>
      <c r="C943" s="458"/>
      <c r="D943" s="458"/>
      <c r="E943" s="458"/>
      <c r="F943" s="458"/>
      <c r="G943" s="458"/>
      <c r="H943" s="446"/>
      <c r="I943" s="446"/>
      <c r="J943" s="229">
        <v>28451</v>
      </c>
    </row>
    <row r="944" spans="1:17" s="67" customFormat="1" ht="24.75" hidden="1" customHeight="1" x14ac:dyDescent="0.25">
      <c r="A944" s="228" t="s">
        <v>474</v>
      </c>
      <c r="B944" s="433" t="s">
        <v>475</v>
      </c>
      <c r="C944" s="433"/>
      <c r="D944" s="433"/>
      <c r="E944" s="433"/>
      <c r="F944" s="433"/>
      <c r="G944" s="433"/>
      <c r="H944" s="446"/>
      <c r="I944" s="446"/>
      <c r="J944" s="229"/>
      <c r="L944" s="342"/>
      <c r="M944" s="342"/>
      <c r="N944" s="342"/>
      <c r="O944" s="342"/>
      <c r="P944" s="342"/>
      <c r="Q944" s="342"/>
    </row>
    <row r="945" spans="1:17" x14ac:dyDescent="0.25">
      <c r="A945" s="275" t="s">
        <v>476</v>
      </c>
      <c r="B945" s="458" t="s">
        <v>477</v>
      </c>
      <c r="C945" s="458"/>
      <c r="D945" s="458"/>
      <c r="E945" s="458"/>
      <c r="F945" s="458"/>
      <c r="G945" s="458"/>
      <c r="H945" s="446"/>
      <c r="I945" s="446"/>
      <c r="J945" s="229"/>
    </row>
    <row r="946" spans="1:17" x14ac:dyDescent="0.25">
      <c r="A946" s="275" t="s">
        <v>478</v>
      </c>
      <c r="B946" s="458" t="s">
        <v>479</v>
      </c>
      <c r="C946" s="458"/>
      <c r="D946" s="458"/>
      <c r="E946" s="458"/>
      <c r="F946" s="458"/>
      <c r="G946" s="458"/>
      <c r="H946" s="446"/>
      <c r="I946" s="446"/>
      <c r="J946" s="229"/>
    </row>
    <row r="947" spans="1:17" s="67" customFormat="1" ht="20.25" customHeight="1" thickBot="1" x14ac:dyDescent="0.3">
      <c r="A947" s="247" t="s">
        <v>480</v>
      </c>
      <c r="B947" s="469" t="s">
        <v>481</v>
      </c>
      <c r="C947" s="470"/>
      <c r="D947" s="470"/>
      <c r="E947" s="470"/>
      <c r="F947" s="470"/>
      <c r="G947" s="471"/>
      <c r="H947" s="1775">
        <f>SUM(H940:H946)</f>
        <v>-125599</v>
      </c>
      <c r="I947" s="1776"/>
      <c r="J947" s="248">
        <f>SUM(J940:J946)</f>
        <v>-4996</v>
      </c>
      <c r="L947" s="342"/>
      <c r="M947" s="342"/>
      <c r="N947" s="342"/>
      <c r="O947" s="342"/>
      <c r="P947" s="342"/>
      <c r="Q947" s="342"/>
    </row>
    <row r="948" spans="1:17" ht="9.75" customHeight="1" thickBot="1" x14ac:dyDescent="0.3">
      <c r="A948" s="249"/>
      <c r="B948" s="250"/>
      <c r="C948" s="251"/>
      <c r="D948" s="251"/>
      <c r="H948" s="252"/>
      <c r="J948" s="252"/>
    </row>
    <row r="949" spans="1:17" ht="15.75" customHeight="1" thickBot="1" x14ac:dyDescent="0.3">
      <c r="A949" s="223" t="s">
        <v>820</v>
      </c>
      <c r="B949" s="460" t="s">
        <v>409</v>
      </c>
      <c r="C949" s="460"/>
      <c r="D949" s="460"/>
      <c r="E949" s="460"/>
      <c r="F949" s="460"/>
      <c r="G949" s="460"/>
      <c r="H949" s="461">
        <v>2015</v>
      </c>
      <c r="I949" s="462"/>
      <c r="J949" s="224">
        <v>2014</v>
      </c>
    </row>
    <row r="950" spans="1:17" ht="15.75" customHeight="1" x14ac:dyDescent="0.25">
      <c r="A950" s="463" t="s">
        <v>482</v>
      </c>
      <c r="B950" s="464"/>
      <c r="C950" s="464"/>
      <c r="D950" s="464"/>
      <c r="E950" s="464"/>
      <c r="F950" s="464"/>
      <c r="G950" s="464"/>
      <c r="H950" s="254"/>
      <c r="I950" s="406"/>
      <c r="J950" s="407"/>
    </row>
    <row r="951" spans="1:17" ht="18" customHeight="1" x14ac:dyDescent="0.25">
      <c r="A951" s="413" t="s">
        <v>483</v>
      </c>
      <c r="B951" s="1778" t="s">
        <v>484</v>
      </c>
      <c r="C951" s="1779"/>
      <c r="D951" s="1779"/>
      <c r="E951" s="1779"/>
      <c r="F951" s="1779"/>
      <c r="G951" s="1780"/>
      <c r="H951" s="1781">
        <f>SUM(H952:H957)</f>
        <v>-60559</v>
      </c>
      <c r="I951" s="1781"/>
      <c r="J951" s="414">
        <f>SUM(J952:J957)</f>
        <v>-58760</v>
      </c>
    </row>
    <row r="952" spans="1:17" x14ac:dyDescent="0.25">
      <c r="A952" s="228" t="s">
        <v>485</v>
      </c>
      <c r="B952" s="455" t="s">
        <v>486</v>
      </c>
      <c r="C952" s="455"/>
      <c r="D952" s="455"/>
      <c r="E952" s="455"/>
      <c r="F952" s="455"/>
      <c r="G952" s="455"/>
      <c r="H952" s="446"/>
      <c r="I952" s="446"/>
      <c r="J952" s="229"/>
    </row>
    <row r="953" spans="1:17" x14ac:dyDescent="0.25">
      <c r="A953" s="228" t="s">
        <v>487</v>
      </c>
      <c r="B953" s="455" t="s">
        <v>488</v>
      </c>
      <c r="C953" s="455"/>
      <c r="D953" s="455"/>
      <c r="E953" s="455"/>
      <c r="F953" s="455"/>
      <c r="G953" s="455"/>
      <c r="H953" s="446"/>
      <c r="I953" s="446"/>
      <c r="J953" s="229"/>
    </row>
    <row r="954" spans="1:17" ht="15" customHeight="1" x14ac:dyDescent="0.25">
      <c r="A954" s="228" t="s">
        <v>489</v>
      </c>
      <c r="B954" s="456" t="s">
        <v>490</v>
      </c>
      <c r="C954" s="456"/>
      <c r="D954" s="456"/>
      <c r="E954" s="456"/>
      <c r="F954" s="456"/>
      <c r="G954" s="456"/>
      <c r="H954" s="446"/>
      <c r="I954" s="446"/>
      <c r="J954" s="229"/>
    </row>
    <row r="955" spans="1:17" x14ac:dyDescent="0.25">
      <c r="A955" s="228" t="s">
        <v>491</v>
      </c>
      <c r="B955" s="455" t="s">
        <v>492</v>
      </c>
      <c r="C955" s="455"/>
      <c r="D955" s="455"/>
      <c r="E955" s="455"/>
      <c r="F955" s="455"/>
      <c r="G955" s="455"/>
      <c r="H955" s="446"/>
      <c r="I955" s="446"/>
      <c r="J955" s="229"/>
    </row>
    <row r="956" spans="1:17" ht="15" customHeight="1" x14ac:dyDescent="0.25">
      <c r="A956" s="228" t="s">
        <v>493</v>
      </c>
      <c r="B956" s="456" t="s">
        <v>494</v>
      </c>
      <c r="C956" s="456"/>
      <c r="D956" s="456"/>
      <c r="E956" s="456"/>
      <c r="F956" s="456"/>
      <c r="G956" s="456"/>
      <c r="H956" s="457">
        <v>-60559</v>
      </c>
      <c r="I956" s="457"/>
      <c r="J956" s="258">
        <v>-58760</v>
      </c>
    </row>
    <row r="957" spans="1:17" ht="14.25" customHeight="1" x14ac:dyDescent="0.25">
      <c r="A957" s="228" t="s">
        <v>495</v>
      </c>
      <c r="B957" s="455" t="s">
        <v>496</v>
      </c>
      <c r="C957" s="455"/>
      <c r="D957" s="455"/>
      <c r="E957" s="455"/>
      <c r="F957" s="455"/>
      <c r="G957" s="455"/>
      <c r="H957" s="446"/>
      <c r="I957" s="446"/>
      <c r="J957" s="229"/>
    </row>
    <row r="958" spans="1:17" ht="11.25" customHeight="1" x14ac:dyDescent="0.25">
      <c r="A958" s="228"/>
      <c r="B958" s="448"/>
      <c r="C958" s="448"/>
      <c r="D958" s="448"/>
      <c r="E958" s="448"/>
      <c r="F958" s="448"/>
      <c r="G958" s="448"/>
      <c r="H958" s="446"/>
      <c r="I958" s="446"/>
      <c r="J958" s="229"/>
    </row>
    <row r="959" spans="1:17" ht="27" customHeight="1" x14ac:dyDescent="0.25">
      <c r="A959" s="341" t="s">
        <v>497</v>
      </c>
      <c r="B959" s="451" t="s">
        <v>498</v>
      </c>
      <c r="C959" s="452"/>
      <c r="D959" s="452"/>
      <c r="E959" s="452"/>
      <c r="F959" s="452"/>
      <c r="G959" s="453"/>
      <c r="H959" s="454">
        <f>SUM(H960:H965)</f>
        <v>21933</v>
      </c>
      <c r="I959" s="454"/>
      <c r="J959" s="238">
        <f>SUM(J960:J965)</f>
        <v>-41316</v>
      </c>
    </row>
    <row r="960" spans="1:17" ht="24" customHeight="1" x14ac:dyDescent="0.25">
      <c r="A960" s="339" t="s">
        <v>499</v>
      </c>
      <c r="B960" s="415" t="s">
        <v>500</v>
      </c>
      <c r="C960" s="415"/>
      <c r="D960" s="415"/>
      <c r="E960" s="415"/>
      <c r="F960" s="415"/>
      <c r="G960" s="415"/>
      <c r="H960" s="446">
        <v>50400</v>
      </c>
      <c r="I960" s="446"/>
      <c r="J960" s="229"/>
    </row>
    <row r="961" spans="1:10" ht="26.25" customHeight="1" x14ac:dyDescent="0.25">
      <c r="A961" s="339" t="s">
        <v>501</v>
      </c>
      <c r="B961" s="415" t="s">
        <v>502</v>
      </c>
      <c r="C961" s="415"/>
      <c r="D961" s="415"/>
      <c r="E961" s="415"/>
      <c r="F961" s="415"/>
      <c r="G961" s="415"/>
      <c r="H961" s="447">
        <v>-11757</v>
      </c>
      <c r="I961" s="447"/>
      <c r="J961" s="239">
        <v>-5526</v>
      </c>
    </row>
    <row r="962" spans="1:10" ht="15" customHeight="1" x14ac:dyDescent="0.25">
      <c r="A962" s="228" t="s">
        <v>503</v>
      </c>
      <c r="B962" s="415" t="s">
        <v>504</v>
      </c>
      <c r="C962" s="415"/>
      <c r="D962" s="415"/>
      <c r="E962" s="415"/>
      <c r="F962" s="415"/>
      <c r="G962" s="415"/>
      <c r="H962" s="446"/>
      <c r="I962" s="446"/>
      <c r="J962" s="229"/>
    </row>
    <row r="963" spans="1:10" ht="15.75" customHeight="1" x14ac:dyDescent="0.25">
      <c r="A963" s="228" t="s">
        <v>505</v>
      </c>
      <c r="B963" s="415" t="s">
        <v>506</v>
      </c>
      <c r="C963" s="415"/>
      <c r="D963" s="415"/>
      <c r="E963" s="415"/>
      <c r="F963" s="415"/>
      <c r="G963" s="415"/>
      <c r="H963" s="446">
        <v>-15400</v>
      </c>
      <c r="I963" s="446"/>
      <c r="J963" s="239">
        <v>-34500</v>
      </c>
    </row>
    <row r="964" spans="1:10" ht="33.75" hidden="1" customHeight="1" x14ac:dyDescent="0.25">
      <c r="A964" s="339" t="s">
        <v>507</v>
      </c>
      <c r="B964" s="415" t="s">
        <v>508</v>
      </c>
      <c r="C964" s="415"/>
      <c r="D964" s="415"/>
      <c r="E964" s="415"/>
      <c r="F964" s="415"/>
      <c r="G964" s="415"/>
      <c r="H964" s="446"/>
      <c r="I964" s="446"/>
      <c r="J964" s="229"/>
    </row>
    <row r="965" spans="1:10" ht="36" customHeight="1" x14ac:dyDescent="0.25">
      <c r="A965" s="339" t="s">
        <v>509</v>
      </c>
      <c r="B965" s="415" t="s">
        <v>510</v>
      </c>
      <c r="C965" s="415"/>
      <c r="D965" s="415"/>
      <c r="E965" s="415"/>
      <c r="F965" s="415"/>
      <c r="G965" s="415"/>
      <c r="H965" s="416">
        <v>-1310</v>
      </c>
      <c r="I965" s="416"/>
      <c r="J965" s="241">
        <v>-1290</v>
      </c>
    </row>
    <row r="966" spans="1:10" ht="15" customHeight="1" x14ac:dyDescent="0.25">
      <c r="A966" s="442" t="s">
        <v>511</v>
      </c>
      <c r="B966" s="444" t="s">
        <v>512</v>
      </c>
      <c r="C966" s="444"/>
      <c r="D966" s="444"/>
      <c r="E966" s="444"/>
      <c r="F966" s="444"/>
      <c r="G966" s="444"/>
      <c r="H966" s="445">
        <v>-24678</v>
      </c>
      <c r="I966" s="445"/>
      <c r="J966" s="449">
        <v>-24818</v>
      </c>
    </row>
    <row r="967" spans="1:10" ht="11.25" customHeight="1" x14ac:dyDescent="0.25">
      <c r="A967" s="443"/>
      <c r="B967" s="444"/>
      <c r="C967" s="444"/>
      <c r="D967" s="444"/>
      <c r="E967" s="444"/>
      <c r="F967" s="444"/>
      <c r="G967" s="444"/>
      <c r="H967" s="445"/>
      <c r="I967" s="445"/>
      <c r="J967" s="450"/>
    </row>
    <row r="968" spans="1:10" ht="15" hidden="1" customHeight="1" x14ac:dyDescent="0.25">
      <c r="A968" s="430" t="s">
        <v>513</v>
      </c>
      <c r="B968" s="431" t="s">
        <v>514</v>
      </c>
      <c r="C968" s="431"/>
      <c r="D968" s="431"/>
      <c r="E968" s="431"/>
      <c r="F968" s="431"/>
      <c r="G968" s="431"/>
      <c r="H968" s="432"/>
      <c r="I968" s="432"/>
      <c r="J968" s="436"/>
    </row>
    <row r="969" spans="1:10" ht="12" hidden="1" customHeight="1" x14ac:dyDescent="0.25">
      <c r="A969" s="430"/>
      <c r="B969" s="431"/>
      <c r="C969" s="431"/>
      <c r="D969" s="431"/>
      <c r="E969" s="431"/>
      <c r="F969" s="431"/>
      <c r="G969" s="431"/>
      <c r="H969" s="432"/>
      <c r="I969" s="432"/>
      <c r="J969" s="436"/>
    </row>
    <row r="970" spans="1:10" ht="15" hidden="1" customHeight="1" x14ac:dyDescent="0.25">
      <c r="A970" s="437" t="s">
        <v>515</v>
      </c>
      <c r="B970" s="439" t="s">
        <v>516</v>
      </c>
      <c r="C970" s="439"/>
      <c r="D970" s="439"/>
      <c r="E970" s="439"/>
      <c r="F970" s="439"/>
      <c r="G970" s="439"/>
      <c r="H970" s="435"/>
      <c r="I970" s="435"/>
      <c r="J970" s="440"/>
    </row>
    <row r="971" spans="1:10" ht="11.25" hidden="1" customHeight="1" x14ac:dyDescent="0.25">
      <c r="A971" s="438"/>
      <c r="B971" s="439"/>
      <c r="C971" s="439"/>
      <c r="D971" s="439"/>
      <c r="E971" s="439"/>
      <c r="F971" s="439"/>
      <c r="G971" s="439"/>
      <c r="H971" s="435"/>
      <c r="I971" s="435"/>
      <c r="J971" s="441"/>
    </row>
    <row r="972" spans="1:10" ht="22.5" customHeight="1" x14ac:dyDescent="0.25">
      <c r="A972" s="235" t="s">
        <v>517</v>
      </c>
      <c r="B972" s="433" t="s">
        <v>518</v>
      </c>
      <c r="C972" s="433"/>
      <c r="D972" s="433"/>
      <c r="E972" s="433"/>
      <c r="F972" s="433"/>
      <c r="G972" s="433"/>
      <c r="H972" s="432"/>
      <c r="I972" s="432"/>
      <c r="J972" s="352"/>
    </row>
    <row r="973" spans="1:10" ht="23.25" customHeight="1" x14ac:dyDescent="0.25">
      <c r="A973" s="261" t="s">
        <v>519</v>
      </c>
      <c r="B973" s="434" t="s">
        <v>520</v>
      </c>
      <c r="C973" s="434"/>
      <c r="D973" s="434"/>
      <c r="E973" s="434"/>
      <c r="F973" s="434"/>
      <c r="G973" s="434"/>
      <c r="H973" s="435"/>
      <c r="I973" s="435"/>
      <c r="J973" s="262"/>
    </row>
    <row r="974" spans="1:10" ht="21" customHeight="1" thickBot="1" x14ac:dyDescent="0.3">
      <c r="A974" s="247" t="s">
        <v>521</v>
      </c>
      <c r="B974" s="426" t="s">
        <v>522</v>
      </c>
      <c r="C974" s="427"/>
      <c r="D974" s="427"/>
      <c r="E974" s="427"/>
      <c r="F974" s="427"/>
      <c r="G974" s="428"/>
      <c r="H974" s="429">
        <f>SUM(H951,H959,H966,H968,H969,H970,H971,H972,H973)</f>
        <v>-63304</v>
      </c>
      <c r="I974" s="429"/>
      <c r="J974" s="248">
        <f>SUM(J951,J959,J966,J968,J969,J970,J971,J972,J973)</f>
        <v>-124894</v>
      </c>
    </row>
    <row r="975" spans="1:10" ht="9.75" customHeight="1" thickBot="1" x14ac:dyDescent="0.3">
      <c r="A975" s="263"/>
      <c r="B975" s="264"/>
      <c r="C975" s="264"/>
      <c r="D975" s="264"/>
      <c r="H975" s="245"/>
      <c r="J975" s="245"/>
    </row>
    <row r="976" spans="1:10" ht="27.75" customHeight="1" thickBot="1" x14ac:dyDescent="0.3">
      <c r="A976" s="265" t="s">
        <v>523</v>
      </c>
      <c r="B976" s="419" t="s">
        <v>524</v>
      </c>
      <c r="C976" s="420"/>
      <c r="D976" s="420"/>
      <c r="E976" s="420"/>
      <c r="F976" s="420"/>
      <c r="G976" s="421"/>
      <c r="H976" s="422">
        <f>SUM(H937,H947,H974)</f>
        <v>9027</v>
      </c>
      <c r="I976" s="423"/>
      <c r="J976" s="266">
        <f>SUM(J937,J947,J974)</f>
        <v>-248286</v>
      </c>
    </row>
    <row r="977" spans="1:10" x14ac:dyDescent="0.25">
      <c r="A977" s="340"/>
      <c r="B977" s="264"/>
      <c r="C977" s="220"/>
      <c r="D977" s="220"/>
      <c r="H977" s="245"/>
      <c r="J977" s="245"/>
    </row>
    <row r="978" spans="1:10" ht="15.75" hidden="1" customHeight="1" x14ac:dyDescent="0.25">
      <c r="A978" s="268" t="s">
        <v>408</v>
      </c>
      <c r="B978" s="424" t="s">
        <v>409</v>
      </c>
      <c r="C978" s="424"/>
      <c r="D978" s="424"/>
      <c r="E978" s="424"/>
      <c r="F978" s="424"/>
      <c r="G978" s="424"/>
      <c r="H978" s="425">
        <v>2014</v>
      </c>
      <c r="I978" s="425"/>
      <c r="J978" s="269">
        <v>2013</v>
      </c>
    </row>
    <row r="979" spans="1:10" ht="24.75" customHeight="1" x14ac:dyDescent="0.25">
      <c r="A979" s="339" t="s">
        <v>525</v>
      </c>
      <c r="B979" s="415" t="s">
        <v>526</v>
      </c>
      <c r="C979" s="415"/>
      <c r="D979" s="415"/>
      <c r="E979" s="415"/>
      <c r="F979" s="415"/>
      <c r="G979" s="415"/>
      <c r="H979" s="416">
        <f>SUM(J982)</f>
        <v>122910</v>
      </c>
      <c r="I979" s="416"/>
      <c r="J979" s="241">
        <v>371196</v>
      </c>
    </row>
    <row r="980" spans="1:10" ht="35.25" customHeight="1" x14ac:dyDescent="0.25">
      <c r="A980" s="339" t="s">
        <v>527</v>
      </c>
      <c r="B980" s="415" t="s">
        <v>528</v>
      </c>
      <c r="C980" s="415"/>
      <c r="D980" s="415"/>
      <c r="E980" s="415"/>
      <c r="F980" s="415"/>
      <c r="G980" s="415"/>
      <c r="H980" s="416">
        <v>131937</v>
      </c>
      <c r="I980" s="416"/>
      <c r="J980" s="241">
        <v>122910</v>
      </c>
    </row>
    <row r="981" spans="1:10" ht="27" customHeight="1" x14ac:dyDescent="0.25">
      <c r="A981" s="339" t="s">
        <v>529</v>
      </c>
      <c r="B981" s="415" t="s">
        <v>530</v>
      </c>
      <c r="C981" s="415"/>
      <c r="D981" s="415"/>
      <c r="E981" s="415"/>
      <c r="F981" s="415"/>
      <c r="G981" s="415"/>
      <c r="H981" s="416"/>
      <c r="I981" s="416"/>
      <c r="J981" s="241"/>
    </row>
    <row r="982" spans="1:10" ht="39.75" customHeight="1" thickBot="1" x14ac:dyDescent="0.3">
      <c r="A982" s="270" t="s">
        <v>531</v>
      </c>
      <c r="B982" s="417" t="s">
        <v>532</v>
      </c>
      <c r="C982" s="417"/>
      <c r="D982" s="417"/>
      <c r="E982" s="417"/>
      <c r="F982" s="417"/>
      <c r="G982" s="417"/>
      <c r="H982" s="418">
        <f>SUM(H980,H981)</f>
        <v>131937</v>
      </c>
      <c r="I982" s="418"/>
      <c r="J982" s="271">
        <f>SUM(J980,J981)</f>
        <v>122910</v>
      </c>
    </row>
  </sheetData>
  <mergeCells count="2016">
    <mergeCell ref="G298:H298"/>
    <mergeCell ref="C299:D299"/>
    <mergeCell ref="G299:H299"/>
    <mergeCell ref="I292:J292"/>
    <mergeCell ref="L812:L813"/>
    <mergeCell ref="A283:J283"/>
    <mergeCell ref="C284:D284"/>
    <mergeCell ref="G284:H284"/>
    <mergeCell ref="C285:D285"/>
    <mergeCell ref="G285:H285"/>
    <mergeCell ref="C286:D286"/>
    <mergeCell ref="G286:H286"/>
    <mergeCell ref="A312:J312"/>
    <mergeCell ref="A232:A233"/>
    <mergeCell ref="B232:J232"/>
    <mergeCell ref="G233:H233"/>
    <mergeCell ref="G234:H234"/>
    <mergeCell ref="A307:J307"/>
    <mergeCell ref="C308:D308"/>
    <mergeCell ref="G308:H308"/>
    <mergeCell ref="C309:D309"/>
    <mergeCell ref="G309:H309"/>
    <mergeCell ref="A311:J311"/>
    <mergeCell ref="C304:D304"/>
    <mergeCell ref="G304:H304"/>
    <mergeCell ref="C305:D305"/>
    <mergeCell ref="G305:H305"/>
    <mergeCell ref="C306:D306"/>
    <mergeCell ref="G306:H306"/>
    <mergeCell ref="G301:H301"/>
    <mergeCell ref="A302:J302"/>
    <mergeCell ref="C303:D303"/>
    <mergeCell ref="G303:H303"/>
    <mergeCell ref="A296:J296"/>
    <mergeCell ref="C276:D276"/>
    <mergeCell ref="G276:H276"/>
    <mergeCell ref="A277:J277"/>
    <mergeCell ref="B980:G980"/>
    <mergeCell ref="H980:I980"/>
    <mergeCell ref="J968:J969"/>
    <mergeCell ref="J970:J971"/>
    <mergeCell ref="B965:G965"/>
    <mergeCell ref="H965:I965"/>
    <mergeCell ref="A966:A967"/>
    <mergeCell ref="B966:G967"/>
    <mergeCell ref="H966:I967"/>
    <mergeCell ref="J966:J967"/>
    <mergeCell ref="B962:G962"/>
    <mergeCell ref="H962:I962"/>
    <mergeCell ref="B963:G963"/>
    <mergeCell ref="H963:I963"/>
    <mergeCell ref="B964:G964"/>
    <mergeCell ref="H964:I964"/>
    <mergeCell ref="A293:A294"/>
    <mergeCell ref="B293:J293"/>
    <mergeCell ref="C294:D294"/>
    <mergeCell ref="G294:H294"/>
    <mergeCell ref="C295:D295"/>
    <mergeCell ref="C297:D297"/>
    <mergeCell ref="G297:H297"/>
    <mergeCell ref="C298:D298"/>
    <mergeCell ref="A288:J288"/>
    <mergeCell ref="C289:D289"/>
    <mergeCell ref="G289:H289"/>
    <mergeCell ref="C290:D290"/>
    <mergeCell ref="G290:H290"/>
    <mergeCell ref="B981:G981"/>
    <mergeCell ref="H981:I981"/>
    <mergeCell ref="B982:G982"/>
    <mergeCell ref="H982:I982"/>
    <mergeCell ref="B976:G976"/>
    <mergeCell ref="H976:I976"/>
    <mergeCell ref="B978:G978"/>
    <mergeCell ref="H978:I978"/>
    <mergeCell ref="B979:G979"/>
    <mergeCell ref="H979:I979"/>
    <mergeCell ref="B972:G972"/>
    <mergeCell ref="H972:I972"/>
    <mergeCell ref="B973:G973"/>
    <mergeCell ref="H973:I973"/>
    <mergeCell ref="B974:G974"/>
    <mergeCell ref="H974:I974"/>
    <mergeCell ref="A968:A969"/>
    <mergeCell ref="B968:G969"/>
    <mergeCell ref="H968:I969"/>
    <mergeCell ref="A970:A971"/>
    <mergeCell ref="B970:G971"/>
    <mergeCell ref="H970:I971"/>
    <mergeCell ref="B959:G959"/>
    <mergeCell ref="H959:I959"/>
    <mergeCell ref="C300:D300"/>
    <mergeCell ref="G300:H300"/>
    <mergeCell ref="C301:D301"/>
    <mergeCell ref="B960:G960"/>
    <mergeCell ref="H960:I960"/>
    <mergeCell ref="B961:G961"/>
    <mergeCell ref="H961:I961"/>
    <mergeCell ref="B956:G956"/>
    <mergeCell ref="H956:I956"/>
    <mergeCell ref="B957:G957"/>
    <mergeCell ref="H957:I957"/>
    <mergeCell ref="B958:G958"/>
    <mergeCell ref="H958:I958"/>
    <mergeCell ref="B953:G953"/>
    <mergeCell ref="H953:I953"/>
    <mergeCell ref="B954:G954"/>
    <mergeCell ref="H954:I954"/>
    <mergeCell ref="B955:G955"/>
    <mergeCell ref="H955:I955"/>
    <mergeCell ref="B949:G949"/>
    <mergeCell ref="H949:I949"/>
    <mergeCell ref="A950:G950"/>
    <mergeCell ref="B951:G951"/>
    <mergeCell ref="H951:I951"/>
    <mergeCell ref="B952:G952"/>
    <mergeCell ref="H952:I952"/>
    <mergeCell ref="B945:G945"/>
    <mergeCell ref="H945:I945"/>
    <mergeCell ref="B946:G946"/>
    <mergeCell ref="H946:I946"/>
    <mergeCell ref="B947:G947"/>
    <mergeCell ref="H947:I947"/>
    <mergeCell ref="B942:G942"/>
    <mergeCell ref="H942:I942"/>
    <mergeCell ref="B943:G943"/>
    <mergeCell ref="H943:I943"/>
    <mergeCell ref="B944:G944"/>
    <mergeCell ref="H944:I944"/>
    <mergeCell ref="B938:D938"/>
    <mergeCell ref="A939:G939"/>
    <mergeCell ref="B940:G940"/>
    <mergeCell ref="H940:I940"/>
    <mergeCell ref="B941:G941"/>
    <mergeCell ref="H941:I941"/>
    <mergeCell ref="B935:G935"/>
    <mergeCell ref="H935:I935"/>
    <mergeCell ref="B936:G936"/>
    <mergeCell ref="H936:I936"/>
    <mergeCell ref="B937:G937"/>
    <mergeCell ref="H937:I937"/>
    <mergeCell ref="B932:G932"/>
    <mergeCell ref="H932:I932"/>
    <mergeCell ref="A933:G933"/>
    <mergeCell ref="H933:I933"/>
    <mergeCell ref="B934:G934"/>
    <mergeCell ref="H934:I934"/>
    <mergeCell ref="B929:G929"/>
    <mergeCell ref="H929:I929"/>
    <mergeCell ref="B930:G930"/>
    <mergeCell ref="H930:I930"/>
    <mergeCell ref="B931:G931"/>
    <mergeCell ref="H931:I931"/>
    <mergeCell ref="B926:G926"/>
    <mergeCell ref="H926:I926"/>
    <mergeCell ref="B927:G927"/>
    <mergeCell ref="H927:I927"/>
    <mergeCell ref="A928:G928"/>
    <mergeCell ref="H928:I928"/>
    <mergeCell ref="B923:G923"/>
    <mergeCell ref="H923:I923"/>
    <mergeCell ref="B924:G924"/>
    <mergeCell ref="H924:I924"/>
    <mergeCell ref="B925:G925"/>
    <mergeCell ref="H925:I925"/>
    <mergeCell ref="B920:G920"/>
    <mergeCell ref="H920:I920"/>
    <mergeCell ref="B921:G921"/>
    <mergeCell ref="H921:I921"/>
    <mergeCell ref="B922:G922"/>
    <mergeCell ref="H922:I922"/>
    <mergeCell ref="B917:G917"/>
    <mergeCell ref="H917:I917"/>
    <mergeCell ref="B918:G918"/>
    <mergeCell ref="H918:I918"/>
    <mergeCell ref="B919:G919"/>
    <mergeCell ref="H919:I919"/>
    <mergeCell ref="B914:G914"/>
    <mergeCell ref="H914:I914"/>
    <mergeCell ref="B915:G915"/>
    <mergeCell ref="H915:I915"/>
    <mergeCell ref="B916:G916"/>
    <mergeCell ref="H916:I916"/>
    <mergeCell ref="B911:G911"/>
    <mergeCell ref="H911:I911"/>
    <mergeCell ref="B912:G912"/>
    <mergeCell ref="H912:I912"/>
    <mergeCell ref="B913:G913"/>
    <mergeCell ref="H913:I913"/>
    <mergeCell ref="B908:G908"/>
    <mergeCell ref="H908:I908"/>
    <mergeCell ref="A909:A910"/>
    <mergeCell ref="B909:G910"/>
    <mergeCell ref="H909:I910"/>
    <mergeCell ref="J909:J910"/>
    <mergeCell ref="A903:J903"/>
    <mergeCell ref="B905:G905"/>
    <mergeCell ref="H905:I905"/>
    <mergeCell ref="A906:G906"/>
    <mergeCell ref="H906:I906"/>
    <mergeCell ref="B907:G907"/>
    <mergeCell ref="H907:I907"/>
    <mergeCell ref="A900:C900"/>
    <mergeCell ref="E900:F900"/>
    <mergeCell ref="G900:H900"/>
    <mergeCell ref="I900:J900"/>
    <mergeCell ref="A901:B901"/>
    <mergeCell ref="E901:F901"/>
    <mergeCell ref="G901:H901"/>
    <mergeCell ref="I901:J901"/>
    <mergeCell ref="A898:B898"/>
    <mergeCell ref="E898:F898"/>
    <mergeCell ref="G898:H898"/>
    <mergeCell ref="I898:J898"/>
    <mergeCell ref="A899:C899"/>
    <mergeCell ref="E899:F899"/>
    <mergeCell ref="G899:H899"/>
    <mergeCell ref="I899:J899"/>
    <mergeCell ref="A896:B896"/>
    <mergeCell ref="E896:F896"/>
    <mergeCell ref="G896:H896"/>
    <mergeCell ref="I896:J896"/>
    <mergeCell ref="A897:B897"/>
    <mergeCell ref="E897:F897"/>
    <mergeCell ref="G897:H897"/>
    <mergeCell ref="I897:J897"/>
    <mergeCell ref="E894:F894"/>
    <mergeCell ref="G894:H894"/>
    <mergeCell ref="I894:J894"/>
    <mergeCell ref="A895:B895"/>
    <mergeCell ref="E895:F895"/>
    <mergeCell ref="G895:H895"/>
    <mergeCell ref="I895:J895"/>
    <mergeCell ref="A892:B892"/>
    <mergeCell ref="E892:F892"/>
    <mergeCell ref="G892:H892"/>
    <mergeCell ref="I892:J892"/>
    <mergeCell ref="A893:B893"/>
    <mergeCell ref="E893:F893"/>
    <mergeCell ref="G893:H893"/>
    <mergeCell ref="I893:J893"/>
    <mergeCell ref="A890:B890"/>
    <mergeCell ref="E890:F890"/>
    <mergeCell ref="G890:H890"/>
    <mergeCell ref="I890:J890"/>
    <mergeCell ref="A891:B891"/>
    <mergeCell ref="E891:F891"/>
    <mergeCell ref="G891:H891"/>
    <mergeCell ref="I891:J891"/>
    <mergeCell ref="A888:B888"/>
    <mergeCell ref="E888:F888"/>
    <mergeCell ref="G888:H888"/>
    <mergeCell ref="I888:J888"/>
    <mergeCell ref="A889:B889"/>
    <mergeCell ref="E889:F889"/>
    <mergeCell ref="G889:H889"/>
    <mergeCell ref="I889:J889"/>
    <mergeCell ref="G885:H886"/>
    <mergeCell ref="I885:J886"/>
    <mergeCell ref="A887:B887"/>
    <mergeCell ref="E887:F887"/>
    <mergeCell ref="G887:H887"/>
    <mergeCell ref="I887:J887"/>
    <mergeCell ref="A881:B881"/>
    <mergeCell ref="E881:F881"/>
    <mergeCell ref="G881:H881"/>
    <mergeCell ref="I881:J881"/>
    <mergeCell ref="I883:J883"/>
    <mergeCell ref="A884:B886"/>
    <mergeCell ref="C884:J884"/>
    <mergeCell ref="C885:C886"/>
    <mergeCell ref="D885:D886"/>
    <mergeCell ref="E885:F886"/>
    <mergeCell ref="A879:C879"/>
    <mergeCell ref="E879:F879"/>
    <mergeCell ref="G879:H879"/>
    <mergeCell ref="I879:J879"/>
    <mergeCell ref="A880:C880"/>
    <mergeCell ref="E880:F880"/>
    <mergeCell ref="G880:H880"/>
    <mergeCell ref="I880:J880"/>
    <mergeCell ref="A877:B877"/>
    <mergeCell ref="E877:F877"/>
    <mergeCell ref="G877:H877"/>
    <mergeCell ref="I877:J877"/>
    <mergeCell ref="A878:B878"/>
    <mergeCell ref="E878:F878"/>
    <mergeCell ref="G878:H878"/>
    <mergeCell ref="I878:J878"/>
    <mergeCell ref="A875:B875"/>
    <mergeCell ref="E875:F875"/>
    <mergeCell ref="G875:H875"/>
    <mergeCell ref="I875:J875"/>
    <mergeCell ref="A876:B876"/>
    <mergeCell ref="E876:F876"/>
    <mergeCell ref="G876:H876"/>
    <mergeCell ref="I876:J876"/>
    <mergeCell ref="A873:B873"/>
    <mergeCell ref="E873:F873"/>
    <mergeCell ref="G873:H873"/>
    <mergeCell ref="I873:J873"/>
    <mergeCell ref="E874:F874"/>
    <mergeCell ref="G874:H874"/>
    <mergeCell ref="I874:J874"/>
    <mergeCell ref="A871:B871"/>
    <mergeCell ref="E871:F871"/>
    <mergeCell ref="G871:H871"/>
    <mergeCell ref="I871:J871"/>
    <mergeCell ref="A872:B872"/>
    <mergeCell ref="E872:F872"/>
    <mergeCell ref="G872:H872"/>
    <mergeCell ref="I872:J872"/>
    <mergeCell ref="A869:B869"/>
    <mergeCell ref="E869:F869"/>
    <mergeCell ref="G869:H869"/>
    <mergeCell ref="I869:J869"/>
    <mergeCell ref="A870:B870"/>
    <mergeCell ref="E870:F870"/>
    <mergeCell ref="G870:H870"/>
    <mergeCell ref="I870:J870"/>
    <mergeCell ref="A867:B867"/>
    <mergeCell ref="E867:F867"/>
    <mergeCell ref="G867:H867"/>
    <mergeCell ref="I867:J867"/>
    <mergeCell ref="A868:B868"/>
    <mergeCell ref="E868:F868"/>
    <mergeCell ref="G868:H868"/>
    <mergeCell ref="I868:J868"/>
    <mergeCell ref="A864:B866"/>
    <mergeCell ref="C864:J864"/>
    <mergeCell ref="C865:C866"/>
    <mergeCell ref="D865:D866"/>
    <mergeCell ref="E865:F866"/>
    <mergeCell ref="G865:H866"/>
    <mergeCell ref="I865:J866"/>
    <mergeCell ref="A849:J849"/>
    <mergeCell ref="A850:J850"/>
    <mergeCell ref="A861:J861"/>
    <mergeCell ref="A862:J862"/>
    <mergeCell ref="A863:H863"/>
    <mergeCell ref="I863:J863"/>
    <mergeCell ref="A843:J843"/>
    <mergeCell ref="A844:J844"/>
    <mergeCell ref="A845:J845"/>
    <mergeCell ref="A846:J846"/>
    <mergeCell ref="A847:J847"/>
    <mergeCell ref="A848:J848"/>
    <mergeCell ref="A837:J837"/>
    <mergeCell ref="A838:J838"/>
    <mergeCell ref="A839:J839"/>
    <mergeCell ref="A840:J840"/>
    <mergeCell ref="A841:J841"/>
    <mergeCell ref="A842:J842"/>
    <mergeCell ref="A835:E835"/>
    <mergeCell ref="F835:H835"/>
    <mergeCell ref="I835:J835"/>
    <mergeCell ref="A836:E836"/>
    <mergeCell ref="F836:H836"/>
    <mergeCell ref="I836:J836"/>
    <mergeCell ref="A833:D833"/>
    <mergeCell ref="F833:H833"/>
    <mergeCell ref="I833:J833"/>
    <mergeCell ref="A834:E834"/>
    <mergeCell ref="F834:H834"/>
    <mergeCell ref="I834:J834"/>
    <mergeCell ref="A830:D830"/>
    <mergeCell ref="F830:H830"/>
    <mergeCell ref="I830:J830"/>
    <mergeCell ref="A831:J831"/>
    <mergeCell ref="A832:D832"/>
    <mergeCell ref="F832:H832"/>
    <mergeCell ref="I832:J832"/>
    <mergeCell ref="A819:E819"/>
    <mergeCell ref="F819:H819"/>
    <mergeCell ref="I819:J819"/>
    <mergeCell ref="A828:D829"/>
    <mergeCell ref="E828:E829"/>
    <mergeCell ref="F828:J828"/>
    <mergeCell ref="F829:H829"/>
    <mergeCell ref="I829:J829"/>
    <mergeCell ref="A826:E826"/>
    <mergeCell ref="F826:H826"/>
    <mergeCell ref="I826:J826"/>
    <mergeCell ref="A817:E817"/>
    <mergeCell ref="F817:H817"/>
    <mergeCell ref="I817:J817"/>
    <mergeCell ref="A818:E818"/>
    <mergeCell ref="F818:H818"/>
    <mergeCell ref="I818:J818"/>
    <mergeCell ref="A815:D815"/>
    <mergeCell ref="F815:H815"/>
    <mergeCell ref="I815:J815"/>
    <mergeCell ref="A816:D816"/>
    <mergeCell ref="F816:H816"/>
    <mergeCell ref="I816:J816"/>
    <mergeCell ref="A813:D813"/>
    <mergeCell ref="F813:H813"/>
    <mergeCell ref="I813:J813"/>
    <mergeCell ref="A814:D814"/>
    <mergeCell ref="F814:H814"/>
    <mergeCell ref="I814:J814"/>
    <mergeCell ref="A810:D810"/>
    <mergeCell ref="F810:H810"/>
    <mergeCell ref="I810:J810"/>
    <mergeCell ref="A811:J811"/>
    <mergeCell ref="A812:D812"/>
    <mergeCell ref="F812:H812"/>
    <mergeCell ref="I812:J812"/>
    <mergeCell ref="A802:J803"/>
    <mergeCell ref="A804:J804"/>
    <mergeCell ref="A805:J805"/>
    <mergeCell ref="A806:J806"/>
    <mergeCell ref="A807:J807"/>
    <mergeCell ref="A808:D809"/>
    <mergeCell ref="E808:E809"/>
    <mergeCell ref="F808:J808"/>
    <mergeCell ref="F809:H809"/>
    <mergeCell ref="I809:J809"/>
    <mergeCell ref="A800:A801"/>
    <mergeCell ref="B800:C800"/>
    <mergeCell ref="E800:F800"/>
    <mergeCell ref="H800:I800"/>
    <mergeCell ref="B801:C801"/>
    <mergeCell ref="E801:F801"/>
    <mergeCell ref="H801:I801"/>
    <mergeCell ref="A798:A799"/>
    <mergeCell ref="B798:C798"/>
    <mergeCell ref="E798:F798"/>
    <mergeCell ref="H798:I798"/>
    <mergeCell ref="B799:C799"/>
    <mergeCell ref="E799:F799"/>
    <mergeCell ref="H799:I799"/>
    <mergeCell ref="A796:A797"/>
    <mergeCell ref="B796:C796"/>
    <mergeCell ref="E796:F796"/>
    <mergeCell ref="H796:I796"/>
    <mergeCell ref="B797:C797"/>
    <mergeCell ref="E797:F797"/>
    <mergeCell ref="H797:I797"/>
    <mergeCell ref="A794:A795"/>
    <mergeCell ref="B794:C794"/>
    <mergeCell ref="E794:F794"/>
    <mergeCell ref="H794:I794"/>
    <mergeCell ref="B795:C795"/>
    <mergeCell ref="E795:F795"/>
    <mergeCell ref="H795:I795"/>
    <mergeCell ref="A792:A793"/>
    <mergeCell ref="B792:C792"/>
    <mergeCell ref="E792:F792"/>
    <mergeCell ref="H792:I792"/>
    <mergeCell ref="B793:C793"/>
    <mergeCell ref="E793:F793"/>
    <mergeCell ref="H793:I793"/>
    <mergeCell ref="E789:F789"/>
    <mergeCell ref="G789:H789"/>
    <mergeCell ref="B790:F790"/>
    <mergeCell ref="G790:J790"/>
    <mergeCell ref="B791:F791"/>
    <mergeCell ref="G791:J791"/>
    <mergeCell ref="A783:J783"/>
    <mergeCell ref="A784:J784"/>
    <mergeCell ref="A785:J785"/>
    <mergeCell ref="A786:J786"/>
    <mergeCell ref="A787:A790"/>
    <mergeCell ref="B787:F787"/>
    <mergeCell ref="G787:J787"/>
    <mergeCell ref="B788:F788"/>
    <mergeCell ref="G788:J788"/>
    <mergeCell ref="B789:C789"/>
    <mergeCell ref="A781:E781"/>
    <mergeCell ref="F781:G781"/>
    <mergeCell ref="H781:J781"/>
    <mergeCell ref="A782:E782"/>
    <mergeCell ref="F782:G782"/>
    <mergeCell ref="H782:J782"/>
    <mergeCell ref="A779:E779"/>
    <mergeCell ref="F779:G779"/>
    <mergeCell ref="H779:J779"/>
    <mergeCell ref="A780:E780"/>
    <mergeCell ref="F780:G780"/>
    <mergeCell ref="H780:J780"/>
    <mergeCell ref="A777:E777"/>
    <mergeCell ref="F777:G777"/>
    <mergeCell ref="H777:J777"/>
    <mergeCell ref="A778:E778"/>
    <mergeCell ref="F778:G778"/>
    <mergeCell ref="H778:J778"/>
    <mergeCell ref="A775:E775"/>
    <mergeCell ref="F775:G775"/>
    <mergeCell ref="H775:J775"/>
    <mergeCell ref="A776:E776"/>
    <mergeCell ref="F776:G776"/>
    <mergeCell ref="H776:J776"/>
    <mergeCell ref="A770:J770"/>
    <mergeCell ref="A771:J771"/>
    <mergeCell ref="A773:J773"/>
    <mergeCell ref="A774:E774"/>
    <mergeCell ref="F774:G774"/>
    <mergeCell ref="H774:J774"/>
    <mergeCell ref="A768:E768"/>
    <mergeCell ref="F768:G768"/>
    <mergeCell ref="H768:J768"/>
    <mergeCell ref="A769:E769"/>
    <mergeCell ref="F769:G769"/>
    <mergeCell ref="H769:J769"/>
    <mergeCell ref="A766:E766"/>
    <mergeCell ref="F766:G766"/>
    <mergeCell ref="H766:J766"/>
    <mergeCell ref="A767:E767"/>
    <mergeCell ref="F767:G767"/>
    <mergeCell ref="H767:J767"/>
    <mergeCell ref="A764:E764"/>
    <mergeCell ref="F764:G764"/>
    <mergeCell ref="H764:J764"/>
    <mergeCell ref="A765:E765"/>
    <mergeCell ref="F765:G765"/>
    <mergeCell ref="H765:J765"/>
    <mergeCell ref="A760:J760"/>
    <mergeCell ref="A761:H761"/>
    <mergeCell ref="I761:J761"/>
    <mergeCell ref="A762:E763"/>
    <mergeCell ref="F762:J762"/>
    <mergeCell ref="F763:G763"/>
    <mergeCell ref="H763:J763"/>
    <mergeCell ref="A758:E758"/>
    <mergeCell ref="F758:G758"/>
    <mergeCell ref="H758:J758"/>
    <mergeCell ref="A759:E759"/>
    <mergeCell ref="F759:G759"/>
    <mergeCell ref="H759:J759"/>
    <mergeCell ref="A756:E756"/>
    <mergeCell ref="F756:G756"/>
    <mergeCell ref="H756:J756"/>
    <mergeCell ref="A757:E757"/>
    <mergeCell ref="F757:G757"/>
    <mergeCell ref="H757:J757"/>
    <mergeCell ref="A754:E754"/>
    <mergeCell ref="F754:G754"/>
    <mergeCell ref="H754:J754"/>
    <mergeCell ref="A755:E755"/>
    <mergeCell ref="F755:G755"/>
    <mergeCell ref="H755:J755"/>
    <mergeCell ref="A749:H749"/>
    <mergeCell ref="A750:J750"/>
    <mergeCell ref="I751:J751"/>
    <mergeCell ref="A752:E753"/>
    <mergeCell ref="F752:J752"/>
    <mergeCell ref="F753:G753"/>
    <mergeCell ref="H753:J753"/>
    <mergeCell ref="A745:E745"/>
    <mergeCell ref="F745:G745"/>
    <mergeCell ref="H745:J745"/>
    <mergeCell ref="A746:J746"/>
    <mergeCell ref="A747:J747"/>
    <mergeCell ref="A748:J748"/>
    <mergeCell ref="A743:E743"/>
    <mergeCell ref="F743:G743"/>
    <mergeCell ref="H743:J743"/>
    <mergeCell ref="A744:E744"/>
    <mergeCell ref="F744:G744"/>
    <mergeCell ref="H744:J744"/>
    <mergeCell ref="A741:E741"/>
    <mergeCell ref="F741:G741"/>
    <mergeCell ref="H741:J741"/>
    <mergeCell ref="A742:E742"/>
    <mergeCell ref="F742:G742"/>
    <mergeCell ref="H742:J742"/>
    <mergeCell ref="A739:E739"/>
    <mergeCell ref="F739:G739"/>
    <mergeCell ref="H739:J739"/>
    <mergeCell ref="A740:E740"/>
    <mergeCell ref="F740:G740"/>
    <mergeCell ref="H740:J740"/>
    <mergeCell ref="A737:E737"/>
    <mergeCell ref="F737:G737"/>
    <mergeCell ref="H737:J737"/>
    <mergeCell ref="A738:E738"/>
    <mergeCell ref="F738:G738"/>
    <mergeCell ref="H738:J738"/>
    <mergeCell ref="A730:J730"/>
    <mergeCell ref="A732:J732"/>
    <mergeCell ref="A733:J733"/>
    <mergeCell ref="A735:J735"/>
    <mergeCell ref="A736:E736"/>
    <mergeCell ref="F736:G736"/>
    <mergeCell ref="H736:J736"/>
    <mergeCell ref="A724:J724"/>
    <mergeCell ref="A725:J725"/>
    <mergeCell ref="A726:J726"/>
    <mergeCell ref="A727:J727"/>
    <mergeCell ref="A728:J728"/>
    <mergeCell ref="A729:J729"/>
    <mergeCell ref="A720:C720"/>
    <mergeCell ref="F720:G720"/>
    <mergeCell ref="H720:I720"/>
    <mergeCell ref="A721:J721"/>
    <mergeCell ref="A722:J722"/>
    <mergeCell ref="A723:J723"/>
    <mergeCell ref="A718:B718"/>
    <mergeCell ref="F718:G718"/>
    <mergeCell ref="H718:I718"/>
    <mergeCell ref="A719:B719"/>
    <mergeCell ref="F719:G719"/>
    <mergeCell ref="H719:I719"/>
    <mergeCell ref="A716:B716"/>
    <mergeCell ref="F716:G716"/>
    <mergeCell ref="H716:I716"/>
    <mergeCell ref="A717:B717"/>
    <mergeCell ref="F717:G717"/>
    <mergeCell ref="H717:I717"/>
    <mergeCell ref="A714:B714"/>
    <mergeCell ref="F714:G714"/>
    <mergeCell ref="H714:I714"/>
    <mergeCell ref="A715:B715"/>
    <mergeCell ref="F715:G715"/>
    <mergeCell ref="H715:I715"/>
    <mergeCell ref="A712:B712"/>
    <mergeCell ref="F712:G712"/>
    <mergeCell ref="H712:I712"/>
    <mergeCell ref="A713:B713"/>
    <mergeCell ref="F713:G713"/>
    <mergeCell ref="H713:I713"/>
    <mergeCell ref="A710:B710"/>
    <mergeCell ref="F710:G710"/>
    <mergeCell ref="H710:I710"/>
    <mergeCell ref="A711:B711"/>
    <mergeCell ref="F711:G711"/>
    <mergeCell ref="H711:I711"/>
    <mergeCell ref="A707:J707"/>
    <mergeCell ref="A708:B709"/>
    <mergeCell ref="C708:E708"/>
    <mergeCell ref="F708:J708"/>
    <mergeCell ref="F709:G709"/>
    <mergeCell ref="H709:I709"/>
    <mergeCell ref="A705:E705"/>
    <mergeCell ref="F705:G705"/>
    <mergeCell ref="H705:J705"/>
    <mergeCell ref="A706:E706"/>
    <mergeCell ref="F706:G706"/>
    <mergeCell ref="H706:J706"/>
    <mergeCell ref="A703:E703"/>
    <mergeCell ref="F703:G703"/>
    <mergeCell ref="H703:J703"/>
    <mergeCell ref="A704:E704"/>
    <mergeCell ref="F704:G704"/>
    <mergeCell ref="H704:J704"/>
    <mergeCell ref="A701:E701"/>
    <mergeCell ref="F701:G701"/>
    <mergeCell ref="H701:J701"/>
    <mergeCell ref="A702:E702"/>
    <mergeCell ref="F702:G702"/>
    <mergeCell ref="H702:J702"/>
    <mergeCell ref="A696:J696"/>
    <mergeCell ref="A697:J697"/>
    <mergeCell ref="A698:J698"/>
    <mergeCell ref="A699:J699"/>
    <mergeCell ref="A700:E700"/>
    <mergeCell ref="F700:G700"/>
    <mergeCell ref="H700:J700"/>
    <mergeCell ref="A694:E694"/>
    <mergeCell ref="F694:G694"/>
    <mergeCell ref="H694:J694"/>
    <mergeCell ref="A695:E695"/>
    <mergeCell ref="F695:G695"/>
    <mergeCell ref="H695:J695"/>
    <mergeCell ref="A691:E691"/>
    <mergeCell ref="F691:G691"/>
    <mergeCell ref="H691:J691"/>
    <mergeCell ref="A692:J692"/>
    <mergeCell ref="A693:E693"/>
    <mergeCell ref="F693:G693"/>
    <mergeCell ref="H693:J693"/>
    <mergeCell ref="A688:E688"/>
    <mergeCell ref="F688:G688"/>
    <mergeCell ref="H688:J688"/>
    <mergeCell ref="A689:J689"/>
    <mergeCell ref="A690:E690"/>
    <mergeCell ref="F690:G690"/>
    <mergeCell ref="H690:J690"/>
    <mergeCell ref="A686:E686"/>
    <mergeCell ref="F686:G686"/>
    <mergeCell ref="H686:J686"/>
    <mergeCell ref="A687:E687"/>
    <mergeCell ref="F687:G687"/>
    <mergeCell ref="H687:J687"/>
    <mergeCell ref="A684:E684"/>
    <mergeCell ref="F684:G684"/>
    <mergeCell ref="H684:J684"/>
    <mergeCell ref="A685:E685"/>
    <mergeCell ref="F685:G685"/>
    <mergeCell ref="H685:J685"/>
    <mergeCell ref="A681:E681"/>
    <mergeCell ref="F681:G681"/>
    <mergeCell ref="H681:J681"/>
    <mergeCell ref="A682:J682"/>
    <mergeCell ref="A683:E683"/>
    <mergeCell ref="F683:G683"/>
    <mergeCell ref="H683:J683"/>
    <mergeCell ref="A679:E679"/>
    <mergeCell ref="F679:G679"/>
    <mergeCell ref="H679:J679"/>
    <mergeCell ref="A680:E680"/>
    <mergeCell ref="F680:G680"/>
    <mergeCell ref="H680:J680"/>
    <mergeCell ref="A677:E677"/>
    <mergeCell ref="F677:G677"/>
    <mergeCell ref="H677:J677"/>
    <mergeCell ref="A678:E678"/>
    <mergeCell ref="F678:G678"/>
    <mergeCell ref="H678:J678"/>
    <mergeCell ref="A675:E675"/>
    <mergeCell ref="F675:G675"/>
    <mergeCell ref="H675:J675"/>
    <mergeCell ref="A676:E676"/>
    <mergeCell ref="F676:G676"/>
    <mergeCell ref="H676:J676"/>
    <mergeCell ref="A673:E673"/>
    <mergeCell ref="F673:G673"/>
    <mergeCell ref="H673:J673"/>
    <mergeCell ref="A674:E674"/>
    <mergeCell ref="F674:G674"/>
    <mergeCell ref="H674:J674"/>
    <mergeCell ref="A671:E671"/>
    <mergeCell ref="F671:G671"/>
    <mergeCell ref="H671:J671"/>
    <mergeCell ref="A672:E672"/>
    <mergeCell ref="F672:G672"/>
    <mergeCell ref="H672:J672"/>
    <mergeCell ref="A669:E669"/>
    <mergeCell ref="F669:G669"/>
    <mergeCell ref="H669:J669"/>
    <mergeCell ref="A670:E670"/>
    <mergeCell ref="F670:G670"/>
    <mergeCell ref="H670:J670"/>
    <mergeCell ref="A667:E667"/>
    <mergeCell ref="F667:G667"/>
    <mergeCell ref="H667:J667"/>
    <mergeCell ref="A668:E668"/>
    <mergeCell ref="F668:G668"/>
    <mergeCell ref="H668:J668"/>
    <mergeCell ref="A665:E665"/>
    <mergeCell ref="F665:G665"/>
    <mergeCell ref="H665:J665"/>
    <mergeCell ref="A666:E666"/>
    <mergeCell ref="F666:G666"/>
    <mergeCell ref="H666:J666"/>
    <mergeCell ref="A662:E662"/>
    <mergeCell ref="F662:G662"/>
    <mergeCell ref="H662:J662"/>
    <mergeCell ref="A663:J663"/>
    <mergeCell ref="A664:E664"/>
    <mergeCell ref="F664:G664"/>
    <mergeCell ref="H664:J664"/>
    <mergeCell ref="A660:E660"/>
    <mergeCell ref="F660:G660"/>
    <mergeCell ref="H660:J660"/>
    <mergeCell ref="A661:E661"/>
    <mergeCell ref="F661:G661"/>
    <mergeCell ref="H661:J661"/>
    <mergeCell ref="A658:E658"/>
    <mergeCell ref="F658:G658"/>
    <mergeCell ref="H658:J658"/>
    <mergeCell ref="A659:E659"/>
    <mergeCell ref="F659:G659"/>
    <mergeCell ref="H659:J659"/>
    <mergeCell ref="A656:E656"/>
    <mergeCell ref="F656:G656"/>
    <mergeCell ref="H656:J656"/>
    <mergeCell ref="A657:E657"/>
    <mergeCell ref="F657:G657"/>
    <mergeCell ref="H657:J657"/>
    <mergeCell ref="A651:J651"/>
    <mergeCell ref="A652:J652"/>
    <mergeCell ref="A653:J653"/>
    <mergeCell ref="A654:J654"/>
    <mergeCell ref="A655:E655"/>
    <mergeCell ref="F655:G655"/>
    <mergeCell ref="H655:J655"/>
    <mergeCell ref="A649:E649"/>
    <mergeCell ref="F649:G649"/>
    <mergeCell ref="H649:J649"/>
    <mergeCell ref="A650:E650"/>
    <mergeCell ref="F650:G650"/>
    <mergeCell ref="H650:J650"/>
    <mergeCell ref="A647:E647"/>
    <mergeCell ref="F647:G647"/>
    <mergeCell ref="H647:J647"/>
    <mergeCell ref="A648:E648"/>
    <mergeCell ref="F648:G648"/>
    <mergeCell ref="H648:J648"/>
    <mergeCell ref="A645:E645"/>
    <mergeCell ref="F645:G645"/>
    <mergeCell ref="H645:J645"/>
    <mergeCell ref="A646:E646"/>
    <mergeCell ref="F646:G646"/>
    <mergeCell ref="H646:J646"/>
    <mergeCell ref="A641:J641"/>
    <mergeCell ref="A642:J642"/>
    <mergeCell ref="A643:E643"/>
    <mergeCell ref="F643:G643"/>
    <mergeCell ref="H643:J643"/>
    <mergeCell ref="A644:E644"/>
    <mergeCell ref="F644:G644"/>
    <mergeCell ref="H644:J644"/>
    <mergeCell ref="A638:J638"/>
    <mergeCell ref="A639:E639"/>
    <mergeCell ref="F639:G639"/>
    <mergeCell ref="H639:J639"/>
    <mergeCell ref="A640:E640"/>
    <mergeCell ref="F640:G640"/>
    <mergeCell ref="H640:J640"/>
    <mergeCell ref="A636:E636"/>
    <mergeCell ref="F636:G636"/>
    <mergeCell ref="H636:J636"/>
    <mergeCell ref="A637:E637"/>
    <mergeCell ref="F637:G637"/>
    <mergeCell ref="H637:J637"/>
    <mergeCell ref="A634:E634"/>
    <mergeCell ref="F634:G634"/>
    <mergeCell ref="H634:J634"/>
    <mergeCell ref="A635:E635"/>
    <mergeCell ref="F635:G635"/>
    <mergeCell ref="H635:J635"/>
    <mergeCell ref="A631:E631"/>
    <mergeCell ref="F631:G631"/>
    <mergeCell ref="H631:J631"/>
    <mergeCell ref="A632:J632"/>
    <mergeCell ref="A633:E633"/>
    <mergeCell ref="F633:G633"/>
    <mergeCell ref="H633:J633"/>
    <mergeCell ref="A629:E629"/>
    <mergeCell ref="F629:G629"/>
    <mergeCell ref="H629:J629"/>
    <mergeCell ref="A630:E630"/>
    <mergeCell ref="F630:G630"/>
    <mergeCell ref="H630:J630"/>
    <mergeCell ref="A627:E627"/>
    <mergeCell ref="F627:G627"/>
    <mergeCell ref="H627:J627"/>
    <mergeCell ref="A628:E628"/>
    <mergeCell ref="F628:G628"/>
    <mergeCell ref="H628:J628"/>
    <mergeCell ref="C621:F621"/>
    <mergeCell ref="G621:H621"/>
    <mergeCell ref="I621:J621"/>
    <mergeCell ref="A623:J623"/>
    <mergeCell ref="A624:J624"/>
    <mergeCell ref="A626:E626"/>
    <mergeCell ref="F626:G626"/>
    <mergeCell ref="H626:J626"/>
    <mergeCell ref="A619:B619"/>
    <mergeCell ref="E619:F619"/>
    <mergeCell ref="G619:H619"/>
    <mergeCell ref="I619:J619"/>
    <mergeCell ref="A620:F620"/>
    <mergeCell ref="G620:H620"/>
    <mergeCell ref="I620:J620"/>
    <mergeCell ref="A617:B617"/>
    <mergeCell ref="E617:F617"/>
    <mergeCell ref="G617:H617"/>
    <mergeCell ref="I617:J617"/>
    <mergeCell ref="A618:B618"/>
    <mergeCell ref="E618:F618"/>
    <mergeCell ref="G618:H618"/>
    <mergeCell ref="I618:J618"/>
    <mergeCell ref="A615:B615"/>
    <mergeCell ref="E615:F615"/>
    <mergeCell ref="G615:H615"/>
    <mergeCell ref="I615:J615"/>
    <mergeCell ref="A616:B616"/>
    <mergeCell ref="E616:F616"/>
    <mergeCell ref="G616:H616"/>
    <mergeCell ref="I616:J616"/>
    <mergeCell ref="A613:B613"/>
    <mergeCell ref="E613:F613"/>
    <mergeCell ref="G613:H613"/>
    <mergeCell ref="I613:J613"/>
    <mergeCell ref="A614:B614"/>
    <mergeCell ref="E614:F614"/>
    <mergeCell ref="G614:H614"/>
    <mergeCell ref="I614:J614"/>
    <mergeCell ref="I610:J610"/>
    <mergeCell ref="A611:B611"/>
    <mergeCell ref="E611:F611"/>
    <mergeCell ref="G611:H611"/>
    <mergeCell ref="I611:J611"/>
    <mergeCell ref="A612:B612"/>
    <mergeCell ref="E612:F612"/>
    <mergeCell ref="G612:H612"/>
    <mergeCell ref="I612:J612"/>
    <mergeCell ref="E606:F606"/>
    <mergeCell ref="G606:H606"/>
    <mergeCell ref="I606:J606"/>
    <mergeCell ref="A607:J607"/>
    <mergeCell ref="A608:J608"/>
    <mergeCell ref="A609:B610"/>
    <mergeCell ref="D609:F609"/>
    <mergeCell ref="G609:J609"/>
    <mergeCell ref="E610:F610"/>
    <mergeCell ref="G610:H610"/>
    <mergeCell ref="E604:F604"/>
    <mergeCell ref="G604:H604"/>
    <mergeCell ref="I604:J604"/>
    <mergeCell ref="E605:F605"/>
    <mergeCell ref="G605:H605"/>
    <mergeCell ref="I605:J605"/>
    <mergeCell ref="G601:H601"/>
    <mergeCell ref="I601:J601"/>
    <mergeCell ref="E602:F602"/>
    <mergeCell ref="G602:H602"/>
    <mergeCell ref="I602:J602"/>
    <mergeCell ref="E603:F603"/>
    <mergeCell ref="G603:H603"/>
    <mergeCell ref="I603:J603"/>
    <mergeCell ref="E596:F596"/>
    <mergeCell ref="G596:I596"/>
    <mergeCell ref="A597:J597"/>
    <mergeCell ref="A598:J598"/>
    <mergeCell ref="A599:J599"/>
    <mergeCell ref="A600:A601"/>
    <mergeCell ref="B600:C600"/>
    <mergeCell ref="D600:F600"/>
    <mergeCell ref="G600:J600"/>
    <mergeCell ref="E601:F601"/>
    <mergeCell ref="E593:F593"/>
    <mergeCell ref="G593:I593"/>
    <mergeCell ref="E594:F594"/>
    <mergeCell ref="G594:I594"/>
    <mergeCell ref="E595:F595"/>
    <mergeCell ref="G595:I595"/>
    <mergeCell ref="A588:J588"/>
    <mergeCell ref="A589:J589"/>
    <mergeCell ref="A590:A592"/>
    <mergeCell ref="B590:D590"/>
    <mergeCell ref="E590:J590"/>
    <mergeCell ref="B591:D591"/>
    <mergeCell ref="E591:J591"/>
    <mergeCell ref="E592:F592"/>
    <mergeCell ref="G592:I592"/>
    <mergeCell ref="A586:E586"/>
    <mergeCell ref="F586:G586"/>
    <mergeCell ref="H586:J586"/>
    <mergeCell ref="A587:E587"/>
    <mergeCell ref="F587:G587"/>
    <mergeCell ref="H587:J587"/>
    <mergeCell ref="A584:E584"/>
    <mergeCell ref="F584:G584"/>
    <mergeCell ref="H584:J584"/>
    <mergeCell ref="A585:E585"/>
    <mergeCell ref="F585:G585"/>
    <mergeCell ref="H585:J585"/>
    <mergeCell ref="A581:E581"/>
    <mergeCell ref="F581:G581"/>
    <mergeCell ref="H581:J581"/>
    <mergeCell ref="A582:J582"/>
    <mergeCell ref="A583:E583"/>
    <mergeCell ref="F583:G583"/>
    <mergeCell ref="H583:J583"/>
    <mergeCell ref="A579:E579"/>
    <mergeCell ref="F579:G579"/>
    <mergeCell ref="H579:J579"/>
    <mergeCell ref="A580:E580"/>
    <mergeCell ref="F580:G580"/>
    <mergeCell ref="H580:J580"/>
    <mergeCell ref="A577:E577"/>
    <mergeCell ref="F577:G577"/>
    <mergeCell ref="H577:J577"/>
    <mergeCell ref="A578:E578"/>
    <mergeCell ref="F578:G578"/>
    <mergeCell ref="H578:J578"/>
    <mergeCell ref="A575:E575"/>
    <mergeCell ref="F575:G575"/>
    <mergeCell ref="H575:J575"/>
    <mergeCell ref="A576:E576"/>
    <mergeCell ref="F576:G576"/>
    <mergeCell ref="H576:J576"/>
    <mergeCell ref="A573:E573"/>
    <mergeCell ref="F573:G573"/>
    <mergeCell ref="H573:J573"/>
    <mergeCell ref="A574:E574"/>
    <mergeCell ref="F574:G574"/>
    <mergeCell ref="H574:J574"/>
    <mergeCell ref="A569:F569"/>
    <mergeCell ref="G569:H569"/>
    <mergeCell ref="I569:J569"/>
    <mergeCell ref="A570:J570"/>
    <mergeCell ref="A571:J571"/>
    <mergeCell ref="A572:E572"/>
    <mergeCell ref="F572:G572"/>
    <mergeCell ref="H572:J572"/>
    <mergeCell ref="A567:B567"/>
    <mergeCell ref="E567:F567"/>
    <mergeCell ref="G567:H567"/>
    <mergeCell ref="I567:J567"/>
    <mergeCell ref="A568:B568"/>
    <mergeCell ref="E568:F568"/>
    <mergeCell ref="G568:H568"/>
    <mergeCell ref="I568:J568"/>
    <mergeCell ref="A563:F563"/>
    <mergeCell ref="G563:H563"/>
    <mergeCell ref="I563:J563"/>
    <mergeCell ref="A564:J564"/>
    <mergeCell ref="A565:J565"/>
    <mergeCell ref="A566:B566"/>
    <mergeCell ref="E566:F566"/>
    <mergeCell ref="G566:H566"/>
    <mergeCell ref="I566:J566"/>
    <mergeCell ref="A562:B562"/>
    <mergeCell ref="E562:F562"/>
    <mergeCell ref="G562:H562"/>
    <mergeCell ref="I562:J562"/>
    <mergeCell ref="A557:B557"/>
    <mergeCell ref="E557:F557"/>
    <mergeCell ref="G557:H557"/>
    <mergeCell ref="I557:J557"/>
    <mergeCell ref="A558:F558"/>
    <mergeCell ref="G558:H558"/>
    <mergeCell ref="I558:J558"/>
    <mergeCell ref="A554:B554"/>
    <mergeCell ref="E554:F554"/>
    <mergeCell ref="G554:H554"/>
    <mergeCell ref="I554:J554"/>
    <mergeCell ref="A555:J555"/>
    <mergeCell ref="A556:B556"/>
    <mergeCell ref="E556:F556"/>
    <mergeCell ref="G556:H556"/>
    <mergeCell ref="I556:J556"/>
    <mergeCell ref="I551:J553"/>
    <mergeCell ref="A547:E547"/>
    <mergeCell ref="F547:H547"/>
    <mergeCell ref="I547:J547"/>
    <mergeCell ref="A548:E548"/>
    <mergeCell ref="F548:H548"/>
    <mergeCell ref="I548:J548"/>
    <mergeCell ref="A545:E545"/>
    <mergeCell ref="F545:H545"/>
    <mergeCell ref="I545:J545"/>
    <mergeCell ref="A546:E546"/>
    <mergeCell ref="F546:H546"/>
    <mergeCell ref="I546:J546"/>
    <mergeCell ref="A560:J560"/>
    <mergeCell ref="A561:B561"/>
    <mergeCell ref="E561:F561"/>
    <mergeCell ref="G561:H561"/>
    <mergeCell ref="I561:J561"/>
    <mergeCell ref="A532:B532"/>
    <mergeCell ref="E532:F532"/>
    <mergeCell ref="G532:H532"/>
    <mergeCell ref="I532:J532"/>
    <mergeCell ref="A533:J533"/>
    <mergeCell ref="A534:B534"/>
    <mergeCell ref="E534:F534"/>
    <mergeCell ref="G534:H534"/>
    <mergeCell ref="I534:J534"/>
    <mergeCell ref="A542:B542"/>
    <mergeCell ref="E542:F542"/>
    <mergeCell ref="G542:H542"/>
    <mergeCell ref="I542:J542"/>
    <mergeCell ref="A543:F543"/>
    <mergeCell ref="G543:H543"/>
    <mergeCell ref="I543:J543"/>
    <mergeCell ref="A539:J539"/>
    <mergeCell ref="A540:B540"/>
    <mergeCell ref="E540:F540"/>
    <mergeCell ref="G540:H540"/>
    <mergeCell ref="I540:J540"/>
    <mergeCell ref="A541:B541"/>
    <mergeCell ref="E541:F541"/>
    <mergeCell ref="G541:H541"/>
    <mergeCell ref="I541:J541"/>
    <mergeCell ref="A537:B537"/>
    <mergeCell ref="E537:F537"/>
    <mergeCell ref="G537:H537"/>
    <mergeCell ref="I537:J537"/>
    <mergeCell ref="A538:F538"/>
    <mergeCell ref="G538:H538"/>
    <mergeCell ref="I538:J538"/>
    <mergeCell ref="A529:B531"/>
    <mergeCell ref="C529:C531"/>
    <mergeCell ref="D529:D531"/>
    <mergeCell ref="E529:F531"/>
    <mergeCell ref="G529:H531"/>
    <mergeCell ref="I529:J531"/>
    <mergeCell ref="A525:E525"/>
    <mergeCell ref="F525:G525"/>
    <mergeCell ref="H525:J525"/>
    <mergeCell ref="A526:J526"/>
    <mergeCell ref="A527:J527"/>
    <mergeCell ref="A528:H528"/>
    <mergeCell ref="I528:J528"/>
    <mergeCell ref="A523:E523"/>
    <mergeCell ref="F523:G523"/>
    <mergeCell ref="H523:J523"/>
    <mergeCell ref="A524:E524"/>
    <mergeCell ref="F524:G524"/>
    <mergeCell ref="H524:J524"/>
    <mergeCell ref="A521:E521"/>
    <mergeCell ref="F521:G521"/>
    <mergeCell ref="H521:J521"/>
    <mergeCell ref="A522:E522"/>
    <mergeCell ref="F522:G522"/>
    <mergeCell ref="H522:J522"/>
    <mergeCell ref="A519:E519"/>
    <mergeCell ref="F519:G519"/>
    <mergeCell ref="H519:J519"/>
    <mergeCell ref="A520:E520"/>
    <mergeCell ref="F520:G520"/>
    <mergeCell ref="H520:J520"/>
    <mergeCell ref="A515:E515"/>
    <mergeCell ref="F515:G515"/>
    <mergeCell ref="H515:J515"/>
    <mergeCell ref="A516:J516"/>
    <mergeCell ref="A517:J517"/>
    <mergeCell ref="A518:E518"/>
    <mergeCell ref="F518:G518"/>
    <mergeCell ref="H518:J518"/>
    <mergeCell ref="A513:E513"/>
    <mergeCell ref="F513:G513"/>
    <mergeCell ref="H513:J513"/>
    <mergeCell ref="A514:E514"/>
    <mergeCell ref="F514:G514"/>
    <mergeCell ref="H514:J514"/>
    <mergeCell ref="A510:J510"/>
    <mergeCell ref="A511:E511"/>
    <mergeCell ref="F511:G511"/>
    <mergeCell ref="H511:J511"/>
    <mergeCell ref="A512:E512"/>
    <mergeCell ref="F512:G512"/>
    <mergeCell ref="H512:J512"/>
    <mergeCell ref="A508:E508"/>
    <mergeCell ref="F508:G508"/>
    <mergeCell ref="H508:J508"/>
    <mergeCell ref="A509:E509"/>
    <mergeCell ref="F509:G509"/>
    <mergeCell ref="H509:J509"/>
    <mergeCell ref="A506:E506"/>
    <mergeCell ref="F506:G506"/>
    <mergeCell ref="H506:J506"/>
    <mergeCell ref="A507:E507"/>
    <mergeCell ref="F507:G507"/>
    <mergeCell ref="H507:J507"/>
    <mergeCell ref="A504:E504"/>
    <mergeCell ref="F504:G504"/>
    <mergeCell ref="H504:J504"/>
    <mergeCell ref="A505:E505"/>
    <mergeCell ref="F505:G505"/>
    <mergeCell ref="H505:J505"/>
    <mergeCell ref="A501:E501"/>
    <mergeCell ref="F501:G501"/>
    <mergeCell ref="H501:J501"/>
    <mergeCell ref="A502:E502"/>
    <mergeCell ref="F502:G502"/>
    <mergeCell ref="H502:J502"/>
    <mergeCell ref="A498:J498"/>
    <mergeCell ref="A499:E499"/>
    <mergeCell ref="F499:G499"/>
    <mergeCell ref="H499:J499"/>
    <mergeCell ref="A500:E500"/>
    <mergeCell ref="F500:G500"/>
    <mergeCell ref="H500:J500"/>
    <mergeCell ref="A495:J495"/>
    <mergeCell ref="A496:E496"/>
    <mergeCell ref="F496:G496"/>
    <mergeCell ref="H496:J496"/>
    <mergeCell ref="A497:E497"/>
    <mergeCell ref="F497:G497"/>
    <mergeCell ref="H497:J497"/>
    <mergeCell ref="A490:J490"/>
    <mergeCell ref="A491:J491"/>
    <mergeCell ref="A492:J492"/>
    <mergeCell ref="A494:E494"/>
    <mergeCell ref="F494:G494"/>
    <mergeCell ref="H494:J494"/>
    <mergeCell ref="A488:E488"/>
    <mergeCell ref="F488:G488"/>
    <mergeCell ref="H488:J488"/>
    <mergeCell ref="A489:E489"/>
    <mergeCell ref="F489:G489"/>
    <mergeCell ref="H489:J489"/>
    <mergeCell ref="A485:E485"/>
    <mergeCell ref="F485:G485"/>
    <mergeCell ref="H485:J485"/>
    <mergeCell ref="A486:J486"/>
    <mergeCell ref="A487:E487"/>
    <mergeCell ref="F487:G487"/>
    <mergeCell ref="H487:J487"/>
    <mergeCell ref="A483:E483"/>
    <mergeCell ref="F483:G483"/>
    <mergeCell ref="H483:J483"/>
    <mergeCell ref="A484:E484"/>
    <mergeCell ref="F484:G484"/>
    <mergeCell ref="H484:J484"/>
    <mergeCell ref="A479:J479"/>
    <mergeCell ref="A480:J480"/>
    <mergeCell ref="A481:E481"/>
    <mergeCell ref="F481:G481"/>
    <mergeCell ref="H481:J481"/>
    <mergeCell ref="A482:E482"/>
    <mergeCell ref="F482:G482"/>
    <mergeCell ref="H482:J482"/>
    <mergeCell ref="A477:B477"/>
    <mergeCell ref="E477:F477"/>
    <mergeCell ref="G477:H477"/>
    <mergeCell ref="I477:J477"/>
    <mergeCell ref="A478:B478"/>
    <mergeCell ref="E478:F478"/>
    <mergeCell ref="G478:H478"/>
    <mergeCell ref="I478:J478"/>
    <mergeCell ref="A475:B475"/>
    <mergeCell ref="E475:F475"/>
    <mergeCell ref="G475:H475"/>
    <mergeCell ref="I475:J475"/>
    <mergeCell ref="A476:B476"/>
    <mergeCell ref="E476:F476"/>
    <mergeCell ref="G476:H476"/>
    <mergeCell ref="I476:J476"/>
    <mergeCell ref="A473:B473"/>
    <mergeCell ref="E473:F473"/>
    <mergeCell ref="G473:H473"/>
    <mergeCell ref="I473:J473"/>
    <mergeCell ref="A474:B474"/>
    <mergeCell ref="E474:F474"/>
    <mergeCell ref="G474:H474"/>
    <mergeCell ref="I474:J474"/>
    <mergeCell ref="A471:B471"/>
    <mergeCell ref="E471:F471"/>
    <mergeCell ref="G471:H471"/>
    <mergeCell ref="I471:J471"/>
    <mergeCell ref="A472:B472"/>
    <mergeCell ref="E472:F472"/>
    <mergeCell ref="G472:H472"/>
    <mergeCell ref="I472:J472"/>
    <mergeCell ref="A469:B469"/>
    <mergeCell ref="E469:F469"/>
    <mergeCell ref="G469:H469"/>
    <mergeCell ref="I469:J469"/>
    <mergeCell ref="A470:B470"/>
    <mergeCell ref="E470:F470"/>
    <mergeCell ref="G470:H470"/>
    <mergeCell ref="I470:J470"/>
    <mergeCell ref="A464:J464"/>
    <mergeCell ref="A465:H465"/>
    <mergeCell ref="I465:J465"/>
    <mergeCell ref="A466:B468"/>
    <mergeCell ref="C466:J466"/>
    <mergeCell ref="C467:C468"/>
    <mergeCell ref="D467:D468"/>
    <mergeCell ref="E467:F468"/>
    <mergeCell ref="G467:H468"/>
    <mergeCell ref="I467:J468"/>
    <mergeCell ref="A462:B462"/>
    <mergeCell ref="E462:F462"/>
    <mergeCell ref="G462:H462"/>
    <mergeCell ref="I462:J462"/>
    <mergeCell ref="A463:B463"/>
    <mergeCell ref="E463:F463"/>
    <mergeCell ref="G463:H463"/>
    <mergeCell ref="I463:J463"/>
    <mergeCell ref="A460:B460"/>
    <mergeCell ref="E460:F460"/>
    <mergeCell ref="G460:H460"/>
    <mergeCell ref="I460:J460"/>
    <mergeCell ref="A461:B461"/>
    <mergeCell ref="E461:F461"/>
    <mergeCell ref="G461:H461"/>
    <mergeCell ref="I461:J461"/>
    <mergeCell ref="A458:B458"/>
    <mergeCell ref="E458:F458"/>
    <mergeCell ref="G458:H458"/>
    <mergeCell ref="I458:J458"/>
    <mergeCell ref="A459:B459"/>
    <mergeCell ref="E459:F459"/>
    <mergeCell ref="G459:H459"/>
    <mergeCell ref="I459:J459"/>
    <mergeCell ref="A456:B456"/>
    <mergeCell ref="E456:F456"/>
    <mergeCell ref="G456:H456"/>
    <mergeCell ref="I456:J456"/>
    <mergeCell ref="A457:B457"/>
    <mergeCell ref="E457:F457"/>
    <mergeCell ref="G457:H457"/>
    <mergeCell ref="I457:J457"/>
    <mergeCell ref="A454:B454"/>
    <mergeCell ref="E454:F454"/>
    <mergeCell ref="G454:H454"/>
    <mergeCell ref="I454:J454"/>
    <mergeCell ref="A455:B455"/>
    <mergeCell ref="E455:F455"/>
    <mergeCell ref="G455:H455"/>
    <mergeCell ref="I455:J455"/>
    <mergeCell ref="A449:J449"/>
    <mergeCell ref="A450:H450"/>
    <mergeCell ref="I450:J450"/>
    <mergeCell ref="A451:B453"/>
    <mergeCell ref="C451:J451"/>
    <mergeCell ref="C452:C453"/>
    <mergeCell ref="D452:D453"/>
    <mergeCell ref="E452:F453"/>
    <mergeCell ref="G452:H453"/>
    <mergeCell ref="I452:J453"/>
    <mergeCell ref="A446:E446"/>
    <mergeCell ref="F446:J446"/>
    <mergeCell ref="A447:E447"/>
    <mergeCell ref="F447:J447"/>
    <mergeCell ref="A448:E448"/>
    <mergeCell ref="F448:J448"/>
    <mergeCell ref="A443:E443"/>
    <mergeCell ref="F443:J443"/>
    <mergeCell ref="A444:E444"/>
    <mergeCell ref="F444:J444"/>
    <mergeCell ref="A445:E445"/>
    <mergeCell ref="F445:J445"/>
    <mergeCell ref="A440:E440"/>
    <mergeCell ref="F440:J440"/>
    <mergeCell ref="A441:E441"/>
    <mergeCell ref="F441:J441"/>
    <mergeCell ref="A442:E442"/>
    <mergeCell ref="F442:J442"/>
    <mergeCell ref="A437:E437"/>
    <mergeCell ref="F437:J437"/>
    <mergeCell ref="A438:E438"/>
    <mergeCell ref="F438:J438"/>
    <mergeCell ref="A439:E439"/>
    <mergeCell ref="F439:J439"/>
    <mergeCell ref="A434:E434"/>
    <mergeCell ref="F434:G434"/>
    <mergeCell ref="H434:J434"/>
    <mergeCell ref="A435:J435"/>
    <mergeCell ref="A436:H436"/>
    <mergeCell ref="I436:J436"/>
    <mergeCell ref="A432:E432"/>
    <mergeCell ref="F432:G432"/>
    <mergeCell ref="H432:J432"/>
    <mergeCell ref="A433:E433"/>
    <mergeCell ref="F433:G433"/>
    <mergeCell ref="H433:J433"/>
    <mergeCell ref="A430:E430"/>
    <mergeCell ref="F430:G430"/>
    <mergeCell ref="H430:J430"/>
    <mergeCell ref="A431:E431"/>
    <mergeCell ref="F431:G431"/>
    <mergeCell ref="H431:J431"/>
    <mergeCell ref="A427:J427"/>
    <mergeCell ref="A428:E428"/>
    <mergeCell ref="F428:G428"/>
    <mergeCell ref="H428:J428"/>
    <mergeCell ref="A429:E429"/>
    <mergeCell ref="F429:G429"/>
    <mergeCell ref="H429:J429"/>
    <mergeCell ref="A424:E424"/>
    <mergeCell ref="F424:G424"/>
    <mergeCell ref="H424:J424"/>
    <mergeCell ref="A425:J425"/>
    <mergeCell ref="A426:E426"/>
    <mergeCell ref="F426:G426"/>
    <mergeCell ref="H426:J426"/>
    <mergeCell ref="A422:E422"/>
    <mergeCell ref="F422:G422"/>
    <mergeCell ref="H422:J422"/>
    <mergeCell ref="A423:E423"/>
    <mergeCell ref="F423:G423"/>
    <mergeCell ref="H423:J423"/>
    <mergeCell ref="A420:E420"/>
    <mergeCell ref="F420:G420"/>
    <mergeCell ref="H420:J420"/>
    <mergeCell ref="A421:E421"/>
    <mergeCell ref="F421:G421"/>
    <mergeCell ref="H421:J421"/>
    <mergeCell ref="A416:E416"/>
    <mergeCell ref="F416:G416"/>
    <mergeCell ref="H416:J416"/>
    <mergeCell ref="A417:J417"/>
    <mergeCell ref="A418:J418"/>
    <mergeCell ref="A419:J419"/>
    <mergeCell ref="A414:E414"/>
    <mergeCell ref="F414:G414"/>
    <mergeCell ref="H414:J414"/>
    <mergeCell ref="A415:E415"/>
    <mergeCell ref="F415:G415"/>
    <mergeCell ref="H415:J415"/>
    <mergeCell ref="A412:E412"/>
    <mergeCell ref="F412:G412"/>
    <mergeCell ref="H412:J412"/>
    <mergeCell ref="A413:E413"/>
    <mergeCell ref="F413:G413"/>
    <mergeCell ref="H413:J413"/>
    <mergeCell ref="A409:E409"/>
    <mergeCell ref="F409:G409"/>
    <mergeCell ref="H409:J409"/>
    <mergeCell ref="A410:E410"/>
    <mergeCell ref="F410:G410"/>
    <mergeCell ref="A411:E411"/>
    <mergeCell ref="F411:G411"/>
    <mergeCell ref="A407:E407"/>
    <mergeCell ref="F407:G407"/>
    <mergeCell ref="H407:J407"/>
    <mergeCell ref="A408:E408"/>
    <mergeCell ref="F408:G408"/>
    <mergeCell ref="H408:J408"/>
    <mergeCell ref="A405:E405"/>
    <mergeCell ref="F405:G405"/>
    <mergeCell ref="H405:J405"/>
    <mergeCell ref="A406:E406"/>
    <mergeCell ref="F406:G406"/>
    <mergeCell ref="H406:J406"/>
    <mergeCell ref="A403:E403"/>
    <mergeCell ref="F403:G403"/>
    <mergeCell ref="H403:J403"/>
    <mergeCell ref="A404:E404"/>
    <mergeCell ref="F404:G404"/>
    <mergeCell ref="H404:J404"/>
    <mergeCell ref="A400:J400"/>
    <mergeCell ref="A401:J401"/>
    <mergeCell ref="A402:E402"/>
    <mergeCell ref="F402:G402"/>
    <mergeCell ref="H402:J402"/>
    <mergeCell ref="A396:E396"/>
    <mergeCell ref="F396:G396"/>
    <mergeCell ref="H396:J396"/>
    <mergeCell ref="A397:J397"/>
    <mergeCell ref="A398:H398"/>
    <mergeCell ref="A394:E394"/>
    <mergeCell ref="F394:G394"/>
    <mergeCell ref="H394:J394"/>
    <mergeCell ref="A395:E395"/>
    <mergeCell ref="F395:G395"/>
    <mergeCell ref="H395:J395"/>
    <mergeCell ref="A389:E389"/>
    <mergeCell ref="F389:G389"/>
    <mergeCell ref="H389:J389"/>
    <mergeCell ref="A390:J390"/>
    <mergeCell ref="A391:J391"/>
    <mergeCell ref="A392:E393"/>
    <mergeCell ref="F392:J392"/>
    <mergeCell ref="F393:G393"/>
    <mergeCell ref="H393:J393"/>
    <mergeCell ref="A399:J399"/>
    <mergeCell ref="A387:E387"/>
    <mergeCell ref="F387:G387"/>
    <mergeCell ref="H387:J387"/>
    <mergeCell ref="A388:E388"/>
    <mergeCell ref="F388:G388"/>
    <mergeCell ref="H388:J388"/>
    <mergeCell ref="A385:E385"/>
    <mergeCell ref="F385:G385"/>
    <mergeCell ref="H385:J385"/>
    <mergeCell ref="A386:E386"/>
    <mergeCell ref="F386:G386"/>
    <mergeCell ref="H386:J386"/>
    <mergeCell ref="A383:E383"/>
    <mergeCell ref="F383:G383"/>
    <mergeCell ref="H383:J383"/>
    <mergeCell ref="A384:E384"/>
    <mergeCell ref="F384:G384"/>
    <mergeCell ref="H384:J384"/>
    <mergeCell ref="A380:J380"/>
    <mergeCell ref="A381:G381"/>
    <mergeCell ref="I381:J381"/>
    <mergeCell ref="A382:E382"/>
    <mergeCell ref="F382:G382"/>
    <mergeCell ref="H382:J382"/>
    <mergeCell ref="A378:D378"/>
    <mergeCell ref="E378:F378"/>
    <mergeCell ref="G378:H378"/>
    <mergeCell ref="I378:J378"/>
    <mergeCell ref="A379:D379"/>
    <mergeCell ref="E379:F379"/>
    <mergeCell ref="G379:H379"/>
    <mergeCell ref="I379:J379"/>
    <mergeCell ref="A376:D376"/>
    <mergeCell ref="E376:F376"/>
    <mergeCell ref="G376:H376"/>
    <mergeCell ref="I376:J376"/>
    <mergeCell ref="A377:D377"/>
    <mergeCell ref="E377:F377"/>
    <mergeCell ref="G377:H377"/>
    <mergeCell ref="I377:J377"/>
    <mergeCell ref="A374:D374"/>
    <mergeCell ref="E374:F374"/>
    <mergeCell ref="G374:H374"/>
    <mergeCell ref="I374:J374"/>
    <mergeCell ref="A375:D375"/>
    <mergeCell ref="E375:F375"/>
    <mergeCell ref="G375:H375"/>
    <mergeCell ref="I375:J375"/>
    <mergeCell ref="A371:J371"/>
    <mergeCell ref="A372:D372"/>
    <mergeCell ref="E372:F372"/>
    <mergeCell ref="G372:H372"/>
    <mergeCell ref="I372:J372"/>
    <mergeCell ref="A373:D373"/>
    <mergeCell ref="E373:F373"/>
    <mergeCell ref="G373:H373"/>
    <mergeCell ref="I373:J373"/>
    <mergeCell ref="A369:D369"/>
    <mergeCell ref="E369:F369"/>
    <mergeCell ref="G369:H369"/>
    <mergeCell ref="I369:J369"/>
    <mergeCell ref="A370:D370"/>
    <mergeCell ref="E370:F370"/>
    <mergeCell ref="G370:H370"/>
    <mergeCell ref="I370:J370"/>
    <mergeCell ref="A367:D367"/>
    <mergeCell ref="E367:F367"/>
    <mergeCell ref="G367:H367"/>
    <mergeCell ref="I367:J367"/>
    <mergeCell ref="A368:D368"/>
    <mergeCell ref="E368:F368"/>
    <mergeCell ref="G368:H368"/>
    <mergeCell ref="I368:J368"/>
    <mergeCell ref="A364:J364"/>
    <mergeCell ref="A365:D365"/>
    <mergeCell ref="E365:F365"/>
    <mergeCell ref="G365:H365"/>
    <mergeCell ref="I365:J365"/>
    <mergeCell ref="A366:D366"/>
    <mergeCell ref="E366:F366"/>
    <mergeCell ref="G366:H366"/>
    <mergeCell ref="I366:J366"/>
    <mergeCell ref="I361:J361"/>
    <mergeCell ref="A362:D362"/>
    <mergeCell ref="E362:F362"/>
    <mergeCell ref="G362:H362"/>
    <mergeCell ref="I362:J362"/>
    <mergeCell ref="A363:D363"/>
    <mergeCell ref="E363:F363"/>
    <mergeCell ref="G363:H363"/>
    <mergeCell ref="I363:J363"/>
    <mergeCell ref="A358:B358"/>
    <mergeCell ref="E358:F358"/>
    <mergeCell ref="G358:I358"/>
    <mergeCell ref="A359:B359"/>
    <mergeCell ref="E359:F359"/>
    <mergeCell ref="G359:I359"/>
    <mergeCell ref="A356:B356"/>
    <mergeCell ref="E356:F356"/>
    <mergeCell ref="G356:H356"/>
    <mergeCell ref="I356:J356"/>
    <mergeCell ref="A357:B357"/>
    <mergeCell ref="E357:F357"/>
    <mergeCell ref="G357:H357"/>
    <mergeCell ref="I357:J357"/>
    <mergeCell ref="A354:B354"/>
    <mergeCell ref="E354:F354"/>
    <mergeCell ref="G354:H354"/>
    <mergeCell ref="I354:J354"/>
    <mergeCell ref="A355:B355"/>
    <mergeCell ref="E355:F355"/>
    <mergeCell ref="G355:H355"/>
    <mergeCell ref="I355:J355"/>
    <mergeCell ref="J350:J351"/>
    <mergeCell ref="A352:B352"/>
    <mergeCell ref="E352:F352"/>
    <mergeCell ref="G352:I352"/>
    <mergeCell ref="A353:B353"/>
    <mergeCell ref="E353:F353"/>
    <mergeCell ref="G353:I353"/>
    <mergeCell ref="A347:E347"/>
    <mergeCell ref="F347:G347"/>
    <mergeCell ref="H347:J347"/>
    <mergeCell ref="A348:J348"/>
    <mergeCell ref="A349:B351"/>
    <mergeCell ref="C349:J349"/>
    <mergeCell ref="C350:C351"/>
    <mergeCell ref="D350:D351"/>
    <mergeCell ref="E350:F351"/>
    <mergeCell ref="G350:I351"/>
    <mergeCell ref="A345:E345"/>
    <mergeCell ref="F345:G345"/>
    <mergeCell ref="H345:J345"/>
    <mergeCell ref="A346:E346"/>
    <mergeCell ref="F346:G346"/>
    <mergeCell ref="H346:J346"/>
    <mergeCell ref="A343:E343"/>
    <mergeCell ref="F343:G343"/>
    <mergeCell ref="H343:J343"/>
    <mergeCell ref="A344:E344"/>
    <mergeCell ref="F344:G344"/>
    <mergeCell ref="H344:J344"/>
    <mergeCell ref="A340:C340"/>
    <mergeCell ref="D340:E340"/>
    <mergeCell ref="F340:G340"/>
    <mergeCell ref="H340:J340"/>
    <mergeCell ref="A341:J341"/>
    <mergeCell ref="A342:H342"/>
    <mergeCell ref="I342:J342"/>
    <mergeCell ref="A338:C338"/>
    <mergeCell ref="D338:E338"/>
    <mergeCell ref="F338:G338"/>
    <mergeCell ref="H338:J338"/>
    <mergeCell ref="A339:C339"/>
    <mergeCell ref="D339:E339"/>
    <mergeCell ref="F339:G339"/>
    <mergeCell ref="H339:J339"/>
    <mergeCell ref="A336:C336"/>
    <mergeCell ref="D336:E336"/>
    <mergeCell ref="F336:G336"/>
    <mergeCell ref="H336:J336"/>
    <mergeCell ref="A337:C337"/>
    <mergeCell ref="D337:E337"/>
    <mergeCell ref="F337:G337"/>
    <mergeCell ref="H337:J337"/>
    <mergeCell ref="A333:E333"/>
    <mergeCell ref="F333:G333"/>
    <mergeCell ref="H333:J333"/>
    <mergeCell ref="A334:J334"/>
    <mergeCell ref="A335:H335"/>
    <mergeCell ref="I335:J335"/>
    <mergeCell ref="A331:E331"/>
    <mergeCell ref="F331:G331"/>
    <mergeCell ref="H331:J331"/>
    <mergeCell ref="A332:E332"/>
    <mergeCell ref="F332:G332"/>
    <mergeCell ref="H332:J332"/>
    <mergeCell ref="A329:E329"/>
    <mergeCell ref="F329:G329"/>
    <mergeCell ref="H329:J329"/>
    <mergeCell ref="A330:E330"/>
    <mergeCell ref="F330:G330"/>
    <mergeCell ref="H330:J330"/>
    <mergeCell ref="A325:J326"/>
    <mergeCell ref="A327:H327"/>
    <mergeCell ref="I327:J327"/>
    <mergeCell ref="A328:E328"/>
    <mergeCell ref="F328:G328"/>
    <mergeCell ref="H328:J328"/>
    <mergeCell ref="A323:C323"/>
    <mergeCell ref="D323:E323"/>
    <mergeCell ref="F323:G323"/>
    <mergeCell ref="H323:J323"/>
    <mergeCell ref="A324:C324"/>
    <mergeCell ref="D324:E324"/>
    <mergeCell ref="F324:G324"/>
    <mergeCell ref="H324:J324"/>
    <mergeCell ref="A321:C321"/>
    <mergeCell ref="D321:E321"/>
    <mergeCell ref="F321:G321"/>
    <mergeCell ref="H321:J321"/>
    <mergeCell ref="A322:C322"/>
    <mergeCell ref="D322:E322"/>
    <mergeCell ref="F322:G322"/>
    <mergeCell ref="H322:J322"/>
    <mergeCell ref="A317:J317"/>
    <mergeCell ref="A318:J318"/>
    <mergeCell ref="A319:H319"/>
    <mergeCell ref="I319:J319"/>
    <mergeCell ref="A320:C320"/>
    <mergeCell ref="D320:E320"/>
    <mergeCell ref="F320:G320"/>
    <mergeCell ref="H320:J320"/>
    <mergeCell ref="A314:J314"/>
    <mergeCell ref="A315:J315"/>
    <mergeCell ref="A316:J316"/>
    <mergeCell ref="A267:J267"/>
    <mergeCell ref="A269:J269"/>
    <mergeCell ref="A270:J270"/>
    <mergeCell ref="A271:J271"/>
    <mergeCell ref="A272:J272"/>
    <mergeCell ref="C278:D278"/>
    <mergeCell ref="G278:H278"/>
    <mergeCell ref="C279:D279"/>
    <mergeCell ref="G279:H279"/>
    <mergeCell ref="A261:F261"/>
    <mergeCell ref="G261:J261"/>
    <mergeCell ref="A262:J262"/>
    <mergeCell ref="A263:J263"/>
    <mergeCell ref="A264:J264"/>
    <mergeCell ref="A266:J266"/>
    <mergeCell ref="C280:D280"/>
    <mergeCell ref="G280:H280"/>
    <mergeCell ref="C281:D281"/>
    <mergeCell ref="G281:H281"/>
    <mergeCell ref="C282:D282"/>
    <mergeCell ref="G282:H282"/>
    <mergeCell ref="I273:J273"/>
    <mergeCell ref="A274:A275"/>
    <mergeCell ref="B274:J274"/>
    <mergeCell ref="C275:D275"/>
    <mergeCell ref="G275:H275"/>
    <mergeCell ref="G295:H295"/>
    <mergeCell ref="C287:D287"/>
    <mergeCell ref="G287:H287"/>
    <mergeCell ref="A256:J256"/>
    <mergeCell ref="A257:J257"/>
    <mergeCell ref="A258:J258"/>
    <mergeCell ref="A259:F259"/>
    <mergeCell ref="G259:J259"/>
    <mergeCell ref="A260:F260"/>
    <mergeCell ref="G260:J260"/>
    <mergeCell ref="A250:J250"/>
    <mergeCell ref="A251:J251"/>
    <mergeCell ref="A252:J252"/>
    <mergeCell ref="A253:J253"/>
    <mergeCell ref="A254:J254"/>
    <mergeCell ref="A255:J255"/>
    <mergeCell ref="G243:H243"/>
    <mergeCell ref="G244:H244"/>
    <mergeCell ref="A245:J245"/>
    <mergeCell ref="G246:H246"/>
    <mergeCell ref="G247:H247"/>
    <mergeCell ref="A249:J249"/>
    <mergeCell ref="G237:H237"/>
    <mergeCell ref="G238:H238"/>
    <mergeCell ref="G239:H239"/>
    <mergeCell ref="A240:J240"/>
    <mergeCell ref="G241:H241"/>
    <mergeCell ref="G242:H242"/>
    <mergeCell ref="G226:H226"/>
    <mergeCell ref="G227:H227"/>
    <mergeCell ref="G228:H228"/>
    <mergeCell ref="G229:H229"/>
    <mergeCell ref="A235:J235"/>
    <mergeCell ref="G236:H236"/>
    <mergeCell ref="A231:J231"/>
    <mergeCell ref="A221:A222"/>
    <mergeCell ref="B221:J221"/>
    <mergeCell ref="G222:H222"/>
    <mergeCell ref="G223:H223"/>
    <mergeCell ref="A224:J224"/>
    <mergeCell ref="G225:H225"/>
    <mergeCell ref="A216:J216"/>
    <mergeCell ref="G217:H217"/>
    <mergeCell ref="G218:H218"/>
    <mergeCell ref="A219:J219"/>
    <mergeCell ref="I220:J220"/>
    <mergeCell ref="G212:H212"/>
    <mergeCell ref="G213:H213"/>
    <mergeCell ref="G214:H214"/>
    <mergeCell ref="G215:H215"/>
    <mergeCell ref="G204:H204"/>
    <mergeCell ref="A207:A208"/>
    <mergeCell ref="B207:J207"/>
    <mergeCell ref="G208:H208"/>
    <mergeCell ref="G209:H209"/>
    <mergeCell ref="A211:J211"/>
    <mergeCell ref="G198:H198"/>
    <mergeCell ref="A199:J199"/>
    <mergeCell ref="G200:H200"/>
    <mergeCell ref="G201:H201"/>
    <mergeCell ref="G202:H202"/>
    <mergeCell ref="G203:H203"/>
    <mergeCell ref="A192:F192"/>
    <mergeCell ref="G192:J192"/>
    <mergeCell ref="A194:J194"/>
    <mergeCell ref="A195:H195"/>
    <mergeCell ref="I195:J195"/>
    <mergeCell ref="A196:A197"/>
    <mergeCell ref="B196:J196"/>
    <mergeCell ref="G197:H197"/>
    <mergeCell ref="A188:J188"/>
    <mergeCell ref="A189:J189"/>
    <mergeCell ref="A190:F190"/>
    <mergeCell ref="G190:J190"/>
    <mergeCell ref="A191:F191"/>
    <mergeCell ref="G191:J191"/>
    <mergeCell ref="G181:H181"/>
    <mergeCell ref="A183:J183"/>
    <mergeCell ref="A184:J184"/>
    <mergeCell ref="A185:J185"/>
    <mergeCell ref="A186:J186"/>
    <mergeCell ref="A187:J187"/>
    <mergeCell ref="G175:H175"/>
    <mergeCell ref="G176:H176"/>
    <mergeCell ref="G177:H177"/>
    <mergeCell ref="G178:H178"/>
    <mergeCell ref="A179:J179"/>
    <mergeCell ref="G180:H180"/>
    <mergeCell ref="A169:J169"/>
    <mergeCell ref="G170:H170"/>
    <mergeCell ref="G171:H171"/>
    <mergeCell ref="G172:H172"/>
    <mergeCell ref="G173:H173"/>
    <mergeCell ref="A174:J174"/>
    <mergeCell ref="A163:J163"/>
    <mergeCell ref="G164:H164"/>
    <mergeCell ref="G165:H165"/>
    <mergeCell ref="G166:H166"/>
    <mergeCell ref="G167:H167"/>
    <mergeCell ref="G168:H168"/>
    <mergeCell ref="A159:H159"/>
    <mergeCell ref="I159:J159"/>
    <mergeCell ref="A160:A161"/>
    <mergeCell ref="B160:J160"/>
    <mergeCell ref="G161:H161"/>
    <mergeCell ref="G162:H162"/>
    <mergeCell ref="G151:H151"/>
    <mergeCell ref="G152:H152"/>
    <mergeCell ref="A153:J153"/>
    <mergeCell ref="G154:H154"/>
    <mergeCell ref="G155:H155"/>
    <mergeCell ref="A156:J158"/>
    <mergeCell ref="G145:H145"/>
    <mergeCell ref="G146:H146"/>
    <mergeCell ref="G147:H147"/>
    <mergeCell ref="A148:J148"/>
    <mergeCell ref="G149:H149"/>
    <mergeCell ref="G150:H150"/>
    <mergeCell ref="G139:H139"/>
    <mergeCell ref="G140:H140"/>
    <mergeCell ref="G141:H141"/>
    <mergeCell ref="G142:H142"/>
    <mergeCell ref="A143:J143"/>
    <mergeCell ref="G144:H144"/>
    <mergeCell ref="A134:A135"/>
    <mergeCell ref="B134:J134"/>
    <mergeCell ref="G135:H135"/>
    <mergeCell ref="G136:H136"/>
    <mergeCell ref="A137:J137"/>
    <mergeCell ref="G138:H138"/>
    <mergeCell ref="A128:J128"/>
    <mergeCell ref="A129:J129"/>
    <mergeCell ref="A130:J130"/>
    <mergeCell ref="A131:J131"/>
    <mergeCell ref="A132:J132"/>
    <mergeCell ref="A133:H133"/>
    <mergeCell ref="I133:J133"/>
    <mergeCell ref="A120:J120"/>
    <mergeCell ref="A122:J122"/>
    <mergeCell ref="A123:J123"/>
    <mergeCell ref="A124:J124"/>
    <mergeCell ref="A126:J126"/>
    <mergeCell ref="A127:J127"/>
    <mergeCell ref="A114:J114"/>
    <mergeCell ref="A115:J115"/>
    <mergeCell ref="A116:J116"/>
    <mergeCell ref="A117:J117"/>
    <mergeCell ref="A118:J118"/>
    <mergeCell ref="A119:J119"/>
    <mergeCell ref="A108:J108"/>
    <mergeCell ref="A109:J109"/>
    <mergeCell ref="A110:J110"/>
    <mergeCell ref="A111:J111"/>
    <mergeCell ref="A112:J112"/>
    <mergeCell ref="A113:J113"/>
    <mergeCell ref="A102:J102"/>
    <mergeCell ref="A103:J103"/>
    <mergeCell ref="A104:J104"/>
    <mergeCell ref="A105:J105"/>
    <mergeCell ref="A106:J106"/>
    <mergeCell ref="A107:J107"/>
    <mergeCell ref="A96:J96"/>
    <mergeCell ref="A97:J97"/>
    <mergeCell ref="A98:J98"/>
    <mergeCell ref="A99:J99"/>
    <mergeCell ref="A100:J100"/>
    <mergeCell ref="A101:J101"/>
    <mergeCell ref="A90:J90"/>
    <mergeCell ref="A91:J91"/>
    <mergeCell ref="A92:J92"/>
    <mergeCell ref="A93:J93"/>
    <mergeCell ref="A94:J94"/>
    <mergeCell ref="A95:J95"/>
    <mergeCell ref="A83:J83"/>
    <mergeCell ref="A84:J84"/>
    <mergeCell ref="A85:J85"/>
    <mergeCell ref="A86:C86"/>
    <mergeCell ref="A87:J87"/>
    <mergeCell ref="A89:J89"/>
    <mergeCell ref="A77:J77"/>
    <mergeCell ref="A78:J78"/>
    <mergeCell ref="A79:J79"/>
    <mergeCell ref="A80:J80"/>
    <mergeCell ref="A81:J81"/>
    <mergeCell ref="A82:J82"/>
    <mergeCell ref="A75:C75"/>
    <mergeCell ref="D75:F75"/>
    <mergeCell ref="G75:H75"/>
    <mergeCell ref="I75:J75"/>
    <mergeCell ref="A76:C76"/>
    <mergeCell ref="D76:F76"/>
    <mergeCell ref="G76:H76"/>
    <mergeCell ref="I76:J76"/>
    <mergeCell ref="A73:C73"/>
    <mergeCell ref="D73:F73"/>
    <mergeCell ref="G73:H73"/>
    <mergeCell ref="I73:J73"/>
    <mergeCell ref="A74:C74"/>
    <mergeCell ref="D74:F74"/>
    <mergeCell ref="G74:H74"/>
    <mergeCell ref="I74:J74"/>
    <mergeCell ref="A66:J66"/>
    <mergeCell ref="A68:J68"/>
    <mergeCell ref="A69:J69"/>
    <mergeCell ref="A70:J70"/>
    <mergeCell ref="A71:J71"/>
    <mergeCell ref="A72:C72"/>
    <mergeCell ref="D72:F72"/>
    <mergeCell ref="G72:H72"/>
    <mergeCell ref="I72:J72"/>
    <mergeCell ref="A60:J60"/>
    <mergeCell ref="A61:J61"/>
    <mergeCell ref="A62:J62"/>
    <mergeCell ref="A63:J63"/>
    <mergeCell ref="A64:J64"/>
    <mergeCell ref="A65:J65"/>
    <mergeCell ref="A54:J54"/>
    <mergeCell ref="A55:J55"/>
    <mergeCell ref="A56:J56"/>
    <mergeCell ref="A57:J57"/>
    <mergeCell ref="A58:J58"/>
    <mergeCell ref="A59:J59"/>
    <mergeCell ref="A48:J48"/>
    <mergeCell ref="A49:J49"/>
    <mergeCell ref="A50:J50"/>
    <mergeCell ref="A51:J51"/>
    <mergeCell ref="A52:J52"/>
    <mergeCell ref="A53:J53"/>
    <mergeCell ref="A41:J41"/>
    <mergeCell ref="A43:J43"/>
    <mergeCell ref="A44:J44"/>
    <mergeCell ref="A45:J45"/>
    <mergeCell ref="A46:J46"/>
    <mergeCell ref="A47:J47"/>
    <mergeCell ref="G37:H37"/>
    <mergeCell ref="A38:C38"/>
    <mergeCell ref="D38:E38"/>
    <mergeCell ref="G38:H38"/>
    <mergeCell ref="A39:C39"/>
    <mergeCell ref="D39:E39"/>
    <mergeCell ref="G39:H39"/>
    <mergeCell ref="A35:C35"/>
    <mergeCell ref="D35:E35"/>
    <mergeCell ref="G35:H35"/>
    <mergeCell ref="I35:J35"/>
    <mergeCell ref="A36:C36"/>
    <mergeCell ref="D36:E36"/>
    <mergeCell ref="G36:H36"/>
    <mergeCell ref="I36:J39"/>
    <mergeCell ref="A37:C37"/>
    <mergeCell ref="D37:E37"/>
    <mergeCell ref="H13:J13"/>
    <mergeCell ref="A30:D30"/>
    <mergeCell ref="E30:G30"/>
    <mergeCell ref="H30:J30"/>
    <mergeCell ref="A31:J31"/>
    <mergeCell ref="A32:J32"/>
    <mergeCell ref="A33:C34"/>
    <mergeCell ref="D33:F33"/>
    <mergeCell ref="G33:H34"/>
    <mergeCell ref="I33:J34"/>
    <mergeCell ref="D34:E34"/>
    <mergeCell ref="A28:D28"/>
    <mergeCell ref="E28:G28"/>
    <mergeCell ref="H28:J28"/>
    <mergeCell ref="A29:D29"/>
    <mergeCell ref="E29:G29"/>
    <mergeCell ref="H29:J29"/>
    <mergeCell ref="A24:J24"/>
    <mergeCell ref="A25:J25"/>
    <mergeCell ref="A26:J26"/>
    <mergeCell ref="A27:D27"/>
    <mergeCell ref="E27:G27"/>
    <mergeCell ref="H27:J27"/>
    <mergeCell ref="A7:J7"/>
    <mergeCell ref="A8:J8"/>
    <mergeCell ref="A9:J9"/>
    <mergeCell ref="A10:J10"/>
    <mergeCell ref="A11:E11"/>
    <mergeCell ref="F11:G11"/>
    <mergeCell ref="H11:J11"/>
    <mergeCell ref="A1:J1"/>
    <mergeCell ref="A2:J2"/>
    <mergeCell ref="A3:J3"/>
    <mergeCell ref="A4:J4"/>
    <mergeCell ref="A5:J5"/>
    <mergeCell ref="A6:J6"/>
    <mergeCell ref="L483:L486"/>
    <mergeCell ref="L372:L378"/>
    <mergeCell ref="A18:J18"/>
    <mergeCell ref="A19:J19"/>
    <mergeCell ref="A20:J20"/>
    <mergeCell ref="A21:J21"/>
    <mergeCell ref="A22:J22"/>
    <mergeCell ref="A23:J23"/>
    <mergeCell ref="A14:E14"/>
    <mergeCell ref="F14:G14"/>
    <mergeCell ref="H14:J14"/>
    <mergeCell ref="A15:J15"/>
    <mergeCell ref="A16:J16"/>
    <mergeCell ref="A17:J17"/>
    <mergeCell ref="A12:E12"/>
    <mergeCell ref="F12:G12"/>
    <mergeCell ref="H12:J12"/>
    <mergeCell ref="A13:E13"/>
    <mergeCell ref="F13:G13"/>
    <mergeCell ref="L534:L538"/>
    <mergeCell ref="L594:L596"/>
    <mergeCell ref="L743:L744"/>
    <mergeCell ref="L781:L782"/>
    <mergeCell ref="A821:J821"/>
    <mergeCell ref="A822:D822"/>
    <mergeCell ref="F822:H822"/>
    <mergeCell ref="I822:J822"/>
    <mergeCell ref="A823:D823"/>
    <mergeCell ref="F823:H823"/>
    <mergeCell ref="I823:J823"/>
    <mergeCell ref="A824:E824"/>
    <mergeCell ref="F824:H824"/>
    <mergeCell ref="I824:J824"/>
    <mergeCell ref="A825:E825"/>
    <mergeCell ref="F825:H825"/>
    <mergeCell ref="I825:J825"/>
    <mergeCell ref="A535:B535"/>
    <mergeCell ref="E535:F535"/>
    <mergeCell ref="G535:H535"/>
    <mergeCell ref="I535:J535"/>
    <mergeCell ref="A536:B536"/>
    <mergeCell ref="E536:F536"/>
    <mergeCell ref="G536:H536"/>
    <mergeCell ref="I536:J536"/>
    <mergeCell ref="A549:H549"/>
    <mergeCell ref="I550:J550"/>
    <mergeCell ref="A551:B553"/>
    <mergeCell ref="C551:C553"/>
    <mergeCell ref="D551:D553"/>
    <mergeCell ref="E551:F553"/>
    <mergeCell ref="G551:H553"/>
  </mergeCells>
  <pageMargins left="0.9055118110236221" right="0.6692913385826772" top="0.94488188976377963" bottom="0.55118110236220474" header="0.51181102362204722" footer="0.31496062992125984"/>
  <pageSetup paperSize="9" scale="87" orientation="portrait" verticalDpi="300" r:id="rId1"/>
  <headerFooter>
    <oddHeader>&amp;L&amp;"Arial,Tučná kurzíva"&amp;9Poznámky Úč POD 3 - 04&amp;R&amp;"Calibri,Kurzíva"&amp;10IČO: 35912782            DIČ:2021918008</oddHeader>
    <oddFooter>&amp;R&amp;P</oddFooter>
  </headerFooter>
  <rowBreaks count="14" manualBreakCount="14">
    <brk id="68" max="9" man="1"/>
    <brk id="109" max="9" man="1"/>
    <brk id="229" max="9" man="1"/>
    <brk id="271" max="9" man="1"/>
    <brk id="312" max="9" man="1"/>
    <brk id="389" max="15" man="1"/>
    <brk id="463" max="9" man="1"/>
    <brk id="548" max="9" man="1"/>
    <brk id="606" max="9" man="1"/>
    <brk id="671" max="9" man="1"/>
    <brk id="733" max="9" man="1"/>
    <brk id="836" max="9" man="1"/>
    <brk id="901" max="15" man="1"/>
    <brk id="947" max="1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20</vt:i4>
      </vt:variant>
    </vt:vector>
  </HeadingPairs>
  <TitlesOfParts>
    <vt:vector size="22" baseType="lpstr">
      <vt:lpstr>poznámky 2014</vt:lpstr>
      <vt:lpstr>poznámky 2015</vt:lpstr>
      <vt:lpstr>'poznámky 2014'!_Toc530739894</vt:lpstr>
      <vt:lpstr>'poznámky 2015'!_Toc530739894</vt:lpstr>
      <vt:lpstr>'poznámky 2014'!_Toc530739896</vt:lpstr>
      <vt:lpstr>'poznámky 2015'!_Toc530739896</vt:lpstr>
      <vt:lpstr>'poznámky 2014'!_Toc530739897</vt:lpstr>
      <vt:lpstr>'poznámky 2015'!_Toc530739897</vt:lpstr>
      <vt:lpstr>'poznámky 2014'!_Toc530739899</vt:lpstr>
      <vt:lpstr>'poznámky 2015'!_Toc530739899</vt:lpstr>
      <vt:lpstr>'poznámky 2014'!_Toc530739900</vt:lpstr>
      <vt:lpstr>'poznámky 2015'!_Toc530739900</vt:lpstr>
      <vt:lpstr>'poznámky 2014'!_Toc530739907</vt:lpstr>
      <vt:lpstr>'poznámky 2015'!_Toc530739907</vt:lpstr>
      <vt:lpstr>'poznámky 2014'!_Toc530739923</vt:lpstr>
      <vt:lpstr>'poznámky 2015'!_Toc530739923</vt:lpstr>
      <vt:lpstr>'poznámky 2014'!_Toc530739924</vt:lpstr>
      <vt:lpstr>'poznámky 2015'!_Toc530739924</vt:lpstr>
      <vt:lpstr>'poznámky 2014'!_Toc530739925</vt:lpstr>
      <vt:lpstr>'poznámky 2015'!_Toc530739925</vt:lpstr>
      <vt:lpstr>'poznámky 2014'!Oblasť_tlače</vt:lpstr>
      <vt:lpstr>'poznámky 2015'!Oblasť_tlače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Ekonom</cp:lastModifiedBy>
  <cp:lastPrinted>2016-03-21T22:24:27Z</cp:lastPrinted>
  <dcterms:created xsi:type="dcterms:W3CDTF">2015-03-26T00:47:42Z</dcterms:created>
  <dcterms:modified xsi:type="dcterms:W3CDTF">2016-03-22T07:43:03Z</dcterms:modified>
</cp:coreProperties>
</file>