
<file path=[Content_Types].xml><?xml version="1.0" encoding="utf-8"?>
<Types xmlns="http://schemas.openxmlformats.org/package/2006/content-types">
  <Override PartName="/xl/worksheets/sheet15.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SingleCells1.xml" ContentType="application/vnd.openxmlformats-officedocument.spreadsheetml.tableSingleCells+xml"/>
  <Override PartName="/xl/tables/table1.xml" ContentType="application/vnd.openxmlformats-officedocument.spreadsheetml.table+xml"/>
  <Override PartName="/xl/tables/table2.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tables/table10.xml" ContentType="application/vnd.openxmlformats-officedocument.spreadsheetml.table+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Override PartName="/xl/tables/table9.xml" ContentType="application/vnd.openxmlformats-officedocument.spreadsheetml.table+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tables/table8.xml" ContentType="application/vnd.openxmlformats-officedocument.spreadsheetml.table+xml"/>
  <Override PartName="/xl/worksheets/sheet17.xml" ContentType="application/vnd.openxmlformats-officedocument.spreadsheetml.worksheet+xml"/>
  <Override PartName="/xl/worksheets/sheet18.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20730" windowHeight="9135" tabRatio="781" firstSheet="4" activeTab="13"/>
  </bookViews>
  <sheets>
    <sheet name="UVOD" sheetId="25" r:id="rId1"/>
    <sheet name="FU" sheetId="20" state="hidden" r:id="rId2"/>
    <sheet name="XML Export" sheetId="22" state="hidden" r:id="rId3"/>
    <sheet name="ZAKL_DATA" sheetId="11" r:id="rId4"/>
    <sheet name="XML_export" sheetId="23" r:id="rId5"/>
    <sheet name="1" sheetId="1" r:id="rId6"/>
    <sheet name="2" sheetId="2" r:id="rId7"/>
    <sheet name="3" sheetId="3" r:id="rId8"/>
    <sheet name="4" sheetId="4" r:id="rId9"/>
    <sheet name="5" sheetId="5" r:id="rId10"/>
    <sheet name="6" sheetId="6" r:id="rId11"/>
    <sheet name="7" sheetId="7" r:id="rId12"/>
    <sheet name="8" sheetId="8" r:id="rId13"/>
    <sheet name="Př_I" sheetId="14" r:id="rId14"/>
    <sheet name="Př_H1" sheetId="15" r:id="rId15"/>
    <sheet name="Př_H2" sheetId="16" r:id="rId16"/>
    <sheet name="Př_H3" sheetId="18" r:id="rId17"/>
    <sheet name="Př_12I" sheetId="19" r:id="rId18"/>
    <sheet name="Povinná_příloha" sheetId="12" r:id="rId19"/>
    <sheet name="Účetní_závěrka" sheetId="24" r:id="rId20"/>
    <sheet name="Zálohy" sheetId="9" r:id="rId21"/>
    <sheet name="Přeplatek" sheetId="13" r:id="rId22"/>
  </sheets>
  <externalReferences>
    <externalReference r:id="rId23"/>
    <externalReference r:id="rId24"/>
    <externalReference r:id="rId25"/>
    <externalReference r:id="rId26"/>
  </externalReferences>
  <definedNames>
    <definedName name="fin_ur" localSheetId="0">[1]FU!$B$3:$B$17</definedName>
    <definedName name="fin_ur">FU!$B$3:$B$17</definedName>
    <definedName name="_xlnm.Print_Area" localSheetId="5">'1'!$A$1:$L$59</definedName>
    <definedName name="_xlnm.Print_Area" localSheetId="6">'2'!$A$1:$F$31</definedName>
    <definedName name="_xlnm.Print_Area" localSheetId="7">'3'!$A$1:$E$42</definedName>
    <definedName name="_xlnm.Print_Area" localSheetId="8">'4'!$A$1:$F$32</definedName>
    <definedName name="_xlnm.Print_Area" localSheetId="9">'5'!$A$1:$G$45</definedName>
    <definedName name="_xlnm.Print_Area" localSheetId="10">'6'!$A$1:$E$41</definedName>
    <definedName name="_xlnm.Print_Area" localSheetId="11">'7'!$A$1:$D$41</definedName>
    <definedName name="_xlnm.Print_Area" localSheetId="12">'8'!$A$1:$G$55</definedName>
    <definedName name="_xlnm.Print_Area" localSheetId="18">Povinná_příloha!$B$1:$H$66</definedName>
    <definedName name="_xlnm.Print_Area" localSheetId="17">Př_12I!$A$1:$F$47</definedName>
    <definedName name="_xlnm.Print_Area" localSheetId="14">Př_H1!$A$1:$G$39</definedName>
    <definedName name="_xlnm.Print_Area" localSheetId="15">Př_H2!$A$1:$E$36</definedName>
    <definedName name="_xlnm.Print_Area" localSheetId="16">Př_H3!$A$1:$E$47</definedName>
    <definedName name="_xlnm.Print_Area" localSheetId="13">Př_I!$A$1:$G$37</definedName>
    <definedName name="_xlnm.Print_Area" localSheetId="21">Přeplatek!$A$1:$D$25</definedName>
    <definedName name="_xlnm.Print_Area" localSheetId="19">Účetní_závěrka!$B$1:$L$141</definedName>
    <definedName name="_xlnm.Print_Area" localSheetId="0">UVOD!$A$1:$K$39</definedName>
    <definedName name="_xlnm.Print_Area" localSheetId="4">XML_export!$A$1:$B$28</definedName>
    <definedName name="_xlnm.Print_Area" localSheetId="3">ZAKL_DATA!$A$1:$E$42</definedName>
    <definedName name="_xlnm.Print_Area" localSheetId="20">Zálohy!$A$1:$B$19</definedName>
    <definedName name="PR_cislo" localSheetId="2">'XML Export'!$A$567</definedName>
    <definedName name="PR_jm_souboru" localSheetId="2">'XML Export'!$C$567</definedName>
    <definedName name="PR_kodovani" localSheetId="2">'XML Export'!$D$567</definedName>
    <definedName name="PR_nazev" localSheetId="2">'XML Export'!$B$567</definedName>
    <definedName name="stat_kod2">FU!$K$3:$K$253</definedName>
    <definedName name="staty" localSheetId="0">[1]FU!$J$3:$J$253</definedName>
    <definedName name="staty">FU!$J$3:$J$253</definedName>
    <definedName name="uzemni_prac">FU!$E$3:$E$204</definedName>
    <definedName name="validation_list" localSheetId="0">OFFSET([2]činnosti!$E$2,,,COUNTIF('[3]Obory činnosti'!$E$2:$E$1750,"?*"))</definedName>
    <definedName name="validation_list">OFFSET('[3]Obory činnosti'!$E$2,,,COUNTIF('[3]Obory činnosti'!$E$2:$E$1750,"?*"))</definedName>
    <definedName name="validation_list2" localSheetId="0">OFFSET([1]FU!$H$3,,,COUNTIF([1]FU!$H$3:$H$204,"?*"))</definedName>
    <definedName name="validation_list2" localSheetId="4">OFFSET('[4]Finanční úřady'!$H$3,,,COUNTIF('[4]Finanční úřady'!$H$3:$H$204,"?*"))</definedName>
    <definedName name="validation_list2">OFFSET(FU!$H$3,,,COUNTIF(FU!$H$3:$H$204,"?*"))</definedName>
    <definedName name="vl_cinnosti" localSheetId="0">OFFSET([1]FU!$Q$3,,,COUNTIF([1]FU!$Q$3:$Q$1699,"?*"))</definedName>
    <definedName name="vl_cinnosti">OFFSET(FU!$Q$3,,,COUNTIF(FU!$Q$3:$Q$1699,"?*"))</definedName>
    <definedName name="VL_Obec">OFFSET(FU!$T$3,,,COUNTIF(FU!$T$3:$T$6255,"?*"))</definedName>
  </definedNames>
  <calcPr calcId="124519"/>
</workbook>
</file>

<file path=xl/calcChain.xml><?xml version="1.0" encoding="utf-8"?>
<calcChain xmlns="http://schemas.openxmlformats.org/spreadsheetml/2006/main">
  <c r="S4" i="20"/>
  <c r="S5"/>
  <c r="S6"/>
  <c r="S7"/>
  <c r="S8"/>
  <c r="S9"/>
  <c r="S10"/>
  <c r="S11"/>
  <c r="S12"/>
  <c r="S13"/>
  <c r="S14"/>
  <c r="S15"/>
  <c r="S16"/>
  <c r="S17"/>
  <c r="S18"/>
  <c r="S19"/>
  <c r="S20"/>
  <c r="S21"/>
  <c r="S22"/>
  <c r="S23"/>
  <c r="S24"/>
  <c r="S25"/>
  <c r="S26"/>
  <c r="S27"/>
  <c r="S28"/>
  <c r="S29"/>
  <c r="S30"/>
  <c r="S31"/>
  <c r="S32"/>
  <c r="S33"/>
  <c r="S34"/>
  <c r="S35"/>
  <c r="S36"/>
  <c r="S37"/>
  <c r="S38"/>
  <c r="S39"/>
  <c r="S40"/>
  <c r="S41"/>
  <c r="S42"/>
  <c r="S43"/>
  <c r="S44"/>
  <c r="S45"/>
  <c r="S46"/>
  <c r="S47"/>
  <c r="S48"/>
  <c r="S49"/>
  <c r="S50"/>
  <c r="S51"/>
  <c r="S52"/>
  <c r="S53"/>
  <c r="S54"/>
  <c r="S55"/>
  <c r="S56"/>
  <c r="S57"/>
  <c r="S58"/>
  <c r="S59"/>
  <c r="S60"/>
  <c r="S61"/>
  <c r="S62"/>
  <c r="S63"/>
  <c r="S64"/>
  <c r="S65"/>
  <c r="S66"/>
  <c r="S67"/>
  <c r="S68"/>
  <c r="S69"/>
  <c r="S70"/>
  <c r="S71"/>
  <c r="S72"/>
  <c r="S73"/>
  <c r="S74"/>
  <c r="S75"/>
  <c r="S76"/>
  <c r="S77"/>
  <c r="S78"/>
  <c r="S79"/>
  <c r="S80"/>
  <c r="S81"/>
  <c r="S82"/>
  <c r="S83"/>
  <c r="S84"/>
  <c r="S85"/>
  <c r="S86"/>
  <c r="S87"/>
  <c r="S88"/>
  <c r="S89"/>
  <c r="S90"/>
  <c r="S91"/>
  <c r="S92"/>
  <c r="S93"/>
  <c r="S94"/>
  <c r="S95"/>
  <c r="S96"/>
  <c r="S97"/>
  <c r="S98"/>
  <c r="S99"/>
  <c r="S100"/>
  <c r="S101"/>
  <c r="S102"/>
  <c r="S103"/>
  <c r="S104"/>
  <c r="S105"/>
  <c r="S106"/>
  <c r="S107"/>
  <c r="S108"/>
  <c r="S109"/>
  <c r="S110"/>
  <c r="S111"/>
  <c r="S112"/>
  <c r="S113"/>
  <c r="S114"/>
  <c r="S115"/>
  <c r="S116"/>
  <c r="S117"/>
  <c r="S118"/>
  <c r="S119"/>
  <c r="S120"/>
  <c r="S121"/>
  <c r="S122"/>
  <c r="S123"/>
  <c r="S124"/>
  <c r="S125"/>
  <c r="S126"/>
  <c r="S127"/>
  <c r="S128"/>
  <c r="S129"/>
  <c r="S130"/>
  <c r="S131"/>
  <c r="S132"/>
  <c r="S133"/>
  <c r="S134"/>
  <c r="S135"/>
  <c r="S136"/>
  <c r="S137"/>
  <c r="S138"/>
  <c r="S139"/>
  <c r="S140"/>
  <c r="S141"/>
  <c r="S142"/>
  <c r="S143"/>
  <c r="S144"/>
  <c r="S145"/>
  <c r="S146"/>
  <c r="S147"/>
  <c r="S148"/>
  <c r="S149"/>
  <c r="S150"/>
  <c r="S151"/>
  <c r="S152"/>
  <c r="S153"/>
  <c r="S154"/>
  <c r="S155"/>
  <c r="S156"/>
  <c r="S157"/>
  <c r="S158"/>
  <c r="S159"/>
  <c r="S160"/>
  <c r="S161"/>
  <c r="S162"/>
  <c r="S163"/>
  <c r="S164"/>
  <c r="S165"/>
  <c r="S166"/>
  <c r="S167"/>
  <c r="S168"/>
  <c r="S169"/>
  <c r="S170"/>
  <c r="S171"/>
  <c r="S172"/>
  <c r="S173"/>
  <c r="S174"/>
  <c r="S175"/>
  <c r="S176"/>
  <c r="S177"/>
  <c r="S178"/>
  <c r="S179"/>
  <c r="S180"/>
  <c r="S181"/>
  <c r="S182"/>
  <c r="S183"/>
  <c r="S184"/>
  <c r="S185"/>
  <c r="S186"/>
  <c r="S187"/>
  <c r="S188"/>
  <c r="S189"/>
  <c r="S190"/>
  <c r="S191"/>
  <c r="S192"/>
  <c r="S193"/>
  <c r="S194"/>
  <c r="S195"/>
  <c r="S196"/>
  <c r="S197"/>
  <c r="S198"/>
  <c r="S199"/>
  <c r="S200"/>
  <c r="S201"/>
  <c r="S202"/>
  <c r="S203"/>
  <c r="S204"/>
  <c r="S205"/>
  <c r="S206"/>
  <c r="S207"/>
  <c r="S208"/>
  <c r="S209"/>
  <c r="S210"/>
  <c r="S211"/>
  <c r="S212"/>
  <c r="S213"/>
  <c r="S214"/>
  <c r="S215"/>
  <c r="S216"/>
  <c r="S217"/>
  <c r="S218"/>
  <c r="S219"/>
  <c r="S220"/>
  <c r="S221"/>
  <c r="S222"/>
  <c r="S223"/>
  <c r="S224"/>
  <c r="S225"/>
  <c r="S226"/>
  <c r="S227"/>
  <c r="S228"/>
  <c r="S229"/>
  <c r="S230"/>
  <c r="S231"/>
  <c r="S232"/>
  <c r="S233"/>
  <c r="S234"/>
  <c r="S235"/>
  <c r="S236"/>
  <c r="S237"/>
  <c r="S238"/>
  <c r="S239"/>
  <c r="S240"/>
  <c r="S241"/>
  <c r="S242"/>
  <c r="S243"/>
  <c r="S244"/>
  <c r="S245"/>
  <c r="S246"/>
  <c r="S247"/>
  <c r="S248"/>
  <c r="S249"/>
  <c r="S250"/>
  <c r="S251"/>
  <c r="S252"/>
  <c r="S253"/>
  <c r="S254"/>
  <c r="S255"/>
  <c r="S256"/>
  <c r="S257"/>
  <c r="S258"/>
  <c r="S259"/>
  <c r="S260"/>
  <c r="S261"/>
  <c r="S262"/>
  <c r="S263"/>
  <c r="S264"/>
  <c r="S265"/>
  <c r="S266"/>
  <c r="S267"/>
  <c r="S268"/>
  <c r="S269"/>
  <c r="S270"/>
  <c r="S271"/>
  <c r="S272"/>
  <c r="S273"/>
  <c r="S274"/>
  <c r="S275"/>
  <c r="S276"/>
  <c r="S277"/>
  <c r="S278"/>
  <c r="S279"/>
  <c r="S280"/>
  <c r="S281"/>
  <c r="S282"/>
  <c r="S283"/>
  <c r="S284"/>
  <c r="S285"/>
  <c r="S286"/>
  <c r="S287"/>
  <c r="S288"/>
  <c r="S289"/>
  <c r="S290"/>
  <c r="S291"/>
  <c r="S292"/>
  <c r="S293"/>
  <c r="S294"/>
  <c r="S295"/>
  <c r="S296"/>
  <c r="S297"/>
  <c r="S298"/>
  <c r="S299"/>
  <c r="S300"/>
  <c r="S301"/>
  <c r="S302"/>
  <c r="S303"/>
  <c r="S304"/>
  <c r="S305"/>
  <c r="S306"/>
  <c r="S307"/>
  <c r="S308"/>
  <c r="S309"/>
  <c r="S310"/>
  <c r="S311"/>
  <c r="S312"/>
  <c r="S313"/>
  <c r="S314"/>
  <c r="S315"/>
  <c r="S316"/>
  <c r="S317"/>
  <c r="S318"/>
  <c r="S319"/>
  <c r="S320"/>
  <c r="S321"/>
  <c r="S322"/>
  <c r="S323"/>
  <c r="S324"/>
  <c r="S325"/>
  <c r="S326"/>
  <c r="S327"/>
  <c r="S328"/>
  <c r="S329"/>
  <c r="S330"/>
  <c r="S331"/>
  <c r="S332"/>
  <c r="S333"/>
  <c r="S334"/>
  <c r="S335"/>
  <c r="S336"/>
  <c r="S337"/>
  <c r="S338"/>
  <c r="S339"/>
  <c r="S340"/>
  <c r="S341"/>
  <c r="S342"/>
  <c r="S343"/>
  <c r="S344"/>
  <c r="S345"/>
  <c r="S346"/>
  <c r="S347"/>
  <c r="S348"/>
  <c r="S349"/>
  <c r="S350"/>
  <c r="S351"/>
  <c r="S352"/>
  <c r="S353"/>
  <c r="S354"/>
  <c r="S355"/>
  <c r="S356"/>
  <c r="S357"/>
  <c r="S358"/>
  <c r="S359"/>
  <c r="S360"/>
  <c r="S361"/>
  <c r="S362"/>
  <c r="S363"/>
  <c r="S364"/>
  <c r="S365"/>
  <c r="S366"/>
  <c r="S367"/>
  <c r="S368"/>
  <c r="S369"/>
  <c r="S370"/>
  <c r="S371"/>
  <c r="S372"/>
  <c r="S373"/>
  <c r="S374"/>
  <c r="S375"/>
  <c r="S376"/>
  <c r="S377"/>
  <c r="S378"/>
  <c r="S379"/>
  <c r="S380"/>
  <c r="S381"/>
  <c r="S382"/>
  <c r="S383"/>
  <c r="S384"/>
  <c r="S385"/>
  <c r="S386"/>
  <c r="S387"/>
  <c r="S388"/>
  <c r="S389"/>
  <c r="S390"/>
  <c r="S391"/>
  <c r="S392"/>
  <c r="S393"/>
  <c r="S394"/>
  <c r="S395"/>
  <c r="S396"/>
  <c r="S397"/>
  <c r="S398"/>
  <c r="S399"/>
  <c r="S400"/>
  <c r="S401"/>
  <c r="S402"/>
  <c r="S403"/>
  <c r="S404"/>
  <c r="S405"/>
  <c r="S406"/>
  <c r="S407"/>
  <c r="S408"/>
  <c r="S409"/>
  <c r="S410"/>
  <c r="S411"/>
  <c r="S412"/>
  <c r="S413"/>
  <c r="S414"/>
  <c r="S415"/>
  <c r="S416"/>
  <c r="S417"/>
  <c r="S418"/>
  <c r="S419"/>
  <c r="S420"/>
  <c r="S421"/>
  <c r="S422"/>
  <c r="S423"/>
  <c r="S424"/>
  <c r="S425"/>
  <c r="S426"/>
  <c r="S427"/>
  <c r="S428"/>
  <c r="S429"/>
  <c r="S430"/>
  <c r="S431"/>
  <c r="S432"/>
  <c r="S433"/>
  <c r="S434"/>
  <c r="S435"/>
  <c r="S436"/>
  <c r="S437"/>
  <c r="S438"/>
  <c r="S439"/>
  <c r="S440"/>
  <c r="S441"/>
  <c r="S442"/>
  <c r="S443"/>
  <c r="S444"/>
  <c r="S445"/>
  <c r="S446"/>
  <c r="S447"/>
  <c r="S448"/>
  <c r="S449"/>
  <c r="S450"/>
  <c r="S451"/>
  <c r="S452"/>
  <c r="S453"/>
  <c r="S454"/>
  <c r="S455"/>
  <c r="S456"/>
  <c r="S457"/>
  <c r="S458"/>
  <c r="S459"/>
  <c r="S460"/>
  <c r="S461"/>
  <c r="S462"/>
  <c r="S463"/>
  <c r="S464"/>
  <c r="S465"/>
  <c r="S466"/>
  <c r="S467"/>
  <c r="S468"/>
  <c r="S469"/>
  <c r="S470"/>
  <c r="S471"/>
  <c r="S472"/>
  <c r="S473"/>
  <c r="S474"/>
  <c r="S475"/>
  <c r="S476"/>
  <c r="S477"/>
  <c r="S478"/>
  <c r="S479"/>
  <c r="S480"/>
  <c r="S481"/>
  <c r="S482"/>
  <c r="S483"/>
  <c r="S484"/>
  <c r="S485"/>
  <c r="S486"/>
  <c r="S487"/>
  <c r="S488"/>
  <c r="S489"/>
  <c r="S490"/>
  <c r="S491"/>
  <c r="S492"/>
  <c r="S493"/>
  <c r="S494"/>
  <c r="S495"/>
  <c r="S496"/>
  <c r="S497"/>
  <c r="S498"/>
  <c r="S499"/>
  <c r="S500"/>
  <c r="S501"/>
  <c r="S502"/>
  <c r="S503"/>
  <c r="S504"/>
  <c r="S505"/>
  <c r="S506"/>
  <c r="S507"/>
  <c r="S508"/>
  <c r="S509"/>
  <c r="S510"/>
  <c r="S511"/>
  <c r="S512"/>
  <c r="S513"/>
  <c r="S514"/>
  <c r="S515"/>
  <c r="S516"/>
  <c r="S517"/>
  <c r="S518"/>
  <c r="S519"/>
  <c r="S520"/>
  <c r="S521"/>
  <c r="S522"/>
  <c r="S523"/>
  <c r="S524"/>
  <c r="S525"/>
  <c r="S526"/>
  <c r="S527"/>
  <c r="S528"/>
  <c r="S529"/>
  <c r="S530"/>
  <c r="S531"/>
  <c r="S532"/>
  <c r="S533"/>
  <c r="S534"/>
  <c r="S535"/>
  <c r="S536"/>
  <c r="S537"/>
  <c r="S538"/>
  <c r="S539"/>
  <c r="S540"/>
  <c r="S541"/>
  <c r="S542"/>
  <c r="S543"/>
  <c r="S544"/>
  <c r="S545"/>
  <c r="S546"/>
  <c r="S547"/>
  <c r="S548"/>
  <c r="S549"/>
  <c r="S550"/>
  <c r="S551"/>
  <c r="S552"/>
  <c r="S553"/>
  <c r="S554"/>
  <c r="S555"/>
  <c r="S556"/>
  <c r="S557"/>
  <c r="S558"/>
  <c r="S559"/>
  <c r="S560"/>
  <c r="S561"/>
  <c r="S562"/>
  <c r="S563"/>
  <c r="S564"/>
  <c r="S565"/>
  <c r="S566"/>
  <c r="S567"/>
  <c r="S568"/>
  <c r="S569"/>
  <c r="S570"/>
  <c r="S571"/>
  <c r="S572"/>
  <c r="S573"/>
  <c r="S574"/>
  <c r="S575"/>
  <c r="S576"/>
  <c r="S577"/>
  <c r="S578"/>
  <c r="S579"/>
  <c r="S580"/>
  <c r="S581"/>
  <c r="S582"/>
  <c r="S583"/>
  <c r="S584"/>
  <c r="S585"/>
  <c r="S586"/>
  <c r="S587"/>
  <c r="S588"/>
  <c r="S589"/>
  <c r="S590"/>
  <c r="S591"/>
  <c r="S592"/>
  <c r="S593"/>
  <c r="S594"/>
  <c r="S595"/>
  <c r="S596"/>
  <c r="S597"/>
  <c r="S598"/>
  <c r="S599"/>
  <c r="S600"/>
  <c r="S601"/>
  <c r="S602"/>
  <c r="S603"/>
  <c r="S604"/>
  <c r="S605"/>
  <c r="S606"/>
  <c r="S607"/>
  <c r="S608"/>
  <c r="S609"/>
  <c r="S610"/>
  <c r="S611"/>
  <c r="S612"/>
  <c r="S613"/>
  <c r="S614"/>
  <c r="S615"/>
  <c r="S616"/>
  <c r="S617"/>
  <c r="S618"/>
  <c r="S619"/>
  <c r="S620"/>
  <c r="S621"/>
  <c r="S622"/>
  <c r="S623"/>
  <c r="S624"/>
  <c r="S625"/>
  <c r="S626"/>
  <c r="S627"/>
  <c r="S628"/>
  <c r="S629"/>
  <c r="S630"/>
  <c r="S631"/>
  <c r="S632"/>
  <c r="S633"/>
  <c r="S634"/>
  <c r="S635"/>
  <c r="S636"/>
  <c r="S637"/>
  <c r="S638"/>
  <c r="S639"/>
  <c r="S640"/>
  <c r="S641"/>
  <c r="S642"/>
  <c r="S643"/>
  <c r="S644"/>
  <c r="S645"/>
  <c r="S646"/>
  <c r="S647"/>
  <c r="S648"/>
  <c r="S649"/>
  <c r="S650"/>
  <c r="S651"/>
  <c r="S652"/>
  <c r="S653"/>
  <c r="S654"/>
  <c r="S655"/>
  <c r="S656"/>
  <c r="S657"/>
  <c r="S658"/>
  <c r="S659"/>
  <c r="S660"/>
  <c r="S661"/>
  <c r="S662"/>
  <c r="S663"/>
  <c r="S664"/>
  <c r="S665"/>
  <c r="S666"/>
  <c r="S667"/>
  <c r="S668"/>
  <c r="S669"/>
  <c r="S670"/>
  <c r="S671"/>
  <c r="S672"/>
  <c r="S673"/>
  <c r="S674"/>
  <c r="S675"/>
  <c r="S676"/>
  <c r="S677"/>
  <c r="S678"/>
  <c r="S679"/>
  <c r="S680"/>
  <c r="S681"/>
  <c r="S682"/>
  <c r="S683"/>
  <c r="S684"/>
  <c r="S685"/>
  <c r="S686"/>
  <c r="S687"/>
  <c r="S688"/>
  <c r="S689"/>
  <c r="S690"/>
  <c r="S691"/>
  <c r="S692"/>
  <c r="S693"/>
  <c r="S694"/>
  <c r="S695"/>
  <c r="S696"/>
  <c r="S697"/>
  <c r="S698"/>
  <c r="S699"/>
  <c r="S700"/>
  <c r="S701"/>
  <c r="S702"/>
  <c r="S703"/>
  <c r="S704"/>
  <c r="S705"/>
  <c r="S706"/>
  <c r="S707"/>
  <c r="S708"/>
  <c r="S709"/>
  <c r="S710"/>
  <c r="S711"/>
  <c r="S712"/>
  <c r="S713"/>
  <c r="S714"/>
  <c r="S715"/>
  <c r="S716"/>
  <c r="S717"/>
  <c r="S718"/>
  <c r="S719"/>
  <c r="S720"/>
  <c r="S721"/>
  <c r="S722"/>
  <c r="S723"/>
  <c r="S724"/>
  <c r="S725"/>
  <c r="S726"/>
  <c r="S727"/>
  <c r="S728"/>
  <c r="S729"/>
  <c r="S730"/>
  <c r="S731"/>
  <c r="S732"/>
  <c r="S733"/>
  <c r="S734"/>
  <c r="S735"/>
  <c r="S736"/>
  <c r="S737"/>
  <c r="S738"/>
  <c r="S739"/>
  <c r="S740"/>
  <c r="S741"/>
  <c r="S742"/>
  <c r="S743"/>
  <c r="S744"/>
  <c r="S745"/>
  <c r="S746"/>
  <c r="S747"/>
  <c r="S748"/>
  <c r="S749"/>
  <c r="S750"/>
  <c r="S751"/>
  <c r="S752"/>
  <c r="S753"/>
  <c r="S754"/>
  <c r="S755"/>
  <c r="S756"/>
  <c r="S757"/>
  <c r="S758"/>
  <c r="S759"/>
  <c r="S760"/>
  <c r="S761"/>
  <c r="S762"/>
  <c r="S763"/>
  <c r="S764"/>
  <c r="S765"/>
  <c r="S766"/>
  <c r="S767"/>
  <c r="S768"/>
  <c r="S769"/>
  <c r="S770"/>
  <c r="S771"/>
  <c r="S772"/>
  <c r="S773"/>
  <c r="S774"/>
  <c r="S775"/>
  <c r="S776"/>
  <c r="S777"/>
  <c r="S778"/>
  <c r="S779"/>
  <c r="S780"/>
  <c r="S781"/>
  <c r="S782"/>
  <c r="S783"/>
  <c r="S784"/>
  <c r="S785"/>
  <c r="S786"/>
  <c r="S787"/>
  <c r="S788"/>
  <c r="S789"/>
  <c r="S790"/>
  <c r="S791"/>
  <c r="S792"/>
  <c r="S793"/>
  <c r="S794"/>
  <c r="S795"/>
  <c r="S796"/>
  <c r="S797"/>
  <c r="S798"/>
  <c r="S799"/>
  <c r="S800"/>
  <c r="S801"/>
  <c r="S802"/>
  <c r="S803"/>
  <c r="S804"/>
  <c r="S805"/>
  <c r="S806"/>
  <c r="S807"/>
  <c r="S808"/>
  <c r="S809"/>
  <c r="S810"/>
  <c r="S811"/>
  <c r="S812"/>
  <c r="S813"/>
  <c r="S814"/>
  <c r="S815"/>
  <c r="S816"/>
  <c r="S817"/>
  <c r="S818"/>
  <c r="S819"/>
  <c r="S820"/>
  <c r="S821"/>
  <c r="S822"/>
  <c r="S823"/>
  <c r="S824"/>
  <c r="S825"/>
  <c r="S826"/>
  <c r="S827"/>
  <c r="S828"/>
  <c r="S829"/>
  <c r="S830"/>
  <c r="S831"/>
  <c r="S832"/>
  <c r="S833"/>
  <c r="S834"/>
  <c r="S835"/>
  <c r="S836"/>
  <c r="S837"/>
  <c r="S838"/>
  <c r="S839"/>
  <c r="S840"/>
  <c r="S841"/>
  <c r="S842"/>
  <c r="S843"/>
  <c r="S844"/>
  <c r="S845"/>
  <c r="S846"/>
  <c r="S847"/>
  <c r="S848"/>
  <c r="S849"/>
  <c r="S850"/>
  <c r="S851"/>
  <c r="S852"/>
  <c r="S853"/>
  <c r="S854"/>
  <c r="S855"/>
  <c r="S856"/>
  <c r="S857"/>
  <c r="S858"/>
  <c r="S859"/>
  <c r="S860"/>
  <c r="S861"/>
  <c r="S862"/>
  <c r="S863"/>
  <c r="S864"/>
  <c r="S865"/>
  <c r="S866"/>
  <c r="S867"/>
  <c r="S868"/>
  <c r="S869"/>
  <c r="S870"/>
  <c r="S871"/>
  <c r="S872"/>
  <c r="S873"/>
  <c r="S874"/>
  <c r="S875"/>
  <c r="S876"/>
  <c r="S877"/>
  <c r="S878"/>
  <c r="S879"/>
  <c r="S880"/>
  <c r="S881"/>
  <c r="S882"/>
  <c r="S883"/>
  <c r="S884"/>
  <c r="S885"/>
  <c r="S886"/>
  <c r="S887"/>
  <c r="S888"/>
  <c r="S889"/>
  <c r="S890"/>
  <c r="S891"/>
  <c r="S892"/>
  <c r="S893"/>
  <c r="S894"/>
  <c r="S895"/>
  <c r="S896"/>
  <c r="S897"/>
  <c r="S898"/>
  <c r="S899"/>
  <c r="S900"/>
  <c r="S901"/>
  <c r="S902"/>
  <c r="S903"/>
  <c r="S904"/>
  <c r="S905"/>
  <c r="S906"/>
  <c r="S907"/>
  <c r="S908"/>
  <c r="S909"/>
  <c r="S910"/>
  <c r="S911"/>
  <c r="S912"/>
  <c r="S913"/>
  <c r="S914"/>
  <c r="S915"/>
  <c r="S916"/>
  <c r="S917"/>
  <c r="S918"/>
  <c r="S919"/>
  <c r="S920"/>
  <c r="S921"/>
  <c r="S922"/>
  <c r="S923"/>
  <c r="S924"/>
  <c r="S925"/>
  <c r="S926"/>
  <c r="S927"/>
  <c r="S928"/>
  <c r="S929"/>
  <c r="S930"/>
  <c r="S931"/>
  <c r="S932"/>
  <c r="S933"/>
  <c r="S934"/>
  <c r="S935"/>
  <c r="S936"/>
  <c r="S937"/>
  <c r="S938"/>
  <c r="S939"/>
  <c r="S940"/>
  <c r="S941"/>
  <c r="S942"/>
  <c r="S943"/>
  <c r="S944"/>
  <c r="S945"/>
  <c r="S946"/>
  <c r="S947"/>
  <c r="S948"/>
  <c r="S949"/>
  <c r="S950"/>
  <c r="S951"/>
  <c r="S952"/>
  <c r="S953"/>
  <c r="S954"/>
  <c r="S955"/>
  <c r="S956"/>
  <c r="S957"/>
  <c r="S958"/>
  <c r="S959"/>
  <c r="S960"/>
  <c r="S961"/>
  <c r="S962"/>
  <c r="S963"/>
  <c r="S964"/>
  <c r="S965"/>
  <c r="S966"/>
  <c r="S967"/>
  <c r="S968"/>
  <c r="S969"/>
  <c r="S970"/>
  <c r="S971"/>
  <c r="S972"/>
  <c r="S973"/>
  <c r="S974"/>
  <c r="S975"/>
  <c r="S976"/>
  <c r="S977"/>
  <c r="S978"/>
  <c r="S979"/>
  <c r="S980"/>
  <c r="S981"/>
  <c r="S982"/>
  <c r="S983"/>
  <c r="S984"/>
  <c r="S985"/>
  <c r="S986"/>
  <c r="S987"/>
  <c r="S988"/>
  <c r="S989"/>
  <c r="S990"/>
  <c r="S991"/>
  <c r="S992"/>
  <c r="S993"/>
  <c r="S994"/>
  <c r="S995"/>
  <c r="S996"/>
  <c r="S997"/>
  <c r="S998"/>
  <c r="S999"/>
  <c r="S1000"/>
  <c r="S1001"/>
  <c r="S1002"/>
  <c r="S1003"/>
  <c r="S1004"/>
  <c r="S1005"/>
  <c r="S1006"/>
  <c r="S1007"/>
  <c r="S1008"/>
  <c r="S1009"/>
  <c r="S1010"/>
  <c r="S1011"/>
  <c r="S1012"/>
  <c r="S1013"/>
  <c r="S1014"/>
  <c r="S1015"/>
  <c r="S1016"/>
  <c r="S1017"/>
  <c r="S1018"/>
  <c r="S1019"/>
  <c r="S1020"/>
  <c r="S1021"/>
  <c r="S1022"/>
  <c r="S1023"/>
  <c r="S1024"/>
  <c r="S1025"/>
  <c r="S1026"/>
  <c r="S1027"/>
  <c r="S1028"/>
  <c r="S1029"/>
  <c r="S1030"/>
  <c r="S1031"/>
  <c r="S1032"/>
  <c r="S1033"/>
  <c r="S1034"/>
  <c r="S1035"/>
  <c r="S1036"/>
  <c r="S1037"/>
  <c r="S1038"/>
  <c r="S1039"/>
  <c r="S1040"/>
  <c r="S1041"/>
  <c r="S1042"/>
  <c r="S1043"/>
  <c r="S1044"/>
  <c r="S1045"/>
  <c r="S1046"/>
  <c r="S1047"/>
  <c r="S1048"/>
  <c r="S1049"/>
  <c r="S1050"/>
  <c r="S1051"/>
  <c r="S1052"/>
  <c r="S1053"/>
  <c r="S1054"/>
  <c r="S1055"/>
  <c r="S1056"/>
  <c r="S1057"/>
  <c r="S1058"/>
  <c r="S1059"/>
  <c r="S1060"/>
  <c r="S1061"/>
  <c r="S1062"/>
  <c r="S1063"/>
  <c r="S1064"/>
  <c r="S1065"/>
  <c r="S1066"/>
  <c r="S1067"/>
  <c r="S1068"/>
  <c r="S1069"/>
  <c r="S1070"/>
  <c r="S1071"/>
  <c r="S1072"/>
  <c r="S1073"/>
  <c r="S1074"/>
  <c r="S1075"/>
  <c r="S1076"/>
  <c r="S1077"/>
  <c r="S1078"/>
  <c r="S1079"/>
  <c r="S1080"/>
  <c r="S1081"/>
  <c r="S1082"/>
  <c r="S1083"/>
  <c r="S1084"/>
  <c r="S1085"/>
  <c r="S1086"/>
  <c r="S1087"/>
  <c r="S1088"/>
  <c r="S1089"/>
  <c r="S1090"/>
  <c r="S1091"/>
  <c r="S1092"/>
  <c r="S1093"/>
  <c r="S1094"/>
  <c r="S1095"/>
  <c r="S1096"/>
  <c r="S1097"/>
  <c r="S1098"/>
  <c r="S1099"/>
  <c r="S1100"/>
  <c r="S1101"/>
  <c r="S1102"/>
  <c r="S1103"/>
  <c r="S1104"/>
  <c r="S1105"/>
  <c r="S1106"/>
  <c r="S1107"/>
  <c r="S1108"/>
  <c r="S1109"/>
  <c r="S1110"/>
  <c r="S1111"/>
  <c r="S1112"/>
  <c r="S1113"/>
  <c r="S1114"/>
  <c r="S1115"/>
  <c r="S1116"/>
  <c r="S1117"/>
  <c r="S1118"/>
  <c r="S1119"/>
  <c r="S1120"/>
  <c r="S1121"/>
  <c r="S1122"/>
  <c r="S1123"/>
  <c r="S1124"/>
  <c r="S1125"/>
  <c r="S1126"/>
  <c r="S1127"/>
  <c r="S1128"/>
  <c r="S1129"/>
  <c r="S1130"/>
  <c r="S1131"/>
  <c r="S1132"/>
  <c r="S1133"/>
  <c r="S1134"/>
  <c r="S1135"/>
  <c r="S1136"/>
  <c r="S1137"/>
  <c r="S1138"/>
  <c r="S1139"/>
  <c r="S1140"/>
  <c r="S1141"/>
  <c r="S1142"/>
  <c r="S1143"/>
  <c r="S1144"/>
  <c r="S1145"/>
  <c r="S1146"/>
  <c r="S1147"/>
  <c r="S1148"/>
  <c r="S1149"/>
  <c r="S1150"/>
  <c r="S1151"/>
  <c r="S1152"/>
  <c r="S1153"/>
  <c r="S1154"/>
  <c r="S1155"/>
  <c r="S1156"/>
  <c r="S1157"/>
  <c r="S1158"/>
  <c r="S1159"/>
  <c r="S1160"/>
  <c r="S1161"/>
  <c r="S1162"/>
  <c r="S1163"/>
  <c r="S1164"/>
  <c r="S1165"/>
  <c r="S1166"/>
  <c r="S1167"/>
  <c r="S1168"/>
  <c r="S1169"/>
  <c r="S1170"/>
  <c r="S1171"/>
  <c r="S1172"/>
  <c r="S1173"/>
  <c r="S1174"/>
  <c r="S1175"/>
  <c r="S1176"/>
  <c r="S1177"/>
  <c r="S1178"/>
  <c r="S1179"/>
  <c r="S1180"/>
  <c r="S1181"/>
  <c r="S1182"/>
  <c r="S1183"/>
  <c r="S1184"/>
  <c r="S1185"/>
  <c r="S1186"/>
  <c r="S1187"/>
  <c r="S1188"/>
  <c r="S1189"/>
  <c r="S1190"/>
  <c r="S1191"/>
  <c r="S1192"/>
  <c r="S1193"/>
  <c r="S1194"/>
  <c r="S1195"/>
  <c r="S1196"/>
  <c r="S1197"/>
  <c r="S1198"/>
  <c r="S1199"/>
  <c r="S1200"/>
  <c r="S1201"/>
  <c r="S1202"/>
  <c r="S1203"/>
  <c r="S1204"/>
  <c r="S1205"/>
  <c r="S1206"/>
  <c r="S1207"/>
  <c r="S1208"/>
  <c r="S1209"/>
  <c r="S1210"/>
  <c r="S1211"/>
  <c r="S1212"/>
  <c r="S1213"/>
  <c r="S1214"/>
  <c r="S1215"/>
  <c r="S1216"/>
  <c r="S1217"/>
  <c r="S1218"/>
  <c r="S1219"/>
  <c r="S1220"/>
  <c r="S1221"/>
  <c r="S1222"/>
  <c r="S1223"/>
  <c r="S1224"/>
  <c r="S1225"/>
  <c r="S1226"/>
  <c r="S1227"/>
  <c r="S1228"/>
  <c r="S1229"/>
  <c r="S1230"/>
  <c r="S1231"/>
  <c r="S1232"/>
  <c r="S1233"/>
  <c r="S1234"/>
  <c r="S1235"/>
  <c r="S1236"/>
  <c r="S1237"/>
  <c r="S1238"/>
  <c r="S1239"/>
  <c r="S1240"/>
  <c r="S1241"/>
  <c r="S1242"/>
  <c r="S1243"/>
  <c r="S1244"/>
  <c r="S1245"/>
  <c r="S1246"/>
  <c r="S1247"/>
  <c r="S1248"/>
  <c r="S1249"/>
  <c r="S1250"/>
  <c r="S1251"/>
  <c r="S1252"/>
  <c r="S1253"/>
  <c r="S1254"/>
  <c r="S1255"/>
  <c r="S1256"/>
  <c r="S1257"/>
  <c r="S1258"/>
  <c r="S1259"/>
  <c r="S1260"/>
  <c r="S1261"/>
  <c r="S1262"/>
  <c r="S1263"/>
  <c r="S1264"/>
  <c r="S1265"/>
  <c r="S1266"/>
  <c r="S1267"/>
  <c r="S1268"/>
  <c r="S1269"/>
  <c r="S1270"/>
  <c r="S1271"/>
  <c r="S1272"/>
  <c r="S1273"/>
  <c r="S1274"/>
  <c r="S1275"/>
  <c r="S1276"/>
  <c r="S1277"/>
  <c r="S1278"/>
  <c r="S1279"/>
  <c r="S1280"/>
  <c r="S1281"/>
  <c r="S1282"/>
  <c r="S1283"/>
  <c r="S1284"/>
  <c r="S1285"/>
  <c r="S1286"/>
  <c r="S1287"/>
  <c r="S1288"/>
  <c r="S1289"/>
  <c r="S1290"/>
  <c r="S1291"/>
  <c r="S1292"/>
  <c r="S1293"/>
  <c r="S1294"/>
  <c r="S1295"/>
  <c r="S1296"/>
  <c r="S1297"/>
  <c r="S1298"/>
  <c r="S1299"/>
  <c r="S1300"/>
  <c r="S1301"/>
  <c r="S1302"/>
  <c r="S1303"/>
  <c r="S1304"/>
  <c r="S1305"/>
  <c r="S1306"/>
  <c r="S1307"/>
  <c r="S1308"/>
  <c r="S1309"/>
  <c r="S1310"/>
  <c r="S1311"/>
  <c r="S1312"/>
  <c r="S1313"/>
  <c r="S1314"/>
  <c r="S1315"/>
  <c r="S1316"/>
  <c r="S1317"/>
  <c r="S1318"/>
  <c r="S1319"/>
  <c r="S1320"/>
  <c r="S1321"/>
  <c r="S1322"/>
  <c r="S1323"/>
  <c r="S1324"/>
  <c r="S1325"/>
  <c r="S1326"/>
  <c r="S1327"/>
  <c r="S1328"/>
  <c r="S1329"/>
  <c r="S1330"/>
  <c r="S1331"/>
  <c r="S1332"/>
  <c r="S1333"/>
  <c r="S1334"/>
  <c r="S1335"/>
  <c r="S1336"/>
  <c r="S1337"/>
  <c r="S1338"/>
  <c r="S1339"/>
  <c r="S1340"/>
  <c r="S1341"/>
  <c r="S1342"/>
  <c r="S1343"/>
  <c r="S1344"/>
  <c r="S1345"/>
  <c r="S1346"/>
  <c r="S1347"/>
  <c r="S1348"/>
  <c r="S1349"/>
  <c r="S1350"/>
  <c r="S1351"/>
  <c r="S1352"/>
  <c r="S1353"/>
  <c r="S1354"/>
  <c r="S1355"/>
  <c r="S1356"/>
  <c r="S1357"/>
  <c r="S1358"/>
  <c r="S1359"/>
  <c r="S1360"/>
  <c r="S1361"/>
  <c r="S1362"/>
  <c r="S1363"/>
  <c r="S1364"/>
  <c r="S1365"/>
  <c r="S1366"/>
  <c r="S1367"/>
  <c r="S1368"/>
  <c r="S1369"/>
  <c r="S1370"/>
  <c r="S1371"/>
  <c r="S1372"/>
  <c r="S1373"/>
  <c r="S1374"/>
  <c r="S1375"/>
  <c r="S1376"/>
  <c r="S1377"/>
  <c r="S1378"/>
  <c r="S1379"/>
  <c r="S1380"/>
  <c r="S1381"/>
  <c r="S1382"/>
  <c r="S1383"/>
  <c r="S1384"/>
  <c r="S1385"/>
  <c r="S1386"/>
  <c r="S1387"/>
  <c r="S1388"/>
  <c r="S1389"/>
  <c r="S1390"/>
  <c r="S1391"/>
  <c r="S1392"/>
  <c r="S1393"/>
  <c r="S1394"/>
  <c r="S1395"/>
  <c r="S1396"/>
  <c r="S1397"/>
  <c r="S1398"/>
  <c r="S1399"/>
  <c r="S1400"/>
  <c r="S1401"/>
  <c r="S1402"/>
  <c r="S1403"/>
  <c r="S1404"/>
  <c r="S1405"/>
  <c r="S1406"/>
  <c r="S1407"/>
  <c r="S1408"/>
  <c r="S1409"/>
  <c r="S1410"/>
  <c r="S1411"/>
  <c r="S1412"/>
  <c r="S1413"/>
  <c r="S1414"/>
  <c r="S1415"/>
  <c r="S1416"/>
  <c r="S1417"/>
  <c r="S1418"/>
  <c r="S1419"/>
  <c r="S1420"/>
  <c r="S1421"/>
  <c r="S1422"/>
  <c r="S1423"/>
  <c r="S1424"/>
  <c r="S1425"/>
  <c r="S1426"/>
  <c r="S1427"/>
  <c r="S1428"/>
  <c r="S1429"/>
  <c r="S1430"/>
  <c r="S1431"/>
  <c r="S1432"/>
  <c r="S1433"/>
  <c r="S1434"/>
  <c r="S1435"/>
  <c r="S1436"/>
  <c r="S1437"/>
  <c r="S1438"/>
  <c r="S1439"/>
  <c r="S1440"/>
  <c r="S1441"/>
  <c r="S1442"/>
  <c r="S1443"/>
  <c r="S1444"/>
  <c r="S1445"/>
  <c r="S1446"/>
  <c r="S1447"/>
  <c r="S1448"/>
  <c r="S1449"/>
  <c r="S1450"/>
  <c r="S1451"/>
  <c r="S1452"/>
  <c r="S1453"/>
  <c r="S1454"/>
  <c r="S1455"/>
  <c r="S1456"/>
  <c r="S1457"/>
  <c r="S1458"/>
  <c r="S1459"/>
  <c r="S1460"/>
  <c r="S1461"/>
  <c r="S1462"/>
  <c r="S1463"/>
  <c r="S1464"/>
  <c r="S1465"/>
  <c r="S1466"/>
  <c r="S1467"/>
  <c r="S1468"/>
  <c r="S1469"/>
  <c r="S1470"/>
  <c r="S1471"/>
  <c r="S1472"/>
  <c r="S1473"/>
  <c r="S1474"/>
  <c r="S1475"/>
  <c r="S1476"/>
  <c r="S1477"/>
  <c r="S1478"/>
  <c r="S1479"/>
  <c r="S1480"/>
  <c r="S1481"/>
  <c r="S1482"/>
  <c r="S1483"/>
  <c r="S1484"/>
  <c r="S1485"/>
  <c r="S1486"/>
  <c r="S1487"/>
  <c r="S1488"/>
  <c r="S1489"/>
  <c r="S1490"/>
  <c r="S1491"/>
  <c r="S1492"/>
  <c r="S1493"/>
  <c r="S1494"/>
  <c r="S1495"/>
  <c r="S1496"/>
  <c r="S1497"/>
  <c r="S1498"/>
  <c r="S1499"/>
  <c r="S1500"/>
  <c r="S1501"/>
  <c r="S1502"/>
  <c r="S1503"/>
  <c r="S1504"/>
  <c r="S1505"/>
  <c r="S1506"/>
  <c r="S1507"/>
  <c r="S1508"/>
  <c r="S1509"/>
  <c r="S1510"/>
  <c r="S1511"/>
  <c r="S1512"/>
  <c r="S1513"/>
  <c r="S1514"/>
  <c r="S1515"/>
  <c r="S1516"/>
  <c r="S1517"/>
  <c r="S1518"/>
  <c r="S1519"/>
  <c r="S1520"/>
  <c r="S1521"/>
  <c r="S1522"/>
  <c r="S1523"/>
  <c r="S1524"/>
  <c r="S1525"/>
  <c r="S1526"/>
  <c r="S1527"/>
  <c r="S1528"/>
  <c r="S1529"/>
  <c r="S1530"/>
  <c r="S1531"/>
  <c r="S1532"/>
  <c r="S1533"/>
  <c r="S1534"/>
  <c r="S1535"/>
  <c r="S1536"/>
  <c r="S1537"/>
  <c r="S1538"/>
  <c r="S1539"/>
  <c r="S1540"/>
  <c r="S1541"/>
  <c r="S1542"/>
  <c r="S1543"/>
  <c r="S1544"/>
  <c r="S1545"/>
  <c r="S1546"/>
  <c r="S1547"/>
  <c r="S1548"/>
  <c r="S1549"/>
  <c r="S1550"/>
  <c r="S1551"/>
  <c r="S1552"/>
  <c r="S1553"/>
  <c r="S1554"/>
  <c r="S1555"/>
  <c r="S1556"/>
  <c r="S1557"/>
  <c r="S1558"/>
  <c r="S1559"/>
  <c r="S1560"/>
  <c r="S1561"/>
  <c r="S1562"/>
  <c r="S1563"/>
  <c r="S1564"/>
  <c r="S1565"/>
  <c r="S1566"/>
  <c r="S1567"/>
  <c r="S1568"/>
  <c r="S1569"/>
  <c r="S1570"/>
  <c r="S1571"/>
  <c r="S1572"/>
  <c r="S1573"/>
  <c r="S1574"/>
  <c r="S1575"/>
  <c r="S1576"/>
  <c r="S1577"/>
  <c r="S1578"/>
  <c r="S1579"/>
  <c r="S1580"/>
  <c r="S1581"/>
  <c r="S1582"/>
  <c r="S1583"/>
  <c r="S1584"/>
  <c r="S1585"/>
  <c r="S1586"/>
  <c r="S1587"/>
  <c r="S1588"/>
  <c r="S1589"/>
  <c r="S1590"/>
  <c r="S1591"/>
  <c r="S1592"/>
  <c r="S1593"/>
  <c r="S1594"/>
  <c r="S1595"/>
  <c r="S1596"/>
  <c r="S1597"/>
  <c r="S1598"/>
  <c r="S1599"/>
  <c r="S1600"/>
  <c r="S1601"/>
  <c r="S1602"/>
  <c r="S1603"/>
  <c r="S1604"/>
  <c r="S1605"/>
  <c r="S1606"/>
  <c r="S1607"/>
  <c r="S1608"/>
  <c r="S1609"/>
  <c r="S1610"/>
  <c r="S1611"/>
  <c r="S1612"/>
  <c r="S1613"/>
  <c r="S1614"/>
  <c r="S1615"/>
  <c r="S1616"/>
  <c r="S1617"/>
  <c r="S1618"/>
  <c r="S1619"/>
  <c r="S1620"/>
  <c r="S1621"/>
  <c r="S1622"/>
  <c r="S1623"/>
  <c r="S1624"/>
  <c r="S1625"/>
  <c r="S1626"/>
  <c r="S1627"/>
  <c r="S1628"/>
  <c r="S1629"/>
  <c r="S1630"/>
  <c r="S1631"/>
  <c r="S1632"/>
  <c r="S1633"/>
  <c r="S1634"/>
  <c r="S1635"/>
  <c r="S1636"/>
  <c r="S1637"/>
  <c r="S1638"/>
  <c r="S1639"/>
  <c r="S1640"/>
  <c r="S1641"/>
  <c r="S1642"/>
  <c r="S1643"/>
  <c r="S1644"/>
  <c r="S1645"/>
  <c r="S1646"/>
  <c r="S1647"/>
  <c r="S1648"/>
  <c r="S1649"/>
  <c r="S1650"/>
  <c r="S1651"/>
  <c r="S1652"/>
  <c r="S1653"/>
  <c r="S1654"/>
  <c r="S1655"/>
  <c r="S1656"/>
  <c r="S1657"/>
  <c r="S1658"/>
  <c r="S1659"/>
  <c r="S1660"/>
  <c r="S1661"/>
  <c r="S1662"/>
  <c r="S1663"/>
  <c r="S1664"/>
  <c r="S1665"/>
  <c r="S1666"/>
  <c r="S1667"/>
  <c r="S1668"/>
  <c r="S1669"/>
  <c r="S1670"/>
  <c r="S1671"/>
  <c r="S1672"/>
  <c r="S1673"/>
  <c r="S1674"/>
  <c r="S1675"/>
  <c r="S1676"/>
  <c r="S1677"/>
  <c r="S1678"/>
  <c r="S1679"/>
  <c r="S1680"/>
  <c r="S1681"/>
  <c r="S1682"/>
  <c r="S1683"/>
  <c r="S1684"/>
  <c r="S1685"/>
  <c r="S1686"/>
  <c r="S1687"/>
  <c r="S1688"/>
  <c r="S1689"/>
  <c r="S1690"/>
  <c r="S1691"/>
  <c r="S1692"/>
  <c r="S1693"/>
  <c r="S1694"/>
  <c r="S1695"/>
  <c r="S1696"/>
  <c r="S1697"/>
  <c r="S1698"/>
  <c r="S1699"/>
  <c r="S1700"/>
  <c r="S1701"/>
  <c r="S1702"/>
  <c r="S1703"/>
  <c r="S1704"/>
  <c r="S1705"/>
  <c r="S1706"/>
  <c r="S1707"/>
  <c r="S1708"/>
  <c r="S1709"/>
  <c r="S1710"/>
  <c r="S1711"/>
  <c r="S1712"/>
  <c r="S1713"/>
  <c r="S1714"/>
  <c r="S1715"/>
  <c r="S1716"/>
  <c r="S1717"/>
  <c r="S1718"/>
  <c r="S1719"/>
  <c r="S1720"/>
  <c r="S1721"/>
  <c r="S1722"/>
  <c r="S1723"/>
  <c r="S1724"/>
  <c r="S1725"/>
  <c r="S1726"/>
  <c r="S1727"/>
  <c r="S1728"/>
  <c r="S1729"/>
  <c r="S1730"/>
  <c r="S1731"/>
  <c r="S1732"/>
  <c r="S1733"/>
  <c r="S1734"/>
  <c r="S1735"/>
  <c r="S1736"/>
  <c r="S1737"/>
  <c r="S1738"/>
  <c r="S1739"/>
  <c r="S1740"/>
  <c r="S1741"/>
  <c r="S1742"/>
  <c r="S1743"/>
  <c r="S1744"/>
  <c r="S1745"/>
  <c r="S1746"/>
  <c r="S1747"/>
  <c r="S1748"/>
  <c r="S1749"/>
  <c r="S1750"/>
  <c r="S1751"/>
  <c r="S1752"/>
  <c r="S1753"/>
  <c r="S1754"/>
  <c r="S1755"/>
  <c r="S1756"/>
  <c r="S1757"/>
  <c r="S1758"/>
  <c r="S1759"/>
  <c r="S1760"/>
  <c r="S1761"/>
  <c r="S1762"/>
  <c r="S1763"/>
  <c r="S1764"/>
  <c r="S1765"/>
  <c r="S1766"/>
  <c r="S1767"/>
  <c r="S1768"/>
  <c r="S1769"/>
  <c r="S1770"/>
  <c r="S1771"/>
  <c r="S1772"/>
  <c r="S1773"/>
  <c r="S1774"/>
  <c r="S1775"/>
  <c r="S1776"/>
  <c r="S1777"/>
  <c r="S1778"/>
  <c r="S1779"/>
  <c r="S1780"/>
  <c r="S1781"/>
  <c r="S1782"/>
  <c r="S1783"/>
  <c r="S1784"/>
  <c r="S1785"/>
  <c r="S1786"/>
  <c r="S1787"/>
  <c r="S1788"/>
  <c r="S1789"/>
  <c r="S1790"/>
  <c r="S1791"/>
  <c r="S1792"/>
  <c r="S1793"/>
  <c r="S1794"/>
  <c r="S1795"/>
  <c r="S1796"/>
  <c r="S1797"/>
  <c r="S1798"/>
  <c r="S1799"/>
  <c r="S1800"/>
  <c r="S1801"/>
  <c r="S1802"/>
  <c r="S1803"/>
  <c r="S1804"/>
  <c r="S1805"/>
  <c r="S1806"/>
  <c r="S1807"/>
  <c r="S1808"/>
  <c r="S1809"/>
  <c r="S1810"/>
  <c r="S1811"/>
  <c r="S1812"/>
  <c r="S1813"/>
  <c r="S1814"/>
  <c r="S1815"/>
  <c r="S1816"/>
  <c r="S1817"/>
  <c r="S1818"/>
  <c r="S1819"/>
  <c r="S1820"/>
  <c r="S1821"/>
  <c r="S1822"/>
  <c r="S1823"/>
  <c r="S1824"/>
  <c r="S1825"/>
  <c r="S1826"/>
  <c r="S1827"/>
  <c r="S1828"/>
  <c r="S1829"/>
  <c r="S1830"/>
  <c r="S1831"/>
  <c r="S1832"/>
  <c r="S1833"/>
  <c r="S1834"/>
  <c r="S1835"/>
  <c r="S1836"/>
  <c r="S1837"/>
  <c r="S1838"/>
  <c r="S1839"/>
  <c r="S1840"/>
  <c r="S1841"/>
  <c r="S1842"/>
  <c r="S1843"/>
  <c r="S1844"/>
  <c r="S1845"/>
  <c r="S1846"/>
  <c r="S1847"/>
  <c r="S1848"/>
  <c r="S1849"/>
  <c r="S1850"/>
  <c r="S1851"/>
  <c r="S1852"/>
  <c r="S1853"/>
  <c r="S1854"/>
  <c r="S1855"/>
  <c r="S1856"/>
  <c r="S1857"/>
  <c r="S1858"/>
  <c r="S1859"/>
  <c r="S1860"/>
  <c r="S1861"/>
  <c r="S1862"/>
  <c r="S1863"/>
  <c r="S1864"/>
  <c r="S1865"/>
  <c r="S1866"/>
  <c r="S1867"/>
  <c r="S1868"/>
  <c r="S1869"/>
  <c r="S1870"/>
  <c r="S1871"/>
  <c r="S1872"/>
  <c r="S1873"/>
  <c r="S1874"/>
  <c r="S1875"/>
  <c r="S1876"/>
  <c r="S1877"/>
  <c r="S1878"/>
  <c r="S1879"/>
  <c r="S1880"/>
  <c r="S1881"/>
  <c r="S1882"/>
  <c r="S1883"/>
  <c r="S1884"/>
  <c r="S1885"/>
  <c r="S1886"/>
  <c r="S1887"/>
  <c r="S1888"/>
  <c r="S1889"/>
  <c r="S1890"/>
  <c r="S1891"/>
  <c r="S1892"/>
  <c r="S1893"/>
  <c r="S1894"/>
  <c r="S1895"/>
  <c r="S1896"/>
  <c r="S1897"/>
  <c r="S1898"/>
  <c r="S1899"/>
  <c r="S1900"/>
  <c r="S1901"/>
  <c r="S1902"/>
  <c r="S1903"/>
  <c r="S1904"/>
  <c r="S1905"/>
  <c r="S1906"/>
  <c r="S1907"/>
  <c r="S1908"/>
  <c r="S1909"/>
  <c r="S1910"/>
  <c r="S1911"/>
  <c r="S1912"/>
  <c r="S1913"/>
  <c r="S1914"/>
  <c r="S1915"/>
  <c r="S1916"/>
  <c r="S1917"/>
  <c r="S1918"/>
  <c r="S1919"/>
  <c r="S1920"/>
  <c r="S1921"/>
  <c r="S1922"/>
  <c r="S1923"/>
  <c r="S1924"/>
  <c r="S1925"/>
  <c r="S1926"/>
  <c r="S1927"/>
  <c r="S1928"/>
  <c r="S1929"/>
  <c r="S1930"/>
  <c r="S1931"/>
  <c r="S1932"/>
  <c r="S1933"/>
  <c r="S1934"/>
  <c r="S1935"/>
  <c r="S1936"/>
  <c r="S1937"/>
  <c r="S1938"/>
  <c r="S1939"/>
  <c r="S1940"/>
  <c r="S1941"/>
  <c r="S1942"/>
  <c r="S1943"/>
  <c r="S1944"/>
  <c r="S1945"/>
  <c r="S1946"/>
  <c r="S1947"/>
  <c r="S1948"/>
  <c r="S1949"/>
  <c r="S1950"/>
  <c r="S1951"/>
  <c r="S1952"/>
  <c r="S1953"/>
  <c r="S1954"/>
  <c r="S1955"/>
  <c r="S1956"/>
  <c r="S1957"/>
  <c r="S1958"/>
  <c r="S1959"/>
  <c r="S1960"/>
  <c r="S1961"/>
  <c r="S1962"/>
  <c r="S1963"/>
  <c r="S1964"/>
  <c r="S1965"/>
  <c r="S1966"/>
  <c r="S1967"/>
  <c r="S1968"/>
  <c r="S1969"/>
  <c r="S1970"/>
  <c r="S1971"/>
  <c r="S1972"/>
  <c r="S1973"/>
  <c r="S1974"/>
  <c r="S1975"/>
  <c r="S1976"/>
  <c r="S1977"/>
  <c r="S1978"/>
  <c r="S1979"/>
  <c r="S1980"/>
  <c r="S1981"/>
  <c r="S1982"/>
  <c r="S1983"/>
  <c r="S1984"/>
  <c r="S1985"/>
  <c r="S1986"/>
  <c r="S1987"/>
  <c r="S1988"/>
  <c r="S1989"/>
  <c r="S1990"/>
  <c r="S1991"/>
  <c r="S1992"/>
  <c r="S1993"/>
  <c r="S1994"/>
  <c r="S1995"/>
  <c r="S1996"/>
  <c r="S1997"/>
  <c r="S1998"/>
  <c r="S1999"/>
  <c r="S2000"/>
  <c r="S2001"/>
  <c r="S2002"/>
  <c r="S2003"/>
  <c r="S2004"/>
  <c r="S2005"/>
  <c r="S2006"/>
  <c r="S2007"/>
  <c r="S2008"/>
  <c r="S2009"/>
  <c r="S2010"/>
  <c r="S2011"/>
  <c r="S2012"/>
  <c r="S2013"/>
  <c r="S2014"/>
  <c r="S2015"/>
  <c r="S2016"/>
  <c r="S2017"/>
  <c r="S2018"/>
  <c r="S2019"/>
  <c r="S2020"/>
  <c r="S2021"/>
  <c r="S2022"/>
  <c r="S2023"/>
  <c r="S2024"/>
  <c r="S2025"/>
  <c r="S2026"/>
  <c r="S2027"/>
  <c r="S2028"/>
  <c r="S2029"/>
  <c r="S2030"/>
  <c r="S2031"/>
  <c r="S2032"/>
  <c r="S2033"/>
  <c r="S2034"/>
  <c r="S2035"/>
  <c r="S2036"/>
  <c r="S2037"/>
  <c r="S2038"/>
  <c r="S2039"/>
  <c r="S2040"/>
  <c r="S2041"/>
  <c r="S2042"/>
  <c r="S2043"/>
  <c r="S2044"/>
  <c r="S2045"/>
  <c r="S2046"/>
  <c r="S2047"/>
  <c r="S2048"/>
  <c r="S2049"/>
  <c r="S2050"/>
  <c r="S2051"/>
  <c r="S2052"/>
  <c r="S2053"/>
  <c r="S2054"/>
  <c r="S2055"/>
  <c r="S2056"/>
  <c r="S2057"/>
  <c r="S2058"/>
  <c r="S2059"/>
  <c r="S2060"/>
  <c r="S2061"/>
  <c r="S2062"/>
  <c r="S2063"/>
  <c r="S2064"/>
  <c r="S2065"/>
  <c r="S2066"/>
  <c r="S2067"/>
  <c r="S2068"/>
  <c r="S2069"/>
  <c r="S2070"/>
  <c r="S2071"/>
  <c r="S2072"/>
  <c r="S2073"/>
  <c r="S2074"/>
  <c r="S2075"/>
  <c r="S2076"/>
  <c r="S2077"/>
  <c r="S2078"/>
  <c r="S2079"/>
  <c r="S2080"/>
  <c r="S2081"/>
  <c r="S2082"/>
  <c r="S2083"/>
  <c r="S2084"/>
  <c r="S2085"/>
  <c r="S2086"/>
  <c r="S2087"/>
  <c r="S2088"/>
  <c r="S2089"/>
  <c r="S2090"/>
  <c r="S2091"/>
  <c r="S2092"/>
  <c r="S2093"/>
  <c r="S2094"/>
  <c r="S2095"/>
  <c r="S2096"/>
  <c r="S2097"/>
  <c r="S2098"/>
  <c r="S2099"/>
  <c r="S2100"/>
  <c r="S2101"/>
  <c r="S2102"/>
  <c r="S2103"/>
  <c r="S2104"/>
  <c r="S2105"/>
  <c r="S2106"/>
  <c r="S2107"/>
  <c r="S2108"/>
  <c r="S2109"/>
  <c r="S2110"/>
  <c r="S2111"/>
  <c r="S2112"/>
  <c r="S2113"/>
  <c r="S2114"/>
  <c r="S2115"/>
  <c r="S2116"/>
  <c r="S2117"/>
  <c r="S2118"/>
  <c r="S2119"/>
  <c r="S2120"/>
  <c r="S2121"/>
  <c r="S2122"/>
  <c r="S2123"/>
  <c r="S2124"/>
  <c r="S2125"/>
  <c r="S2126"/>
  <c r="S2127"/>
  <c r="S2128"/>
  <c r="S2129"/>
  <c r="S2130"/>
  <c r="S2131"/>
  <c r="S2132"/>
  <c r="S2133"/>
  <c r="S2134"/>
  <c r="S2135"/>
  <c r="S2136"/>
  <c r="S2137"/>
  <c r="S2138"/>
  <c r="S2139"/>
  <c r="S2140"/>
  <c r="S2141"/>
  <c r="S2142"/>
  <c r="S2143"/>
  <c r="S2144"/>
  <c r="S2145"/>
  <c r="S2146"/>
  <c r="S2147"/>
  <c r="S2148"/>
  <c r="S2149"/>
  <c r="S2150"/>
  <c r="S2151"/>
  <c r="S2152"/>
  <c r="S2153"/>
  <c r="S2154"/>
  <c r="S2155"/>
  <c r="S2156"/>
  <c r="S2157"/>
  <c r="S2158"/>
  <c r="S2159"/>
  <c r="S2160"/>
  <c r="S2161"/>
  <c r="S2162"/>
  <c r="S2163"/>
  <c r="S2164"/>
  <c r="S2165"/>
  <c r="S2166"/>
  <c r="S2167"/>
  <c r="S2168"/>
  <c r="S2169"/>
  <c r="S2170"/>
  <c r="S2171"/>
  <c r="S2172"/>
  <c r="S2173"/>
  <c r="S2174"/>
  <c r="S2175"/>
  <c r="S2176"/>
  <c r="S2177"/>
  <c r="S2178"/>
  <c r="S2179"/>
  <c r="S2180"/>
  <c r="S2181"/>
  <c r="S2182"/>
  <c r="S2183"/>
  <c r="S2184"/>
  <c r="S2185"/>
  <c r="S2186"/>
  <c r="S2187"/>
  <c r="S2188"/>
  <c r="S2189"/>
  <c r="S2190"/>
  <c r="S2191"/>
  <c r="S2192"/>
  <c r="S2193"/>
  <c r="S2194"/>
  <c r="S2195"/>
  <c r="S2196"/>
  <c r="S2197"/>
  <c r="S2198"/>
  <c r="S2199"/>
  <c r="S2200"/>
  <c r="S2201"/>
  <c r="S2202"/>
  <c r="S2203"/>
  <c r="S2204"/>
  <c r="S2205"/>
  <c r="S2206"/>
  <c r="S2207"/>
  <c r="S2208"/>
  <c r="S2209"/>
  <c r="S2210"/>
  <c r="S2211"/>
  <c r="S2212"/>
  <c r="S2213"/>
  <c r="S2214"/>
  <c r="S2215"/>
  <c r="S2216"/>
  <c r="S2217"/>
  <c r="S2218"/>
  <c r="S2219"/>
  <c r="S2220"/>
  <c r="S2221"/>
  <c r="S2222"/>
  <c r="S2223"/>
  <c r="S2224"/>
  <c r="S2225"/>
  <c r="S2226"/>
  <c r="S2227"/>
  <c r="S2228"/>
  <c r="S2229"/>
  <c r="S2230"/>
  <c r="S2231"/>
  <c r="S2232"/>
  <c r="S2233"/>
  <c r="S2234"/>
  <c r="S2235"/>
  <c r="S2236"/>
  <c r="S2237"/>
  <c r="S2238"/>
  <c r="S2239"/>
  <c r="S2240"/>
  <c r="S2241"/>
  <c r="S2242"/>
  <c r="S2243"/>
  <c r="S2244"/>
  <c r="S2245"/>
  <c r="S2246"/>
  <c r="S2247"/>
  <c r="S2248"/>
  <c r="S2249"/>
  <c r="S2250"/>
  <c r="S2251"/>
  <c r="S2252"/>
  <c r="S2253"/>
  <c r="S2254"/>
  <c r="S2255"/>
  <c r="S2256"/>
  <c r="S2257"/>
  <c r="S2258"/>
  <c r="S2259"/>
  <c r="S2260"/>
  <c r="S2261"/>
  <c r="S2262"/>
  <c r="S2263"/>
  <c r="S2264"/>
  <c r="S2265"/>
  <c r="S2266"/>
  <c r="S2267"/>
  <c r="S2268"/>
  <c r="S2269"/>
  <c r="S2270"/>
  <c r="S2271"/>
  <c r="S2272"/>
  <c r="S2273"/>
  <c r="S2274"/>
  <c r="S2275"/>
  <c r="S2276"/>
  <c r="S2277"/>
  <c r="S2278"/>
  <c r="S2279"/>
  <c r="S2280"/>
  <c r="S2281"/>
  <c r="S2282"/>
  <c r="S2283"/>
  <c r="S2284"/>
  <c r="S2285"/>
  <c r="S2286"/>
  <c r="S2287"/>
  <c r="S2288"/>
  <c r="S2289"/>
  <c r="S2290"/>
  <c r="S2291"/>
  <c r="S2292"/>
  <c r="S2293"/>
  <c r="S2294"/>
  <c r="S2295"/>
  <c r="S2296"/>
  <c r="S2297"/>
  <c r="S2298"/>
  <c r="S2299"/>
  <c r="S2300"/>
  <c r="S2301"/>
  <c r="S2302"/>
  <c r="S2303"/>
  <c r="S2304"/>
  <c r="S2305"/>
  <c r="S2306"/>
  <c r="S2307"/>
  <c r="S2308"/>
  <c r="S2309"/>
  <c r="S2310"/>
  <c r="S2311"/>
  <c r="S2312"/>
  <c r="S2313"/>
  <c r="S2314"/>
  <c r="S2315"/>
  <c r="S2316"/>
  <c r="S2317"/>
  <c r="S2318"/>
  <c r="S2319"/>
  <c r="S2320"/>
  <c r="S2321"/>
  <c r="S2322"/>
  <c r="S2323"/>
  <c r="S2324"/>
  <c r="S2325"/>
  <c r="S2326"/>
  <c r="S2327"/>
  <c r="S2328"/>
  <c r="S2329"/>
  <c r="S2330"/>
  <c r="S2331"/>
  <c r="S2332"/>
  <c r="S2333"/>
  <c r="S2334"/>
  <c r="S2335"/>
  <c r="S2336"/>
  <c r="S2337"/>
  <c r="S2338"/>
  <c r="S2339"/>
  <c r="S2340"/>
  <c r="S2341"/>
  <c r="S2342"/>
  <c r="S2343"/>
  <c r="S2344"/>
  <c r="S2345"/>
  <c r="S2346"/>
  <c r="S2347"/>
  <c r="S2348"/>
  <c r="S2349"/>
  <c r="S2350"/>
  <c r="S2351"/>
  <c r="S2352"/>
  <c r="S2353"/>
  <c r="S2354"/>
  <c r="S2355"/>
  <c r="S2356"/>
  <c r="S2357"/>
  <c r="S2358"/>
  <c r="S2359"/>
  <c r="S2360"/>
  <c r="S2361"/>
  <c r="S2362"/>
  <c r="S2363"/>
  <c r="S2364"/>
  <c r="S2365"/>
  <c r="S2366"/>
  <c r="S2367"/>
  <c r="S2368"/>
  <c r="S2369"/>
  <c r="S2370"/>
  <c r="S2371"/>
  <c r="S2372"/>
  <c r="S2373"/>
  <c r="S2374"/>
  <c r="S2375"/>
  <c r="S2376"/>
  <c r="S2377"/>
  <c r="S2378"/>
  <c r="S2379"/>
  <c r="S2380"/>
  <c r="S2381"/>
  <c r="S2382"/>
  <c r="S2383"/>
  <c r="S2384"/>
  <c r="S2385"/>
  <c r="S2386"/>
  <c r="S2387"/>
  <c r="S2388"/>
  <c r="S2389"/>
  <c r="S2390"/>
  <c r="S2391"/>
  <c r="S2392"/>
  <c r="S2393"/>
  <c r="S2394"/>
  <c r="S2395"/>
  <c r="S2396"/>
  <c r="S2397"/>
  <c r="S2398"/>
  <c r="S2399"/>
  <c r="S2400"/>
  <c r="S2401"/>
  <c r="S2402"/>
  <c r="S2403"/>
  <c r="S2404"/>
  <c r="S2405"/>
  <c r="S2406"/>
  <c r="S2407"/>
  <c r="S2408"/>
  <c r="S2409"/>
  <c r="S2410"/>
  <c r="S2411"/>
  <c r="S2412"/>
  <c r="S2413"/>
  <c r="S2414"/>
  <c r="S2415"/>
  <c r="S2416"/>
  <c r="S2417"/>
  <c r="S2418"/>
  <c r="S2419"/>
  <c r="S2420"/>
  <c r="S2421"/>
  <c r="S2422"/>
  <c r="S2423"/>
  <c r="S2424"/>
  <c r="S2425"/>
  <c r="S2426"/>
  <c r="S2427"/>
  <c r="S2428"/>
  <c r="S2429"/>
  <c r="S2430"/>
  <c r="S2431"/>
  <c r="S2432"/>
  <c r="S2433"/>
  <c r="S2434"/>
  <c r="S2435"/>
  <c r="S2436"/>
  <c r="S2437"/>
  <c r="S2438"/>
  <c r="S2439"/>
  <c r="S2440"/>
  <c r="S2441"/>
  <c r="S2442"/>
  <c r="S2443"/>
  <c r="S2444"/>
  <c r="S2445"/>
  <c r="S2446"/>
  <c r="S2447"/>
  <c r="S2448"/>
  <c r="S2449"/>
  <c r="S2450"/>
  <c r="S2451"/>
  <c r="S2452"/>
  <c r="S2453"/>
  <c r="S2454"/>
  <c r="S2455"/>
  <c r="S2456"/>
  <c r="S2457"/>
  <c r="S2458"/>
  <c r="S2459"/>
  <c r="S2460"/>
  <c r="S2461"/>
  <c r="S2462"/>
  <c r="S2463"/>
  <c r="S2464"/>
  <c r="S2465"/>
  <c r="S2466"/>
  <c r="S2467"/>
  <c r="S2468"/>
  <c r="S2469"/>
  <c r="S2470"/>
  <c r="S2471"/>
  <c r="S2472"/>
  <c r="S2473"/>
  <c r="S2474"/>
  <c r="S2475"/>
  <c r="S2476"/>
  <c r="S2477"/>
  <c r="S2478"/>
  <c r="S2479"/>
  <c r="S2480"/>
  <c r="S2481"/>
  <c r="S2482"/>
  <c r="S2483"/>
  <c r="S2484"/>
  <c r="S2485"/>
  <c r="S2486"/>
  <c r="S2487"/>
  <c r="S2488"/>
  <c r="S2489"/>
  <c r="S2490"/>
  <c r="S2491"/>
  <c r="S2492"/>
  <c r="S2493"/>
  <c r="S2494"/>
  <c r="S2495"/>
  <c r="S2496"/>
  <c r="S2497"/>
  <c r="S2498"/>
  <c r="S2499"/>
  <c r="S2500"/>
  <c r="S2501"/>
  <c r="S2502"/>
  <c r="S2503"/>
  <c r="S2504"/>
  <c r="S2505"/>
  <c r="S2506"/>
  <c r="S2507"/>
  <c r="S2508"/>
  <c r="S2509"/>
  <c r="S2510"/>
  <c r="S2511"/>
  <c r="S2512"/>
  <c r="S2513"/>
  <c r="S2514"/>
  <c r="S2515"/>
  <c r="S2516"/>
  <c r="S2517"/>
  <c r="S2518"/>
  <c r="S2519"/>
  <c r="S2520"/>
  <c r="S2521"/>
  <c r="S2522"/>
  <c r="S2523"/>
  <c r="S2524"/>
  <c r="S2525"/>
  <c r="S2526"/>
  <c r="S2527"/>
  <c r="S2528"/>
  <c r="S2529"/>
  <c r="S2530"/>
  <c r="S2531"/>
  <c r="S2532"/>
  <c r="S2533"/>
  <c r="S2534"/>
  <c r="S2535"/>
  <c r="S2536"/>
  <c r="S2537"/>
  <c r="S2538"/>
  <c r="S2539"/>
  <c r="S2540"/>
  <c r="S2541"/>
  <c r="S2542"/>
  <c r="S2543"/>
  <c r="S2544"/>
  <c r="S2545"/>
  <c r="S2546"/>
  <c r="S2547"/>
  <c r="S2548"/>
  <c r="S2549"/>
  <c r="S2550"/>
  <c r="S2551"/>
  <c r="S2552"/>
  <c r="S2553"/>
  <c r="S2554"/>
  <c r="S2555"/>
  <c r="S2556"/>
  <c r="S2557"/>
  <c r="S2558"/>
  <c r="S2559"/>
  <c r="S2560"/>
  <c r="S2561"/>
  <c r="S2562"/>
  <c r="S2563"/>
  <c r="S2564"/>
  <c r="S2565"/>
  <c r="S2566"/>
  <c r="S2567"/>
  <c r="S2568"/>
  <c r="S2569"/>
  <c r="S2570"/>
  <c r="S2571"/>
  <c r="S2572"/>
  <c r="S2573"/>
  <c r="S2574"/>
  <c r="S2575"/>
  <c r="S2576"/>
  <c r="S2577"/>
  <c r="S2578"/>
  <c r="S2579"/>
  <c r="S2580"/>
  <c r="S2581"/>
  <c r="S2582"/>
  <c r="S2583"/>
  <c r="S2584"/>
  <c r="S2585"/>
  <c r="S2586"/>
  <c r="S2587"/>
  <c r="S2588"/>
  <c r="S2589"/>
  <c r="S2590"/>
  <c r="S2591"/>
  <c r="S2592"/>
  <c r="S2593"/>
  <c r="S2594"/>
  <c r="S2595"/>
  <c r="S2596"/>
  <c r="S2597"/>
  <c r="S2598"/>
  <c r="S2599"/>
  <c r="S2600"/>
  <c r="S2601"/>
  <c r="S2602"/>
  <c r="S2603"/>
  <c r="S2604"/>
  <c r="S2605"/>
  <c r="S2606"/>
  <c r="S2607"/>
  <c r="S2608"/>
  <c r="S2609"/>
  <c r="S2610"/>
  <c r="S2611"/>
  <c r="S2612"/>
  <c r="S2613"/>
  <c r="S2614"/>
  <c r="S2615"/>
  <c r="S2616"/>
  <c r="S2617"/>
  <c r="S2618"/>
  <c r="S2619"/>
  <c r="S2620"/>
  <c r="S2621"/>
  <c r="S2622"/>
  <c r="S2623"/>
  <c r="S2624"/>
  <c r="S2625"/>
  <c r="S2626"/>
  <c r="S2627"/>
  <c r="S2628"/>
  <c r="S2629"/>
  <c r="S2630"/>
  <c r="S2631"/>
  <c r="S2632"/>
  <c r="S2633"/>
  <c r="S2634"/>
  <c r="S2635"/>
  <c r="S2636"/>
  <c r="S2637"/>
  <c r="S2638"/>
  <c r="S2639"/>
  <c r="S2640"/>
  <c r="S2641"/>
  <c r="S2642"/>
  <c r="S2643"/>
  <c r="S2644"/>
  <c r="S2645"/>
  <c r="S2646"/>
  <c r="S2647"/>
  <c r="S2648"/>
  <c r="S2649"/>
  <c r="S2650"/>
  <c r="S2651"/>
  <c r="S2652"/>
  <c r="S2653"/>
  <c r="S2654"/>
  <c r="S2655"/>
  <c r="S2656"/>
  <c r="S2657"/>
  <c r="S2658"/>
  <c r="S2659"/>
  <c r="S2660"/>
  <c r="S2661"/>
  <c r="S2662"/>
  <c r="S2663"/>
  <c r="S2664"/>
  <c r="S2665"/>
  <c r="S2666"/>
  <c r="S2667"/>
  <c r="S2668"/>
  <c r="S2669"/>
  <c r="S2670"/>
  <c r="S2671"/>
  <c r="S2672"/>
  <c r="S2673"/>
  <c r="S2674"/>
  <c r="S2675"/>
  <c r="S2676"/>
  <c r="S2677"/>
  <c r="S2678"/>
  <c r="S2679"/>
  <c r="S2680"/>
  <c r="S2681"/>
  <c r="S2682"/>
  <c r="S2683"/>
  <c r="S2684"/>
  <c r="S2685"/>
  <c r="S2686"/>
  <c r="S2687"/>
  <c r="S2688"/>
  <c r="S2689"/>
  <c r="S2690"/>
  <c r="S2691"/>
  <c r="S2692"/>
  <c r="S2693"/>
  <c r="S2694"/>
  <c r="S2695"/>
  <c r="S2696"/>
  <c r="S2697"/>
  <c r="S2698"/>
  <c r="S2699"/>
  <c r="S2700"/>
  <c r="S2701"/>
  <c r="S2702"/>
  <c r="S2703"/>
  <c r="S2704"/>
  <c r="S2705"/>
  <c r="S2706"/>
  <c r="S2707"/>
  <c r="S2708"/>
  <c r="S2709"/>
  <c r="S2710"/>
  <c r="S2711"/>
  <c r="S2712"/>
  <c r="S2713"/>
  <c r="S2714"/>
  <c r="S2715"/>
  <c r="S2716"/>
  <c r="S2717"/>
  <c r="S2718"/>
  <c r="S2719"/>
  <c r="S2720"/>
  <c r="S2721"/>
  <c r="S2722"/>
  <c r="S2723"/>
  <c r="S2724"/>
  <c r="S2725"/>
  <c r="S2726"/>
  <c r="S2727"/>
  <c r="S2728"/>
  <c r="S2729"/>
  <c r="S2730"/>
  <c r="S2731"/>
  <c r="S2732"/>
  <c r="S2733"/>
  <c r="S2734"/>
  <c r="S2735"/>
  <c r="S2736"/>
  <c r="S2737"/>
  <c r="S2738"/>
  <c r="S2739"/>
  <c r="S2740"/>
  <c r="S2741"/>
  <c r="S2742"/>
  <c r="S2743"/>
  <c r="S2744"/>
  <c r="S2745"/>
  <c r="S2746"/>
  <c r="S2747"/>
  <c r="S2748"/>
  <c r="S2749"/>
  <c r="S2750"/>
  <c r="S2751"/>
  <c r="S2752"/>
  <c r="S2753"/>
  <c r="S2754"/>
  <c r="S2755"/>
  <c r="S2756"/>
  <c r="S2757"/>
  <c r="S2758"/>
  <c r="S2759"/>
  <c r="S2760"/>
  <c r="S2761"/>
  <c r="S2762"/>
  <c r="S2763"/>
  <c r="S2764"/>
  <c r="S2765"/>
  <c r="S2766"/>
  <c r="S2767"/>
  <c r="S2768"/>
  <c r="S2769"/>
  <c r="S2770"/>
  <c r="S2771"/>
  <c r="S2772"/>
  <c r="S2773"/>
  <c r="S2774"/>
  <c r="S2775"/>
  <c r="S2776"/>
  <c r="S2777"/>
  <c r="S2778"/>
  <c r="S2779"/>
  <c r="S2780"/>
  <c r="S2781"/>
  <c r="S2782"/>
  <c r="S2783"/>
  <c r="S2784"/>
  <c r="S2785"/>
  <c r="S2786"/>
  <c r="S2787"/>
  <c r="S2788"/>
  <c r="S2789"/>
  <c r="S2790"/>
  <c r="S2791"/>
  <c r="S2792"/>
  <c r="S2793"/>
  <c r="S2794"/>
  <c r="S2795"/>
  <c r="S2796"/>
  <c r="S2797"/>
  <c r="S2798"/>
  <c r="S2799"/>
  <c r="S2800"/>
  <c r="S2801"/>
  <c r="S2802"/>
  <c r="S2803"/>
  <c r="S2804"/>
  <c r="S2805"/>
  <c r="S2806"/>
  <c r="S2807"/>
  <c r="S2808"/>
  <c r="S2809"/>
  <c r="S2810"/>
  <c r="S2811"/>
  <c r="S2812"/>
  <c r="S2813"/>
  <c r="S2814"/>
  <c r="S2815"/>
  <c r="S2816"/>
  <c r="S2817"/>
  <c r="S2818"/>
  <c r="S2819"/>
  <c r="S2820"/>
  <c r="S2821"/>
  <c r="S2822"/>
  <c r="S2823"/>
  <c r="S2824"/>
  <c r="S2825"/>
  <c r="S2826"/>
  <c r="S2827"/>
  <c r="S2828"/>
  <c r="S2829"/>
  <c r="S2830"/>
  <c r="S2831"/>
  <c r="S2832"/>
  <c r="S2833"/>
  <c r="S2834"/>
  <c r="S2835"/>
  <c r="S2836"/>
  <c r="S2837"/>
  <c r="S2838"/>
  <c r="S2839"/>
  <c r="S2840"/>
  <c r="S2841"/>
  <c r="S2842"/>
  <c r="S2843"/>
  <c r="S2844"/>
  <c r="S2845"/>
  <c r="S2846"/>
  <c r="S2847"/>
  <c r="S2848"/>
  <c r="S2849"/>
  <c r="S2850"/>
  <c r="S2851"/>
  <c r="S2852"/>
  <c r="S2853"/>
  <c r="S2854"/>
  <c r="S2855"/>
  <c r="S2856"/>
  <c r="S2857"/>
  <c r="S2858"/>
  <c r="S2859"/>
  <c r="S2860"/>
  <c r="S2861"/>
  <c r="S2862"/>
  <c r="S2863"/>
  <c r="S2864"/>
  <c r="S2865"/>
  <c r="S2866"/>
  <c r="S2867"/>
  <c r="S2868"/>
  <c r="S2869"/>
  <c r="S2870"/>
  <c r="S2871"/>
  <c r="S2872"/>
  <c r="S2873"/>
  <c r="S2874"/>
  <c r="S2875"/>
  <c r="S2876"/>
  <c r="S2877"/>
  <c r="S2878"/>
  <c r="S2879"/>
  <c r="S2880"/>
  <c r="S2881"/>
  <c r="S2882"/>
  <c r="S2883"/>
  <c r="S2884"/>
  <c r="S2885"/>
  <c r="S2886"/>
  <c r="S2887"/>
  <c r="S2888"/>
  <c r="S2889"/>
  <c r="S2890"/>
  <c r="S2891"/>
  <c r="S2892"/>
  <c r="S2893"/>
  <c r="S2894"/>
  <c r="S2895"/>
  <c r="S2896"/>
  <c r="S2897"/>
  <c r="S2898"/>
  <c r="S2899"/>
  <c r="S2900"/>
  <c r="S2901"/>
  <c r="S2902"/>
  <c r="S2903"/>
  <c r="S2904"/>
  <c r="S2905"/>
  <c r="S2906"/>
  <c r="S2907"/>
  <c r="S2908"/>
  <c r="S2909"/>
  <c r="S2910"/>
  <c r="S2911"/>
  <c r="S2912"/>
  <c r="S2913"/>
  <c r="S2914"/>
  <c r="S2915"/>
  <c r="S2916"/>
  <c r="S2917"/>
  <c r="S2918"/>
  <c r="S2919"/>
  <c r="S2920"/>
  <c r="S2921"/>
  <c r="S2922"/>
  <c r="S2923"/>
  <c r="S2924"/>
  <c r="S2925"/>
  <c r="S2926"/>
  <c r="S2927"/>
  <c r="S2928"/>
  <c r="S2929"/>
  <c r="S2930"/>
  <c r="S2931"/>
  <c r="S2932"/>
  <c r="S2933"/>
  <c r="S2934"/>
  <c r="S2935"/>
  <c r="S2936"/>
  <c r="S2937"/>
  <c r="S2938"/>
  <c r="S2939"/>
  <c r="S2940"/>
  <c r="S2941"/>
  <c r="S2942"/>
  <c r="S2943"/>
  <c r="S2944"/>
  <c r="S2945"/>
  <c r="S2946"/>
  <c r="S2947"/>
  <c r="S2948"/>
  <c r="S2949"/>
  <c r="S2950"/>
  <c r="S2951"/>
  <c r="S2952"/>
  <c r="S2953"/>
  <c r="S2954"/>
  <c r="S2955"/>
  <c r="S2956"/>
  <c r="S2957"/>
  <c r="S2958"/>
  <c r="S2959"/>
  <c r="S2960"/>
  <c r="S2961"/>
  <c r="S2962"/>
  <c r="S2963"/>
  <c r="S2964"/>
  <c r="S2965"/>
  <c r="S2966"/>
  <c r="S2967"/>
  <c r="S2968"/>
  <c r="S2969"/>
  <c r="S2970"/>
  <c r="S2971"/>
  <c r="S2972"/>
  <c r="S2973"/>
  <c r="S2974"/>
  <c r="S2975"/>
  <c r="S2976"/>
  <c r="S2977"/>
  <c r="S2978"/>
  <c r="S2979"/>
  <c r="S2980"/>
  <c r="S2981"/>
  <c r="S2982"/>
  <c r="S2983"/>
  <c r="S2984"/>
  <c r="S2985"/>
  <c r="S2986"/>
  <c r="S2987"/>
  <c r="S2988"/>
  <c r="S2989"/>
  <c r="S2990"/>
  <c r="S2991"/>
  <c r="S2992"/>
  <c r="S2993"/>
  <c r="S2994"/>
  <c r="S2995"/>
  <c r="S2996"/>
  <c r="S2997"/>
  <c r="S2998"/>
  <c r="S2999"/>
  <c r="S3000"/>
  <c r="S3001"/>
  <c r="S3002"/>
  <c r="S3003"/>
  <c r="S3004"/>
  <c r="S3005"/>
  <c r="S3006"/>
  <c r="S3007"/>
  <c r="S3008"/>
  <c r="S3009"/>
  <c r="S3010"/>
  <c r="S3011"/>
  <c r="S3012"/>
  <c r="S3013"/>
  <c r="S3014"/>
  <c r="S3015"/>
  <c r="S3016"/>
  <c r="S3017"/>
  <c r="S3018"/>
  <c r="S3019"/>
  <c r="S3020"/>
  <c r="S3021"/>
  <c r="S3022"/>
  <c r="S3023"/>
  <c r="S3024"/>
  <c r="S3025"/>
  <c r="S3026"/>
  <c r="S3027"/>
  <c r="S3028"/>
  <c r="S3029"/>
  <c r="S3030"/>
  <c r="S3031"/>
  <c r="S3032"/>
  <c r="S3033"/>
  <c r="S3034"/>
  <c r="S3035"/>
  <c r="S3036"/>
  <c r="S3037"/>
  <c r="S3038"/>
  <c r="S3039"/>
  <c r="S3040"/>
  <c r="S3041"/>
  <c r="S3042"/>
  <c r="S3043"/>
  <c r="S3044"/>
  <c r="S3045"/>
  <c r="S3046"/>
  <c r="S3047"/>
  <c r="S3048"/>
  <c r="S3049"/>
  <c r="S3050"/>
  <c r="S3051"/>
  <c r="S3052"/>
  <c r="S3053"/>
  <c r="S3054"/>
  <c r="S3055"/>
  <c r="S3056"/>
  <c r="S3057"/>
  <c r="S3058"/>
  <c r="S3059"/>
  <c r="S3060"/>
  <c r="S3061"/>
  <c r="S3062"/>
  <c r="S3063"/>
  <c r="S3064"/>
  <c r="S3065"/>
  <c r="S3066"/>
  <c r="S3067"/>
  <c r="S3068"/>
  <c r="S3069"/>
  <c r="S3070"/>
  <c r="S3071"/>
  <c r="S3072"/>
  <c r="S3073"/>
  <c r="S3074"/>
  <c r="S3075"/>
  <c r="S3076"/>
  <c r="S3077"/>
  <c r="S3078"/>
  <c r="S3079"/>
  <c r="S3080"/>
  <c r="S3081"/>
  <c r="S3082"/>
  <c r="S3083"/>
  <c r="S3084"/>
  <c r="S3085"/>
  <c r="S3086"/>
  <c r="S3087"/>
  <c r="S3088"/>
  <c r="S3089"/>
  <c r="S3090"/>
  <c r="S3091"/>
  <c r="S3092"/>
  <c r="S3093"/>
  <c r="S3094"/>
  <c r="S3095"/>
  <c r="S3096"/>
  <c r="S3097"/>
  <c r="S3098"/>
  <c r="S3099"/>
  <c r="S3100"/>
  <c r="S3101"/>
  <c r="S3102"/>
  <c r="S3103"/>
  <c r="S3104"/>
  <c r="S3105"/>
  <c r="S3106"/>
  <c r="S3107"/>
  <c r="S3108"/>
  <c r="S3109"/>
  <c r="S3110"/>
  <c r="S3111"/>
  <c r="S3112"/>
  <c r="S3113"/>
  <c r="S3114"/>
  <c r="S3115"/>
  <c r="S3116"/>
  <c r="S3117"/>
  <c r="S3118"/>
  <c r="S3119"/>
  <c r="S3120"/>
  <c r="S3121"/>
  <c r="S3122"/>
  <c r="S3123"/>
  <c r="S3124"/>
  <c r="S3125"/>
  <c r="S3126"/>
  <c r="S3127"/>
  <c r="S3128"/>
  <c r="S3129"/>
  <c r="S3130"/>
  <c r="S3131"/>
  <c r="S3132"/>
  <c r="S3133"/>
  <c r="S3134"/>
  <c r="S3135"/>
  <c r="S3136"/>
  <c r="S3137"/>
  <c r="S3138"/>
  <c r="S3139"/>
  <c r="S3140"/>
  <c r="S3141"/>
  <c r="S3142"/>
  <c r="S3143"/>
  <c r="S3144"/>
  <c r="S3145"/>
  <c r="S3146"/>
  <c r="S3147"/>
  <c r="S3148"/>
  <c r="S3149"/>
  <c r="S3150"/>
  <c r="S3151"/>
  <c r="S3152"/>
  <c r="S3153"/>
  <c r="S3154"/>
  <c r="S3155"/>
  <c r="S3156"/>
  <c r="S3157"/>
  <c r="S3158"/>
  <c r="S3159"/>
  <c r="S3160"/>
  <c r="S3161"/>
  <c r="S3162"/>
  <c r="S3163"/>
  <c r="S3164"/>
  <c r="S3165"/>
  <c r="S3166"/>
  <c r="S3167"/>
  <c r="S3168"/>
  <c r="S3169"/>
  <c r="S3170"/>
  <c r="S3171"/>
  <c r="S3172"/>
  <c r="S3173"/>
  <c r="S3174"/>
  <c r="S3175"/>
  <c r="S3176"/>
  <c r="S3177"/>
  <c r="S3178"/>
  <c r="S3179"/>
  <c r="S3180"/>
  <c r="S3181"/>
  <c r="S3182"/>
  <c r="S3183"/>
  <c r="S3184"/>
  <c r="S3185"/>
  <c r="S3186"/>
  <c r="S3187"/>
  <c r="S3188"/>
  <c r="S3189"/>
  <c r="S3190"/>
  <c r="S3191"/>
  <c r="S3192"/>
  <c r="S3193"/>
  <c r="S3194"/>
  <c r="S3195"/>
  <c r="S3196"/>
  <c r="S3197"/>
  <c r="S3198"/>
  <c r="S3199"/>
  <c r="S3200"/>
  <c r="S3201"/>
  <c r="S3202"/>
  <c r="S3203"/>
  <c r="S3204"/>
  <c r="S3205"/>
  <c r="S3206"/>
  <c r="S3207"/>
  <c r="S3208"/>
  <c r="S3209"/>
  <c r="S3210"/>
  <c r="S3211"/>
  <c r="S3212"/>
  <c r="S3213"/>
  <c r="S3214"/>
  <c r="S3215"/>
  <c r="S3216"/>
  <c r="S3217"/>
  <c r="S3218"/>
  <c r="S3219"/>
  <c r="S3220"/>
  <c r="S3221"/>
  <c r="S3222"/>
  <c r="S3223"/>
  <c r="S3224"/>
  <c r="S3225"/>
  <c r="S3226"/>
  <c r="S3227"/>
  <c r="S3228"/>
  <c r="S3229"/>
  <c r="S3230"/>
  <c r="S3231"/>
  <c r="S3232"/>
  <c r="S3233"/>
  <c r="S3234"/>
  <c r="S3235"/>
  <c r="S3236"/>
  <c r="S3237"/>
  <c r="S3238"/>
  <c r="S3239"/>
  <c r="S3240"/>
  <c r="S3241"/>
  <c r="S3242"/>
  <c r="S3243"/>
  <c r="S3244"/>
  <c r="S3245"/>
  <c r="S3246"/>
  <c r="S3247"/>
  <c r="S3248"/>
  <c r="S3249"/>
  <c r="S3250"/>
  <c r="S3251"/>
  <c r="S3252"/>
  <c r="S3253"/>
  <c r="S3254"/>
  <c r="S3255"/>
  <c r="S3256"/>
  <c r="S3257"/>
  <c r="S3258"/>
  <c r="S3259"/>
  <c r="S3260"/>
  <c r="S3261"/>
  <c r="S3262"/>
  <c r="S3263"/>
  <c r="S3264"/>
  <c r="S3265"/>
  <c r="S3266"/>
  <c r="S3267"/>
  <c r="S3268"/>
  <c r="S3269"/>
  <c r="S3270"/>
  <c r="S3271"/>
  <c r="S3272"/>
  <c r="S3273"/>
  <c r="S3274"/>
  <c r="S3275"/>
  <c r="S3276"/>
  <c r="S3277"/>
  <c r="S3278"/>
  <c r="S3279"/>
  <c r="S3280"/>
  <c r="S3281"/>
  <c r="S3282"/>
  <c r="S3283"/>
  <c r="S3284"/>
  <c r="S3285"/>
  <c r="S3286"/>
  <c r="S3287"/>
  <c r="S3288"/>
  <c r="S3289"/>
  <c r="S3290"/>
  <c r="S3291"/>
  <c r="S3292"/>
  <c r="S3293"/>
  <c r="S3294"/>
  <c r="S3295"/>
  <c r="S3296"/>
  <c r="S3297"/>
  <c r="S3298"/>
  <c r="S3299"/>
  <c r="S3300"/>
  <c r="S3301"/>
  <c r="S3302"/>
  <c r="S3303"/>
  <c r="S3304"/>
  <c r="S3305"/>
  <c r="S3306"/>
  <c r="S3307"/>
  <c r="S3308"/>
  <c r="S3309"/>
  <c r="S3310"/>
  <c r="S3311"/>
  <c r="S3312"/>
  <c r="S3313"/>
  <c r="S3314"/>
  <c r="S3315"/>
  <c r="S3316"/>
  <c r="S3317"/>
  <c r="S3318"/>
  <c r="S3319"/>
  <c r="S3320"/>
  <c r="S3321"/>
  <c r="S3322"/>
  <c r="S3323"/>
  <c r="S3324"/>
  <c r="S3325"/>
  <c r="S3326"/>
  <c r="S3327"/>
  <c r="S3328"/>
  <c r="S3329"/>
  <c r="S3330"/>
  <c r="S3331"/>
  <c r="S3332"/>
  <c r="S3333"/>
  <c r="S3334"/>
  <c r="S3335"/>
  <c r="S3336"/>
  <c r="S3337"/>
  <c r="S3338"/>
  <c r="S3339"/>
  <c r="S3340"/>
  <c r="S3341"/>
  <c r="S3342"/>
  <c r="S3343"/>
  <c r="S3344"/>
  <c r="S3345"/>
  <c r="S3346"/>
  <c r="S3347"/>
  <c r="S3348"/>
  <c r="S3349"/>
  <c r="S3350"/>
  <c r="S3351"/>
  <c r="S3352"/>
  <c r="S3353"/>
  <c r="S3354"/>
  <c r="S3355"/>
  <c r="S3356"/>
  <c r="S3357"/>
  <c r="S3358"/>
  <c r="S3359"/>
  <c r="S3360"/>
  <c r="S3361"/>
  <c r="S3362"/>
  <c r="S3363"/>
  <c r="S3364"/>
  <c r="S3365"/>
  <c r="S3366"/>
  <c r="S3367"/>
  <c r="S3368"/>
  <c r="S3369"/>
  <c r="S3370"/>
  <c r="S3371"/>
  <c r="S3372"/>
  <c r="S3373"/>
  <c r="S3374"/>
  <c r="S3375"/>
  <c r="S3376"/>
  <c r="S3377"/>
  <c r="S3378"/>
  <c r="S3379"/>
  <c r="S3380"/>
  <c r="S3381"/>
  <c r="S3382"/>
  <c r="S3383"/>
  <c r="S3384"/>
  <c r="S3385"/>
  <c r="S3386"/>
  <c r="S3387"/>
  <c r="S3388"/>
  <c r="S3389"/>
  <c r="S3390"/>
  <c r="S3391"/>
  <c r="S3392"/>
  <c r="S3393"/>
  <c r="S3394"/>
  <c r="S3395"/>
  <c r="S3396"/>
  <c r="S3397"/>
  <c r="S3398"/>
  <c r="S3399"/>
  <c r="S3400"/>
  <c r="S3401"/>
  <c r="S3402"/>
  <c r="S3403"/>
  <c r="S3404"/>
  <c r="S3405"/>
  <c r="S3406"/>
  <c r="S3407"/>
  <c r="S3408"/>
  <c r="S3409"/>
  <c r="S3410"/>
  <c r="S3411"/>
  <c r="S3412"/>
  <c r="S3413"/>
  <c r="S3414"/>
  <c r="S3415"/>
  <c r="S3416"/>
  <c r="S3417"/>
  <c r="S3418"/>
  <c r="S3419"/>
  <c r="S3420"/>
  <c r="S3421"/>
  <c r="S3422"/>
  <c r="S3423"/>
  <c r="S3424"/>
  <c r="S3425"/>
  <c r="S3426"/>
  <c r="S3427"/>
  <c r="S3428"/>
  <c r="S3429"/>
  <c r="S3430"/>
  <c r="S3431"/>
  <c r="S3432"/>
  <c r="S3433"/>
  <c r="S3434"/>
  <c r="S3435"/>
  <c r="S3436"/>
  <c r="S3437"/>
  <c r="S3438"/>
  <c r="S3439"/>
  <c r="S3440"/>
  <c r="S3441"/>
  <c r="S3442"/>
  <c r="S3443"/>
  <c r="S3444"/>
  <c r="S3445"/>
  <c r="S3446"/>
  <c r="S3447"/>
  <c r="S3448"/>
  <c r="S3449"/>
  <c r="S3450"/>
  <c r="S3451"/>
  <c r="S3452"/>
  <c r="S3453"/>
  <c r="S3454"/>
  <c r="S3455"/>
  <c r="S3456"/>
  <c r="S3457"/>
  <c r="S3458"/>
  <c r="S3459"/>
  <c r="S3460"/>
  <c r="S3461"/>
  <c r="S3462"/>
  <c r="S3463"/>
  <c r="S3464"/>
  <c r="S3465"/>
  <c r="S3466"/>
  <c r="S3467"/>
  <c r="S3468"/>
  <c r="S3469"/>
  <c r="S3470"/>
  <c r="S3471"/>
  <c r="S3472"/>
  <c r="S3473"/>
  <c r="S3474"/>
  <c r="S3475"/>
  <c r="S3476"/>
  <c r="S3477"/>
  <c r="S3478"/>
  <c r="S3479"/>
  <c r="S3480"/>
  <c r="S3481"/>
  <c r="S3482"/>
  <c r="S3483"/>
  <c r="S3484"/>
  <c r="S3485"/>
  <c r="S3486"/>
  <c r="S3487"/>
  <c r="S3488"/>
  <c r="S3489"/>
  <c r="S3490"/>
  <c r="S3491"/>
  <c r="S3492"/>
  <c r="S3493"/>
  <c r="S3494"/>
  <c r="S3495"/>
  <c r="S3496"/>
  <c r="S3497"/>
  <c r="S3498"/>
  <c r="S3499"/>
  <c r="S3500"/>
  <c r="S3501"/>
  <c r="S3502"/>
  <c r="S3503"/>
  <c r="S3504"/>
  <c r="S3505"/>
  <c r="S3506"/>
  <c r="S3507"/>
  <c r="S3508"/>
  <c r="S3509"/>
  <c r="S3510"/>
  <c r="S3511"/>
  <c r="S3512"/>
  <c r="S3513"/>
  <c r="S3514"/>
  <c r="S3515"/>
  <c r="S3516"/>
  <c r="S3517"/>
  <c r="S3518"/>
  <c r="S3519"/>
  <c r="S3520"/>
  <c r="S3521"/>
  <c r="S3522"/>
  <c r="S3523"/>
  <c r="S3524"/>
  <c r="S3525"/>
  <c r="S3526"/>
  <c r="S3527"/>
  <c r="S3528"/>
  <c r="S3529"/>
  <c r="S3530"/>
  <c r="S3531"/>
  <c r="S3532"/>
  <c r="S3533"/>
  <c r="S3534"/>
  <c r="S3535"/>
  <c r="S3536"/>
  <c r="S3537"/>
  <c r="S3538"/>
  <c r="S3539"/>
  <c r="S3540"/>
  <c r="S3541"/>
  <c r="S3542"/>
  <c r="S3543"/>
  <c r="S3544"/>
  <c r="S3545"/>
  <c r="S3546"/>
  <c r="S3547"/>
  <c r="S3548"/>
  <c r="S3549"/>
  <c r="S3550"/>
  <c r="S3551"/>
  <c r="S3552"/>
  <c r="S3553"/>
  <c r="S3554"/>
  <c r="S3555"/>
  <c r="S3556"/>
  <c r="S3557"/>
  <c r="S3558"/>
  <c r="S3559"/>
  <c r="S3560"/>
  <c r="S3561"/>
  <c r="S3562"/>
  <c r="S3563"/>
  <c r="S3564"/>
  <c r="S3565"/>
  <c r="S3566"/>
  <c r="S3567"/>
  <c r="S3568"/>
  <c r="S3569"/>
  <c r="S3570"/>
  <c r="S3571"/>
  <c r="S3572"/>
  <c r="S3573"/>
  <c r="S3574"/>
  <c r="S3575"/>
  <c r="S3576"/>
  <c r="S3577"/>
  <c r="S3578"/>
  <c r="S3579"/>
  <c r="S3580"/>
  <c r="S3581"/>
  <c r="S3582"/>
  <c r="S3583"/>
  <c r="S3584"/>
  <c r="S3585"/>
  <c r="S3586"/>
  <c r="S3587"/>
  <c r="S3588"/>
  <c r="S3589"/>
  <c r="S3590"/>
  <c r="S3591"/>
  <c r="S3592"/>
  <c r="S3593"/>
  <c r="S3594"/>
  <c r="S3595"/>
  <c r="S3596"/>
  <c r="S3597"/>
  <c r="S3598"/>
  <c r="S3599"/>
  <c r="S3600"/>
  <c r="S3601"/>
  <c r="S3602"/>
  <c r="S3603"/>
  <c r="S3604"/>
  <c r="S3605"/>
  <c r="S3606"/>
  <c r="S3607"/>
  <c r="S3608"/>
  <c r="S3609"/>
  <c r="S3610"/>
  <c r="S3611"/>
  <c r="S3612"/>
  <c r="S3613"/>
  <c r="S3614"/>
  <c r="S3615"/>
  <c r="S3616"/>
  <c r="S3617"/>
  <c r="S3618"/>
  <c r="S3619"/>
  <c r="S3620"/>
  <c r="S3621"/>
  <c r="S3622"/>
  <c r="S3623"/>
  <c r="S3624"/>
  <c r="S3625"/>
  <c r="S3626"/>
  <c r="S3627"/>
  <c r="S3628"/>
  <c r="S3629"/>
  <c r="S3630"/>
  <c r="S3631"/>
  <c r="S3632"/>
  <c r="S3633"/>
  <c r="S3634"/>
  <c r="S3635"/>
  <c r="S3636"/>
  <c r="S3637"/>
  <c r="S3638"/>
  <c r="S3639"/>
  <c r="S3640"/>
  <c r="S3641"/>
  <c r="S3642"/>
  <c r="S3643"/>
  <c r="S3644"/>
  <c r="S3645"/>
  <c r="S3646"/>
  <c r="S3647"/>
  <c r="S3648"/>
  <c r="S3649"/>
  <c r="S3650"/>
  <c r="S3651"/>
  <c r="S3652"/>
  <c r="S3653"/>
  <c r="S3654"/>
  <c r="S3655"/>
  <c r="S3656"/>
  <c r="S3657"/>
  <c r="S3658"/>
  <c r="S3659"/>
  <c r="S3660"/>
  <c r="S3661"/>
  <c r="S3662"/>
  <c r="S3663"/>
  <c r="S3664"/>
  <c r="S3665"/>
  <c r="S3666"/>
  <c r="S3667"/>
  <c r="S3668"/>
  <c r="S3669"/>
  <c r="S3670"/>
  <c r="S3671"/>
  <c r="S3672"/>
  <c r="S3673"/>
  <c r="S3674"/>
  <c r="S3675"/>
  <c r="S3676"/>
  <c r="S3677"/>
  <c r="S3678"/>
  <c r="S3679"/>
  <c r="S3680"/>
  <c r="S3681"/>
  <c r="S3682"/>
  <c r="S3683"/>
  <c r="S3684"/>
  <c r="S3685"/>
  <c r="S3686"/>
  <c r="S3687"/>
  <c r="S3688"/>
  <c r="S3689"/>
  <c r="S3690"/>
  <c r="S3691"/>
  <c r="S3692"/>
  <c r="S3693"/>
  <c r="S3694"/>
  <c r="S3695"/>
  <c r="S3696"/>
  <c r="S3697"/>
  <c r="S3698"/>
  <c r="S3699"/>
  <c r="S3700"/>
  <c r="S3701"/>
  <c r="S3702"/>
  <c r="S3703"/>
  <c r="S3704"/>
  <c r="S3705"/>
  <c r="S3706"/>
  <c r="S3707"/>
  <c r="S3708"/>
  <c r="S3709"/>
  <c r="S3710"/>
  <c r="S3711"/>
  <c r="S3712"/>
  <c r="S3713"/>
  <c r="S3714"/>
  <c r="S3715"/>
  <c r="S3716"/>
  <c r="S3717"/>
  <c r="S3718"/>
  <c r="S3719"/>
  <c r="S3720"/>
  <c r="S3721"/>
  <c r="S3722"/>
  <c r="S3723"/>
  <c r="S3724"/>
  <c r="S3725"/>
  <c r="S3726"/>
  <c r="S3727"/>
  <c r="S3728"/>
  <c r="S3729"/>
  <c r="S3730"/>
  <c r="S3731"/>
  <c r="S3732"/>
  <c r="S3733"/>
  <c r="S3734"/>
  <c r="S3735"/>
  <c r="S3736"/>
  <c r="S3737"/>
  <c r="S3738"/>
  <c r="S3739"/>
  <c r="S3740"/>
  <c r="S3741"/>
  <c r="S3742"/>
  <c r="S3743"/>
  <c r="S3744"/>
  <c r="S3745"/>
  <c r="S3746"/>
  <c r="S3747"/>
  <c r="S3748"/>
  <c r="S3749"/>
  <c r="S3750"/>
  <c r="S3751"/>
  <c r="S3752"/>
  <c r="S3753"/>
  <c r="S3754"/>
  <c r="S3755"/>
  <c r="S3756"/>
  <c r="S3757"/>
  <c r="S3758"/>
  <c r="S3759"/>
  <c r="S3760"/>
  <c r="S3761"/>
  <c r="S3762"/>
  <c r="S3763"/>
  <c r="S3764"/>
  <c r="S3765"/>
  <c r="S3766"/>
  <c r="S3767"/>
  <c r="S3768"/>
  <c r="S3769"/>
  <c r="S3770"/>
  <c r="S3771"/>
  <c r="S3772"/>
  <c r="S3773"/>
  <c r="S3774"/>
  <c r="S3775"/>
  <c r="S3776"/>
  <c r="S3777"/>
  <c r="S3778"/>
  <c r="S3779"/>
  <c r="S3780"/>
  <c r="S3781"/>
  <c r="S3782"/>
  <c r="S3783"/>
  <c r="S3784"/>
  <c r="S3785"/>
  <c r="S3786"/>
  <c r="S3787"/>
  <c r="S3788"/>
  <c r="S3789"/>
  <c r="S3790"/>
  <c r="S3791"/>
  <c r="S3792"/>
  <c r="S3793"/>
  <c r="S3794"/>
  <c r="S3795"/>
  <c r="S3796"/>
  <c r="S3797"/>
  <c r="S3798"/>
  <c r="S3799"/>
  <c r="S3800"/>
  <c r="S3801"/>
  <c r="S3802"/>
  <c r="S3803"/>
  <c r="S3804"/>
  <c r="S3805"/>
  <c r="S3806"/>
  <c r="S3807"/>
  <c r="S3808"/>
  <c r="S3809"/>
  <c r="S3810"/>
  <c r="S3811"/>
  <c r="S3812"/>
  <c r="S3813"/>
  <c r="S3814"/>
  <c r="S3815"/>
  <c r="S3816"/>
  <c r="S3817"/>
  <c r="S3818"/>
  <c r="S3819"/>
  <c r="S3820"/>
  <c r="S3821"/>
  <c r="S3822"/>
  <c r="S3823"/>
  <c r="S3824"/>
  <c r="S3825"/>
  <c r="S3826"/>
  <c r="S3827"/>
  <c r="S3828"/>
  <c r="S3829"/>
  <c r="S3830"/>
  <c r="S3831"/>
  <c r="S3832"/>
  <c r="S3833"/>
  <c r="S3834"/>
  <c r="S3835"/>
  <c r="S3836"/>
  <c r="S3837"/>
  <c r="S3838"/>
  <c r="S3839"/>
  <c r="S3840"/>
  <c r="S3841"/>
  <c r="S3842"/>
  <c r="S3843"/>
  <c r="S3844"/>
  <c r="S3845"/>
  <c r="S3846"/>
  <c r="S3847"/>
  <c r="S3848"/>
  <c r="S3849"/>
  <c r="S3850"/>
  <c r="S3851"/>
  <c r="S3852"/>
  <c r="S3853"/>
  <c r="S3854"/>
  <c r="S3855"/>
  <c r="S3856"/>
  <c r="S3857"/>
  <c r="S3858"/>
  <c r="S3859"/>
  <c r="S3860"/>
  <c r="S3861"/>
  <c r="S3862"/>
  <c r="S3863"/>
  <c r="S3864"/>
  <c r="S3865"/>
  <c r="S3866"/>
  <c r="S3867"/>
  <c r="S3868"/>
  <c r="S3869"/>
  <c r="S3870"/>
  <c r="S3871"/>
  <c r="S3872"/>
  <c r="S3873"/>
  <c r="S3874"/>
  <c r="S3875"/>
  <c r="S3876"/>
  <c r="S3877"/>
  <c r="S3878"/>
  <c r="S3879"/>
  <c r="S3880"/>
  <c r="S3881"/>
  <c r="S3882"/>
  <c r="S3883"/>
  <c r="S3884"/>
  <c r="S3885"/>
  <c r="S3886"/>
  <c r="S3887"/>
  <c r="S3888"/>
  <c r="S3889"/>
  <c r="S3890"/>
  <c r="S3891"/>
  <c r="S3892"/>
  <c r="S3893"/>
  <c r="S3894"/>
  <c r="S3895"/>
  <c r="S3896"/>
  <c r="S3897"/>
  <c r="S3898"/>
  <c r="S3899"/>
  <c r="S3900"/>
  <c r="S3901"/>
  <c r="S3902"/>
  <c r="S3903"/>
  <c r="S3904"/>
  <c r="S3905"/>
  <c r="S3906"/>
  <c r="S3907"/>
  <c r="S3908"/>
  <c r="S3909"/>
  <c r="S3910"/>
  <c r="S3911"/>
  <c r="S3912"/>
  <c r="S3913"/>
  <c r="S3914"/>
  <c r="S3915"/>
  <c r="S3916"/>
  <c r="S3917"/>
  <c r="S3918"/>
  <c r="S3919"/>
  <c r="S3920"/>
  <c r="S3921"/>
  <c r="S3922"/>
  <c r="S3923"/>
  <c r="S3924"/>
  <c r="S3925"/>
  <c r="S3926"/>
  <c r="S3927"/>
  <c r="S3928"/>
  <c r="S3929"/>
  <c r="S3930"/>
  <c r="S3931"/>
  <c r="S3932"/>
  <c r="S3933"/>
  <c r="S3934"/>
  <c r="S3935"/>
  <c r="S3936"/>
  <c r="S3937"/>
  <c r="S3938"/>
  <c r="S3939"/>
  <c r="S3940"/>
  <c r="S3941"/>
  <c r="S3942"/>
  <c r="S3943"/>
  <c r="S3944"/>
  <c r="S3945"/>
  <c r="S3946"/>
  <c r="S3947"/>
  <c r="S3948"/>
  <c r="S3949"/>
  <c r="S3950"/>
  <c r="S3951"/>
  <c r="S3952"/>
  <c r="S3953"/>
  <c r="S3954"/>
  <c r="S3955"/>
  <c r="S3956"/>
  <c r="S3957"/>
  <c r="S3958"/>
  <c r="S3959"/>
  <c r="S3960"/>
  <c r="S3961"/>
  <c r="S3962"/>
  <c r="S3963"/>
  <c r="S3964"/>
  <c r="S3965"/>
  <c r="S3966"/>
  <c r="S3967"/>
  <c r="S3968"/>
  <c r="S3969"/>
  <c r="S3970"/>
  <c r="S3971"/>
  <c r="S3972"/>
  <c r="S3973"/>
  <c r="S3974"/>
  <c r="S3975"/>
  <c r="S3976"/>
  <c r="S3977"/>
  <c r="S3978"/>
  <c r="S3979"/>
  <c r="S3980"/>
  <c r="S3981"/>
  <c r="S3982"/>
  <c r="S3983"/>
  <c r="S3984"/>
  <c r="S3985"/>
  <c r="S3986"/>
  <c r="S3987"/>
  <c r="S3988"/>
  <c r="S3989"/>
  <c r="S3990"/>
  <c r="S3991"/>
  <c r="S3992"/>
  <c r="S3993"/>
  <c r="S3994"/>
  <c r="S3995"/>
  <c r="S3996"/>
  <c r="S3997"/>
  <c r="S3998"/>
  <c r="S3999"/>
  <c r="S4000"/>
  <c r="S4001"/>
  <c r="S4002"/>
  <c r="S4003"/>
  <c r="S4004"/>
  <c r="S4005"/>
  <c r="S4006"/>
  <c r="S4007"/>
  <c r="S4008"/>
  <c r="S4009"/>
  <c r="S4010"/>
  <c r="S4011"/>
  <c r="S4012"/>
  <c r="S4013"/>
  <c r="S4014"/>
  <c r="S4015"/>
  <c r="S4016"/>
  <c r="S4017"/>
  <c r="S4018"/>
  <c r="S4019"/>
  <c r="S4020"/>
  <c r="S4021"/>
  <c r="S4022"/>
  <c r="S4023"/>
  <c r="S4024"/>
  <c r="S4025"/>
  <c r="S4026"/>
  <c r="S4027"/>
  <c r="S4028"/>
  <c r="S4029"/>
  <c r="S4030"/>
  <c r="S4031"/>
  <c r="S4032"/>
  <c r="S4033"/>
  <c r="S4034"/>
  <c r="S4035"/>
  <c r="S4036"/>
  <c r="S4037"/>
  <c r="S4038"/>
  <c r="S4039"/>
  <c r="S4040"/>
  <c r="S4041"/>
  <c r="S4042"/>
  <c r="S4043"/>
  <c r="S4044"/>
  <c r="S4045"/>
  <c r="S4046"/>
  <c r="S4047"/>
  <c r="S4048"/>
  <c r="S4049"/>
  <c r="S4050"/>
  <c r="S4051"/>
  <c r="S4052"/>
  <c r="S4053"/>
  <c r="S4054"/>
  <c r="S4055"/>
  <c r="S4056"/>
  <c r="S4057"/>
  <c r="S4058"/>
  <c r="S4059"/>
  <c r="S4060"/>
  <c r="S4061"/>
  <c r="S4062"/>
  <c r="S4063"/>
  <c r="S4064"/>
  <c r="S4065"/>
  <c r="S4066"/>
  <c r="S4067"/>
  <c r="S4068"/>
  <c r="S4069"/>
  <c r="S4070"/>
  <c r="S4071"/>
  <c r="S4072"/>
  <c r="S4073"/>
  <c r="S4074"/>
  <c r="S4075"/>
  <c r="S4076"/>
  <c r="S4077"/>
  <c r="S4078"/>
  <c r="S4079"/>
  <c r="S4080"/>
  <c r="S4081"/>
  <c r="S4082"/>
  <c r="S4083"/>
  <c r="S4084"/>
  <c r="S4085"/>
  <c r="S4086"/>
  <c r="S4087"/>
  <c r="S4088"/>
  <c r="S4089"/>
  <c r="S4090"/>
  <c r="S4091"/>
  <c r="S4092"/>
  <c r="S4093"/>
  <c r="S4094"/>
  <c r="S4095"/>
  <c r="S4096"/>
  <c r="S4097"/>
  <c r="S4098"/>
  <c r="S4099"/>
  <c r="S4100"/>
  <c r="S4101"/>
  <c r="S4102"/>
  <c r="S4103"/>
  <c r="S4104"/>
  <c r="S4105"/>
  <c r="S4106"/>
  <c r="S4107"/>
  <c r="S4108"/>
  <c r="S4109"/>
  <c r="S4110"/>
  <c r="S4111"/>
  <c r="S4112"/>
  <c r="S4113"/>
  <c r="S4114"/>
  <c r="S4115"/>
  <c r="S4116"/>
  <c r="S4117"/>
  <c r="S4118"/>
  <c r="S4119"/>
  <c r="S4120"/>
  <c r="S4121"/>
  <c r="S4122"/>
  <c r="S4123"/>
  <c r="S4124"/>
  <c r="S4125"/>
  <c r="S4126"/>
  <c r="S4127"/>
  <c r="S4128"/>
  <c r="S4129"/>
  <c r="S4130"/>
  <c r="S4131"/>
  <c r="S4132"/>
  <c r="S4133"/>
  <c r="S4134"/>
  <c r="S4135"/>
  <c r="S4136"/>
  <c r="S4137"/>
  <c r="S4138"/>
  <c r="S4139"/>
  <c r="S4140"/>
  <c r="S4141"/>
  <c r="S4142"/>
  <c r="S4143"/>
  <c r="S4144"/>
  <c r="S4145"/>
  <c r="S4146"/>
  <c r="S4147"/>
  <c r="S4148"/>
  <c r="S4149"/>
  <c r="S4150"/>
  <c r="S4151"/>
  <c r="S4152"/>
  <c r="S4153"/>
  <c r="S4154"/>
  <c r="S4155"/>
  <c r="S4156"/>
  <c r="S4157"/>
  <c r="S4158"/>
  <c r="S4159"/>
  <c r="S4160"/>
  <c r="S4161"/>
  <c r="S4162"/>
  <c r="S4163"/>
  <c r="S4164"/>
  <c r="S4165"/>
  <c r="S4166"/>
  <c r="S4167"/>
  <c r="S4168"/>
  <c r="S4169"/>
  <c r="S4170"/>
  <c r="S4171"/>
  <c r="S4172"/>
  <c r="S4173"/>
  <c r="S4174"/>
  <c r="S4175"/>
  <c r="S4176"/>
  <c r="S4177"/>
  <c r="S4178"/>
  <c r="S4179"/>
  <c r="S4180"/>
  <c r="S4181"/>
  <c r="S4182"/>
  <c r="S4183"/>
  <c r="S4184"/>
  <c r="S4185"/>
  <c r="S4186"/>
  <c r="S4187"/>
  <c r="S4188"/>
  <c r="S4189"/>
  <c r="S4190"/>
  <c r="S4191"/>
  <c r="S4192"/>
  <c r="S4193"/>
  <c r="S4194"/>
  <c r="S4195"/>
  <c r="S4196"/>
  <c r="S4197"/>
  <c r="S4198"/>
  <c r="S4199"/>
  <c r="S4200"/>
  <c r="S4201"/>
  <c r="S4202"/>
  <c r="S4203"/>
  <c r="S4204"/>
  <c r="S4205"/>
  <c r="S4206"/>
  <c r="S4207"/>
  <c r="S4208"/>
  <c r="S4209"/>
  <c r="S4210"/>
  <c r="S4211"/>
  <c r="S4212"/>
  <c r="S4213"/>
  <c r="S4214"/>
  <c r="S4215"/>
  <c r="S4216"/>
  <c r="S4217"/>
  <c r="S4218"/>
  <c r="S4219"/>
  <c r="S4220"/>
  <c r="S4221"/>
  <c r="S4222"/>
  <c r="S4223"/>
  <c r="S4224"/>
  <c r="S4225"/>
  <c r="S4226"/>
  <c r="S4227"/>
  <c r="S4228"/>
  <c r="S4229"/>
  <c r="S4230"/>
  <c r="S4231"/>
  <c r="S4232"/>
  <c r="S4233"/>
  <c r="S4234"/>
  <c r="S4235"/>
  <c r="S4236"/>
  <c r="S4237"/>
  <c r="S4238"/>
  <c r="S4239"/>
  <c r="S4240"/>
  <c r="S4241"/>
  <c r="S4242"/>
  <c r="S4243"/>
  <c r="S4244"/>
  <c r="S4245"/>
  <c r="S4246"/>
  <c r="S4247"/>
  <c r="S4248"/>
  <c r="S4249"/>
  <c r="S4250"/>
  <c r="S4251"/>
  <c r="S4252"/>
  <c r="S4253"/>
  <c r="S4254"/>
  <c r="S4255"/>
  <c r="S4256"/>
  <c r="S4257"/>
  <c r="S4258"/>
  <c r="S4259"/>
  <c r="S4260"/>
  <c r="S4261"/>
  <c r="S4262"/>
  <c r="S4263"/>
  <c r="S4264"/>
  <c r="S4265"/>
  <c r="S4266"/>
  <c r="S4267"/>
  <c r="S4268"/>
  <c r="S4269"/>
  <c r="S4270"/>
  <c r="S4271"/>
  <c r="S4272"/>
  <c r="S4273"/>
  <c r="S4274"/>
  <c r="S4275"/>
  <c r="S4276"/>
  <c r="S4277"/>
  <c r="S4278"/>
  <c r="S4279"/>
  <c r="S4280"/>
  <c r="S4281"/>
  <c r="S4282"/>
  <c r="S4283"/>
  <c r="S4284"/>
  <c r="S4285"/>
  <c r="S4286"/>
  <c r="S4287"/>
  <c r="S4288"/>
  <c r="S4289"/>
  <c r="S4290"/>
  <c r="S4291"/>
  <c r="S4292"/>
  <c r="S4293"/>
  <c r="S4294"/>
  <c r="S4295"/>
  <c r="S4296"/>
  <c r="S4297"/>
  <c r="S4298"/>
  <c r="S4299"/>
  <c r="S4300"/>
  <c r="S4301"/>
  <c r="S4302"/>
  <c r="S4303"/>
  <c r="S4304"/>
  <c r="S4305"/>
  <c r="S4306"/>
  <c r="S4307"/>
  <c r="S4308"/>
  <c r="S4309"/>
  <c r="S4310"/>
  <c r="S4311"/>
  <c r="S4312"/>
  <c r="S4313"/>
  <c r="S4314"/>
  <c r="S4315"/>
  <c r="S4316"/>
  <c r="S4317"/>
  <c r="S4318"/>
  <c r="S4319"/>
  <c r="S4320"/>
  <c r="S4321"/>
  <c r="S4322"/>
  <c r="S4323"/>
  <c r="S4324"/>
  <c r="S4325"/>
  <c r="S4326"/>
  <c r="S4327"/>
  <c r="S4328"/>
  <c r="S4329"/>
  <c r="S4330"/>
  <c r="S4331"/>
  <c r="S4332"/>
  <c r="S4333"/>
  <c r="S4334"/>
  <c r="S4335"/>
  <c r="S4336"/>
  <c r="S4337"/>
  <c r="S4338"/>
  <c r="S4339"/>
  <c r="S4340"/>
  <c r="S4341"/>
  <c r="S4342"/>
  <c r="S4343"/>
  <c r="S4344"/>
  <c r="S4345"/>
  <c r="S4346"/>
  <c r="S4347"/>
  <c r="S4348"/>
  <c r="S4349"/>
  <c r="S4350"/>
  <c r="S4351"/>
  <c r="S4352"/>
  <c r="S4353"/>
  <c r="S4354"/>
  <c r="S4355"/>
  <c r="S4356"/>
  <c r="S4357"/>
  <c r="S4358"/>
  <c r="S4359"/>
  <c r="S4360"/>
  <c r="S4361"/>
  <c r="S4362"/>
  <c r="S4363"/>
  <c r="S4364"/>
  <c r="S4365"/>
  <c r="S4366"/>
  <c r="S4367"/>
  <c r="S4368"/>
  <c r="S4369"/>
  <c r="S4370"/>
  <c r="S4371"/>
  <c r="S4372"/>
  <c r="S4373"/>
  <c r="S4374"/>
  <c r="S4375"/>
  <c r="S4376"/>
  <c r="S4377"/>
  <c r="S4378"/>
  <c r="S4379"/>
  <c r="S4380"/>
  <c r="S4381"/>
  <c r="S4382"/>
  <c r="S4383"/>
  <c r="S4384"/>
  <c r="S4385"/>
  <c r="S4386"/>
  <c r="S4387"/>
  <c r="S4388"/>
  <c r="S4389"/>
  <c r="S4390"/>
  <c r="S4391"/>
  <c r="S4392"/>
  <c r="S4393"/>
  <c r="S4394"/>
  <c r="S4395"/>
  <c r="S4396"/>
  <c r="S4397"/>
  <c r="S4398"/>
  <c r="S4399"/>
  <c r="S4400"/>
  <c r="S4401"/>
  <c r="S4402"/>
  <c r="S4403"/>
  <c r="S4404"/>
  <c r="S4405"/>
  <c r="S4406"/>
  <c r="S4407"/>
  <c r="S4408"/>
  <c r="S4409"/>
  <c r="S4410"/>
  <c r="S4411"/>
  <c r="S4412"/>
  <c r="S4413"/>
  <c r="S4414"/>
  <c r="S4415"/>
  <c r="S4416"/>
  <c r="S4417"/>
  <c r="S4418"/>
  <c r="S4419"/>
  <c r="S4420"/>
  <c r="S4421"/>
  <c r="S4422"/>
  <c r="S4423"/>
  <c r="S4424"/>
  <c r="S4425"/>
  <c r="S4426"/>
  <c r="S4427"/>
  <c r="S4428"/>
  <c r="S4429"/>
  <c r="S4430"/>
  <c r="S4431"/>
  <c r="S4432"/>
  <c r="S4433"/>
  <c r="S4434"/>
  <c r="S4435"/>
  <c r="S4436"/>
  <c r="S4437"/>
  <c r="S4438"/>
  <c r="S4439"/>
  <c r="S4440"/>
  <c r="S4441"/>
  <c r="S4442"/>
  <c r="S4443"/>
  <c r="S4444"/>
  <c r="S4445"/>
  <c r="S4446"/>
  <c r="S4447"/>
  <c r="S4448"/>
  <c r="S4449"/>
  <c r="S4450"/>
  <c r="S4451"/>
  <c r="S4452"/>
  <c r="S4453"/>
  <c r="S4454"/>
  <c r="S4455"/>
  <c r="S4456"/>
  <c r="S4457"/>
  <c r="S4458"/>
  <c r="S4459"/>
  <c r="S4460"/>
  <c r="S4461"/>
  <c r="S4462"/>
  <c r="S4463"/>
  <c r="S4464"/>
  <c r="S4465"/>
  <c r="S4466"/>
  <c r="S4467"/>
  <c r="S4468"/>
  <c r="S4469"/>
  <c r="S4470"/>
  <c r="S4471"/>
  <c r="S4472"/>
  <c r="S4473"/>
  <c r="S4474"/>
  <c r="S4475"/>
  <c r="S4476"/>
  <c r="S4477"/>
  <c r="S4478"/>
  <c r="S4479"/>
  <c r="S4480"/>
  <c r="S4481"/>
  <c r="S4482"/>
  <c r="S4483"/>
  <c r="S4484"/>
  <c r="S4485"/>
  <c r="S4486"/>
  <c r="S4487"/>
  <c r="S4488"/>
  <c r="S4489"/>
  <c r="S4490"/>
  <c r="S4491"/>
  <c r="S4492"/>
  <c r="S4493"/>
  <c r="S4494"/>
  <c r="S4495"/>
  <c r="S4496"/>
  <c r="S4497"/>
  <c r="S4498"/>
  <c r="S4499"/>
  <c r="S4500"/>
  <c r="S4501"/>
  <c r="S4502"/>
  <c r="S4503"/>
  <c r="S4504"/>
  <c r="S4505"/>
  <c r="S4506"/>
  <c r="S4507"/>
  <c r="S4508"/>
  <c r="S4509"/>
  <c r="S4510"/>
  <c r="S4511"/>
  <c r="S4512"/>
  <c r="S4513"/>
  <c r="S4514"/>
  <c r="S4515"/>
  <c r="S4516"/>
  <c r="S4517"/>
  <c r="S4518"/>
  <c r="S4519"/>
  <c r="S4520"/>
  <c r="S4521"/>
  <c r="S4522"/>
  <c r="S4523"/>
  <c r="S4524"/>
  <c r="S4525"/>
  <c r="S4526"/>
  <c r="S4527"/>
  <c r="S4528"/>
  <c r="S4529"/>
  <c r="S4530"/>
  <c r="S4531"/>
  <c r="S4532"/>
  <c r="S4533"/>
  <c r="S4534"/>
  <c r="S4535"/>
  <c r="S4536"/>
  <c r="S4537"/>
  <c r="S4538"/>
  <c r="S4539"/>
  <c r="S4540"/>
  <c r="S4541"/>
  <c r="S4542"/>
  <c r="S4543"/>
  <c r="S4544"/>
  <c r="S4545"/>
  <c r="S4546"/>
  <c r="S4547"/>
  <c r="S4548"/>
  <c r="S4549"/>
  <c r="S4550"/>
  <c r="S4551"/>
  <c r="S4552"/>
  <c r="S4553"/>
  <c r="S4554"/>
  <c r="S4555"/>
  <c r="S4556"/>
  <c r="S4557"/>
  <c r="S4558"/>
  <c r="S4559"/>
  <c r="S4560"/>
  <c r="S4561"/>
  <c r="S4562"/>
  <c r="S4563"/>
  <c r="S4564"/>
  <c r="S4565"/>
  <c r="S4566"/>
  <c r="S4567"/>
  <c r="S4568"/>
  <c r="S4569"/>
  <c r="S4570"/>
  <c r="S4571"/>
  <c r="S4572"/>
  <c r="S4573"/>
  <c r="S4574"/>
  <c r="S4575"/>
  <c r="S4576"/>
  <c r="S4577"/>
  <c r="S4578"/>
  <c r="S4579"/>
  <c r="S4580"/>
  <c r="S4581"/>
  <c r="S4582"/>
  <c r="S4583"/>
  <c r="S4584"/>
  <c r="S4585"/>
  <c r="S4586"/>
  <c r="S4587"/>
  <c r="S4588"/>
  <c r="S4589"/>
  <c r="S4590"/>
  <c r="S4591"/>
  <c r="S4592"/>
  <c r="S4593"/>
  <c r="S4594"/>
  <c r="S4595"/>
  <c r="S4596"/>
  <c r="S4597"/>
  <c r="S4598"/>
  <c r="S4599"/>
  <c r="S4600"/>
  <c r="S4601"/>
  <c r="S4602"/>
  <c r="S4603"/>
  <c r="S4604"/>
  <c r="S4605"/>
  <c r="S4606"/>
  <c r="S4607"/>
  <c r="S4608"/>
  <c r="S4609"/>
  <c r="S4610"/>
  <c r="S4611"/>
  <c r="S4612"/>
  <c r="S4613"/>
  <c r="S4614"/>
  <c r="S4615"/>
  <c r="S4616"/>
  <c r="S4617"/>
  <c r="S4618"/>
  <c r="S4619"/>
  <c r="S4620"/>
  <c r="S4621"/>
  <c r="S4622"/>
  <c r="S4623"/>
  <c r="S4624"/>
  <c r="S4625"/>
  <c r="S4626"/>
  <c r="S4627"/>
  <c r="S4628"/>
  <c r="S4629"/>
  <c r="S4630"/>
  <c r="S4631"/>
  <c r="S4632"/>
  <c r="S4633"/>
  <c r="S4634"/>
  <c r="S4635"/>
  <c r="S4636"/>
  <c r="S4637"/>
  <c r="S4638"/>
  <c r="S4639"/>
  <c r="S4640"/>
  <c r="S4641"/>
  <c r="S4642"/>
  <c r="S4643"/>
  <c r="S4644"/>
  <c r="S4645"/>
  <c r="S4646"/>
  <c r="S4647"/>
  <c r="S4648"/>
  <c r="S4649"/>
  <c r="S4650"/>
  <c r="S4651"/>
  <c r="S4652"/>
  <c r="S4653"/>
  <c r="S4654"/>
  <c r="S4655"/>
  <c r="S4656"/>
  <c r="S4657"/>
  <c r="S4658"/>
  <c r="S4659"/>
  <c r="S4660"/>
  <c r="S4661"/>
  <c r="S4662"/>
  <c r="S4663"/>
  <c r="S4664"/>
  <c r="S4665"/>
  <c r="S4666"/>
  <c r="S4667"/>
  <c r="S4668"/>
  <c r="S4669"/>
  <c r="S4670"/>
  <c r="S4671"/>
  <c r="S4672"/>
  <c r="S4673"/>
  <c r="S4674"/>
  <c r="S4675"/>
  <c r="S4676"/>
  <c r="S4677"/>
  <c r="S4678"/>
  <c r="S4679"/>
  <c r="S4680"/>
  <c r="S4681"/>
  <c r="S4682"/>
  <c r="S4683"/>
  <c r="S4684"/>
  <c r="S4685"/>
  <c r="S4686"/>
  <c r="S4687"/>
  <c r="S4688"/>
  <c r="S4689"/>
  <c r="S4690"/>
  <c r="S4691"/>
  <c r="S4692"/>
  <c r="S4693"/>
  <c r="S4694"/>
  <c r="S4695"/>
  <c r="S4696"/>
  <c r="S4697"/>
  <c r="S4698"/>
  <c r="S4699"/>
  <c r="S4700"/>
  <c r="S4701"/>
  <c r="S4702"/>
  <c r="S4703"/>
  <c r="S4704"/>
  <c r="S4705"/>
  <c r="S4706"/>
  <c r="S4707"/>
  <c r="S4708"/>
  <c r="S4709"/>
  <c r="S4710"/>
  <c r="S4711"/>
  <c r="S4712"/>
  <c r="S4713"/>
  <c r="S4714"/>
  <c r="S4715"/>
  <c r="S4716"/>
  <c r="S4717"/>
  <c r="S4718"/>
  <c r="S4719"/>
  <c r="S4720"/>
  <c r="S4721"/>
  <c r="S4722"/>
  <c r="S4723"/>
  <c r="S4724"/>
  <c r="S4725"/>
  <c r="S4726"/>
  <c r="S4727"/>
  <c r="S4728"/>
  <c r="S4729"/>
  <c r="S4730"/>
  <c r="S4731"/>
  <c r="S4732"/>
  <c r="S4733"/>
  <c r="S4734"/>
  <c r="S4735"/>
  <c r="S4736"/>
  <c r="S4737"/>
  <c r="S4738"/>
  <c r="S4739"/>
  <c r="S4740"/>
  <c r="S4741"/>
  <c r="S4742"/>
  <c r="S4743"/>
  <c r="S4744"/>
  <c r="S4745"/>
  <c r="S4746"/>
  <c r="S4747"/>
  <c r="S4748"/>
  <c r="S4749"/>
  <c r="S4750"/>
  <c r="S4751"/>
  <c r="S4752"/>
  <c r="S4753"/>
  <c r="S4754"/>
  <c r="S4755"/>
  <c r="S4756"/>
  <c r="S4757"/>
  <c r="S4758"/>
  <c r="S4759"/>
  <c r="S4760"/>
  <c r="S4761"/>
  <c r="S4762"/>
  <c r="S4763"/>
  <c r="S4764"/>
  <c r="S4765"/>
  <c r="S4766"/>
  <c r="S4767"/>
  <c r="S4768"/>
  <c r="S4769"/>
  <c r="S4770"/>
  <c r="S4771"/>
  <c r="S4772"/>
  <c r="S4773"/>
  <c r="S4774"/>
  <c r="S4775"/>
  <c r="S4776"/>
  <c r="S4777"/>
  <c r="S4778"/>
  <c r="S4779"/>
  <c r="S4780"/>
  <c r="S4781"/>
  <c r="S4782"/>
  <c r="S4783"/>
  <c r="S4784"/>
  <c r="S4785"/>
  <c r="S4786"/>
  <c r="S4787"/>
  <c r="S4788"/>
  <c r="S4789"/>
  <c r="S4790"/>
  <c r="S4791"/>
  <c r="S4792"/>
  <c r="S4793"/>
  <c r="S4794"/>
  <c r="S4795"/>
  <c r="S4796"/>
  <c r="S4797"/>
  <c r="S4798"/>
  <c r="S4799"/>
  <c r="S4800"/>
  <c r="S4801"/>
  <c r="S4802"/>
  <c r="S4803"/>
  <c r="S4804"/>
  <c r="S4805"/>
  <c r="S4806"/>
  <c r="S4807"/>
  <c r="S4808"/>
  <c r="S4809"/>
  <c r="S4810"/>
  <c r="S4811"/>
  <c r="S4812"/>
  <c r="S4813"/>
  <c r="S4814"/>
  <c r="S4815"/>
  <c r="S4816"/>
  <c r="S4817"/>
  <c r="S4818"/>
  <c r="S4819"/>
  <c r="S4820"/>
  <c r="S4821"/>
  <c r="S4822"/>
  <c r="S4823"/>
  <c r="S4824"/>
  <c r="S4825"/>
  <c r="S4826"/>
  <c r="S4827"/>
  <c r="S4828"/>
  <c r="S4829"/>
  <c r="S4830"/>
  <c r="S4831"/>
  <c r="S4832"/>
  <c r="S4833"/>
  <c r="S4834"/>
  <c r="S4835"/>
  <c r="S4836"/>
  <c r="S4837"/>
  <c r="S4838"/>
  <c r="S4839"/>
  <c r="S4840"/>
  <c r="S4841"/>
  <c r="S4842"/>
  <c r="S4843"/>
  <c r="S4844"/>
  <c r="S4845"/>
  <c r="S4846"/>
  <c r="S4847"/>
  <c r="S4848"/>
  <c r="S4849"/>
  <c r="S4850"/>
  <c r="S4851"/>
  <c r="S4852"/>
  <c r="S4853"/>
  <c r="S4854"/>
  <c r="S4855"/>
  <c r="S4856"/>
  <c r="S4857"/>
  <c r="S4858"/>
  <c r="S4859"/>
  <c r="S4860"/>
  <c r="S4861"/>
  <c r="S4862"/>
  <c r="S4863"/>
  <c r="S4864"/>
  <c r="S4865"/>
  <c r="S4866"/>
  <c r="S4867"/>
  <c r="S4868"/>
  <c r="S4869"/>
  <c r="S4870"/>
  <c r="S4871"/>
  <c r="S4872"/>
  <c r="S4873"/>
  <c r="S4874"/>
  <c r="S4875"/>
  <c r="S4876"/>
  <c r="S4877"/>
  <c r="S4878"/>
  <c r="S4879"/>
  <c r="S4880"/>
  <c r="S4881"/>
  <c r="S4882"/>
  <c r="S4883"/>
  <c r="S4884"/>
  <c r="S4885"/>
  <c r="S4886"/>
  <c r="S4887"/>
  <c r="S4888"/>
  <c r="S4889"/>
  <c r="S4890"/>
  <c r="S4891"/>
  <c r="S4892"/>
  <c r="S4893"/>
  <c r="S4894"/>
  <c r="S4895"/>
  <c r="S4896"/>
  <c r="S4897"/>
  <c r="S4898"/>
  <c r="S4899"/>
  <c r="S4900"/>
  <c r="S4901"/>
  <c r="S4902"/>
  <c r="S4903"/>
  <c r="S4904"/>
  <c r="S4905"/>
  <c r="S4906"/>
  <c r="S4907"/>
  <c r="S4908"/>
  <c r="S4909"/>
  <c r="S4910"/>
  <c r="S4911"/>
  <c r="S4912"/>
  <c r="S4913"/>
  <c r="S4914"/>
  <c r="S4915"/>
  <c r="S4916"/>
  <c r="S4917"/>
  <c r="S4918"/>
  <c r="S4919"/>
  <c r="S4920"/>
  <c r="S4921"/>
  <c r="S4922"/>
  <c r="S4923"/>
  <c r="S4924"/>
  <c r="S4925"/>
  <c r="S4926"/>
  <c r="S4927"/>
  <c r="S4928"/>
  <c r="S4929"/>
  <c r="S4930"/>
  <c r="S4931"/>
  <c r="S4932"/>
  <c r="S4933"/>
  <c r="S4934"/>
  <c r="S4935"/>
  <c r="S4936"/>
  <c r="S4937"/>
  <c r="S4938"/>
  <c r="S4939"/>
  <c r="S4940"/>
  <c r="S4941"/>
  <c r="S4942"/>
  <c r="S4943"/>
  <c r="S4944"/>
  <c r="S4945"/>
  <c r="S4946"/>
  <c r="S4947"/>
  <c r="S4948"/>
  <c r="S4949"/>
  <c r="S4950"/>
  <c r="S4951"/>
  <c r="S4952"/>
  <c r="S4953"/>
  <c r="S4954"/>
  <c r="S4955"/>
  <c r="S4956"/>
  <c r="S4957"/>
  <c r="S4958"/>
  <c r="S4959"/>
  <c r="S4960"/>
  <c r="S4961"/>
  <c r="S4962"/>
  <c r="S4963"/>
  <c r="S4964"/>
  <c r="S4965"/>
  <c r="S4966"/>
  <c r="S4967"/>
  <c r="S4968"/>
  <c r="S4969"/>
  <c r="S4970"/>
  <c r="S4971"/>
  <c r="S4972"/>
  <c r="S4973"/>
  <c r="S4974"/>
  <c r="S4975"/>
  <c r="S4976"/>
  <c r="S4977"/>
  <c r="S4978"/>
  <c r="S4979"/>
  <c r="S4980"/>
  <c r="S4981"/>
  <c r="S4982"/>
  <c r="S4983"/>
  <c r="S4984"/>
  <c r="S4985"/>
  <c r="S4986"/>
  <c r="S4987"/>
  <c r="S4988"/>
  <c r="S4989"/>
  <c r="S4990"/>
  <c r="S4991"/>
  <c r="S4992"/>
  <c r="S4993"/>
  <c r="S4994"/>
  <c r="S4995"/>
  <c r="S4996"/>
  <c r="S4997"/>
  <c r="S4998"/>
  <c r="S4999"/>
  <c r="S5000"/>
  <c r="S5001"/>
  <c r="S5002"/>
  <c r="S5003"/>
  <c r="S5004"/>
  <c r="S5005"/>
  <c r="S5006"/>
  <c r="S5007"/>
  <c r="S5008"/>
  <c r="S5009"/>
  <c r="S5010"/>
  <c r="S5011"/>
  <c r="S5012"/>
  <c r="S5013"/>
  <c r="S5014"/>
  <c r="S5015"/>
  <c r="S5016"/>
  <c r="S5017"/>
  <c r="S5018"/>
  <c r="S5019"/>
  <c r="S5020"/>
  <c r="S5021"/>
  <c r="S5022"/>
  <c r="S5023"/>
  <c r="S5024"/>
  <c r="S5025"/>
  <c r="S5026"/>
  <c r="S5027"/>
  <c r="S5028"/>
  <c r="S5029"/>
  <c r="S5030"/>
  <c r="S5031"/>
  <c r="S5032"/>
  <c r="S5033"/>
  <c r="S5034"/>
  <c r="S5035"/>
  <c r="S5036"/>
  <c r="S5037"/>
  <c r="S5038"/>
  <c r="S5039"/>
  <c r="S5040"/>
  <c r="S5041"/>
  <c r="S5042"/>
  <c r="S5043"/>
  <c r="S5044"/>
  <c r="S5045"/>
  <c r="S5046"/>
  <c r="S5047"/>
  <c r="S5048"/>
  <c r="S5049"/>
  <c r="S5050"/>
  <c r="S5051"/>
  <c r="S5052"/>
  <c r="S5053"/>
  <c r="S5054"/>
  <c r="S5055"/>
  <c r="S5056"/>
  <c r="S5057"/>
  <c r="S5058"/>
  <c r="S5059"/>
  <c r="S5060"/>
  <c r="S5061"/>
  <c r="S5062"/>
  <c r="S5063"/>
  <c r="S5064"/>
  <c r="S5065"/>
  <c r="S5066"/>
  <c r="S5067"/>
  <c r="S5068"/>
  <c r="S5069"/>
  <c r="S5070"/>
  <c r="S5071"/>
  <c r="S5072"/>
  <c r="S5073"/>
  <c r="S5074"/>
  <c r="S5075"/>
  <c r="S5076"/>
  <c r="S5077"/>
  <c r="S5078"/>
  <c r="S5079"/>
  <c r="S5080"/>
  <c r="S5081"/>
  <c r="S5082"/>
  <c r="S5083"/>
  <c r="S5084"/>
  <c r="S5085"/>
  <c r="S5086"/>
  <c r="S5087"/>
  <c r="S5088"/>
  <c r="S5089"/>
  <c r="S5090"/>
  <c r="S5091"/>
  <c r="S5092"/>
  <c r="S5093"/>
  <c r="S5094"/>
  <c r="S5095"/>
  <c r="S5096"/>
  <c r="S5097"/>
  <c r="S5098"/>
  <c r="S5099"/>
  <c r="S5100"/>
  <c r="S5101"/>
  <c r="S5102"/>
  <c r="S5103"/>
  <c r="S5104"/>
  <c r="S5105"/>
  <c r="S5106"/>
  <c r="S5107"/>
  <c r="S5108"/>
  <c r="S5109"/>
  <c r="S5110"/>
  <c r="S5111"/>
  <c r="S5112"/>
  <c r="S5113"/>
  <c r="S5114"/>
  <c r="S5115"/>
  <c r="S5116"/>
  <c r="S5117"/>
  <c r="S5118"/>
  <c r="S5119"/>
  <c r="S5120"/>
  <c r="S5121"/>
  <c r="S5122"/>
  <c r="S5123"/>
  <c r="S5124"/>
  <c r="S5125"/>
  <c r="S5126"/>
  <c r="S5127"/>
  <c r="S5128"/>
  <c r="S5129"/>
  <c r="S5130"/>
  <c r="S5131"/>
  <c r="S5132"/>
  <c r="S5133"/>
  <c r="S5134"/>
  <c r="S5135"/>
  <c r="S5136"/>
  <c r="S5137"/>
  <c r="S5138"/>
  <c r="S5139"/>
  <c r="S5140"/>
  <c r="S5141"/>
  <c r="S5142"/>
  <c r="S5143"/>
  <c r="S5144"/>
  <c r="S5145"/>
  <c r="S5146"/>
  <c r="S5147"/>
  <c r="S5148"/>
  <c r="S5149"/>
  <c r="S5150"/>
  <c r="S5151"/>
  <c r="S5152"/>
  <c r="S5153"/>
  <c r="S5154"/>
  <c r="S5155"/>
  <c r="S5156"/>
  <c r="S5157"/>
  <c r="S5158"/>
  <c r="S5159"/>
  <c r="S5160"/>
  <c r="S5161"/>
  <c r="S5162"/>
  <c r="S5163"/>
  <c r="S5164"/>
  <c r="S5165"/>
  <c r="S5166"/>
  <c r="S5167"/>
  <c r="S5168"/>
  <c r="S5169"/>
  <c r="S5170"/>
  <c r="S5171"/>
  <c r="S5172"/>
  <c r="S5173"/>
  <c r="S5174"/>
  <c r="S5175"/>
  <c r="S5176"/>
  <c r="S5177"/>
  <c r="S5178"/>
  <c r="S5179"/>
  <c r="S5180"/>
  <c r="S5181"/>
  <c r="S5182"/>
  <c r="S5183"/>
  <c r="S5184"/>
  <c r="S5185"/>
  <c r="S5186"/>
  <c r="S5187"/>
  <c r="S5188"/>
  <c r="S5189"/>
  <c r="S5190"/>
  <c r="S5191"/>
  <c r="S5192"/>
  <c r="S5193"/>
  <c r="S5194"/>
  <c r="S5195"/>
  <c r="S5196"/>
  <c r="S5197"/>
  <c r="S5198"/>
  <c r="S5199"/>
  <c r="S5200"/>
  <c r="S5201"/>
  <c r="S5202"/>
  <c r="S5203"/>
  <c r="S5204"/>
  <c r="S5205"/>
  <c r="S5206"/>
  <c r="S5207"/>
  <c r="S5208"/>
  <c r="S5209"/>
  <c r="S5210"/>
  <c r="S5211"/>
  <c r="S5212"/>
  <c r="S5213"/>
  <c r="S5214"/>
  <c r="S5215"/>
  <c r="S5216"/>
  <c r="S5217"/>
  <c r="S5218"/>
  <c r="S5219"/>
  <c r="S5220"/>
  <c r="S5221"/>
  <c r="S5222"/>
  <c r="S5223"/>
  <c r="S5224"/>
  <c r="S5225"/>
  <c r="S5226"/>
  <c r="S5227"/>
  <c r="S5228"/>
  <c r="S5229"/>
  <c r="S5230"/>
  <c r="S5231"/>
  <c r="S5232"/>
  <c r="S5233"/>
  <c r="S5234"/>
  <c r="S5235"/>
  <c r="S5236"/>
  <c r="S5237"/>
  <c r="S5238"/>
  <c r="S5239"/>
  <c r="S5240"/>
  <c r="S5241"/>
  <c r="S5242"/>
  <c r="S5243"/>
  <c r="S5244"/>
  <c r="S5245"/>
  <c r="S5246"/>
  <c r="S5247"/>
  <c r="S5248"/>
  <c r="S5249"/>
  <c r="S5250"/>
  <c r="S5251"/>
  <c r="S5252"/>
  <c r="S5253"/>
  <c r="S5254"/>
  <c r="S5255"/>
  <c r="S5256"/>
  <c r="S5257"/>
  <c r="S5258"/>
  <c r="S5259"/>
  <c r="S5260"/>
  <c r="S5261"/>
  <c r="S5262"/>
  <c r="S5263"/>
  <c r="S5264"/>
  <c r="S5265"/>
  <c r="S5266"/>
  <c r="S5267"/>
  <c r="S5268"/>
  <c r="S5269"/>
  <c r="S5270"/>
  <c r="S5271"/>
  <c r="S5272"/>
  <c r="S5273"/>
  <c r="S5274"/>
  <c r="S5275"/>
  <c r="S5276"/>
  <c r="S5277"/>
  <c r="S5278"/>
  <c r="S5279"/>
  <c r="S5280"/>
  <c r="S5281"/>
  <c r="S5282"/>
  <c r="S5283"/>
  <c r="S5284"/>
  <c r="S5285"/>
  <c r="S5286"/>
  <c r="S5287"/>
  <c r="S5288"/>
  <c r="S5289"/>
  <c r="S5290"/>
  <c r="S5291"/>
  <c r="S5292"/>
  <c r="S5293"/>
  <c r="S5294"/>
  <c r="S5295"/>
  <c r="S5296"/>
  <c r="S5297"/>
  <c r="S5298"/>
  <c r="S5299"/>
  <c r="S5300"/>
  <c r="S5301"/>
  <c r="S5302"/>
  <c r="S5303"/>
  <c r="S5304"/>
  <c r="S5305"/>
  <c r="S5306"/>
  <c r="S5307"/>
  <c r="S5308"/>
  <c r="S5309"/>
  <c r="S5310"/>
  <c r="S5311"/>
  <c r="S5312"/>
  <c r="S5313"/>
  <c r="S5314"/>
  <c r="S5315"/>
  <c r="S5316"/>
  <c r="S5317"/>
  <c r="S5318"/>
  <c r="S5319"/>
  <c r="S5320"/>
  <c r="S5321"/>
  <c r="S5322"/>
  <c r="S5323"/>
  <c r="S5324"/>
  <c r="S5325"/>
  <c r="S5326"/>
  <c r="S5327"/>
  <c r="S5328"/>
  <c r="S5329"/>
  <c r="S5330"/>
  <c r="S5331"/>
  <c r="S5332"/>
  <c r="S5333"/>
  <c r="S5334"/>
  <c r="S5335"/>
  <c r="S5336"/>
  <c r="S5337"/>
  <c r="S5338"/>
  <c r="S5339"/>
  <c r="S5340"/>
  <c r="S5341"/>
  <c r="S5342"/>
  <c r="S5343"/>
  <c r="S5344"/>
  <c r="S5345"/>
  <c r="S5346"/>
  <c r="S5347"/>
  <c r="S5348"/>
  <c r="S5349"/>
  <c r="S5350"/>
  <c r="S5351"/>
  <c r="S5352"/>
  <c r="S5353"/>
  <c r="S5354"/>
  <c r="S5355"/>
  <c r="S5356"/>
  <c r="S5357"/>
  <c r="S5358"/>
  <c r="S5359"/>
  <c r="S5360"/>
  <c r="S5361"/>
  <c r="S5362"/>
  <c r="S5363"/>
  <c r="S5364"/>
  <c r="S5365"/>
  <c r="S5366"/>
  <c r="S5367"/>
  <c r="S5368"/>
  <c r="S5369"/>
  <c r="S5370"/>
  <c r="S5371"/>
  <c r="S5372"/>
  <c r="S5373"/>
  <c r="S5374"/>
  <c r="S5375"/>
  <c r="S5376"/>
  <c r="S5377"/>
  <c r="S5378"/>
  <c r="S5379"/>
  <c r="S5380"/>
  <c r="S5381"/>
  <c r="S5382"/>
  <c r="S5383"/>
  <c r="S5384"/>
  <c r="S5385"/>
  <c r="S5386"/>
  <c r="S5387"/>
  <c r="S5388"/>
  <c r="S5389"/>
  <c r="S5390"/>
  <c r="S5391"/>
  <c r="S5392"/>
  <c r="S5393"/>
  <c r="S5394"/>
  <c r="S5395"/>
  <c r="S5396"/>
  <c r="S5397"/>
  <c r="S5398"/>
  <c r="S5399"/>
  <c r="S5400"/>
  <c r="S5401"/>
  <c r="S5402"/>
  <c r="S5403"/>
  <c r="S5404"/>
  <c r="S5405"/>
  <c r="S5406"/>
  <c r="S5407"/>
  <c r="S5408"/>
  <c r="S5409"/>
  <c r="S5410"/>
  <c r="S5411"/>
  <c r="S5412"/>
  <c r="S5413"/>
  <c r="S5414"/>
  <c r="S5415"/>
  <c r="S5416"/>
  <c r="S5417"/>
  <c r="S5418"/>
  <c r="S5419"/>
  <c r="S5420"/>
  <c r="S5421"/>
  <c r="S5422"/>
  <c r="S5423"/>
  <c r="S5424"/>
  <c r="S5425"/>
  <c r="S5426"/>
  <c r="S5427"/>
  <c r="S5428"/>
  <c r="S5429"/>
  <c r="S5430"/>
  <c r="S5431"/>
  <c r="S5432"/>
  <c r="S5433"/>
  <c r="S5434"/>
  <c r="S5435"/>
  <c r="S5436"/>
  <c r="S5437"/>
  <c r="S5438"/>
  <c r="S5439"/>
  <c r="S5440"/>
  <c r="S5441"/>
  <c r="S5442"/>
  <c r="S5443"/>
  <c r="S5444"/>
  <c r="S5445"/>
  <c r="S5446"/>
  <c r="S5447"/>
  <c r="S5448"/>
  <c r="S5449"/>
  <c r="S5450"/>
  <c r="S5451"/>
  <c r="S5452"/>
  <c r="S5453"/>
  <c r="S5454"/>
  <c r="S5455"/>
  <c r="S5456"/>
  <c r="S5457"/>
  <c r="S5458"/>
  <c r="S5459"/>
  <c r="S5460"/>
  <c r="S5461"/>
  <c r="S5462"/>
  <c r="S5463"/>
  <c r="S5464"/>
  <c r="S5465"/>
  <c r="S5466"/>
  <c r="S5467"/>
  <c r="S5468"/>
  <c r="S5469"/>
  <c r="S5470"/>
  <c r="S5471"/>
  <c r="S5472"/>
  <c r="S5473"/>
  <c r="S5474"/>
  <c r="S5475"/>
  <c r="S5476"/>
  <c r="S5477"/>
  <c r="S5478"/>
  <c r="S5479"/>
  <c r="S5480"/>
  <c r="S5481"/>
  <c r="S5482"/>
  <c r="S5483"/>
  <c r="S5484"/>
  <c r="S5485"/>
  <c r="S5486"/>
  <c r="S5487"/>
  <c r="S5488"/>
  <c r="S5489"/>
  <c r="S5490"/>
  <c r="S5491"/>
  <c r="S5492"/>
  <c r="S5493"/>
  <c r="S5494"/>
  <c r="S5495"/>
  <c r="S5496"/>
  <c r="S5497"/>
  <c r="S5498"/>
  <c r="S5499"/>
  <c r="S5500"/>
  <c r="S5501"/>
  <c r="S5502"/>
  <c r="S5503"/>
  <c r="S5504"/>
  <c r="S5505"/>
  <c r="S5506"/>
  <c r="S5507"/>
  <c r="S5508"/>
  <c r="S5509"/>
  <c r="S5510"/>
  <c r="S5511"/>
  <c r="S5512"/>
  <c r="S5513"/>
  <c r="S5514"/>
  <c r="S5515"/>
  <c r="S5516"/>
  <c r="S5517"/>
  <c r="S5518"/>
  <c r="S5519"/>
  <c r="S5520"/>
  <c r="S5521"/>
  <c r="S5522"/>
  <c r="S5523"/>
  <c r="S5524"/>
  <c r="S5525"/>
  <c r="S5526"/>
  <c r="S5527"/>
  <c r="S5528"/>
  <c r="S5529"/>
  <c r="S5530"/>
  <c r="S5531"/>
  <c r="S5532"/>
  <c r="S5533"/>
  <c r="S5534"/>
  <c r="S5535"/>
  <c r="S5536"/>
  <c r="S5537"/>
  <c r="S5538"/>
  <c r="S5539"/>
  <c r="S5540"/>
  <c r="S5541"/>
  <c r="S5542"/>
  <c r="S5543"/>
  <c r="S5544"/>
  <c r="S5545"/>
  <c r="S5546"/>
  <c r="S5547"/>
  <c r="S5548"/>
  <c r="S5549"/>
  <c r="S5550"/>
  <c r="S5551"/>
  <c r="S5552"/>
  <c r="S5553"/>
  <c r="S5554"/>
  <c r="S5555"/>
  <c r="S5556"/>
  <c r="S5557"/>
  <c r="S5558"/>
  <c r="S5559"/>
  <c r="S5560"/>
  <c r="S5561"/>
  <c r="S5562"/>
  <c r="S5563"/>
  <c r="S5564"/>
  <c r="S5565"/>
  <c r="S5566"/>
  <c r="S5567"/>
  <c r="S5568"/>
  <c r="S5569"/>
  <c r="S5570"/>
  <c r="S5571"/>
  <c r="S5572"/>
  <c r="S5573"/>
  <c r="S5574"/>
  <c r="S5575"/>
  <c r="S5576"/>
  <c r="S5577"/>
  <c r="S5578"/>
  <c r="S5579"/>
  <c r="S5580"/>
  <c r="S5581"/>
  <c r="S5582"/>
  <c r="S5583"/>
  <c r="S5584"/>
  <c r="S5585"/>
  <c r="S5586"/>
  <c r="S5587"/>
  <c r="S5588"/>
  <c r="S5589"/>
  <c r="S5590"/>
  <c r="S5591"/>
  <c r="S5592"/>
  <c r="S5593"/>
  <c r="S5594"/>
  <c r="S5595"/>
  <c r="S5596"/>
  <c r="S5597"/>
  <c r="S5598"/>
  <c r="S5599"/>
  <c r="S5600"/>
  <c r="S5601"/>
  <c r="S5602"/>
  <c r="S5603"/>
  <c r="S5604"/>
  <c r="S5605"/>
  <c r="S5606"/>
  <c r="S5607"/>
  <c r="S5608"/>
  <c r="S5609"/>
  <c r="S5610"/>
  <c r="S5611"/>
  <c r="S5612"/>
  <c r="S5613"/>
  <c r="S5614"/>
  <c r="S5615"/>
  <c r="S5616"/>
  <c r="S5617"/>
  <c r="S5618"/>
  <c r="S5619"/>
  <c r="S5620"/>
  <c r="S5621"/>
  <c r="S5622"/>
  <c r="S5623"/>
  <c r="S5624"/>
  <c r="S5625"/>
  <c r="S5626"/>
  <c r="S5627"/>
  <c r="S5628"/>
  <c r="S5629"/>
  <c r="S5630"/>
  <c r="S5631"/>
  <c r="S5632"/>
  <c r="S5633"/>
  <c r="S5634"/>
  <c r="S5635"/>
  <c r="S5636"/>
  <c r="S5637"/>
  <c r="S5638"/>
  <c r="S5639"/>
  <c r="S5640"/>
  <c r="S5641"/>
  <c r="S5642"/>
  <c r="S5643"/>
  <c r="S5644"/>
  <c r="S5645"/>
  <c r="S5646"/>
  <c r="S5647"/>
  <c r="S5648"/>
  <c r="S5649"/>
  <c r="S5650"/>
  <c r="S5651"/>
  <c r="S5652"/>
  <c r="S5653"/>
  <c r="S5654"/>
  <c r="S5655"/>
  <c r="S5656"/>
  <c r="S5657"/>
  <c r="S5658"/>
  <c r="S5659"/>
  <c r="S5660"/>
  <c r="S5661"/>
  <c r="S5662"/>
  <c r="S5663"/>
  <c r="S5664"/>
  <c r="S5665"/>
  <c r="S5666"/>
  <c r="S5667"/>
  <c r="S5668"/>
  <c r="S5669"/>
  <c r="S5670"/>
  <c r="S5671"/>
  <c r="S5672"/>
  <c r="S5673"/>
  <c r="S5674"/>
  <c r="S5675"/>
  <c r="S5676"/>
  <c r="S5677"/>
  <c r="S5678"/>
  <c r="S5679"/>
  <c r="S5680"/>
  <c r="S5681"/>
  <c r="S5682"/>
  <c r="S5683"/>
  <c r="S5684"/>
  <c r="S5685"/>
  <c r="S5686"/>
  <c r="S5687"/>
  <c r="S5688"/>
  <c r="S5689"/>
  <c r="S5690"/>
  <c r="S5691"/>
  <c r="S5692"/>
  <c r="S5693"/>
  <c r="S5694"/>
  <c r="S5695"/>
  <c r="S5696"/>
  <c r="S5697"/>
  <c r="S5698"/>
  <c r="S5699"/>
  <c r="S5700"/>
  <c r="S5701"/>
  <c r="S5702"/>
  <c r="S5703"/>
  <c r="S5704"/>
  <c r="S5705"/>
  <c r="S5706"/>
  <c r="S5707"/>
  <c r="S5708"/>
  <c r="S5709"/>
  <c r="S5710"/>
  <c r="S5711"/>
  <c r="S5712"/>
  <c r="S5713"/>
  <c r="S5714"/>
  <c r="S5715"/>
  <c r="S5716"/>
  <c r="S5717"/>
  <c r="S5718"/>
  <c r="S5719"/>
  <c r="S5720"/>
  <c r="S5721"/>
  <c r="S5722"/>
  <c r="S5723"/>
  <c r="S5724"/>
  <c r="S5725"/>
  <c r="S5726"/>
  <c r="S5727"/>
  <c r="S5728"/>
  <c r="S5729"/>
  <c r="S5730"/>
  <c r="S5731"/>
  <c r="S5732"/>
  <c r="S5733"/>
  <c r="S5734"/>
  <c r="S5735"/>
  <c r="S5736"/>
  <c r="S5737"/>
  <c r="S5738"/>
  <c r="S5739"/>
  <c r="S5740"/>
  <c r="S5741"/>
  <c r="S5742"/>
  <c r="S5743"/>
  <c r="S5744"/>
  <c r="S5745"/>
  <c r="S5746"/>
  <c r="S5747"/>
  <c r="S5748"/>
  <c r="S5749"/>
  <c r="S5750"/>
  <c r="S5751"/>
  <c r="S5752"/>
  <c r="S5753"/>
  <c r="S5754"/>
  <c r="S5755"/>
  <c r="S5756"/>
  <c r="S5757"/>
  <c r="S5758"/>
  <c r="S5759"/>
  <c r="S5760"/>
  <c r="S5761"/>
  <c r="S5762"/>
  <c r="S5763"/>
  <c r="S5764"/>
  <c r="S5765"/>
  <c r="S5766"/>
  <c r="S5767"/>
  <c r="S5768"/>
  <c r="S5769"/>
  <c r="S5770"/>
  <c r="S5771"/>
  <c r="S5772"/>
  <c r="S5773"/>
  <c r="S5774"/>
  <c r="S5775"/>
  <c r="S5776"/>
  <c r="S5777"/>
  <c r="S5778"/>
  <c r="S5779"/>
  <c r="S5780"/>
  <c r="S5781"/>
  <c r="S5782"/>
  <c r="S5783"/>
  <c r="S5784"/>
  <c r="S5785"/>
  <c r="S5786"/>
  <c r="S5787"/>
  <c r="S5788"/>
  <c r="S5789"/>
  <c r="S5790"/>
  <c r="S5791"/>
  <c r="S5792"/>
  <c r="S5793"/>
  <c r="S5794"/>
  <c r="S5795"/>
  <c r="S5796"/>
  <c r="S5797"/>
  <c r="S5798"/>
  <c r="S5799"/>
  <c r="S5800"/>
  <c r="S5801"/>
  <c r="S5802"/>
  <c r="S5803"/>
  <c r="S5804"/>
  <c r="S5805"/>
  <c r="S5806"/>
  <c r="S5807"/>
  <c r="S5808"/>
  <c r="S5809"/>
  <c r="S5810"/>
  <c r="S5811"/>
  <c r="S5812"/>
  <c r="S5813"/>
  <c r="S5814"/>
  <c r="S5815"/>
  <c r="S5816"/>
  <c r="S5817"/>
  <c r="S5818"/>
  <c r="S5819"/>
  <c r="S5820"/>
  <c r="S5821"/>
  <c r="S5822"/>
  <c r="S5823"/>
  <c r="S5824"/>
  <c r="S5825"/>
  <c r="S5826"/>
  <c r="S5827"/>
  <c r="S5828"/>
  <c r="S5829"/>
  <c r="S5830"/>
  <c r="S5831"/>
  <c r="S5832"/>
  <c r="S5833"/>
  <c r="S5834"/>
  <c r="S5835"/>
  <c r="S5836"/>
  <c r="S5837"/>
  <c r="S5838"/>
  <c r="S5839"/>
  <c r="S5840"/>
  <c r="S5841"/>
  <c r="S5842"/>
  <c r="S5843"/>
  <c r="S5844"/>
  <c r="S5845"/>
  <c r="S5846"/>
  <c r="S5847"/>
  <c r="S5848"/>
  <c r="S5849"/>
  <c r="S5850"/>
  <c r="S5851"/>
  <c r="S5852"/>
  <c r="S5853"/>
  <c r="S5854"/>
  <c r="S5855"/>
  <c r="S5856"/>
  <c r="S5857"/>
  <c r="S5858"/>
  <c r="S5859"/>
  <c r="S5860"/>
  <c r="S5861"/>
  <c r="S5862"/>
  <c r="S5863"/>
  <c r="S5864"/>
  <c r="S5865"/>
  <c r="S5866"/>
  <c r="S5867"/>
  <c r="S5868"/>
  <c r="S5869"/>
  <c r="S5870"/>
  <c r="S5871"/>
  <c r="S5872"/>
  <c r="S5873"/>
  <c r="S5874"/>
  <c r="S5875"/>
  <c r="S5876"/>
  <c r="S5877"/>
  <c r="S5878"/>
  <c r="S5879"/>
  <c r="S5880"/>
  <c r="S5881"/>
  <c r="S5882"/>
  <c r="S5883"/>
  <c r="S5884"/>
  <c r="S5885"/>
  <c r="S5886"/>
  <c r="S5887"/>
  <c r="S5888"/>
  <c r="S5889"/>
  <c r="S5890"/>
  <c r="S5891"/>
  <c r="S5892"/>
  <c r="S5893"/>
  <c r="S5894"/>
  <c r="S5895"/>
  <c r="S5896"/>
  <c r="S5897"/>
  <c r="S5898"/>
  <c r="S5899"/>
  <c r="S5900"/>
  <c r="S5901"/>
  <c r="S5902"/>
  <c r="S5903"/>
  <c r="S5904"/>
  <c r="S5905"/>
  <c r="S5906"/>
  <c r="S5907"/>
  <c r="S5908"/>
  <c r="S5909"/>
  <c r="S5910"/>
  <c r="S5911"/>
  <c r="S5912"/>
  <c r="S5913"/>
  <c r="S5914"/>
  <c r="S5915"/>
  <c r="S5916"/>
  <c r="S5917"/>
  <c r="S5918"/>
  <c r="S5919"/>
  <c r="S5920"/>
  <c r="S5921"/>
  <c r="S5922"/>
  <c r="S5923"/>
  <c r="S5924"/>
  <c r="S5925"/>
  <c r="S5926"/>
  <c r="S5927"/>
  <c r="S5928"/>
  <c r="S5929"/>
  <c r="S5930"/>
  <c r="S5931"/>
  <c r="S5932"/>
  <c r="S5933"/>
  <c r="S5934"/>
  <c r="S5935"/>
  <c r="S5936"/>
  <c r="S5937"/>
  <c r="S5938"/>
  <c r="S5939"/>
  <c r="S5940"/>
  <c r="S5941"/>
  <c r="S5942"/>
  <c r="S5943"/>
  <c r="S5944"/>
  <c r="S5945"/>
  <c r="S5946"/>
  <c r="S5947"/>
  <c r="S5948"/>
  <c r="S5949"/>
  <c r="S5950"/>
  <c r="S5951"/>
  <c r="S5952"/>
  <c r="S5953"/>
  <c r="S5954"/>
  <c r="S5955"/>
  <c r="S5956"/>
  <c r="S5957"/>
  <c r="S5958"/>
  <c r="S5959"/>
  <c r="S5960"/>
  <c r="S5961"/>
  <c r="S5962"/>
  <c r="S5963"/>
  <c r="S5964"/>
  <c r="S5965"/>
  <c r="S5966"/>
  <c r="S5967"/>
  <c r="S5968"/>
  <c r="S5969"/>
  <c r="S5970"/>
  <c r="S5971"/>
  <c r="S5972"/>
  <c r="S5973"/>
  <c r="S5974"/>
  <c r="S5975"/>
  <c r="S5976"/>
  <c r="S5977"/>
  <c r="S5978"/>
  <c r="S5979"/>
  <c r="S5980"/>
  <c r="S5981"/>
  <c r="S5982"/>
  <c r="S5983"/>
  <c r="S5984"/>
  <c r="S5985"/>
  <c r="S5986"/>
  <c r="S5987"/>
  <c r="S5988"/>
  <c r="S5989"/>
  <c r="S5990"/>
  <c r="S5991"/>
  <c r="S5992"/>
  <c r="S5993"/>
  <c r="S5994"/>
  <c r="S5995"/>
  <c r="S5996"/>
  <c r="S5997"/>
  <c r="S5998"/>
  <c r="S5999"/>
  <c r="S6000"/>
  <c r="S6001"/>
  <c r="S6002"/>
  <c r="S6003"/>
  <c r="S6004"/>
  <c r="S6005"/>
  <c r="S6006"/>
  <c r="S6007"/>
  <c r="S6008"/>
  <c r="S6009"/>
  <c r="S6010"/>
  <c r="S6011"/>
  <c r="S6012"/>
  <c r="S6013"/>
  <c r="S6014"/>
  <c r="S6015"/>
  <c r="S6016"/>
  <c r="S6017"/>
  <c r="S6018"/>
  <c r="S6019"/>
  <c r="S6020"/>
  <c r="S6021"/>
  <c r="S6022"/>
  <c r="S6023"/>
  <c r="S6024"/>
  <c r="S6025"/>
  <c r="S6026"/>
  <c r="S6027"/>
  <c r="S6028"/>
  <c r="S6029"/>
  <c r="S6030"/>
  <c r="S6031"/>
  <c r="S6032"/>
  <c r="S6033"/>
  <c r="S6034"/>
  <c r="S6035"/>
  <c r="S6036"/>
  <c r="S6037"/>
  <c r="S6038"/>
  <c r="S6039"/>
  <c r="S6040"/>
  <c r="S6041"/>
  <c r="S6042"/>
  <c r="S6043"/>
  <c r="S6044"/>
  <c r="S6045"/>
  <c r="S6046"/>
  <c r="S6047"/>
  <c r="S6048"/>
  <c r="S6049"/>
  <c r="S6050"/>
  <c r="S6051"/>
  <c r="S6052"/>
  <c r="S6053"/>
  <c r="S6054"/>
  <c r="S6055"/>
  <c r="S6056"/>
  <c r="S6057"/>
  <c r="S6058"/>
  <c r="S6059"/>
  <c r="S6060"/>
  <c r="S6061"/>
  <c r="S6062"/>
  <c r="S6063"/>
  <c r="S6064"/>
  <c r="S6065"/>
  <c r="S6066"/>
  <c r="S6067"/>
  <c r="S6068"/>
  <c r="S6069"/>
  <c r="S6070"/>
  <c r="S6071"/>
  <c r="S6072"/>
  <c r="S6073"/>
  <c r="S6074"/>
  <c r="S6075"/>
  <c r="S6076"/>
  <c r="S6077"/>
  <c r="S6078"/>
  <c r="S6079"/>
  <c r="S6080"/>
  <c r="S6081"/>
  <c r="S6082"/>
  <c r="S6083"/>
  <c r="S6084"/>
  <c r="S6085"/>
  <c r="S6086"/>
  <c r="S6087"/>
  <c r="S6088"/>
  <c r="S6089"/>
  <c r="S6090"/>
  <c r="S6091"/>
  <c r="S6092"/>
  <c r="S6093"/>
  <c r="S6094"/>
  <c r="S6095"/>
  <c r="S6096"/>
  <c r="S6097"/>
  <c r="S6098"/>
  <c r="S6099"/>
  <c r="S6100"/>
  <c r="S6101"/>
  <c r="S6102"/>
  <c r="S6103"/>
  <c r="S6104"/>
  <c r="S6105"/>
  <c r="S6106"/>
  <c r="S6107"/>
  <c r="S6108"/>
  <c r="S6109"/>
  <c r="S6110"/>
  <c r="S6111"/>
  <c r="S6112"/>
  <c r="S6113"/>
  <c r="S6114"/>
  <c r="S6115"/>
  <c r="S6116"/>
  <c r="S6117"/>
  <c r="S6118"/>
  <c r="S6119"/>
  <c r="S6120"/>
  <c r="S6121"/>
  <c r="S6122"/>
  <c r="S6123"/>
  <c r="S6124"/>
  <c r="S6125"/>
  <c r="S6126"/>
  <c r="S6127"/>
  <c r="S6128"/>
  <c r="S6129"/>
  <c r="S6130"/>
  <c r="S6131"/>
  <c r="S6132"/>
  <c r="S6133"/>
  <c r="S6134"/>
  <c r="S6135"/>
  <c r="S6136"/>
  <c r="S6137"/>
  <c r="S6138"/>
  <c r="S6139"/>
  <c r="S6140"/>
  <c r="S6141"/>
  <c r="S6142"/>
  <c r="S6143"/>
  <c r="S6144"/>
  <c r="S6145"/>
  <c r="S6146"/>
  <c r="S6147"/>
  <c r="S6148"/>
  <c r="S6149"/>
  <c r="S6150"/>
  <c r="S6151"/>
  <c r="S6152"/>
  <c r="S6153"/>
  <c r="S6154"/>
  <c r="S6155"/>
  <c r="S6156"/>
  <c r="S6157"/>
  <c r="S6158"/>
  <c r="S6159"/>
  <c r="S6160"/>
  <c r="S6161"/>
  <c r="S6162"/>
  <c r="S6163"/>
  <c r="S6164"/>
  <c r="S6165"/>
  <c r="S6166"/>
  <c r="S6167"/>
  <c r="S6168"/>
  <c r="S6169"/>
  <c r="S6170"/>
  <c r="S6171"/>
  <c r="S6172"/>
  <c r="S6173"/>
  <c r="S6174"/>
  <c r="S6175"/>
  <c r="S6176"/>
  <c r="S6177"/>
  <c r="S6178"/>
  <c r="S6179"/>
  <c r="S6180"/>
  <c r="S6181"/>
  <c r="S6182"/>
  <c r="S6183"/>
  <c r="S6184"/>
  <c r="S6185"/>
  <c r="S6186"/>
  <c r="S6187"/>
  <c r="S6188"/>
  <c r="S6189"/>
  <c r="S6190"/>
  <c r="S6191"/>
  <c r="S6192"/>
  <c r="S6193"/>
  <c r="S6194"/>
  <c r="S6195"/>
  <c r="S6196"/>
  <c r="S6197"/>
  <c r="S6198"/>
  <c r="S6199"/>
  <c r="S6200"/>
  <c r="S6201"/>
  <c r="S6202"/>
  <c r="S6203"/>
  <c r="S6204"/>
  <c r="S6205"/>
  <c r="S6206"/>
  <c r="S6207"/>
  <c r="S6208"/>
  <c r="S6209"/>
  <c r="S6210"/>
  <c r="S6211"/>
  <c r="S6212"/>
  <c r="S6213"/>
  <c r="S6214"/>
  <c r="S6215"/>
  <c r="S6216"/>
  <c r="S6217"/>
  <c r="S6218"/>
  <c r="S6219"/>
  <c r="S6220"/>
  <c r="S6221"/>
  <c r="S6222"/>
  <c r="S6223"/>
  <c r="S6224"/>
  <c r="S6225"/>
  <c r="S6226"/>
  <c r="S6227"/>
  <c r="S6228"/>
  <c r="S6229"/>
  <c r="S6230"/>
  <c r="S6231"/>
  <c r="S6232"/>
  <c r="S6233"/>
  <c r="S6234"/>
  <c r="S6235"/>
  <c r="S6236"/>
  <c r="S6237"/>
  <c r="S6238"/>
  <c r="S6239"/>
  <c r="S6240"/>
  <c r="S6241"/>
  <c r="S6242"/>
  <c r="S6243"/>
  <c r="S6244"/>
  <c r="S6245"/>
  <c r="S6246"/>
  <c r="S6247"/>
  <c r="S6248"/>
  <c r="S6249"/>
  <c r="S6250"/>
  <c r="S6251"/>
  <c r="S6252"/>
  <c r="S6253"/>
  <c r="S6254"/>
  <c r="S6255"/>
  <c r="S3"/>
  <c r="T6247" l="1" a="1"/>
  <c r="T6247" s="1"/>
  <c r="T6251" a="1"/>
  <c r="T6251" s="1"/>
  <c r="T6255" a="1"/>
  <c r="T6255" s="1"/>
  <c r="T6227" a="1"/>
  <c r="T6227" s="1"/>
  <c r="T6167" a="1"/>
  <c r="T6167" s="1"/>
  <c r="T6095" a="1"/>
  <c r="T6095" s="1"/>
  <c r="T6071" a="1"/>
  <c r="T6071" s="1"/>
  <c r="T6039" a="1"/>
  <c r="T6039" s="1"/>
  <c r="T6015" a="1"/>
  <c r="T6015" s="1"/>
  <c r="T5486" a="1"/>
  <c r="T5486" s="1"/>
  <c r="T5470" a="1"/>
  <c r="T5470" s="1"/>
  <c r="T5446" a="1"/>
  <c r="T5446" s="1"/>
  <c r="T5398" a="1"/>
  <c r="T5398" s="1"/>
  <c r="T5252" a="1"/>
  <c r="T5252" s="1"/>
  <c r="T5360" a="1"/>
  <c r="T5360" s="1"/>
  <c r="T5237" a="1"/>
  <c r="T5237" s="1"/>
  <c r="T5357" a="1"/>
  <c r="T5357" s="1"/>
  <c r="T5413" a="1"/>
  <c r="T5413" s="1"/>
  <c r="T5408" a="1"/>
  <c r="T5408" s="1"/>
  <c r="T5405" a="1"/>
  <c r="T5405" s="1"/>
  <c r="T5341" a="1"/>
  <c r="T5341" s="1"/>
  <c r="T5400" a="1"/>
  <c r="T5400" s="1"/>
  <c r="T5392" a="1"/>
  <c r="T5392" s="1"/>
  <c r="T5389" a="1"/>
  <c r="T5389" s="1"/>
  <c r="T5384" a="1"/>
  <c r="T5384" s="1"/>
  <c r="T5381" a="1"/>
  <c r="T5381" s="1"/>
  <c r="T5376" a="1"/>
  <c r="T5376" s="1"/>
  <c r="T5373" a="1"/>
  <c r="T5373" s="1"/>
  <c r="T5368" a="1"/>
  <c r="T5368" s="1"/>
  <c r="T6231" a="1"/>
  <c r="T6231" s="1"/>
  <c r="T6155" a="1"/>
  <c r="T6155" s="1"/>
  <c r="T6119" a="1"/>
  <c r="T6119" s="1"/>
  <c r="T6079" a="1"/>
  <c r="T6079" s="1"/>
  <c r="T6051" a="1"/>
  <c r="T6051" s="1"/>
  <c r="T6027" a="1"/>
  <c r="T6027" s="1"/>
  <c r="T6007" a="1"/>
  <c r="T6007" s="1"/>
  <c r="T5995" a="1"/>
  <c r="T5995" s="1"/>
  <c r="T5979" a="1"/>
  <c r="T5979" s="1"/>
  <c r="T5955" a="1"/>
  <c r="T5955" s="1"/>
  <c r="T5923" a="1"/>
  <c r="T5923" s="1"/>
  <c r="T5895" a="1"/>
  <c r="T5895" s="1"/>
  <c r="T5859" a="1"/>
  <c r="T5859" s="1"/>
  <c r="T5831" a="1"/>
  <c r="T5831" s="1"/>
  <c r="T5815" a="1"/>
  <c r="T5815" s="1"/>
  <c r="T5795" a="1"/>
  <c r="T5795" s="1"/>
  <c r="T5783" a="1"/>
  <c r="T5783" s="1"/>
  <c r="T5775" a="1"/>
  <c r="T5775" s="1"/>
  <c r="T5759" a="1"/>
  <c r="T5759" s="1"/>
  <c r="T5743" a="1"/>
  <c r="T5743" s="1"/>
  <c r="T5727" a="1"/>
  <c r="T5727" s="1"/>
  <c r="T5711" a="1"/>
  <c r="T5711" s="1"/>
  <c r="T5671" a="1"/>
  <c r="T5671" s="1"/>
  <c r="T5655" a="1"/>
  <c r="T5655" s="1"/>
  <c r="T5623" a="1"/>
  <c r="T5623" s="1"/>
  <c r="T5603" a="1"/>
  <c r="T5603" s="1"/>
  <c r="T5571" a="1"/>
  <c r="T5571" s="1"/>
  <c r="T5539" a="1"/>
  <c r="T5539" s="1"/>
  <c r="T5523" a="1"/>
  <c r="T5523" s="1"/>
  <c r="T5511" a="1"/>
  <c r="T5511" s="1"/>
  <c r="T6195" a="1"/>
  <c r="T6195" s="1"/>
  <c r="T6135" a="1"/>
  <c r="T6135" s="1"/>
  <c r="T6063" a="1"/>
  <c r="T6063" s="1"/>
  <c r="T6043" a="1"/>
  <c r="T6043" s="1"/>
  <c r="T6023" a="1"/>
  <c r="T6023" s="1"/>
  <c r="T6003" a="1"/>
  <c r="T6003" s="1"/>
  <c r="T5991" a="1"/>
  <c r="T5991" s="1"/>
  <c r="T5967" a="1"/>
  <c r="T5967" s="1"/>
  <c r="T5939" a="1"/>
  <c r="T5939" s="1"/>
  <c r="T5907" a="1"/>
  <c r="T5907" s="1"/>
  <c r="T5875" a="1"/>
  <c r="T5875" s="1"/>
  <c r="T5851" a="1"/>
  <c r="T5851" s="1"/>
  <c r="T5819" a="1"/>
  <c r="T5819" s="1"/>
  <c r="T5799" a="1"/>
  <c r="T5799" s="1"/>
  <c r="T5791" a="1"/>
  <c r="T5791" s="1"/>
  <c r="T5779" a="1"/>
  <c r="T5779" s="1"/>
  <c r="T5763" a="1"/>
  <c r="T5763" s="1"/>
  <c r="T5747" a="1"/>
  <c r="T5747" s="1"/>
  <c r="T5731" a="1"/>
  <c r="T5731" s="1"/>
  <c r="T5723" a="1"/>
  <c r="T5723" s="1"/>
  <c r="T5687" a="1"/>
  <c r="T5687" s="1"/>
  <c r="T5651" a="1"/>
  <c r="T5651" s="1"/>
  <c r="T5619" a="1"/>
  <c r="T5619" s="1"/>
  <c r="T5587" a="1"/>
  <c r="T5587" s="1"/>
  <c r="T5547" a="1"/>
  <c r="T5547" s="1"/>
  <c r="T5535" a="1"/>
  <c r="T5535" s="1"/>
  <c r="T6199" a="1"/>
  <c r="T6199" s="1"/>
  <c r="T6139" a="1"/>
  <c r="T6139" s="1"/>
  <c r="T6103" a="1"/>
  <c r="T6103" s="1"/>
  <c r="T6087" a="1"/>
  <c r="T6087" s="1"/>
  <c r="T6055" a="1"/>
  <c r="T6055" s="1"/>
  <c r="T6035" a="1"/>
  <c r="T6035" s="1"/>
  <c r="T6011" a="1"/>
  <c r="T6011" s="1"/>
  <c r="T5502" a="1"/>
  <c r="T5502" s="1"/>
  <c r="T5478" a="1"/>
  <c r="T5478" s="1"/>
  <c r="T5454" a="1"/>
  <c r="T5454" s="1"/>
  <c r="T5438" a="1"/>
  <c r="T5438" s="1"/>
  <c r="T5366" a="1"/>
  <c r="T5366" s="1"/>
  <c r="T5365" a="1"/>
  <c r="T5365" s="1"/>
  <c r="T5245" a="1"/>
  <c r="T5245" s="1"/>
  <c r="T5229" a="1"/>
  <c r="T5229" s="1"/>
  <c r="T5221" a="1"/>
  <c r="T5221" s="1"/>
  <c r="T5213" a="1"/>
  <c r="T5213" s="1"/>
  <c r="T5205" a="1"/>
  <c r="T5205" s="1"/>
  <c r="T5197" a="1"/>
  <c r="T5197" s="1"/>
  <c r="T5189" a="1"/>
  <c r="T5189" s="1"/>
  <c r="T5181" a="1"/>
  <c r="T5181" s="1"/>
  <c r="T5173" a="1"/>
  <c r="T5173" s="1"/>
  <c r="T5165" a="1"/>
  <c r="T5165" s="1"/>
  <c r="T5157" a="1"/>
  <c r="T5157" s="1"/>
  <c r="T5149" a="1"/>
  <c r="T5149" s="1"/>
  <c r="T5141" a="1"/>
  <c r="T5141" s="1"/>
  <c r="T5133" a="1"/>
  <c r="T5133" s="1"/>
  <c r="T5125" a="1"/>
  <c r="T5125" s="1"/>
  <c r="T5109" a="1"/>
  <c r="T5109" s="1"/>
  <c r="T6235" a="1"/>
  <c r="T6235" s="1"/>
  <c r="T6215" a="1"/>
  <c r="T6215" s="1"/>
  <c r="T6207" a="1"/>
  <c r="T6207" s="1"/>
  <c r="T6191" a="1"/>
  <c r="T6191" s="1"/>
  <c r="T6179" a="1"/>
  <c r="T6179" s="1"/>
  <c r="T6163" a="1"/>
  <c r="T6163" s="1"/>
  <c r="T6147" a="1"/>
  <c r="T6147" s="1"/>
  <c r="T6131" a="1"/>
  <c r="T6131" s="1"/>
  <c r="T6115" a="1"/>
  <c r="T6115" s="1"/>
  <c r="T6099" a="1"/>
  <c r="T6099" s="1"/>
  <c r="T6083" a="1"/>
  <c r="T6083" s="1"/>
  <c r="T6067" a="1"/>
  <c r="T6067" s="1"/>
  <c r="T5971" a="1"/>
  <c r="T5971" s="1"/>
  <c r="T5959" a="1"/>
  <c r="T5959" s="1"/>
  <c r="T5947" a="1"/>
  <c r="T5947" s="1"/>
  <c r="T5927" a="1"/>
  <c r="T5927" s="1"/>
  <c r="T5911" a="1"/>
  <c r="T5911" s="1"/>
  <c r="T5891" a="1"/>
  <c r="T5891" s="1"/>
  <c r="T5879" a="1"/>
  <c r="T5879" s="1"/>
  <c r="T5863" a="1"/>
  <c r="T5863" s="1"/>
  <c r="T5843" a="1"/>
  <c r="T5843" s="1"/>
  <c r="T5823" a="1"/>
  <c r="T5823" s="1"/>
  <c r="T5807" a="1"/>
  <c r="T5807" s="1"/>
  <c r="T5803" a="1"/>
  <c r="T5803" s="1"/>
  <c r="T5787" a="1"/>
  <c r="T5787" s="1"/>
  <c r="T5771" a="1"/>
  <c r="T5771" s="1"/>
  <c r="T5755" a="1"/>
  <c r="T5755" s="1"/>
  <c r="T5739" a="1"/>
  <c r="T5739" s="1"/>
  <c r="T5719" a="1"/>
  <c r="T5719" s="1"/>
  <c r="T5707" a="1"/>
  <c r="T5707" s="1"/>
  <c r="T5695" a="1"/>
  <c r="T5695" s="1"/>
  <c r="T5679" a="1"/>
  <c r="T5679" s="1"/>
  <c r="T5663" a="1"/>
  <c r="T5663" s="1"/>
  <c r="T5643" a="1"/>
  <c r="T5643" s="1"/>
  <c r="T5631" a="1"/>
  <c r="T5631" s="1"/>
  <c r="T5615" a="1"/>
  <c r="T5615" s="1"/>
  <c r="T5595" a="1"/>
  <c r="T5595" s="1"/>
  <c r="T5583" a="1"/>
  <c r="T5583" s="1"/>
  <c r="T5559" a="1"/>
  <c r="T5559" s="1"/>
  <c r="T5543" a="1"/>
  <c r="T5543" s="1"/>
  <c r="T5531" a="1"/>
  <c r="T5531" s="1"/>
  <c r="T5519" a="1"/>
  <c r="T5519" s="1"/>
  <c r="T5494" a="1"/>
  <c r="T5494" s="1"/>
  <c r="T5462" a="1"/>
  <c r="T5462" s="1"/>
  <c r="T5430" a="1"/>
  <c r="T5430" s="1"/>
  <c r="T5390" a="1"/>
  <c r="T5390" s="1"/>
  <c r="T5382" a="1"/>
  <c r="T5382" s="1"/>
  <c r="T6252" a="1"/>
  <c r="T6252" s="1"/>
  <c r="T6248" a="1"/>
  <c r="T6248" s="1"/>
  <c r="T6244" a="1"/>
  <c r="T6244" s="1"/>
  <c r="T6240" a="1"/>
  <c r="T6240" s="1"/>
  <c r="T6236" a="1"/>
  <c r="T6236" s="1"/>
  <c r="T6232" a="1"/>
  <c r="T6232" s="1"/>
  <c r="T6228" a="1"/>
  <c r="T6228" s="1"/>
  <c r="T6224" a="1"/>
  <c r="T6224" s="1"/>
  <c r="T6220" a="1"/>
  <c r="T6220" s="1"/>
  <c r="T6216" a="1"/>
  <c r="T6216" s="1"/>
  <c r="T6212" a="1"/>
  <c r="T6212" s="1"/>
  <c r="T6208" a="1"/>
  <c r="T6208" s="1"/>
  <c r="T6204" a="1"/>
  <c r="T6204" s="1"/>
  <c r="T6200" a="1"/>
  <c r="T6200" s="1"/>
  <c r="T6196" a="1"/>
  <c r="T6196" s="1"/>
  <c r="T6192" a="1"/>
  <c r="T6192" s="1"/>
  <c r="T6188" a="1"/>
  <c r="T6188" s="1"/>
  <c r="T6184" a="1"/>
  <c r="T6184" s="1"/>
  <c r="T6180" a="1"/>
  <c r="T6180" s="1"/>
  <c r="T6176" a="1"/>
  <c r="T6176" s="1"/>
  <c r="T6172" a="1"/>
  <c r="T6172" s="1"/>
  <c r="T6168" a="1"/>
  <c r="T6168" s="1"/>
  <c r="T6164" a="1"/>
  <c r="T6164" s="1"/>
  <c r="T6160" a="1"/>
  <c r="T6160" s="1"/>
  <c r="T6156" a="1"/>
  <c r="T6156" s="1"/>
  <c r="T6152" a="1"/>
  <c r="T6152" s="1"/>
  <c r="T6148" a="1"/>
  <c r="T6148" s="1"/>
  <c r="T6144" a="1"/>
  <c r="T6144" s="1"/>
  <c r="T6140" a="1"/>
  <c r="T6140" s="1"/>
  <c r="T6136" a="1"/>
  <c r="T6136" s="1"/>
  <c r="T6132" a="1"/>
  <c r="T6132" s="1"/>
  <c r="T6128" a="1"/>
  <c r="T6128" s="1"/>
  <c r="T6124" a="1"/>
  <c r="T6124" s="1"/>
  <c r="T6120" a="1"/>
  <c r="T6120" s="1"/>
  <c r="T6116" a="1"/>
  <c r="T6116" s="1"/>
  <c r="T6112" a="1"/>
  <c r="T6112" s="1"/>
  <c r="T6108" a="1"/>
  <c r="T6108" s="1"/>
  <c r="T6104" a="1"/>
  <c r="T6104" s="1"/>
  <c r="T6100" a="1"/>
  <c r="T6100" s="1"/>
  <c r="T6096" a="1"/>
  <c r="T6096" s="1"/>
  <c r="T6092" a="1"/>
  <c r="T6092" s="1"/>
  <c r="T6088" a="1"/>
  <c r="T6088" s="1"/>
  <c r="T6084" a="1"/>
  <c r="T6084" s="1"/>
  <c r="T6080" a="1"/>
  <c r="T6080" s="1"/>
  <c r="T6076" a="1"/>
  <c r="T6076" s="1"/>
  <c r="T6072" a="1"/>
  <c r="T6072" s="1"/>
  <c r="T6068" a="1"/>
  <c r="T6068" s="1"/>
  <c r="T6064" a="1"/>
  <c r="T6064" s="1"/>
  <c r="T6060" a="1"/>
  <c r="T6060" s="1"/>
  <c r="T6056" a="1"/>
  <c r="T6056" s="1"/>
  <c r="T6052" a="1"/>
  <c r="T6052" s="1"/>
  <c r="T6048" a="1"/>
  <c r="T6048" s="1"/>
  <c r="T6044" a="1"/>
  <c r="T6044" s="1"/>
  <c r="T6040" a="1"/>
  <c r="T6040" s="1"/>
  <c r="T6036" a="1"/>
  <c r="T6036" s="1"/>
  <c r="T6032" a="1"/>
  <c r="T6032" s="1"/>
  <c r="T6028" a="1"/>
  <c r="T6028" s="1"/>
  <c r="T6024" a="1"/>
  <c r="T6024" s="1"/>
  <c r="T6020" a="1"/>
  <c r="T6020" s="1"/>
  <c r="T6016" a="1"/>
  <c r="T6016" s="1"/>
  <c r="T6012" a="1"/>
  <c r="T6012" s="1"/>
  <c r="T6008" a="1"/>
  <c r="T6008" s="1"/>
  <c r="T6004" a="1"/>
  <c r="T6004" s="1"/>
  <c r="T6000" a="1"/>
  <c r="T6000" s="1"/>
  <c r="T5996" a="1"/>
  <c r="T5996" s="1"/>
  <c r="T5992" a="1"/>
  <c r="T5992" s="1"/>
  <c r="T5988" a="1"/>
  <c r="T5988" s="1"/>
  <c r="T5984" a="1"/>
  <c r="T5984" s="1"/>
  <c r="T5980" a="1"/>
  <c r="T5980" s="1"/>
  <c r="T5976" a="1"/>
  <c r="T5976" s="1"/>
  <c r="T5972" a="1"/>
  <c r="T5972" s="1"/>
  <c r="T5968" a="1"/>
  <c r="T5968" s="1"/>
  <c r="T5964" a="1"/>
  <c r="T5964" s="1"/>
  <c r="T5960" a="1"/>
  <c r="T5960" s="1"/>
  <c r="T5956" a="1"/>
  <c r="T5956" s="1"/>
  <c r="T5952" a="1"/>
  <c r="T5952" s="1"/>
  <c r="T5948" a="1"/>
  <c r="T5948" s="1"/>
  <c r="T5944" a="1"/>
  <c r="T5944" s="1"/>
  <c r="T5940" a="1"/>
  <c r="T5940" s="1"/>
  <c r="T5936" a="1"/>
  <c r="T5936" s="1"/>
  <c r="T5932" a="1"/>
  <c r="T5932" s="1"/>
  <c r="T5928" a="1"/>
  <c r="T5928" s="1"/>
  <c r="T5924" a="1"/>
  <c r="T5924" s="1"/>
  <c r="T5920" a="1"/>
  <c r="T5920" s="1"/>
  <c r="T5916" a="1"/>
  <c r="T5916" s="1"/>
  <c r="T5912" a="1"/>
  <c r="T5912" s="1"/>
  <c r="T5908" a="1"/>
  <c r="T5908" s="1"/>
  <c r="T5904" a="1"/>
  <c r="T5904" s="1"/>
  <c r="T5900" a="1"/>
  <c r="T5900" s="1"/>
  <c r="T5896" a="1"/>
  <c r="T5896" s="1"/>
  <c r="T5892" a="1"/>
  <c r="T5892" s="1"/>
  <c r="T5888" a="1"/>
  <c r="T5888" s="1"/>
  <c r="T5884" a="1"/>
  <c r="T5884" s="1"/>
  <c r="T5880" a="1"/>
  <c r="T5880" s="1"/>
  <c r="T5876" a="1"/>
  <c r="T5876" s="1"/>
  <c r="T5872" a="1"/>
  <c r="T5872" s="1"/>
  <c r="T5868" a="1"/>
  <c r="T5868" s="1"/>
  <c r="T5864" a="1"/>
  <c r="T5864" s="1"/>
  <c r="T5860" a="1"/>
  <c r="T5860" s="1"/>
  <c r="T5856" a="1"/>
  <c r="T5856" s="1"/>
  <c r="T5852" a="1"/>
  <c r="T5852" s="1"/>
  <c r="T5848" a="1"/>
  <c r="T5848" s="1"/>
  <c r="T5844" a="1"/>
  <c r="T5844" s="1"/>
  <c r="T5840" a="1"/>
  <c r="T5840" s="1"/>
  <c r="T5836" a="1"/>
  <c r="T5836" s="1"/>
  <c r="T5832" a="1"/>
  <c r="T5832" s="1"/>
  <c r="T5828" a="1"/>
  <c r="T5828" s="1"/>
  <c r="T5824" a="1"/>
  <c r="T5824" s="1"/>
  <c r="T5820" a="1"/>
  <c r="T5820" s="1"/>
  <c r="T5816" a="1"/>
  <c r="T5816" s="1"/>
  <c r="T5812" a="1"/>
  <c r="T5812" s="1"/>
  <c r="T5808" a="1"/>
  <c r="T5808" s="1"/>
  <c r="T5804" a="1"/>
  <c r="T5804" s="1"/>
  <c r="T5800" a="1"/>
  <c r="T5800" s="1"/>
  <c r="T5796" a="1"/>
  <c r="T5796" s="1"/>
  <c r="T5792" a="1"/>
  <c r="T5792" s="1"/>
  <c r="T5788" a="1"/>
  <c r="T5788" s="1"/>
  <c r="T5784" a="1"/>
  <c r="T5784" s="1"/>
  <c r="T5780" a="1"/>
  <c r="T5780" s="1"/>
  <c r="T5776" a="1"/>
  <c r="T5776" s="1"/>
  <c r="T5772" a="1"/>
  <c r="T5772" s="1"/>
  <c r="T5768" a="1"/>
  <c r="T5768" s="1"/>
  <c r="T5764" a="1"/>
  <c r="T5764" s="1"/>
  <c r="T5760" a="1"/>
  <c r="T5760" s="1"/>
  <c r="T5756" a="1"/>
  <c r="T5756" s="1"/>
  <c r="T5752" a="1"/>
  <c r="T5752" s="1"/>
  <c r="T5748" a="1"/>
  <c r="T5748" s="1"/>
  <c r="T5744" a="1"/>
  <c r="T5744" s="1"/>
  <c r="T5740" a="1"/>
  <c r="T5740" s="1"/>
  <c r="T5736" a="1"/>
  <c r="T5736" s="1"/>
  <c r="T5732" a="1"/>
  <c r="T5732" s="1"/>
  <c r="T5728" a="1"/>
  <c r="T5728" s="1"/>
  <c r="T5724" a="1"/>
  <c r="T5724" s="1"/>
  <c r="T5720" a="1"/>
  <c r="T5720" s="1"/>
  <c r="T5716" a="1"/>
  <c r="T5716" s="1"/>
  <c r="T5712" a="1"/>
  <c r="T5712" s="1"/>
  <c r="T5708" a="1"/>
  <c r="T5708" s="1"/>
  <c r="T5704" a="1"/>
  <c r="T5704" s="1"/>
  <c r="T5700" a="1"/>
  <c r="T5700" s="1"/>
  <c r="T5696" a="1"/>
  <c r="T5696" s="1"/>
  <c r="T5692" a="1"/>
  <c r="T5692" s="1"/>
  <c r="T5688" a="1"/>
  <c r="T5688" s="1"/>
  <c r="T5684" a="1"/>
  <c r="T5684" s="1"/>
  <c r="T5680" a="1"/>
  <c r="T5680" s="1"/>
  <c r="T5676" a="1"/>
  <c r="T5676" s="1"/>
  <c r="T5672" a="1"/>
  <c r="T5672" s="1"/>
  <c r="T5668" a="1"/>
  <c r="T5668" s="1"/>
  <c r="T5664" a="1"/>
  <c r="T5664" s="1"/>
  <c r="T5660" a="1"/>
  <c r="T5660" s="1"/>
  <c r="T5656" a="1"/>
  <c r="T5656" s="1"/>
  <c r="T5652" a="1"/>
  <c r="T5652" s="1"/>
  <c r="T5648" a="1"/>
  <c r="T5648" s="1"/>
  <c r="T5644" a="1"/>
  <c r="T5644" s="1"/>
  <c r="T5640" a="1"/>
  <c r="T5640" s="1"/>
  <c r="T5636" a="1"/>
  <c r="T5636" s="1"/>
  <c r="T5632" a="1"/>
  <c r="T5632" s="1"/>
  <c r="T5628" a="1"/>
  <c r="T5628" s="1"/>
  <c r="T5624" a="1"/>
  <c r="T5624" s="1"/>
  <c r="T5620" a="1"/>
  <c r="T5620" s="1"/>
  <c r="T5616" a="1"/>
  <c r="T5616" s="1"/>
  <c r="T5612" a="1"/>
  <c r="T5612" s="1"/>
  <c r="T5608" a="1"/>
  <c r="T5608" s="1"/>
  <c r="T5604" a="1"/>
  <c r="T5604" s="1"/>
  <c r="T5600" a="1"/>
  <c r="T5600" s="1"/>
  <c r="T5596" a="1"/>
  <c r="T5596" s="1"/>
  <c r="T5592" a="1"/>
  <c r="T5592" s="1"/>
  <c r="T5588" a="1"/>
  <c r="T5588" s="1"/>
  <c r="T5584" a="1"/>
  <c r="T5584" s="1"/>
  <c r="T5580" a="1"/>
  <c r="T5580" s="1"/>
  <c r="T5576" a="1"/>
  <c r="T5576" s="1"/>
  <c r="T5572" a="1"/>
  <c r="T5572" s="1"/>
  <c r="T5568" a="1"/>
  <c r="T5568" s="1"/>
  <c r="T5564" a="1"/>
  <c r="T5564" s="1"/>
  <c r="T5560" a="1"/>
  <c r="T5560" s="1"/>
  <c r="T5556" a="1"/>
  <c r="T5556" s="1"/>
  <c r="T5552" a="1"/>
  <c r="T5552" s="1"/>
  <c r="T5548" a="1"/>
  <c r="T5548" s="1"/>
  <c r="T5544" a="1"/>
  <c r="T5544" s="1"/>
  <c r="T5540" a="1"/>
  <c r="T5540" s="1"/>
  <c r="T5536" a="1"/>
  <c r="T5536" s="1"/>
  <c r="T5532" a="1"/>
  <c r="T5532" s="1"/>
  <c r="T5528" a="1"/>
  <c r="T5528" s="1"/>
  <c r="T5524" a="1"/>
  <c r="T5524" s="1"/>
  <c r="T5520" a="1"/>
  <c r="T5520" s="1"/>
  <c r="T5516" a="1"/>
  <c r="T5516" s="1"/>
  <c r="T5512" a="1"/>
  <c r="T5512" s="1"/>
  <c r="T5508" a="1"/>
  <c r="T5508" s="1"/>
  <c r="T5505" a="1"/>
  <c r="T5505" s="1"/>
  <c r="T5500" a="1"/>
  <c r="T5500" s="1"/>
  <c r="T5497" a="1"/>
  <c r="T5497" s="1"/>
  <c r="T5492" a="1"/>
  <c r="T5492" s="1"/>
  <c r="T5489" a="1"/>
  <c r="T5489" s="1"/>
  <c r="T5484" a="1"/>
  <c r="T5484" s="1"/>
  <c r="T5481" a="1"/>
  <c r="T5481" s="1"/>
  <c r="T5476" a="1"/>
  <c r="T5476" s="1"/>
  <c r="T5473" a="1"/>
  <c r="T5473" s="1"/>
  <c r="T5468" a="1"/>
  <c r="T5468" s="1"/>
  <c r="T5465" a="1"/>
  <c r="T5465" s="1"/>
  <c r="T5460" a="1"/>
  <c r="T5460" s="1"/>
  <c r="T5457" a="1"/>
  <c r="T5457" s="1"/>
  <c r="T5452" a="1"/>
  <c r="T5452" s="1"/>
  <c r="T5449" a="1"/>
  <c r="T5449" s="1"/>
  <c r="T5444" a="1"/>
  <c r="T5444" s="1"/>
  <c r="T5441" a="1"/>
  <c r="T5441" s="1"/>
  <c r="T5436" a="1"/>
  <c r="T5436" s="1"/>
  <c r="T5433" a="1"/>
  <c r="T5433" s="1"/>
  <c r="T5428" a="1"/>
  <c r="T5428" s="1"/>
  <c r="T5425" a="1"/>
  <c r="T5425" s="1"/>
  <c r="T5420" a="1"/>
  <c r="T5420" s="1"/>
  <c r="T5417" a="1"/>
  <c r="T5417" s="1"/>
  <c r="T5412" a="1"/>
  <c r="T5412" s="1"/>
  <c r="T5409" a="1"/>
  <c r="T5409" s="1"/>
  <c r="T5404" a="1"/>
  <c r="T5404" s="1"/>
  <c r="T5401" a="1"/>
  <c r="T5401" s="1"/>
  <c r="T5396" a="1"/>
  <c r="T5396" s="1"/>
  <c r="T5393" a="1"/>
  <c r="T5393" s="1"/>
  <c r="T5388" a="1"/>
  <c r="T5388" s="1"/>
  <c r="T5385" a="1"/>
  <c r="T5385" s="1"/>
  <c r="T5380" a="1"/>
  <c r="T5380" s="1"/>
  <c r="T5377" a="1"/>
  <c r="T5377" s="1"/>
  <c r="T5372" a="1"/>
  <c r="T5372" s="1"/>
  <c r="T5369" a="1"/>
  <c r="T5369" s="1"/>
  <c r="T5364" a="1"/>
  <c r="T5364" s="1"/>
  <c r="T5361" a="1"/>
  <c r="T5361" s="1"/>
  <c r="T5249" a="1"/>
  <c r="T5249" s="1"/>
  <c r="T5241" a="1"/>
  <c r="T5241" s="1"/>
  <c r="T5233" a="1"/>
  <c r="T5233" s="1"/>
  <c r="T5225" a="1"/>
  <c r="T5225" s="1"/>
  <c r="T5217" a="1"/>
  <c r="T5217" s="1"/>
  <c r="T5209" a="1"/>
  <c r="T5209" s="1"/>
  <c r="T5201" a="1"/>
  <c r="T5201" s="1"/>
  <c r="T5193" a="1"/>
  <c r="T5193" s="1"/>
  <c r="T5185" a="1"/>
  <c r="T5185" s="1"/>
  <c r="T5177" a="1"/>
  <c r="T5177" s="1"/>
  <c r="T5169" a="1"/>
  <c r="T5169" s="1"/>
  <c r="T5161" a="1"/>
  <c r="T5161" s="1"/>
  <c r="T5153" a="1"/>
  <c r="T5153" s="1"/>
  <c r="T5145" a="1"/>
  <c r="T5145" s="1"/>
  <c r="T5137" a="1"/>
  <c r="T5137" s="1"/>
  <c r="T5129" a="1"/>
  <c r="T5129" s="1"/>
  <c r="T5121" a="1"/>
  <c r="T5121" s="1"/>
  <c r="T5113" a="1"/>
  <c r="T5113" s="1"/>
  <c r="T5105" a="1"/>
  <c r="T5105" s="1"/>
  <c r="T4359" a="1"/>
  <c r="T4359" s="1"/>
  <c r="T6243" a="1"/>
  <c r="T6243" s="1"/>
  <c r="T6219" a="1"/>
  <c r="T6219" s="1"/>
  <c r="T6211" a="1"/>
  <c r="T6211" s="1"/>
  <c r="T6183" a="1"/>
  <c r="T6183" s="1"/>
  <c r="T6171" a="1"/>
  <c r="T6171" s="1"/>
  <c r="T6143" a="1"/>
  <c r="T6143" s="1"/>
  <c r="T6123" a="1"/>
  <c r="T6123" s="1"/>
  <c r="T6107" a="1"/>
  <c r="T6107" s="1"/>
  <c r="T6091" a="1"/>
  <c r="T6091" s="1"/>
  <c r="T6075" a="1"/>
  <c r="T6075" s="1"/>
  <c r="T6059" a="1"/>
  <c r="T6059" s="1"/>
  <c r="T5983" a="1"/>
  <c r="T5983" s="1"/>
  <c r="T5975" a="1"/>
  <c r="T5975" s="1"/>
  <c r="T5963" a="1"/>
  <c r="T5963" s="1"/>
  <c r="T5935" a="1"/>
  <c r="T5935" s="1"/>
  <c r="T5919" a="1"/>
  <c r="T5919" s="1"/>
  <c r="T5903" a="1"/>
  <c r="T5903" s="1"/>
  <c r="T5887" a="1"/>
  <c r="T5887" s="1"/>
  <c r="T5883" a="1"/>
  <c r="T5883" s="1"/>
  <c r="T5867" a="1"/>
  <c r="T5867" s="1"/>
  <c r="T5847" a="1"/>
  <c r="T5847" s="1"/>
  <c r="T5835" a="1"/>
  <c r="T5835" s="1"/>
  <c r="T5703" a="1"/>
  <c r="T5703" s="1"/>
  <c r="T5691" a="1"/>
  <c r="T5691" s="1"/>
  <c r="T5667" a="1"/>
  <c r="T5667" s="1"/>
  <c r="T5639" a="1"/>
  <c r="T5639" s="1"/>
  <c r="T5635" a="1"/>
  <c r="T5635" s="1"/>
  <c r="T5607" a="1"/>
  <c r="T5607" s="1"/>
  <c r="T5599" a="1"/>
  <c r="T5599" s="1"/>
  <c r="T5575" a="1"/>
  <c r="T5575" s="1"/>
  <c r="T5567" a="1"/>
  <c r="T5567" s="1"/>
  <c r="T5551" a="1"/>
  <c r="T5551" s="1"/>
  <c r="T5527" a="1"/>
  <c r="T5527" s="1"/>
  <c r="T5515" a="1"/>
  <c r="T5515" s="1"/>
  <c r="T5422" a="1"/>
  <c r="T5422" s="1"/>
  <c r="T5414" a="1"/>
  <c r="T5414" s="1"/>
  <c r="T5356" a="1"/>
  <c r="T5356" s="1"/>
  <c r="T5352" a="1"/>
  <c r="T5352" s="1"/>
  <c r="T3" a="1"/>
  <c r="T3" s="1"/>
  <c r="T6253" a="1"/>
  <c r="T6253" s="1"/>
  <c r="T6249" a="1"/>
  <c r="T6249" s="1"/>
  <c r="T6245" a="1"/>
  <c r="T6245" s="1"/>
  <c r="T6241" a="1"/>
  <c r="T6241" s="1"/>
  <c r="T6237" a="1"/>
  <c r="T6237" s="1"/>
  <c r="T6233" a="1"/>
  <c r="T6233" s="1"/>
  <c r="T6229" a="1"/>
  <c r="T6229" s="1"/>
  <c r="T6225" a="1"/>
  <c r="T6225" s="1"/>
  <c r="T6221" a="1"/>
  <c r="T6221" s="1"/>
  <c r="T6217" a="1"/>
  <c r="T6217" s="1"/>
  <c r="T6213" a="1"/>
  <c r="T6213" s="1"/>
  <c r="T6209" a="1"/>
  <c r="T6209" s="1"/>
  <c r="T6205" a="1"/>
  <c r="T6205" s="1"/>
  <c r="T6201" a="1"/>
  <c r="T6201" s="1"/>
  <c r="T6197" a="1"/>
  <c r="T6197" s="1"/>
  <c r="T6193" a="1"/>
  <c r="T6193" s="1"/>
  <c r="T6189" a="1"/>
  <c r="T6189" s="1"/>
  <c r="T6185" a="1"/>
  <c r="T6185" s="1"/>
  <c r="T6181" a="1"/>
  <c r="T6181" s="1"/>
  <c r="T6177" a="1"/>
  <c r="T6177" s="1"/>
  <c r="T6173" a="1"/>
  <c r="T6173" s="1"/>
  <c r="T6169" a="1"/>
  <c r="T6169" s="1"/>
  <c r="T6165" a="1"/>
  <c r="T6165" s="1"/>
  <c r="T6161" a="1"/>
  <c r="T6161" s="1"/>
  <c r="T6157" a="1"/>
  <c r="T6157" s="1"/>
  <c r="T6153" a="1"/>
  <c r="T6153" s="1"/>
  <c r="T6149" a="1"/>
  <c r="T6149" s="1"/>
  <c r="T6145" a="1"/>
  <c r="T6145" s="1"/>
  <c r="T6141" a="1"/>
  <c r="T6141" s="1"/>
  <c r="T6137" a="1"/>
  <c r="T6137" s="1"/>
  <c r="T6133" a="1"/>
  <c r="T6133" s="1"/>
  <c r="T6129" a="1"/>
  <c r="T6129" s="1"/>
  <c r="T6125" a="1"/>
  <c r="T6125" s="1"/>
  <c r="T6121" a="1"/>
  <c r="T6121" s="1"/>
  <c r="T6117" a="1"/>
  <c r="T6117" s="1"/>
  <c r="T6113" a="1"/>
  <c r="T6113" s="1"/>
  <c r="T6109" a="1"/>
  <c r="T6109" s="1"/>
  <c r="T6105" a="1"/>
  <c r="T6105" s="1"/>
  <c r="T6101" a="1"/>
  <c r="T6101" s="1"/>
  <c r="T6097" a="1"/>
  <c r="T6097" s="1"/>
  <c r="T6093" a="1"/>
  <c r="T6093" s="1"/>
  <c r="T6089" a="1"/>
  <c r="T6089" s="1"/>
  <c r="T6085" a="1"/>
  <c r="T6085" s="1"/>
  <c r="T6081" a="1"/>
  <c r="T6081" s="1"/>
  <c r="T6077" a="1"/>
  <c r="T6077" s="1"/>
  <c r="T6073" a="1"/>
  <c r="T6073" s="1"/>
  <c r="T6069" a="1"/>
  <c r="T6069" s="1"/>
  <c r="T6065" a="1"/>
  <c r="T6065" s="1"/>
  <c r="T6061" a="1"/>
  <c r="T6061" s="1"/>
  <c r="T6057" a="1"/>
  <c r="T6057" s="1"/>
  <c r="T6053" a="1"/>
  <c r="T6053" s="1"/>
  <c r="T6049" a="1"/>
  <c r="T6049" s="1"/>
  <c r="T6045" a="1"/>
  <c r="T6045" s="1"/>
  <c r="T6041" a="1"/>
  <c r="T6041" s="1"/>
  <c r="T6037" a="1"/>
  <c r="T6037" s="1"/>
  <c r="T6033" a="1"/>
  <c r="T6033" s="1"/>
  <c r="T6029" a="1"/>
  <c r="T6029" s="1"/>
  <c r="T6025" a="1"/>
  <c r="T6025" s="1"/>
  <c r="T6021" a="1"/>
  <c r="T6021" s="1"/>
  <c r="T6017" a="1"/>
  <c r="T6017" s="1"/>
  <c r="T6013" a="1"/>
  <c r="T6013" s="1"/>
  <c r="T6009" a="1"/>
  <c r="T6009" s="1"/>
  <c r="T6005" a="1"/>
  <c r="T6005" s="1"/>
  <c r="T6001" a="1"/>
  <c r="T6001" s="1"/>
  <c r="T5997" a="1"/>
  <c r="T5997" s="1"/>
  <c r="T5993" a="1"/>
  <c r="T5993" s="1"/>
  <c r="T5989" a="1"/>
  <c r="T5989" s="1"/>
  <c r="T5985" a="1"/>
  <c r="T5985" s="1"/>
  <c r="T5981" a="1"/>
  <c r="T5981" s="1"/>
  <c r="T5977" a="1"/>
  <c r="T5977" s="1"/>
  <c r="T5973" a="1"/>
  <c r="T5973" s="1"/>
  <c r="T5969" a="1"/>
  <c r="T5969" s="1"/>
  <c r="T5965" a="1"/>
  <c r="T5965" s="1"/>
  <c r="T5961" a="1"/>
  <c r="T5961" s="1"/>
  <c r="T5957" a="1"/>
  <c r="T5957" s="1"/>
  <c r="T5953" a="1"/>
  <c r="T5953" s="1"/>
  <c r="T5949" a="1"/>
  <c r="T5949" s="1"/>
  <c r="T5945" a="1"/>
  <c r="T5945" s="1"/>
  <c r="T5941" a="1"/>
  <c r="T5941" s="1"/>
  <c r="T5937" a="1"/>
  <c r="T5937" s="1"/>
  <c r="T5933" a="1"/>
  <c r="T5933" s="1"/>
  <c r="T5929" a="1"/>
  <c r="T5929" s="1"/>
  <c r="T5925" a="1"/>
  <c r="T5925" s="1"/>
  <c r="T5921" a="1"/>
  <c r="T5921" s="1"/>
  <c r="T5917" a="1"/>
  <c r="T5917" s="1"/>
  <c r="T5913" a="1"/>
  <c r="T5913" s="1"/>
  <c r="T5909" a="1"/>
  <c r="T5909" s="1"/>
  <c r="T5905" a="1"/>
  <c r="T5905" s="1"/>
  <c r="T5901" a="1"/>
  <c r="T5901" s="1"/>
  <c r="T5897" a="1"/>
  <c r="T5897" s="1"/>
  <c r="T5893" a="1"/>
  <c r="T5893" s="1"/>
  <c r="T5889" a="1"/>
  <c r="T5889" s="1"/>
  <c r="T5885" a="1"/>
  <c r="T5885" s="1"/>
  <c r="T5881" a="1"/>
  <c r="T5881" s="1"/>
  <c r="T5877" a="1"/>
  <c r="T5877" s="1"/>
  <c r="T5873" a="1"/>
  <c r="T5873" s="1"/>
  <c r="T5869" a="1"/>
  <c r="T5869" s="1"/>
  <c r="T5865" a="1"/>
  <c r="T5865" s="1"/>
  <c r="T5861" a="1"/>
  <c r="T5861" s="1"/>
  <c r="T5857" a="1"/>
  <c r="T5857" s="1"/>
  <c r="T5853" a="1"/>
  <c r="T5853" s="1"/>
  <c r="T5849" a="1"/>
  <c r="T5849" s="1"/>
  <c r="T5845" a="1"/>
  <c r="T5845" s="1"/>
  <c r="T5841" a="1"/>
  <c r="T5841" s="1"/>
  <c r="T5837" a="1"/>
  <c r="T5837" s="1"/>
  <c r="T5833" a="1"/>
  <c r="T5833" s="1"/>
  <c r="T5829" a="1"/>
  <c r="T5829" s="1"/>
  <c r="T5825" a="1"/>
  <c r="T5825" s="1"/>
  <c r="T5821" a="1"/>
  <c r="T5821" s="1"/>
  <c r="T5817" a="1"/>
  <c r="T5817" s="1"/>
  <c r="T5813" a="1"/>
  <c r="T5813" s="1"/>
  <c r="T5809" a="1"/>
  <c r="T5809" s="1"/>
  <c r="T5805" a="1"/>
  <c r="T5805" s="1"/>
  <c r="T5801" a="1"/>
  <c r="T5801" s="1"/>
  <c r="T5797" a="1"/>
  <c r="T5797" s="1"/>
  <c r="T5793" a="1"/>
  <c r="T5793" s="1"/>
  <c r="T5789" a="1"/>
  <c r="T5789" s="1"/>
  <c r="T5785" a="1"/>
  <c r="T5785" s="1"/>
  <c r="T5781" a="1"/>
  <c r="T5781" s="1"/>
  <c r="T5777" a="1"/>
  <c r="T5777" s="1"/>
  <c r="T5773" a="1"/>
  <c r="T5773" s="1"/>
  <c r="T5769" a="1"/>
  <c r="T5769" s="1"/>
  <c r="T5765" a="1"/>
  <c r="T5765" s="1"/>
  <c r="T5761" a="1"/>
  <c r="T5761" s="1"/>
  <c r="T5757" a="1"/>
  <c r="T5757" s="1"/>
  <c r="T5753" a="1"/>
  <c r="T5753" s="1"/>
  <c r="T5749" a="1"/>
  <c r="T5749" s="1"/>
  <c r="T5745" a="1"/>
  <c r="T5745" s="1"/>
  <c r="T5741" a="1"/>
  <c r="T5741" s="1"/>
  <c r="T5737" a="1"/>
  <c r="T5737" s="1"/>
  <c r="T5733" a="1"/>
  <c r="T5733" s="1"/>
  <c r="T5729" a="1"/>
  <c r="T5729" s="1"/>
  <c r="T5725" a="1"/>
  <c r="T5725" s="1"/>
  <c r="T5721" a="1"/>
  <c r="T5721" s="1"/>
  <c r="T5717" a="1"/>
  <c r="T5717" s="1"/>
  <c r="T5713" a="1"/>
  <c r="T5713" s="1"/>
  <c r="T5709" a="1"/>
  <c r="T5709" s="1"/>
  <c r="T5705" a="1"/>
  <c r="T5705" s="1"/>
  <c r="T5701" a="1"/>
  <c r="T5701" s="1"/>
  <c r="T5697" a="1"/>
  <c r="T5697" s="1"/>
  <c r="T5693" a="1"/>
  <c r="T5693" s="1"/>
  <c r="T5689" a="1"/>
  <c r="T5689" s="1"/>
  <c r="T5685" a="1"/>
  <c r="T5685" s="1"/>
  <c r="T5681" a="1"/>
  <c r="T5681" s="1"/>
  <c r="T5677" a="1"/>
  <c r="T5677" s="1"/>
  <c r="T5673" a="1"/>
  <c r="T5673" s="1"/>
  <c r="T5669" a="1"/>
  <c r="T5669" s="1"/>
  <c r="T5665" a="1"/>
  <c r="T5665" s="1"/>
  <c r="T5661" a="1"/>
  <c r="T5661" s="1"/>
  <c r="T5657" a="1"/>
  <c r="T5657" s="1"/>
  <c r="T5653" a="1"/>
  <c r="T5653" s="1"/>
  <c r="T5649" a="1"/>
  <c r="T5649" s="1"/>
  <c r="T5645" a="1"/>
  <c r="T5645" s="1"/>
  <c r="T5641" a="1"/>
  <c r="T5641" s="1"/>
  <c r="T5637" a="1"/>
  <c r="T5637" s="1"/>
  <c r="T5633" a="1"/>
  <c r="T5633" s="1"/>
  <c r="T5629" a="1"/>
  <c r="T5629" s="1"/>
  <c r="T5625" a="1"/>
  <c r="T5625" s="1"/>
  <c r="T5621" a="1"/>
  <c r="T5621" s="1"/>
  <c r="T5617" a="1"/>
  <c r="T5617" s="1"/>
  <c r="T5613" a="1"/>
  <c r="T5613" s="1"/>
  <c r="T5609" a="1"/>
  <c r="T5609" s="1"/>
  <c r="T5605" a="1"/>
  <c r="T5605" s="1"/>
  <c r="T5601" a="1"/>
  <c r="T5601" s="1"/>
  <c r="T5597" a="1"/>
  <c r="T5597" s="1"/>
  <c r="T5593" a="1"/>
  <c r="T5593" s="1"/>
  <c r="T5589" a="1"/>
  <c r="T5589" s="1"/>
  <c r="T5585" a="1"/>
  <c r="T5585" s="1"/>
  <c r="T5581" a="1"/>
  <c r="T5581" s="1"/>
  <c r="T5577" a="1"/>
  <c r="T5577" s="1"/>
  <c r="T5573" a="1"/>
  <c r="T5573" s="1"/>
  <c r="T5569" a="1"/>
  <c r="T5569" s="1"/>
  <c r="T5565" a="1"/>
  <c r="T5565" s="1"/>
  <c r="T5561" a="1"/>
  <c r="T5561" s="1"/>
  <c r="T5557" a="1"/>
  <c r="T5557" s="1"/>
  <c r="T5553" a="1"/>
  <c r="T5553" s="1"/>
  <c r="T5549" a="1"/>
  <c r="T5549" s="1"/>
  <c r="T5545" a="1"/>
  <c r="T5545" s="1"/>
  <c r="T5541" a="1"/>
  <c r="T5541" s="1"/>
  <c r="T5537" a="1"/>
  <c r="T5537" s="1"/>
  <c r="T5533" a="1"/>
  <c r="T5533" s="1"/>
  <c r="T5529" a="1"/>
  <c r="T5529" s="1"/>
  <c r="T5525" a="1"/>
  <c r="T5525" s="1"/>
  <c r="T5521" a="1"/>
  <c r="T5521" s="1"/>
  <c r="T5517" a="1"/>
  <c r="T5517" s="1"/>
  <c r="T5513" a="1"/>
  <c r="T5513" s="1"/>
  <c r="T5509" a="1"/>
  <c r="T5509" s="1"/>
  <c r="T5506" a="1"/>
  <c r="T5506" s="1"/>
  <c r="T5498" a="1"/>
  <c r="T5498" s="1"/>
  <c r="T5490" a="1"/>
  <c r="T5490" s="1"/>
  <c r="T5482" a="1"/>
  <c r="T5482" s="1"/>
  <c r="T5474" a="1"/>
  <c r="T5474" s="1"/>
  <c r="T5466" a="1"/>
  <c r="T5466" s="1"/>
  <c r="T5458" a="1"/>
  <c r="T5458" s="1"/>
  <c r="T5450" a="1"/>
  <c r="T5450" s="1"/>
  <c r="T5442" a="1"/>
  <c r="T5442" s="1"/>
  <c r="T5434" a="1"/>
  <c r="T5434" s="1"/>
  <c r="T5426" a="1"/>
  <c r="T5426" s="1"/>
  <c r="T5418" a="1"/>
  <c r="T5418" s="1"/>
  <c r="T5410" a="1"/>
  <c r="T5410" s="1"/>
  <c r="T5402" a="1"/>
  <c r="T5402" s="1"/>
  <c r="T5394" a="1"/>
  <c r="T5394" s="1"/>
  <c r="T5386" a="1"/>
  <c r="T5386" s="1"/>
  <c r="T5378" a="1"/>
  <c r="T5378" s="1"/>
  <c r="T5370" a="1"/>
  <c r="T5370" s="1"/>
  <c r="T5362" a="1"/>
  <c r="T5362" s="1"/>
  <c r="T5353" a="1"/>
  <c r="T5353" s="1"/>
  <c r="T5349" a="1"/>
  <c r="T5349" s="1"/>
  <c r="T5345" a="1"/>
  <c r="T5345" s="1"/>
  <c r="T5337" a="1"/>
  <c r="T5337" s="1"/>
  <c r="T5333" a="1"/>
  <c r="T5333" s="1"/>
  <c r="T5329" a="1"/>
  <c r="T5329" s="1"/>
  <c r="T5325" a="1"/>
  <c r="T5325" s="1"/>
  <c r="T5321" a="1"/>
  <c r="T5321" s="1"/>
  <c r="T5317" a="1"/>
  <c r="T5317" s="1"/>
  <c r="T5313" a="1"/>
  <c r="T5313" s="1"/>
  <c r="T5309" a="1"/>
  <c r="T5309" s="1"/>
  <c r="T5305" a="1"/>
  <c r="T5305" s="1"/>
  <c r="T5301" a="1"/>
  <c r="T5301" s="1"/>
  <c r="T5297" a="1"/>
  <c r="T5297" s="1"/>
  <c r="T5293" a="1"/>
  <c r="T5293" s="1"/>
  <c r="T5289" a="1"/>
  <c r="T5289" s="1"/>
  <c r="T5285" a="1"/>
  <c r="T5285" s="1"/>
  <c r="T5281" a="1"/>
  <c r="T5281" s="1"/>
  <c r="T5277" a="1"/>
  <c r="T5277" s="1"/>
  <c r="T5273" a="1"/>
  <c r="T5273" s="1"/>
  <c r="T5269" a="1"/>
  <c r="T5269" s="1"/>
  <c r="T5265" a="1"/>
  <c r="T5265" s="1"/>
  <c r="T5261" a="1"/>
  <c r="T5261" s="1"/>
  <c r="T5257" a="1"/>
  <c r="T5257" s="1"/>
  <c r="T5253" a="1"/>
  <c r="T5253" s="1"/>
  <c r="T4355" a="1"/>
  <c r="T4355" s="1"/>
  <c r="T4351" a="1"/>
  <c r="T4351" s="1"/>
  <c r="T4347" a="1"/>
  <c r="T4347" s="1"/>
  <c r="T4343" a="1"/>
  <c r="T4343" s="1"/>
  <c r="T4339" a="1"/>
  <c r="T4339" s="1"/>
  <c r="T4335" a="1"/>
  <c r="T4335" s="1"/>
  <c r="T6239" a="1"/>
  <c r="T6239" s="1"/>
  <c r="T6223" a="1"/>
  <c r="T6223" s="1"/>
  <c r="T6203" a="1"/>
  <c r="T6203" s="1"/>
  <c r="T6187" a="1"/>
  <c r="T6187" s="1"/>
  <c r="T6175" a="1"/>
  <c r="T6175" s="1"/>
  <c r="T6159" a="1"/>
  <c r="T6159" s="1"/>
  <c r="T6151" a="1"/>
  <c r="T6151" s="1"/>
  <c r="T6127" a="1"/>
  <c r="T6127" s="1"/>
  <c r="T6111" a="1"/>
  <c r="T6111" s="1"/>
  <c r="T6047" a="1"/>
  <c r="T6047" s="1"/>
  <c r="T6031" a="1"/>
  <c r="T6031" s="1"/>
  <c r="T6019" a="1"/>
  <c r="T6019" s="1"/>
  <c r="T5999" a="1"/>
  <c r="T5999" s="1"/>
  <c r="T5987" a="1"/>
  <c r="T5987" s="1"/>
  <c r="T5951" a="1"/>
  <c r="T5951" s="1"/>
  <c r="T5943" a="1"/>
  <c r="T5943" s="1"/>
  <c r="T5931" a="1"/>
  <c r="T5931" s="1"/>
  <c r="T5915" a="1"/>
  <c r="T5915" s="1"/>
  <c r="T5899" a="1"/>
  <c r="T5899" s="1"/>
  <c r="T5871" a="1"/>
  <c r="T5871" s="1"/>
  <c r="T5855" a="1"/>
  <c r="T5855" s="1"/>
  <c r="T5839" a="1"/>
  <c r="T5839" s="1"/>
  <c r="T5827" a="1"/>
  <c r="T5827" s="1"/>
  <c r="T5811" a="1"/>
  <c r="T5811" s="1"/>
  <c r="T5767" a="1"/>
  <c r="T5767" s="1"/>
  <c r="T5751" a="1"/>
  <c r="T5751" s="1"/>
  <c r="T5735" a="1"/>
  <c r="T5735" s="1"/>
  <c r="T5715" a="1"/>
  <c r="T5715" s="1"/>
  <c r="T5699" a="1"/>
  <c r="T5699" s="1"/>
  <c r="T5683" a="1"/>
  <c r="T5683" s="1"/>
  <c r="T5675" a="1"/>
  <c r="T5675" s="1"/>
  <c r="T5659" a="1"/>
  <c r="T5659" s="1"/>
  <c r="T5647" a="1"/>
  <c r="T5647" s="1"/>
  <c r="T5627" a="1"/>
  <c r="T5627" s="1"/>
  <c r="T5611" a="1"/>
  <c r="T5611" s="1"/>
  <c r="T5591" a="1"/>
  <c r="T5591" s="1"/>
  <c r="T5579" a="1"/>
  <c r="T5579" s="1"/>
  <c r="T5563" a="1"/>
  <c r="T5563" s="1"/>
  <c r="T5555" a="1"/>
  <c r="T5555" s="1"/>
  <c r="T5406" a="1"/>
  <c r="T5406" s="1"/>
  <c r="T5374" a="1"/>
  <c r="T5374" s="1"/>
  <c r="T6254" a="1"/>
  <c r="T6254" s="1"/>
  <c r="T6250" a="1"/>
  <c r="T6250" s="1"/>
  <c r="T6246" a="1"/>
  <c r="T6246" s="1"/>
  <c r="T6242" a="1"/>
  <c r="T6242" s="1"/>
  <c r="T6238" a="1"/>
  <c r="T6238" s="1"/>
  <c r="T6234" a="1"/>
  <c r="T6234" s="1"/>
  <c r="T6230" a="1"/>
  <c r="T6230" s="1"/>
  <c r="T6226" a="1"/>
  <c r="T6226" s="1"/>
  <c r="T6222" a="1"/>
  <c r="T6222" s="1"/>
  <c r="T6218" a="1"/>
  <c r="T6218" s="1"/>
  <c r="T6214" a="1"/>
  <c r="T6214" s="1"/>
  <c r="T6210" a="1"/>
  <c r="T6210" s="1"/>
  <c r="T6206" a="1"/>
  <c r="T6206" s="1"/>
  <c r="T6202" a="1"/>
  <c r="T6202" s="1"/>
  <c r="T6198" a="1"/>
  <c r="T6198" s="1"/>
  <c r="T6194" a="1"/>
  <c r="T6194" s="1"/>
  <c r="T6190" a="1"/>
  <c r="T6190" s="1"/>
  <c r="T6186" a="1"/>
  <c r="T6186" s="1"/>
  <c r="T6182" a="1"/>
  <c r="T6182" s="1"/>
  <c r="T6178" a="1"/>
  <c r="T6178" s="1"/>
  <c r="T6174" a="1"/>
  <c r="T6174" s="1"/>
  <c r="T6170" a="1"/>
  <c r="T6170" s="1"/>
  <c r="T6166" a="1"/>
  <c r="T6166" s="1"/>
  <c r="T6162" a="1"/>
  <c r="T6162" s="1"/>
  <c r="T6158" a="1"/>
  <c r="T6158" s="1"/>
  <c r="T6154" a="1"/>
  <c r="T6154" s="1"/>
  <c r="T6150" a="1"/>
  <c r="T6150" s="1"/>
  <c r="T6146" a="1"/>
  <c r="T6146" s="1"/>
  <c r="T6142" a="1"/>
  <c r="T6142" s="1"/>
  <c r="T6138" a="1"/>
  <c r="T6138" s="1"/>
  <c r="T6134" a="1"/>
  <c r="T6134" s="1"/>
  <c r="T6130" a="1"/>
  <c r="T6130" s="1"/>
  <c r="T6126" a="1"/>
  <c r="T6126" s="1"/>
  <c r="T6122" a="1"/>
  <c r="T6122" s="1"/>
  <c r="T6118" a="1"/>
  <c r="T6118" s="1"/>
  <c r="T6114" a="1"/>
  <c r="T6114" s="1"/>
  <c r="T6110" a="1"/>
  <c r="T6110" s="1"/>
  <c r="T6106" a="1"/>
  <c r="T6106" s="1"/>
  <c r="T6102" a="1"/>
  <c r="T6102" s="1"/>
  <c r="T6098" a="1"/>
  <c r="T6098" s="1"/>
  <c r="T6094" a="1"/>
  <c r="T6094" s="1"/>
  <c r="T6090" a="1"/>
  <c r="T6090" s="1"/>
  <c r="T6086" a="1"/>
  <c r="T6086" s="1"/>
  <c r="T6082" a="1"/>
  <c r="T6082" s="1"/>
  <c r="T6078" a="1"/>
  <c r="T6078" s="1"/>
  <c r="T6074" a="1"/>
  <c r="T6074" s="1"/>
  <c r="T6070" a="1"/>
  <c r="T6070" s="1"/>
  <c r="T6066" a="1"/>
  <c r="T6066" s="1"/>
  <c r="T6062" a="1"/>
  <c r="T6062" s="1"/>
  <c r="T6058" a="1"/>
  <c r="T6058" s="1"/>
  <c r="T6054" a="1"/>
  <c r="T6054" s="1"/>
  <c r="T6050" a="1"/>
  <c r="T6050" s="1"/>
  <c r="T6046" a="1"/>
  <c r="T6046" s="1"/>
  <c r="T6042" a="1"/>
  <c r="T6042" s="1"/>
  <c r="T6038" a="1"/>
  <c r="T6038" s="1"/>
  <c r="T6034" a="1"/>
  <c r="T6034" s="1"/>
  <c r="T6030" a="1"/>
  <c r="T6030" s="1"/>
  <c r="T6026" a="1"/>
  <c r="T6026" s="1"/>
  <c r="T6022" a="1"/>
  <c r="T6022" s="1"/>
  <c r="T6018" a="1"/>
  <c r="T6018" s="1"/>
  <c r="T6014" a="1"/>
  <c r="T6014" s="1"/>
  <c r="T6010" a="1"/>
  <c r="T6010" s="1"/>
  <c r="T6006" a="1"/>
  <c r="T6006" s="1"/>
  <c r="T6002" a="1"/>
  <c r="T6002" s="1"/>
  <c r="T5998" a="1"/>
  <c r="T5998" s="1"/>
  <c r="T5994" a="1"/>
  <c r="T5994" s="1"/>
  <c r="T5990" a="1"/>
  <c r="T5990" s="1"/>
  <c r="T5986" a="1"/>
  <c r="T5986" s="1"/>
  <c r="T5982" a="1"/>
  <c r="T5982" s="1"/>
  <c r="T5978" a="1"/>
  <c r="T5978" s="1"/>
  <c r="T5974" a="1"/>
  <c r="T5974" s="1"/>
  <c r="T5970" a="1"/>
  <c r="T5970" s="1"/>
  <c r="T5966" a="1"/>
  <c r="T5966" s="1"/>
  <c r="T5962" a="1"/>
  <c r="T5962" s="1"/>
  <c r="T5958" a="1"/>
  <c r="T5958" s="1"/>
  <c r="T5954" a="1"/>
  <c r="T5954" s="1"/>
  <c r="T5950" a="1"/>
  <c r="T5950" s="1"/>
  <c r="T5946" a="1"/>
  <c r="T5946" s="1"/>
  <c r="T5942" a="1"/>
  <c r="T5942" s="1"/>
  <c r="T5938" a="1"/>
  <c r="T5938" s="1"/>
  <c r="T5934" a="1"/>
  <c r="T5934" s="1"/>
  <c r="T5930" a="1"/>
  <c r="T5930" s="1"/>
  <c r="T5926" a="1"/>
  <c r="T5926" s="1"/>
  <c r="T5922" a="1"/>
  <c r="T5922" s="1"/>
  <c r="T5918" a="1"/>
  <c r="T5918" s="1"/>
  <c r="T5914" a="1"/>
  <c r="T5914" s="1"/>
  <c r="T5910" a="1"/>
  <c r="T5910" s="1"/>
  <c r="T5906" a="1"/>
  <c r="T5906" s="1"/>
  <c r="T5902" a="1"/>
  <c r="T5902" s="1"/>
  <c r="T5898" a="1"/>
  <c r="T5898" s="1"/>
  <c r="T5894" a="1"/>
  <c r="T5894" s="1"/>
  <c r="T5890" a="1"/>
  <c r="T5890" s="1"/>
  <c r="T5886" a="1"/>
  <c r="T5886" s="1"/>
  <c r="T5882" a="1"/>
  <c r="T5882" s="1"/>
  <c r="T5878" a="1"/>
  <c r="T5878" s="1"/>
  <c r="T5874" a="1"/>
  <c r="T5874" s="1"/>
  <c r="T5870" a="1"/>
  <c r="T5870" s="1"/>
  <c r="T5866" a="1"/>
  <c r="T5866" s="1"/>
  <c r="T5862" a="1"/>
  <c r="T5862" s="1"/>
  <c r="T5858" a="1"/>
  <c r="T5858" s="1"/>
  <c r="T5854" a="1"/>
  <c r="T5854" s="1"/>
  <c r="T5850" a="1"/>
  <c r="T5850" s="1"/>
  <c r="T5846" a="1"/>
  <c r="T5846" s="1"/>
  <c r="T5842" a="1"/>
  <c r="T5842" s="1"/>
  <c r="T5838" a="1"/>
  <c r="T5838" s="1"/>
  <c r="T5834" a="1"/>
  <c r="T5834" s="1"/>
  <c r="T5830" a="1"/>
  <c r="T5830" s="1"/>
  <c r="T5826" a="1"/>
  <c r="T5826" s="1"/>
  <c r="T5822" a="1"/>
  <c r="T5822" s="1"/>
  <c r="T5818" a="1"/>
  <c r="T5818" s="1"/>
  <c r="T5814" a="1"/>
  <c r="T5814" s="1"/>
  <c r="T5810" a="1"/>
  <c r="T5810" s="1"/>
  <c r="T5806" a="1"/>
  <c r="T5806" s="1"/>
  <c r="T5802" a="1"/>
  <c r="T5802" s="1"/>
  <c r="T5798" a="1"/>
  <c r="T5798" s="1"/>
  <c r="T5794" a="1"/>
  <c r="T5794" s="1"/>
  <c r="T5790" a="1"/>
  <c r="T5790" s="1"/>
  <c r="T5786" a="1"/>
  <c r="T5786" s="1"/>
  <c r="T5782" a="1"/>
  <c r="T5782" s="1"/>
  <c r="T5778" a="1"/>
  <c r="T5778" s="1"/>
  <c r="T5774" a="1"/>
  <c r="T5774" s="1"/>
  <c r="T5770" a="1"/>
  <c r="T5770" s="1"/>
  <c r="T5766" a="1"/>
  <c r="T5766" s="1"/>
  <c r="T5762" a="1"/>
  <c r="T5762" s="1"/>
  <c r="T5758" a="1"/>
  <c r="T5758" s="1"/>
  <c r="T5754" a="1"/>
  <c r="T5754" s="1"/>
  <c r="T5750" a="1"/>
  <c r="T5750" s="1"/>
  <c r="T5746" a="1"/>
  <c r="T5746" s="1"/>
  <c r="T5742" a="1"/>
  <c r="T5742" s="1"/>
  <c r="T5738" a="1"/>
  <c r="T5738" s="1"/>
  <c r="T5734" a="1"/>
  <c r="T5734" s="1"/>
  <c r="T5730" a="1"/>
  <c r="T5730" s="1"/>
  <c r="T5726" a="1"/>
  <c r="T5726" s="1"/>
  <c r="T5722" a="1"/>
  <c r="T5722" s="1"/>
  <c r="T5718" a="1"/>
  <c r="T5718" s="1"/>
  <c r="T5714" a="1"/>
  <c r="T5714" s="1"/>
  <c r="T5710" a="1"/>
  <c r="T5710" s="1"/>
  <c r="T5706" a="1"/>
  <c r="T5706" s="1"/>
  <c r="T5702" a="1"/>
  <c r="T5702" s="1"/>
  <c r="T5698" a="1"/>
  <c r="T5698" s="1"/>
  <c r="T5694" a="1"/>
  <c r="T5694" s="1"/>
  <c r="T5690" a="1"/>
  <c r="T5690" s="1"/>
  <c r="T5686" a="1"/>
  <c r="T5686" s="1"/>
  <c r="T5682" a="1"/>
  <c r="T5682" s="1"/>
  <c r="T5678" a="1"/>
  <c r="T5678" s="1"/>
  <c r="T5674" a="1"/>
  <c r="T5674" s="1"/>
  <c r="T5670" a="1"/>
  <c r="T5670" s="1"/>
  <c r="T5666" a="1"/>
  <c r="T5666" s="1"/>
  <c r="T5662" a="1"/>
  <c r="T5662" s="1"/>
  <c r="T5658" a="1"/>
  <c r="T5658" s="1"/>
  <c r="T5654" a="1"/>
  <c r="T5654" s="1"/>
  <c r="T5650" a="1"/>
  <c r="T5650" s="1"/>
  <c r="T5646" a="1"/>
  <c r="T5646" s="1"/>
  <c r="T5642" a="1"/>
  <c r="T5642" s="1"/>
  <c r="T5638" a="1"/>
  <c r="T5638" s="1"/>
  <c r="T5634" a="1"/>
  <c r="T5634" s="1"/>
  <c r="T5630" a="1"/>
  <c r="T5630" s="1"/>
  <c r="T5626" a="1"/>
  <c r="T5626" s="1"/>
  <c r="T5622" a="1"/>
  <c r="T5622" s="1"/>
  <c r="T5618" a="1"/>
  <c r="T5618" s="1"/>
  <c r="T5614" a="1"/>
  <c r="T5614" s="1"/>
  <c r="T5610" a="1"/>
  <c r="T5610" s="1"/>
  <c r="T5606" a="1"/>
  <c r="T5606" s="1"/>
  <c r="T5602" a="1"/>
  <c r="T5602" s="1"/>
  <c r="T5598" a="1"/>
  <c r="T5598" s="1"/>
  <c r="T5594" a="1"/>
  <c r="T5594" s="1"/>
  <c r="T5590" a="1"/>
  <c r="T5590" s="1"/>
  <c r="T5586" a="1"/>
  <c r="T5586" s="1"/>
  <c r="T5582" a="1"/>
  <c r="T5582" s="1"/>
  <c r="T5578" a="1"/>
  <c r="T5578" s="1"/>
  <c r="T5574" a="1"/>
  <c r="T5574" s="1"/>
  <c r="T5570" a="1"/>
  <c r="T5570" s="1"/>
  <c r="T5566" a="1"/>
  <c r="T5566" s="1"/>
  <c r="T5562" a="1"/>
  <c r="T5562" s="1"/>
  <c r="T5558" a="1"/>
  <c r="T5558" s="1"/>
  <c r="T5554" a="1"/>
  <c r="T5554" s="1"/>
  <c r="T5550" a="1"/>
  <c r="T5550" s="1"/>
  <c r="T5546" a="1"/>
  <c r="T5546" s="1"/>
  <c r="T5542" a="1"/>
  <c r="T5542" s="1"/>
  <c r="T5538" a="1"/>
  <c r="T5538" s="1"/>
  <c r="T5534" a="1"/>
  <c r="T5534" s="1"/>
  <c r="T5530" a="1"/>
  <c r="T5530" s="1"/>
  <c r="T5526" a="1"/>
  <c r="T5526" s="1"/>
  <c r="T5522" a="1"/>
  <c r="T5522" s="1"/>
  <c r="T5518" a="1"/>
  <c r="T5518" s="1"/>
  <c r="T5514" a="1"/>
  <c r="T5514" s="1"/>
  <c r="T5510" a="1"/>
  <c r="T5510" s="1"/>
  <c r="T5504" a="1"/>
  <c r="T5504" s="1"/>
  <c r="T5501" a="1"/>
  <c r="T5501" s="1"/>
  <c r="T5496" a="1"/>
  <c r="T5496" s="1"/>
  <c r="T5493" a="1"/>
  <c r="T5493" s="1"/>
  <c r="T5488" a="1"/>
  <c r="T5488" s="1"/>
  <c r="T5485" a="1"/>
  <c r="T5485" s="1"/>
  <c r="T5480" a="1"/>
  <c r="T5480" s="1"/>
  <c r="T5477" a="1"/>
  <c r="T5477" s="1"/>
  <c r="T5472" a="1"/>
  <c r="T5472" s="1"/>
  <c r="T5469" a="1"/>
  <c r="T5469" s="1"/>
  <c r="T5464" a="1"/>
  <c r="T5464" s="1"/>
  <c r="T5461" a="1"/>
  <c r="T5461" s="1"/>
  <c r="T5456" a="1"/>
  <c r="T5456" s="1"/>
  <c r="T5453" a="1"/>
  <c r="T5453" s="1"/>
  <c r="T5448" a="1"/>
  <c r="T5448" s="1"/>
  <c r="T5445" a="1"/>
  <c r="T5445" s="1"/>
  <c r="T5440" a="1"/>
  <c r="T5440" s="1"/>
  <c r="T5437" a="1"/>
  <c r="T5437" s="1"/>
  <c r="T5432" a="1"/>
  <c r="T5432" s="1"/>
  <c r="T5429" a="1"/>
  <c r="T5429" s="1"/>
  <c r="T5424" a="1"/>
  <c r="T5424" s="1"/>
  <c r="T5421" a="1"/>
  <c r="T5421" s="1"/>
  <c r="T5416" a="1"/>
  <c r="T5416" s="1"/>
  <c r="T5397" a="1"/>
  <c r="T5397" s="1"/>
  <c r="T5117" a="1"/>
  <c r="T5117" s="1"/>
  <c r="T5507" a="1"/>
  <c r="T5507" s="1"/>
  <c r="T5358" a="1"/>
  <c r="T5358" s="1"/>
  <c r="T5101" a="1"/>
  <c r="T5101" s="1"/>
  <c r="T5248" a="1"/>
  <c r="T5248" s="1"/>
  <c r="T5348" a="1"/>
  <c r="T5348" s="1"/>
  <c r="T5344" a="1"/>
  <c r="T5344" s="1"/>
  <c r="T5340" a="1"/>
  <c r="T5340" s="1"/>
  <c r="T5336" a="1"/>
  <c r="T5336" s="1"/>
  <c r="T5332" a="1"/>
  <c r="T5332" s="1"/>
  <c r="T5328" a="1"/>
  <c r="T5328" s="1"/>
  <c r="T5324" a="1"/>
  <c r="T5324" s="1"/>
  <c r="T5320" a="1"/>
  <c r="T5320" s="1"/>
  <c r="T5316" a="1"/>
  <c r="T5316" s="1"/>
  <c r="T5312" a="1"/>
  <c r="T5312" s="1"/>
  <c r="T5308" a="1"/>
  <c r="T5308" s="1"/>
  <c r="T5304" a="1"/>
  <c r="T5304" s="1"/>
  <c r="T5300" a="1"/>
  <c r="T5300" s="1"/>
  <c r="T5296" a="1"/>
  <c r="T5296" s="1"/>
  <c r="T5292" a="1"/>
  <c r="T5292" s="1"/>
  <c r="T5288" a="1"/>
  <c r="T5288" s="1"/>
  <c r="T5284" a="1"/>
  <c r="T5284" s="1"/>
  <c r="T5280" a="1"/>
  <c r="T5280" s="1"/>
  <c r="T5276" a="1"/>
  <c r="T5276" s="1"/>
  <c r="T5272" a="1"/>
  <c r="T5272" s="1"/>
  <c r="T5268" a="1"/>
  <c r="T5268" s="1"/>
  <c r="T5264" a="1"/>
  <c r="T5264" s="1"/>
  <c r="T5260" a="1"/>
  <c r="T5260" s="1"/>
  <c r="T5256" a="1"/>
  <c r="T5256" s="1"/>
  <c r="T5097" a="1"/>
  <c r="T5097" s="1"/>
  <c r="T5503" a="1"/>
  <c r="T5503" s="1"/>
  <c r="T5499" a="1"/>
  <c r="T5499" s="1"/>
  <c r="T5495" a="1"/>
  <c r="T5495" s="1"/>
  <c r="T5491" a="1"/>
  <c r="T5491" s="1"/>
  <c r="T5483" a="1"/>
  <c r="T5483" s="1"/>
  <c r="T5479" a="1"/>
  <c r="T5479" s="1"/>
  <c r="T5475" a="1"/>
  <c r="T5475" s="1"/>
  <c r="T5471" a="1"/>
  <c r="T5471" s="1"/>
  <c r="T5467" a="1"/>
  <c r="T5467" s="1"/>
  <c r="T5463" a="1"/>
  <c r="T5463" s="1"/>
  <c r="T5459" a="1"/>
  <c r="T5459" s="1"/>
  <c r="T5455" a="1"/>
  <c r="T5455" s="1"/>
  <c r="T5451" a="1"/>
  <c r="T5451" s="1"/>
  <c r="T5447" a="1"/>
  <c r="T5447" s="1"/>
  <c r="T5443" a="1"/>
  <c r="T5443" s="1"/>
  <c r="T5439" a="1"/>
  <c r="T5439" s="1"/>
  <c r="T5435" a="1"/>
  <c r="T5435" s="1"/>
  <c r="T5431" a="1"/>
  <c r="T5431" s="1"/>
  <c r="T5427" a="1"/>
  <c r="T5427" s="1"/>
  <c r="T5423" a="1"/>
  <c r="T5423" s="1"/>
  <c r="T5419" a="1"/>
  <c r="T5419" s="1"/>
  <c r="T5415" a="1"/>
  <c r="T5415" s="1"/>
  <c r="T5411" a="1"/>
  <c r="T5411" s="1"/>
  <c r="T5407" a="1"/>
  <c r="T5407" s="1"/>
  <c r="T5403" a="1"/>
  <c r="T5403" s="1"/>
  <c r="T5399" a="1"/>
  <c r="T5399" s="1"/>
  <c r="T5395" a="1"/>
  <c r="T5395" s="1"/>
  <c r="T5391" a="1"/>
  <c r="T5391" s="1"/>
  <c r="T5387" a="1"/>
  <c r="T5387" s="1"/>
  <c r="T5383" a="1"/>
  <c r="T5383" s="1"/>
  <c r="T5379" a="1"/>
  <c r="T5379" s="1"/>
  <c r="T5375" a="1"/>
  <c r="T5375" s="1"/>
  <c r="T5371" a="1"/>
  <c r="T5371" s="1"/>
  <c r="T5367" a="1"/>
  <c r="T5367" s="1"/>
  <c r="T5363" a="1"/>
  <c r="T5363" s="1"/>
  <c r="T5359" a="1"/>
  <c r="T5359" s="1"/>
  <c r="T4949" a="1"/>
  <c r="T4949" s="1"/>
  <c r="T5355" a="1"/>
  <c r="T5355" s="1"/>
  <c r="T5347" a="1"/>
  <c r="T5347" s="1"/>
  <c r="T5343" a="1"/>
  <c r="T5343" s="1"/>
  <c r="T5339" a="1"/>
  <c r="T5339" s="1"/>
  <c r="T5335" a="1"/>
  <c r="T5335" s="1"/>
  <c r="T5331" a="1"/>
  <c r="T5331" s="1"/>
  <c r="T5327" a="1"/>
  <c r="T5327" s="1"/>
  <c r="T5323" a="1"/>
  <c r="T5323" s="1"/>
  <c r="T5319" a="1"/>
  <c r="T5319" s="1"/>
  <c r="T5315" a="1"/>
  <c r="T5315" s="1"/>
  <c r="T5311" a="1"/>
  <c r="T5311" s="1"/>
  <c r="T5307" a="1"/>
  <c r="T5307" s="1"/>
  <c r="T5303" a="1"/>
  <c r="T5303" s="1"/>
  <c r="T5299" a="1"/>
  <c r="T5299" s="1"/>
  <c r="T5295" a="1"/>
  <c r="T5295" s="1"/>
  <c r="T5291" a="1"/>
  <c r="T5291" s="1"/>
  <c r="T5287" a="1"/>
  <c r="T5287" s="1"/>
  <c r="T5283" a="1"/>
  <c r="T5283" s="1"/>
  <c r="T5279" a="1"/>
  <c r="T5279" s="1"/>
  <c r="T5275" a="1"/>
  <c r="T5275" s="1"/>
  <c r="T5271" a="1"/>
  <c r="T5271" s="1"/>
  <c r="T5267" a="1"/>
  <c r="T5267" s="1"/>
  <c r="T5263" a="1"/>
  <c r="T5263" s="1"/>
  <c r="T5259" a="1"/>
  <c r="T5259" s="1"/>
  <c r="T4849" a="1"/>
  <c r="T4849" s="1"/>
  <c r="T5255" a="1"/>
  <c r="T5255" s="1"/>
  <c r="T5251" a="1"/>
  <c r="T5251" s="1"/>
  <c r="T5243" a="1"/>
  <c r="T5243" s="1"/>
  <c r="T5239" a="1"/>
  <c r="T5239" s="1"/>
  <c r="T5235" a="1"/>
  <c r="T5235" s="1"/>
  <c r="T5231" a="1"/>
  <c r="T5231" s="1"/>
  <c r="T5227" a="1"/>
  <c r="T5227" s="1"/>
  <c r="T5223" a="1"/>
  <c r="T5223" s="1"/>
  <c r="T5219" a="1"/>
  <c r="T5219" s="1"/>
  <c r="T5215" a="1"/>
  <c r="T5215" s="1"/>
  <c r="T5211" a="1"/>
  <c r="T5211" s="1"/>
  <c r="T5207" a="1"/>
  <c r="T5207" s="1"/>
  <c r="T5203" a="1"/>
  <c r="T5203" s="1"/>
  <c r="T5199" a="1"/>
  <c r="T5199" s="1"/>
  <c r="T5195" a="1"/>
  <c r="T5195" s="1"/>
  <c r="T5191" a="1"/>
  <c r="T5191" s="1"/>
  <c r="T5054" a="1"/>
  <c r="T5054" s="1"/>
  <c r="T5187" a="1"/>
  <c r="T5187" s="1"/>
  <c r="T5183" a="1"/>
  <c r="T5183" s="1"/>
  <c r="T5179" a="1"/>
  <c r="T5179" s="1"/>
  <c r="T5175" a="1"/>
  <c r="T5175" s="1"/>
  <c r="T5171" a="1"/>
  <c r="T5171" s="1"/>
  <c r="T5167" a="1"/>
  <c r="T5167" s="1"/>
  <c r="T4753" a="1"/>
  <c r="T4753" s="1"/>
  <c r="T5163" a="1"/>
  <c r="T5163" s="1"/>
  <c r="T5159" a="1"/>
  <c r="T5159" s="1"/>
  <c r="T5155" a="1"/>
  <c r="T5155" s="1"/>
  <c r="T5151" a="1"/>
  <c r="T5151" s="1"/>
  <c r="T5147" a="1"/>
  <c r="T5147" s="1"/>
  <c r="T5143" a="1"/>
  <c r="T5143" s="1"/>
  <c r="T5139" a="1"/>
  <c r="T5139" s="1"/>
  <c r="T5135" a="1"/>
  <c r="T5135" s="1"/>
  <c r="T5131" a="1"/>
  <c r="T5131" s="1"/>
  <c r="T5127" a="1"/>
  <c r="T5127" s="1"/>
  <c r="T5123" a="1"/>
  <c r="T5123" s="1"/>
  <c r="T5119" a="1"/>
  <c r="T5119" s="1"/>
  <c r="T5115" a="1"/>
  <c r="T5115" s="1"/>
  <c r="T5111" a="1"/>
  <c r="T5111" s="1"/>
  <c r="T5107" a="1"/>
  <c r="T5107" s="1"/>
  <c r="T5103" a="1"/>
  <c r="T5103" s="1"/>
  <c r="T5099" a="1"/>
  <c r="T5099" s="1"/>
  <c r="T5095" a="1"/>
  <c r="T5095" s="1"/>
  <c r="T5087" a="1"/>
  <c r="T5087" s="1"/>
  <c r="T5083" a="1"/>
  <c r="T5083" s="1"/>
  <c r="T5079" a="1"/>
  <c r="T5079" s="1"/>
  <c r="T5075" a="1"/>
  <c r="T5075" s="1"/>
  <c r="T5071" a="1"/>
  <c r="T5071" s="1"/>
  <c r="T5067" a="1"/>
  <c r="T5067" s="1"/>
  <c r="T5063" a="1"/>
  <c r="T5063" s="1"/>
  <c r="T5059" a="1"/>
  <c r="T5059" s="1"/>
  <c r="T5055" a="1"/>
  <c r="T5055" s="1"/>
  <c r="T5051" a="1"/>
  <c r="T5051" s="1"/>
  <c r="T5047" a="1"/>
  <c r="T5047" s="1"/>
  <c r="T5043" a="1"/>
  <c r="T5043" s="1"/>
  <c r="T5039" a="1"/>
  <c r="T5039" s="1"/>
  <c r="T5035" a="1"/>
  <c r="T5035" s="1"/>
  <c r="T5031" a="1"/>
  <c r="T5031" s="1"/>
  <c r="T5023" a="1"/>
  <c r="T5023" s="1"/>
  <c r="T5019" a="1"/>
  <c r="T5019" s="1"/>
  <c r="T5015" a="1"/>
  <c r="T5015" s="1"/>
  <c r="T5011" a="1"/>
  <c r="T5011" s="1"/>
  <c r="T5007" a="1"/>
  <c r="T5007" s="1"/>
  <c r="T5003" a="1"/>
  <c r="T5003" s="1"/>
  <c r="T4999" a="1"/>
  <c r="T4999" s="1"/>
  <c r="T4995" a="1"/>
  <c r="T4995" s="1"/>
  <c r="T4991" a="1"/>
  <c r="T4991" s="1"/>
  <c r="T4987" a="1"/>
  <c r="T4987" s="1"/>
  <c r="T4983" a="1"/>
  <c r="T4983" s="1"/>
  <c r="T4979" a="1"/>
  <c r="T4979" s="1"/>
  <c r="T4975" a="1"/>
  <c r="T4975" s="1"/>
  <c r="T4967" a="1"/>
  <c r="T4967" s="1"/>
  <c r="T4963" a="1"/>
  <c r="T4963" s="1"/>
  <c r="T4959" a="1"/>
  <c r="T4959" s="1"/>
  <c r="T4955" a="1"/>
  <c r="T4955" s="1"/>
  <c r="T4947" a="1"/>
  <c r="T4947" s="1"/>
  <c r="T4943" a="1"/>
  <c r="T4943" s="1"/>
  <c r="T4939" a="1"/>
  <c r="T4939" s="1"/>
  <c r="T4935" a="1"/>
  <c r="T4935" s="1"/>
  <c r="T4931" a="1"/>
  <c r="T4931" s="1"/>
  <c r="T4927" a="1"/>
  <c r="T4927" s="1"/>
  <c r="T4923" a="1"/>
  <c r="T4923" s="1"/>
  <c r="T4919" a="1"/>
  <c r="T4919" s="1"/>
  <c r="T4915" a="1"/>
  <c r="T4915" s="1"/>
  <c r="T4911" a="1"/>
  <c r="T4911" s="1"/>
  <c r="T4907" a="1"/>
  <c r="T4907" s="1"/>
  <c r="T4903" a="1"/>
  <c r="T4903" s="1"/>
  <c r="T4899" a="1"/>
  <c r="T4899" s="1"/>
  <c r="T4895" a="1"/>
  <c r="T4895" s="1"/>
  <c r="T4891" a="1"/>
  <c r="T4891" s="1"/>
  <c r="T4887" a="1"/>
  <c r="T4887" s="1"/>
  <c r="T4883" a="1"/>
  <c r="T4883" s="1"/>
  <c r="T4879" a="1"/>
  <c r="T4879" s="1"/>
  <c r="T4875" a="1"/>
  <c r="T4875" s="1"/>
  <c r="T4871" a="1"/>
  <c r="T4871" s="1"/>
  <c r="T4867" a="1"/>
  <c r="T4867" s="1"/>
  <c r="T4465" a="1"/>
  <c r="T4465" s="1"/>
  <c r="T4863" a="1"/>
  <c r="T4863" s="1"/>
  <c r="T4859" a="1"/>
  <c r="T4859" s="1"/>
  <c r="T4855" a="1"/>
  <c r="T4855" s="1"/>
  <c r="T4851" a="1"/>
  <c r="T4851" s="1"/>
  <c r="T4847" a="1"/>
  <c r="T4847" s="1"/>
  <c r="T4843" a="1"/>
  <c r="T4843" s="1"/>
  <c r="T4839" a="1"/>
  <c r="T4839" s="1"/>
  <c r="T4835" a="1"/>
  <c r="T4835" s="1"/>
  <c r="T4831" a="1"/>
  <c r="T4831" s="1"/>
  <c r="T4827" a="1"/>
  <c r="T4827" s="1"/>
  <c r="T4823" a="1"/>
  <c r="T4823" s="1"/>
  <c r="T4815" a="1"/>
  <c r="T4815" s="1"/>
  <c r="T4811" a="1"/>
  <c r="T4811" s="1"/>
  <c r="T4807" a="1"/>
  <c r="T4807" s="1"/>
  <c r="T4803" a="1"/>
  <c r="T4803" s="1"/>
  <c r="T4799" a="1"/>
  <c r="T4799" s="1"/>
  <c r="T4795" a="1"/>
  <c r="T4795" s="1"/>
  <c r="T4791" a="1"/>
  <c r="T4791" s="1"/>
  <c r="T4787" a="1"/>
  <c r="T4787" s="1"/>
  <c r="T4783" a="1"/>
  <c r="T4783" s="1"/>
  <c r="T4779" a="1"/>
  <c r="T4779" s="1"/>
  <c r="T4775" a="1"/>
  <c r="T4775" s="1"/>
  <c r="T4771" a="1"/>
  <c r="T4771" s="1"/>
  <c r="T4767" a="1"/>
  <c r="T4767" s="1"/>
  <c r="T4763" a="1"/>
  <c r="T4763" s="1"/>
  <c r="T4759" a="1"/>
  <c r="T4759" s="1"/>
  <c r="T4755" a="1"/>
  <c r="T4755" s="1"/>
  <c r="T4751" a="1"/>
  <c r="T4751" s="1"/>
  <c r="T4747" a="1"/>
  <c r="T4747" s="1"/>
  <c r="T4743" a="1"/>
  <c r="T4743" s="1"/>
  <c r="T4739" a="1"/>
  <c r="T4739" s="1"/>
  <c r="T4735" a="1"/>
  <c r="T4735" s="1"/>
  <c r="T4731" a="1"/>
  <c r="T4731" s="1"/>
  <c r="T4727" a="1"/>
  <c r="T4727" s="1"/>
  <c r="T4723" a="1"/>
  <c r="T4723" s="1"/>
  <c r="T4719" a="1"/>
  <c r="T4719" s="1"/>
  <c r="T4715" a="1"/>
  <c r="T4715" s="1"/>
  <c r="T4711" a="1"/>
  <c r="T4711" s="1"/>
  <c r="T4707" a="1"/>
  <c r="T4707" s="1"/>
  <c r="T4703" a="1"/>
  <c r="T4703" s="1"/>
  <c r="T4699" a="1"/>
  <c r="T4699" s="1"/>
  <c r="T4695" a="1"/>
  <c r="T4695" s="1"/>
  <c r="T4691" a="1"/>
  <c r="T4691" s="1"/>
  <c r="T4687" a="1"/>
  <c r="T4687" s="1"/>
  <c r="T4683" a="1"/>
  <c r="T4683" s="1"/>
  <c r="T4679" a="1"/>
  <c r="T4679" s="1"/>
  <c r="T4675" a="1"/>
  <c r="T4675" s="1"/>
  <c r="T4671" a="1"/>
  <c r="T4671" s="1"/>
  <c r="T4667" a="1"/>
  <c r="T4667" s="1"/>
  <c r="T4663" a="1"/>
  <c r="T4663" s="1"/>
  <c r="T4659" a="1"/>
  <c r="T4659" s="1"/>
  <c r="T4655" a="1"/>
  <c r="T4655" s="1"/>
  <c r="T4651" a="1"/>
  <c r="T4651" s="1"/>
  <c r="T4647" a="1"/>
  <c r="T4647" s="1"/>
  <c r="T4643" a="1"/>
  <c r="T4643" s="1"/>
  <c r="T4639" a="1"/>
  <c r="T4639" s="1"/>
  <c r="T4599" a="1"/>
  <c r="T4599" s="1"/>
  <c r="T5244" a="1"/>
  <c r="T5244" s="1"/>
  <c r="T5240" a="1"/>
  <c r="T5240" s="1"/>
  <c r="T5236" a="1"/>
  <c r="T5236" s="1"/>
  <c r="T5232" a="1"/>
  <c r="T5232" s="1"/>
  <c r="T5228" a="1"/>
  <c r="T5228" s="1"/>
  <c r="T5224" a="1"/>
  <c r="T5224" s="1"/>
  <c r="T5220" a="1"/>
  <c r="T5220" s="1"/>
  <c r="T5216" a="1"/>
  <c r="T5216" s="1"/>
  <c r="T5212" a="1"/>
  <c r="T5212" s="1"/>
  <c r="T5208" a="1"/>
  <c r="T5208" s="1"/>
  <c r="T5204" a="1"/>
  <c r="T5204" s="1"/>
  <c r="T5200" a="1"/>
  <c r="T5200" s="1"/>
  <c r="T5196" a="1"/>
  <c r="T5196" s="1"/>
  <c r="T5192" a="1"/>
  <c r="T5192" s="1"/>
  <c r="T5188" a="1"/>
  <c r="T5188" s="1"/>
  <c r="T5184" a="1"/>
  <c r="T5184" s="1"/>
  <c r="T5180" a="1"/>
  <c r="T5180" s="1"/>
  <c r="T5176" a="1"/>
  <c r="T5176" s="1"/>
  <c r="T5172" a="1"/>
  <c r="T5172" s="1"/>
  <c r="T5168" a="1"/>
  <c r="T5168" s="1"/>
  <c r="T5164" a="1"/>
  <c r="T5164" s="1"/>
  <c r="T5160" a="1"/>
  <c r="T5160" s="1"/>
  <c r="T5156" a="1"/>
  <c r="T5156" s="1"/>
  <c r="T5152" a="1"/>
  <c r="T5152" s="1"/>
  <c r="T5148" a="1"/>
  <c r="T5148" s="1"/>
  <c r="T5144" a="1"/>
  <c r="T5144" s="1"/>
  <c r="T5140" a="1"/>
  <c r="T5140" s="1"/>
  <c r="T5136" a="1"/>
  <c r="T5136" s="1"/>
  <c r="T5132" a="1"/>
  <c r="T5132" s="1"/>
  <c r="T5128" a="1"/>
  <c r="T5128" s="1"/>
  <c r="T5124" a="1"/>
  <c r="T5124" s="1"/>
  <c r="T5120" a="1"/>
  <c r="T5120" s="1"/>
  <c r="T5116" a="1"/>
  <c r="T5116" s="1"/>
  <c r="T5112" a="1"/>
  <c r="T5112" s="1"/>
  <c r="T5108" a="1"/>
  <c r="T5108" s="1"/>
  <c r="T5104" a="1"/>
  <c r="T5104" s="1"/>
  <c r="T5100" a="1"/>
  <c r="T5100" s="1"/>
  <c r="T5096" a="1"/>
  <c r="T5096" s="1"/>
  <c r="T5092" a="1"/>
  <c r="T5092" s="1"/>
  <c r="T5088" a="1"/>
  <c r="T5088" s="1"/>
  <c r="T5084" a="1"/>
  <c r="T5084" s="1"/>
  <c r="T5080" a="1"/>
  <c r="T5080" s="1"/>
  <c r="T5076" a="1"/>
  <c r="T5076" s="1"/>
  <c r="T5072" a="1"/>
  <c r="T5072" s="1"/>
  <c r="T5068" a="1"/>
  <c r="T5068" s="1"/>
  <c r="T5064" a="1"/>
  <c r="T5064" s="1"/>
  <c r="T5060" a="1"/>
  <c r="T5060" s="1"/>
  <c r="T5056" a="1"/>
  <c r="T5056" s="1"/>
  <c r="T5052" a="1"/>
  <c r="T5052" s="1"/>
  <c r="T5048" a="1"/>
  <c r="T5048" s="1"/>
  <c r="T5044" a="1"/>
  <c r="T5044" s="1"/>
  <c r="T5040" a="1"/>
  <c r="T5040" s="1"/>
  <c r="T5036" a="1"/>
  <c r="T5036" s="1"/>
  <c r="T5032" a="1"/>
  <c r="T5032" s="1"/>
  <c r="T5028" a="1"/>
  <c r="T5028" s="1"/>
  <c r="T5024" a="1"/>
  <c r="T5024" s="1"/>
  <c r="T5020" a="1"/>
  <c r="T5020" s="1"/>
  <c r="T5016" a="1"/>
  <c r="T5016" s="1"/>
  <c r="T5012" a="1"/>
  <c r="T5012" s="1"/>
  <c r="T5008" a="1"/>
  <c r="T5008" s="1"/>
  <c r="T5004" a="1"/>
  <c r="T5004" s="1"/>
  <c r="T5000" a="1"/>
  <c r="T5000" s="1"/>
  <c r="T4996" a="1"/>
  <c r="T4996" s="1"/>
  <c r="T4992" a="1"/>
  <c r="T4992" s="1"/>
  <c r="T4988" a="1"/>
  <c r="T4988" s="1"/>
  <c r="T4984" a="1"/>
  <c r="T4984" s="1"/>
  <c r="T4980" a="1"/>
  <c r="T4980" s="1"/>
  <c r="T4976" a="1"/>
  <c r="T4976" s="1"/>
  <c r="T4972" a="1"/>
  <c r="T4972" s="1"/>
  <c r="T4968" a="1"/>
  <c r="T4968" s="1"/>
  <c r="T4964" a="1"/>
  <c r="T4964" s="1"/>
  <c r="T4960" a="1"/>
  <c r="T4960" s="1"/>
  <c r="T4956" a="1"/>
  <c r="T4956" s="1"/>
  <c r="T4952" a="1"/>
  <c r="T4952" s="1"/>
  <c r="T4948" a="1"/>
  <c r="T4948" s="1"/>
  <c r="T4944" a="1"/>
  <c r="T4944" s="1"/>
  <c r="T4940" a="1"/>
  <c r="T4940" s="1"/>
  <c r="T4936" a="1"/>
  <c r="T4936" s="1"/>
  <c r="T4932" a="1"/>
  <c r="T4932" s="1"/>
  <c r="T4928" a="1"/>
  <c r="T4928" s="1"/>
  <c r="T4924" a="1"/>
  <c r="T4924" s="1"/>
  <c r="T4920" a="1"/>
  <c r="T4920" s="1"/>
  <c r="T4916" a="1"/>
  <c r="T4916" s="1"/>
  <c r="T4912" a="1"/>
  <c r="T4912" s="1"/>
  <c r="T4908" a="1"/>
  <c r="T4908" s="1"/>
  <c r="T4904" a="1"/>
  <c r="T4904" s="1"/>
  <c r="T4900" a="1"/>
  <c r="T4900" s="1"/>
  <c r="T4896" a="1"/>
  <c r="T4896" s="1"/>
  <c r="T4892" a="1"/>
  <c r="T4892" s="1"/>
  <c r="T4888" a="1"/>
  <c r="T4888" s="1"/>
  <c r="T4884" a="1"/>
  <c r="T4884" s="1"/>
  <c r="T4880" a="1"/>
  <c r="T4880" s="1"/>
  <c r="T4876" a="1"/>
  <c r="T4876" s="1"/>
  <c r="T4872" a="1"/>
  <c r="T4872" s="1"/>
  <c r="T4868" a="1"/>
  <c r="T4868" s="1"/>
  <c r="T4864" a="1"/>
  <c r="T4864" s="1"/>
  <c r="T4860" a="1"/>
  <c r="T4860" s="1"/>
  <c r="T4856" a="1"/>
  <c r="T4856" s="1"/>
  <c r="T4852" a="1"/>
  <c r="T4852" s="1"/>
  <c r="T4848" a="1"/>
  <c r="T4848" s="1"/>
  <c r="T4844" a="1"/>
  <c r="T4844" s="1"/>
  <c r="T4840" a="1"/>
  <c r="T4840" s="1"/>
  <c r="T4836" a="1"/>
  <c r="T4836" s="1"/>
  <c r="T4832" a="1"/>
  <c r="T4832" s="1"/>
  <c r="T4828" a="1"/>
  <c r="T4828" s="1"/>
  <c r="T4824" a="1"/>
  <c r="T4824" s="1"/>
  <c r="T4820" a="1"/>
  <c r="T4820" s="1"/>
  <c r="T4816" a="1"/>
  <c r="T4816" s="1"/>
  <c r="T4812" a="1"/>
  <c r="T4812" s="1"/>
  <c r="T4808" a="1"/>
  <c r="T4808" s="1"/>
  <c r="T4804" a="1"/>
  <c r="T4804" s="1"/>
  <c r="T4800" a="1"/>
  <c r="T4800" s="1"/>
  <c r="T4796" a="1"/>
  <c r="T4796" s="1"/>
  <c r="T4792" a="1"/>
  <c r="T4792" s="1"/>
  <c r="T4788" a="1"/>
  <c r="T4788" s="1"/>
  <c r="T4784" a="1"/>
  <c r="T4784" s="1"/>
  <c r="T4780" a="1"/>
  <c r="T4780" s="1"/>
  <c r="T4776" a="1"/>
  <c r="T4776" s="1"/>
  <c r="T4772" a="1"/>
  <c r="T4772" s="1"/>
  <c r="T4768" a="1"/>
  <c r="T4768" s="1"/>
  <c r="T4764" a="1"/>
  <c r="T4764" s="1"/>
  <c r="T4760" a="1"/>
  <c r="T4760" s="1"/>
  <c r="T4756" a="1"/>
  <c r="T4756" s="1"/>
  <c r="T4752" a="1"/>
  <c r="T4752" s="1"/>
  <c r="T4748" a="1"/>
  <c r="T4748" s="1"/>
  <c r="T4744" a="1"/>
  <c r="T4744" s="1"/>
  <c r="T4740" a="1"/>
  <c r="T4740" s="1"/>
  <c r="T4736" a="1"/>
  <c r="T4736" s="1"/>
  <c r="T4732" a="1"/>
  <c r="T4732" s="1"/>
  <c r="T4728" a="1"/>
  <c r="T4728" s="1"/>
  <c r="T4724" a="1"/>
  <c r="T4724" s="1"/>
  <c r="T4720" a="1"/>
  <c r="T4720" s="1"/>
  <c r="T4716" a="1"/>
  <c r="T4716" s="1"/>
  <c r="T4712" a="1"/>
  <c r="T4712" s="1"/>
  <c r="T4708" a="1"/>
  <c r="T4708" s="1"/>
  <c r="T4704" a="1"/>
  <c r="T4704" s="1"/>
  <c r="T4700" a="1"/>
  <c r="T4700" s="1"/>
  <c r="T4696" a="1"/>
  <c r="T4696" s="1"/>
  <c r="T4692" a="1"/>
  <c r="T4692" s="1"/>
  <c r="T4688" a="1"/>
  <c r="T4688" s="1"/>
  <c r="T4684" a="1"/>
  <c r="T4684" s="1"/>
  <c r="T4680" a="1"/>
  <c r="T4680" s="1"/>
  <c r="T4676" a="1"/>
  <c r="T4676" s="1"/>
  <c r="T4672" a="1"/>
  <c r="T4672" s="1"/>
  <c r="T4668" a="1"/>
  <c r="T4668" s="1"/>
  <c r="T4664" a="1"/>
  <c r="T4664" s="1"/>
  <c r="T4660" a="1"/>
  <c r="T4660" s="1"/>
  <c r="T4656" a="1"/>
  <c r="T4656" s="1"/>
  <c r="T4652" a="1"/>
  <c r="T4652" s="1"/>
  <c r="T4648" a="1"/>
  <c r="T4648" s="1"/>
  <c r="T4644" a="1"/>
  <c r="T4644" s="1"/>
  <c r="T4640" a="1"/>
  <c r="T4640" s="1"/>
  <c r="T4636" a="1"/>
  <c r="T4636" s="1"/>
  <c r="T4632" a="1"/>
  <c r="T4632" s="1"/>
  <c r="T4628" a="1"/>
  <c r="T4628" s="1"/>
  <c r="T4624" a="1"/>
  <c r="T4624" s="1"/>
  <c r="T4620" a="1"/>
  <c r="T4620" s="1"/>
  <c r="T4616" a="1"/>
  <c r="T4616" s="1"/>
  <c r="T4612" a="1"/>
  <c r="T4612" s="1"/>
  <c r="T4608" a="1"/>
  <c r="T4608" s="1"/>
  <c r="T4604" a="1"/>
  <c r="T4604" s="1"/>
  <c r="T4600" a="1"/>
  <c r="T4600" s="1"/>
  <c r="T4596" a="1"/>
  <c r="T4596" s="1"/>
  <c r="T4592" a="1"/>
  <c r="T4592" s="1"/>
  <c r="T4588" a="1"/>
  <c r="T4588" s="1"/>
  <c r="T4584" a="1"/>
  <c r="T4584" s="1"/>
  <c r="T4580" a="1"/>
  <c r="T4580" s="1"/>
  <c r="T4576" a="1"/>
  <c r="T4576" s="1"/>
  <c r="T4572" a="1"/>
  <c r="T4572" s="1"/>
  <c r="T4568" a="1"/>
  <c r="T4568" s="1"/>
  <c r="T4564" a="1"/>
  <c r="T4564" s="1"/>
  <c r="T4560" a="1"/>
  <c r="T4560" s="1"/>
  <c r="T4556" a="1"/>
  <c r="T4556" s="1"/>
  <c r="T4552" a="1"/>
  <c r="T4552" s="1"/>
  <c r="T4548" a="1"/>
  <c r="T4548" s="1"/>
  <c r="T4544" a="1"/>
  <c r="T4544" s="1"/>
  <c r="T4540" a="1"/>
  <c r="T4540" s="1"/>
  <c r="T4536" a="1"/>
  <c r="T4536" s="1"/>
  <c r="T4532" a="1"/>
  <c r="T4532" s="1"/>
  <c r="T4528" a="1"/>
  <c r="T4528" s="1"/>
  <c r="T4524" a="1"/>
  <c r="T4524" s="1"/>
  <c r="T4520" a="1"/>
  <c r="T4520" s="1"/>
  <c r="T4516" a="1"/>
  <c r="T4516" s="1"/>
  <c r="T4512" a="1"/>
  <c r="T4512" s="1"/>
  <c r="T4508" a="1"/>
  <c r="T4508" s="1"/>
  <c r="T4504" a="1"/>
  <c r="T4504" s="1"/>
  <c r="T4500" a="1"/>
  <c r="T4500" s="1"/>
  <c r="T4496" a="1"/>
  <c r="T4496" s="1"/>
  <c r="T4492" a="1"/>
  <c r="T4492" s="1"/>
  <c r="T4488" a="1"/>
  <c r="T4488" s="1"/>
  <c r="T4484" a="1"/>
  <c r="T4484" s="1"/>
  <c r="T4480" a="1"/>
  <c r="T4480" s="1"/>
  <c r="T4476" a="1"/>
  <c r="T4476" s="1"/>
  <c r="T4472" a="1"/>
  <c r="T4472" s="1"/>
  <c r="T4468" a="1"/>
  <c r="T4468" s="1"/>
  <c r="T4464" a="1"/>
  <c r="T4464" s="1"/>
  <c r="T4460" a="1"/>
  <c r="T4460" s="1"/>
  <c r="T4456" a="1"/>
  <c r="T4456" s="1"/>
  <c r="T4452" a="1"/>
  <c r="T4452" s="1"/>
  <c r="T4448" a="1"/>
  <c r="T4448" s="1"/>
  <c r="T4444" a="1"/>
  <c r="T4444" s="1"/>
  <c r="T4440" a="1"/>
  <c r="T4440" s="1"/>
  <c r="T4436" a="1"/>
  <c r="T4436" s="1"/>
  <c r="T4432" a="1"/>
  <c r="T4432" s="1"/>
  <c r="T4428" a="1"/>
  <c r="T4428" s="1"/>
  <c r="T4424" a="1"/>
  <c r="T4424" s="1"/>
  <c r="T4420" a="1"/>
  <c r="T4420" s="1"/>
  <c r="T4416" a="1"/>
  <c r="T4416" s="1"/>
  <c r="T4412" a="1"/>
  <c r="T4412" s="1"/>
  <c r="T4408" a="1"/>
  <c r="T4408" s="1"/>
  <c r="T4404" a="1"/>
  <c r="T4404" s="1"/>
  <c r="T4400" a="1"/>
  <c r="T4400" s="1"/>
  <c r="T4396" a="1"/>
  <c r="T4396" s="1"/>
  <c r="T4392" a="1"/>
  <c r="T4392" s="1"/>
  <c r="T4388" a="1"/>
  <c r="T4388" s="1"/>
  <c r="T4384" a="1"/>
  <c r="T4384" s="1"/>
  <c r="T4380" a="1"/>
  <c r="T4380" s="1"/>
  <c r="T4376" a="1"/>
  <c r="T4376" s="1"/>
  <c r="T4372" a="1"/>
  <c r="T4372" s="1"/>
  <c r="T4368" a="1"/>
  <c r="T4368" s="1"/>
  <c r="T4364" a="1"/>
  <c r="T4364" s="1"/>
  <c r="T4360" a="1"/>
  <c r="T4360" s="1"/>
  <c r="T4356" a="1"/>
  <c r="T4356" s="1"/>
  <c r="T4352" a="1"/>
  <c r="T4352" s="1"/>
  <c r="T4348" a="1"/>
  <c r="T4348" s="1"/>
  <c r="T4344" a="1"/>
  <c r="T4344" s="1"/>
  <c r="T4340" a="1"/>
  <c r="T4340" s="1"/>
  <c r="T4336" a="1"/>
  <c r="T4336" s="1"/>
  <c r="T4332" a="1"/>
  <c r="T4332" s="1"/>
  <c r="T4328" a="1"/>
  <c r="T4328" s="1"/>
  <c r="T4324" a="1"/>
  <c r="T4324" s="1"/>
  <c r="T4320" a="1"/>
  <c r="T4320" s="1"/>
  <c r="T4316" a="1"/>
  <c r="T4316" s="1"/>
  <c r="T4312" a="1"/>
  <c r="T4312" s="1"/>
  <c r="T4308" a="1"/>
  <c r="T4308" s="1"/>
  <c r="T4304" a="1"/>
  <c r="T4304" s="1"/>
  <c r="T4300" a="1"/>
  <c r="T4300" s="1"/>
  <c r="T4296" a="1"/>
  <c r="T4296" s="1"/>
  <c r="T4292" a="1"/>
  <c r="T4292" s="1"/>
  <c r="T4288" a="1"/>
  <c r="T4288" s="1"/>
  <c r="T4284" a="1"/>
  <c r="T4284" s="1"/>
  <c r="T4280" a="1"/>
  <c r="T4280" s="1"/>
  <c r="T4276" a="1"/>
  <c r="T4276" s="1"/>
  <c r="T4272" a="1"/>
  <c r="T4272" s="1"/>
  <c r="T4268" a="1"/>
  <c r="T4268" s="1"/>
  <c r="T4264" a="1"/>
  <c r="T4264" s="1"/>
  <c r="T4260" a="1"/>
  <c r="T4260" s="1"/>
  <c r="T4256" a="1"/>
  <c r="T4256" s="1"/>
  <c r="T4252" a="1"/>
  <c r="T4252" s="1"/>
  <c r="T4248" a="1"/>
  <c r="T4248" s="1"/>
  <c r="T4244" a="1"/>
  <c r="T4244" s="1"/>
  <c r="T4240" a="1"/>
  <c r="T4240" s="1"/>
  <c r="T4237" a="1"/>
  <c r="T4237" s="1"/>
  <c r="T4229" a="1"/>
  <c r="T4229" s="1"/>
  <c r="T4221" a="1"/>
  <c r="T4221" s="1"/>
  <c r="T4213" a="1"/>
  <c r="T4213" s="1"/>
  <c r="T4205" a="1"/>
  <c r="T4205" s="1"/>
  <c r="T4195" a="1"/>
  <c r="T4195" s="1"/>
  <c r="T4191" a="1"/>
  <c r="T4191" s="1"/>
  <c r="T4187" a="1"/>
  <c r="T4187" s="1"/>
  <c r="T4183" a="1"/>
  <c r="T4183" s="1"/>
  <c r="T4179" a="1"/>
  <c r="T4179" s="1"/>
  <c r="T4175" a="1"/>
  <c r="T4175" s="1"/>
  <c r="T4171" a="1"/>
  <c r="T4171" s="1"/>
  <c r="T4167" a="1"/>
  <c r="T4167" s="1"/>
  <c r="T4163" a="1"/>
  <c r="T4163" s="1"/>
  <c r="T4159" a="1"/>
  <c r="T4159" s="1"/>
  <c r="T4155" a="1"/>
  <c r="T4155" s="1"/>
  <c r="T4151" a="1"/>
  <c r="T4151" s="1"/>
  <c r="T4147" a="1"/>
  <c r="T4147" s="1"/>
  <c r="T4143" a="1"/>
  <c r="T4143" s="1"/>
  <c r="T4139" a="1"/>
  <c r="T4139" s="1"/>
  <c r="T4135" a="1"/>
  <c r="T4135" s="1"/>
  <c r="T4131" a="1"/>
  <c r="T4131" s="1"/>
  <c r="T4127" a="1"/>
  <c r="T4127" s="1"/>
  <c r="T4123" a="1"/>
  <c r="T4123" s="1"/>
  <c r="T4119" a="1"/>
  <c r="T4119" s="1"/>
  <c r="T4115" a="1"/>
  <c r="T4115" s="1"/>
  <c r="T4111" a="1"/>
  <c r="T4111" s="1"/>
  <c r="T4107" a="1"/>
  <c r="T4107" s="1"/>
  <c r="T4103" a="1"/>
  <c r="T4103" s="1"/>
  <c r="T4099" a="1"/>
  <c r="T4099" s="1"/>
  <c r="T4095" a="1"/>
  <c r="T4095" s="1"/>
  <c r="T4087" a="1"/>
  <c r="T4087" s="1"/>
  <c r="T4079" a="1"/>
  <c r="T4079" s="1"/>
  <c r="T4071" a="1"/>
  <c r="T4071" s="1"/>
  <c r="T4063" a="1"/>
  <c r="T4063" s="1"/>
  <c r="T4055" a="1"/>
  <c r="T4055" s="1"/>
  <c r="T4047" a="1"/>
  <c r="T4047" s="1"/>
  <c r="T4039" a="1"/>
  <c r="T4039" s="1"/>
  <c r="T4197" a="1"/>
  <c r="T4197" s="1"/>
  <c r="T3460" a="1"/>
  <c r="T3460" s="1"/>
  <c r="T3452" a="1"/>
  <c r="T3452" s="1"/>
  <c r="T3444" a="1"/>
  <c r="T3444" s="1"/>
  <c r="T3436" a="1"/>
  <c r="T3436" s="1"/>
  <c r="T3428" a="1"/>
  <c r="T3428" s="1"/>
  <c r="T3420" a="1"/>
  <c r="T3420" s="1"/>
  <c r="T3412" a="1"/>
  <c r="T3412" s="1"/>
  <c r="T3404" a="1"/>
  <c r="T3404" s="1"/>
  <c r="T3396" a="1"/>
  <c r="T3396" s="1"/>
  <c r="T3388" a="1"/>
  <c r="T3388" s="1"/>
  <c r="T3380" a="1"/>
  <c r="T3380" s="1"/>
  <c r="T3372" a="1"/>
  <c r="T3372" s="1"/>
  <c r="T3364" a="1"/>
  <c r="T3364" s="1"/>
  <c r="T3356" a="1"/>
  <c r="T3356" s="1"/>
  <c r="T3348" a="1"/>
  <c r="T3348" s="1"/>
  <c r="T3340" a="1"/>
  <c r="T3340" s="1"/>
  <c r="T3332" a="1"/>
  <c r="T3332" s="1"/>
  <c r="T3324" a="1"/>
  <c r="T3324" s="1"/>
  <c r="T3316" a="1"/>
  <c r="T3316" s="1"/>
  <c r="T3308" a="1"/>
  <c r="T3308" s="1"/>
  <c r="T3300" a="1"/>
  <c r="T3300" s="1"/>
  <c r="T3292" a="1"/>
  <c r="T3292" s="1"/>
  <c r="T3284" a="1"/>
  <c r="T3284" s="1"/>
  <c r="T3276" a="1"/>
  <c r="T3276" s="1"/>
  <c r="T3268" a="1"/>
  <c r="T3268" s="1"/>
  <c r="T3260" a="1"/>
  <c r="T3260" s="1"/>
  <c r="T3252" a="1"/>
  <c r="T3252" s="1"/>
  <c r="T3244" a="1"/>
  <c r="T3244" s="1"/>
  <c r="T3236" a="1"/>
  <c r="T3236" s="1"/>
  <c r="T3228" a="1"/>
  <c r="T3228" s="1"/>
  <c r="T3220" a="1"/>
  <c r="T3220" s="1"/>
  <c r="T3212" a="1"/>
  <c r="T3212" s="1"/>
  <c r="T3204" a="1"/>
  <c r="T3204" s="1"/>
  <c r="T3196" a="1"/>
  <c r="T3196" s="1"/>
  <c r="T3468" a="1"/>
  <c r="T3468" s="1"/>
  <c r="T5093" a="1"/>
  <c r="T5093" s="1"/>
  <c r="T5089" a="1"/>
  <c r="T5089" s="1"/>
  <c r="T5085" a="1"/>
  <c r="T5085" s="1"/>
  <c r="T5081" a="1"/>
  <c r="T5081" s="1"/>
  <c r="T5077" a="1"/>
  <c r="T5077" s="1"/>
  <c r="T5073" a="1"/>
  <c r="T5073" s="1"/>
  <c r="T5069" a="1"/>
  <c r="T5069" s="1"/>
  <c r="T5065" a="1"/>
  <c r="T5065" s="1"/>
  <c r="T5061" a="1"/>
  <c r="T5061" s="1"/>
  <c r="T5057" a="1"/>
  <c r="T5057" s="1"/>
  <c r="T5053" a="1"/>
  <c r="T5053" s="1"/>
  <c r="T5049" a="1"/>
  <c r="T5049" s="1"/>
  <c r="T5045" a="1"/>
  <c r="T5045" s="1"/>
  <c r="T5041" a="1"/>
  <c r="T5041" s="1"/>
  <c r="T5037" a="1"/>
  <c r="T5037" s="1"/>
  <c r="T5033" a="1"/>
  <c r="T5033" s="1"/>
  <c r="T5029" a="1"/>
  <c r="T5029" s="1"/>
  <c r="T5025" a="1"/>
  <c r="T5025" s="1"/>
  <c r="T5021" a="1"/>
  <c r="T5021" s="1"/>
  <c r="T5017" a="1"/>
  <c r="T5017" s="1"/>
  <c r="T5013" a="1"/>
  <c r="T5013" s="1"/>
  <c r="T5009" a="1"/>
  <c r="T5009" s="1"/>
  <c r="T5005" a="1"/>
  <c r="T5005" s="1"/>
  <c r="T5001" a="1"/>
  <c r="T5001" s="1"/>
  <c r="T4997" a="1"/>
  <c r="T4997" s="1"/>
  <c r="T4993" a="1"/>
  <c r="T4993" s="1"/>
  <c r="T4989" a="1"/>
  <c r="T4989" s="1"/>
  <c r="T4985" a="1"/>
  <c r="T4985" s="1"/>
  <c r="T4981" a="1"/>
  <c r="T4981" s="1"/>
  <c r="T4977" a="1"/>
  <c r="T4977" s="1"/>
  <c r="T4973" a="1"/>
  <c r="T4973" s="1"/>
  <c r="T4969" a="1"/>
  <c r="T4969" s="1"/>
  <c r="T4965" a="1"/>
  <c r="T4965" s="1"/>
  <c r="T4961" a="1"/>
  <c r="T4961" s="1"/>
  <c r="T4957" a="1"/>
  <c r="T4957" s="1"/>
  <c r="T4953" a="1"/>
  <c r="T4953" s="1"/>
  <c r="T4945" a="1"/>
  <c r="T4945" s="1"/>
  <c r="T4941" a="1"/>
  <c r="T4941" s="1"/>
  <c r="T4937" a="1"/>
  <c r="T4937" s="1"/>
  <c r="T4933" a="1"/>
  <c r="T4933" s="1"/>
  <c r="T4929" a="1"/>
  <c r="T4929" s="1"/>
  <c r="T4925" a="1"/>
  <c r="T4925" s="1"/>
  <c r="T4921" a="1"/>
  <c r="T4921" s="1"/>
  <c r="T4917" a="1"/>
  <c r="T4917" s="1"/>
  <c r="T4913" a="1"/>
  <c r="T4913" s="1"/>
  <c r="T4909" a="1"/>
  <c r="T4909" s="1"/>
  <c r="T4905" a="1"/>
  <c r="T4905" s="1"/>
  <c r="T4901" a="1"/>
  <c r="T4901" s="1"/>
  <c r="T4897" a="1"/>
  <c r="T4897" s="1"/>
  <c r="T4893" a="1"/>
  <c r="T4893" s="1"/>
  <c r="T4889" a="1"/>
  <c r="T4889" s="1"/>
  <c r="T4885" a="1"/>
  <c r="T4885" s="1"/>
  <c r="T4881" a="1"/>
  <c r="T4881" s="1"/>
  <c r="T4877" a="1"/>
  <c r="T4877" s="1"/>
  <c r="T4873" a="1"/>
  <c r="T4873" s="1"/>
  <c r="T4869" a="1"/>
  <c r="T4869" s="1"/>
  <c r="T4865" a="1"/>
  <c r="T4865" s="1"/>
  <c r="T4861" a="1"/>
  <c r="T4861" s="1"/>
  <c r="T4857" a="1"/>
  <c r="T4857" s="1"/>
  <c r="T4853" a="1"/>
  <c r="T4853" s="1"/>
  <c r="T4845" a="1"/>
  <c r="T4845" s="1"/>
  <c r="T4841" a="1"/>
  <c r="T4841" s="1"/>
  <c r="T4837" a="1"/>
  <c r="T4837" s="1"/>
  <c r="T4833" a="1"/>
  <c r="T4833" s="1"/>
  <c r="T4829" a="1"/>
  <c r="T4829" s="1"/>
  <c r="T4825" a="1"/>
  <c r="T4825" s="1"/>
  <c r="T4821" a="1"/>
  <c r="T4821" s="1"/>
  <c r="T4817" a="1"/>
  <c r="T4817" s="1"/>
  <c r="T4813" a="1"/>
  <c r="T4813" s="1"/>
  <c r="T4809" a="1"/>
  <c r="T4809" s="1"/>
  <c r="T4805" a="1"/>
  <c r="T4805" s="1"/>
  <c r="T4801" a="1"/>
  <c r="T4801" s="1"/>
  <c r="T4797" a="1"/>
  <c r="T4797" s="1"/>
  <c r="T4793" a="1"/>
  <c r="T4793" s="1"/>
  <c r="T4789" a="1"/>
  <c r="T4789" s="1"/>
  <c r="T4785" a="1"/>
  <c r="T4785" s="1"/>
  <c r="T4781" a="1"/>
  <c r="T4781" s="1"/>
  <c r="T4777" a="1"/>
  <c r="T4777" s="1"/>
  <c r="T4773" a="1"/>
  <c r="T4773" s="1"/>
  <c r="T4769" a="1"/>
  <c r="T4769" s="1"/>
  <c r="T4765" a="1"/>
  <c r="T4765" s="1"/>
  <c r="T4761" a="1"/>
  <c r="T4761" s="1"/>
  <c r="T4757" a="1"/>
  <c r="T4757" s="1"/>
  <c r="T4749" a="1"/>
  <c r="T4749" s="1"/>
  <c r="T4745" a="1"/>
  <c r="T4745" s="1"/>
  <c r="T4741" a="1"/>
  <c r="T4741" s="1"/>
  <c r="T4737" a="1"/>
  <c r="T4737" s="1"/>
  <c r="T4733" a="1"/>
  <c r="T4733" s="1"/>
  <c r="T4729" a="1"/>
  <c r="T4729" s="1"/>
  <c r="T4725" a="1"/>
  <c r="T4725" s="1"/>
  <c r="T4721" a="1"/>
  <c r="T4721" s="1"/>
  <c r="T4717" a="1"/>
  <c r="T4717" s="1"/>
  <c r="T4713" a="1"/>
  <c r="T4713" s="1"/>
  <c r="T4709" a="1"/>
  <c r="T4709" s="1"/>
  <c r="T4705" a="1"/>
  <c r="T4705" s="1"/>
  <c r="T4701" a="1"/>
  <c r="T4701" s="1"/>
  <c r="T4697" a="1"/>
  <c r="T4697" s="1"/>
  <c r="T4693" a="1"/>
  <c r="T4693" s="1"/>
  <c r="T4689" a="1"/>
  <c r="T4689" s="1"/>
  <c r="T4685" a="1"/>
  <c r="T4685" s="1"/>
  <c r="T4681" a="1"/>
  <c r="T4681" s="1"/>
  <c r="T4677" a="1"/>
  <c r="T4677" s="1"/>
  <c r="T4673" a="1"/>
  <c r="T4673" s="1"/>
  <c r="T4669" a="1"/>
  <c r="T4669" s="1"/>
  <c r="T4665" a="1"/>
  <c r="T4665" s="1"/>
  <c r="T4661" a="1"/>
  <c r="T4661" s="1"/>
  <c r="T4657" a="1"/>
  <c r="T4657" s="1"/>
  <c r="T4653" a="1"/>
  <c r="T4653" s="1"/>
  <c r="T4649" a="1"/>
  <c r="T4649" s="1"/>
  <c r="T4645" a="1"/>
  <c r="T4645" s="1"/>
  <c r="T4641" a="1"/>
  <c r="T4641" s="1"/>
  <c r="T4637" a="1"/>
  <c r="T4637" s="1"/>
  <c r="T4633" a="1"/>
  <c r="T4633" s="1"/>
  <c r="T4629" a="1"/>
  <c r="T4629" s="1"/>
  <c r="T4625" a="1"/>
  <c r="T4625" s="1"/>
  <c r="T4621" a="1"/>
  <c r="T4621" s="1"/>
  <c r="T4617" a="1"/>
  <c r="T4617" s="1"/>
  <c r="T4613" a="1"/>
  <c r="T4613" s="1"/>
  <c r="T4609" a="1"/>
  <c r="T4609" s="1"/>
  <c r="T4605" a="1"/>
  <c r="T4605" s="1"/>
  <c r="T4601" a="1"/>
  <c r="T4601" s="1"/>
  <c r="T4597" a="1"/>
  <c r="T4597" s="1"/>
  <c r="T4593" a="1"/>
  <c r="T4593" s="1"/>
  <c r="T4589" a="1"/>
  <c r="T4589" s="1"/>
  <c r="T4585" a="1"/>
  <c r="T4585" s="1"/>
  <c r="T4581" a="1"/>
  <c r="T4581" s="1"/>
  <c r="T4577" a="1"/>
  <c r="T4577" s="1"/>
  <c r="T4573" a="1"/>
  <c r="T4573" s="1"/>
  <c r="T4569" a="1"/>
  <c r="T4569" s="1"/>
  <c r="T4565" a="1"/>
  <c r="T4565" s="1"/>
  <c r="T4561" a="1"/>
  <c r="T4561" s="1"/>
  <c r="T4557" a="1"/>
  <c r="T4557" s="1"/>
  <c r="T4553" a="1"/>
  <c r="T4553" s="1"/>
  <c r="T4549" a="1"/>
  <c r="T4549" s="1"/>
  <c r="T4545" a="1"/>
  <c r="T4545" s="1"/>
  <c r="T4541" a="1"/>
  <c r="T4541" s="1"/>
  <c r="T4537" a="1"/>
  <c r="T4537" s="1"/>
  <c r="T4533" a="1"/>
  <c r="T4533" s="1"/>
  <c r="T4529" a="1"/>
  <c r="T4529" s="1"/>
  <c r="T4525" a="1"/>
  <c r="T4525" s="1"/>
  <c r="T4521" a="1"/>
  <c r="T4521" s="1"/>
  <c r="T4517" a="1"/>
  <c r="T4517" s="1"/>
  <c r="T4513" a="1"/>
  <c r="T4513" s="1"/>
  <c r="T4509" a="1"/>
  <c r="T4509" s="1"/>
  <c r="T4505" a="1"/>
  <c r="T4505" s="1"/>
  <c r="T4501" a="1"/>
  <c r="T4501" s="1"/>
  <c r="T4497" a="1"/>
  <c r="T4497" s="1"/>
  <c r="T4493" a="1"/>
  <c r="T4493" s="1"/>
  <c r="T4489" a="1"/>
  <c r="T4489" s="1"/>
  <c r="T4485" a="1"/>
  <c r="T4485" s="1"/>
  <c r="T4481" a="1"/>
  <c r="T4481" s="1"/>
  <c r="T4477" a="1"/>
  <c r="T4477" s="1"/>
  <c r="T4473" a="1"/>
  <c r="T4473" s="1"/>
  <c r="T4469" a="1"/>
  <c r="T4469" s="1"/>
  <c r="T4461" a="1"/>
  <c r="T4461" s="1"/>
  <c r="T4457" a="1"/>
  <c r="T4457" s="1"/>
  <c r="T4453" a="1"/>
  <c r="T4453" s="1"/>
  <c r="T4449" a="1"/>
  <c r="T4449" s="1"/>
  <c r="T4445" a="1"/>
  <c r="T4445" s="1"/>
  <c r="T4441" a="1"/>
  <c r="T4441" s="1"/>
  <c r="T4437" a="1"/>
  <c r="T4437" s="1"/>
  <c r="T4433" a="1"/>
  <c r="T4433" s="1"/>
  <c r="T4429" a="1"/>
  <c r="T4429" s="1"/>
  <c r="T4425" a="1"/>
  <c r="T4425" s="1"/>
  <c r="T4421" a="1"/>
  <c r="T4421" s="1"/>
  <c r="T4417" a="1"/>
  <c r="T4417" s="1"/>
  <c r="T4413" a="1"/>
  <c r="T4413" s="1"/>
  <c r="T4409" a="1"/>
  <c r="T4409" s="1"/>
  <c r="T4405" a="1"/>
  <c r="T4405" s="1"/>
  <c r="T4401" a="1"/>
  <c r="T4401" s="1"/>
  <c r="T4397" a="1"/>
  <c r="T4397" s="1"/>
  <c r="T4393" a="1"/>
  <c r="T4393" s="1"/>
  <c r="T4389" a="1"/>
  <c r="T4389" s="1"/>
  <c r="T4385" a="1"/>
  <c r="T4385" s="1"/>
  <c r="T4381" a="1"/>
  <c r="T4381" s="1"/>
  <c r="T4377" a="1"/>
  <c r="T4377" s="1"/>
  <c r="T4373" a="1"/>
  <c r="T4373" s="1"/>
  <c r="T4369" a="1"/>
  <c r="T4369" s="1"/>
  <c r="T4365" a="1"/>
  <c r="T4365" s="1"/>
  <c r="T4361" a="1"/>
  <c r="T4361" s="1"/>
  <c r="T4357" a="1"/>
  <c r="T4357" s="1"/>
  <c r="T4353" a="1"/>
  <c r="T4353" s="1"/>
  <c r="T4349" a="1"/>
  <c r="T4349" s="1"/>
  <c r="T4345" a="1"/>
  <c r="T4345" s="1"/>
  <c r="T4341" a="1"/>
  <c r="T4341" s="1"/>
  <c r="T4337" a="1"/>
  <c r="T4337" s="1"/>
  <c r="T4333" a="1"/>
  <c r="T4333" s="1"/>
  <c r="T4329" a="1"/>
  <c r="T4329" s="1"/>
  <c r="T4325" a="1"/>
  <c r="T4325" s="1"/>
  <c r="T4321" a="1"/>
  <c r="T4321" s="1"/>
  <c r="T4317" a="1"/>
  <c r="T4317" s="1"/>
  <c r="T4313" a="1"/>
  <c r="T4313" s="1"/>
  <c r="T4309" a="1"/>
  <c r="T4309" s="1"/>
  <c r="T4305" a="1"/>
  <c r="T4305" s="1"/>
  <c r="T4301" a="1"/>
  <c r="T4301" s="1"/>
  <c r="T4297" a="1"/>
  <c r="T4297" s="1"/>
  <c r="T4293" a="1"/>
  <c r="T4293" s="1"/>
  <c r="T4289" a="1"/>
  <c r="T4289" s="1"/>
  <c r="T4285" a="1"/>
  <c r="T4285" s="1"/>
  <c r="T4281" a="1"/>
  <c r="T4281" s="1"/>
  <c r="T4277" a="1"/>
  <c r="T4277" s="1"/>
  <c r="T4273" a="1"/>
  <c r="T4273" s="1"/>
  <c r="T4269" a="1"/>
  <c r="T4269" s="1"/>
  <c r="T4265" a="1"/>
  <c r="T4265" s="1"/>
  <c r="T4261" a="1"/>
  <c r="T4261" s="1"/>
  <c r="T4257" a="1"/>
  <c r="T4257" s="1"/>
  <c r="T4253" a="1"/>
  <c r="T4253" s="1"/>
  <c r="T4249" a="1"/>
  <c r="T4249" s="1"/>
  <c r="T4245" a="1"/>
  <c r="T4245" s="1"/>
  <c r="T4241" a="1"/>
  <c r="T4241" s="1"/>
  <c r="T4235" a="1"/>
  <c r="T4235" s="1"/>
  <c r="T4232" a="1"/>
  <c r="T4232" s="1"/>
  <c r="T4227" a="1"/>
  <c r="T4227" s="1"/>
  <c r="T4224" a="1"/>
  <c r="T4224" s="1"/>
  <c r="T4219" a="1"/>
  <c r="T4219" s="1"/>
  <c r="T4216" a="1"/>
  <c r="T4216" s="1"/>
  <c r="T4211" a="1"/>
  <c r="T4211" s="1"/>
  <c r="T4208" a="1"/>
  <c r="T4208" s="1"/>
  <c r="T4203" a="1"/>
  <c r="T4203" s="1"/>
  <c r="T4200" a="1"/>
  <c r="T4200" s="1"/>
  <c r="T4092" a="1"/>
  <c r="T4092" s="1"/>
  <c r="T4088" a="1"/>
  <c r="T4088" s="1"/>
  <c r="T4084" a="1"/>
  <c r="T4084" s="1"/>
  <c r="T4080" a="1"/>
  <c r="T4080" s="1"/>
  <c r="T4076" a="1"/>
  <c r="T4076" s="1"/>
  <c r="T4072" a="1"/>
  <c r="T4072" s="1"/>
  <c r="T4068" a="1"/>
  <c r="T4068" s="1"/>
  <c r="T4064" a="1"/>
  <c r="T4064" s="1"/>
  <c r="T4060" a="1"/>
  <c r="T4060" s="1"/>
  <c r="T4056" a="1"/>
  <c r="T4056" s="1"/>
  <c r="T4052" a="1"/>
  <c r="T4052" s="1"/>
  <c r="T4048" a="1"/>
  <c r="T4048" s="1"/>
  <c r="T4044" a="1"/>
  <c r="T4044" s="1"/>
  <c r="T4040" a="1"/>
  <c r="T4040" s="1"/>
  <c r="T4036" a="1"/>
  <c r="T4036" s="1"/>
  <c r="T4032" a="1"/>
  <c r="T4032" s="1"/>
  <c r="T4028" a="1"/>
  <c r="T4028" s="1"/>
  <c r="T4024" a="1"/>
  <c r="T4024" s="1"/>
  <c r="T4020" a="1"/>
  <c r="T4020" s="1"/>
  <c r="T4016" a="1"/>
  <c r="T4016" s="1"/>
  <c r="T4008" a="1"/>
  <c r="T4008" s="1"/>
  <c r="T4004" a="1"/>
  <c r="T4004" s="1"/>
  <c r="T4000" a="1"/>
  <c r="T4000" s="1"/>
  <c r="T3996" a="1"/>
  <c r="T3996" s="1"/>
  <c r="T3992" a="1"/>
  <c r="T3992" s="1"/>
  <c r="T3988" a="1"/>
  <c r="T3988" s="1"/>
  <c r="T3984" a="1"/>
  <c r="T3984" s="1"/>
  <c r="T3980" a="1"/>
  <c r="T3980" s="1"/>
  <c r="T3976" a="1"/>
  <c r="T3976" s="1"/>
  <c r="T3972" a="1"/>
  <c r="T3972" s="1"/>
  <c r="T3968" a="1"/>
  <c r="T3968" s="1"/>
  <c r="T3964" a="1"/>
  <c r="T3964" s="1"/>
  <c r="T3960" a="1"/>
  <c r="T3960" s="1"/>
  <c r="T3956" a="1"/>
  <c r="T3956" s="1"/>
  <c r="T3952" a="1"/>
  <c r="T3952" s="1"/>
  <c r="T3948" a="1"/>
  <c r="T3948" s="1"/>
  <c r="T3944" a="1"/>
  <c r="T3944" s="1"/>
  <c r="T3940" a="1"/>
  <c r="T3940" s="1"/>
  <c r="T3936" a="1"/>
  <c r="T3936" s="1"/>
  <c r="T3932" a="1"/>
  <c r="T3932" s="1"/>
  <c r="T3928" a="1"/>
  <c r="T3928" s="1"/>
  <c r="T3924" a="1"/>
  <c r="T3924" s="1"/>
  <c r="T3920" a="1"/>
  <c r="T3920" s="1"/>
  <c r="T3916" a="1"/>
  <c r="T3916" s="1"/>
  <c r="T3912" a="1"/>
  <c r="T3912" s="1"/>
  <c r="T3908" a="1"/>
  <c r="T3908" s="1"/>
  <c r="T3904" a="1"/>
  <c r="T3904" s="1"/>
  <c r="T3900" a="1"/>
  <c r="T3900" s="1"/>
  <c r="T3896" a="1"/>
  <c r="T3896" s="1"/>
  <c r="T3892" a="1"/>
  <c r="T3892" s="1"/>
  <c r="T3888" a="1"/>
  <c r="T3888" s="1"/>
  <c r="T3884" a="1"/>
  <c r="T3884" s="1"/>
  <c r="T3880" a="1"/>
  <c r="T3880" s="1"/>
  <c r="T3876" a="1"/>
  <c r="T3876" s="1"/>
  <c r="T3872" a="1"/>
  <c r="T3872" s="1"/>
  <c r="T3868" a="1"/>
  <c r="T3868" s="1"/>
  <c r="T3864" a="1"/>
  <c r="T3864" s="1"/>
  <c r="T3856" a="1"/>
  <c r="T3856" s="1"/>
  <c r="T3852" a="1"/>
  <c r="T3852" s="1"/>
  <c r="T3848" a="1"/>
  <c r="T3848" s="1"/>
  <c r="T3844" a="1"/>
  <c r="T3844" s="1"/>
  <c r="T3840" a="1"/>
  <c r="T3840" s="1"/>
  <c r="T3836" a="1"/>
  <c r="T3836" s="1"/>
  <c r="T3832" a="1"/>
  <c r="T3832" s="1"/>
  <c r="T3828" a="1"/>
  <c r="T3828" s="1"/>
  <c r="T3824" a="1"/>
  <c r="T3824" s="1"/>
  <c r="T3820" a="1"/>
  <c r="T3820" s="1"/>
  <c r="T3816" a="1"/>
  <c r="T3816" s="1"/>
  <c r="T3812" a="1"/>
  <c r="T3812" s="1"/>
  <c r="T3808" a="1"/>
  <c r="T3808" s="1"/>
  <c r="T3804" a="1"/>
  <c r="T3804" s="1"/>
  <c r="T3800" a="1"/>
  <c r="T3800" s="1"/>
  <c r="T3796" a="1"/>
  <c r="T3796" s="1"/>
  <c r="T3792" a="1"/>
  <c r="T3792" s="1"/>
  <c r="T3788" a="1"/>
  <c r="T3788" s="1"/>
  <c r="T3784" a="1"/>
  <c r="T3784" s="1"/>
  <c r="T3780" a="1"/>
  <c r="T3780" s="1"/>
  <c r="T3776" a="1"/>
  <c r="T3776" s="1"/>
  <c r="T3772" a="1"/>
  <c r="T3772" s="1"/>
  <c r="T3768" a="1"/>
  <c r="T3768" s="1"/>
  <c r="T3764" a="1"/>
  <c r="T3764" s="1"/>
  <c r="T3760" a="1"/>
  <c r="T3760" s="1"/>
  <c r="T3756" a="1"/>
  <c r="T3756" s="1"/>
  <c r="T3752" a="1"/>
  <c r="T3752" s="1"/>
  <c r="T3748" a="1"/>
  <c r="T3748" s="1"/>
  <c r="T3695" a="1"/>
  <c r="T3695" s="1"/>
  <c r="T3740" a="1"/>
  <c r="T3740" s="1"/>
  <c r="T3687" a="1"/>
  <c r="T3687" s="1"/>
  <c r="T3736" a="1"/>
  <c r="T3736" s="1"/>
  <c r="T3728" a="1"/>
  <c r="T3728" s="1"/>
  <c r="T3724" a="1"/>
  <c r="T3724" s="1"/>
  <c r="T3671" a="1"/>
  <c r="T3671" s="1"/>
  <c r="T3720" a="1"/>
  <c r="T3720" s="1"/>
  <c r="T3712" a="1"/>
  <c r="T3712" s="1"/>
  <c r="T3708" a="1"/>
  <c r="T3708" s="1"/>
  <c r="T3704" a="1"/>
  <c r="T3704" s="1"/>
  <c r="T3700" a="1"/>
  <c r="T3700" s="1"/>
  <c r="T3688" a="1"/>
  <c r="T3688" s="1"/>
  <c r="T3684" a="1"/>
  <c r="T3684" s="1"/>
  <c r="T3680" a="1"/>
  <c r="T3680" s="1"/>
  <c r="T3676" a="1"/>
  <c r="T3676" s="1"/>
  <c r="T5354" a="1"/>
  <c r="T5354" s="1"/>
  <c r="T5350" a="1"/>
  <c r="T5350" s="1"/>
  <c r="T5346" a="1"/>
  <c r="T5346" s="1"/>
  <c r="T5342" a="1"/>
  <c r="T5342" s="1"/>
  <c r="T5338" a="1"/>
  <c r="T5338" s="1"/>
  <c r="T5334" a="1"/>
  <c r="T5334" s="1"/>
  <c r="T5330" a="1"/>
  <c r="T5330" s="1"/>
  <c r="T5326" a="1"/>
  <c r="T5326" s="1"/>
  <c r="T5322" a="1"/>
  <c r="T5322" s="1"/>
  <c r="T5318" a="1"/>
  <c r="T5318" s="1"/>
  <c r="T5314" a="1"/>
  <c r="T5314" s="1"/>
  <c r="T5310" a="1"/>
  <c r="T5310" s="1"/>
  <c r="T5306" a="1"/>
  <c r="T5306" s="1"/>
  <c r="T5302" a="1"/>
  <c r="T5302" s="1"/>
  <c r="T5298" a="1"/>
  <c r="T5298" s="1"/>
  <c r="T5294" a="1"/>
  <c r="T5294" s="1"/>
  <c r="T5290" a="1"/>
  <c r="T5290" s="1"/>
  <c r="T5286" a="1"/>
  <c r="T5286" s="1"/>
  <c r="T5282" a="1"/>
  <c r="T5282" s="1"/>
  <c r="T5278" a="1"/>
  <c r="T5278" s="1"/>
  <c r="T5274" a="1"/>
  <c r="T5274" s="1"/>
  <c r="T5270" a="1"/>
  <c r="T5270" s="1"/>
  <c r="T5266" a="1"/>
  <c r="T5266" s="1"/>
  <c r="T5262" a="1"/>
  <c r="T5262" s="1"/>
  <c r="T5258" a="1"/>
  <c r="T5258" s="1"/>
  <c r="T5254" a="1"/>
  <c r="T5254" s="1"/>
  <c r="T5250" a="1"/>
  <c r="T5250" s="1"/>
  <c r="T5246" a="1"/>
  <c r="T5246" s="1"/>
  <c r="T5242" a="1"/>
  <c r="T5242" s="1"/>
  <c r="T5238" a="1"/>
  <c r="T5238" s="1"/>
  <c r="T5234" a="1"/>
  <c r="T5234" s="1"/>
  <c r="T5230" a="1"/>
  <c r="T5230" s="1"/>
  <c r="T5226" a="1"/>
  <c r="T5226" s="1"/>
  <c r="T5222" a="1"/>
  <c r="T5222" s="1"/>
  <c r="T5218" a="1"/>
  <c r="T5218" s="1"/>
  <c r="T5214" a="1"/>
  <c r="T5214" s="1"/>
  <c r="T5210" a="1"/>
  <c r="T5210" s="1"/>
  <c r="T5206" a="1"/>
  <c r="T5206" s="1"/>
  <c r="T5202" a="1"/>
  <c r="T5202" s="1"/>
  <c r="T5198" a="1"/>
  <c r="T5198" s="1"/>
  <c r="T5194" a="1"/>
  <c r="T5194" s="1"/>
  <c r="T5190" a="1"/>
  <c r="T5190" s="1"/>
  <c r="T5186" a="1"/>
  <c r="T5186" s="1"/>
  <c r="T5182" a="1"/>
  <c r="T5182" s="1"/>
  <c r="T5178" a="1"/>
  <c r="T5178" s="1"/>
  <c r="T5174" a="1"/>
  <c r="T5174" s="1"/>
  <c r="T5170" a="1"/>
  <c r="T5170" s="1"/>
  <c r="T5166" a="1"/>
  <c r="T5166" s="1"/>
  <c r="T5162" a="1"/>
  <c r="T5162" s="1"/>
  <c r="T5158" a="1"/>
  <c r="T5158" s="1"/>
  <c r="T5154" a="1"/>
  <c r="T5154" s="1"/>
  <c r="T5150" a="1"/>
  <c r="T5150" s="1"/>
  <c r="T5146" a="1"/>
  <c r="T5146" s="1"/>
  <c r="T5142" a="1"/>
  <c r="T5142" s="1"/>
  <c r="T5138" a="1"/>
  <c r="T5138" s="1"/>
  <c r="T5134" a="1"/>
  <c r="T5134" s="1"/>
  <c r="T5130" a="1"/>
  <c r="T5130" s="1"/>
  <c r="T5126" a="1"/>
  <c r="T5126" s="1"/>
  <c r="T5122" a="1"/>
  <c r="T5122" s="1"/>
  <c r="T5118" a="1"/>
  <c r="T5118" s="1"/>
  <c r="T5114" a="1"/>
  <c r="T5114" s="1"/>
  <c r="T5110" a="1"/>
  <c r="T5110" s="1"/>
  <c r="T5106" a="1"/>
  <c r="T5106" s="1"/>
  <c r="T5102" a="1"/>
  <c r="T5102" s="1"/>
  <c r="T5098" a="1"/>
  <c r="T5098" s="1"/>
  <c r="T5094" a="1"/>
  <c r="T5094" s="1"/>
  <c r="T5090" a="1"/>
  <c r="T5090" s="1"/>
  <c r="T5086" a="1"/>
  <c r="T5086" s="1"/>
  <c r="T5082" a="1"/>
  <c r="T5082" s="1"/>
  <c r="T5078" a="1"/>
  <c r="T5078" s="1"/>
  <c r="T5074" a="1"/>
  <c r="T5074" s="1"/>
  <c r="T5070" a="1"/>
  <c r="T5070" s="1"/>
  <c r="T5066" a="1"/>
  <c r="T5066" s="1"/>
  <c r="T5062" a="1"/>
  <c r="T5062" s="1"/>
  <c r="T5058" a="1"/>
  <c r="T5058" s="1"/>
  <c r="T5050" a="1"/>
  <c r="T5050" s="1"/>
  <c r="T5046" a="1"/>
  <c r="T5046" s="1"/>
  <c r="T5042" a="1"/>
  <c r="T5042" s="1"/>
  <c r="T5038" a="1"/>
  <c r="T5038" s="1"/>
  <c r="T5034" a="1"/>
  <c r="T5034" s="1"/>
  <c r="T5030" a="1"/>
  <c r="T5030" s="1"/>
  <c r="T5026" a="1"/>
  <c r="T5026" s="1"/>
  <c r="T5022" a="1"/>
  <c r="T5022" s="1"/>
  <c r="T5018" a="1"/>
  <c r="T5018" s="1"/>
  <c r="T5014" a="1"/>
  <c r="T5014" s="1"/>
  <c r="T5010" a="1"/>
  <c r="T5010" s="1"/>
  <c r="T5006" a="1"/>
  <c r="T5006" s="1"/>
  <c r="T5002" a="1"/>
  <c r="T5002" s="1"/>
  <c r="T4998" a="1"/>
  <c r="T4998" s="1"/>
  <c r="T4994" a="1"/>
  <c r="T4994" s="1"/>
  <c r="T4990" a="1"/>
  <c r="T4990" s="1"/>
  <c r="T4986" a="1"/>
  <c r="T4986" s="1"/>
  <c r="T4982" a="1"/>
  <c r="T4982" s="1"/>
  <c r="T4978" a="1"/>
  <c r="T4978" s="1"/>
  <c r="T4974" a="1"/>
  <c r="T4974" s="1"/>
  <c r="T4970" a="1"/>
  <c r="T4970" s="1"/>
  <c r="T4966" a="1"/>
  <c r="T4966" s="1"/>
  <c r="T4962" a="1"/>
  <c r="T4962" s="1"/>
  <c r="T4958" a="1"/>
  <c r="T4958" s="1"/>
  <c r="T4954" a="1"/>
  <c r="T4954" s="1"/>
  <c r="T4950" a="1"/>
  <c r="T4950" s="1"/>
  <c r="T4946" a="1"/>
  <c r="T4946" s="1"/>
  <c r="T4942" a="1"/>
  <c r="T4942" s="1"/>
  <c r="T4938" a="1"/>
  <c r="T4938" s="1"/>
  <c r="T4934" a="1"/>
  <c r="T4934" s="1"/>
  <c r="T4930" a="1"/>
  <c r="T4930" s="1"/>
  <c r="T4926" a="1"/>
  <c r="T4926" s="1"/>
  <c r="T4922" a="1"/>
  <c r="T4922" s="1"/>
  <c r="T4918" a="1"/>
  <c r="T4918" s="1"/>
  <c r="T4914" a="1"/>
  <c r="T4914" s="1"/>
  <c r="T4910" a="1"/>
  <c r="T4910" s="1"/>
  <c r="T4906" a="1"/>
  <c r="T4906" s="1"/>
  <c r="T4902" a="1"/>
  <c r="T4902" s="1"/>
  <c r="T4898" a="1"/>
  <c r="T4898" s="1"/>
  <c r="T4894" a="1"/>
  <c r="T4894" s="1"/>
  <c r="T4890" a="1"/>
  <c r="T4890" s="1"/>
  <c r="T4886" a="1"/>
  <c r="T4886" s="1"/>
  <c r="T4882" a="1"/>
  <c r="T4882" s="1"/>
  <c r="T4878" a="1"/>
  <c r="T4878" s="1"/>
  <c r="T4874" a="1"/>
  <c r="T4874" s="1"/>
  <c r="T4870" a="1"/>
  <c r="T4870" s="1"/>
  <c r="T4866" a="1"/>
  <c r="T4866" s="1"/>
  <c r="T4862" a="1"/>
  <c r="T4862" s="1"/>
  <c r="T4858" a="1"/>
  <c r="T4858" s="1"/>
  <c r="T4854" a="1"/>
  <c r="T4854" s="1"/>
  <c r="T4850" a="1"/>
  <c r="T4850" s="1"/>
  <c r="T4846" a="1"/>
  <c r="T4846" s="1"/>
  <c r="T4842" a="1"/>
  <c r="T4842" s="1"/>
  <c r="T4838" a="1"/>
  <c r="T4838" s="1"/>
  <c r="T4834" a="1"/>
  <c r="T4834" s="1"/>
  <c r="T4830" a="1"/>
  <c r="T4830" s="1"/>
  <c r="T4826" a="1"/>
  <c r="T4826" s="1"/>
  <c r="T4822" a="1"/>
  <c r="T4822" s="1"/>
  <c r="T4818" a="1"/>
  <c r="T4818" s="1"/>
  <c r="T4814" a="1"/>
  <c r="T4814" s="1"/>
  <c r="T4810" a="1"/>
  <c r="T4810" s="1"/>
  <c r="T4806" a="1"/>
  <c r="T4806" s="1"/>
  <c r="T4802" a="1"/>
  <c r="T4802" s="1"/>
  <c r="T4798" a="1"/>
  <c r="T4798" s="1"/>
  <c r="T4794" a="1"/>
  <c r="T4794" s="1"/>
  <c r="T4790" a="1"/>
  <c r="T4790" s="1"/>
  <c r="T4786" a="1"/>
  <c r="T4786" s="1"/>
  <c r="T4782" a="1"/>
  <c r="T4782" s="1"/>
  <c r="T4778" a="1"/>
  <c r="T4778" s="1"/>
  <c r="T4774" a="1"/>
  <c r="T4774" s="1"/>
  <c r="T4770" a="1"/>
  <c r="T4770" s="1"/>
  <c r="T4766" a="1"/>
  <c r="T4766" s="1"/>
  <c r="T4762" a="1"/>
  <c r="T4762" s="1"/>
  <c r="T4758" a="1"/>
  <c r="T4758" s="1"/>
  <c r="T4754" a="1"/>
  <c r="T4754" s="1"/>
  <c r="T4750" a="1"/>
  <c r="T4750" s="1"/>
  <c r="T4746" a="1"/>
  <c r="T4746" s="1"/>
  <c r="T4742" a="1"/>
  <c r="T4742" s="1"/>
  <c r="T4738" a="1"/>
  <c r="T4738" s="1"/>
  <c r="T4734" a="1"/>
  <c r="T4734" s="1"/>
  <c r="T4730" a="1"/>
  <c r="T4730" s="1"/>
  <c r="T4726" a="1"/>
  <c r="T4726" s="1"/>
  <c r="T4722" a="1"/>
  <c r="T4722" s="1"/>
  <c r="T4718" a="1"/>
  <c r="T4718" s="1"/>
  <c r="T4714" a="1"/>
  <c r="T4714" s="1"/>
  <c r="T4710" a="1"/>
  <c r="T4710" s="1"/>
  <c r="T4706" a="1"/>
  <c r="T4706" s="1"/>
  <c r="T4702" a="1"/>
  <c r="T4702" s="1"/>
  <c r="T4698" a="1"/>
  <c r="T4698" s="1"/>
  <c r="T4694" a="1"/>
  <c r="T4694" s="1"/>
  <c r="T4690" a="1"/>
  <c r="T4690" s="1"/>
  <c r="T4686" a="1"/>
  <c r="T4686" s="1"/>
  <c r="T4682" a="1"/>
  <c r="T4682" s="1"/>
  <c r="T4678" a="1"/>
  <c r="T4678" s="1"/>
  <c r="T4674" a="1"/>
  <c r="T4674" s="1"/>
  <c r="T4670" a="1"/>
  <c r="T4670" s="1"/>
  <c r="T4666" a="1"/>
  <c r="T4666" s="1"/>
  <c r="T4662" a="1"/>
  <c r="T4662" s="1"/>
  <c r="T4658" a="1"/>
  <c r="T4658" s="1"/>
  <c r="T4654" a="1"/>
  <c r="T4654" s="1"/>
  <c r="T4650" a="1"/>
  <c r="T4650" s="1"/>
  <c r="T4646" a="1"/>
  <c r="T4646" s="1"/>
  <c r="T4642" a="1"/>
  <c r="T4642" s="1"/>
  <c r="T4638" a="1"/>
  <c r="T4638" s="1"/>
  <c r="T4634" a="1"/>
  <c r="T4634" s="1"/>
  <c r="T4630" a="1"/>
  <c r="T4630" s="1"/>
  <c r="T4626" a="1"/>
  <c r="T4626" s="1"/>
  <c r="T4622" a="1"/>
  <c r="T4622" s="1"/>
  <c r="T4618" a="1"/>
  <c r="T4618" s="1"/>
  <c r="T4614" a="1"/>
  <c r="T4614" s="1"/>
  <c r="T4610" a="1"/>
  <c r="T4610" s="1"/>
  <c r="T4606" a="1"/>
  <c r="T4606" s="1"/>
  <c r="T4602" a="1"/>
  <c r="T4602" s="1"/>
  <c r="T4598" a="1"/>
  <c r="T4598" s="1"/>
  <c r="T4594" a="1"/>
  <c r="T4594" s="1"/>
  <c r="T4590" a="1"/>
  <c r="T4590" s="1"/>
  <c r="T4586" a="1"/>
  <c r="T4586" s="1"/>
  <c r="T4582" a="1"/>
  <c r="T4582" s="1"/>
  <c r="T4578" a="1"/>
  <c r="T4578" s="1"/>
  <c r="T4574" a="1"/>
  <c r="T4574" s="1"/>
  <c r="T4570" a="1"/>
  <c r="T4570" s="1"/>
  <c r="T4566" a="1"/>
  <c r="T4566" s="1"/>
  <c r="T4562" a="1"/>
  <c r="T4562" s="1"/>
  <c r="T4558" a="1"/>
  <c r="T4558" s="1"/>
  <c r="T4554" a="1"/>
  <c r="T4554" s="1"/>
  <c r="T4550" a="1"/>
  <c r="T4550" s="1"/>
  <c r="T4546" a="1"/>
  <c r="T4546" s="1"/>
  <c r="T4542" a="1"/>
  <c r="T4542" s="1"/>
  <c r="T4538" a="1"/>
  <c r="T4538" s="1"/>
  <c r="T4534" a="1"/>
  <c r="T4534" s="1"/>
  <c r="T4530" a="1"/>
  <c r="T4530" s="1"/>
  <c r="T4526" a="1"/>
  <c r="T4526" s="1"/>
  <c r="T4522" a="1"/>
  <c r="T4522" s="1"/>
  <c r="T4518" a="1"/>
  <c r="T4518" s="1"/>
  <c r="T4514" a="1"/>
  <c r="T4514" s="1"/>
  <c r="T4510" a="1"/>
  <c r="T4510" s="1"/>
  <c r="T4506" a="1"/>
  <c r="T4506" s="1"/>
  <c r="T4502" a="1"/>
  <c r="T4502" s="1"/>
  <c r="T4498" a="1"/>
  <c r="T4498" s="1"/>
  <c r="T4494" a="1"/>
  <c r="T4494" s="1"/>
  <c r="T4490" a="1"/>
  <c r="T4490" s="1"/>
  <c r="T4486" a="1"/>
  <c r="T4486" s="1"/>
  <c r="T4482" a="1"/>
  <c r="T4482" s="1"/>
  <c r="T4478" a="1"/>
  <c r="T4478" s="1"/>
  <c r="T4474" a="1"/>
  <c r="T4474" s="1"/>
  <c r="T4470" a="1"/>
  <c r="T4470" s="1"/>
  <c r="T4466" a="1"/>
  <c r="T4466" s="1"/>
  <c r="T4462" a="1"/>
  <c r="T4462" s="1"/>
  <c r="T4458" a="1"/>
  <c r="T4458" s="1"/>
  <c r="T4454" a="1"/>
  <c r="T4454" s="1"/>
  <c r="T4450" a="1"/>
  <c r="T4450" s="1"/>
  <c r="T4446" a="1"/>
  <c r="T4446" s="1"/>
  <c r="T4442" a="1"/>
  <c r="T4442" s="1"/>
  <c r="T4438" a="1"/>
  <c r="T4438" s="1"/>
  <c r="T4434" a="1"/>
  <c r="T4434" s="1"/>
  <c r="T4430" a="1"/>
  <c r="T4430" s="1"/>
  <c r="T4426" a="1"/>
  <c r="T4426" s="1"/>
  <c r="T4422" a="1"/>
  <c r="T4422" s="1"/>
  <c r="T4418" a="1"/>
  <c r="T4418" s="1"/>
  <c r="T4414" a="1"/>
  <c r="T4414" s="1"/>
  <c r="T4410" a="1"/>
  <c r="T4410" s="1"/>
  <c r="T4406" a="1"/>
  <c r="T4406" s="1"/>
  <c r="T4402" a="1"/>
  <c r="T4402" s="1"/>
  <c r="T4398" a="1"/>
  <c r="T4398" s="1"/>
  <c r="T4394" a="1"/>
  <c r="T4394" s="1"/>
  <c r="T4390" a="1"/>
  <c r="T4390" s="1"/>
  <c r="T4386" a="1"/>
  <c r="T4386" s="1"/>
  <c r="T4382" a="1"/>
  <c r="T4382" s="1"/>
  <c r="T4378" a="1"/>
  <c r="T4378" s="1"/>
  <c r="T4374" a="1"/>
  <c r="T4374" s="1"/>
  <c r="T4370" a="1"/>
  <c r="T4370" s="1"/>
  <c r="T4366" a="1"/>
  <c r="T4366" s="1"/>
  <c r="T4362" a="1"/>
  <c r="T4362" s="1"/>
  <c r="T4358" a="1"/>
  <c r="T4358" s="1"/>
  <c r="T4354" a="1"/>
  <c r="T4354" s="1"/>
  <c r="T4350" a="1"/>
  <c r="T4350" s="1"/>
  <c r="T4346" a="1"/>
  <c r="T4346" s="1"/>
  <c r="T4342" a="1"/>
  <c r="T4342" s="1"/>
  <c r="T4338" a="1"/>
  <c r="T4338" s="1"/>
  <c r="T4334" a="1"/>
  <c r="T4334" s="1"/>
  <c r="T4330" a="1"/>
  <c r="T4330" s="1"/>
  <c r="T4326" a="1"/>
  <c r="T4326" s="1"/>
  <c r="T4322" a="1"/>
  <c r="T4322" s="1"/>
  <c r="T4318" a="1"/>
  <c r="T4318" s="1"/>
  <c r="T4314" a="1"/>
  <c r="T4314" s="1"/>
  <c r="T4310" a="1"/>
  <c r="T4310" s="1"/>
  <c r="T4306" a="1"/>
  <c r="T4306" s="1"/>
  <c r="T4302" a="1"/>
  <c r="T4302" s="1"/>
  <c r="T4298" a="1"/>
  <c r="T4298" s="1"/>
  <c r="T4294" a="1"/>
  <c r="T4294" s="1"/>
  <c r="T4290" a="1"/>
  <c r="T4290" s="1"/>
  <c r="T4286" a="1"/>
  <c r="T4286" s="1"/>
  <c r="T4282" a="1"/>
  <c r="T4282" s="1"/>
  <c r="T4278" a="1"/>
  <c r="T4278" s="1"/>
  <c r="T4274" a="1"/>
  <c r="T4274" s="1"/>
  <c r="T4270" a="1"/>
  <c r="T4270" s="1"/>
  <c r="T4266" a="1"/>
  <c r="T4266" s="1"/>
  <c r="T4262" a="1"/>
  <c r="T4262" s="1"/>
  <c r="T4258" a="1"/>
  <c r="T4258" s="1"/>
  <c r="T4254" a="1"/>
  <c r="T4254" s="1"/>
  <c r="T4250" a="1"/>
  <c r="T4250" s="1"/>
  <c r="T4246" a="1"/>
  <c r="T4246" s="1"/>
  <c r="T4242" a="1"/>
  <c r="T4242" s="1"/>
  <c r="T4233" a="1"/>
  <c r="T4233" s="1"/>
  <c r="T4225" a="1"/>
  <c r="T4225" s="1"/>
  <c r="T4217" a="1"/>
  <c r="T4217" s="1"/>
  <c r="T4209" a="1"/>
  <c r="T4209" s="1"/>
  <c r="T4201" a="1"/>
  <c r="T4201" s="1"/>
  <c r="T4196" a="1"/>
  <c r="T4196" s="1"/>
  <c r="T4192" a="1"/>
  <c r="T4192" s="1"/>
  <c r="T4188" a="1"/>
  <c r="T4188" s="1"/>
  <c r="T4184" a="1"/>
  <c r="T4184" s="1"/>
  <c r="T4180" a="1"/>
  <c r="T4180" s="1"/>
  <c r="T4176" a="1"/>
  <c r="T4176" s="1"/>
  <c r="T4172" a="1"/>
  <c r="T4172" s="1"/>
  <c r="T4168" a="1"/>
  <c r="T4168" s="1"/>
  <c r="T4164" a="1"/>
  <c r="T4164" s="1"/>
  <c r="T4160" a="1"/>
  <c r="T4160" s="1"/>
  <c r="T4156" a="1"/>
  <c r="T4156" s="1"/>
  <c r="T4152" a="1"/>
  <c r="T4152" s="1"/>
  <c r="T4148" a="1"/>
  <c r="T4148" s="1"/>
  <c r="T4144" a="1"/>
  <c r="T4144" s="1"/>
  <c r="T4140" a="1"/>
  <c r="T4140" s="1"/>
  <c r="T4136" a="1"/>
  <c r="T4136" s="1"/>
  <c r="T4132" a="1"/>
  <c r="T4132" s="1"/>
  <c r="T4128" a="1"/>
  <c r="T4128" s="1"/>
  <c r="T4124" a="1"/>
  <c r="T4124" s="1"/>
  <c r="T4120" a="1"/>
  <c r="T4120" s="1"/>
  <c r="T4116" a="1"/>
  <c r="T4116" s="1"/>
  <c r="T4112" a="1"/>
  <c r="T4112" s="1"/>
  <c r="T4108" a="1"/>
  <c r="T4108" s="1"/>
  <c r="T4104" a="1"/>
  <c r="T4104" s="1"/>
  <c r="T4100" a="1"/>
  <c r="T4100" s="1"/>
  <c r="T4096" a="1"/>
  <c r="T4096" s="1"/>
  <c r="T4091" a="1"/>
  <c r="T4091" s="1"/>
  <c r="T4083" a="1"/>
  <c r="T4083" s="1"/>
  <c r="T4075" a="1"/>
  <c r="T4075" s="1"/>
  <c r="T4067" a="1"/>
  <c r="T4067" s="1"/>
  <c r="T4059" a="1"/>
  <c r="T4059" s="1"/>
  <c r="T4051" a="1"/>
  <c r="T4051" s="1"/>
  <c r="T4043" a="1"/>
  <c r="T4043" s="1"/>
  <c r="T5487" a="1"/>
  <c r="T5487" s="1"/>
  <c r="T5351" a="1"/>
  <c r="T5351" s="1"/>
  <c r="T5247" a="1"/>
  <c r="T5247" s="1"/>
  <c r="T5091" a="1"/>
  <c r="T5091" s="1"/>
  <c r="T5027" a="1"/>
  <c r="T5027" s="1"/>
  <c r="T4971" a="1"/>
  <c r="T4971" s="1"/>
  <c r="T4951" a="1"/>
  <c r="T4951" s="1"/>
  <c r="T4819" a="1"/>
  <c r="T4819" s="1"/>
  <c r="T4635" a="1"/>
  <c r="T4635" s="1"/>
  <c r="T4631" a="1"/>
  <c r="T4631" s="1"/>
  <c r="T4627" a="1"/>
  <c r="T4627" s="1"/>
  <c r="T4623" a="1"/>
  <c r="T4623" s="1"/>
  <c r="T4619" a="1"/>
  <c r="T4619" s="1"/>
  <c r="T4615" a="1"/>
  <c r="T4615" s="1"/>
  <c r="T4611" a="1"/>
  <c r="T4611" s="1"/>
  <c r="T4607" a="1"/>
  <c r="T4607" s="1"/>
  <c r="T4603" a="1"/>
  <c r="T4603" s="1"/>
  <c r="T4595" a="1"/>
  <c r="T4595" s="1"/>
  <c r="T4591" a="1"/>
  <c r="T4591" s="1"/>
  <c r="T4587" a="1"/>
  <c r="T4587" s="1"/>
  <c r="T4583" a="1"/>
  <c r="T4583" s="1"/>
  <c r="T4579" a="1"/>
  <c r="T4579" s="1"/>
  <c r="T4575" a="1"/>
  <c r="T4575" s="1"/>
  <c r="T4571" a="1"/>
  <c r="T4571" s="1"/>
  <c r="T4567" a="1"/>
  <c r="T4567" s="1"/>
  <c r="T4563" a="1"/>
  <c r="T4563" s="1"/>
  <c r="T4559" a="1"/>
  <c r="T4559" s="1"/>
  <c r="T4555" a="1"/>
  <c r="T4555" s="1"/>
  <c r="T4551" a="1"/>
  <c r="T4551" s="1"/>
  <c r="T4547" a="1"/>
  <c r="T4547" s="1"/>
  <c r="T4543" a="1"/>
  <c r="T4543" s="1"/>
  <c r="T4539" a="1"/>
  <c r="T4539" s="1"/>
  <c r="T4535" a="1"/>
  <c r="T4535" s="1"/>
  <c r="T4531" a="1"/>
  <c r="T4531" s="1"/>
  <c r="T4527" a="1"/>
  <c r="T4527" s="1"/>
  <c r="T4523" a="1"/>
  <c r="T4523" s="1"/>
  <c r="T4519" a="1"/>
  <c r="T4519" s="1"/>
  <c r="T4515" a="1"/>
  <c r="T4515" s="1"/>
  <c r="T4511" a="1"/>
  <c r="T4511" s="1"/>
  <c r="T4507" a="1"/>
  <c r="T4507" s="1"/>
  <c r="T4503" a="1"/>
  <c r="T4503" s="1"/>
  <c r="T4499" a="1"/>
  <c r="T4499" s="1"/>
  <c r="T4495" a="1"/>
  <c r="T4495" s="1"/>
  <c r="T4491" a="1"/>
  <c r="T4491" s="1"/>
  <c r="T4487" a="1"/>
  <c r="T4487" s="1"/>
  <c r="T4483" a="1"/>
  <c r="T4483" s="1"/>
  <c r="T4479" a="1"/>
  <c r="T4479" s="1"/>
  <c r="T4475" a="1"/>
  <c r="T4475" s="1"/>
  <c r="T4471" a="1"/>
  <c r="T4471" s="1"/>
  <c r="T4467" a="1"/>
  <c r="T4467" s="1"/>
  <c r="T4463" a="1"/>
  <c r="T4463" s="1"/>
  <c r="T4459" a="1"/>
  <c r="T4459" s="1"/>
  <c r="T4455" a="1"/>
  <c r="T4455" s="1"/>
  <c r="T4451" a="1"/>
  <c r="T4451" s="1"/>
  <c r="T4447" a="1"/>
  <c r="T4447" s="1"/>
  <c r="T4443" a="1"/>
  <c r="T4443" s="1"/>
  <c r="T4439" a="1"/>
  <c r="T4439" s="1"/>
  <c r="T4435" a="1"/>
  <c r="T4435" s="1"/>
  <c r="T4431" a="1"/>
  <c r="T4431" s="1"/>
  <c r="T4427" a="1"/>
  <c r="T4427" s="1"/>
  <c r="T4423" a="1"/>
  <c r="T4423" s="1"/>
  <c r="T4419" a="1"/>
  <c r="T4419" s="1"/>
  <c r="T4415" a="1"/>
  <c r="T4415" s="1"/>
  <c r="T4411" a="1"/>
  <c r="T4411" s="1"/>
  <c r="T4407" a="1"/>
  <c r="T4407" s="1"/>
  <c r="T4403" a="1"/>
  <c r="T4403" s="1"/>
  <c r="T4399" a="1"/>
  <c r="T4399" s="1"/>
  <c r="T4395" a="1"/>
  <c r="T4395" s="1"/>
  <c r="T4391" a="1"/>
  <c r="T4391" s="1"/>
  <c r="T4387" a="1"/>
  <c r="T4387" s="1"/>
  <c r="T4383" a="1"/>
  <c r="T4383" s="1"/>
  <c r="T4379" a="1"/>
  <c r="T4379" s="1"/>
  <c r="T4375" a="1"/>
  <c r="T4375" s="1"/>
  <c r="T4371" a="1"/>
  <c r="T4371" s="1"/>
  <c r="T4367" a="1"/>
  <c r="T4367" s="1"/>
  <c r="T4363" a="1"/>
  <c r="T4363" s="1"/>
  <c r="T4331" a="1"/>
  <c r="T4331" s="1"/>
  <c r="T4327" a="1"/>
  <c r="T4327" s="1"/>
  <c r="T4323" a="1"/>
  <c r="T4323" s="1"/>
  <c r="T4319" a="1"/>
  <c r="T4319" s="1"/>
  <c r="T4315" a="1"/>
  <c r="T4315" s="1"/>
  <c r="T4311" a="1"/>
  <c r="T4311" s="1"/>
  <c r="T4307" a="1"/>
  <c r="T4307" s="1"/>
  <c r="T4303" a="1"/>
  <c r="T4303" s="1"/>
  <c r="T4299" a="1"/>
  <c r="T4299" s="1"/>
  <c r="T4295" a="1"/>
  <c r="T4295" s="1"/>
  <c r="T4291" a="1"/>
  <c r="T4291" s="1"/>
  <c r="T4287" a="1"/>
  <c r="T4287" s="1"/>
  <c r="T4283" a="1"/>
  <c r="T4283" s="1"/>
  <c r="T4279" a="1"/>
  <c r="T4279" s="1"/>
  <c r="T4275" a="1"/>
  <c r="T4275" s="1"/>
  <c r="T4271" a="1"/>
  <c r="T4271" s="1"/>
  <c r="T4267" a="1"/>
  <c r="T4267" s="1"/>
  <c r="T4263" a="1"/>
  <c r="T4263" s="1"/>
  <c r="T4259" a="1"/>
  <c r="T4259" s="1"/>
  <c r="T4255" a="1"/>
  <c r="T4255" s="1"/>
  <c r="T4251" a="1"/>
  <c r="T4251" s="1"/>
  <c r="T4247" a="1"/>
  <c r="T4247" s="1"/>
  <c r="T4243" a="1"/>
  <c r="T4243" s="1"/>
  <c r="T4239" a="1"/>
  <c r="T4239" s="1"/>
  <c r="T4236" a="1"/>
  <c r="T4236" s="1"/>
  <c r="T4231" a="1"/>
  <c r="T4231" s="1"/>
  <c r="T4228" a="1"/>
  <c r="T4228" s="1"/>
  <c r="T4223" a="1"/>
  <c r="T4223" s="1"/>
  <c r="T4220" a="1"/>
  <c r="T4220" s="1"/>
  <c r="T4215" a="1"/>
  <c r="T4215" s="1"/>
  <c r="T4212" a="1"/>
  <c r="T4212" s="1"/>
  <c r="T4207" a="1"/>
  <c r="T4207" s="1"/>
  <c r="T4204" a="1"/>
  <c r="T4204" s="1"/>
  <c r="T4199" a="1"/>
  <c r="T4199" s="1"/>
  <c r="T3629" a="1"/>
  <c r="T3629" s="1"/>
  <c r="T4193" a="1"/>
  <c r="T4193" s="1"/>
  <c r="T4189" a="1"/>
  <c r="T4189" s="1"/>
  <c r="T4185" a="1"/>
  <c r="T4185" s="1"/>
  <c r="T4181" a="1"/>
  <c r="T4181" s="1"/>
  <c r="T4177" a="1"/>
  <c r="T4177" s="1"/>
  <c r="T4173" a="1"/>
  <c r="T4173" s="1"/>
  <c r="T4169" a="1"/>
  <c r="T4169" s="1"/>
  <c r="T4165" a="1"/>
  <c r="T4165" s="1"/>
  <c r="T4161" a="1"/>
  <c r="T4161" s="1"/>
  <c r="T4157" a="1"/>
  <c r="T4157" s="1"/>
  <c r="T4153" a="1"/>
  <c r="T4153" s="1"/>
  <c r="T4149" a="1"/>
  <c r="T4149" s="1"/>
  <c r="T4145" a="1"/>
  <c r="T4145" s="1"/>
  <c r="T4141" a="1"/>
  <c r="T4141" s="1"/>
  <c r="T4137" a="1"/>
  <c r="T4137" s="1"/>
  <c r="T4133" a="1"/>
  <c r="T4133" s="1"/>
  <c r="T4129" a="1"/>
  <c r="T4129" s="1"/>
  <c r="T4125" a="1"/>
  <c r="T4125" s="1"/>
  <c r="T4121" a="1"/>
  <c r="T4121" s="1"/>
  <c r="T4117" a="1"/>
  <c r="T4117" s="1"/>
  <c r="T4113" a="1"/>
  <c r="T4113" s="1"/>
  <c r="T4109" a="1"/>
  <c r="T4109" s="1"/>
  <c r="T4105" a="1"/>
  <c r="T4105" s="1"/>
  <c r="T4101" a="1"/>
  <c r="T4101" s="1"/>
  <c r="T4097" a="1"/>
  <c r="T4097" s="1"/>
  <c r="T4093" a="1"/>
  <c r="T4093" s="1"/>
  <c r="T4089" a="1"/>
  <c r="T4089" s="1"/>
  <c r="T4085" a="1"/>
  <c r="T4085" s="1"/>
  <c r="T4081" a="1"/>
  <c r="T4081" s="1"/>
  <c r="T4077" a="1"/>
  <c r="T4077" s="1"/>
  <c r="T4073" a="1"/>
  <c r="T4073" s="1"/>
  <c r="T4069" a="1"/>
  <c r="T4069" s="1"/>
  <c r="T4065" a="1"/>
  <c r="T4065" s="1"/>
  <c r="T4061" a="1"/>
  <c r="T4061" s="1"/>
  <c r="T4057" a="1"/>
  <c r="T4057" s="1"/>
  <c r="T4053" a="1"/>
  <c r="T4053" s="1"/>
  <c r="T4049" a="1"/>
  <c r="T4049" s="1"/>
  <c r="T4045" a="1"/>
  <c r="T4045" s="1"/>
  <c r="T4041" a="1"/>
  <c r="T4041" s="1"/>
  <c r="T4037" a="1"/>
  <c r="T4037" s="1"/>
  <c r="T4033" a="1"/>
  <c r="T4033" s="1"/>
  <c r="T4029" a="1"/>
  <c r="T4029" s="1"/>
  <c r="T4025" a="1"/>
  <c r="T4025" s="1"/>
  <c r="T4021" a="1"/>
  <c r="T4021" s="1"/>
  <c r="T4017" a="1"/>
  <c r="T4017" s="1"/>
  <c r="T4013" a="1"/>
  <c r="T4013" s="1"/>
  <c r="T4009" a="1"/>
  <c r="T4009" s="1"/>
  <c r="T4005" a="1"/>
  <c r="T4005" s="1"/>
  <c r="T4001" a="1"/>
  <c r="T4001" s="1"/>
  <c r="T3997" a="1"/>
  <c r="T3997" s="1"/>
  <c r="T3993" a="1"/>
  <c r="T3993" s="1"/>
  <c r="T3989" a="1"/>
  <c r="T3989" s="1"/>
  <c r="T3985" a="1"/>
  <c r="T3985" s="1"/>
  <c r="T3981" a="1"/>
  <c r="T3981" s="1"/>
  <c r="T3977" a="1"/>
  <c r="T3977" s="1"/>
  <c r="T3973" a="1"/>
  <c r="T3973" s="1"/>
  <c r="T3969" a="1"/>
  <c r="T3969" s="1"/>
  <c r="T3965" a="1"/>
  <c r="T3965" s="1"/>
  <c r="T3961" a="1"/>
  <c r="T3961" s="1"/>
  <c r="T3957" a="1"/>
  <c r="T3957" s="1"/>
  <c r="T3953" a="1"/>
  <c r="T3953" s="1"/>
  <c r="T3949" a="1"/>
  <c r="T3949" s="1"/>
  <c r="T3945" a="1"/>
  <c r="T3945" s="1"/>
  <c r="T3941" a="1"/>
  <c r="T3941" s="1"/>
  <c r="T3937" a="1"/>
  <c r="T3937" s="1"/>
  <c r="T3933" a="1"/>
  <c r="T3933" s="1"/>
  <c r="T3929" a="1"/>
  <c r="T3929" s="1"/>
  <c r="T3925" a="1"/>
  <c r="T3925" s="1"/>
  <c r="T3921" a="1"/>
  <c r="T3921" s="1"/>
  <c r="T3917" a="1"/>
  <c r="T3917" s="1"/>
  <c r="T3913" a="1"/>
  <c r="T3913" s="1"/>
  <c r="T3909" a="1"/>
  <c r="T3909" s="1"/>
  <c r="T3905" a="1"/>
  <c r="T3905" s="1"/>
  <c r="T3901" a="1"/>
  <c r="T3901" s="1"/>
  <c r="T3897" a="1"/>
  <c r="T3897" s="1"/>
  <c r="T3893" a="1"/>
  <c r="T3893" s="1"/>
  <c r="T3889" a="1"/>
  <c r="T3889" s="1"/>
  <c r="T3885" a="1"/>
  <c r="T3885" s="1"/>
  <c r="T3881" a="1"/>
  <c r="T3881" s="1"/>
  <c r="T3877" a="1"/>
  <c r="T3877" s="1"/>
  <c r="T3873" a="1"/>
  <c r="T3873" s="1"/>
  <c r="T3869" a="1"/>
  <c r="T3869" s="1"/>
  <c r="T3865" a="1"/>
  <c r="T3865" s="1"/>
  <c r="T3861" a="1"/>
  <c r="T3861" s="1"/>
  <c r="T3857" a="1"/>
  <c r="T3857" s="1"/>
  <c r="T3853" a="1"/>
  <c r="T3853" s="1"/>
  <c r="T3849" a="1"/>
  <c r="T3849" s="1"/>
  <c r="T3845" a="1"/>
  <c r="T3845" s="1"/>
  <c r="T3841" a="1"/>
  <c r="T3841" s="1"/>
  <c r="T3837" a="1"/>
  <c r="T3837" s="1"/>
  <c r="T3833" a="1"/>
  <c r="T3833" s="1"/>
  <c r="T3829" a="1"/>
  <c r="T3829" s="1"/>
  <c r="T3825" a="1"/>
  <c r="T3825" s="1"/>
  <c r="T3821" a="1"/>
  <c r="T3821" s="1"/>
  <c r="T3817" a="1"/>
  <c r="T3817" s="1"/>
  <c r="T3813" a="1"/>
  <c r="T3813" s="1"/>
  <c r="T3809" a="1"/>
  <c r="T3809" s="1"/>
  <c r="T3805" a="1"/>
  <c r="T3805" s="1"/>
  <c r="T3801" a="1"/>
  <c r="T3801" s="1"/>
  <c r="T3797" a="1"/>
  <c r="T3797" s="1"/>
  <c r="T3793" a="1"/>
  <c r="T3793" s="1"/>
  <c r="T3789" a="1"/>
  <c r="T3789" s="1"/>
  <c r="T3785" a="1"/>
  <c r="T3785" s="1"/>
  <c r="T3781" a="1"/>
  <c r="T3781" s="1"/>
  <c r="T3777" a="1"/>
  <c r="T3777" s="1"/>
  <c r="T3773" a="1"/>
  <c r="T3773" s="1"/>
  <c r="T3769" a="1"/>
  <c r="T3769" s="1"/>
  <c r="T3765" a="1"/>
  <c r="T3765" s="1"/>
  <c r="T3761" a="1"/>
  <c r="T3761" s="1"/>
  <c r="T3757" a="1"/>
  <c r="T3757" s="1"/>
  <c r="T3753" a="1"/>
  <c r="T3753" s="1"/>
  <c r="T3749" a="1"/>
  <c r="T3749" s="1"/>
  <c r="T3745" a="1"/>
  <c r="T3745" s="1"/>
  <c r="T3741" a="1"/>
  <c r="T3741" s="1"/>
  <c r="T3737" a="1"/>
  <c r="T3737" s="1"/>
  <c r="T3733" a="1"/>
  <c r="T3733" s="1"/>
  <c r="T3729" a="1"/>
  <c r="T3729" s="1"/>
  <c r="T3725" a="1"/>
  <c r="T3725" s="1"/>
  <c r="T3721" a="1"/>
  <c r="T3721" s="1"/>
  <c r="T3717" a="1"/>
  <c r="T3717" s="1"/>
  <c r="T3713" a="1"/>
  <c r="T3713" s="1"/>
  <c r="T3709" a="1"/>
  <c r="T3709" s="1"/>
  <c r="T3705" a="1"/>
  <c r="T3705" s="1"/>
  <c r="T3701" a="1"/>
  <c r="T3701" s="1"/>
  <c r="T3697" a="1"/>
  <c r="T3697" s="1"/>
  <c r="T3693" a="1"/>
  <c r="T3693" s="1"/>
  <c r="T3689" a="1"/>
  <c r="T3689" s="1"/>
  <c r="T3685" a="1"/>
  <c r="T3685" s="1"/>
  <c r="T3681" a="1"/>
  <c r="T3681" s="1"/>
  <c r="T3677" a="1"/>
  <c r="T3677" s="1"/>
  <c r="T3673" a="1"/>
  <c r="T3673" s="1"/>
  <c r="T3669" a="1"/>
  <c r="T3669" s="1"/>
  <c r="T3665" a="1"/>
  <c r="T3665" s="1"/>
  <c r="T3661" a="1"/>
  <c r="T3661" s="1"/>
  <c r="T3657" a="1"/>
  <c r="T3657" s="1"/>
  <c r="T3653" a="1"/>
  <c r="T3653" s="1"/>
  <c r="T3649" a="1"/>
  <c r="T3649" s="1"/>
  <c r="T3645" a="1"/>
  <c r="T3645" s="1"/>
  <c r="T3641" a="1"/>
  <c r="T3641" s="1"/>
  <c r="T3637" a="1"/>
  <c r="T3637" s="1"/>
  <c r="T3633" a="1"/>
  <c r="T3633" s="1"/>
  <c r="T3630" a="1"/>
  <c r="T3630" s="1"/>
  <c r="T3184" a="1"/>
  <c r="T3184" s="1"/>
  <c r="T3180" a="1"/>
  <c r="T3180" s="1"/>
  <c r="T3176" a="1"/>
  <c r="T3176" s="1"/>
  <c r="T3172" a="1"/>
  <c r="T3172" s="1"/>
  <c r="T3168" a="1"/>
  <c r="T3168" s="1"/>
  <c r="T3164" a="1"/>
  <c r="T3164" s="1"/>
  <c r="T3160" a="1"/>
  <c r="T3160" s="1"/>
  <c r="T3156" a="1"/>
  <c r="T3156" s="1"/>
  <c r="T3152" a="1"/>
  <c r="T3152" s="1"/>
  <c r="T3148" a="1"/>
  <c r="T3148" s="1"/>
  <c r="T3144" a="1"/>
  <c r="T3144" s="1"/>
  <c r="T3140" a="1"/>
  <c r="T3140" s="1"/>
  <c r="T3136" a="1"/>
  <c r="T3136" s="1"/>
  <c r="T3132" a="1"/>
  <c r="T3132" s="1"/>
  <c r="T3128" a="1"/>
  <c r="T3128" s="1"/>
  <c r="T3124" a="1"/>
  <c r="T3124" s="1"/>
  <c r="T3120" a="1"/>
  <c r="T3120" s="1"/>
  <c r="T3116" a="1"/>
  <c r="T3116" s="1"/>
  <c r="T3112" a="1"/>
  <c r="T3112" s="1"/>
  <c r="T3108" a="1"/>
  <c r="T3108" s="1"/>
  <c r="T3104" a="1"/>
  <c r="T3104" s="1"/>
  <c r="T3100" a="1"/>
  <c r="T3100" s="1"/>
  <c r="T3096" a="1"/>
  <c r="T3096" s="1"/>
  <c r="T3092" a="1"/>
  <c r="T3092" s="1"/>
  <c r="T3088" a="1"/>
  <c r="T3088" s="1"/>
  <c r="T3084" a="1"/>
  <c r="T3084" s="1"/>
  <c r="T3080" a="1"/>
  <c r="T3080" s="1"/>
  <c r="T3076" a="1"/>
  <c r="T3076" s="1"/>
  <c r="T3072" a="1"/>
  <c r="T3072" s="1"/>
  <c r="T3068" a="1"/>
  <c r="T3068" s="1"/>
  <c r="T3064" a="1"/>
  <c r="T3064" s="1"/>
  <c r="T3060" a="1"/>
  <c r="T3060" s="1"/>
  <c r="T3056" a="1"/>
  <c r="T3056" s="1"/>
  <c r="T3052" a="1"/>
  <c r="T3052" s="1"/>
  <c r="T3048" a="1"/>
  <c r="T3048" s="1"/>
  <c r="T3044" a="1"/>
  <c r="T3044" s="1"/>
  <c r="T3040" a="1"/>
  <c r="T3040" s="1"/>
  <c r="T3036" a="1"/>
  <c r="T3036" s="1"/>
  <c r="T3032" a="1"/>
  <c r="T3032" s="1"/>
  <c r="T3028" a="1"/>
  <c r="T3028" s="1"/>
  <c r="T3024" a="1"/>
  <c r="T3024" s="1"/>
  <c r="T3020" a="1"/>
  <c r="T3020" s="1"/>
  <c r="T3017" a="1"/>
  <c r="T3017" s="1"/>
  <c r="T3009" a="1"/>
  <c r="T3009" s="1"/>
  <c r="T3001" a="1"/>
  <c r="T3001" s="1"/>
  <c r="T2993" a="1"/>
  <c r="T2993" s="1"/>
  <c r="T2985" a="1"/>
  <c r="T2985" s="1"/>
  <c r="T4238" a="1"/>
  <c r="T4238" s="1"/>
  <c r="T4234" a="1"/>
  <c r="T4234" s="1"/>
  <c r="T4230" a="1"/>
  <c r="T4230" s="1"/>
  <c r="T4226" a="1"/>
  <c r="T4226" s="1"/>
  <c r="T4222" a="1"/>
  <c r="T4222" s="1"/>
  <c r="T4218" a="1"/>
  <c r="T4218" s="1"/>
  <c r="T4214" a="1"/>
  <c r="T4214" s="1"/>
  <c r="T4210" a="1"/>
  <c r="T4210" s="1"/>
  <c r="T4206" a="1"/>
  <c r="T4206" s="1"/>
  <c r="T4202" a="1"/>
  <c r="T4202" s="1"/>
  <c r="T4198" a="1"/>
  <c r="T4198" s="1"/>
  <c r="T4194" a="1"/>
  <c r="T4194" s="1"/>
  <c r="T4190" a="1"/>
  <c r="T4190" s="1"/>
  <c r="T4186" a="1"/>
  <c r="T4186" s="1"/>
  <c r="T4182" a="1"/>
  <c r="T4182" s="1"/>
  <c r="T4178" a="1"/>
  <c r="T4178" s="1"/>
  <c r="T4174" a="1"/>
  <c r="T4174" s="1"/>
  <c r="T4170" a="1"/>
  <c r="T4170" s="1"/>
  <c r="T4166" a="1"/>
  <c r="T4166" s="1"/>
  <c r="T4162" a="1"/>
  <c r="T4162" s="1"/>
  <c r="T4158" a="1"/>
  <c r="T4158" s="1"/>
  <c r="T4154" a="1"/>
  <c r="T4154" s="1"/>
  <c r="T4150" a="1"/>
  <c r="T4150" s="1"/>
  <c r="T4146" a="1"/>
  <c r="T4146" s="1"/>
  <c r="T4142" a="1"/>
  <c r="T4142" s="1"/>
  <c r="T4138" a="1"/>
  <c r="T4138" s="1"/>
  <c r="T4134" a="1"/>
  <c r="T4134" s="1"/>
  <c r="T4130" a="1"/>
  <c r="T4130" s="1"/>
  <c r="T4126" a="1"/>
  <c r="T4126" s="1"/>
  <c r="T4122" a="1"/>
  <c r="T4122" s="1"/>
  <c r="T4118" a="1"/>
  <c r="T4118" s="1"/>
  <c r="T4114" a="1"/>
  <c r="T4114" s="1"/>
  <c r="T4110" a="1"/>
  <c r="T4110" s="1"/>
  <c r="T4106" a="1"/>
  <c r="T4106" s="1"/>
  <c r="T4102" a="1"/>
  <c r="T4102" s="1"/>
  <c r="T4098" a="1"/>
  <c r="T4098" s="1"/>
  <c r="T4094" a="1"/>
  <c r="T4094" s="1"/>
  <c r="T4090" a="1"/>
  <c r="T4090" s="1"/>
  <c r="T4086" a="1"/>
  <c r="T4086" s="1"/>
  <c r="T4082" a="1"/>
  <c r="T4082" s="1"/>
  <c r="T4078" a="1"/>
  <c r="T4078" s="1"/>
  <c r="T4074" a="1"/>
  <c r="T4074" s="1"/>
  <c r="T4070" a="1"/>
  <c r="T4070" s="1"/>
  <c r="T4066" a="1"/>
  <c r="T4066" s="1"/>
  <c r="T4062" a="1"/>
  <c r="T4062" s="1"/>
  <c r="T4058" a="1"/>
  <c r="T4058" s="1"/>
  <c r="T4054" a="1"/>
  <c r="T4054" s="1"/>
  <c r="T4050" a="1"/>
  <c r="T4050" s="1"/>
  <c r="T4046" a="1"/>
  <c r="T4046" s="1"/>
  <c r="T4042" a="1"/>
  <c r="T4042" s="1"/>
  <c r="T4038" a="1"/>
  <c r="T4038" s="1"/>
  <c r="T4034" a="1"/>
  <c r="T4034" s="1"/>
  <c r="T4030" a="1"/>
  <c r="T4030" s="1"/>
  <c r="T4026" a="1"/>
  <c r="T4026" s="1"/>
  <c r="T4022" a="1"/>
  <c r="T4022" s="1"/>
  <c r="T4018" a="1"/>
  <c r="T4018" s="1"/>
  <c r="T4014" a="1"/>
  <c r="T4014" s="1"/>
  <c r="T4010" a="1"/>
  <c r="T4010" s="1"/>
  <c r="T4006" a="1"/>
  <c r="T4006" s="1"/>
  <c r="T4002" a="1"/>
  <c r="T4002" s="1"/>
  <c r="T3998" a="1"/>
  <c r="T3998" s="1"/>
  <c r="T3994" a="1"/>
  <c r="T3994" s="1"/>
  <c r="T3990" a="1"/>
  <c r="T3990" s="1"/>
  <c r="T3986" a="1"/>
  <c r="T3986" s="1"/>
  <c r="T3982" a="1"/>
  <c r="T3982" s="1"/>
  <c r="T3978" a="1"/>
  <c r="T3978" s="1"/>
  <c r="T3974" a="1"/>
  <c r="T3974" s="1"/>
  <c r="T3970" a="1"/>
  <c r="T3970" s="1"/>
  <c r="T3966" a="1"/>
  <c r="T3966" s="1"/>
  <c r="T3962" a="1"/>
  <c r="T3962" s="1"/>
  <c r="T3958" a="1"/>
  <c r="T3958" s="1"/>
  <c r="T3954" a="1"/>
  <c r="T3954" s="1"/>
  <c r="T3950" a="1"/>
  <c r="T3950" s="1"/>
  <c r="T3946" a="1"/>
  <c r="T3946" s="1"/>
  <c r="T3942" a="1"/>
  <c r="T3942" s="1"/>
  <c r="T3938" a="1"/>
  <c r="T3938" s="1"/>
  <c r="T3934" a="1"/>
  <c r="T3934" s="1"/>
  <c r="T3930" a="1"/>
  <c r="T3930" s="1"/>
  <c r="T3926" a="1"/>
  <c r="T3926" s="1"/>
  <c r="T3922" a="1"/>
  <c r="T3922" s="1"/>
  <c r="T3918" a="1"/>
  <c r="T3918" s="1"/>
  <c r="T3914" a="1"/>
  <c r="T3914" s="1"/>
  <c r="T3910" a="1"/>
  <c r="T3910" s="1"/>
  <c r="T3906" a="1"/>
  <c r="T3906" s="1"/>
  <c r="T3902" a="1"/>
  <c r="T3902" s="1"/>
  <c r="T3898" a="1"/>
  <c r="T3898" s="1"/>
  <c r="T3894" a="1"/>
  <c r="T3894" s="1"/>
  <c r="T3890" a="1"/>
  <c r="T3890" s="1"/>
  <c r="T3886" a="1"/>
  <c r="T3886" s="1"/>
  <c r="T3882" a="1"/>
  <c r="T3882" s="1"/>
  <c r="T3878" a="1"/>
  <c r="T3878" s="1"/>
  <c r="T3874" a="1"/>
  <c r="T3874" s="1"/>
  <c r="T3870" a="1"/>
  <c r="T3870" s="1"/>
  <c r="T3866" a="1"/>
  <c r="T3866" s="1"/>
  <c r="T3862" a="1"/>
  <c r="T3862" s="1"/>
  <c r="T3858" a="1"/>
  <c r="T3858" s="1"/>
  <c r="T3854" a="1"/>
  <c r="T3854" s="1"/>
  <c r="T3850" a="1"/>
  <c r="T3850" s="1"/>
  <c r="T3846" a="1"/>
  <c r="T3846" s="1"/>
  <c r="T3842" a="1"/>
  <c r="T3842" s="1"/>
  <c r="T3838" a="1"/>
  <c r="T3838" s="1"/>
  <c r="T3834" a="1"/>
  <c r="T3834" s="1"/>
  <c r="T3830" a="1"/>
  <c r="T3830" s="1"/>
  <c r="T3826" a="1"/>
  <c r="T3826" s="1"/>
  <c r="T3822" a="1"/>
  <c r="T3822" s="1"/>
  <c r="T3818" a="1"/>
  <c r="T3818" s="1"/>
  <c r="T3814" a="1"/>
  <c r="T3814" s="1"/>
  <c r="T3810" a="1"/>
  <c r="T3810" s="1"/>
  <c r="T3806" a="1"/>
  <c r="T3806" s="1"/>
  <c r="T3802" a="1"/>
  <c r="T3802" s="1"/>
  <c r="T3798" a="1"/>
  <c r="T3798" s="1"/>
  <c r="T3794" a="1"/>
  <c r="T3794" s="1"/>
  <c r="T3790" a="1"/>
  <c r="T3790" s="1"/>
  <c r="T3786" a="1"/>
  <c r="T3786" s="1"/>
  <c r="T3782" a="1"/>
  <c r="T3782" s="1"/>
  <c r="T3778" a="1"/>
  <c r="T3778" s="1"/>
  <c r="T3774" a="1"/>
  <c r="T3774" s="1"/>
  <c r="T3770" a="1"/>
  <c r="T3770" s="1"/>
  <c r="T3766" a="1"/>
  <c r="T3766" s="1"/>
  <c r="T3762" a="1"/>
  <c r="T3762" s="1"/>
  <c r="T3758" a="1"/>
  <c r="T3758" s="1"/>
  <c r="T3754" a="1"/>
  <c r="T3754" s="1"/>
  <c r="T3750" a="1"/>
  <c r="T3750" s="1"/>
  <c r="T3746" a="1"/>
  <c r="T3746" s="1"/>
  <c r="T3742" a="1"/>
  <c r="T3742" s="1"/>
  <c r="T3738" a="1"/>
  <c r="T3738" s="1"/>
  <c r="T3734" a="1"/>
  <c r="T3734" s="1"/>
  <c r="T3730" a="1"/>
  <c r="T3730" s="1"/>
  <c r="T3726" a="1"/>
  <c r="T3726" s="1"/>
  <c r="T3722" a="1"/>
  <c r="T3722" s="1"/>
  <c r="T3718" a="1"/>
  <c r="T3718" s="1"/>
  <c r="T3714" a="1"/>
  <c r="T3714" s="1"/>
  <c r="T3710" a="1"/>
  <c r="T3710" s="1"/>
  <c r="T3706" a="1"/>
  <c r="T3706" s="1"/>
  <c r="T3702" a="1"/>
  <c r="T3702" s="1"/>
  <c r="T3698" a="1"/>
  <c r="T3698" s="1"/>
  <c r="T3694" a="1"/>
  <c r="T3694" s="1"/>
  <c r="T3690" a="1"/>
  <c r="T3690" s="1"/>
  <c r="T3686" a="1"/>
  <c r="T3686" s="1"/>
  <c r="T3682" a="1"/>
  <c r="T3682" s="1"/>
  <c r="T3678" a="1"/>
  <c r="T3678" s="1"/>
  <c r="T3674" a="1"/>
  <c r="T3674" s="1"/>
  <c r="T3670" a="1"/>
  <c r="T3670" s="1"/>
  <c r="T3666" a="1"/>
  <c r="T3666" s="1"/>
  <c r="T3662" a="1"/>
  <c r="T3662" s="1"/>
  <c r="T3658" a="1"/>
  <c r="T3658" s="1"/>
  <c r="T3654" a="1"/>
  <c r="T3654" s="1"/>
  <c r="T3650" a="1"/>
  <c r="T3650" s="1"/>
  <c r="T3646" a="1"/>
  <c r="T3646" s="1"/>
  <c r="T3642" a="1"/>
  <c r="T3642" s="1"/>
  <c r="T3638" a="1"/>
  <c r="T3638" s="1"/>
  <c r="T3634" a="1"/>
  <c r="T3634" s="1"/>
  <c r="T3628" a="1"/>
  <c r="T3628" s="1"/>
  <c r="T3464" a="1"/>
  <c r="T3464" s="1"/>
  <c r="T3456" a="1"/>
  <c r="T3456" s="1"/>
  <c r="T3448" a="1"/>
  <c r="T3448" s="1"/>
  <c r="T3440" a="1"/>
  <c r="T3440" s="1"/>
  <c r="T3432" a="1"/>
  <c r="T3432" s="1"/>
  <c r="T3424" a="1"/>
  <c r="T3424" s="1"/>
  <c r="T3416" a="1"/>
  <c r="T3416" s="1"/>
  <c r="T3408" a="1"/>
  <c r="T3408" s="1"/>
  <c r="T3400" a="1"/>
  <c r="T3400" s="1"/>
  <c r="T3392" a="1"/>
  <c r="T3392" s="1"/>
  <c r="T3384" a="1"/>
  <c r="T3384" s="1"/>
  <c r="T3376" a="1"/>
  <c r="T3376" s="1"/>
  <c r="T3368" a="1"/>
  <c r="T3368" s="1"/>
  <c r="T3360" a="1"/>
  <c r="T3360" s="1"/>
  <c r="T3352" a="1"/>
  <c r="T3352" s="1"/>
  <c r="T3344" a="1"/>
  <c r="T3344" s="1"/>
  <c r="T3336" a="1"/>
  <c r="T3336" s="1"/>
  <c r="T3328" a="1"/>
  <c r="T3328" s="1"/>
  <c r="T3320" a="1"/>
  <c r="T3320" s="1"/>
  <c r="T3312" a="1"/>
  <c r="T3312" s="1"/>
  <c r="T3304" a="1"/>
  <c r="T3304" s="1"/>
  <c r="T3296" a="1"/>
  <c r="T3296" s="1"/>
  <c r="T3288" a="1"/>
  <c r="T3288" s="1"/>
  <c r="T3280" a="1"/>
  <c r="T3280" s="1"/>
  <c r="T3272" a="1"/>
  <c r="T3272" s="1"/>
  <c r="T3264" a="1"/>
  <c r="T3264" s="1"/>
  <c r="T3256" a="1"/>
  <c r="T3256" s="1"/>
  <c r="T3248" a="1"/>
  <c r="T3248" s="1"/>
  <c r="T3240" a="1"/>
  <c r="T3240" s="1"/>
  <c r="T3232" a="1"/>
  <c r="T3232" s="1"/>
  <c r="T3224" a="1"/>
  <c r="T3224" s="1"/>
  <c r="T3216" a="1"/>
  <c r="T3216" s="1"/>
  <c r="T3208" a="1"/>
  <c r="T3208" s="1"/>
  <c r="T3200" a="1"/>
  <c r="T3200" s="1"/>
  <c r="T3192" a="1"/>
  <c r="T3192" s="1"/>
  <c r="T2936" a="1"/>
  <c r="T2936" s="1"/>
  <c r="T4035" a="1"/>
  <c r="T4035" s="1"/>
  <c r="T4031" a="1"/>
  <c r="T4031" s="1"/>
  <c r="T4027" a="1"/>
  <c r="T4027" s="1"/>
  <c r="T4023" a="1"/>
  <c r="T4023" s="1"/>
  <c r="T4019" a="1"/>
  <c r="T4019" s="1"/>
  <c r="T4015" a="1"/>
  <c r="T4015" s="1"/>
  <c r="T4011" a="1"/>
  <c r="T4011" s="1"/>
  <c r="T4007" a="1"/>
  <c r="T4007" s="1"/>
  <c r="T4003" a="1"/>
  <c r="T4003" s="1"/>
  <c r="T3999" a="1"/>
  <c r="T3999" s="1"/>
  <c r="T3995" a="1"/>
  <c r="T3995" s="1"/>
  <c r="T3991" a="1"/>
  <c r="T3991" s="1"/>
  <c r="T3987" a="1"/>
  <c r="T3987" s="1"/>
  <c r="T3983" a="1"/>
  <c r="T3983" s="1"/>
  <c r="T3979" a="1"/>
  <c r="T3979" s="1"/>
  <c r="T3975" a="1"/>
  <c r="T3975" s="1"/>
  <c r="T3971" a="1"/>
  <c r="T3971" s="1"/>
  <c r="T3967" a="1"/>
  <c r="T3967" s="1"/>
  <c r="T3963" a="1"/>
  <c r="T3963" s="1"/>
  <c r="T3959" a="1"/>
  <c r="T3959" s="1"/>
  <c r="T3955" a="1"/>
  <c r="T3955" s="1"/>
  <c r="T3951" a="1"/>
  <c r="T3951" s="1"/>
  <c r="T3947" a="1"/>
  <c r="T3947" s="1"/>
  <c r="T3943" a="1"/>
  <c r="T3943" s="1"/>
  <c r="T3939" a="1"/>
  <c r="T3939" s="1"/>
  <c r="T3935" a="1"/>
  <c r="T3935" s="1"/>
  <c r="T3931" a="1"/>
  <c r="T3931" s="1"/>
  <c r="T3927" a="1"/>
  <c r="T3927" s="1"/>
  <c r="T3923" a="1"/>
  <c r="T3923" s="1"/>
  <c r="T3919" a="1"/>
  <c r="T3919" s="1"/>
  <c r="T3915" a="1"/>
  <c r="T3915" s="1"/>
  <c r="T3911" a="1"/>
  <c r="T3911" s="1"/>
  <c r="T3907" a="1"/>
  <c r="T3907" s="1"/>
  <c r="T3903" a="1"/>
  <c r="T3903" s="1"/>
  <c r="T3899" a="1"/>
  <c r="T3899" s="1"/>
  <c r="T3895" a="1"/>
  <c r="T3895" s="1"/>
  <c r="T3891" a="1"/>
  <c r="T3891" s="1"/>
  <c r="T3887" a="1"/>
  <c r="T3887" s="1"/>
  <c r="T3883" a="1"/>
  <c r="T3883" s="1"/>
  <c r="T3879" a="1"/>
  <c r="T3879" s="1"/>
  <c r="T3875" a="1"/>
  <c r="T3875" s="1"/>
  <c r="T3871" a="1"/>
  <c r="T3871" s="1"/>
  <c r="T3867" a="1"/>
  <c r="T3867" s="1"/>
  <c r="T3863" a="1"/>
  <c r="T3863" s="1"/>
  <c r="T3859" a="1"/>
  <c r="T3859" s="1"/>
  <c r="T3855" a="1"/>
  <c r="T3855" s="1"/>
  <c r="T3851" a="1"/>
  <c r="T3851" s="1"/>
  <c r="T3847" a="1"/>
  <c r="T3847" s="1"/>
  <c r="T3843" a="1"/>
  <c r="T3843" s="1"/>
  <c r="T3839" a="1"/>
  <c r="T3839" s="1"/>
  <c r="T3835" a="1"/>
  <c r="T3835" s="1"/>
  <c r="T3831" a="1"/>
  <c r="T3831" s="1"/>
  <c r="T3827" a="1"/>
  <c r="T3827" s="1"/>
  <c r="T3823" a="1"/>
  <c r="T3823" s="1"/>
  <c r="T3819" a="1"/>
  <c r="T3819" s="1"/>
  <c r="T3815" a="1"/>
  <c r="T3815" s="1"/>
  <c r="T3811" a="1"/>
  <c r="T3811" s="1"/>
  <c r="T3807" a="1"/>
  <c r="T3807" s="1"/>
  <c r="T3803" a="1"/>
  <c r="T3803" s="1"/>
  <c r="T3799" a="1"/>
  <c r="T3799" s="1"/>
  <c r="T3795" a="1"/>
  <c r="T3795" s="1"/>
  <c r="T3791" a="1"/>
  <c r="T3791" s="1"/>
  <c r="T3787" a="1"/>
  <c r="T3787" s="1"/>
  <c r="T3783" a="1"/>
  <c r="T3783" s="1"/>
  <c r="T3779" a="1"/>
  <c r="T3779" s="1"/>
  <c r="T3775" a="1"/>
  <c r="T3775" s="1"/>
  <c r="T3771" a="1"/>
  <c r="T3771" s="1"/>
  <c r="T3767" a="1"/>
  <c r="T3767" s="1"/>
  <c r="T3763" a="1"/>
  <c r="T3763" s="1"/>
  <c r="T3759" a="1"/>
  <c r="T3759" s="1"/>
  <c r="T3755" a="1"/>
  <c r="T3755" s="1"/>
  <c r="T3751" a="1"/>
  <c r="T3751" s="1"/>
  <c r="T3747" a="1"/>
  <c r="T3747" s="1"/>
  <c r="T3743" a="1"/>
  <c r="T3743" s="1"/>
  <c r="T3739" a="1"/>
  <c r="T3739" s="1"/>
  <c r="T3735" a="1"/>
  <c r="T3735" s="1"/>
  <c r="T3731" a="1"/>
  <c r="T3731" s="1"/>
  <c r="T3727" a="1"/>
  <c r="T3727" s="1"/>
  <c r="T3723" a="1"/>
  <c r="T3723" s="1"/>
  <c r="T3719" a="1"/>
  <c r="T3719" s="1"/>
  <c r="T3715" a="1"/>
  <c r="T3715" s="1"/>
  <c r="T3711" a="1"/>
  <c r="T3711" s="1"/>
  <c r="T3707" a="1"/>
  <c r="T3707" s="1"/>
  <c r="T3703" a="1"/>
  <c r="T3703" s="1"/>
  <c r="T3699" a="1"/>
  <c r="T3699" s="1"/>
  <c r="T3691" a="1"/>
  <c r="T3691" s="1"/>
  <c r="T3683" a="1"/>
  <c r="T3683" s="1"/>
  <c r="T3679" a="1"/>
  <c r="T3679" s="1"/>
  <c r="T3675" a="1"/>
  <c r="T3675" s="1"/>
  <c r="T3667" a="1"/>
  <c r="T3667" s="1"/>
  <c r="T3663" a="1"/>
  <c r="T3663" s="1"/>
  <c r="T3659" a="1"/>
  <c r="T3659" s="1"/>
  <c r="T3655" a="1"/>
  <c r="T3655" s="1"/>
  <c r="T3651" a="1"/>
  <c r="T3651" s="1"/>
  <c r="T3647" a="1"/>
  <c r="T3647" s="1"/>
  <c r="T3643" a="1"/>
  <c r="T3643" s="1"/>
  <c r="T3639" a="1"/>
  <c r="T3639" s="1"/>
  <c r="T3635" a="1"/>
  <c r="T3635" s="1"/>
  <c r="T3626" a="1"/>
  <c r="T3626" s="1"/>
  <c r="T3624" a="1"/>
  <c r="T3624" s="1"/>
  <c r="T3622" a="1"/>
  <c r="T3622" s="1"/>
  <c r="T3620" a="1"/>
  <c r="T3620" s="1"/>
  <c r="T3618" a="1"/>
  <c r="T3618" s="1"/>
  <c r="T3616" a="1"/>
  <c r="T3616" s="1"/>
  <c r="T3614" a="1"/>
  <c r="T3614" s="1"/>
  <c r="T3612" a="1"/>
  <c r="T3612" s="1"/>
  <c r="T3610" a="1"/>
  <c r="T3610" s="1"/>
  <c r="T3608" a="1"/>
  <c r="T3608" s="1"/>
  <c r="T3606" a="1"/>
  <c r="T3606" s="1"/>
  <c r="T3604" a="1"/>
  <c r="T3604" s="1"/>
  <c r="T3602" a="1"/>
  <c r="T3602" s="1"/>
  <c r="T3600" a="1"/>
  <c r="T3600" s="1"/>
  <c r="T3598" a="1"/>
  <c r="T3598" s="1"/>
  <c r="T3596" a="1"/>
  <c r="T3596" s="1"/>
  <c r="T3594" a="1"/>
  <c r="T3594" s="1"/>
  <c r="T3592" a="1"/>
  <c r="T3592" s="1"/>
  <c r="T3590" a="1"/>
  <c r="T3590" s="1"/>
  <c r="T3588" a="1"/>
  <c r="T3588" s="1"/>
  <c r="T3586" a="1"/>
  <c r="T3586" s="1"/>
  <c r="T3584" a="1"/>
  <c r="T3584" s="1"/>
  <c r="T3582" a="1"/>
  <c r="T3582" s="1"/>
  <c r="T3580" a="1"/>
  <c r="T3580" s="1"/>
  <c r="T3578" a="1"/>
  <c r="T3578" s="1"/>
  <c r="T3576" a="1"/>
  <c r="T3576" s="1"/>
  <c r="T3574" a="1"/>
  <c r="T3574" s="1"/>
  <c r="T3572" a="1"/>
  <c r="T3572" s="1"/>
  <c r="T3570" a="1"/>
  <c r="T3570" s="1"/>
  <c r="T3568" a="1"/>
  <c r="T3568" s="1"/>
  <c r="T3566" a="1"/>
  <c r="T3566" s="1"/>
  <c r="T3564" a="1"/>
  <c r="T3564" s="1"/>
  <c r="T3562" a="1"/>
  <c r="T3562" s="1"/>
  <c r="T3560" a="1"/>
  <c r="T3560" s="1"/>
  <c r="T3558" a="1"/>
  <c r="T3558" s="1"/>
  <c r="T3556" a="1"/>
  <c r="T3556" s="1"/>
  <c r="T3554" a="1"/>
  <c r="T3554" s="1"/>
  <c r="T3552" a="1"/>
  <c r="T3552" s="1"/>
  <c r="T3550" a="1"/>
  <c r="T3550" s="1"/>
  <c r="T3548" a="1"/>
  <c r="T3548" s="1"/>
  <c r="T3546" a="1"/>
  <c r="T3546" s="1"/>
  <c r="T3544" a="1"/>
  <c r="T3544" s="1"/>
  <c r="T3542" a="1"/>
  <c r="T3542" s="1"/>
  <c r="T3540" a="1"/>
  <c r="T3540" s="1"/>
  <c r="T3538" a="1"/>
  <c r="T3538" s="1"/>
  <c r="T3536" a="1"/>
  <c r="T3536" s="1"/>
  <c r="T3534" a="1"/>
  <c r="T3534" s="1"/>
  <c r="T3532" a="1"/>
  <c r="T3532" s="1"/>
  <c r="T3530" a="1"/>
  <c r="T3530" s="1"/>
  <c r="T3528" a="1"/>
  <c r="T3528" s="1"/>
  <c r="T3526" a="1"/>
  <c r="T3526" s="1"/>
  <c r="T3524" a="1"/>
  <c r="T3524" s="1"/>
  <c r="T3522" a="1"/>
  <c r="T3522" s="1"/>
  <c r="T3520" a="1"/>
  <c r="T3520" s="1"/>
  <c r="T3518" a="1"/>
  <c r="T3518" s="1"/>
  <c r="T3516" a="1"/>
  <c r="T3516" s="1"/>
  <c r="T3514" a="1"/>
  <c r="T3514" s="1"/>
  <c r="T3512" a="1"/>
  <c r="T3512" s="1"/>
  <c r="T3510" a="1"/>
  <c r="T3510" s="1"/>
  <c r="T3508" a="1"/>
  <c r="T3508" s="1"/>
  <c r="T3506" a="1"/>
  <c r="T3506" s="1"/>
  <c r="T3504" a="1"/>
  <c r="T3504" s="1"/>
  <c r="T3502" a="1"/>
  <c r="T3502" s="1"/>
  <c r="T3500" a="1"/>
  <c r="T3500" s="1"/>
  <c r="T3498" a="1"/>
  <c r="T3498" s="1"/>
  <c r="T3496" a="1"/>
  <c r="T3496" s="1"/>
  <c r="T3494" a="1"/>
  <c r="T3494" s="1"/>
  <c r="T3492" a="1"/>
  <c r="T3492" s="1"/>
  <c r="T3490" a="1"/>
  <c r="T3490" s="1"/>
  <c r="T3488" a="1"/>
  <c r="T3488" s="1"/>
  <c r="T3486" a="1"/>
  <c r="T3486" s="1"/>
  <c r="T3484" a="1"/>
  <c r="T3484" s="1"/>
  <c r="T3482" a="1"/>
  <c r="T3482" s="1"/>
  <c r="T3480" a="1"/>
  <c r="T3480" s="1"/>
  <c r="T3478" a="1"/>
  <c r="T3478" s="1"/>
  <c r="T3476" a="1"/>
  <c r="T3476" s="1"/>
  <c r="T3474" a="1"/>
  <c r="T3474" s="1"/>
  <c r="T3472" a="1"/>
  <c r="T3472" s="1"/>
  <c r="T3470" a="1"/>
  <c r="T3470" s="1"/>
  <c r="T4012" a="1"/>
  <c r="T4012" s="1"/>
  <c r="T3860" a="1"/>
  <c r="T3860" s="1"/>
  <c r="T3744" a="1"/>
  <c r="T3744" s="1"/>
  <c r="T3732" a="1"/>
  <c r="T3732" s="1"/>
  <c r="T3716" a="1"/>
  <c r="T3716" s="1"/>
  <c r="T3696" a="1"/>
  <c r="T3696" s="1"/>
  <c r="T3692" a="1"/>
  <c r="T3692" s="1"/>
  <c r="T3672" a="1"/>
  <c r="T3672" s="1"/>
  <c r="T3668" a="1"/>
  <c r="T3668" s="1"/>
  <c r="T3664" a="1"/>
  <c r="T3664" s="1"/>
  <c r="T3660" a="1"/>
  <c r="T3660" s="1"/>
  <c r="T3656" a="1"/>
  <c r="T3656" s="1"/>
  <c r="T3652" a="1"/>
  <c r="T3652" s="1"/>
  <c r="T3648" a="1"/>
  <c r="T3648" s="1"/>
  <c r="T3644" a="1"/>
  <c r="T3644" s="1"/>
  <c r="T3640" a="1"/>
  <c r="T3640" s="1"/>
  <c r="T3636" a="1"/>
  <c r="T3636" s="1"/>
  <c r="T3632" a="1"/>
  <c r="T3632" s="1"/>
  <c r="T3188" a="1"/>
  <c r="T3188" s="1"/>
  <c r="T3631" a="1"/>
  <c r="T3631" s="1"/>
  <c r="T3466" a="1"/>
  <c r="T3466" s="1"/>
  <c r="T3625" a="1"/>
  <c r="T3625" s="1"/>
  <c r="T2929" a="1"/>
  <c r="T2929" s="1"/>
  <c r="T2921" a="1"/>
  <c r="T2921" s="1"/>
  <c r="T2913" a="1"/>
  <c r="T2913" s="1"/>
  <c r="T2905" a="1"/>
  <c r="T2905" s="1"/>
  <c r="T2897" a="1"/>
  <c r="T2897" s="1"/>
  <c r="T2889" a="1"/>
  <c r="T2889" s="1"/>
  <c r="T2881" a="1"/>
  <c r="T2881" s="1"/>
  <c r="T2873" a="1"/>
  <c r="T2873" s="1"/>
  <c r="T2865" a="1"/>
  <c r="T2865" s="1"/>
  <c r="T2857" a="1"/>
  <c r="T2857" s="1"/>
  <c r="T2849" a="1"/>
  <c r="T2849" s="1"/>
  <c r="T2841" a="1"/>
  <c r="T2841" s="1"/>
  <c r="T2833" a="1"/>
  <c r="T2833" s="1"/>
  <c r="T2825" a="1"/>
  <c r="T2825" s="1"/>
  <c r="T2817" a="1"/>
  <c r="T2817" s="1"/>
  <c r="T2809" a="1"/>
  <c r="T2809" s="1"/>
  <c r="T2801" a="1"/>
  <c r="T2801" s="1"/>
  <c r="T2793" a="1"/>
  <c r="T2793" s="1"/>
  <c r="T2785" a="1"/>
  <c r="T2785" s="1"/>
  <c r="T2777" a="1"/>
  <c r="T2777" s="1"/>
  <c r="T2769" a="1"/>
  <c r="T2769" s="1"/>
  <c r="T2761" a="1"/>
  <c r="T2761" s="1"/>
  <c r="T2753" a="1"/>
  <c r="T2753" s="1"/>
  <c r="T2745" a="1"/>
  <c r="T2745" s="1"/>
  <c r="T2737" a="1"/>
  <c r="T2737" s="1"/>
  <c r="T2729" a="1"/>
  <c r="T2729" s="1"/>
  <c r="T2721" a="1"/>
  <c r="T2721" s="1"/>
  <c r="T2713" a="1"/>
  <c r="T2713" s="1"/>
  <c r="T2705" a="1"/>
  <c r="T2705" s="1"/>
  <c r="T2697" a="1"/>
  <c r="T2697" s="1"/>
  <c r="T2689" a="1"/>
  <c r="T2689" s="1"/>
  <c r="T2681" a="1"/>
  <c r="T2681" s="1"/>
  <c r="T2673" a="1"/>
  <c r="T2673" s="1"/>
  <c r="T2665" a="1"/>
  <c r="T2665" s="1"/>
  <c r="T2657" a="1"/>
  <c r="T2657" s="1"/>
  <c r="T2649" a="1"/>
  <c r="T2649" s="1"/>
  <c r="T2641" a="1"/>
  <c r="T2641" s="1"/>
  <c r="T3621" a="1"/>
  <c r="T3621" s="1"/>
  <c r="T3617" a="1"/>
  <c r="T3617" s="1"/>
  <c r="T3613" a="1"/>
  <c r="T3613" s="1"/>
  <c r="T3609" a="1"/>
  <c r="T3609" s="1"/>
  <c r="T3605" a="1"/>
  <c r="T3605" s="1"/>
  <c r="T3601" a="1"/>
  <c r="T3601" s="1"/>
  <c r="T3597" a="1"/>
  <c r="T3597" s="1"/>
  <c r="T3593" a="1"/>
  <c r="T3593" s="1"/>
  <c r="T3589" a="1"/>
  <c r="T3589" s="1"/>
  <c r="T3585" a="1"/>
  <c r="T3585" s="1"/>
  <c r="T3581" a="1"/>
  <c r="T3581" s="1"/>
  <c r="T3577" a="1"/>
  <c r="T3577" s="1"/>
  <c r="T3573" a="1"/>
  <c r="T3573" s="1"/>
  <c r="T3569" a="1"/>
  <c r="T3569" s="1"/>
  <c r="T3565" a="1"/>
  <c r="T3565" s="1"/>
  <c r="T3561" a="1"/>
  <c r="T3561" s="1"/>
  <c r="T3557" a="1"/>
  <c r="T3557" s="1"/>
  <c r="T3553" a="1"/>
  <c r="T3553" s="1"/>
  <c r="T3549" a="1"/>
  <c r="T3549" s="1"/>
  <c r="T3545" a="1"/>
  <c r="T3545" s="1"/>
  <c r="T3541" a="1"/>
  <c r="T3541" s="1"/>
  <c r="T3537" a="1"/>
  <c r="T3537" s="1"/>
  <c r="T3533" a="1"/>
  <c r="T3533" s="1"/>
  <c r="T3529" a="1"/>
  <c r="T3529" s="1"/>
  <c r="T3525" a="1"/>
  <c r="T3525" s="1"/>
  <c r="T3521" a="1"/>
  <c r="T3521" s="1"/>
  <c r="T3517" a="1"/>
  <c r="T3517" s="1"/>
  <c r="T3513" a="1"/>
  <c r="T3513" s="1"/>
  <c r="T3509" a="1"/>
  <c r="T3509" s="1"/>
  <c r="T3505" a="1"/>
  <c r="T3505" s="1"/>
  <c r="T3501" a="1"/>
  <c r="T3501" s="1"/>
  <c r="T3497" a="1"/>
  <c r="T3497" s="1"/>
  <c r="T3493" a="1"/>
  <c r="T3493" s="1"/>
  <c r="T3489" a="1"/>
  <c r="T3489" s="1"/>
  <c r="T3485" a="1"/>
  <c r="T3485" s="1"/>
  <c r="T3481" a="1"/>
  <c r="T3481" s="1"/>
  <c r="T3477" a="1"/>
  <c r="T3477" s="1"/>
  <c r="T3473" a="1"/>
  <c r="T3473" s="1"/>
  <c r="T3469" a="1"/>
  <c r="T3469" s="1"/>
  <c r="T3465" a="1"/>
  <c r="T3465" s="1"/>
  <c r="T3461" a="1"/>
  <c r="T3461" s="1"/>
  <c r="T3457" a="1"/>
  <c r="T3457" s="1"/>
  <c r="T3453" a="1"/>
  <c r="T3453" s="1"/>
  <c r="T3449" a="1"/>
  <c r="T3449" s="1"/>
  <c r="T3445" a="1"/>
  <c r="T3445" s="1"/>
  <c r="T3441" a="1"/>
  <c r="T3441" s="1"/>
  <c r="T3437" a="1"/>
  <c r="T3437" s="1"/>
  <c r="T3433" a="1"/>
  <c r="T3433" s="1"/>
  <c r="T3429" a="1"/>
  <c r="T3429" s="1"/>
  <c r="T3425" a="1"/>
  <c r="T3425" s="1"/>
  <c r="T3421" a="1"/>
  <c r="T3421" s="1"/>
  <c r="T3417" a="1"/>
  <c r="T3417" s="1"/>
  <c r="T3413" a="1"/>
  <c r="T3413" s="1"/>
  <c r="T3409" a="1"/>
  <c r="T3409" s="1"/>
  <c r="T3405" a="1"/>
  <c r="T3405" s="1"/>
  <c r="T3401" a="1"/>
  <c r="T3401" s="1"/>
  <c r="T3397" a="1"/>
  <c r="T3397" s="1"/>
  <c r="T3393" a="1"/>
  <c r="T3393" s="1"/>
  <c r="T3389" a="1"/>
  <c r="T3389" s="1"/>
  <c r="T3385" a="1"/>
  <c r="T3385" s="1"/>
  <c r="T3381" a="1"/>
  <c r="T3381" s="1"/>
  <c r="T3377" a="1"/>
  <c r="T3377" s="1"/>
  <c r="T3373" a="1"/>
  <c r="T3373" s="1"/>
  <c r="T3369" a="1"/>
  <c r="T3369" s="1"/>
  <c r="T3365" a="1"/>
  <c r="T3365" s="1"/>
  <c r="T3361" a="1"/>
  <c r="T3361" s="1"/>
  <c r="T3357" a="1"/>
  <c r="T3357" s="1"/>
  <c r="T3353" a="1"/>
  <c r="T3353" s="1"/>
  <c r="T3349" a="1"/>
  <c r="T3349" s="1"/>
  <c r="T3345" a="1"/>
  <c r="T3345" s="1"/>
  <c r="T3341" a="1"/>
  <c r="T3341" s="1"/>
  <c r="T3337" a="1"/>
  <c r="T3337" s="1"/>
  <c r="T3333" a="1"/>
  <c r="T3333" s="1"/>
  <c r="T3329" a="1"/>
  <c r="T3329" s="1"/>
  <c r="T3325" a="1"/>
  <c r="T3325" s="1"/>
  <c r="T3321" a="1"/>
  <c r="T3321" s="1"/>
  <c r="T3317" a="1"/>
  <c r="T3317" s="1"/>
  <c r="T3313" a="1"/>
  <c r="T3313" s="1"/>
  <c r="T3309" a="1"/>
  <c r="T3309" s="1"/>
  <c r="T3305" a="1"/>
  <c r="T3305" s="1"/>
  <c r="T3301" a="1"/>
  <c r="T3301" s="1"/>
  <c r="T3297" a="1"/>
  <c r="T3297" s="1"/>
  <c r="T3293" a="1"/>
  <c r="T3293" s="1"/>
  <c r="T3289" a="1"/>
  <c r="T3289" s="1"/>
  <c r="T3285" a="1"/>
  <c r="T3285" s="1"/>
  <c r="T3281" a="1"/>
  <c r="T3281" s="1"/>
  <c r="T3277" a="1"/>
  <c r="T3277" s="1"/>
  <c r="T3273" a="1"/>
  <c r="T3273" s="1"/>
  <c r="T3269" a="1"/>
  <c r="T3269" s="1"/>
  <c r="T3265" a="1"/>
  <c r="T3265" s="1"/>
  <c r="T3261" a="1"/>
  <c r="T3261" s="1"/>
  <c r="T3257" a="1"/>
  <c r="T3257" s="1"/>
  <c r="T3253" a="1"/>
  <c r="T3253" s="1"/>
  <c r="T3249" a="1"/>
  <c r="T3249" s="1"/>
  <c r="T3245" a="1"/>
  <c r="T3245" s="1"/>
  <c r="T3241" a="1"/>
  <c r="T3241" s="1"/>
  <c r="T3237" a="1"/>
  <c r="T3237" s="1"/>
  <c r="T3233" a="1"/>
  <c r="T3233" s="1"/>
  <c r="T3229" a="1"/>
  <c r="T3229" s="1"/>
  <c r="T3225" a="1"/>
  <c r="T3225" s="1"/>
  <c r="T3221" a="1"/>
  <c r="T3221" s="1"/>
  <c r="T3217" a="1"/>
  <c r="T3217" s="1"/>
  <c r="T3213" a="1"/>
  <c r="T3213" s="1"/>
  <c r="T3209" a="1"/>
  <c r="T3209" s="1"/>
  <c r="T3205" a="1"/>
  <c r="T3205" s="1"/>
  <c r="T3201" a="1"/>
  <c r="T3201" s="1"/>
  <c r="T3197" a="1"/>
  <c r="T3197" s="1"/>
  <c r="T3193" a="1"/>
  <c r="T3193" s="1"/>
  <c r="T3189" a="1"/>
  <c r="T3189" s="1"/>
  <c r="T3185" a="1"/>
  <c r="T3185" s="1"/>
  <c r="T3181" a="1"/>
  <c r="T3181" s="1"/>
  <c r="T3177" a="1"/>
  <c r="T3177" s="1"/>
  <c r="T3173" a="1"/>
  <c r="T3173" s="1"/>
  <c r="T3169" a="1"/>
  <c r="T3169" s="1"/>
  <c r="T3165" a="1"/>
  <c r="T3165" s="1"/>
  <c r="T3161" a="1"/>
  <c r="T3161" s="1"/>
  <c r="T3157" a="1"/>
  <c r="T3157" s="1"/>
  <c r="T3153" a="1"/>
  <c r="T3153" s="1"/>
  <c r="T3149" a="1"/>
  <c r="T3149" s="1"/>
  <c r="T3145" a="1"/>
  <c r="T3145" s="1"/>
  <c r="T3141" a="1"/>
  <c r="T3141" s="1"/>
  <c r="T3137" a="1"/>
  <c r="T3137" s="1"/>
  <c r="T3133" a="1"/>
  <c r="T3133" s="1"/>
  <c r="T3129" a="1"/>
  <c r="T3129" s="1"/>
  <c r="T3125" a="1"/>
  <c r="T3125" s="1"/>
  <c r="T3121" a="1"/>
  <c r="T3121" s="1"/>
  <c r="T3117" a="1"/>
  <c r="T3117" s="1"/>
  <c r="T3113" a="1"/>
  <c r="T3113" s="1"/>
  <c r="T3109" a="1"/>
  <c r="T3109" s="1"/>
  <c r="T3105" a="1"/>
  <c r="T3105" s="1"/>
  <c r="T3101" a="1"/>
  <c r="T3101" s="1"/>
  <c r="T3097" a="1"/>
  <c r="T3097" s="1"/>
  <c r="T3093" a="1"/>
  <c r="T3093" s="1"/>
  <c r="T3089" a="1"/>
  <c r="T3089" s="1"/>
  <c r="T3085" a="1"/>
  <c r="T3085" s="1"/>
  <c r="T3081" a="1"/>
  <c r="T3081" s="1"/>
  <c r="T3077" a="1"/>
  <c r="T3077" s="1"/>
  <c r="T3073" a="1"/>
  <c r="T3073" s="1"/>
  <c r="T3069" a="1"/>
  <c r="T3069" s="1"/>
  <c r="T3065" a="1"/>
  <c r="T3065" s="1"/>
  <c r="T3061" a="1"/>
  <c r="T3061" s="1"/>
  <c r="T3057" a="1"/>
  <c r="T3057" s="1"/>
  <c r="T3053" a="1"/>
  <c r="T3053" s="1"/>
  <c r="T3049" a="1"/>
  <c r="T3049" s="1"/>
  <c r="T3045" a="1"/>
  <c r="T3045" s="1"/>
  <c r="T3041" a="1"/>
  <c r="T3041" s="1"/>
  <c r="T3037" a="1"/>
  <c r="T3037" s="1"/>
  <c r="T3033" a="1"/>
  <c r="T3033" s="1"/>
  <c r="T3029" a="1"/>
  <c r="T3029" s="1"/>
  <c r="T3025" a="1"/>
  <c r="T3025" s="1"/>
  <c r="T3021" a="1"/>
  <c r="T3021" s="1"/>
  <c r="T3015" a="1"/>
  <c r="T3015" s="1"/>
  <c r="T3012" a="1"/>
  <c r="T3012" s="1"/>
  <c r="T3007" a="1"/>
  <c r="T3007" s="1"/>
  <c r="T3004" a="1"/>
  <c r="T3004" s="1"/>
  <c r="T2999" a="1"/>
  <c r="T2999" s="1"/>
  <c r="T2996" a="1"/>
  <c r="T2996" s="1"/>
  <c r="T2991" a="1"/>
  <c r="T2991" s="1"/>
  <c r="T2988" a="1"/>
  <c r="T2988" s="1"/>
  <c r="T2983" a="1"/>
  <c r="T2983" s="1"/>
  <c r="T2413" a="1"/>
  <c r="T2413" s="1"/>
  <c r="T2405" a="1"/>
  <c r="T2405" s="1"/>
  <c r="T2397" a="1"/>
  <c r="T2397" s="1"/>
  <c r="T2389" a="1"/>
  <c r="T2389" s="1"/>
  <c r="T2381" a="1"/>
  <c r="T2381" s="1"/>
  <c r="T2373" a="1"/>
  <c r="T2373" s="1"/>
  <c r="T2365" a="1"/>
  <c r="T2365" s="1"/>
  <c r="T3462" a="1"/>
  <c r="T3462" s="1"/>
  <c r="T3458" a="1"/>
  <c r="T3458" s="1"/>
  <c r="T3454" a="1"/>
  <c r="T3454" s="1"/>
  <c r="T3450" a="1"/>
  <c r="T3450" s="1"/>
  <c r="T3446" a="1"/>
  <c r="T3446" s="1"/>
  <c r="T3442" a="1"/>
  <c r="T3442" s="1"/>
  <c r="T3438" a="1"/>
  <c r="T3438" s="1"/>
  <c r="T3434" a="1"/>
  <c r="T3434" s="1"/>
  <c r="T3430" a="1"/>
  <c r="T3430" s="1"/>
  <c r="T3426" a="1"/>
  <c r="T3426" s="1"/>
  <c r="T3422" a="1"/>
  <c r="T3422" s="1"/>
  <c r="T3418" a="1"/>
  <c r="T3418" s="1"/>
  <c r="T3414" a="1"/>
  <c r="T3414" s="1"/>
  <c r="T3410" a="1"/>
  <c r="T3410" s="1"/>
  <c r="T3406" a="1"/>
  <c r="T3406" s="1"/>
  <c r="T3402" a="1"/>
  <c r="T3402" s="1"/>
  <c r="T3398" a="1"/>
  <c r="T3398" s="1"/>
  <c r="T3394" a="1"/>
  <c r="T3394" s="1"/>
  <c r="T3390" a="1"/>
  <c r="T3390" s="1"/>
  <c r="T3386" a="1"/>
  <c r="T3386" s="1"/>
  <c r="T3382" a="1"/>
  <c r="T3382" s="1"/>
  <c r="T3378" a="1"/>
  <c r="T3378" s="1"/>
  <c r="T3374" a="1"/>
  <c r="T3374" s="1"/>
  <c r="T3370" a="1"/>
  <c r="T3370" s="1"/>
  <c r="T3366" a="1"/>
  <c r="T3366" s="1"/>
  <c r="T3362" a="1"/>
  <c r="T3362" s="1"/>
  <c r="T3358" a="1"/>
  <c r="T3358" s="1"/>
  <c r="T3354" a="1"/>
  <c r="T3354" s="1"/>
  <c r="T3350" a="1"/>
  <c r="T3350" s="1"/>
  <c r="T3346" a="1"/>
  <c r="T3346" s="1"/>
  <c r="T3342" a="1"/>
  <c r="T3342" s="1"/>
  <c r="T3338" a="1"/>
  <c r="T3338" s="1"/>
  <c r="T3334" a="1"/>
  <c r="T3334" s="1"/>
  <c r="T3330" a="1"/>
  <c r="T3330" s="1"/>
  <c r="T3326" a="1"/>
  <c r="T3326" s="1"/>
  <c r="T3322" a="1"/>
  <c r="T3322" s="1"/>
  <c r="T3318" a="1"/>
  <c r="T3318" s="1"/>
  <c r="T3314" a="1"/>
  <c r="T3314" s="1"/>
  <c r="T3310" a="1"/>
  <c r="T3310" s="1"/>
  <c r="T3306" a="1"/>
  <c r="T3306" s="1"/>
  <c r="T3302" a="1"/>
  <c r="T3302" s="1"/>
  <c r="T3298" a="1"/>
  <c r="T3298" s="1"/>
  <c r="T3294" a="1"/>
  <c r="T3294" s="1"/>
  <c r="T3290" a="1"/>
  <c r="T3290" s="1"/>
  <c r="T3286" a="1"/>
  <c r="T3286" s="1"/>
  <c r="T3282" a="1"/>
  <c r="T3282" s="1"/>
  <c r="T3278" a="1"/>
  <c r="T3278" s="1"/>
  <c r="T3274" a="1"/>
  <c r="T3274" s="1"/>
  <c r="T3270" a="1"/>
  <c r="T3270" s="1"/>
  <c r="T3266" a="1"/>
  <c r="T3266" s="1"/>
  <c r="T3262" a="1"/>
  <c r="T3262" s="1"/>
  <c r="T3258" a="1"/>
  <c r="T3258" s="1"/>
  <c r="T3254" a="1"/>
  <c r="T3254" s="1"/>
  <c r="T3250" a="1"/>
  <c r="T3250" s="1"/>
  <c r="T3246" a="1"/>
  <c r="T3246" s="1"/>
  <c r="T3242" a="1"/>
  <c r="T3242" s="1"/>
  <c r="T3238" a="1"/>
  <c r="T3238" s="1"/>
  <c r="T3234" a="1"/>
  <c r="T3234" s="1"/>
  <c r="T3230" a="1"/>
  <c r="T3230" s="1"/>
  <c r="T3226" a="1"/>
  <c r="T3226" s="1"/>
  <c r="T3222" a="1"/>
  <c r="T3222" s="1"/>
  <c r="T3218" a="1"/>
  <c r="T3218" s="1"/>
  <c r="T3214" a="1"/>
  <c r="T3214" s="1"/>
  <c r="T3210" a="1"/>
  <c r="T3210" s="1"/>
  <c r="T3206" a="1"/>
  <c r="T3206" s="1"/>
  <c r="T3202" a="1"/>
  <c r="T3202" s="1"/>
  <c r="T3198" a="1"/>
  <c r="T3198" s="1"/>
  <c r="T3194" a="1"/>
  <c r="T3194" s="1"/>
  <c r="T3190" a="1"/>
  <c r="T3190" s="1"/>
  <c r="T3186" a="1"/>
  <c r="T3186" s="1"/>
  <c r="T3182" a="1"/>
  <c r="T3182" s="1"/>
  <c r="T3178" a="1"/>
  <c r="T3178" s="1"/>
  <c r="T3174" a="1"/>
  <c r="T3174" s="1"/>
  <c r="T3170" a="1"/>
  <c r="T3170" s="1"/>
  <c r="T3166" a="1"/>
  <c r="T3166" s="1"/>
  <c r="T3162" a="1"/>
  <c r="T3162" s="1"/>
  <c r="T3158" a="1"/>
  <c r="T3158" s="1"/>
  <c r="T3154" a="1"/>
  <c r="T3154" s="1"/>
  <c r="T3150" a="1"/>
  <c r="T3150" s="1"/>
  <c r="T3146" a="1"/>
  <c r="T3146" s="1"/>
  <c r="T3142" a="1"/>
  <c r="T3142" s="1"/>
  <c r="T3138" a="1"/>
  <c r="T3138" s="1"/>
  <c r="T3134" a="1"/>
  <c r="T3134" s="1"/>
  <c r="T3130" a="1"/>
  <c r="T3130" s="1"/>
  <c r="T3126" a="1"/>
  <c r="T3126" s="1"/>
  <c r="T3122" a="1"/>
  <c r="T3122" s="1"/>
  <c r="T3118" a="1"/>
  <c r="T3118" s="1"/>
  <c r="T3114" a="1"/>
  <c r="T3114" s="1"/>
  <c r="T3110" a="1"/>
  <c r="T3110" s="1"/>
  <c r="T3106" a="1"/>
  <c r="T3106" s="1"/>
  <c r="T3102" a="1"/>
  <c r="T3102" s="1"/>
  <c r="T3098" a="1"/>
  <c r="T3098" s="1"/>
  <c r="T3094" a="1"/>
  <c r="T3094" s="1"/>
  <c r="T3090" a="1"/>
  <c r="T3090" s="1"/>
  <c r="T3086" a="1"/>
  <c r="T3086" s="1"/>
  <c r="T3082" a="1"/>
  <c r="T3082" s="1"/>
  <c r="T3078" a="1"/>
  <c r="T3078" s="1"/>
  <c r="T3074" a="1"/>
  <c r="T3074" s="1"/>
  <c r="T3070" a="1"/>
  <c r="T3070" s="1"/>
  <c r="T3066" a="1"/>
  <c r="T3066" s="1"/>
  <c r="T3062" a="1"/>
  <c r="T3062" s="1"/>
  <c r="T3058" a="1"/>
  <c r="T3058" s="1"/>
  <c r="T3054" a="1"/>
  <c r="T3054" s="1"/>
  <c r="T3050" a="1"/>
  <c r="T3050" s="1"/>
  <c r="T3046" a="1"/>
  <c r="T3046" s="1"/>
  <c r="T3042" a="1"/>
  <c r="T3042" s="1"/>
  <c r="T3038" a="1"/>
  <c r="T3038" s="1"/>
  <c r="T3034" a="1"/>
  <c r="T3034" s="1"/>
  <c r="T3030" a="1"/>
  <c r="T3030" s="1"/>
  <c r="T3026" a="1"/>
  <c r="T3026" s="1"/>
  <c r="T3022" a="1"/>
  <c r="T3022" s="1"/>
  <c r="T3013" a="1"/>
  <c r="T3013" s="1"/>
  <c r="T3005" a="1"/>
  <c r="T3005" s="1"/>
  <c r="T2997" a="1"/>
  <c r="T2997" s="1"/>
  <c r="T2989" a="1"/>
  <c r="T2989" s="1"/>
  <c r="T2981" a="1"/>
  <c r="T2981" s="1"/>
  <c r="T2977" a="1"/>
  <c r="T2977" s="1"/>
  <c r="T2973" a="1"/>
  <c r="T2973" s="1"/>
  <c r="T2969" a="1"/>
  <c r="T2969" s="1"/>
  <c r="T2965" a="1"/>
  <c r="T2965" s="1"/>
  <c r="T2961" a="1"/>
  <c r="T2961" s="1"/>
  <c r="T2957" a="1"/>
  <c r="T2957" s="1"/>
  <c r="T2953" a="1"/>
  <c r="T2953" s="1"/>
  <c r="T2949" a="1"/>
  <c r="T2949" s="1"/>
  <c r="T2945" a="1"/>
  <c r="T2945" s="1"/>
  <c r="T2941" a="1"/>
  <c r="T2941" s="1"/>
  <c r="T2937" a="1"/>
  <c r="T2937" s="1"/>
  <c r="T2933" a="1"/>
  <c r="T2933" s="1"/>
  <c r="T2925" a="1"/>
  <c r="T2925" s="1"/>
  <c r="T2917" a="1"/>
  <c r="T2917" s="1"/>
  <c r="T2909" a="1"/>
  <c r="T2909" s="1"/>
  <c r="T2901" a="1"/>
  <c r="T2901" s="1"/>
  <c r="T2893" a="1"/>
  <c r="T2893" s="1"/>
  <c r="T2885" a="1"/>
  <c r="T2885" s="1"/>
  <c r="T2877" a="1"/>
  <c r="T2877" s="1"/>
  <c r="T2869" a="1"/>
  <c r="T2869" s="1"/>
  <c r="T2861" a="1"/>
  <c r="T2861" s="1"/>
  <c r="T2853" a="1"/>
  <c r="T2853" s="1"/>
  <c r="T2845" a="1"/>
  <c r="T2845" s="1"/>
  <c r="T2837" a="1"/>
  <c r="T2837" s="1"/>
  <c r="T2829" a="1"/>
  <c r="T2829" s="1"/>
  <c r="T2821" a="1"/>
  <c r="T2821" s="1"/>
  <c r="T2813" a="1"/>
  <c r="T2813" s="1"/>
  <c r="T2805" a="1"/>
  <c r="T2805" s="1"/>
  <c r="T2797" a="1"/>
  <c r="T2797" s="1"/>
  <c r="T2789" a="1"/>
  <c r="T2789" s="1"/>
  <c r="T2781" a="1"/>
  <c r="T2781" s="1"/>
  <c r="T2773" a="1"/>
  <c r="T2773" s="1"/>
  <c r="T2765" a="1"/>
  <c r="T2765" s="1"/>
  <c r="T2757" a="1"/>
  <c r="T2757" s="1"/>
  <c r="T2749" a="1"/>
  <c r="T2749" s="1"/>
  <c r="T2741" a="1"/>
  <c r="T2741" s="1"/>
  <c r="T2733" a="1"/>
  <c r="T2733" s="1"/>
  <c r="T2725" a="1"/>
  <c r="T2725" s="1"/>
  <c r="T2717" a="1"/>
  <c r="T2717" s="1"/>
  <c r="T2709" a="1"/>
  <c r="T2709" s="1"/>
  <c r="T2701" a="1"/>
  <c r="T2701" s="1"/>
  <c r="T2693" a="1"/>
  <c r="T2693" s="1"/>
  <c r="T2685" a="1"/>
  <c r="T2685" s="1"/>
  <c r="T2677" a="1"/>
  <c r="T2677" s="1"/>
  <c r="T2669" a="1"/>
  <c r="T2669" s="1"/>
  <c r="T2661" a="1"/>
  <c r="T2661" s="1"/>
  <c r="T2653" a="1"/>
  <c r="T2653" s="1"/>
  <c r="T2645" a="1"/>
  <c r="T2645" s="1"/>
  <c r="T3018" a="1"/>
  <c r="T3018" s="1"/>
  <c r="T2637" a="1"/>
  <c r="T2637" s="1"/>
  <c r="T3627" a="1"/>
  <c r="T3627" s="1"/>
  <c r="T3623" a="1"/>
  <c r="T3623" s="1"/>
  <c r="T3619" a="1"/>
  <c r="T3619" s="1"/>
  <c r="T3615" a="1"/>
  <c r="T3615" s="1"/>
  <c r="T3611" a="1"/>
  <c r="T3611" s="1"/>
  <c r="T3607" a="1"/>
  <c r="T3607" s="1"/>
  <c r="T3603" a="1"/>
  <c r="T3603" s="1"/>
  <c r="T3599" a="1"/>
  <c r="T3599" s="1"/>
  <c r="T3595" a="1"/>
  <c r="T3595" s="1"/>
  <c r="T3591" a="1"/>
  <c r="T3591" s="1"/>
  <c r="T3587" a="1"/>
  <c r="T3587" s="1"/>
  <c r="T3583" a="1"/>
  <c r="T3583" s="1"/>
  <c r="T3579" a="1"/>
  <c r="T3579" s="1"/>
  <c r="T3575" a="1"/>
  <c r="T3575" s="1"/>
  <c r="T3571" a="1"/>
  <c r="T3571" s="1"/>
  <c r="T3567" a="1"/>
  <c r="T3567" s="1"/>
  <c r="T3563" a="1"/>
  <c r="T3563" s="1"/>
  <c r="T3559" a="1"/>
  <c r="T3559" s="1"/>
  <c r="T3555" a="1"/>
  <c r="T3555" s="1"/>
  <c r="T3551" a="1"/>
  <c r="T3551" s="1"/>
  <c r="T3547" a="1"/>
  <c r="T3547" s="1"/>
  <c r="T3543" a="1"/>
  <c r="T3543" s="1"/>
  <c r="T3539" a="1"/>
  <c r="T3539" s="1"/>
  <c r="T3535" a="1"/>
  <c r="T3535" s="1"/>
  <c r="T3531" a="1"/>
  <c r="T3531" s="1"/>
  <c r="T3527" a="1"/>
  <c r="T3527" s="1"/>
  <c r="T3523" a="1"/>
  <c r="T3523" s="1"/>
  <c r="T3519" a="1"/>
  <c r="T3519" s="1"/>
  <c r="T3515" a="1"/>
  <c r="T3515" s="1"/>
  <c r="T3511" a="1"/>
  <c r="T3511" s="1"/>
  <c r="T3507" a="1"/>
  <c r="T3507" s="1"/>
  <c r="T3503" a="1"/>
  <c r="T3503" s="1"/>
  <c r="T3499" a="1"/>
  <c r="T3499" s="1"/>
  <c r="T3495" a="1"/>
  <c r="T3495" s="1"/>
  <c r="T3491" a="1"/>
  <c r="T3491" s="1"/>
  <c r="T3487" a="1"/>
  <c r="T3487" s="1"/>
  <c r="T3483" a="1"/>
  <c r="T3483" s="1"/>
  <c r="T3479" a="1"/>
  <c r="T3479" s="1"/>
  <c r="T3475" a="1"/>
  <c r="T3475" s="1"/>
  <c r="T3471" a="1"/>
  <c r="T3471" s="1"/>
  <c r="T3467" a="1"/>
  <c r="T3467" s="1"/>
  <c r="T3463" a="1"/>
  <c r="T3463" s="1"/>
  <c r="T3459" a="1"/>
  <c r="T3459" s="1"/>
  <c r="T3455" a="1"/>
  <c r="T3455" s="1"/>
  <c r="T3451" a="1"/>
  <c r="T3451" s="1"/>
  <c r="T3447" a="1"/>
  <c r="T3447" s="1"/>
  <c r="T3443" a="1"/>
  <c r="T3443" s="1"/>
  <c r="T3439" a="1"/>
  <c r="T3439" s="1"/>
  <c r="T3435" a="1"/>
  <c r="T3435" s="1"/>
  <c r="T3431" a="1"/>
  <c r="T3431" s="1"/>
  <c r="T3427" a="1"/>
  <c r="T3427" s="1"/>
  <c r="T3423" a="1"/>
  <c r="T3423" s="1"/>
  <c r="T3419" a="1"/>
  <c r="T3419" s="1"/>
  <c r="T3415" a="1"/>
  <c r="T3415" s="1"/>
  <c r="T3411" a="1"/>
  <c r="T3411" s="1"/>
  <c r="T3407" a="1"/>
  <c r="T3407" s="1"/>
  <c r="T3403" a="1"/>
  <c r="T3403" s="1"/>
  <c r="T3399" a="1"/>
  <c r="T3399" s="1"/>
  <c r="T3395" a="1"/>
  <c r="T3395" s="1"/>
  <c r="T3391" a="1"/>
  <c r="T3391" s="1"/>
  <c r="T3387" a="1"/>
  <c r="T3387" s="1"/>
  <c r="T3383" a="1"/>
  <c r="T3383" s="1"/>
  <c r="T3379" a="1"/>
  <c r="T3379" s="1"/>
  <c r="T3375" a="1"/>
  <c r="T3375" s="1"/>
  <c r="T3371" a="1"/>
  <c r="T3371" s="1"/>
  <c r="T3367" a="1"/>
  <c r="T3367" s="1"/>
  <c r="T3363" a="1"/>
  <c r="T3363" s="1"/>
  <c r="T3359" a="1"/>
  <c r="T3359" s="1"/>
  <c r="T3355" a="1"/>
  <c r="T3355" s="1"/>
  <c r="T3351" a="1"/>
  <c r="T3351" s="1"/>
  <c r="T3347" a="1"/>
  <c r="T3347" s="1"/>
  <c r="T3343" a="1"/>
  <c r="T3343" s="1"/>
  <c r="T3339" a="1"/>
  <c r="T3339" s="1"/>
  <c r="T3335" a="1"/>
  <c r="T3335" s="1"/>
  <c r="T3331" a="1"/>
  <c r="T3331" s="1"/>
  <c r="T3327" a="1"/>
  <c r="T3327" s="1"/>
  <c r="T3323" a="1"/>
  <c r="T3323" s="1"/>
  <c r="T3319" a="1"/>
  <c r="T3319" s="1"/>
  <c r="T3315" a="1"/>
  <c r="T3315" s="1"/>
  <c r="T3311" a="1"/>
  <c r="T3311" s="1"/>
  <c r="T3307" a="1"/>
  <c r="T3307" s="1"/>
  <c r="T3303" a="1"/>
  <c r="T3303" s="1"/>
  <c r="T3299" a="1"/>
  <c r="T3299" s="1"/>
  <c r="T3295" a="1"/>
  <c r="T3295" s="1"/>
  <c r="T3291" a="1"/>
  <c r="T3291" s="1"/>
  <c r="T3287" a="1"/>
  <c r="T3287" s="1"/>
  <c r="T3283" a="1"/>
  <c r="T3283" s="1"/>
  <c r="T3279" a="1"/>
  <c r="T3279" s="1"/>
  <c r="T3275" a="1"/>
  <c r="T3275" s="1"/>
  <c r="T3271" a="1"/>
  <c r="T3271" s="1"/>
  <c r="T3267" a="1"/>
  <c r="T3267" s="1"/>
  <c r="T3263" a="1"/>
  <c r="T3263" s="1"/>
  <c r="T3259" a="1"/>
  <c r="T3259" s="1"/>
  <c r="T3255" a="1"/>
  <c r="T3255" s="1"/>
  <c r="T3251" a="1"/>
  <c r="T3251" s="1"/>
  <c r="T3247" a="1"/>
  <c r="T3247" s="1"/>
  <c r="T3243" a="1"/>
  <c r="T3243" s="1"/>
  <c r="T3239" a="1"/>
  <c r="T3239" s="1"/>
  <c r="T3235" a="1"/>
  <c r="T3235" s="1"/>
  <c r="T3231" a="1"/>
  <c r="T3231" s="1"/>
  <c r="T3227" a="1"/>
  <c r="T3227" s="1"/>
  <c r="T3223" a="1"/>
  <c r="T3223" s="1"/>
  <c r="T3219" a="1"/>
  <c r="T3219" s="1"/>
  <c r="T3215" a="1"/>
  <c r="T3215" s="1"/>
  <c r="T3211" a="1"/>
  <c r="T3211" s="1"/>
  <c r="T3207" a="1"/>
  <c r="T3207" s="1"/>
  <c r="T3203" a="1"/>
  <c r="T3203" s="1"/>
  <c r="T3199" a="1"/>
  <c r="T3199" s="1"/>
  <c r="T3195" a="1"/>
  <c r="T3195" s="1"/>
  <c r="T3191" a="1"/>
  <c r="T3191" s="1"/>
  <c r="T3187" a="1"/>
  <c r="T3187" s="1"/>
  <c r="T3183" a="1"/>
  <c r="T3183" s="1"/>
  <c r="T3179" a="1"/>
  <c r="T3179" s="1"/>
  <c r="T3175" a="1"/>
  <c r="T3175" s="1"/>
  <c r="T3171" a="1"/>
  <c r="T3171" s="1"/>
  <c r="T3167" a="1"/>
  <c r="T3167" s="1"/>
  <c r="T3163" a="1"/>
  <c r="T3163" s="1"/>
  <c r="T3159" a="1"/>
  <c r="T3159" s="1"/>
  <c r="T3155" a="1"/>
  <c r="T3155" s="1"/>
  <c r="T3151" a="1"/>
  <c r="T3151" s="1"/>
  <c r="T3147" a="1"/>
  <c r="T3147" s="1"/>
  <c r="T3143" a="1"/>
  <c r="T3143" s="1"/>
  <c r="T3139" a="1"/>
  <c r="T3139" s="1"/>
  <c r="T3135" a="1"/>
  <c r="T3135" s="1"/>
  <c r="T3131" a="1"/>
  <c r="T3131" s="1"/>
  <c r="T3127" a="1"/>
  <c r="T3127" s="1"/>
  <c r="T3123" a="1"/>
  <c r="T3123" s="1"/>
  <c r="T3119" a="1"/>
  <c r="T3119" s="1"/>
  <c r="T3115" a="1"/>
  <c r="T3115" s="1"/>
  <c r="T3111" a="1"/>
  <c r="T3111" s="1"/>
  <c r="T3107" a="1"/>
  <c r="T3107" s="1"/>
  <c r="T3103" a="1"/>
  <c r="T3103" s="1"/>
  <c r="T3099" a="1"/>
  <c r="T3099" s="1"/>
  <c r="T3095" a="1"/>
  <c r="T3095" s="1"/>
  <c r="T3091" a="1"/>
  <c r="T3091" s="1"/>
  <c r="T3087" a="1"/>
  <c r="T3087" s="1"/>
  <c r="T3083" a="1"/>
  <c r="T3083" s="1"/>
  <c r="T3079" a="1"/>
  <c r="T3079" s="1"/>
  <c r="T3075" a="1"/>
  <c r="T3075" s="1"/>
  <c r="T3071" a="1"/>
  <c r="T3071" s="1"/>
  <c r="T3067" a="1"/>
  <c r="T3067" s="1"/>
  <c r="T3063" a="1"/>
  <c r="T3063" s="1"/>
  <c r="T3059" a="1"/>
  <c r="T3059" s="1"/>
  <c r="T3055" a="1"/>
  <c r="T3055" s="1"/>
  <c r="T3051" a="1"/>
  <c r="T3051" s="1"/>
  <c r="T3047" a="1"/>
  <c r="T3047" s="1"/>
  <c r="T3043" a="1"/>
  <c r="T3043" s="1"/>
  <c r="T3039" a="1"/>
  <c r="T3039" s="1"/>
  <c r="T3035" a="1"/>
  <c r="T3035" s="1"/>
  <c r="T3031" a="1"/>
  <c r="T3031" s="1"/>
  <c r="T3027" a="1"/>
  <c r="T3027" s="1"/>
  <c r="T3023" a="1"/>
  <c r="T3023" s="1"/>
  <c r="T3019" a="1"/>
  <c r="T3019" s="1"/>
  <c r="T3016" a="1"/>
  <c r="T3016" s="1"/>
  <c r="T3011" a="1"/>
  <c r="T3011" s="1"/>
  <c r="T3008" a="1"/>
  <c r="T3008" s="1"/>
  <c r="T3003" a="1"/>
  <c r="T3003" s="1"/>
  <c r="T3000" a="1"/>
  <c r="T3000" s="1"/>
  <c r="T2995" a="1"/>
  <c r="T2995" s="1"/>
  <c r="T2992" a="1"/>
  <c r="T2992" s="1"/>
  <c r="T2987" a="1"/>
  <c r="T2987" s="1"/>
  <c r="T2984" a="1"/>
  <c r="T2984" s="1"/>
  <c r="T2980" a="1"/>
  <c r="T2980" s="1"/>
  <c r="T2976" a="1"/>
  <c r="T2976" s="1"/>
  <c r="T2972" a="1"/>
  <c r="T2972" s="1"/>
  <c r="T2968" a="1"/>
  <c r="T2968" s="1"/>
  <c r="T2964" a="1"/>
  <c r="T2964" s="1"/>
  <c r="T2960" a="1"/>
  <c r="T2960" s="1"/>
  <c r="T2956" a="1"/>
  <c r="T2956" s="1"/>
  <c r="T2952" a="1"/>
  <c r="T2952" s="1"/>
  <c r="T2948" a="1"/>
  <c r="T2948" s="1"/>
  <c r="T2944" a="1"/>
  <c r="T2944" s="1"/>
  <c r="T2940" a="1"/>
  <c r="T2940" s="1"/>
  <c r="T2633" a="1"/>
  <c r="T2633" s="1"/>
  <c r="T2629" a="1"/>
  <c r="T2629" s="1"/>
  <c r="T2625" a="1"/>
  <c r="T2625" s="1"/>
  <c r="T2621" a="1"/>
  <c r="T2621" s="1"/>
  <c r="T2617" a="1"/>
  <c r="T2617" s="1"/>
  <c r="T2613" a="1"/>
  <c r="T2613" s="1"/>
  <c r="T2609" a="1"/>
  <c r="T2609" s="1"/>
  <c r="T2605" a="1"/>
  <c r="T2605" s="1"/>
  <c r="T2601" a="1"/>
  <c r="T2601" s="1"/>
  <c r="T2597" a="1"/>
  <c r="T2597" s="1"/>
  <c r="T2593" a="1"/>
  <c r="T2593" s="1"/>
  <c r="T2589" a="1"/>
  <c r="T2589" s="1"/>
  <c r="T2585" a="1"/>
  <c r="T2585" s="1"/>
  <c r="T2581" a="1"/>
  <c r="T2581" s="1"/>
  <c r="T2577" a="1"/>
  <c r="T2577" s="1"/>
  <c r="T2573" a="1"/>
  <c r="T2573" s="1"/>
  <c r="T2569" a="1"/>
  <c r="T2569" s="1"/>
  <c r="T2565" a="1"/>
  <c r="T2565" s="1"/>
  <c r="T2561" a="1"/>
  <c r="T2561" s="1"/>
  <c r="T2557" a="1"/>
  <c r="T2557" s="1"/>
  <c r="T2553" a="1"/>
  <c r="T2553" s="1"/>
  <c r="T2549" a="1"/>
  <c r="T2549" s="1"/>
  <c r="T2545" a="1"/>
  <c r="T2545" s="1"/>
  <c r="T2541" a="1"/>
  <c r="T2541" s="1"/>
  <c r="T2537" a="1"/>
  <c r="T2537" s="1"/>
  <c r="T2533" a="1"/>
  <c r="T2533" s="1"/>
  <c r="T2529" a="1"/>
  <c r="T2529" s="1"/>
  <c r="T2525" a="1"/>
  <c r="T2525" s="1"/>
  <c r="T2521" a="1"/>
  <c r="T2521" s="1"/>
  <c r="T2517" a="1"/>
  <c r="T2517" s="1"/>
  <c r="T2513" a="1"/>
  <c r="T2513" s="1"/>
  <c r="T2509" a="1"/>
  <c r="T2509" s="1"/>
  <c r="T2505" a="1"/>
  <c r="T2505" s="1"/>
  <c r="T2501" a="1"/>
  <c r="T2501" s="1"/>
  <c r="T2497" a="1"/>
  <c r="T2497" s="1"/>
  <c r="T2493" a="1"/>
  <c r="T2493" s="1"/>
  <c r="T2489" a="1"/>
  <c r="T2489" s="1"/>
  <c r="T2485" a="1"/>
  <c r="T2485" s="1"/>
  <c r="T2481" a="1"/>
  <c r="T2481" s="1"/>
  <c r="T2477" a="1"/>
  <c r="T2477" s="1"/>
  <c r="T2473" a="1"/>
  <c r="T2473" s="1"/>
  <c r="T2469" a="1"/>
  <c r="T2469" s="1"/>
  <c r="T2465" a="1"/>
  <c r="T2465" s="1"/>
  <c r="T2461" a="1"/>
  <c r="T2461" s="1"/>
  <c r="T2457" a="1"/>
  <c r="T2457" s="1"/>
  <c r="T2453" a="1"/>
  <c r="T2453" s="1"/>
  <c r="T2449" a="1"/>
  <c r="T2449" s="1"/>
  <c r="T2445" a="1"/>
  <c r="T2445" s="1"/>
  <c r="T2441" a="1"/>
  <c r="T2441" s="1"/>
  <c r="T2437" a="1"/>
  <c r="T2437" s="1"/>
  <c r="T2433" a="1"/>
  <c r="T2433" s="1"/>
  <c r="T2429" a="1"/>
  <c r="T2429" s="1"/>
  <c r="T2425" a="1"/>
  <c r="T2425" s="1"/>
  <c r="T2421" a="1"/>
  <c r="T2421" s="1"/>
  <c r="T2716" a="1"/>
  <c r="T2716" s="1"/>
  <c r="T2325" a="1"/>
  <c r="T2325" s="1"/>
  <c r="T2317" a="1"/>
  <c r="T2317" s="1"/>
  <c r="T2309" a="1"/>
  <c r="T2309" s="1"/>
  <c r="T2301" a="1"/>
  <c r="T2301" s="1"/>
  <c r="T2293" a="1"/>
  <c r="T2293" s="1"/>
  <c r="T2285" a="1"/>
  <c r="T2285" s="1"/>
  <c r="T2277" a="1"/>
  <c r="T2277" s="1"/>
  <c r="T2269" a="1"/>
  <c r="T2269" s="1"/>
  <c r="T2261" a="1"/>
  <c r="T2261" s="1"/>
  <c r="T2253" a="1"/>
  <c r="T2253" s="1"/>
  <c r="T2245" a="1"/>
  <c r="T2245" s="1"/>
  <c r="T2237" a="1"/>
  <c r="T2237" s="1"/>
  <c r="T2229" a="1"/>
  <c r="T2229" s="1"/>
  <c r="T2328" a="1"/>
  <c r="T2328" s="1"/>
  <c r="T3014" a="1"/>
  <c r="T3014" s="1"/>
  <c r="T3010" a="1"/>
  <c r="T3010" s="1"/>
  <c r="T3006" a="1"/>
  <c r="T3006" s="1"/>
  <c r="T3002" a="1"/>
  <c r="T3002" s="1"/>
  <c r="T2998" a="1"/>
  <c r="T2998" s="1"/>
  <c r="T2994" a="1"/>
  <c r="T2994" s="1"/>
  <c r="T2990" a="1"/>
  <c r="T2990" s="1"/>
  <c r="T2986" a="1"/>
  <c r="T2986" s="1"/>
  <c r="T2982" a="1"/>
  <c r="T2982" s="1"/>
  <c r="T2978" a="1"/>
  <c r="T2978" s="1"/>
  <c r="T2974" a="1"/>
  <c r="T2974" s="1"/>
  <c r="T2970" a="1"/>
  <c r="T2970" s="1"/>
  <c r="T2966" a="1"/>
  <c r="T2966" s="1"/>
  <c r="T2962" a="1"/>
  <c r="T2962" s="1"/>
  <c r="T2958" a="1"/>
  <c r="T2958" s="1"/>
  <c r="T2954" a="1"/>
  <c r="T2954" s="1"/>
  <c r="T2950" a="1"/>
  <c r="T2950" s="1"/>
  <c r="T2946" a="1"/>
  <c r="T2946" s="1"/>
  <c r="T2942" a="1"/>
  <c r="T2942" s="1"/>
  <c r="T2938" a="1"/>
  <c r="T2938" s="1"/>
  <c r="T2934" a="1"/>
  <c r="T2934" s="1"/>
  <c r="T2930" a="1"/>
  <c r="T2930" s="1"/>
  <c r="T2926" a="1"/>
  <c r="T2926" s="1"/>
  <c r="T2922" a="1"/>
  <c r="T2922" s="1"/>
  <c r="T2918" a="1"/>
  <c r="T2918" s="1"/>
  <c r="T2914" a="1"/>
  <c r="T2914" s="1"/>
  <c r="T2910" a="1"/>
  <c r="T2910" s="1"/>
  <c r="T2906" a="1"/>
  <c r="T2906" s="1"/>
  <c r="T2902" a="1"/>
  <c r="T2902" s="1"/>
  <c r="T2898" a="1"/>
  <c r="T2898" s="1"/>
  <c r="T2894" a="1"/>
  <c r="T2894" s="1"/>
  <c r="T2890" a="1"/>
  <c r="T2890" s="1"/>
  <c r="T2886" a="1"/>
  <c r="T2886" s="1"/>
  <c r="T2882" a="1"/>
  <c r="T2882" s="1"/>
  <c r="T2878" a="1"/>
  <c r="T2878" s="1"/>
  <c r="T2874" a="1"/>
  <c r="T2874" s="1"/>
  <c r="T2870" a="1"/>
  <c r="T2870" s="1"/>
  <c r="T2866" a="1"/>
  <c r="T2866" s="1"/>
  <c r="T2862" a="1"/>
  <c r="T2862" s="1"/>
  <c r="T2858" a="1"/>
  <c r="T2858" s="1"/>
  <c r="T2854" a="1"/>
  <c r="T2854" s="1"/>
  <c r="T2850" a="1"/>
  <c r="T2850" s="1"/>
  <c r="T2846" a="1"/>
  <c r="T2846" s="1"/>
  <c r="T2842" a="1"/>
  <c r="T2842" s="1"/>
  <c r="T2838" a="1"/>
  <c r="T2838" s="1"/>
  <c r="T2834" a="1"/>
  <c r="T2834" s="1"/>
  <c r="T2830" a="1"/>
  <c r="T2830" s="1"/>
  <c r="T2826" a="1"/>
  <c r="T2826" s="1"/>
  <c r="T2822" a="1"/>
  <c r="T2822" s="1"/>
  <c r="T2818" a="1"/>
  <c r="T2818" s="1"/>
  <c r="T2814" a="1"/>
  <c r="T2814" s="1"/>
  <c r="T2810" a="1"/>
  <c r="T2810" s="1"/>
  <c r="T2806" a="1"/>
  <c r="T2806" s="1"/>
  <c r="T2802" a="1"/>
  <c r="T2802" s="1"/>
  <c r="T2798" a="1"/>
  <c r="T2798" s="1"/>
  <c r="T2794" a="1"/>
  <c r="T2794" s="1"/>
  <c r="T2790" a="1"/>
  <c r="T2790" s="1"/>
  <c r="T2786" a="1"/>
  <c r="T2786" s="1"/>
  <c r="T2782" a="1"/>
  <c r="T2782" s="1"/>
  <c r="T2778" a="1"/>
  <c r="T2778" s="1"/>
  <c r="T2774" a="1"/>
  <c r="T2774" s="1"/>
  <c r="T2770" a="1"/>
  <c r="T2770" s="1"/>
  <c r="T2766" a="1"/>
  <c r="T2766" s="1"/>
  <c r="T2762" a="1"/>
  <c r="T2762" s="1"/>
  <c r="T2758" a="1"/>
  <c r="T2758" s="1"/>
  <c r="T2754" a="1"/>
  <c r="T2754" s="1"/>
  <c r="T2750" a="1"/>
  <c r="T2750" s="1"/>
  <c r="T2746" a="1"/>
  <c r="T2746" s="1"/>
  <c r="T2742" a="1"/>
  <c r="T2742" s="1"/>
  <c r="T2738" a="1"/>
  <c r="T2738" s="1"/>
  <c r="T2734" a="1"/>
  <c r="T2734" s="1"/>
  <c r="T2730" a="1"/>
  <c r="T2730" s="1"/>
  <c r="T2726" a="1"/>
  <c r="T2726" s="1"/>
  <c r="T2722" a="1"/>
  <c r="T2722" s="1"/>
  <c r="T2718" a="1"/>
  <c r="T2718" s="1"/>
  <c r="T2714" a="1"/>
  <c r="T2714" s="1"/>
  <c r="T2710" a="1"/>
  <c r="T2710" s="1"/>
  <c r="T2706" a="1"/>
  <c r="T2706" s="1"/>
  <c r="T2702" a="1"/>
  <c r="T2702" s="1"/>
  <c r="T2698" a="1"/>
  <c r="T2698" s="1"/>
  <c r="T2694" a="1"/>
  <c r="T2694" s="1"/>
  <c r="T2690" a="1"/>
  <c r="T2690" s="1"/>
  <c r="T2686" a="1"/>
  <c r="T2686" s="1"/>
  <c r="T2682" a="1"/>
  <c r="T2682" s="1"/>
  <c r="T2678" a="1"/>
  <c r="T2678" s="1"/>
  <c r="T2674" a="1"/>
  <c r="T2674" s="1"/>
  <c r="T2670" a="1"/>
  <c r="T2670" s="1"/>
  <c r="T2666" a="1"/>
  <c r="T2666" s="1"/>
  <c r="T2662" a="1"/>
  <c r="T2662" s="1"/>
  <c r="T2658" a="1"/>
  <c r="T2658" s="1"/>
  <c r="T2654" a="1"/>
  <c r="T2654" s="1"/>
  <c r="T2650" a="1"/>
  <c r="T2650" s="1"/>
  <c r="T2646" a="1"/>
  <c r="T2646" s="1"/>
  <c r="T2642" a="1"/>
  <c r="T2642" s="1"/>
  <c r="T2638" a="1"/>
  <c r="T2638" s="1"/>
  <c r="T2634" a="1"/>
  <c r="T2634" s="1"/>
  <c r="T2630" a="1"/>
  <c r="T2630" s="1"/>
  <c r="T2626" a="1"/>
  <c r="T2626" s="1"/>
  <c r="T2622" a="1"/>
  <c r="T2622" s="1"/>
  <c r="T2618" a="1"/>
  <c r="T2618" s="1"/>
  <c r="T2614" a="1"/>
  <c r="T2614" s="1"/>
  <c r="T2610" a="1"/>
  <c r="T2610" s="1"/>
  <c r="T2606" a="1"/>
  <c r="T2606" s="1"/>
  <c r="T2602" a="1"/>
  <c r="T2602" s="1"/>
  <c r="T2598" a="1"/>
  <c r="T2598" s="1"/>
  <c r="T2594" a="1"/>
  <c r="T2594" s="1"/>
  <c r="T2590" a="1"/>
  <c r="T2590" s="1"/>
  <c r="T2586" a="1"/>
  <c r="T2586" s="1"/>
  <c r="T2582" a="1"/>
  <c r="T2582" s="1"/>
  <c r="T2578" a="1"/>
  <c r="T2578" s="1"/>
  <c r="T2574" a="1"/>
  <c r="T2574" s="1"/>
  <c r="T2570" a="1"/>
  <c r="T2570" s="1"/>
  <c r="T2566" a="1"/>
  <c r="T2566" s="1"/>
  <c r="T2562" a="1"/>
  <c r="T2562" s="1"/>
  <c r="T2558" a="1"/>
  <c r="T2558" s="1"/>
  <c r="T2554" a="1"/>
  <c r="T2554" s="1"/>
  <c r="T2550" a="1"/>
  <c r="T2550" s="1"/>
  <c r="T2546" a="1"/>
  <c r="T2546" s="1"/>
  <c r="T2542" a="1"/>
  <c r="T2542" s="1"/>
  <c r="T2538" a="1"/>
  <c r="T2538" s="1"/>
  <c r="T2534" a="1"/>
  <c r="T2534" s="1"/>
  <c r="T2530" a="1"/>
  <c r="T2530" s="1"/>
  <c r="T2526" a="1"/>
  <c r="T2526" s="1"/>
  <c r="T2522" a="1"/>
  <c r="T2522" s="1"/>
  <c r="T2518" a="1"/>
  <c r="T2518" s="1"/>
  <c r="T2514" a="1"/>
  <c r="T2514" s="1"/>
  <c r="T2510" a="1"/>
  <c r="T2510" s="1"/>
  <c r="T2506" a="1"/>
  <c r="T2506" s="1"/>
  <c r="T2502" a="1"/>
  <c r="T2502" s="1"/>
  <c r="T2498" a="1"/>
  <c r="T2498" s="1"/>
  <c r="T2494" a="1"/>
  <c r="T2494" s="1"/>
  <c r="T2490" a="1"/>
  <c r="T2490" s="1"/>
  <c r="T2486" a="1"/>
  <c r="T2486" s="1"/>
  <c r="T2482" a="1"/>
  <c r="T2482" s="1"/>
  <c r="T2478" a="1"/>
  <c r="T2478" s="1"/>
  <c r="T2474" a="1"/>
  <c r="T2474" s="1"/>
  <c r="T2470" a="1"/>
  <c r="T2470" s="1"/>
  <c r="T2466" a="1"/>
  <c r="T2466" s="1"/>
  <c r="T2462" a="1"/>
  <c r="T2462" s="1"/>
  <c r="T2458" a="1"/>
  <c r="T2458" s="1"/>
  <c r="T2454" a="1"/>
  <c r="T2454" s="1"/>
  <c r="T2450" a="1"/>
  <c r="T2450" s="1"/>
  <c r="T2446" a="1"/>
  <c r="T2446" s="1"/>
  <c r="T2442" a="1"/>
  <c r="T2442" s="1"/>
  <c r="T2438" a="1"/>
  <c r="T2438" s="1"/>
  <c r="T2434" a="1"/>
  <c r="T2434" s="1"/>
  <c r="T2430" a="1"/>
  <c r="T2430" s="1"/>
  <c r="T2426" a="1"/>
  <c r="T2426" s="1"/>
  <c r="T2422" a="1"/>
  <c r="T2422" s="1"/>
  <c r="T2419" a="1"/>
  <c r="T2419" s="1"/>
  <c r="T2416" a="1"/>
  <c r="T2416" s="1"/>
  <c r="T2411" a="1"/>
  <c r="T2411" s="1"/>
  <c r="T2408" a="1"/>
  <c r="T2408" s="1"/>
  <c r="T2403" a="1"/>
  <c r="T2403" s="1"/>
  <c r="T2400" a="1"/>
  <c r="T2400" s="1"/>
  <c r="T2395" a="1"/>
  <c r="T2395" s="1"/>
  <c r="T2392" a="1"/>
  <c r="T2392" s="1"/>
  <c r="T2387" a="1"/>
  <c r="T2387" s="1"/>
  <c r="T2384" a="1"/>
  <c r="T2384" s="1"/>
  <c r="T2379" a="1"/>
  <c r="T2379" s="1"/>
  <c r="T2376" a="1"/>
  <c r="T2376" s="1"/>
  <c r="T2371" a="1"/>
  <c r="T2371" s="1"/>
  <c r="T2368" a="1"/>
  <c r="T2368" s="1"/>
  <c r="T2361" a="1"/>
  <c r="T2361" s="1"/>
  <c r="T2357" a="1"/>
  <c r="T2357" s="1"/>
  <c r="T2353" a="1"/>
  <c r="T2353" s="1"/>
  <c r="T2349" a="1"/>
  <c r="T2349" s="1"/>
  <c r="T2345" a="1"/>
  <c r="T2345" s="1"/>
  <c r="T2341" a="1"/>
  <c r="T2341" s="1"/>
  <c r="T2337" a="1"/>
  <c r="T2337" s="1"/>
  <c r="T2333" a="1"/>
  <c r="T2333" s="1"/>
  <c r="T2329" a="1"/>
  <c r="T2329" s="1"/>
  <c r="T2979" a="1"/>
  <c r="T2979" s="1"/>
  <c r="T2975" a="1"/>
  <c r="T2975" s="1"/>
  <c r="T2971" a="1"/>
  <c r="T2971" s="1"/>
  <c r="T2967" a="1"/>
  <c r="T2967" s="1"/>
  <c r="T2963" a="1"/>
  <c r="T2963" s="1"/>
  <c r="T2959" a="1"/>
  <c r="T2959" s="1"/>
  <c r="T2955" a="1"/>
  <c r="T2955" s="1"/>
  <c r="T2951" a="1"/>
  <c r="T2951" s="1"/>
  <c r="T2947" a="1"/>
  <c r="T2947" s="1"/>
  <c r="T2943" a="1"/>
  <c r="T2943" s="1"/>
  <c r="T2939" a="1"/>
  <c r="T2939" s="1"/>
  <c r="T2935" a="1"/>
  <c r="T2935" s="1"/>
  <c r="T2931" a="1"/>
  <c r="T2931" s="1"/>
  <c r="T2927" a="1"/>
  <c r="T2927" s="1"/>
  <c r="T2923" a="1"/>
  <c r="T2923" s="1"/>
  <c r="T2919" a="1"/>
  <c r="T2919" s="1"/>
  <c r="T2915" a="1"/>
  <c r="T2915" s="1"/>
  <c r="T2911" a="1"/>
  <c r="T2911" s="1"/>
  <c r="T2907" a="1"/>
  <c r="T2907" s="1"/>
  <c r="T2903" a="1"/>
  <c r="T2903" s="1"/>
  <c r="T2899" a="1"/>
  <c r="T2899" s="1"/>
  <c r="T2895" a="1"/>
  <c r="T2895" s="1"/>
  <c r="T2891" a="1"/>
  <c r="T2891" s="1"/>
  <c r="T2887" a="1"/>
  <c r="T2887" s="1"/>
  <c r="T2883" a="1"/>
  <c r="T2883" s="1"/>
  <c r="T2879" a="1"/>
  <c r="T2879" s="1"/>
  <c r="T2875" a="1"/>
  <c r="T2875" s="1"/>
  <c r="T2871" a="1"/>
  <c r="T2871" s="1"/>
  <c r="T2867" a="1"/>
  <c r="T2867" s="1"/>
  <c r="T2863" a="1"/>
  <c r="T2863" s="1"/>
  <c r="T2859" a="1"/>
  <c r="T2859" s="1"/>
  <c r="T2855" a="1"/>
  <c r="T2855" s="1"/>
  <c r="T2851" a="1"/>
  <c r="T2851" s="1"/>
  <c r="T2847" a="1"/>
  <c r="T2847" s="1"/>
  <c r="T2843" a="1"/>
  <c r="T2843" s="1"/>
  <c r="T2839" a="1"/>
  <c r="T2839" s="1"/>
  <c r="T2835" a="1"/>
  <c r="T2835" s="1"/>
  <c r="T2831" a="1"/>
  <c r="T2831" s="1"/>
  <c r="T2827" a="1"/>
  <c r="T2827" s="1"/>
  <c r="T2823" a="1"/>
  <c r="T2823" s="1"/>
  <c r="T2819" a="1"/>
  <c r="T2819" s="1"/>
  <c r="T2815" a="1"/>
  <c r="T2815" s="1"/>
  <c r="T2811" a="1"/>
  <c r="T2811" s="1"/>
  <c r="T2807" a="1"/>
  <c r="T2807" s="1"/>
  <c r="T2803" a="1"/>
  <c r="T2803" s="1"/>
  <c r="T2799" a="1"/>
  <c r="T2799" s="1"/>
  <c r="T2795" a="1"/>
  <c r="T2795" s="1"/>
  <c r="T2791" a="1"/>
  <c r="T2791" s="1"/>
  <c r="T2787" a="1"/>
  <c r="T2787" s="1"/>
  <c r="T2783" a="1"/>
  <c r="T2783" s="1"/>
  <c r="T2779" a="1"/>
  <c r="T2779" s="1"/>
  <c r="T2775" a="1"/>
  <c r="T2775" s="1"/>
  <c r="T2771" a="1"/>
  <c r="T2771" s="1"/>
  <c r="T2767" a="1"/>
  <c r="T2767" s="1"/>
  <c r="T2763" a="1"/>
  <c r="T2763" s="1"/>
  <c r="T2759" a="1"/>
  <c r="T2759" s="1"/>
  <c r="T2755" a="1"/>
  <c r="T2755" s="1"/>
  <c r="T2751" a="1"/>
  <c r="T2751" s="1"/>
  <c r="T2747" a="1"/>
  <c r="T2747" s="1"/>
  <c r="T2743" a="1"/>
  <c r="T2743" s="1"/>
  <c r="T2739" a="1"/>
  <c r="T2739" s="1"/>
  <c r="T2735" a="1"/>
  <c r="T2735" s="1"/>
  <c r="T2731" a="1"/>
  <c r="T2731" s="1"/>
  <c r="T2727" a="1"/>
  <c r="T2727" s="1"/>
  <c r="T2723" a="1"/>
  <c r="T2723" s="1"/>
  <c r="T2719" a="1"/>
  <c r="T2719" s="1"/>
  <c r="T2715" a="1"/>
  <c r="T2715" s="1"/>
  <c r="T2711" a="1"/>
  <c r="T2711" s="1"/>
  <c r="T2707" a="1"/>
  <c r="T2707" s="1"/>
  <c r="T2703" a="1"/>
  <c r="T2703" s="1"/>
  <c r="T2699" a="1"/>
  <c r="T2699" s="1"/>
  <c r="T2695" a="1"/>
  <c r="T2695" s="1"/>
  <c r="T2691" a="1"/>
  <c r="T2691" s="1"/>
  <c r="T2687" a="1"/>
  <c r="T2687" s="1"/>
  <c r="T2683" a="1"/>
  <c r="T2683" s="1"/>
  <c r="T2679" a="1"/>
  <c r="T2679" s="1"/>
  <c r="T2675" a="1"/>
  <c r="T2675" s="1"/>
  <c r="T2671" a="1"/>
  <c r="T2671" s="1"/>
  <c r="T2667" a="1"/>
  <c r="T2667" s="1"/>
  <c r="T2663" a="1"/>
  <c r="T2663" s="1"/>
  <c r="T2659" a="1"/>
  <c r="T2659" s="1"/>
  <c r="T2655" a="1"/>
  <c r="T2655" s="1"/>
  <c r="T2651" a="1"/>
  <c r="T2651" s="1"/>
  <c r="T2647" a="1"/>
  <c r="T2647" s="1"/>
  <c r="T2643" a="1"/>
  <c r="T2643" s="1"/>
  <c r="T2639" a="1"/>
  <c r="T2639" s="1"/>
  <c r="T2635" a="1"/>
  <c r="T2635" s="1"/>
  <c r="T2631" a="1"/>
  <c r="T2631" s="1"/>
  <c r="T2627" a="1"/>
  <c r="T2627" s="1"/>
  <c r="T2623" a="1"/>
  <c r="T2623" s="1"/>
  <c r="T2619" a="1"/>
  <c r="T2619" s="1"/>
  <c r="T2615" a="1"/>
  <c r="T2615" s="1"/>
  <c r="T2611" a="1"/>
  <c r="T2611" s="1"/>
  <c r="T2607" a="1"/>
  <c r="T2607" s="1"/>
  <c r="T2603" a="1"/>
  <c r="T2603" s="1"/>
  <c r="T2599" a="1"/>
  <c r="T2599" s="1"/>
  <c r="T2595" a="1"/>
  <c r="T2595" s="1"/>
  <c r="T2591" a="1"/>
  <c r="T2591" s="1"/>
  <c r="T2587" a="1"/>
  <c r="T2587" s="1"/>
  <c r="T2583" a="1"/>
  <c r="T2583" s="1"/>
  <c r="T2579" a="1"/>
  <c r="T2579" s="1"/>
  <c r="T2575" a="1"/>
  <c r="T2575" s="1"/>
  <c r="T2571" a="1"/>
  <c r="T2571" s="1"/>
  <c r="T2567" a="1"/>
  <c r="T2567" s="1"/>
  <c r="T2563" a="1"/>
  <c r="T2563" s="1"/>
  <c r="T2559" a="1"/>
  <c r="T2559" s="1"/>
  <c r="T2555" a="1"/>
  <c r="T2555" s="1"/>
  <c r="T2551" a="1"/>
  <c r="T2551" s="1"/>
  <c r="T2547" a="1"/>
  <c r="T2547" s="1"/>
  <c r="T2543" a="1"/>
  <c r="T2543" s="1"/>
  <c r="T2539" a="1"/>
  <c r="T2539" s="1"/>
  <c r="T2535" a="1"/>
  <c r="T2535" s="1"/>
  <c r="T2531" a="1"/>
  <c r="T2531" s="1"/>
  <c r="T2527" a="1"/>
  <c r="T2527" s="1"/>
  <c r="T2523" a="1"/>
  <c r="T2523" s="1"/>
  <c r="T2519" a="1"/>
  <c r="T2519" s="1"/>
  <c r="T2515" a="1"/>
  <c r="T2515" s="1"/>
  <c r="T2511" a="1"/>
  <c r="T2511" s="1"/>
  <c r="T2507" a="1"/>
  <c r="T2507" s="1"/>
  <c r="T2503" a="1"/>
  <c r="T2503" s="1"/>
  <c r="T2499" a="1"/>
  <c r="T2499" s="1"/>
  <c r="T2495" a="1"/>
  <c r="T2495" s="1"/>
  <c r="T2491" a="1"/>
  <c r="T2491" s="1"/>
  <c r="T2487" a="1"/>
  <c r="T2487" s="1"/>
  <c r="T2483" a="1"/>
  <c r="T2483" s="1"/>
  <c r="T2479" a="1"/>
  <c r="T2479" s="1"/>
  <c r="T2475" a="1"/>
  <c r="T2475" s="1"/>
  <c r="T2471" a="1"/>
  <c r="T2471" s="1"/>
  <c r="T2467" a="1"/>
  <c r="T2467" s="1"/>
  <c r="T2463" a="1"/>
  <c r="T2463" s="1"/>
  <c r="T2459" a="1"/>
  <c r="T2459" s="1"/>
  <c r="T2455" a="1"/>
  <c r="T2455" s="1"/>
  <c r="T2451" a="1"/>
  <c r="T2451" s="1"/>
  <c r="T2447" a="1"/>
  <c r="T2447" s="1"/>
  <c r="T2443" a="1"/>
  <c r="T2443" s="1"/>
  <c r="T2439" a="1"/>
  <c r="T2439" s="1"/>
  <c r="T2435" a="1"/>
  <c r="T2435" s="1"/>
  <c r="T2431" a="1"/>
  <c r="T2431" s="1"/>
  <c r="T2427" a="1"/>
  <c r="T2427" s="1"/>
  <c r="T2423" a="1"/>
  <c r="T2423" s="1"/>
  <c r="T2417" a="1"/>
  <c r="T2417" s="1"/>
  <c r="T2409" a="1"/>
  <c r="T2409" s="1"/>
  <c r="T2401" a="1"/>
  <c r="T2401" s="1"/>
  <c r="T2393" a="1"/>
  <c r="T2393" s="1"/>
  <c r="T2385" a="1"/>
  <c r="T2385" s="1"/>
  <c r="T2377" a="1"/>
  <c r="T2377" s="1"/>
  <c r="T2369" a="1"/>
  <c r="T2369" s="1"/>
  <c r="T2321" a="1"/>
  <c r="T2321" s="1"/>
  <c r="T2313" a="1"/>
  <c r="T2313" s="1"/>
  <c r="T2305" a="1"/>
  <c r="T2305" s="1"/>
  <c r="T2297" a="1"/>
  <c r="T2297" s="1"/>
  <c r="T2289" a="1"/>
  <c r="T2289" s="1"/>
  <c r="T2281" a="1"/>
  <c r="T2281" s="1"/>
  <c r="T2273" a="1"/>
  <c r="T2273" s="1"/>
  <c r="T2265" a="1"/>
  <c r="T2265" s="1"/>
  <c r="T2257" a="1"/>
  <c r="T2257" s="1"/>
  <c r="T2249" a="1"/>
  <c r="T2249" s="1"/>
  <c r="T2241" a="1"/>
  <c r="T2241" s="1"/>
  <c r="T2233" a="1"/>
  <c r="T2233" s="1"/>
  <c r="T2225" a="1"/>
  <c r="T2225" s="1"/>
  <c r="T1952" a="1"/>
  <c r="T1952" s="1"/>
  <c r="T1948" a="1"/>
  <c r="T1948" s="1"/>
  <c r="T1944" a="1"/>
  <c r="T1944" s="1"/>
  <c r="T1940" a="1"/>
  <c r="T1940" s="1"/>
  <c r="T1936" a="1"/>
  <c r="T1936" s="1"/>
  <c r="T1932" a="1"/>
  <c r="T1932" s="1"/>
  <c r="T1955" a="1"/>
  <c r="T1955" s="1"/>
  <c r="T1951" a="1"/>
  <c r="T1951" s="1"/>
  <c r="T1947" a="1"/>
  <c r="T1947" s="1"/>
  <c r="T1928" a="1"/>
  <c r="T1928" s="1"/>
  <c r="T1807" a="1"/>
  <c r="T1807" s="1"/>
  <c r="T2932" a="1"/>
  <c r="T2932" s="1"/>
  <c r="T2928" a="1"/>
  <c r="T2928" s="1"/>
  <c r="T2924" a="1"/>
  <c r="T2924" s="1"/>
  <c r="T2920" a="1"/>
  <c r="T2920" s="1"/>
  <c r="T2916" a="1"/>
  <c r="T2916" s="1"/>
  <c r="T2912" a="1"/>
  <c r="T2912" s="1"/>
  <c r="T2908" a="1"/>
  <c r="T2908" s="1"/>
  <c r="T2904" a="1"/>
  <c r="T2904" s="1"/>
  <c r="T2900" a="1"/>
  <c r="T2900" s="1"/>
  <c r="T2896" a="1"/>
  <c r="T2896" s="1"/>
  <c r="T2892" a="1"/>
  <c r="T2892" s="1"/>
  <c r="T2888" a="1"/>
  <c r="T2888" s="1"/>
  <c r="T2884" a="1"/>
  <c r="T2884" s="1"/>
  <c r="T2880" a="1"/>
  <c r="T2880" s="1"/>
  <c r="T2876" a="1"/>
  <c r="T2876" s="1"/>
  <c r="T2872" a="1"/>
  <c r="T2872" s="1"/>
  <c r="T2868" a="1"/>
  <c r="T2868" s="1"/>
  <c r="T2864" a="1"/>
  <c r="T2864" s="1"/>
  <c r="T2860" a="1"/>
  <c r="T2860" s="1"/>
  <c r="T2856" a="1"/>
  <c r="T2856" s="1"/>
  <c r="T2852" a="1"/>
  <c r="T2852" s="1"/>
  <c r="T2848" a="1"/>
  <c r="T2848" s="1"/>
  <c r="T2844" a="1"/>
  <c r="T2844" s="1"/>
  <c r="T2840" a="1"/>
  <c r="T2840" s="1"/>
  <c r="T2836" a="1"/>
  <c r="T2836" s="1"/>
  <c r="T2832" a="1"/>
  <c r="T2832" s="1"/>
  <c r="T2828" a="1"/>
  <c r="T2828" s="1"/>
  <c r="T2824" a="1"/>
  <c r="T2824" s="1"/>
  <c r="T2820" a="1"/>
  <c r="T2820" s="1"/>
  <c r="T2816" a="1"/>
  <c r="T2816" s="1"/>
  <c r="T2812" a="1"/>
  <c r="T2812" s="1"/>
  <c r="T2808" a="1"/>
  <c r="T2808" s="1"/>
  <c r="T2804" a="1"/>
  <c r="T2804" s="1"/>
  <c r="T2800" a="1"/>
  <c r="T2800" s="1"/>
  <c r="T2796" a="1"/>
  <c r="T2796" s="1"/>
  <c r="T2792" a="1"/>
  <c r="T2792" s="1"/>
  <c r="T2788" a="1"/>
  <c r="T2788" s="1"/>
  <c r="T2784" a="1"/>
  <c r="T2784" s="1"/>
  <c r="T2780" a="1"/>
  <c r="T2780" s="1"/>
  <c r="T2776" a="1"/>
  <c r="T2776" s="1"/>
  <c r="T2772" a="1"/>
  <c r="T2772" s="1"/>
  <c r="T2768" a="1"/>
  <c r="T2768" s="1"/>
  <c r="T2764" a="1"/>
  <c r="T2764" s="1"/>
  <c r="T2760" a="1"/>
  <c r="T2760" s="1"/>
  <c r="T2756" a="1"/>
  <c r="T2756" s="1"/>
  <c r="T2752" a="1"/>
  <c r="T2752" s="1"/>
  <c r="T2748" a="1"/>
  <c r="T2748" s="1"/>
  <c r="T2744" a="1"/>
  <c r="T2744" s="1"/>
  <c r="T2740" a="1"/>
  <c r="T2740" s="1"/>
  <c r="T2736" a="1"/>
  <c r="T2736" s="1"/>
  <c r="T2732" a="1"/>
  <c r="T2732" s="1"/>
  <c r="T2728" a="1"/>
  <c r="T2728" s="1"/>
  <c r="T2724" a="1"/>
  <c r="T2724" s="1"/>
  <c r="T2720" a="1"/>
  <c r="T2720" s="1"/>
  <c r="T2712" a="1"/>
  <c r="T2712" s="1"/>
  <c r="T2708" a="1"/>
  <c r="T2708" s="1"/>
  <c r="T2704" a="1"/>
  <c r="T2704" s="1"/>
  <c r="T2700" a="1"/>
  <c r="T2700" s="1"/>
  <c r="T2696" a="1"/>
  <c r="T2696" s="1"/>
  <c r="T2692" a="1"/>
  <c r="T2692" s="1"/>
  <c r="T2688" a="1"/>
  <c r="T2688" s="1"/>
  <c r="T2684" a="1"/>
  <c r="T2684" s="1"/>
  <c r="T2680" a="1"/>
  <c r="T2680" s="1"/>
  <c r="T2676" a="1"/>
  <c r="T2676" s="1"/>
  <c r="T2672" a="1"/>
  <c r="T2672" s="1"/>
  <c r="T2668" a="1"/>
  <c r="T2668" s="1"/>
  <c r="T2664" a="1"/>
  <c r="T2664" s="1"/>
  <c r="T2660" a="1"/>
  <c r="T2660" s="1"/>
  <c r="T2656" a="1"/>
  <c r="T2656" s="1"/>
  <c r="T2652" a="1"/>
  <c r="T2652" s="1"/>
  <c r="T2648" a="1"/>
  <c r="T2648" s="1"/>
  <c r="T2644" a="1"/>
  <c r="T2644" s="1"/>
  <c r="T2640" a="1"/>
  <c r="T2640" s="1"/>
  <c r="T2636" a="1"/>
  <c r="T2636" s="1"/>
  <c r="T2632" a="1"/>
  <c r="T2632" s="1"/>
  <c r="T2628" a="1"/>
  <c r="T2628" s="1"/>
  <c r="T2624" a="1"/>
  <c r="T2624" s="1"/>
  <c r="T2620" a="1"/>
  <c r="T2620" s="1"/>
  <c r="T2616" a="1"/>
  <c r="T2616" s="1"/>
  <c r="T2612" a="1"/>
  <c r="T2612" s="1"/>
  <c r="T2608" a="1"/>
  <c r="T2608" s="1"/>
  <c r="T2604" a="1"/>
  <c r="T2604" s="1"/>
  <c r="T2600" a="1"/>
  <c r="T2600" s="1"/>
  <c r="T2596" a="1"/>
  <c r="T2596" s="1"/>
  <c r="T2592" a="1"/>
  <c r="T2592" s="1"/>
  <c r="T2588" a="1"/>
  <c r="T2588" s="1"/>
  <c r="T2584" a="1"/>
  <c r="T2584" s="1"/>
  <c r="T2580" a="1"/>
  <c r="T2580" s="1"/>
  <c r="T2576" a="1"/>
  <c r="T2576" s="1"/>
  <c r="T2572" a="1"/>
  <c r="T2572" s="1"/>
  <c r="T2568" a="1"/>
  <c r="T2568" s="1"/>
  <c r="T2564" a="1"/>
  <c r="T2564" s="1"/>
  <c r="T2560" a="1"/>
  <c r="T2560" s="1"/>
  <c r="T2556" a="1"/>
  <c r="T2556" s="1"/>
  <c r="T2552" a="1"/>
  <c r="T2552" s="1"/>
  <c r="T2548" a="1"/>
  <c r="T2548" s="1"/>
  <c r="T2544" a="1"/>
  <c r="T2544" s="1"/>
  <c r="T2540" a="1"/>
  <c r="T2540" s="1"/>
  <c r="T2536" a="1"/>
  <c r="T2536" s="1"/>
  <c r="T2532" a="1"/>
  <c r="T2532" s="1"/>
  <c r="T2528" a="1"/>
  <c r="T2528" s="1"/>
  <c r="T2524" a="1"/>
  <c r="T2524" s="1"/>
  <c r="T2520" a="1"/>
  <c r="T2520" s="1"/>
  <c r="T2516" a="1"/>
  <c r="T2516" s="1"/>
  <c r="T2512" a="1"/>
  <c r="T2512" s="1"/>
  <c r="T2508" a="1"/>
  <c r="T2508" s="1"/>
  <c r="T2504" a="1"/>
  <c r="T2504" s="1"/>
  <c r="T2500" a="1"/>
  <c r="T2500" s="1"/>
  <c r="T2496" a="1"/>
  <c r="T2496" s="1"/>
  <c r="T2492" a="1"/>
  <c r="T2492" s="1"/>
  <c r="T2488" a="1"/>
  <c r="T2488" s="1"/>
  <c r="T2484" a="1"/>
  <c r="T2484" s="1"/>
  <c r="T2480" a="1"/>
  <c r="T2480" s="1"/>
  <c r="T2476" a="1"/>
  <c r="T2476" s="1"/>
  <c r="T2472" a="1"/>
  <c r="T2472" s="1"/>
  <c r="T2468" a="1"/>
  <c r="T2468" s="1"/>
  <c r="T2464" a="1"/>
  <c r="T2464" s="1"/>
  <c r="T2460" a="1"/>
  <c r="T2460" s="1"/>
  <c r="T2456" a="1"/>
  <c r="T2456" s="1"/>
  <c r="T2452" a="1"/>
  <c r="T2452" s="1"/>
  <c r="T2448" a="1"/>
  <c r="T2448" s="1"/>
  <c r="T2444" a="1"/>
  <c r="T2444" s="1"/>
  <c r="T2440" a="1"/>
  <c r="T2440" s="1"/>
  <c r="T2436" a="1"/>
  <c r="T2436" s="1"/>
  <c r="T2432" a="1"/>
  <c r="T2432" s="1"/>
  <c r="T2428" a="1"/>
  <c r="T2428" s="1"/>
  <c r="T2424" a="1"/>
  <c r="T2424" s="1"/>
  <c r="T2420" a="1"/>
  <c r="T2420" s="1"/>
  <c r="T2415" a="1"/>
  <c r="T2415" s="1"/>
  <c r="T2412" a="1"/>
  <c r="T2412" s="1"/>
  <c r="T2407" a="1"/>
  <c r="T2407" s="1"/>
  <c r="T2404" a="1"/>
  <c r="T2404" s="1"/>
  <c r="T2399" a="1"/>
  <c r="T2399" s="1"/>
  <c r="T2396" a="1"/>
  <c r="T2396" s="1"/>
  <c r="T2391" a="1"/>
  <c r="T2391" s="1"/>
  <c r="T2388" a="1"/>
  <c r="T2388" s="1"/>
  <c r="T2383" a="1"/>
  <c r="T2383" s="1"/>
  <c r="T2380" a="1"/>
  <c r="T2380" s="1"/>
  <c r="T2375" a="1"/>
  <c r="T2375" s="1"/>
  <c r="T2372" a="1"/>
  <c r="T2372" s="1"/>
  <c r="T2367" a="1"/>
  <c r="T2367" s="1"/>
  <c r="T2364" a="1"/>
  <c r="T2364" s="1"/>
  <c r="T2360" a="1"/>
  <c r="T2360" s="1"/>
  <c r="T2356" a="1"/>
  <c r="T2356" s="1"/>
  <c r="T2352" a="1"/>
  <c r="T2352" s="1"/>
  <c r="T2348" a="1"/>
  <c r="T2348" s="1"/>
  <c r="T2344" a="1"/>
  <c r="T2344" s="1"/>
  <c r="T2340" a="1"/>
  <c r="T2340" s="1"/>
  <c r="T2336" a="1"/>
  <c r="T2336" s="1"/>
  <c r="T2332" a="1"/>
  <c r="T2332" s="1"/>
  <c r="T1799" a="1"/>
  <c r="T1799" s="1"/>
  <c r="T1866" a="1"/>
  <c r="T1866" s="1"/>
  <c r="T1791" a="1"/>
  <c r="T1791" s="1"/>
  <c r="T1786" a="1"/>
  <c r="T1786" s="1"/>
  <c r="T1783" a="1"/>
  <c r="T1783" s="1"/>
  <c r="T1778" a="1"/>
  <c r="T1778" s="1"/>
  <c r="T1775" a="1"/>
  <c r="T1775" s="1"/>
  <c r="T1767" a="1"/>
  <c r="T1767" s="1"/>
  <c r="T1762" a="1"/>
  <c r="T1762" s="1"/>
  <c r="T1666" a="1"/>
  <c r="T1666" s="1"/>
  <c r="T1618" a="1"/>
  <c r="T1618" s="1"/>
  <c r="T1763" a="1"/>
  <c r="T1763" s="1"/>
  <c r="T2324" a="1"/>
  <c r="T2324" s="1"/>
  <c r="T2320" a="1"/>
  <c r="T2320" s="1"/>
  <c r="T2355" a="1"/>
  <c r="T2355" s="1"/>
  <c r="T2316" a="1"/>
  <c r="T2316" s="1"/>
  <c r="T2312" a="1"/>
  <c r="T2312" s="1"/>
  <c r="T2308" a="1"/>
  <c r="T2308" s="1"/>
  <c r="T2304" a="1"/>
  <c r="T2304" s="1"/>
  <c r="T2300" a="1"/>
  <c r="T2300" s="1"/>
  <c r="T2296" a="1"/>
  <c r="T2296" s="1"/>
  <c r="T2292" a="1"/>
  <c r="T2292" s="1"/>
  <c r="T2288" a="1"/>
  <c r="T2288" s="1"/>
  <c r="T2284" a="1"/>
  <c r="T2284" s="1"/>
  <c r="T2280" a="1"/>
  <c r="T2280" s="1"/>
  <c r="T2276" a="1"/>
  <c r="T2276" s="1"/>
  <c r="T2272" a="1"/>
  <c r="T2272" s="1"/>
  <c r="T2268" a="1"/>
  <c r="T2268" s="1"/>
  <c r="T2264" a="1"/>
  <c r="T2264" s="1"/>
  <c r="T2260" a="1"/>
  <c r="T2260" s="1"/>
  <c r="T2256" a="1"/>
  <c r="T2256" s="1"/>
  <c r="T2252" a="1"/>
  <c r="T2252" s="1"/>
  <c r="T2248" a="1"/>
  <c r="T2248" s="1"/>
  <c r="T2244" a="1"/>
  <c r="T2244" s="1"/>
  <c r="T2240" a="1"/>
  <c r="T2240" s="1"/>
  <c r="T2236" a="1"/>
  <c r="T2236" s="1"/>
  <c r="T2232" a="1"/>
  <c r="T2232" s="1"/>
  <c r="T2228" a="1"/>
  <c r="T2228" s="1"/>
  <c r="T2224" a="1"/>
  <c r="T2224" s="1"/>
  <c r="T2220" a="1"/>
  <c r="T2220" s="1"/>
  <c r="T2216" a="1"/>
  <c r="T2216" s="1"/>
  <c r="T2212" a="1"/>
  <c r="T2212" s="1"/>
  <c r="T2204" a="1"/>
  <c r="T2204" s="1"/>
  <c r="T2200" a="1"/>
  <c r="T2200" s="1"/>
  <c r="T2196" a="1"/>
  <c r="T2196" s="1"/>
  <c r="T2192" a="1"/>
  <c r="T2192" s="1"/>
  <c r="T2188" a="1"/>
  <c r="T2188" s="1"/>
  <c r="T2081" a="1"/>
  <c r="T2081" s="1"/>
  <c r="T2184" a="1"/>
  <c r="T2184" s="1"/>
  <c r="T2180" a="1"/>
  <c r="T2180" s="1"/>
  <c r="T2176" a="1"/>
  <c r="T2176" s="1"/>
  <c r="T2168" a="1"/>
  <c r="T2168" s="1"/>
  <c r="T2164" a="1"/>
  <c r="T2164" s="1"/>
  <c r="T2160" a="1"/>
  <c r="T2160" s="1"/>
  <c r="T2156" a="1"/>
  <c r="T2156" s="1"/>
  <c r="T2152" a="1"/>
  <c r="T2152" s="1"/>
  <c r="T2148" a="1"/>
  <c r="T2148" s="1"/>
  <c r="T2144" a="1"/>
  <c r="T2144" s="1"/>
  <c r="T2140" a="1"/>
  <c r="T2140" s="1"/>
  <c r="T2136" a="1"/>
  <c r="T2136" s="1"/>
  <c r="T2132" a="1"/>
  <c r="T2132" s="1"/>
  <c r="T2128" a="1"/>
  <c r="T2128" s="1"/>
  <c r="T2163" a="1"/>
  <c r="T2163" s="1"/>
  <c r="T2124" a="1"/>
  <c r="T2124" s="1"/>
  <c r="T2120" a="1"/>
  <c r="T2120" s="1"/>
  <c r="T2112" a="1"/>
  <c r="T2112" s="1"/>
  <c r="T2108" a="1"/>
  <c r="T2108" s="1"/>
  <c r="T2001" a="1"/>
  <c r="T2001" s="1"/>
  <c r="T2100" a="1"/>
  <c r="T2100" s="1"/>
  <c r="T2096" a="1"/>
  <c r="T2096" s="1"/>
  <c r="T2092" a="1"/>
  <c r="T2092" s="1"/>
  <c r="T2088" a="1"/>
  <c r="T2088" s="1"/>
  <c r="T2084" a="1"/>
  <c r="T2084" s="1"/>
  <c r="T2080" a="1"/>
  <c r="T2080" s="1"/>
  <c r="T2076" a="1"/>
  <c r="T2076" s="1"/>
  <c r="T2072" a="1"/>
  <c r="T2072" s="1"/>
  <c r="T2068" a="1"/>
  <c r="T2068" s="1"/>
  <c r="T2064" a="1"/>
  <c r="T2064" s="1"/>
  <c r="T2060" a="1"/>
  <c r="T2060" s="1"/>
  <c r="T2056" a="1"/>
  <c r="T2056" s="1"/>
  <c r="T2052" a="1"/>
  <c r="T2052" s="1"/>
  <c r="T2048" a="1"/>
  <c r="T2048" s="1"/>
  <c r="T2044" a="1"/>
  <c r="T2044" s="1"/>
  <c r="T2040" a="1"/>
  <c r="T2040" s="1"/>
  <c r="T2036" a="1"/>
  <c r="T2036" s="1"/>
  <c r="T2032" a="1"/>
  <c r="T2032" s="1"/>
  <c r="T2028" a="1"/>
  <c r="T2028" s="1"/>
  <c r="T2024" a="1"/>
  <c r="T2024" s="1"/>
  <c r="T2020" a="1"/>
  <c r="T2020" s="1"/>
  <c r="T2016" a="1"/>
  <c r="T2016" s="1"/>
  <c r="T2012" a="1"/>
  <c r="T2012" s="1"/>
  <c r="T2008" a="1"/>
  <c r="T2008" s="1"/>
  <c r="T2039" a="1"/>
  <c r="T2039" s="1"/>
  <c r="T2004" a="1"/>
  <c r="T2004" s="1"/>
  <c r="T1996" a="1"/>
  <c r="T1996" s="1"/>
  <c r="T1992" a="1"/>
  <c r="T1992" s="1"/>
  <c r="T1988" a="1"/>
  <c r="T1988" s="1"/>
  <c r="T1984" a="1"/>
  <c r="T1984" s="1"/>
  <c r="T1980" a="1"/>
  <c r="T1980" s="1"/>
  <c r="T1976" a="1"/>
  <c r="T1976" s="1"/>
  <c r="T1972" a="1"/>
  <c r="T1972" s="1"/>
  <c r="T1968" a="1"/>
  <c r="T1968" s="1"/>
  <c r="T1964" a="1"/>
  <c r="T1964" s="1"/>
  <c r="T1960" a="1"/>
  <c r="T1960" s="1"/>
  <c r="T1987" a="1"/>
  <c r="T1987" s="1"/>
  <c r="T1956" a="1"/>
  <c r="T1956" s="1"/>
  <c r="T2221" a="1"/>
  <c r="T2221" s="1"/>
  <c r="T2217" a="1"/>
  <c r="T2217" s="1"/>
  <c r="T2213" a="1"/>
  <c r="T2213" s="1"/>
  <c r="T2209" a="1"/>
  <c r="T2209" s="1"/>
  <c r="T2205" a="1"/>
  <c r="T2205" s="1"/>
  <c r="T2201" a="1"/>
  <c r="T2201" s="1"/>
  <c r="T2197" a="1"/>
  <c r="T2197" s="1"/>
  <c r="T2193" a="1"/>
  <c r="T2193" s="1"/>
  <c r="T2189" a="1"/>
  <c r="T2189" s="1"/>
  <c r="T2185" a="1"/>
  <c r="T2185" s="1"/>
  <c r="T2181" a="1"/>
  <c r="T2181" s="1"/>
  <c r="T2177" a="1"/>
  <c r="T2177" s="1"/>
  <c r="T2173" a="1"/>
  <c r="T2173" s="1"/>
  <c r="T2169" a="1"/>
  <c r="T2169" s="1"/>
  <c r="T2165" a="1"/>
  <c r="T2165" s="1"/>
  <c r="T2161" a="1"/>
  <c r="T2161" s="1"/>
  <c r="T2157" a="1"/>
  <c r="T2157" s="1"/>
  <c r="T2153" a="1"/>
  <c r="T2153" s="1"/>
  <c r="T2149" a="1"/>
  <c r="T2149" s="1"/>
  <c r="T2145" a="1"/>
  <c r="T2145" s="1"/>
  <c r="T2141" a="1"/>
  <c r="T2141" s="1"/>
  <c r="T2137" a="1"/>
  <c r="T2137" s="1"/>
  <c r="T2133" a="1"/>
  <c r="T2133" s="1"/>
  <c r="T2129" a="1"/>
  <c r="T2129" s="1"/>
  <c r="T2125" a="1"/>
  <c r="T2125" s="1"/>
  <c r="T2121" a="1"/>
  <c r="T2121" s="1"/>
  <c r="T2117" a="1"/>
  <c r="T2117" s="1"/>
  <c r="T2113" a="1"/>
  <c r="T2113" s="1"/>
  <c r="T2109" a="1"/>
  <c r="T2109" s="1"/>
  <c r="T2105" a="1"/>
  <c r="T2105" s="1"/>
  <c r="T2101" a="1"/>
  <c r="T2101" s="1"/>
  <c r="T2097" a="1"/>
  <c r="T2097" s="1"/>
  <c r="T2093" a="1"/>
  <c r="T2093" s="1"/>
  <c r="T2089" a="1"/>
  <c r="T2089" s="1"/>
  <c r="T2085" a="1"/>
  <c r="T2085" s="1"/>
  <c r="T2077" a="1"/>
  <c r="T2077" s="1"/>
  <c r="T2073" a="1"/>
  <c r="T2073" s="1"/>
  <c r="T2069" a="1"/>
  <c r="T2069" s="1"/>
  <c r="T2065" a="1"/>
  <c r="T2065" s="1"/>
  <c r="T2061" a="1"/>
  <c r="T2061" s="1"/>
  <c r="T2057" a="1"/>
  <c r="T2057" s="1"/>
  <c r="T2053" a="1"/>
  <c r="T2053" s="1"/>
  <c r="T2049" a="1"/>
  <c r="T2049" s="1"/>
  <c r="T2045" a="1"/>
  <c r="T2045" s="1"/>
  <c r="T2041" a="1"/>
  <c r="T2041" s="1"/>
  <c r="T2037" a="1"/>
  <c r="T2037" s="1"/>
  <c r="T2033" a="1"/>
  <c r="T2033" s="1"/>
  <c r="T2029" a="1"/>
  <c r="T2029" s="1"/>
  <c r="T2025" a="1"/>
  <c r="T2025" s="1"/>
  <c r="T2021" a="1"/>
  <c r="T2021" s="1"/>
  <c r="T2017" a="1"/>
  <c r="T2017" s="1"/>
  <c r="T2013" a="1"/>
  <c r="T2013" s="1"/>
  <c r="T2009" a="1"/>
  <c r="T2009" s="1"/>
  <c r="T2005" a="1"/>
  <c r="T2005" s="1"/>
  <c r="T1997" a="1"/>
  <c r="T1997" s="1"/>
  <c r="T1993" a="1"/>
  <c r="T1993" s="1"/>
  <c r="T1989" a="1"/>
  <c r="T1989" s="1"/>
  <c r="T1985" a="1"/>
  <c r="T1985" s="1"/>
  <c r="T1981" a="1"/>
  <c r="T1981" s="1"/>
  <c r="T1977" a="1"/>
  <c r="T1977" s="1"/>
  <c r="T1973" a="1"/>
  <c r="T1973" s="1"/>
  <c r="T1969" a="1"/>
  <c r="T1969" s="1"/>
  <c r="T1965" a="1"/>
  <c r="T1965" s="1"/>
  <c r="T1961" a="1"/>
  <c r="T1961" s="1"/>
  <c r="T1957" a="1"/>
  <c r="T1957" s="1"/>
  <c r="T1953" a="1"/>
  <c r="T1953" s="1"/>
  <c r="T1949" a="1"/>
  <c r="T1949" s="1"/>
  <c r="T1945" a="1"/>
  <c r="T1945" s="1"/>
  <c r="T1941" a="1"/>
  <c r="T1941" s="1"/>
  <c r="T1937" a="1"/>
  <c r="T1937" s="1"/>
  <c r="T1933" a="1"/>
  <c r="T1933" s="1"/>
  <c r="T1929" a="1"/>
  <c r="T1929" s="1"/>
  <c r="T1925" a="1"/>
  <c r="T1925" s="1"/>
  <c r="T1921" a="1"/>
  <c r="T1921" s="1"/>
  <c r="T1917" a="1"/>
  <c r="T1917" s="1"/>
  <c r="T1913" a="1"/>
  <c r="T1913" s="1"/>
  <c r="T1909" a="1"/>
  <c r="T1909" s="1"/>
  <c r="T1905" a="1"/>
  <c r="T1905" s="1"/>
  <c r="T1901" a="1"/>
  <c r="T1901" s="1"/>
  <c r="T1897" a="1"/>
  <c r="T1897" s="1"/>
  <c r="T1893" a="1"/>
  <c r="T1893" s="1"/>
  <c r="T1889" a="1"/>
  <c r="T1889" s="1"/>
  <c r="T1885" a="1"/>
  <c r="T1885" s="1"/>
  <c r="T1881" a="1"/>
  <c r="T1881" s="1"/>
  <c r="T1877" a="1"/>
  <c r="T1877" s="1"/>
  <c r="T1873" a="1"/>
  <c r="T1873" s="1"/>
  <c r="T1869" a="1"/>
  <c r="T1869" s="1"/>
  <c r="T1865" a="1"/>
  <c r="T1865" s="1"/>
  <c r="T1861" a="1"/>
  <c r="T1861" s="1"/>
  <c r="T1857" a="1"/>
  <c r="T1857" s="1"/>
  <c r="T1853" a="1"/>
  <c r="T1853" s="1"/>
  <c r="T1849" a="1"/>
  <c r="T1849" s="1"/>
  <c r="T1840" a="1"/>
  <c r="T1840" s="1"/>
  <c r="T1832" a="1"/>
  <c r="T1832" s="1"/>
  <c r="T1824" a="1"/>
  <c r="T1824" s="1"/>
  <c r="T1816" a="1"/>
  <c r="T1816" s="1"/>
  <c r="T1808" a="1"/>
  <c r="T1808" s="1"/>
  <c r="T1800" a="1"/>
  <c r="T1800" s="1"/>
  <c r="T1792" a="1"/>
  <c r="T1792" s="1"/>
  <c r="T1784" a="1"/>
  <c r="T1784" s="1"/>
  <c r="T1776" a="1"/>
  <c r="T1776" s="1"/>
  <c r="T1768" a="1"/>
  <c r="T1768" s="1"/>
  <c r="T1760" a="1"/>
  <c r="T1760" s="1"/>
  <c r="T1758" a="1"/>
  <c r="T1758" s="1"/>
  <c r="T1756" a="1"/>
  <c r="T1756" s="1"/>
  <c r="T1754" a="1"/>
  <c r="T1754" s="1"/>
  <c r="T1752" a="1"/>
  <c r="T1752" s="1"/>
  <c r="T1750" a="1"/>
  <c r="T1750" s="1"/>
  <c r="T1748" a="1"/>
  <c r="T1748" s="1"/>
  <c r="T1746" a="1"/>
  <c r="T1746" s="1"/>
  <c r="T1744" a="1"/>
  <c r="T1744" s="1"/>
  <c r="T1742" a="1"/>
  <c r="T1742" s="1"/>
  <c r="T1740" a="1"/>
  <c r="T1740" s="1"/>
  <c r="T1738" a="1"/>
  <c r="T1738" s="1"/>
  <c r="T1736" a="1"/>
  <c r="T1736" s="1"/>
  <c r="T1734" a="1"/>
  <c r="T1734" s="1"/>
  <c r="T1732" a="1"/>
  <c r="T1732" s="1"/>
  <c r="T1730" a="1"/>
  <c r="T1730" s="1"/>
  <c r="T1728" a="1"/>
  <c r="T1728" s="1"/>
  <c r="T1726" a="1"/>
  <c r="T1726" s="1"/>
  <c r="T1724" a="1"/>
  <c r="T1724" s="1"/>
  <c r="T1722" a="1"/>
  <c r="T1722" s="1"/>
  <c r="T1720" a="1"/>
  <c r="T1720" s="1"/>
  <c r="T1718" a="1"/>
  <c r="T1718" s="1"/>
  <c r="T1716" a="1"/>
  <c r="T1716" s="1"/>
  <c r="T1714" a="1"/>
  <c r="T1714" s="1"/>
  <c r="T1712" a="1"/>
  <c r="T1712" s="1"/>
  <c r="T1710" a="1"/>
  <c r="T1710" s="1"/>
  <c r="T1708" a="1"/>
  <c r="T1708" s="1"/>
  <c r="T1706" a="1"/>
  <c r="T1706" s="1"/>
  <c r="T1704" a="1"/>
  <c r="T1704" s="1"/>
  <c r="T1702" a="1"/>
  <c r="T1702" s="1"/>
  <c r="T1694" a="1"/>
  <c r="T1694" s="1"/>
  <c r="T1686" a="1"/>
  <c r="T1686" s="1"/>
  <c r="T1678" a="1"/>
  <c r="T1678" s="1"/>
  <c r="T1670" a="1"/>
  <c r="T1670" s="1"/>
  <c r="T1662" a="1"/>
  <c r="T1662" s="1"/>
  <c r="T1654" a="1"/>
  <c r="T1654" s="1"/>
  <c r="T1646" a="1"/>
  <c r="T1646" s="1"/>
  <c r="T1638" a="1"/>
  <c r="T1638" s="1"/>
  <c r="T1630" a="1"/>
  <c r="T1630" s="1"/>
  <c r="T1622" a="1"/>
  <c r="T1622" s="1"/>
  <c r="T1614" a="1"/>
  <c r="T1614" s="1"/>
  <c r="T1643" a="1"/>
  <c r="T1643" s="1"/>
  <c r="T1639" a="1"/>
  <c r="T1639" s="1"/>
  <c r="T1631" a="1"/>
  <c r="T1631" s="1"/>
  <c r="T1627" a="1"/>
  <c r="T1627" s="1"/>
  <c r="T1623" a="1"/>
  <c r="T1623" s="1"/>
  <c r="T1619" a="1"/>
  <c r="T1619" s="1"/>
  <c r="T1615" a="1"/>
  <c r="T1615" s="1"/>
  <c r="T1611" a="1"/>
  <c r="T1611" s="1"/>
  <c r="T1607" a="1"/>
  <c r="T1607" s="1"/>
  <c r="T1603" a="1"/>
  <c r="T1603" s="1"/>
  <c r="T1599" a="1"/>
  <c r="T1599" s="1"/>
  <c r="T1595" a="1"/>
  <c r="T1595" s="1"/>
  <c r="T1441" a="1"/>
  <c r="T1441" s="1"/>
  <c r="T2418" a="1"/>
  <c r="T2418" s="1"/>
  <c r="T2414" a="1"/>
  <c r="T2414" s="1"/>
  <c r="T2410" a="1"/>
  <c r="T2410" s="1"/>
  <c r="T2406" a="1"/>
  <c r="T2406" s="1"/>
  <c r="T2402" a="1"/>
  <c r="T2402" s="1"/>
  <c r="T2398" a="1"/>
  <c r="T2398" s="1"/>
  <c r="T2394" a="1"/>
  <c r="T2394" s="1"/>
  <c r="T2390" a="1"/>
  <c r="T2390" s="1"/>
  <c r="T2386" a="1"/>
  <c r="T2386" s="1"/>
  <c r="T2382" a="1"/>
  <c r="T2382" s="1"/>
  <c r="T2378" a="1"/>
  <c r="T2378" s="1"/>
  <c r="T2374" a="1"/>
  <c r="T2374" s="1"/>
  <c r="T2370" a="1"/>
  <c r="T2370" s="1"/>
  <c r="T2366" a="1"/>
  <c r="T2366" s="1"/>
  <c r="T2362" a="1"/>
  <c r="T2362" s="1"/>
  <c r="T2358" a="1"/>
  <c r="T2358" s="1"/>
  <c r="T2354" a="1"/>
  <c r="T2354" s="1"/>
  <c r="T2350" a="1"/>
  <c r="T2350" s="1"/>
  <c r="T2346" a="1"/>
  <c r="T2346" s="1"/>
  <c r="T2342" a="1"/>
  <c r="T2342" s="1"/>
  <c r="T2338" a="1"/>
  <c r="T2338" s="1"/>
  <c r="T2334" a="1"/>
  <c r="T2334" s="1"/>
  <c r="T2330" a="1"/>
  <c r="T2330" s="1"/>
  <c r="T2326" a="1"/>
  <c r="T2326" s="1"/>
  <c r="T2322" a="1"/>
  <c r="T2322" s="1"/>
  <c r="T2318" a="1"/>
  <c r="T2318" s="1"/>
  <c r="T2314" a="1"/>
  <c r="T2314" s="1"/>
  <c r="T2310" a="1"/>
  <c r="T2310" s="1"/>
  <c r="T2306" a="1"/>
  <c r="T2306" s="1"/>
  <c r="T2302" a="1"/>
  <c r="T2302" s="1"/>
  <c r="T2298" a="1"/>
  <c r="T2298" s="1"/>
  <c r="T2294" a="1"/>
  <c r="T2294" s="1"/>
  <c r="T2290" a="1"/>
  <c r="T2290" s="1"/>
  <c r="T2286" a="1"/>
  <c r="T2286" s="1"/>
  <c r="T2282" a="1"/>
  <c r="T2282" s="1"/>
  <c r="T2278" a="1"/>
  <c r="T2278" s="1"/>
  <c r="T2274" a="1"/>
  <c r="T2274" s="1"/>
  <c r="T2270" a="1"/>
  <c r="T2270" s="1"/>
  <c r="T2266" a="1"/>
  <c r="T2266" s="1"/>
  <c r="T2262" a="1"/>
  <c r="T2262" s="1"/>
  <c r="T2258" a="1"/>
  <c r="T2258" s="1"/>
  <c r="T2254" a="1"/>
  <c r="T2254" s="1"/>
  <c r="T2250" a="1"/>
  <c r="T2250" s="1"/>
  <c r="T2246" a="1"/>
  <c r="T2246" s="1"/>
  <c r="T2242" a="1"/>
  <c r="T2242" s="1"/>
  <c r="T2238" a="1"/>
  <c r="T2238" s="1"/>
  <c r="T2234" a="1"/>
  <c r="T2234" s="1"/>
  <c r="T2230" a="1"/>
  <c r="T2230" s="1"/>
  <c r="T2226" a="1"/>
  <c r="T2226" s="1"/>
  <c r="T2222" a="1"/>
  <c r="T2222" s="1"/>
  <c r="T2218" a="1"/>
  <c r="T2218" s="1"/>
  <c r="T2214" a="1"/>
  <c r="T2214" s="1"/>
  <c r="T2210" a="1"/>
  <c r="T2210" s="1"/>
  <c r="T2206" a="1"/>
  <c r="T2206" s="1"/>
  <c r="T2202" a="1"/>
  <c r="T2202" s="1"/>
  <c r="T2198" a="1"/>
  <c r="T2198" s="1"/>
  <c r="T2194" a="1"/>
  <c r="T2194" s="1"/>
  <c r="T2190" a="1"/>
  <c r="T2190" s="1"/>
  <c r="T2186" a="1"/>
  <c r="T2186" s="1"/>
  <c r="T2182" a="1"/>
  <c r="T2182" s="1"/>
  <c r="T2178" a="1"/>
  <c r="T2178" s="1"/>
  <c r="T2174" a="1"/>
  <c r="T2174" s="1"/>
  <c r="T2170" a="1"/>
  <c r="T2170" s="1"/>
  <c r="T2166" a="1"/>
  <c r="T2166" s="1"/>
  <c r="T2162" a="1"/>
  <c r="T2162" s="1"/>
  <c r="T2158" a="1"/>
  <c r="T2158" s="1"/>
  <c r="T2154" a="1"/>
  <c r="T2154" s="1"/>
  <c r="T2150" a="1"/>
  <c r="T2150" s="1"/>
  <c r="T2146" a="1"/>
  <c r="T2146" s="1"/>
  <c r="T2142" a="1"/>
  <c r="T2142" s="1"/>
  <c r="T2138" a="1"/>
  <c r="T2138" s="1"/>
  <c r="T2134" a="1"/>
  <c r="T2134" s="1"/>
  <c r="T2130" a="1"/>
  <c r="T2130" s="1"/>
  <c r="T2126" a="1"/>
  <c r="T2126" s="1"/>
  <c r="T2122" a="1"/>
  <c r="T2122" s="1"/>
  <c r="T2118" a="1"/>
  <c r="T2118" s="1"/>
  <c r="T2114" a="1"/>
  <c r="T2114" s="1"/>
  <c r="T2110" a="1"/>
  <c r="T2110" s="1"/>
  <c r="T2106" a="1"/>
  <c r="T2106" s="1"/>
  <c r="T2102" a="1"/>
  <c r="T2102" s="1"/>
  <c r="T2098" a="1"/>
  <c r="T2098" s="1"/>
  <c r="T2094" a="1"/>
  <c r="T2094" s="1"/>
  <c r="T2090" a="1"/>
  <c r="T2090" s="1"/>
  <c r="T2086" a="1"/>
  <c r="T2086" s="1"/>
  <c r="T2082" a="1"/>
  <c r="T2082" s="1"/>
  <c r="T2078" a="1"/>
  <c r="T2078" s="1"/>
  <c r="T2074" a="1"/>
  <c r="T2074" s="1"/>
  <c r="T2070" a="1"/>
  <c r="T2070" s="1"/>
  <c r="T2066" a="1"/>
  <c r="T2066" s="1"/>
  <c r="T2062" a="1"/>
  <c r="T2062" s="1"/>
  <c r="T2058" a="1"/>
  <c r="T2058" s="1"/>
  <c r="T2054" a="1"/>
  <c r="T2054" s="1"/>
  <c r="T2050" a="1"/>
  <c r="T2050" s="1"/>
  <c r="T2046" a="1"/>
  <c r="T2046" s="1"/>
  <c r="T2042" a="1"/>
  <c r="T2042" s="1"/>
  <c r="T2038" a="1"/>
  <c r="T2038" s="1"/>
  <c r="T2034" a="1"/>
  <c r="T2034" s="1"/>
  <c r="T2030" a="1"/>
  <c r="T2030" s="1"/>
  <c r="T2026" a="1"/>
  <c r="T2026" s="1"/>
  <c r="T2022" a="1"/>
  <c r="T2022" s="1"/>
  <c r="T2018" a="1"/>
  <c r="T2018" s="1"/>
  <c r="T2014" a="1"/>
  <c r="T2014" s="1"/>
  <c r="T2010" a="1"/>
  <c r="T2010" s="1"/>
  <c r="T2006" a="1"/>
  <c r="T2006" s="1"/>
  <c r="T2002" a="1"/>
  <c r="T2002" s="1"/>
  <c r="T1998" a="1"/>
  <c r="T1998" s="1"/>
  <c r="T1994" a="1"/>
  <c r="T1994" s="1"/>
  <c r="T1990" a="1"/>
  <c r="T1990" s="1"/>
  <c r="T1986" a="1"/>
  <c r="T1986" s="1"/>
  <c r="T1982" a="1"/>
  <c r="T1982" s="1"/>
  <c r="T1978" a="1"/>
  <c r="T1978" s="1"/>
  <c r="T1974" a="1"/>
  <c r="T1974" s="1"/>
  <c r="T1970" a="1"/>
  <c r="T1970" s="1"/>
  <c r="T1966" a="1"/>
  <c r="T1966" s="1"/>
  <c r="T1962" a="1"/>
  <c r="T1962" s="1"/>
  <c r="T1958" a="1"/>
  <c r="T1958" s="1"/>
  <c r="T1954" a="1"/>
  <c r="T1954" s="1"/>
  <c r="T1950" a="1"/>
  <c r="T1950" s="1"/>
  <c r="T1946" a="1"/>
  <c r="T1946" s="1"/>
  <c r="T1942" a="1"/>
  <c r="T1942" s="1"/>
  <c r="T1938" a="1"/>
  <c r="T1938" s="1"/>
  <c r="T1934" a="1"/>
  <c r="T1934" s="1"/>
  <c r="T1930" a="1"/>
  <c r="T1930" s="1"/>
  <c r="T1926" a="1"/>
  <c r="T1926" s="1"/>
  <c r="T1922" a="1"/>
  <c r="T1922" s="1"/>
  <c r="T1918" a="1"/>
  <c r="T1918" s="1"/>
  <c r="T1914" a="1"/>
  <c r="T1914" s="1"/>
  <c r="T1910" a="1"/>
  <c r="T1910" s="1"/>
  <c r="T1906" a="1"/>
  <c r="T1906" s="1"/>
  <c r="T1902" a="1"/>
  <c r="T1902" s="1"/>
  <c r="T1898" a="1"/>
  <c r="T1898" s="1"/>
  <c r="T1894" a="1"/>
  <c r="T1894" s="1"/>
  <c r="T1890" a="1"/>
  <c r="T1890" s="1"/>
  <c r="T1886" a="1"/>
  <c r="T1886" s="1"/>
  <c r="T1882" a="1"/>
  <c r="T1882" s="1"/>
  <c r="T1878" a="1"/>
  <c r="T1878" s="1"/>
  <c r="T1874" a="1"/>
  <c r="T1874" s="1"/>
  <c r="T1870" a="1"/>
  <c r="T1870" s="1"/>
  <c r="T1862" a="1"/>
  <c r="T1862" s="1"/>
  <c r="T1858" a="1"/>
  <c r="T1858" s="1"/>
  <c r="T1854" a="1"/>
  <c r="T1854" s="1"/>
  <c r="T1850" a="1"/>
  <c r="T1850" s="1"/>
  <c r="T1846" a="1"/>
  <c r="T1846" s="1"/>
  <c r="T1843" a="1"/>
  <c r="T1843" s="1"/>
  <c r="T1838" a="1"/>
  <c r="T1838" s="1"/>
  <c r="T1835" a="1"/>
  <c r="T1835" s="1"/>
  <c r="T1830" a="1"/>
  <c r="T1830" s="1"/>
  <c r="T1827" a="1"/>
  <c r="T1827" s="1"/>
  <c r="T1822" a="1"/>
  <c r="T1822" s="1"/>
  <c r="T1819" a="1"/>
  <c r="T1819" s="1"/>
  <c r="T1814" a="1"/>
  <c r="T1814" s="1"/>
  <c r="T1811" a="1"/>
  <c r="T1811" s="1"/>
  <c r="T1806" a="1"/>
  <c r="T1806" s="1"/>
  <c r="T1803" a="1"/>
  <c r="T1803" s="1"/>
  <c r="T1798" a="1"/>
  <c r="T1798" s="1"/>
  <c r="T1795" a="1"/>
  <c r="T1795" s="1"/>
  <c r="T1790" a="1"/>
  <c r="T1790" s="1"/>
  <c r="T1787" a="1"/>
  <c r="T1787" s="1"/>
  <c r="T1782" a="1"/>
  <c r="T1782" s="1"/>
  <c r="T1779" a="1"/>
  <c r="T1779" s="1"/>
  <c r="T1774" a="1"/>
  <c r="T1774" s="1"/>
  <c r="T1771" a="1"/>
  <c r="T1771" s="1"/>
  <c r="T1766" a="1"/>
  <c r="T1766" s="1"/>
  <c r="T2363" a="1"/>
  <c r="T2363" s="1"/>
  <c r="T2359" a="1"/>
  <c r="T2359" s="1"/>
  <c r="T2351" a="1"/>
  <c r="T2351" s="1"/>
  <c r="T2347" a="1"/>
  <c r="T2347" s="1"/>
  <c r="T2343" a="1"/>
  <c r="T2343" s="1"/>
  <c r="T2339" a="1"/>
  <c r="T2339" s="1"/>
  <c r="T2335" a="1"/>
  <c r="T2335" s="1"/>
  <c r="T2331" a="1"/>
  <c r="T2331" s="1"/>
  <c r="T2327" a="1"/>
  <c r="T2327" s="1"/>
  <c r="T2323" a="1"/>
  <c r="T2323" s="1"/>
  <c r="T2319" a="1"/>
  <c r="T2319" s="1"/>
  <c r="T2315" a="1"/>
  <c r="T2315" s="1"/>
  <c r="T2311" a="1"/>
  <c r="T2311" s="1"/>
  <c r="T2307" a="1"/>
  <c r="T2307" s="1"/>
  <c r="T2303" a="1"/>
  <c r="T2303" s="1"/>
  <c r="T2299" a="1"/>
  <c r="T2299" s="1"/>
  <c r="T2295" a="1"/>
  <c r="T2295" s="1"/>
  <c r="T2291" a="1"/>
  <c r="T2291" s="1"/>
  <c r="T2287" a="1"/>
  <c r="T2287" s="1"/>
  <c r="T2283" a="1"/>
  <c r="T2283" s="1"/>
  <c r="T2279" a="1"/>
  <c r="T2279" s="1"/>
  <c r="T2275" a="1"/>
  <c r="T2275" s="1"/>
  <c r="T2271" a="1"/>
  <c r="T2271" s="1"/>
  <c r="T2267" a="1"/>
  <c r="T2267" s="1"/>
  <c r="T2263" a="1"/>
  <c r="T2263" s="1"/>
  <c r="T2259" a="1"/>
  <c r="T2259" s="1"/>
  <c r="T2255" a="1"/>
  <c r="T2255" s="1"/>
  <c r="T2251" a="1"/>
  <c r="T2251" s="1"/>
  <c r="T2247" a="1"/>
  <c r="T2247" s="1"/>
  <c r="T2243" a="1"/>
  <c r="T2243" s="1"/>
  <c r="T2239" a="1"/>
  <c r="T2239" s="1"/>
  <c r="T2235" a="1"/>
  <c r="T2235" s="1"/>
  <c r="T2231" a="1"/>
  <c r="T2231" s="1"/>
  <c r="T2227" a="1"/>
  <c r="T2227" s="1"/>
  <c r="T2223" a="1"/>
  <c r="T2223" s="1"/>
  <c r="T2219" a="1"/>
  <c r="T2219" s="1"/>
  <c r="T2215" a="1"/>
  <c r="T2215" s="1"/>
  <c r="T2211" a="1"/>
  <c r="T2211" s="1"/>
  <c r="T2207" a="1"/>
  <c r="T2207" s="1"/>
  <c r="T2203" a="1"/>
  <c r="T2203" s="1"/>
  <c r="T2199" a="1"/>
  <c r="T2199" s="1"/>
  <c r="T2195" a="1"/>
  <c r="T2195" s="1"/>
  <c r="T2191" a="1"/>
  <c r="T2191" s="1"/>
  <c r="T2187" a="1"/>
  <c r="T2187" s="1"/>
  <c r="T2183" a="1"/>
  <c r="T2183" s="1"/>
  <c r="T2179" a="1"/>
  <c r="T2179" s="1"/>
  <c r="T2175" a="1"/>
  <c r="T2175" s="1"/>
  <c r="T2171" a="1"/>
  <c r="T2171" s="1"/>
  <c r="T2167" a="1"/>
  <c r="T2167" s="1"/>
  <c r="T2159" a="1"/>
  <c r="T2159" s="1"/>
  <c r="T2155" a="1"/>
  <c r="T2155" s="1"/>
  <c r="T2151" a="1"/>
  <c r="T2151" s="1"/>
  <c r="T2147" a="1"/>
  <c r="T2147" s="1"/>
  <c r="T2143" a="1"/>
  <c r="T2143" s="1"/>
  <c r="T2139" a="1"/>
  <c r="T2139" s="1"/>
  <c r="T2135" a="1"/>
  <c r="T2135" s="1"/>
  <c r="T2131" a="1"/>
  <c r="T2131" s="1"/>
  <c r="T2127" a="1"/>
  <c r="T2127" s="1"/>
  <c r="T2123" a="1"/>
  <c r="T2123" s="1"/>
  <c r="T2119" a="1"/>
  <c r="T2119" s="1"/>
  <c r="T2115" a="1"/>
  <c r="T2115" s="1"/>
  <c r="T2111" a="1"/>
  <c r="T2111" s="1"/>
  <c r="T2107" a="1"/>
  <c r="T2107" s="1"/>
  <c r="T2103" a="1"/>
  <c r="T2103" s="1"/>
  <c r="T2099" a="1"/>
  <c r="T2099" s="1"/>
  <c r="T2095" a="1"/>
  <c r="T2095" s="1"/>
  <c r="T2091" a="1"/>
  <c r="T2091" s="1"/>
  <c r="T2087" a="1"/>
  <c r="T2087" s="1"/>
  <c r="T2083" a="1"/>
  <c r="T2083" s="1"/>
  <c r="T2079" a="1"/>
  <c r="T2079" s="1"/>
  <c r="T2075" a="1"/>
  <c r="T2075" s="1"/>
  <c r="T2071" a="1"/>
  <c r="T2071" s="1"/>
  <c r="T2067" a="1"/>
  <c r="T2067" s="1"/>
  <c r="T2063" a="1"/>
  <c r="T2063" s="1"/>
  <c r="T2059" a="1"/>
  <c r="T2059" s="1"/>
  <c r="T2055" a="1"/>
  <c r="T2055" s="1"/>
  <c r="T2051" a="1"/>
  <c r="T2051" s="1"/>
  <c r="T2047" a="1"/>
  <c r="T2047" s="1"/>
  <c r="T2043" a="1"/>
  <c r="T2043" s="1"/>
  <c r="T2035" a="1"/>
  <c r="T2035" s="1"/>
  <c r="T2031" a="1"/>
  <c r="T2031" s="1"/>
  <c r="T2027" a="1"/>
  <c r="T2027" s="1"/>
  <c r="T2023" a="1"/>
  <c r="T2023" s="1"/>
  <c r="T2019" a="1"/>
  <c r="T2019" s="1"/>
  <c r="T2015" a="1"/>
  <c r="T2015" s="1"/>
  <c r="T2011" a="1"/>
  <c r="T2011" s="1"/>
  <c r="T2007" a="1"/>
  <c r="T2007" s="1"/>
  <c r="T2003" a="1"/>
  <c r="T2003" s="1"/>
  <c r="T1999" a="1"/>
  <c r="T1999" s="1"/>
  <c r="T1995" a="1"/>
  <c r="T1995" s="1"/>
  <c r="T1991" a="1"/>
  <c r="T1991" s="1"/>
  <c r="T1983" a="1"/>
  <c r="T1983" s="1"/>
  <c r="T1979" a="1"/>
  <c r="T1979" s="1"/>
  <c r="T1975" a="1"/>
  <c r="T1975" s="1"/>
  <c r="T1971" a="1"/>
  <c r="T1971" s="1"/>
  <c r="T1967" a="1"/>
  <c r="T1967" s="1"/>
  <c r="T1963" a="1"/>
  <c r="T1963" s="1"/>
  <c r="T1959" a="1"/>
  <c r="T1959" s="1"/>
  <c r="T1943" a="1"/>
  <c r="T1943" s="1"/>
  <c r="T1939" a="1"/>
  <c r="T1939" s="1"/>
  <c r="T1935" a="1"/>
  <c r="T1935" s="1"/>
  <c r="T1931" a="1"/>
  <c r="T1931" s="1"/>
  <c r="T1927" a="1"/>
  <c r="T1927" s="1"/>
  <c r="T1923" a="1"/>
  <c r="T1923" s="1"/>
  <c r="T1919" a="1"/>
  <c r="T1919" s="1"/>
  <c r="T1915" a="1"/>
  <c r="T1915" s="1"/>
  <c r="T1911" a="1"/>
  <c r="T1911" s="1"/>
  <c r="T1907" a="1"/>
  <c r="T1907" s="1"/>
  <c r="T1903" a="1"/>
  <c r="T1903" s="1"/>
  <c r="T1899" a="1"/>
  <c r="T1899" s="1"/>
  <c r="T1895" a="1"/>
  <c r="T1895" s="1"/>
  <c r="T1891" a="1"/>
  <c r="T1891" s="1"/>
  <c r="T1887" a="1"/>
  <c r="T1887" s="1"/>
  <c r="T1883" a="1"/>
  <c r="T1883" s="1"/>
  <c r="T1879" a="1"/>
  <c r="T1879" s="1"/>
  <c r="T1875" a="1"/>
  <c r="T1875" s="1"/>
  <c r="T1871" a="1"/>
  <c r="T1871" s="1"/>
  <c r="T1867" a="1"/>
  <c r="T1867" s="1"/>
  <c r="T1863" a="1"/>
  <c r="T1863" s="1"/>
  <c r="T1859" a="1"/>
  <c r="T1859" s="1"/>
  <c r="T1855" a="1"/>
  <c r="T1855" s="1"/>
  <c r="T1851" a="1"/>
  <c r="T1851" s="1"/>
  <c r="T1847" a="1"/>
  <c r="T1847" s="1"/>
  <c r="T1844" a="1"/>
  <c r="T1844" s="1"/>
  <c r="T1836" a="1"/>
  <c r="T1836" s="1"/>
  <c r="T1828" a="1"/>
  <c r="T1828" s="1"/>
  <c r="T1820" a="1"/>
  <c r="T1820" s="1"/>
  <c r="T1812" a="1"/>
  <c r="T1812" s="1"/>
  <c r="T1804" a="1"/>
  <c r="T1804" s="1"/>
  <c r="T1796" a="1"/>
  <c r="T1796" s="1"/>
  <c r="T1788" a="1"/>
  <c r="T1788" s="1"/>
  <c r="T1780" a="1"/>
  <c r="T1780" s="1"/>
  <c r="T1772" a="1"/>
  <c r="T1772" s="1"/>
  <c r="T1764" a="1"/>
  <c r="T1764" s="1"/>
  <c r="T1698" a="1"/>
  <c r="T1698" s="1"/>
  <c r="T1690" a="1"/>
  <c r="T1690" s="1"/>
  <c r="T1682" a="1"/>
  <c r="T1682" s="1"/>
  <c r="T1674" a="1"/>
  <c r="T1674" s="1"/>
  <c r="T1658" a="1"/>
  <c r="T1658" s="1"/>
  <c r="T1650" a="1"/>
  <c r="T1650" s="1"/>
  <c r="T1642" a="1"/>
  <c r="T1642" s="1"/>
  <c r="T1634" a="1"/>
  <c r="T1634" s="1"/>
  <c r="T1626" a="1"/>
  <c r="T1626" s="1"/>
  <c r="T1759" a="1"/>
  <c r="T1759" s="1"/>
  <c r="T1610" a="1"/>
  <c r="T1610" s="1"/>
  <c r="T1845" a="1"/>
  <c r="T1845" s="1"/>
  <c r="T1700" a="1"/>
  <c r="T1700" s="1"/>
  <c r="T1755" a="1"/>
  <c r="T1755" s="1"/>
  <c r="T1751" a="1"/>
  <c r="T1751" s="1"/>
  <c r="T1747" a="1"/>
  <c r="T1747" s="1"/>
  <c r="T1743" a="1"/>
  <c r="T1743" s="1"/>
  <c r="T1739" a="1"/>
  <c r="T1739" s="1"/>
  <c r="T1735" a="1"/>
  <c r="T1735" s="1"/>
  <c r="T1731" a="1"/>
  <c r="T1731" s="1"/>
  <c r="T1727" a="1"/>
  <c r="T1727" s="1"/>
  <c r="T1723" a="1"/>
  <c r="T1723" s="1"/>
  <c r="T1647" a="1"/>
  <c r="T1647" s="1"/>
  <c r="T2208" a="1"/>
  <c r="T2208" s="1"/>
  <c r="T2172" a="1"/>
  <c r="T2172" s="1"/>
  <c r="T2116" a="1"/>
  <c r="T2116" s="1"/>
  <c r="T2104" a="1"/>
  <c r="T2104" s="1"/>
  <c r="T2000" a="1"/>
  <c r="T2000" s="1"/>
  <c r="T1924" a="1"/>
  <c r="T1924" s="1"/>
  <c r="T1920" a="1"/>
  <c r="T1920" s="1"/>
  <c r="T1916" a="1"/>
  <c r="T1916" s="1"/>
  <c r="T1912" a="1"/>
  <c r="T1912" s="1"/>
  <c r="T1908" a="1"/>
  <c r="T1908" s="1"/>
  <c r="T1904" a="1"/>
  <c r="T1904" s="1"/>
  <c r="T1900" a="1"/>
  <c r="T1900" s="1"/>
  <c r="T1896" a="1"/>
  <c r="T1896" s="1"/>
  <c r="T1892" a="1"/>
  <c r="T1892" s="1"/>
  <c r="T1888" a="1"/>
  <c r="T1888" s="1"/>
  <c r="T1884" a="1"/>
  <c r="T1884" s="1"/>
  <c r="T1880" a="1"/>
  <c r="T1880" s="1"/>
  <c r="T1876" a="1"/>
  <c r="T1876" s="1"/>
  <c r="T1872" a="1"/>
  <c r="T1872" s="1"/>
  <c r="T1868" a="1"/>
  <c r="T1868" s="1"/>
  <c r="T1864" a="1"/>
  <c r="T1864" s="1"/>
  <c r="T1860" a="1"/>
  <c r="T1860" s="1"/>
  <c r="T1856" a="1"/>
  <c r="T1856" s="1"/>
  <c r="T1852" a="1"/>
  <c r="T1852" s="1"/>
  <c r="T1848" a="1"/>
  <c r="T1848" s="1"/>
  <c r="T1842" a="1"/>
  <c r="T1842" s="1"/>
  <c r="T1839" a="1"/>
  <c r="T1839" s="1"/>
  <c r="T1834" a="1"/>
  <c r="T1834" s="1"/>
  <c r="T1831" a="1"/>
  <c r="T1831" s="1"/>
  <c r="T1826" a="1"/>
  <c r="T1826" s="1"/>
  <c r="T1823" a="1"/>
  <c r="T1823" s="1"/>
  <c r="T1818" a="1"/>
  <c r="T1818" s="1"/>
  <c r="T1815" a="1"/>
  <c r="T1815" s="1"/>
  <c r="T1810" a="1"/>
  <c r="T1810" s="1"/>
  <c r="T1802" a="1"/>
  <c r="T1802" s="1"/>
  <c r="T1794" a="1"/>
  <c r="T1794" s="1"/>
  <c r="T1770" a="1"/>
  <c r="T1770" s="1"/>
  <c r="T1591" a="1"/>
  <c r="T1591" s="1"/>
  <c r="T1587" a="1"/>
  <c r="T1587" s="1"/>
  <c r="T1583" a="1"/>
  <c r="T1583" s="1"/>
  <c r="T1579" a="1"/>
  <c r="T1579" s="1"/>
  <c r="T1575" a="1"/>
  <c r="T1575" s="1"/>
  <c r="T1566" a="1"/>
  <c r="T1566" s="1"/>
  <c r="T1558" a="1"/>
  <c r="T1558" s="1"/>
  <c r="T1550" a="1"/>
  <c r="T1550" s="1"/>
  <c r="T1542" a="1"/>
  <c r="T1542" s="1"/>
  <c r="T1534" a="1"/>
  <c r="T1534" s="1"/>
  <c r="T1526" a="1"/>
  <c r="T1526" s="1"/>
  <c r="T1518" a="1"/>
  <c r="T1518" s="1"/>
  <c r="T1498" a="1"/>
  <c r="T1498" s="1"/>
  <c r="T1696" a="1"/>
  <c r="T1696" s="1"/>
  <c r="T1692" a="1"/>
  <c r="T1692" s="1"/>
  <c r="T1688" a="1"/>
  <c r="T1688" s="1"/>
  <c r="T1684" a="1"/>
  <c r="T1684" s="1"/>
  <c r="T1680" a="1"/>
  <c r="T1680" s="1"/>
  <c r="T1676" a="1"/>
  <c r="T1676" s="1"/>
  <c r="T1672" a="1"/>
  <c r="T1672" s="1"/>
  <c r="T1668" a="1"/>
  <c r="T1668" s="1"/>
  <c r="T1664" a="1"/>
  <c r="T1664" s="1"/>
  <c r="T1660" a="1"/>
  <c r="T1660" s="1"/>
  <c r="T1656" a="1"/>
  <c r="T1656" s="1"/>
  <c r="T1652" a="1"/>
  <c r="T1652" s="1"/>
  <c r="T1648" a="1"/>
  <c r="T1648" s="1"/>
  <c r="T1644" a="1"/>
  <c r="T1644" s="1"/>
  <c r="T1640" a="1"/>
  <c r="T1640" s="1"/>
  <c r="T1636" a="1"/>
  <c r="T1636" s="1"/>
  <c r="T1632" a="1"/>
  <c r="T1632" s="1"/>
  <c r="T1628" a="1"/>
  <c r="T1628" s="1"/>
  <c r="T1624" a="1"/>
  <c r="T1624" s="1"/>
  <c r="T1620" a="1"/>
  <c r="T1620" s="1"/>
  <c r="T1616" a="1"/>
  <c r="T1616" s="1"/>
  <c r="T1612" a="1"/>
  <c r="T1612" s="1"/>
  <c r="T1608" a="1"/>
  <c r="T1608" s="1"/>
  <c r="T1604" a="1"/>
  <c r="T1604" s="1"/>
  <c r="T1600" a="1"/>
  <c r="T1600" s="1"/>
  <c r="T1596" a="1"/>
  <c r="T1596" s="1"/>
  <c r="T1592" a="1"/>
  <c r="T1592" s="1"/>
  <c r="T1588" a="1"/>
  <c r="T1588" s="1"/>
  <c r="T1584" a="1"/>
  <c r="T1584" s="1"/>
  <c r="T1580" a="1"/>
  <c r="T1580" s="1"/>
  <c r="T1576" a="1"/>
  <c r="T1576" s="1"/>
  <c r="T1572" a="1"/>
  <c r="T1572" s="1"/>
  <c r="T1569" a="1"/>
  <c r="T1569" s="1"/>
  <c r="T1564" a="1"/>
  <c r="T1564" s="1"/>
  <c r="T1561" a="1"/>
  <c r="T1561" s="1"/>
  <c r="T1556" a="1"/>
  <c r="T1556" s="1"/>
  <c r="T1553" a="1"/>
  <c r="T1553" s="1"/>
  <c r="T1548" a="1"/>
  <c r="T1548" s="1"/>
  <c r="T1545" a="1"/>
  <c r="T1545" s="1"/>
  <c r="T1540" a="1"/>
  <c r="T1540" s="1"/>
  <c r="T1537" a="1"/>
  <c r="T1537" s="1"/>
  <c r="T1532" a="1"/>
  <c r="T1532" s="1"/>
  <c r="T1529" a="1"/>
  <c r="T1529" s="1"/>
  <c r="T1524" a="1"/>
  <c r="T1524" s="1"/>
  <c r="T1521" a="1"/>
  <c r="T1521" s="1"/>
  <c r="T1516" a="1"/>
  <c r="T1516" s="1"/>
  <c r="T1513" a="1"/>
  <c r="T1513" s="1"/>
  <c r="T1508" a="1"/>
  <c r="T1508" s="1"/>
  <c r="T1505" a="1"/>
  <c r="T1505" s="1"/>
  <c r="T1500" a="1"/>
  <c r="T1500" s="1"/>
  <c r="T1497" a="1"/>
  <c r="T1497" s="1"/>
  <c r="T1492" a="1"/>
  <c r="T1492" s="1"/>
  <c r="T1488" a="1"/>
  <c r="T1488" s="1"/>
  <c r="T1484" a="1"/>
  <c r="T1484" s="1"/>
  <c r="T1480" a="1"/>
  <c r="T1480" s="1"/>
  <c r="T1476" a="1"/>
  <c r="T1476" s="1"/>
  <c r="T1472" a="1"/>
  <c r="T1472" s="1"/>
  <c r="T1468" a="1"/>
  <c r="T1468" s="1"/>
  <c r="T1464" a="1"/>
  <c r="T1464" s="1"/>
  <c r="T1460" a="1"/>
  <c r="T1460" s="1"/>
  <c r="T1456" a="1"/>
  <c r="T1456" s="1"/>
  <c r="T1452" a="1"/>
  <c r="T1452" s="1"/>
  <c r="T1448" a="1"/>
  <c r="T1448" s="1"/>
  <c r="T1444" a="1"/>
  <c r="T1444" s="1"/>
  <c r="T1437" a="1"/>
  <c r="T1437" s="1"/>
  <c r="T1429" a="1"/>
  <c r="T1429" s="1"/>
  <c r="T1421" a="1"/>
  <c r="T1421" s="1"/>
  <c r="T1413" a="1"/>
  <c r="T1413" s="1"/>
  <c r="T1405" a="1"/>
  <c r="T1405" s="1"/>
  <c r="T1397" a="1"/>
  <c r="T1397" s="1"/>
  <c r="T1389" a="1"/>
  <c r="T1389" s="1"/>
  <c r="T1381" a="1"/>
  <c r="T1381" s="1"/>
  <c r="T1373" a="1"/>
  <c r="T1373" s="1"/>
  <c r="T1365" a="1"/>
  <c r="T1365" s="1"/>
  <c r="T1357" a="1"/>
  <c r="T1357" s="1"/>
  <c r="T1349" a="1"/>
  <c r="T1349" s="1"/>
  <c r="T1341" a="1"/>
  <c r="T1341" s="1"/>
  <c r="T1306" a="1"/>
  <c r="T1306" s="1"/>
  <c r="T1841" a="1"/>
  <c r="T1841" s="1"/>
  <c r="T1837" a="1"/>
  <c r="T1837" s="1"/>
  <c r="T1833" a="1"/>
  <c r="T1833" s="1"/>
  <c r="T1829" a="1"/>
  <c r="T1829" s="1"/>
  <c r="T1825" a="1"/>
  <c r="T1825" s="1"/>
  <c r="T1821" a="1"/>
  <c r="T1821" s="1"/>
  <c r="T1817" a="1"/>
  <c r="T1817" s="1"/>
  <c r="T1813" a="1"/>
  <c r="T1813" s="1"/>
  <c r="T1809" a="1"/>
  <c r="T1809" s="1"/>
  <c r="T1805" a="1"/>
  <c r="T1805" s="1"/>
  <c r="T1801" a="1"/>
  <c r="T1801" s="1"/>
  <c r="T1797" a="1"/>
  <c r="T1797" s="1"/>
  <c r="T1793" a="1"/>
  <c r="T1793" s="1"/>
  <c r="T1789" a="1"/>
  <c r="T1789" s="1"/>
  <c r="T1785" a="1"/>
  <c r="T1785" s="1"/>
  <c r="T1781" a="1"/>
  <c r="T1781" s="1"/>
  <c r="T1777" a="1"/>
  <c r="T1777" s="1"/>
  <c r="T1773" a="1"/>
  <c r="T1773" s="1"/>
  <c r="T1769" a="1"/>
  <c r="T1769" s="1"/>
  <c r="T1765" a="1"/>
  <c r="T1765" s="1"/>
  <c r="T1761" a="1"/>
  <c r="T1761" s="1"/>
  <c r="T1757" a="1"/>
  <c r="T1757" s="1"/>
  <c r="T1753" a="1"/>
  <c r="T1753" s="1"/>
  <c r="T1749" a="1"/>
  <c r="T1749" s="1"/>
  <c r="T1745" a="1"/>
  <c r="T1745" s="1"/>
  <c r="T1741" a="1"/>
  <c r="T1741" s="1"/>
  <c r="T1737" a="1"/>
  <c r="T1737" s="1"/>
  <c r="T1733" a="1"/>
  <c r="T1733" s="1"/>
  <c r="T1729" a="1"/>
  <c r="T1729" s="1"/>
  <c r="T1725" a="1"/>
  <c r="T1725" s="1"/>
  <c r="T1721" a="1"/>
  <c r="T1721" s="1"/>
  <c r="T1717" a="1"/>
  <c r="T1717" s="1"/>
  <c r="T1713" a="1"/>
  <c r="T1713" s="1"/>
  <c r="T1709" a="1"/>
  <c r="T1709" s="1"/>
  <c r="T1705" a="1"/>
  <c r="T1705" s="1"/>
  <c r="T1701" a="1"/>
  <c r="T1701" s="1"/>
  <c r="T1697" a="1"/>
  <c r="T1697" s="1"/>
  <c r="T1693" a="1"/>
  <c r="T1693" s="1"/>
  <c r="T1689" a="1"/>
  <c r="T1689" s="1"/>
  <c r="T1685" a="1"/>
  <c r="T1685" s="1"/>
  <c r="T1681" a="1"/>
  <c r="T1681" s="1"/>
  <c r="T1677" a="1"/>
  <c r="T1677" s="1"/>
  <c r="T1673" a="1"/>
  <c r="T1673" s="1"/>
  <c r="T1669" a="1"/>
  <c r="T1669" s="1"/>
  <c r="T1665" a="1"/>
  <c r="T1665" s="1"/>
  <c r="T1661" a="1"/>
  <c r="T1661" s="1"/>
  <c r="T1657" a="1"/>
  <c r="T1657" s="1"/>
  <c r="T1653" a="1"/>
  <c r="T1653" s="1"/>
  <c r="T1649" a="1"/>
  <c r="T1649" s="1"/>
  <c r="T1645" a="1"/>
  <c r="T1645" s="1"/>
  <c r="T1641" a="1"/>
  <c r="T1641" s="1"/>
  <c r="T1637" a="1"/>
  <c r="T1637" s="1"/>
  <c r="T1633" a="1"/>
  <c r="T1633" s="1"/>
  <c r="T1629" a="1"/>
  <c r="T1629" s="1"/>
  <c r="T1625" a="1"/>
  <c r="T1625" s="1"/>
  <c r="T1621" a="1"/>
  <c r="T1621" s="1"/>
  <c r="T1617" a="1"/>
  <c r="T1617" s="1"/>
  <c r="T1613" a="1"/>
  <c r="T1613" s="1"/>
  <c r="T1609" a="1"/>
  <c r="T1609" s="1"/>
  <c r="T1605" a="1"/>
  <c r="T1605" s="1"/>
  <c r="T1601" a="1"/>
  <c r="T1601" s="1"/>
  <c r="T1597" a="1"/>
  <c r="T1597" s="1"/>
  <c r="T1593" a="1"/>
  <c r="T1593" s="1"/>
  <c r="T1589" a="1"/>
  <c r="T1589" s="1"/>
  <c r="T1585" a="1"/>
  <c r="T1585" s="1"/>
  <c r="T1581" a="1"/>
  <c r="T1581" s="1"/>
  <c r="T1577" a="1"/>
  <c r="T1577" s="1"/>
  <c r="T1573" a="1"/>
  <c r="T1573" s="1"/>
  <c r="T1570" a="1"/>
  <c r="T1570" s="1"/>
  <c r="T1562" a="1"/>
  <c r="T1562" s="1"/>
  <c r="T1554" a="1"/>
  <c r="T1554" s="1"/>
  <c r="T1546" a="1"/>
  <c r="T1546" s="1"/>
  <c r="T1538" a="1"/>
  <c r="T1538" s="1"/>
  <c r="T1530" a="1"/>
  <c r="T1530" s="1"/>
  <c r="T1522" a="1"/>
  <c r="T1522" s="1"/>
  <c r="T1514" a="1"/>
  <c r="T1514" s="1"/>
  <c r="T1506" a="1"/>
  <c r="T1506" s="1"/>
  <c r="T1606" a="1"/>
  <c r="T1606" s="1"/>
  <c r="T1602" a="1"/>
  <c r="T1602" s="1"/>
  <c r="T1598" a="1"/>
  <c r="T1598" s="1"/>
  <c r="T1594" a="1"/>
  <c r="T1594" s="1"/>
  <c r="T1590" a="1"/>
  <c r="T1590" s="1"/>
  <c r="T1586" a="1"/>
  <c r="T1586" s="1"/>
  <c r="T1582" a="1"/>
  <c r="T1582" s="1"/>
  <c r="T1578" a="1"/>
  <c r="T1578" s="1"/>
  <c r="T1574" a="1"/>
  <c r="T1574" s="1"/>
  <c r="T1568" a="1"/>
  <c r="T1568" s="1"/>
  <c r="T1565" a="1"/>
  <c r="T1565" s="1"/>
  <c r="T1560" a="1"/>
  <c r="T1560" s="1"/>
  <c r="T1557" a="1"/>
  <c r="T1557" s="1"/>
  <c r="T1552" a="1"/>
  <c r="T1552" s="1"/>
  <c r="T1549" a="1"/>
  <c r="T1549" s="1"/>
  <c r="T1544" a="1"/>
  <c r="T1544" s="1"/>
  <c r="T1541" a="1"/>
  <c r="T1541" s="1"/>
  <c r="T1536" a="1"/>
  <c r="T1536" s="1"/>
  <c r="T1533" a="1"/>
  <c r="T1533" s="1"/>
  <c r="T1528" a="1"/>
  <c r="T1528" s="1"/>
  <c r="T1525" a="1"/>
  <c r="T1525" s="1"/>
  <c r="T1520" a="1"/>
  <c r="T1520" s="1"/>
  <c r="T1517" a="1"/>
  <c r="T1517" s="1"/>
  <c r="T1512" a="1"/>
  <c r="T1512" s="1"/>
  <c r="T1509" a="1"/>
  <c r="T1509" s="1"/>
  <c r="T1504" a="1"/>
  <c r="T1504" s="1"/>
  <c r="T1501" a="1"/>
  <c r="T1501" s="1"/>
  <c r="T1496" a="1"/>
  <c r="T1496" s="1"/>
  <c r="T1493" a="1"/>
  <c r="T1493" s="1"/>
  <c r="T1489" a="1"/>
  <c r="T1489" s="1"/>
  <c r="T1485" a="1"/>
  <c r="T1485" s="1"/>
  <c r="T1481" a="1"/>
  <c r="T1481" s="1"/>
  <c r="T1477" a="1"/>
  <c r="T1477" s="1"/>
  <c r="T1473" a="1"/>
  <c r="T1473" s="1"/>
  <c r="T1469" a="1"/>
  <c r="T1469" s="1"/>
  <c r="T1465" a="1"/>
  <c r="T1465" s="1"/>
  <c r="T1461" a="1"/>
  <c r="T1461" s="1"/>
  <c r="T1457" a="1"/>
  <c r="T1457" s="1"/>
  <c r="T1453" a="1"/>
  <c r="T1453" s="1"/>
  <c r="T1449" a="1"/>
  <c r="T1449" s="1"/>
  <c r="T1445" a="1"/>
  <c r="T1445" s="1"/>
  <c r="T1433" a="1"/>
  <c r="T1433" s="1"/>
  <c r="T1425" a="1"/>
  <c r="T1425" s="1"/>
  <c r="T1417" a="1"/>
  <c r="T1417" s="1"/>
  <c r="T1409" a="1"/>
  <c r="T1409" s="1"/>
  <c r="T1401" a="1"/>
  <c r="T1401" s="1"/>
  <c r="T1393" a="1"/>
  <c r="T1393" s="1"/>
  <c r="T1385" a="1"/>
  <c r="T1385" s="1"/>
  <c r="T1377" a="1"/>
  <c r="T1377" s="1"/>
  <c r="T1369" a="1"/>
  <c r="T1369" s="1"/>
  <c r="T1361" a="1"/>
  <c r="T1361" s="1"/>
  <c r="T1353" a="1"/>
  <c r="T1353" s="1"/>
  <c r="T1345" a="1"/>
  <c r="T1345" s="1"/>
  <c r="T1337" a="1"/>
  <c r="T1337" s="1"/>
  <c r="T1440" a="1"/>
  <c r="T1440" s="1"/>
  <c r="T1302" a="1"/>
  <c r="T1302" s="1"/>
  <c r="T1298" a="1"/>
  <c r="T1298" s="1"/>
  <c r="T1194" a="1"/>
  <c r="T1194" s="1"/>
  <c r="T1294" a="1"/>
  <c r="T1294" s="1"/>
  <c r="T1290" a="1"/>
  <c r="T1290" s="1"/>
  <c r="T1286" a="1"/>
  <c r="T1286" s="1"/>
  <c r="T1278" a="1"/>
  <c r="T1278" s="1"/>
  <c r="T1274" a="1"/>
  <c r="T1274" s="1"/>
  <c r="T1270" a="1"/>
  <c r="T1270" s="1"/>
  <c r="T1266" a="1"/>
  <c r="T1266" s="1"/>
  <c r="T1262" a="1"/>
  <c r="T1262" s="1"/>
  <c r="T1258" a="1"/>
  <c r="T1258" s="1"/>
  <c r="T1254" a="1"/>
  <c r="T1254" s="1"/>
  <c r="T1122" a="1"/>
  <c r="T1122" s="1"/>
  <c r="T1114" a="1"/>
  <c r="T1114" s="1"/>
  <c r="T1106" a="1"/>
  <c r="T1106" s="1"/>
  <c r="T1098" a="1"/>
  <c r="T1098" s="1"/>
  <c r="T1082" a="1"/>
  <c r="T1082" s="1"/>
  <c r="T1074" a="1"/>
  <c r="T1074" s="1"/>
  <c r="T1066" a="1"/>
  <c r="T1066" s="1"/>
  <c r="T1154" a="1"/>
  <c r="T1154" s="1"/>
  <c r="T1058" a="1"/>
  <c r="T1058" s="1"/>
  <c r="T1050" a="1"/>
  <c r="T1050" s="1"/>
  <c r="T1042" a="1"/>
  <c r="T1042" s="1"/>
  <c r="T1255" a="1"/>
  <c r="T1255" s="1"/>
  <c r="T1719" a="1"/>
  <c r="T1719" s="1"/>
  <c r="T1715" a="1"/>
  <c r="T1715" s="1"/>
  <c r="T1711" a="1"/>
  <c r="T1711" s="1"/>
  <c r="T1707" a="1"/>
  <c r="T1707" s="1"/>
  <c r="T1703" a="1"/>
  <c r="T1703" s="1"/>
  <c r="T1699" a="1"/>
  <c r="T1699" s="1"/>
  <c r="T1695" a="1"/>
  <c r="T1695" s="1"/>
  <c r="T1691" a="1"/>
  <c r="T1691" s="1"/>
  <c r="T1687" a="1"/>
  <c r="T1687" s="1"/>
  <c r="T1683" a="1"/>
  <c r="T1683" s="1"/>
  <c r="T1679" a="1"/>
  <c r="T1679" s="1"/>
  <c r="T1675" a="1"/>
  <c r="T1675" s="1"/>
  <c r="T1671" a="1"/>
  <c r="T1671" s="1"/>
  <c r="T1667" a="1"/>
  <c r="T1667" s="1"/>
  <c r="T1663" a="1"/>
  <c r="T1663" s="1"/>
  <c r="T1659" a="1"/>
  <c r="T1659" s="1"/>
  <c r="T1655" a="1"/>
  <c r="T1655" s="1"/>
  <c r="T1651" a="1"/>
  <c r="T1651" s="1"/>
  <c r="T1635" a="1"/>
  <c r="T1635" s="1"/>
  <c r="T1510" a="1"/>
  <c r="T1510" s="1"/>
  <c r="T1502" a="1"/>
  <c r="T1502" s="1"/>
  <c r="T1494" a="1"/>
  <c r="T1494" s="1"/>
  <c r="T1490" a="1"/>
  <c r="T1490" s="1"/>
  <c r="T1486" a="1"/>
  <c r="T1486" s="1"/>
  <c r="T1482" a="1"/>
  <c r="T1482" s="1"/>
  <c r="T1478" a="1"/>
  <c r="T1478" s="1"/>
  <c r="T1317" a="1"/>
  <c r="T1317" s="1"/>
  <c r="T1470" a="1"/>
  <c r="T1470" s="1"/>
  <c r="T1466" a="1"/>
  <c r="T1466" s="1"/>
  <c r="T1462" a="1"/>
  <c r="T1462" s="1"/>
  <c r="T1458" a="1"/>
  <c r="T1458" s="1"/>
  <c r="T1454" a="1"/>
  <c r="T1454" s="1"/>
  <c r="T1450" a="1"/>
  <c r="T1450" s="1"/>
  <c r="T1446" a="1"/>
  <c r="T1446" s="1"/>
  <c r="T1442" a="1"/>
  <c r="T1442" s="1"/>
  <c r="T1438" a="1"/>
  <c r="T1438" s="1"/>
  <c r="T1434" a="1"/>
  <c r="T1434" s="1"/>
  <c r="T1430" a="1"/>
  <c r="T1430" s="1"/>
  <c r="T1426" a="1"/>
  <c r="T1426" s="1"/>
  <c r="T1422" a="1"/>
  <c r="T1422" s="1"/>
  <c r="T1418" a="1"/>
  <c r="T1418" s="1"/>
  <c r="T1414" a="1"/>
  <c r="T1414" s="1"/>
  <c r="T1410" a="1"/>
  <c r="T1410" s="1"/>
  <c r="T1310" a="1"/>
  <c r="T1310" s="1"/>
  <c r="T1571" a="1"/>
  <c r="T1571" s="1"/>
  <c r="T1567" a="1"/>
  <c r="T1567" s="1"/>
  <c r="T1563" a="1"/>
  <c r="T1563" s="1"/>
  <c r="T1559" a="1"/>
  <c r="T1559" s="1"/>
  <c r="T1555" a="1"/>
  <c r="T1555" s="1"/>
  <c r="T1551" a="1"/>
  <c r="T1551" s="1"/>
  <c r="T1547" a="1"/>
  <c r="T1547" s="1"/>
  <c r="T1543" a="1"/>
  <c r="T1543" s="1"/>
  <c r="T1539" a="1"/>
  <c r="T1539" s="1"/>
  <c r="T1535" a="1"/>
  <c r="T1535" s="1"/>
  <c r="T1531" a="1"/>
  <c r="T1531" s="1"/>
  <c r="T1527" a="1"/>
  <c r="T1527" s="1"/>
  <c r="T1523" a="1"/>
  <c r="T1523" s="1"/>
  <c r="T1519" a="1"/>
  <c r="T1519" s="1"/>
  <c r="T1515" a="1"/>
  <c r="T1515" s="1"/>
  <c r="T1511" a="1"/>
  <c r="T1511" s="1"/>
  <c r="T1507" a="1"/>
  <c r="T1507" s="1"/>
  <c r="T1503" a="1"/>
  <c r="T1503" s="1"/>
  <c r="T1499" a="1"/>
  <c r="T1499" s="1"/>
  <c r="T1495" a="1"/>
  <c r="T1495" s="1"/>
  <c r="T1491" a="1"/>
  <c r="T1491" s="1"/>
  <c r="T1487" a="1"/>
  <c r="T1487" s="1"/>
  <c r="T1483" a="1"/>
  <c r="T1483" s="1"/>
  <c r="T1479" a="1"/>
  <c r="T1479" s="1"/>
  <c r="T1475" a="1"/>
  <c r="T1475" s="1"/>
  <c r="T1471" a="1"/>
  <c r="T1471" s="1"/>
  <c r="T1467" a="1"/>
  <c r="T1467" s="1"/>
  <c r="T1463" a="1"/>
  <c r="T1463" s="1"/>
  <c r="T1459" a="1"/>
  <c r="T1459" s="1"/>
  <c r="T1455" a="1"/>
  <c r="T1455" s="1"/>
  <c r="T1451" a="1"/>
  <c r="T1451" s="1"/>
  <c r="T1447" a="1"/>
  <c r="T1447" s="1"/>
  <c r="T1443" a="1"/>
  <c r="T1443" s="1"/>
  <c r="T1439" a="1"/>
  <c r="T1439" s="1"/>
  <c r="T1435" a="1"/>
  <c r="T1435" s="1"/>
  <c r="T1431" a="1"/>
  <c r="T1431" s="1"/>
  <c r="T1427" a="1"/>
  <c r="T1427" s="1"/>
  <c r="T1423" a="1"/>
  <c r="T1423" s="1"/>
  <c r="T1419" a="1"/>
  <c r="T1419" s="1"/>
  <c r="T1415" a="1"/>
  <c r="T1415" s="1"/>
  <c r="T1411" a="1"/>
  <c r="T1411" s="1"/>
  <c r="T1407" a="1"/>
  <c r="T1407" s="1"/>
  <c r="T1403" a="1"/>
  <c r="T1403" s="1"/>
  <c r="T1399" a="1"/>
  <c r="T1399" s="1"/>
  <c r="T1395" a="1"/>
  <c r="T1395" s="1"/>
  <c r="T1391" a="1"/>
  <c r="T1391" s="1"/>
  <c r="T1387" a="1"/>
  <c r="T1387" s="1"/>
  <c r="T1383" a="1"/>
  <c r="T1383" s="1"/>
  <c r="T1379" a="1"/>
  <c r="T1379" s="1"/>
  <c r="T1375" a="1"/>
  <c r="T1375" s="1"/>
  <c r="T1371" a="1"/>
  <c r="T1371" s="1"/>
  <c r="T1367" a="1"/>
  <c r="T1367" s="1"/>
  <c r="T1363" a="1"/>
  <c r="T1363" s="1"/>
  <c r="T1359" a="1"/>
  <c r="T1359" s="1"/>
  <c r="T1355" a="1"/>
  <c r="T1355" s="1"/>
  <c r="T1351" a="1"/>
  <c r="T1351" s="1"/>
  <c r="T1347" a="1"/>
  <c r="T1347" s="1"/>
  <c r="T1343" a="1"/>
  <c r="T1343" s="1"/>
  <c r="T1339" a="1"/>
  <c r="T1339" s="1"/>
  <c r="T1335" a="1"/>
  <c r="T1335" s="1"/>
  <c r="T1331" a="1"/>
  <c r="T1331" s="1"/>
  <c r="T1327" a="1"/>
  <c r="T1327" s="1"/>
  <c r="T1323" a="1"/>
  <c r="T1323" s="1"/>
  <c r="T1319" a="1"/>
  <c r="T1319" s="1"/>
  <c r="T1315" a="1"/>
  <c r="T1315" s="1"/>
  <c r="T1311" a="1"/>
  <c r="T1311" s="1"/>
  <c r="T1307" a="1"/>
  <c r="T1307" s="1"/>
  <c r="T1303" a="1"/>
  <c r="T1303" s="1"/>
  <c r="T1299" a="1"/>
  <c r="T1299" s="1"/>
  <c r="T1295" a="1"/>
  <c r="T1295" s="1"/>
  <c r="T1291" a="1"/>
  <c r="T1291" s="1"/>
  <c r="T1287" a="1"/>
  <c r="T1287" s="1"/>
  <c r="T1283" a="1"/>
  <c r="T1283" s="1"/>
  <c r="T1279" a="1"/>
  <c r="T1279" s="1"/>
  <c r="T1275" a="1"/>
  <c r="T1275" s="1"/>
  <c r="T1271" a="1"/>
  <c r="T1271" s="1"/>
  <c r="T1267" a="1"/>
  <c r="T1267" s="1"/>
  <c r="T1263" a="1"/>
  <c r="T1263" s="1"/>
  <c r="T1259" a="1"/>
  <c r="T1259" s="1"/>
  <c r="T1436" a="1"/>
  <c r="T1436" s="1"/>
  <c r="T1432" a="1"/>
  <c r="T1432" s="1"/>
  <c r="T1428" a="1"/>
  <c r="T1428" s="1"/>
  <c r="T1424" a="1"/>
  <c r="T1424" s="1"/>
  <c r="T1420" a="1"/>
  <c r="T1420" s="1"/>
  <c r="T1416" a="1"/>
  <c r="T1416" s="1"/>
  <c r="T1412" a="1"/>
  <c r="T1412" s="1"/>
  <c r="T1408" a="1"/>
  <c r="T1408" s="1"/>
  <c r="T1404" a="1"/>
  <c r="T1404" s="1"/>
  <c r="T1400" a="1"/>
  <c r="T1400" s="1"/>
  <c r="T1396" a="1"/>
  <c r="T1396" s="1"/>
  <c r="T1392" a="1"/>
  <c r="T1392" s="1"/>
  <c r="T1388" a="1"/>
  <c r="T1388" s="1"/>
  <c r="T1384" a="1"/>
  <c r="T1384" s="1"/>
  <c r="T1380" a="1"/>
  <c r="T1380" s="1"/>
  <c r="T1376" a="1"/>
  <c r="T1376" s="1"/>
  <c r="T1372" a="1"/>
  <c r="T1372" s="1"/>
  <c r="T1368" a="1"/>
  <c r="T1368" s="1"/>
  <c r="T1364" a="1"/>
  <c r="T1364" s="1"/>
  <c r="T1360" a="1"/>
  <c r="T1360" s="1"/>
  <c r="T1356" a="1"/>
  <c r="T1356" s="1"/>
  <c r="T1352" a="1"/>
  <c r="T1352" s="1"/>
  <c r="T1348" a="1"/>
  <c r="T1348" s="1"/>
  <c r="T1344" a="1"/>
  <c r="T1344" s="1"/>
  <c r="T1340" a="1"/>
  <c r="T1340" s="1"/>
  <c r="T1336" a="1"/>
  <c r="T1336" s="1"/>
  <c r="T1332" a="1"/>
  <c r="T1332" s="1"/>
  <c r="T1328" a="1"/>
  <c r="T1328" s="1"/>
  <c r="T1324" a="1"/>
  <c r="T1324" s="1"/>
  <c r="T1320" a="1"/>
  <c r="T1320" s="1"/>
  <c r="T1316" a="1"/>
  <c r="T1316" s="1"/>
  <c r="T1312" a="1"/>
  <c r="T1312" s="1"/>
  <c r="T1308" a="1"/>
  <c r="T1308" s="1"/>
  <c r="T1304" a="1"/>
  <c r="T1304" s="1"/>
  <c r="T1300" a="1"/>
  <c r="T1300" s="1"/>
  <c r="T1296" a="1"/>
  <c r="T1296" s="1"/>
  <c r="T1292" a="1"/>
  <c r="T1292" s="1"/>
  <c r="T1288" a="1"/>
  <c r="T1288" s="1"/>
  <c r="T1284" a="1"/>
  <c r="T1284" s="1"/>
  <c r="T1280" a="1"/>
  <c r="T1280" s="1"/>
  <c r="T1276" a="1"/>
  <c r="T1276" s="1"/>
  <c r="T1272" a="1"/>
  <c r="T1272" s="1"/>
  <c r="T1268" a="1"/>
  <c r="T1268" s="1"/>
  <c r="T1264" a="1"/>
  <c r="T1264" s="1"/>
  <c r="T1260" a="1"/>
  <c r="T1260" s="1"/>
  <c r="T1256" a="1"/>
  <c r="T1256" s="1"/>
  <c r="T1252" a="1"/>
  <c r="T1252" s="1"/>
  <c r="T1134" a="1"/>
  <c r="T1134" s="1"/>
  <c r="T1126" a="1"/>
  <c r="T1126" s="1"/>
  <c r="T1118" a="1"/>
  <c r="T1118" s="1"/>
  <c r="T1110" a="1"/>
  <c r="T1110" s="1"/>
  <c r="T1102" a="1"/>
  <c r="T1102" s="1"/>
  <c r="T1094" a="1"/>
  <c r="T1094" s="1"/>
  <c r="T1086" a="1"/>
  <c r="T1086" s="1"/>
  <c r="T1078" a="1"/>
  <c r="T1078" s="1"/>
  <c r="T1070" a="1"/>
  <c r="T1070" s="1"/>
  <c r="T1062" a="1"/>
  <c r="T1062" s="1"/>
  <c r="T1054" a="1"/>
  <c r="T1054" s="1"/>
  <c r="T1046" a="1"/>
  <c r="T1046" s="1"/>
  <c r="T1038" a="1"/>
  <c r="T1038" s="1"/>
  <c r="T1030" a="1"/>
  <c r="T1030" s="1"/>
  <c r="T1022" a="1"/>
  <c r="T1022" s="1"/>
  <c r="T1014" a="1"/>
  <c r="T1014" s="1"/>
  <c r="T1006" a="1"/>
  <c r="T1006" s="1"/>
  <c r="T998" a="1"/>
  <c r="T998" s="1"/>
  <c r="T990" a="1"/>
  <c r="T990" s="1"/>
  <c r="T982" a="1"/>
  <c r="T982" s="1"/>
  <c r="T974" a="1"/>
  <c r="T974" s="1"/>
  <c r="T966" a="1"/>
  <c r="T966" s="1"/>
  <c r="T958" a="1"/>
  <c r="T958" s="1"/>
  <c r="T950" a="1"/>
  <c r="T950" s="1"/>
  <c r="T942" a="1"/>
  <c r="T942" s="1"/>
  <c r="T1249" a="1"/>
  <c r="T1249" s="1"/>
  <c r="T1151" a="1"/>
  <c r="T1151" s="1"/>
  <c r="T1044" a="1"/>
  <c r="T1044" s="1"/>
  <c r="T1040" a="1"/>
  <c r="T1040" s="1"/>
  <c r="T1036" a="1"/>
  <c r="T1036" s="1"/>
  <c r="T1032" a="1"/>
  <c r="T1032" s="1"/>
  <c r="T1028" a="1"/>
  <c r="T1028" s="1"/>
  <c r="T1024" a="1"/>
  <c r="T1024" s="1"/>
  <c r="T1020" a="1"/>
  <c r="T1020" s="1"/>
  <c r="T1016" a="1"/>
  <c r="T1016" s="1"/>
  <c r="T799" a="1"/>
  <c r="T799" s="1"/>
  <c r="T791" a="1"/>
  <c r="T791" s="1"/>
  <c r="T1333" a="1"/>
  <c r="T1333" s="1"/>
  <c r="T1329" a="1"/>
  <c r="T1329" s="1"/>
  <c r="T1325" a="1"/>
  <c r="T1325" s="1"/>
  <c r="T1321" a="1"/>
  <c r="T1321" s="1"/>
  <c r="T1313" a="1"/>
  <c r="T1313" s="1"/>
  <c r="T1309" a="1"/>
  <c r="T1309" s="1"/>
  <c r="T1305" a="1"/>
  <c r="T1305" s="1"/>
  <c r="T1301" a="1"/>
  <c r="T1301" s="1"/>
  <c r="T1297" a="1"/>
  <c r="T1297" s="1"/>
  <c r="T1293" a="1"/>
  <c r="T1293" s="1"/>
  <c r="T1289" a="1"/>
  <c r="T1289" s="1"/>
  <c r="T1285" a="1"/>
  <c r="T1285" s="1"/>
  <c r="T1281" a="1"/>
  <c r="T1281" s="1"/>
  <c r="T1277" a="1"/>
  <c r="T1277" s="1"/>
  <c r="T1273" a="1"/>
  <c r="T1273" s="1"/>
  <c r="T1269" a="1"/>
  <c r="T1269" s="1"/>
  <c r="T1265" a="1"/>
  <c r="T1265" s="1"/>
  <c r="T1261" a="1"/>
  <c r="T1261" s="1"/>
  <c r="T1257" a="1"/>
  <c r="T1257" s="1"/>
  <c r="T1253" a="1"/>
  <c r="T1253" s="1"/>
  <c r="T1250" a="1"/>
  <c r="T1250" s="1"/>
  <c r="T1248" a="1"/>
  <c r="T1248" s="1"/>
  <c r="T1246" a="1"/>
  <c r="T1246" s="1"/>
  <c r="T1244" a="1"/>
  <c r="T1244" s="1"/>
  <c r="T1242" a="1"/>
  <c r="T1242" s="1"/>
  <c r="T1240" a="1"/>
  <c r="T1240" s="1"/>
  <c r="T1238" a="1"/>
  <c r="T1238" s="1"/>
  <c r="T1236" a="1"/>
  <c r="T1236" s="1"/>
  <c r="T1234" a="1"/>
  <c r="T1234" s="1"/>
  <c r="T1232" a="1"/>
  <c r="T1232" s="1"/>
  <c r="T1230" a="1"/>
  <c r="T1230" s="1"/>
  <c r="T1228" a="1"/>
  <c r="T1228" s="1"/>
  <c r="T1226" a="1"/>
  <c r="T1226" s="1"/>
  <c r="T1224" a="1"/>
  <c r="T1224" s="1"/>
  <c r="T1222" a="1"/>
  <c r="T1222" s="1"/>
  <c r="T1220" a="1"/>
  <c r="T1220" s="1"/>
  <c r="T1218" a="1"/>
  <c r="T1218" s="1"/>
  <c r="T1216" a="1"/>
  <c r="T1216" s="1"/>
  <c r="T1214" a="1"/>
  <c r="T1214" s="1"/>
  <c r="T1212" a="1"/>
  <c r="T1212" s="1"/>
  <c r="T1210" a="1"/>
  <c r="T1210" s="1"/>
  <c r="T1208" a="1"/>
  <c r="T1208" s="1"/>
  <c r="T1206" a="1"/>
  <c r="T1206" s="1"/>
  <c r="T1204" a="1"/>
  <c r="T1204" s="1"/>
  <c r="T1202" a="1"/>
  <c r="T1202" s="1"/>
  <c r="T1200" a="1"/>
  <c r="T1200" s="1"/>
  <c r="T1198" a="1"/>
  <c r="T1198" s="1"/>
  <c r="T1196" a="1"/>
  <c r="T1196" s="1"/>
  <c r="T1192" a="1"/>
  <c r="T1192" s="1"/>
  <c r="T1190" a="1"/>
  <c r="T1190" s="1"/>
  <c r="T1188" a="1"/>
  <c r="T1188" s="1"/>
  <c r="T1186" a="1"/>
  <c r="T1186" s="1"/>
  <c r="T1184" a="1"/>
  <c r="T1184" s="1"/>
  <c r="T1182" a="1"/>
  <c r="T1182" s="1"/>
  <c r="T1180" a="1"/>
  <c r="T1180" s="1"/>
  <c r="T1178" a="1"/>
  <c r="T1178" s="1"/>
  <c r="T1176" a="1"/>
  <c r="T1176" s="1"/>
  <c r="T1174" a="1"/>
  <c r="T1174" s="1"/>
  <c r="T1172" a="1"/>
  <c r="T1172" s="1"/>
  <c r="T1170" a="1"/>
  <c r="T1170" s="1"/>
  <c r="T1168" a="1"/>
  <c r="T1168" s="1"/>
  <c r="T1166" a="1"/>
  <c r="T1166" s="1"/>
  <c r="T1164" a="1"/>
  <c r="T1164" s="1"/>
  <c r="T1162" a="1"/>
  <c r="T1162" s="1"/>
  <c r="T1160" a="1"/>
  <c r="T1160" s="1"/>
  <c r="T1158" a="1"/>
  <c r="T1158" s="1"/>
  <c r="T1156" a="1"/>
  <c r="T1156" s="1"/>
  <c r="T1152" a="1"/>
  <c r="T1152" s="1"/>
  <c r="T1150" a="1"/>
  <c r="T1150" s="1"/>
  <c r="T1148" a="1"/>
  <c r="T1148" s="1"/>
  <c r="T1146" a="1"/>
  <c r="T1146" s="1"/>
  <c r="T1144" a="1"/>
  <c r="T1144" s="1"/>
  <c r="T1142" a="1"/>
  <c r="T1142" s="1"/>
  <c r="T1140" a="1"/>
  <c r="T1140" s="1"/>
  <c r="T1138" a="1"/>
  <c r="T1138" s="1"/>
  <c r="T1251" a="1"/>
  <c r="T1251" s="1"/>
  <c r="T1247" a="1"/>
  <c r="T1247" s="1"/>
  <c r="T1136" a="1"/>
  <c r="T1136" s="1"/>
  <c r="T1132" a="1"/>
  <c r="T1132" s="1"/>
  <c r="T1128" a="1"/>
  <c r="T1128" s="1"/>
  <c r="T1052" a="1"/>
  <c r="T1052" s="1"/>
  <c r="T1474" a="1"/>
  <c r="T1474" s="1"/>
  <c r="T1406" a="1"/>
  <c r="T1406" s="1"/>
  <c r="T1402" a="1"/>
  <c r="T1402" s="1"/>
  <c r="T1398" a="1"/>
  <c r="T1398" s="1"/>
  <c r="T1394" a="1"/>
  <c r="T1394" s="1"/>
  <c r="T1390" a="1"/>
  <c r="T1390" s="1"/>
  <c r="T1386" a="1"/>
  <c r="T1386" s="1"/>
  <c r="T1382" a="1"/>
  <c r="T1382" s="1"/>
  <c r="T1378" a="1"/>
  <c r="T1378" s="1"/>
  <c r="T1374" a="1"/>
  <c r="T1374" s="1"/>
  <c r="T1370" a="1"/>
  <c r="T1370" s="1"/>
  <c r="T1366" a="1"/>
  <c r="T1366" s="1"/>
  <c r="T1362" a="1"/>
  <c r="T1362" s="1"/>
  <c r="T1358" a="1"/>
  <c r="T1358" s="1"/>
  <c r="T1354" a="1"/>
  <c r="T1354" s="1"/>
  <c r="T1350" a="1"/>
  <c r="T1350" s="1"/>
  <c r="T1346" a="1"/>
  <c r="T1346" s="1"/>
  <c r="T1342" a="1"/>
  <c r="T1342" s="1"/>
  <c r="T1338" a="1"/>
  <c r="T1338" s="1"/>
  <c r="T1334" a="1"/>
  <c r="T1334" s="1"/>
  <c r="T1330" a="1"/>
  <c r="T1330" s="1"/>
  <c r="T1326" a="1"/>
  <c r="T1326" s="1"/>
  <c r="T1322" a="1"/>
  <c r="T1322" s="1"/>
  <c r="T1318" a="1"/>
  <c r="T1318" s="1"/>
  <c r="T1314" a="1"/>
  <c r="T1314" s="1"/>
  <c r="T1282" a="1"/>
  <c r="T1282" s="1"/>
  <c r="T1130" a="1"/>
  <c r="T1130" s="1"/>
  <c r="T1090" a="1"/>
  <c r="T1090" s="1"/>
  <c r="T1034" a="1"/>
  <c r="T1034" s="1"/>
  <c r="T1026" a="1"/>
  <c r="T1026" s="1"/>
  <c r="T1018" a="1"/>
  <c r="T1018" s="1"/>
  <c r="T1010" a="1"/>
  <c r="T1010" s="1"/>
  <c r="T1002" a="1"/>
  <c r="T1002" s="1"/>
  <c r="T994" a="1"/>
  <c r="T994" s="1"/>
  <c r="T986" a="1"/>
  <c r="T986" s="1"/>
  <c r="T978" a="1"/>
  <c r="T978" s="1"/>
  <c r="T970" a="1"/>
  <c r="T970" s="1"/>
  <c r="T962" a="1"/>
  <c r="T962" s="1"/>
  <c r="T954" a="1"/>
  <c r="T954" s="1"/>
  <c r="T946" a="1"/>
  <c r="T946" s="1"/>
  <c r="T1245" a="1"/>
  <c r="T1245" s="1"/>
  <c r="T1241" a="1"/>
  <c r="T1241" s="1"/>
  <c r="T1237" a="1"/>
  <c r="T1237" s="1"/>
  <c r="T1233" a="1"/>
  <c r="T1233" s="1"/>
  <c r="T1229" a="1"/>
  <c r="T1229" s="1"/>
  <c r="T1225" a="1"/>
  <c r="T1225" s="1"/>
  <c r="T1221" a="1"/>
  <c r="T1221" s="1"/>
  <c r="T1217" a="1"/>
  <c r="T1217" s="1"/>
  <c r="T1213" a="1"/>
  <c r="T1213" s="1"/>
  <c r="T1209" a="1"/>
  <c r="T1209" s="1"/>
  <c r="T1205" a="1"/>
  <c r="T1205" s="1"/>
  <c r="T1201" a="1"/>
  <c r="T1201" s="1"/>
  <c r="T1197" a="1"/>
  <c r="T1197" s="1"/>
  <c r="T1193" a="1"/>
  <c r="T1193" s="1"/>
  <c r="T1189" a="1"/>
  <c r="T1189" s="1"/>
  <c r="T1185" a="1"/>
  <c r="T1185" s="1"/>
  <c r="T1181" a="1"/>
  <c r="T1181" s="1"/>
  <c r="T1177" a="1"/>
  <c r="T1177" s="1"/>
  <c r="T1173" a="1"/>
  <c r="T1173" s="1"/>
  <c r="T1169" a="1"/>
  <c r="T1169" s="1"/>
  <c r="T1165" a="1"/>
  <c r="T1165" s="1"/>
  <c r="T1161" a="1"/>
  <c r="T1161" s="1"/>
  <c r="T1157" a="1"/>
  <c r="T1157" s="1"/>
  <c r="T1153" a="1"/>
  <c r="T1153" s="1"/>
  <c r="T1149" a="1"/>
  <c r="T1149" s="1"/>
  <c r="T1145" a="1"/>
  <c r="T1145" s="1"/>
  <c r="T1141" a="1"/>
  <c r="T1141" s="1"/>
  <c r="T1137" a="1"/>
  <c r="T1137" s="1"/>
  <c r="T1133" a="1"/>
  <c r="T1133" s="1"/>
  <c r="T1129" a="1"/>
  <c r="T1129" s="1"/>
  <c r="T1125" a="1"/>
  <c r="T1125" s="1"/>
  <c r="T1121" a="1"/>
  <c r="T1121" s="1"/>
  <c r="T1117" a="1"/>
  <c r="T1117" s="1"/>
  <c r="T1113" a="1"/>
  <c r="T1113" s="1"/>
  <c r="T1109" a="1"/>
  <c r="T1109" s="1"/>
  <c r="T1105" a="1"/>
  <c r="T1105" s="1"/>
  <c r="T1101" a="1"/>
  <c r="T1101" s="1"/>
  <c r="T1097" a="1"/>
  <c r="T1097" s="1"/>
  <c r="T1093" a="1"/>
  <c r="T1093" s="1"/>
  <c r="T1089" a="1"/>
  <c r="T1089" s="1"/>
  <c r="T1085" a="1"/>
  <c r="T1085" s="1"/>
  <c r="T1081" a="1"/>
  <c r="T1081" s="1"/>
  <c r="T1077" a="1"/>
  <c r="T1077" s="1"/>
  <c r="T1073" a="1"/>
  <c r="T1073" s="1"/>
  <c r="T1069" a="1"/>
  <c r="T1069" s="1"/>
  <c r="T1065" a="1"/>
  <c r="T1065" s="1"/>
  <c r="T1061" a="1"/>
  <c r="T1061" s="1"/>
  <c r="T1057" a="1"/>
  <c r="T1057" s="1"/>
  <c r="T1053" a="1"/>
  <c r="T1053" s="1"/>
  <c r="T1049" a="1"/>
  <c r="T1049" s="1"/>
  <c r="T1045" a="1"/>
  <c r="T1045" s="1"/>
  <c r="T1041" a="1"/>
  <c r="T1041" s="1"/>
  <c r="T1037" a="1"/>
  <c r="T1037" s="1"/>
  <c r="T1033" a="1"/>
  <c r="T1033" s="1"/>
  <c r="T1029" a="1"/>
  <c r="T1029" s="1"/>
  <c r="T1025" a="1"/>
  <c r="T1025" s="1"/>
  <c r="T1021" a="1"/>
  <c r="T1021" s="1"/>
  <c r="T1017" a="1"/>
  <c r="T1017" s="1"/>
  <c r="T1013" a="1"/>
  <c r="T1013" s="1"/>
  <c r="T1009" a="1"/>
  <c r="T1009" s="1"/>
  <c r="T1005" a="1"/>
  <c r="T1005" s="1"/>
  <c r="T1001" a="1"/>
  <c r="T1001" s="1"/>
  <c r="T997" a="1"/>
  <c r="T997" s="1"/>
  <c r="T993" a="1"/>
  <c r="T993" s="1"/>
  <c r="T989" a="1"/>
  <c r="T989" s="1"/>
  <c r="T985" a="1"/>
  <c r="T985" s="1"/>
  <c r="T981" a="1"/>
  <c r="T981" s="1"/>
  <c r="T977" a="1"/>
  <c r="T977" s="1"/>
  <c r="T973" a="1"/>
  <c r="T973" s="1"/>
  <c r="T969" a="1"/>
  <c r="T969" s="1"/>
  <c r="T965" a="1"/>
  <c r="T965" s="1"/>
  <c r="T961" a="1"/>
  <c r="T961" s="1"/>
  <c r="T957" a="1"/>
  <c r="T957" s="1"/>
  <c r="T953" a="1"/>
  <c r="T953" s="1"/>
  <c r="T949" a="1"/>
  <c r="T949" s="1"/>
  <c r="T945" a="1"/>
  <c r="T945" s="1"/>
  <c r="T941" a="1"/>
  <c r="T941" s="1"/>
  <c r="T937" a="1"/>
  <c r="T937" s="1"/>
  <c r="T933" a="1"/>
  <c r="T933" s="1"/>
  <c r="T929" a="1"/>
  <c r="T929" s="1"/>
  <c r="T925" a="1"/>
  <c r="T925" s="1"/>
  <c r="T921" a="1"/>
  <c r="T921" s="1"/>
  <c r="T915" a="1"/>
  <c r="T915" s="1"/>
  <c r="T907" a="1"/>
  <c r="T907" s="1"/>
  <c r="T938" a="1"/>
  <c r="T938" s="1"/>
  <c r="T934" a="1"/>
  <c r="T934" s="1"/>
  <c r="T930" a="1"/>
  <c r="T930" s="1"/>
  <c r="T926" a="1"/>
  <c r="T926" s="1"/>
  <c r="T922" a="1"/>
  <c r="T922" s="1"/>
  <c r="T918" a="1"/>
  <c r="T918" s="1"/>
  <c r="T913" a="1"/>
  <c r="T913" s="1"/>
  <c r="T910" a="1"/>
  <c r="T910" s="1"/>
  <c r="T905" a="1"/>
  <c r="T905" s="1"/>
  <c r="T903" a="1"/>
  <c r="T903" s="1"/>
  <c r="T901" a="1"/>
  <c r="T901" s="1"/>
  <c r="T899" a="1"/>
  <c r="T899" s="1"/>
  <c r="T897" a="1"/>
  <c r="T897" s="1"/>
  <c r="T895" a="1"/>
  <c r="T895" s="1"/>
  <c r="T893" a="1"/>
  <c r="T893" s="1"/>
  <c r="T891" a="1"/>
  <c r="T891" s="1"/>
  <c r="T889" a="1"/>
  <c r="T889" s="1"/>
  <c r="T887" a="1"/>
  <c r="T887" s="1"/>
  <c r="T885" a="1"/>
  <c r="T885" s="1"/>
  <c r="T883" a="1"/>
  <c r="T883" s="1"/>
  <c r="T881" a="1"/>
  <c r="T881" s="1"/>
  <c r="T879" a="1"/>
  <c r="T879" s="1"/>
  <c r="T877" a="1"/>
  <c r="T877" s="1"/>
  <c r="T875" a="1"/>
  <c r="T875" s="1"/>
  <c r="T867" a="1"/>
  <c r="T867" s="1"/>
  <c r="T859" a="1"/>
  <c r="T859" s="1"/>
  <c r="T851" a="1"/>
  <c r="T851" s="1"/>
  <c r="T843" a="1"/>
  <c r="T843" s="1"/>
  <c r="T835" a="1"/>
  <c r="T835" s="1"/>
  <c r="T827" a="1"/>
  <c r="T827" s="1"/>
  <c r="T819" a="1"/>
  <c r="T819" s="1"/>
  <c r="T811" a="1"/>
  <c r="T811" s="1"/>
  <c r="T803" a="1"/>
  <c r="T803" s="1"/>
  <c r="T795" a="1"/>
  <c r="T795" s="1"/>
  <c r="T787" a="1"/>
  <c r="T787" s="1"/>
  <c r="T783" a="1"/>
  <c r="T783" s="1"/>
  <c r="T779" a="1"/>
  <c r="T779" s="1"/>
  <c r="T775" a="1"/>
  <c r="T775" s="1"/>
  <c r="T771" a="1"/>
  <c r="T771" s="1"/>
  <c r="T767" a="1"/>
  <c r="T767" s="1"/>
  <c r="T763" a="1"/>
  <c r="T763" s="1"/>
  <c r="T759" a="1"/>
  <c r="T759" s="1"/>
  <c r="T755" a="1"/>
  <c r="T755" s="1"/>
  <c r="T751" a="1"/>
  <c r="T751" s="1"/>
  <c r="T747" a="1"/>
  <c r="T747" s="1"/>
  <c r="T743" a="1"/>
  <c r="T743" s="1"/>
  <c r="T739" a="1"/>
  <c r="T739" s="1"/>
  <c r="T735" a="1"/>
  <c r="T735" s="1"/>
  <c r="T731" a="1"/>
  <c r="T731" s="1"/>
  <c r="T727" a="1"/>
  <c r="T727" s="1"/>
  <c r="T723" a="1"/>
  <c r="T723" s="1"/>
  <c r="T719" a="1"/>
  <c r="T719" s="1"/>
  <c r="T715" a="1"/>
  <c r="T715" s="1"/>
  <c r="T711" a="1"/>
  <c r="T711" s="1"/>
  <c r="T707" a="1"/>
  <c r="T707" s="1"/>
  <c r="T703" a="1"/>
  <c r="T703" s="1"/>
  <c r="T699" a="1"/>
  <c r="T699" s="1"/>
  <c r="T695" a="1"/>
  <c r="T695" s="1"/>
  <c r="T691" a="1"/>
  <c r="T691" s="1"/>
  <c r="T687" a="1"/>
  <c r="T687" s="1"/>
  <c r="T683" a="1"/>
  <c r="T683" s="1"/>
  <c r="T679" a="1"/>
  <c r="T679" s="1"/>
  <c r="T675" a="1"/>
  <c r="T675" s="1"/>
  <c r="T671" a="1"/>
  <c r="T671" s="1"/>
  <c r="T667" a="1"/>
  <c r="T667" s="1"/>
  <c r="T663" a="1"/>
  <c r="T663" s="1"/>
  <c r="T659" a="1"/>
  <c r="T659" s="1"/>
  <c r="T655" a="1"/>
  <c r="T655" s="1"/>
  <c r="T651" a="1"/>
  <c r="T651" s="1"/>
  <c r="T647" a="1"/>
  <c r="T647" s="1"/>
  <c r="T643" a="1"/>
  <c r="T643" s="1"/>
  <c r="T639" a="1"/>
  <c r="T639" s="1"/>
  <c r="T635" a="1"/>
  <c r="T635" s="1"/>
  <c r="T631" a="1"/>
  <c r="T631" s="1"/>
  <c r="T627" a="1"/>
  <c r="T627" s="1"/>
  <c r="T623" a="1"/>
  <c r="T623" s="1"/>
  <c r="T619" a="1"/>
  <c r="T619" s="1"/>
  <c r="T615" a="1"/>
  <c r="T615" s="1"/>
  <c r="T611" a="1"/>
  <c r="T611" s="1"/>
  <c r="T553" a="1"/>
  <c r="T553" s="1"/>
  <c r="T1243" a="1"/>
  <c r="T1243" s="1"/>
  <c r="T1239" a="1"/>
  <c r="T1239" s="1"/>
  <c r="T1235" a="1"/>
  <c r="T1235" s="1"/>
  <c r="T1231" a="1"/>
  <c r="T1231" s="1"/>
  <c r="T1227" a="1"/>
  <c r="T1227" s="1"/>
  <c r="T1223" a="1"/>
  <c r="T1223" s="1"/>
  <c r="T1219" a="1"/>
  <c r="T1219" s="1"/>
  <c r="T1215" a="1"/>
  <c r="T1215" s="1"/>
  <c r="T1211" a="1"/>
  <c r="T1211" s="1"/>
  <c r="T1207" a="1"/>
  <c r="T1207" s="1"/>
  <c r="T1203" a="1"/>
  <c r="T1203" s="1"/>
  <c r="T1199" a="1"/>
  <c r="T1199" s="1"/>
  <c r="T1195" a="1"/>
  <c r="T1195" s="1"/>
  <c r="T1191" a="1"/>
  <c r="T1191" s="1"/>
  <c r="T1187" a="1"/>
  <c r="T1187" s="1"/>
  <c r="T1183" a="1"/>
  <c r="T1183" s="1"/>
  <c r="T1179" a="1"/>
  <c r="T1179" s="1"/>
  <c r="T1175" a="1"/>
  <c r="T1175" s="1"/>
  <c r="T1171" a="1"/>
  <c r="T1171" s="1"/>
  <c r="T1167" a="1"/>
  <c r="T1167" s="1"/>
  <c r="T1163" a="1"/>
  <c r="T1163" s="1"/>
  <c r="T1159" a="1"/>
  <c r="T1159" s="1"/>
  <c r="T1155" a="1"/>
  <c r="T1155" s="1"/>
  <c r="T1147" a="1"/>
  <c r="T1147" s="1"/>
  <c r="T1143" a="1"/>
  <c r="T1143" s="1"/>
  <c r="T1139" a="1"/>
  <c r="T1139" s="1"/>
  <c r="T1135" a="1"/>
  <c r="T1135" s="1"/>
  <c r="T1131" a="1"/>
  <c r="T1131" s="1"/>
  <c r="T1127" a="1"/>
  <c r="T1127" s="1"/>
  <c r="T1123" a="1"/>
  <c r="T1123" s="1"/>
  <c r="T1119" a="1"/>
  <c r="T1119" s="1"/>
  <c r="T1115" a="1"/>
  <c r="T1115" s="1"/>
  <c r="T1111" a="1"/>
  <c r="T1111" s="1"/>
  <c r="T1107" a="1"/>
  <c r="T1107" s="1"/>
  <c r="T1103" a="1"/>
  <c r="T1103" s="1"/>
  <c r="T1099" a="1"/>
  <c r="T1099" s="1"/>
  <c r="T1095" a="1"/>
  <c r="T1095" s="1"/>
  <c r="T1091" a="1"/>
  <c r="T1091" s="1"/>
  <c r="T1087" a="1"/>
  <c r="T1087" s="1"/>
  <c r="T1083" a="1"/>
  <c r="T1083" s="1"/>
  <c r="T1079" a="1"/>
  <c r="T1079" s="1"/>
  <c r="T1075" a="1"/>
  <c r="T1075" s="1"/>
  <c r="T1071" a="1"/>
  <c r="T1071" s="1"/>
  <c r="T1067" a="1"/>
  <c r="T1067" s="1"/>
  <c r="T1063" a="1"/>
  <c r="T1063" s="1"/>
  <c r="T1059" a="1"/>
  <c r="T1059" s="1"/>
  <c r="T1055" a="1"/>
  <c r="T1055" s="1"/>
  <c r="T1051" a="1"/>
  <c r="T1051" s="1"/>
  <c r="T1047" a="1"/>
  <c r="T1047" s="1"/>
  <c r="T1043" a="1"/>
  <c r="T1043" s="1"/>
  <c r="T1039" a="1"/>
  <c r="T1039" s="1"/>
  <c r="T1035" a="1"/>
  <c r="T1035" s="1"/>
  <c r="T1031" a="1"/>
  <c r="T1031" s="1"/>
  <c r="T1027" a="1"/>
  <c r="T1027" s="1"/>
  <c r="T1023" a="1"/>
  <c r="T1023" s="1"/>
  <c r="T1019" a="1"/>
  <c r="T1019" s="1"/>
  <c r="T1015" a="1"/>
  <c r="T1015" s="1"/>
  <c r="T1011" a="1"/>
  <c r="T1011" s="1"/>
  <c r="T1007" a="1"/>
  <c r="T1007" s="1"/>
  <c r="T1003" a="1"/>
  <c r="T1003" s="1"/>
  <c r="T999" a="1"/>
  <c r="T999" s="1"/>
  <c r="T995" a="1"/>
  <c r="T995" s="1"/>
  <c r="T991" a="1"/>
  <c r="T991" s="1"/>
  <c r="T987" a="1"/>
  <c r="T987" s="1"/>
  <c r="T983" a="1"/>
  <c r="T983" s="1"/>
  <c r="T979" a="1"/>
  <c r="T979" s="1"/>
  <c r="T975" a="1"/>
  <c r="T975" s="1"/>
  <c r="T971" a="1"/>
  <c r="T971" s="1"/>
  <c r="T967" a="1"/>
  <c r="T967" s="1"/>
  <c r="T963" a="1"/>
  <c r="T963" s="1"/>
  <c r="T959" a="1"/>
  <c r="T959" s="1"/>
  <c r="T955" a="1"/>
  <c r="T955" s="1"/>
  <c r="T951" a="1"/>
  <c r="T951" s="1"/>
  <c r="T947" a="1"/>
  <c r="T947" s="1"/>
  <c r="T943" a="1"/>
  <c r="T943" s="1"/>
  <c r="T939" a="1"/>
  <c r="T939" s="1"/>
  <c r="T935" a="1"/>
  <c r="T935" s="1"/>
  <c r="T931" a="1"/>
  <c r="T931" s="1"/>
  <c r="T927" a="1"/>
  <c r="T927" s="1"/>
  <c r="T923" a="1"/>
  <c r="T923" s="1"/>
  <c r="T919" a="1"/>
  <c r="T919" s="1"/>
  <c r="T911" a="1"/>
  <c r="T911" s="1"/>
  <c r="T1124" a="1"/>
  <c r="T1124" s="1"/>
  <c r="T1120" a="1"/>
  <c r="T1120" s="1"/>
  <c r="T1116" a="1"/>
  <c r="T1116" s="1"/>
  <c r="T1112" a="1"/>
  <c r="T1112" s="1"/>
  <c r="T1108" a="1"/>
  <c r="T1108" s="1"/>
  <c r="T1104" a="1"/>
  <c r="T1104" s="1"/>
  <c r="T1100" a="1"/>
  <c r="T1100" s="1"/>
  <c r="T1096" a="1"/>
  <c r="T1096" s="1"/>
  <c r="T1092" a="1"/>
  <c r="T1092" s="1"/>
  <c r="T1088" a="1"/>
  <c r="T1088" s="1"/>
  <c r="T1084" a="1"/>
  <c r="T1084" s="1"/>
  <c r="T1080" a="1"/>
  <c r="T1080" s="1"/>
  <c r="T1076" a="1"/>
  <c r="T1076" s="1"/>
  <c r="T1072" a="1"/>
  <c r="T1072" s="1"/>
  <c r="T1068" a="1"/>
  <c r="T1068" s="1"/>
  <c r="T1064" a="1"/>
  <c r="T1064" s="1"/>
  <c r="T1060" a="1"/>
  <c r="T1060" s="1"/>
  <c r="T1056" a="1"/>
  <c r="T1056" s="1"/>
  <c r="T1048" a="1"/>
  <c r="T1048" s="1"/>
  <c r="T1012" a="1"/>
  <c r="T1012" s="1"/>
  <c r="T1008" a="1"/>
  <c r="T1008" s="1"/>
  <c r="T1004" a="1"/>
  <c r="T1004" s="1"/>
  <c r="T1000" a="1"/>
  <c r="T1000" s="1"/>
  <c r="T996" a="1"/>
  <c r="T996" s="1"/>
  <c r="T992" a="1"/>
  <c r="T992" s="1"/>
  <c r="T988" a="1"/>
  <c r="T988" s="1"/>
  <c r="T984" a="1"/>
  <c r="T984" s="1"/>
  <c r="T980" a="1"/>
  <c r="T980" s="1"/>
  <c r="T976" a="1"/>
  <c r="T976" s="1"/>
  <c r="T972" a="1"/>
  <c r="T972" s="1"/>
  <c r="T968" a="1"/>
  <c r="T968" s="1"/>
  <c r="T964" a="1"/>
  <c r="T964" s="1"/>
  <c r="T960" a="1"/>
  <c r="T960" s="1"/>
  <c r="T956" a="1"/>
  <c r="T956" s="1"/>
  <c r="T952" a="1"/>
  <c r="T952" s="1"/>
  <c r="T948" a="1"/>
  <c r="T948" s="1"/>
  <c r="T944" a="1"/>
  <c r="T944" s="1"/>
  <c r="T940" a="1"/>
  <c r="T940" s="1"/>
  <c r="T936" a="1"/>
  <c r="T936" s="1"/>
  <c r="T932" a="1"/>
  <c r="T932" s="1"/>
  <c r="T928" a="1"/>
  <c r="T928" s="1"/>
  <c r="T924" a="1"/>
  <c r="T924" s="1"/>
  <c r="T920" a="1"/>
  <c r="T920" s="1"/>
  <c r="T917" a="1"/>
  <c r="T917" s="1"/>
  <c r="T914" a="1"/>
  <c r="T914" s="1"/>
  <c r="T909" a="1"/>
  <c r="T909" s="1"/>
  <c r="T906" a="1"/>
  <c r="T906" s="1"/>
  <c r="T871" a="1"/>
  <c r="T871" s="1"/>
  <c r="T863" a="1"/>
  <c r="T863" s="1"/>
  <c r="T855" a="1"/>
  <c r="T855" s="1"/>
  <c r="T847" a="1"/>
  <c r="T847" s="1"/>
  <c r="T839" a="1"/>
  <c r="T839" s="1"/>
  <c r="T831" a="1"/>
  <c r="T831" s="1"/>
  <c r="T823" a="1"/>
  <c r="T823" s="1"/>
  <c r="T815" a="1"/>
  <c r="T815" s="1"/>
  <c r="T807" a="1"/>
  <c r="T807" s="1"/>
  <c r="T618" a="1"/>
  <c r="T618" s="1"/>
  <c r="T614" a="1"/>
  <c r="T614" s="1"/>
  <c r="T610" a="1"/>
  <c r="T610" s="1"/>
  <c r="T602" a="1"/>
  <c r="T602" s="1"/>
  <c r="T594" a="1"/>
  <c r="T594" s="1"/>
  <c r="T566" a="1"/>
  <c r="T566" s="1"/>
  <c r="T562" a="1"/>
  <c r="T562" s="1"/>
  <c r="T558" a="1"/>
  <c r="T558" s="1"/>
  <c r="T554" a="1"/>
  <c r="T554" s="1"/>
  <c r="T590" a="1"/>
  <c r="T590" s="1"/>
  <c r="T916" a="1"/>
  <c r="T916" s="1"/>
  <c r="T912" a="1"/>
  <c r="T912" s="1"/>
  <c r="T908" a="1"/>
  <c r="T908" s="1"/>
  <c r="T904" a="1"/>
  <c r="T904" s="1"/>
  <c r="T900" a="1"/>
  <c r="T900" s="1"/>
  <c r="T896" a="1"/>
  <c r="T896" s="1"/>
  <c r="T892" a="1"/>
  <c r="T892" s="1"/>
  <c r="T888" a="1"/>
  <c r="T888" s="1"/>
  <c r="T884" a="1"/>
  <c r="T884" s="1"/>
  <c r="T880" a="1"/>
  <c r="T880" s="1"/>
  <c r="T876" a="1"/>
  <c r="T876" s="1"/>
  <c r="T872" a="1"/>
  <c r="T872" s="1"/>
  <c r="T868" a="1"/>
  <c r="T868" s="1"/>
  <c r="T864" a="1"/>
  <c r="T864" s="1"/>
  <c r="T860" a="1"/>
  <c r="T860" s="1"/>
  <c r="T856" a="1"/>
  <c r="T856" s="1"/>
  <c r="T852" a="1"/>
  <c r="T852" s="1"/>
  <c r="T848" a="1"/>
  <c r="T848" s="1"/>
  <c r="T844" a="1"/>
  <c r="T844" s="1"/>
  <c r="T840" a="1"/>
  <c r="T840" s="1"/>
  <c r="T836" a="1"/>
  <c r="T836" s="1"/>
  <c r="T832" a="1"/>
  <c r="T832" s="1"/>
  <c r="T828" a="1"/>
  <c r="T828" s="1"/>
  <c r="T824" a="1"/>
  <c r="T824" s="1"/>
  <c r="T820" a="1"/>
  <c r="T820" s="1"/>
  <c r="T816" a="1"/>
  <c r="T816" s="1"/>
  <c r="T812" a="1"/>
  <c r="T812" s="1"/>
  <c r="T808" a="1"/>
  <c r="T808" s="1"/>
  <c r="T804" a="1"/>
  <c r="T804" s="1"/>
  <c r="T800" a="1"/>
  <c r="T800" s="1"/>
  <c r="T796" a="1"/>
  <c r="T796" s="1"/>
  <c r="T792" a="1"/>
  <c r="T792" s="1"/>
  <c r="T788" a="1"/>
  <c r="T788" s="1"/>
  <c r="T784" a="1"/>
  <c r="T784" s="1"/>
  <c r="T780" a="1"/>
  <c r="T780" s="1"/>
  <c r="T776" a="1"/>
  <c r="T776" s="1"/>
  <c r="T772" a="1"/>
  <c r="T772" s="1"/>
  <c r="T768" a="1"/>
  <c r="T768" s="1"/>
  <c r="T764" a="1"/>
  <c r="T764" s="1"/>
  <c r="T760" a="1"/>
  <c r="T760" s="1"/>
  <c r="T756" a="1"/>
  <c r="T756" s="1"/>
  <c r="T752" a="1"/>
  <c r="T752" s="1"/>
  <c r="T748" a="1"/>
  <c r="T748" s="1"/>
  <c r="T744" a="1"/>
  <c r="T744" s="1"/>
  <c r="T740" a="1"/>
  <c r="T740" s="1"/>
  <c r="T736" a="1"/>
  <c r="T736" s="1"/>
  <c r="T732" a="1"/>
  <c r="T732" s="1"/>
  <c r="T728" a="1"/>
  <c r="T728" s="1"/>
  <c r="T724" a="1"/>
  <c r="T724" s="1"/>
  <c r="T720" a="1"/>
  <c r="T720" s="1"/>
  <c r="T716" a="1"/>
  <c r="T716" s="1"/>
  <c r="T712" a="1"/>
  <c r="T712" s="1"/>
  <c r="T708" a="1"/>
  <c r="T708" s="1"/>
  <c r="T704" a="1"/>
  <c r="T704" s="1"/>
  <c r="T700" a="1"/>
  <c r="T700" s="1"/>
  <c r="T696" a="1"/>
  <c r="T696" s="1"/>
  <c r="T692" a="1"/>
  <c r="T692" s="1"/>
  <c r="T688" a="1"/>
  <c r="T688" s="1"/>
  <c r="T684" a="1"/>
  <c r="T684" s="1"/>
  <c r="T680" a="1"/>
  <c r="T680" s="1"/>
  <c r="T676" a="1"/>
  <c r="T676" s="1"/>
  <c r="T672" a="1"/>
  <c r="T672" s="1"/>
  <c r="T668" a="1"/>
  <c r="T668" s="1"/>
  <c r="T664" a="1"/>
  <c r="T664" s="1"/>
  <c r="T660" a="1"/>
  <c r="T660" s="1"/>
  <c r="T656" a="1"/>
  <c r="T656" s="1"/>
  <c r="T652" a="1"/>
  <c r="T652" s="1"/>
  <c r="T648" a="1"/>
  <c r="T648" s="1"/>
  <c r="T644" a="1"/>
  <c r="T644" s="1"/>
  <c r="T640" a="1"/>
  <c r="T640" s="1"/>
  <c r="T636" a="1"/>
  <c r="T636" s="1"/>
  <c r="T632" a="1"/>
  <c r="T632" s="1"/>
  <c r="T628" a="1"/>
  <c r="T628" s="1"/>
  <c r="T624" a="1"/>
  <c r="T624" s="1"/>
  <c r="T620" a="1"/>
  <c r="T620" s="1"/>
  <c r="T616" a="1"/>
  <c r="T616" s="1"/>
  <c r="T612" a="1"/>
  <c r="T612" s="1"/>
  <c r="T606" a="1"/>
  <c r="T606" s="1"/>
  <c r="T598" a="1"/>
  <c r="T598" s="1"/>
  <c r="T873" a="1"/>
  <c r="T873" s="1"/>
  <c r="T869" a="1"/>
  <c r="T869" s="1"/>
  <c r="T865" a="1"/>
  <c r="T865" s="1"/>
  <c r="T861" a="1"/>
  <c r="T861" s="1"/>
  <c r="T857" a="1"/>
  <c r="T857" s="1"/>
  <c r="T853" a="1"/>
  <c r="T853" s="1"/>
  <c r="T849" a="1"/>
  <c r="T849" s="1"/>
  <c r="T845" a="1"/>
  <c r="T845" s="1"/>
  <c r="T841" a="1"/>
  <c r="T841" s="1"/>
  <c r="T837" a="1"/>
  <c r="T837" s="1"/>
  <c r="T833" a="1"/>
  <c r="T833" s="1"/>
  <c r="T829" a="1"/>
  <c r="T829" s="1"/>
  <c r="T825" a="1"/>
  <c r="T825" s="1"/>
  <c r="T821" a="1"/>
  <c r="T821" s="1"/>
  <c r="T817" a="1"/>
  <c r="T817" s="1"/>
  <c r="T813" a="1"/>
  <c r="T813" s="1"/>
  <c r="T809" a="1"/>
  <c r="T809" s="1"/>
  <c r="T805" a="1"/>
  <c r="T805" s="1"/>
  <c r="T801" a="1"/>
  <c r="T801" s="1"/>
  <c r="T797" a="1"/>
  <c r="T797" s="1"/>
  <c r="T793" a="1"/>
  <c r="T793" s="1"/>
  <c r="T789" a="1"/>
  <c r="T789" s="1"/>
  <c r="T785" a="1"/>
  <c r="T785" s="1"/>
  <c r="T781" a="1"/>
  <c r="T781" s="1"/>
  <c r="T777" a="1"/>
  <c r="T777" s="1"/>
  <c r="T773" a="1"/>
  <c r="T773" s="1"/>
  <c r="T769" a="1"/>
  <c r="T769" s="1"/>
  <c r="T765" a="1"/>
  <c r="T765" s="1"/>
  <c r="T761" a="1"/>
  <c r="T761" s="1"/>
  <c r="T757" a="1"/>
  <c r="T757" s="1"/>
  <c r="T753" a="1"/>
  <c r="T753" s="1"/>
  <c r="T749" a="1"/>
  <c r="T749" s="1"/>
  <c r="T745" a="1"/>
  <c r="T745" s="1"/>
  <c r="T741" a="1"/>
  <c r="T741" s="1"/>
  <c r="T737" a="1"/>
  <c r="T737" s="1"/>
  <c r="T733" a="1"/>
  <c r="T733" s="1"/>
  <c r="T729" a="1"/>
  <c r="T729" s="1"/>
  <c r="T725" a="1"/>
  <c r="T725" s="1"/>
  <c r="T721" a="1"/>
  <c r="T721" s="1"/>
  <c r="T717" a="1"/>
  <c r="T717" s="1"/>
  <c r="T713" a="1"/>
  <c r="T713" s="1"/>
  <c r="T709" a="1"/>
  <c r="T709" s="1"/>
  <c r="T705" a="1"/>
  <c r="T705" s="1"/>
  <c r="T701" a="1"/>
  <c r="T701" s="1"/>
  <c r="T697" a="1"/>
  <c r="T697" s="1"/>
  <c r="T693" a="1"/>
  <c r="T693" s="1"/>
  <c r="T689" a="1"/>
  <c r="T689" s="1"/>
  <c r="T685" a="1"/>
  <c r="T685" s="1"/>
  <c r="T681" a="1"/>
  <c r="T681" s="1"/>
  <c r="T677" a="1"/>
  <c r="T677" s="1"/>
  <c r="T673" a="1"/>
  <c r="T673" s="1"/>
  <c r="T669" a="1"/>
  <c r="T669" s="1"/>
  <c r="T665" a="1"/>
  <c r="T665" s="1"/>
  <c r="T661" a="1"/>
  <c r="T661" s="1"/>
  <c r="T657" a="1"/>
  <c r="T657" s="1"/>
  <c r="T653" a="1"/>
  <c r="T653" s="1"/>
  <c r="T649" a="1"/>
  <c r="T649" s="1"/>
  <c r="T645" a="1"/>
  <c r="T645" s="1"/>
  <c r="T641" a="1"/>
  <c r="T641" s="1"/>
  <c r="T637" a="1"/>
  <c r="T637" s="1"/>
  <c r="T633" a="1"/>
  <c r="T633" s="1"/>
  <c r="T629" a="1"/>
  <c r="T629" s="1"/>
  <c r="T625" a="1"/>
  <c r="T625" s="1"/>
  <c r="T621" a="1"/>
  <c r="T621" s="1"/>
  <c r="T617" a="1"/>
  <c r="T617" s="1"/>
  <c r="T613" a="1"/>
  <c r="T613" s="1"/>
  <c r="T609" a="1"/>
  <c r="T609" s="1"/>
  <c r="T604" a="1"/>
  <c r="T604" s="1"/>
  <c r="T601" a="1"/>
  <c r="T601" s="1"/>
  <c r="T596" a="1"/>
  <c r="T596" s="1"/>
  <c r="T593" a="1"/>
  <c r="T593" s="1"/>
  <c r="T586" a="1"/>
  <c r="T586" s="1"/>
  <c r="T582" a="1"/>
  <c r="T582" s="1"/>
  <c r="T578" a="1"/>
  <c r="T578" s="1"/>
  <c r="T574" a="1"/>
  <c r="T574" s="1"/>
  <c r="T570" a="1"/>
  <c r="T570" s="1"/>
  <c r="T549" a="1"/>
  <c r="T549" s="1"/>
  <c r="T588" a="1"/>
  <c r="T588" s="1"/>
  <c r="T451" a="1"/>
  <c r="T451" s="1"/>
  <c r="T902" a="1"/>
  <c r="T902" s="1"/>
  <c r="T898" a="1"/>
  <c r="T898" s="1"/>
  <c r="T894" a="1"/>
  <c r="T894" s="1"/>
  <c r="T890" a="1"/>
  <c r="T890" s="1"/>
  <c r="T886" a="1"/>
  <c r="T886" s="1"/>
  <c r="T882" a="1"/>
  <c r="T882" s="1"/>
  <c r="T878" a="1"/>
  <c r="T878" s="1"/>
  <c r="T874" a="1"/>
  <c r="T874" s="1"/>
  <c r="T870" a="1"/>
  <c r="T870" s="1"/>
  <c r="T866" a="1"/>
  <c r="T866" s="1"/>
  <c r="T862" a="1"/>
  <c r="T862" s="1"/>
  <c r="T858" a="1"/>
  <c r="T858" s="1"/>
  <c r="T854" a="1"/>
  <c r="T854" s="1"/>
  <c r="T850" a="1"/>
  <c r="T850" s="1"/>
  <c r="T846" a="1"/>
  <c r="T846" s="1"/>
  <c r="T842" a="1"/>
  <c r="T842" s="1"/>
  <c r="T838" a="1"/>
  <c r="T838" s="1"/>
  <c r="T834" a="1"/>
  <c r="T834" s="1"/>
  <c r="T830" a="1"/>
  <c r="T830" s="1"/>
  <c r="T826" a="1"/>
  <c r="T826" s="1"/>
  <c r="T822" a="1"/>
  <c r="T822" s="1"/>
  <c r="T818" a="1"/>
  <c r="T818" s="1"/>
  <c r="T814" a="1"/>
  <c r="T814" s="1"/>
  <c r="T810" a="1"/>
  <c r="T810" s="1"/>
  <c r="T806" a="1"/>
  <c r="T806" s="1"/>
  <c r="T802" a="1"/>
  <c r="T802" s="1"/>
  <c r="T798" a="1"/>
  <c r="T798" s="1"/>
  <c r="T794" a="1"/>
  <c r="T794" s="1"/>
  <c r="T790" a="1"/>
  <c r="T790" s="1"/>
  <c r="T786" a="1"/>
  <c r="T786" s="1"/>
  <c r="T782" a="1"/>
  <c r="T782" s="1"/>
  <c r="T778" a="1"/>
  <c r="T778" s="1"/>
  <c r="T774" a="1"/>
  <c r="T774" s="1"/>
  <c r="T770" a="1"/>
  <c r="T770" s="1"/>
  <c r="T766" a="1"/>
  <c r="T766" s="1"/>
  <c r="T762" a="1"/>
  <c r="T762" s="1"/>
  <c r="T758" a="1"/>
  <c r="T758" s="1"/>
  <c r="T754" a="1"/>
  <c r="T754" s="1"/>
  <c r="T750" a="1"/>
  <c r="T750" s="1"/>
  <c r="T746" a="1"/>
  <c r="T746" s="1"/>
  <c r="T742" a="1"/>
  <c r="T742" s="1"/>
  <c r="T738" a="1"/>
  <c r="T738" s="1"/>
  <c r="T734" a="1"/>
  <c r="T734" s="1"/>
  <c r="T730" a="1"/>
  <c r="T730" s="1"/>
  <c r="T726" a="1"/>
  <c r="T726" s="1"/>
  <c r="T722" a="1"/>
  <c r="T722" s="1"/>
  <c r="T718" a="1"/>
  <c r="T718" s="1"/>
  <c r="T714" a="1"/>
  <c r="T714" s="1"/>
  <c r="T710" a="1"/>
  <c r="T710" s="1"/>
  <c r="T706" a="1"/>
  <c r="T706" s="1"/>
  <c r="T702" a="1"/>
  <c r="T702" s="1"/>
  <c r="T698" a="1"/>
  <c r="T698" s="1"/>
  <c r="T694" a="1"/>
  <c r="T694" s="1"/>
  <c r="T690" a="1"/>
  <c r="T690" s="1"/>
  <c r="T686" a="1"/>
  <c r="T686" s="1"/>
  <c r="T682" a="1"/>
  <c r="T682" s="1"/>
  <c r="T678" a="1"/>
  <c r="T678" s="1"/>
  <c r="T674" a="1"/>
  <c r="T674" s="1"/>
  <c r="T670" a="1"/>
  <c r="T670" s="1"/>
  <c r="T666" a="1"/>
  <c r="T666" s="1"/>
  <c r="T662" a="1"/>
  <c r="T662" s="1"/>
  <c r="T658" a="1"/>
  <c r="T658" s="1"/>
  <c r="T654" a="1"/>
  <c r="T654" s="1"/>
  <c r="T650" a="1"/>
  <c r="T650" s="1"/>
  <c r="T646" a="1"/>
  <c r="T646" s="1"/>
  <c r="T642" a="1"/>
  <c r="T642" s="1"/>
  <c r="T638" a="1"/>
  <c r="T638" s="1"/>
  <c r="T634" a="1"/>
  <c r="T634" s="1"/>
  <c r="T630" a="1"/>
  <c r="T630" s="1"/>
  <c r="T626" a="1"/>
  <c r="T626" s="1"/>
  <c r="T622" a="1"/>
  <c r="T622" s="1"/>
  <c r="T512" a="1"/>
  <c r="T512" s="1"/>
  <c r="T473" a="1"/>
  <c r="T473" s="1"/>
  <c r="T470" a="1"/>
  <c r="T470" s="1"/>
  <c r="T465" a="1"/>
  <c r="T465" s="1"/>
  <c r="T449" a="1"/>
  <c r="T449" s="1"/>
  <c r="T608" a="1"/>
  <c r="T608" s="1"/>
  <c r="T605" a="1"/>
  <c r="T605" s="1"/>
  <c r="T600" a="1"/>
  <c r="T600" s="1"/>
  <c r="T597" a="1"/>
  <c r="T597" s="1"/>
  <c r="T592" a="1"/>
  <c r="T592" s="1"/>
  <c r="T589" a="1"/>
  <c r="T589" s="1"/>
  <c r="T585" a="1"/>
  <c r="T585" s="1"/>
  <c r="T581" a="1"/>
  <c r="T581" s="1"/>
  <c r="T577" a="1"/>
  <c r="T577" s="1"/>
  <c r="T573" a="1"/>
  <c r="T573" s="1"/>
  <c r="T569" a="1"/>
  <c r="T569" s="1"/>
  <c r="T565" a="1"/>
  <c r="T565" s="1"/>
  <c r="T561" a="1"/>
  <c r="T561" s="1"/>
  <c r="T557" a="1"/>
  <c r="T557" s="1"/>
  <c r="T545" a="1"/>
  <c r="T545" s="1"/>
  <c r="T541" a="1"/>
  <c r="T541" s="1"/>
  <c r="T537" a="1"/>
  <c r="T537" s="1"/>
  <c r="T533" a="1"/>
  <c r="T533" s="1"/>
  <c r="T529" a="1"/>
  <c r="T529" s="1"/>
  <c r="T525" a="1"/>
  <c r="T525" s="1"/>
  <c r="T521" a="1"/>
  <c r="T521" s="1"/>
  <c r="T517" a="1"/>
  <c r="T517" s="1"/>
  <c r="T513" a="1"/>
  <c r="T513" s="1"/>
  <c r="T509" a="1"/>
  <c r="T509" s="1"/>
  <c r="T505" a="1"/>
  <c r="T505" s="1"/>
  <c r="T501" a="1"/>
  <c r="T501" s="1"/>
  <c r="T497" a="1"/>
  <c r="T497" s="1"/>
  <c r="T493" a="1"/>
  <c r="T493" s="1"/>
  <c r="T489" a="1"/>
  <c r="T489" s="1"/>
  <c r="T485" a="1"/>
  <c r="T485" s="1"/>
  <c r="T478" a="1"/>
  <c r="T478" s="1"/>
  <c r="T484" a="1"/>
  <c r="T484" s="1"/>
  <c r="T450" a="1"/>
  <c r="T450" s="1"/>
  <c r="T550" a="1"/>
  <c r="T550" s="1"/>
  <c r="T546" a="1"/>
  <c r="T546" s="1"/>
  <c r="T542" a="1"/>
  <c r="T542" s="1"/>
  <c r="T538" a="1"/>
  <c r="T538" s="1"/>
  <c r="T534" a="1"/>
  <c r="T534" s="1"/>
  <c r="T530" a="1"/>
  <c r="T530" s="1"/>
  <c r="T526" a="1"/>
  <c r="T526" s="1"/>
  <c r="T522" a="1"/>
  <c r="T522" s="1"/>
  <c r="T518" a="1"/>
  <c r="T518" s="1"/>
  <c r="T514" a="1"/>
  <c r="T514" s="1"/>
  <c r="T510" a="1"/>
  <c r="T510" s="1"/>
  <c r="T506" a="1"/>
  <c r="T506" s="1"/>
  <c r="T502" a="1"/>
  <c r="T502" s="1"/>
  <c r="T498" a="1"/>
  <c r="T498" s="1"/>
  <c r="T494" a="1"/>
  <c r="T494" s="1"/>
  <c r="T490" a="1"/>
  <c r="T490" s="1"/>
  <c r="T486" a="1"/>
  <c r="T486" s="1"/>
  <c r="T482" a="1"/>
  <c r="T482" s="1"/>
  <c r="T479" a="1"/>
  <c r="T479" s="1"/>
  <c r="T471" a="1"/>
  <c r="T471" s="1"/>
  <c r="T463" a="1"/>
  <c r="T463" s="1"/>
  <c r="T455" a="1"/>
  <c r="T455" s="1"/>
  <c r="T447" a="1"/>
  <c r="T447" s="1"/>
  <c r="T445" a="1"/>
  <c r="T445" s="1"/>
  <c r="T443" a="1"/>
  <c r="T443" s="1"/>
  <c r="T441" a="1"/>
  <c r="T441" s="1"/>
  <c r="T439" a="1"/>
  <c r="T439" s="1"/>
  <c r="T437" a="1"/>
  <c r="T437" s="1"/>
  <c r="T435" a="1"/>
  <c r="T435" s="1"/>
  <c r="T433" a="1"/>
  <c r="T433" s="1"/>
  <c r="T431" a="1"/>
  <c r="T431" s="1"/>
  <c r="T429" a="1"/>
  <c r="T429" s="1"/>
  <c r="T427" a="1"/>
  <c r="T427" s="1"/>
  <c r="T425" a="1"/>
  <c r="T425" s="1"/>
  <c r="T423" a="1"/>
  <c r="T423" s="1"/>
  <c r="T421" a="1"/>
  <c r="T421" s="1"/>
  <c r="T419" a="1"/>
  <c r="T419" s="1"/>
  <c r="T417" a="1"/>
  <c r="T417" s="1"/>
  <c r="T415" a="1"/>
  <c r="T415" s="1"/>
  <c r="T413" a="1"/>
  <c r="T413" s="1"/>
  <c r="T411" a="1"/>
  <c r="T411" s="1"/>
  <c r="T409" a="1"/>
  <c r="T409" s="1"/>
  <c r="T407" a="1"/>
  <c r="T407" s="1"/>
  <c r="T405" a="1"/>
  <c r="T405" s="1"/>
  <c r="T607" a="1"/>
  <c r="T607" s="1"/>
  <c r="T603" a="1"/>
  <c r="T603" s="1"/>
  <c r="T599" a="1"/>
  <c r="T599" s="1"/>
  <c r="T595" a="1"/>
  <c r="T595" s="1"/>
  <c r="T591" a="1"/>
  <c r="T591" s="1"/>
  <c r="T587" a="1"/>
  <c r="T587" s="1"/>
  <c r="T583" a="1"/>
  <c r="T583" s="1"/>
  <c r="T579" a="1"/>
  <c r="T579" s="1"/>
  <c r="T575" a="1"/>
  <c r="T575" s="1"/>
  <c r="T571" a="1"/>
  <c r="T571" s="1"/>
  <c r="T567" a="1"/>
  <c r="T567" s="1"/>
  <c r="T563" a="1"/>
  <c r="T563" s="1"/>
  <c r="T559" a="1"/>
  <c r="T559" s="1"/>
  <c r="T555" a="1"/>
  <c r="T555" s="1"/>
  <c r="T551" a="1"/>
  <c r="T551" s="1"/>
  <c r="T547" a="1"/>
  <c r="T547" s="1"/>
  <c r="T543" a="1"/>
  <c r="T543" s="1"/>
  <c r="T539" a="1"/>
  <c r="T539" s="1"/>
  <c r="T535" a="1"/>
  <c r="T535" s="1"/>
  <c r="T531" a="1"/>
  <c r="T531" s="1"/>
  <c r="T527" a="1"/>
  <c r="T527" s="1"/>
  <c r="T523" a="1"/>
  <c r="T523" s="1"/>
  <c r="T519" a="1"/>
  <c r="T519" s="1"/>
  <c r="T515" a="1"/>
  <c r="T515" s="1"/>
  <c r="T511" a="1"/>
  <c r="T511" s="1"/>
  <c r="T507" a="1"/>
  <c r="T507" s="1"/>
  <c r="T503" a="1"/>
  <c r="T503" s="1"/>
  <c r="T499" a="1"/>
  <c r="T499" s="1"/>
  <c r="T495" a="1"/>
  <c r="T495" s="1"/>
  <c r="T491" a="1"/>
  <c r="T491" s="1"/>
  <c r="T487" a="1"/>
  <c r="T487" s="1"/>
  <c r="T483" a="1"/>
  <c r="T483" s="1"/>
  <c r="T477" a="1"/>
  <c r="T477" s="1"/>
  <c r="T474" a="1"/>
  <c r="T474" s="1"/>
  <c r="T469" a="1"/>
  <c r="T469" s="1"/>
  <c r="T466" a="1"/>
  <c r="T466" s="1"/>
  <c r="T461" a="1"/>
  <c r="T461" s="1"/>
  <c r="T458" a="1"/>
  <c r="T458" s="1"/>
  <c r="T453" a="1"/>
  <c r="T453" s="1"/>
  <c r="T386" a="1"/>
  <c r="T386" s="1"/>
  <c r="T382" a="1"/>
  <c r="T382" s="1"/>
  <c r="T378" a="1"/>
  <c r="T378" s="1"/>
  <c r="T286" a="1"/>
  <c r="T286" s="1"/>
  <c r="T584" a="1"/>
  <c r="T584" s="1"/>
  <c r="T580" a="1"/>
  <c r="T580" s="1"/>
  <c r="T576" a="1"/>
  <c r="T576" s="1"/>
  <c r="T572" a="1"/>
  <c r="T572" s="1"/>
  <c r="T568" a="1"/>
  <c r="T568" s="1"/>
  <c r="T564" a="1"/>
  <c r="T564" s="1"/>
  <c r="T560" a="1"/>
  <c r="T560" s="1"/>
  <c r="T556" a="1"/>
  <c r="T556" s="1"/>
  <c r="T552" a="1"/>
  <c r="T552" s="1"/>
  <c r="T548" a="1"/>
  <c r="T548" s="1"/>
  <c r="T544" a="1"/>
  <c r="T544" s="1"/>
  <c r="T540" a="1"/>
  <c r="T540" s="1"/>
  <c r="T536" a="1"/>
  <c r="T536" s="1"/>
  <c r="T532" a="1"/>
  <c r="T532" s="1"/>
  <c r="T528" a="1"/>
  <c r="T528" s="1"/>
  <c r="T524" a="1"/>
  <c r="T524" s="1"/>
  <c r="T520" a="1"/>
  <c r="T520" s="1"/>
  <c r="T516" a="1"/>
  <c r="T516" s="1"/>
  <c r="T508" a="1"/>
  <c r="T508" s="1"/>
  <c r="T504" a="1"/>
  <c r="T504" s="1"/>
  <c r="T500" a="1"/>
  <c r="T500" s="1"/>
  <c r="T496" a="1"/>
  <c r="T496" s="1"/>
  <c r="T492" a="1"/>
  <c r="T492" s="1"/>
  <c r="T488" a="1"/>
  <c r="T488" s="1"/>
  <c r="T475" a="1"/>
  <c r="T475" s="1"/>
  <c r="T467" a="1"/>
  <c r="T467" s="1"/>
  <c r="T459" a="1"/>
  <c r="T459" s="1"/>
  <c r="T403" a="1"/>
  <c r="T403" s="1"/>
  <c r="T446" a="1"/>
  <c r="T446" s="1"/>
  <c r="T401" a="1"/>
  <c r="T401" s="1"/>
  <c r="T480" a="1"/>
  <c r="T480" s="1"/>
  <c r="T294" a="1"/>
  <c r="T294" s="1"/>
  <c r="T282" a="1"/>
  <c r="T282" s="1"/>
  <c r="T278" a="1"/>
  <c r="T278" s="1"/>
  <c r="T274" a="1"/>
  <c r="T274" s="1"/>
  <c r="T266" a="1"/>
  <c r="T266" s="1"/>
  <c r="T258" a="1"/>
  <c r="T258" s="1"/>
  <c r="T250" a="1"/>
  <c r="T250" s="1"/>
  <c r="T242" a="1"/>
  <c r="T242" s="1"/>
  <c r="T234" a="1"/>
  <c r="T234" s="1"/>
  <c r="T226" a="1"/>
  <c r="T226" s="1"/>
  <c r="T218" a="1"/>
  <c r="T218" s="1"/>
  <c r="T210" a="1"/>
  <c r="T210" s="1"/>
  <c r="T202" a="1"/>
  <c r="T202" s="1"/>
  <c r="T291" a="1"/>
  <c r="T291" s="1"/>
  <c r="T481" a="1"/>
  <c r="T481" s="1"/>
  <c r="T462" a="1"/>
  <c r="T462" s="1"/>
  <c r="T457" a="1"/>
  <c r="T457" s="1"/>
  <c r="T454" a="1"/>
  <c r="T454" s="1"/>
  <c r="T399" a="1"/>
  <c r="T399" s="1"/>
  <c r="T395" a="1"/>
  <c r="T395" s="1"/>
  <c r="T391" a="1"/>
  <c r="T391" s="1"/>
  <c r="T430" a="1"/>
  <c r="T430" s="1"/>
  <c r="T387" a="1"/>
  <c r="T387" s="1"/>
  <c r="T383" a="1"/>
  <c r="T383" s="1"/>
  <c r="T375" a="1"/>
  <c r="T375" s="1"/>
  <c r="T414" a="1"/>
  <c r="T414" s="1"/>
  <c r="T371" a="1"/>
  <c r="T371" s="1"/>
  <c r="T367" a="1"/>
  <c r="T367" s="1"/>
  <c r="T359" a="1"/>
  <c r="T359" s="1"/>
  <c r="T355" a="1"/>
  <c r="T355" s="1"/>
  <c r="T351" a="1"/>
  <c r="T351" s="1"/>
  <c r="T347" a="1"/>
  <c r="T347" s="1"/>
  <c r="T343" a="1"/>
  <c r="T343" s="1"/>
  <c r="T339" a="1"/>
  <c r="T339" s="1"/>
  <c r="T335" a="1"/>
  <c r="T335" s="1"/>
  <c r="T331" a="1"/>
  <c r="T331" s="1"/>
  <c r="T476" a="1"/>
  <c r="T476" s="1"/>
  <c r="T472" a="1"/>
  <c r="T472" s="1"/>
  <c r="T468" a="1"/>
  <c r="T468" s="1"/>
  <c r="T464" a="1"/>
  <c r="T464" s="1"/>
  <c r="T460" a="1"/>
  <c r="T460" s="1"/>
  <c r="T456" a="1"/>
  <c r="T456" s="1"/>
  <c r="T452" a="1"/>
  <c r="T452" s="1"/>
  <c r="T448" a="1"/>
  <c r="T448" s="1"/>
  <c r="T444" a="1"/>
  <c r="T444" s="1"/>
  <c r="T440" a="1"/>
  <c r="T440" s="1"/>
  <c r="T436" a="1"/>
  <c r="T436" s="1"/>
  <c r="T432" a="1"/>
  <c r="T432" s="1"/>
  <c r="T428" a="1"/>
  <c r="T428" s="1"/>
  <c r="T424" a="1"/>
  <c r="T424" s="1"/>
  <c r="T420" a="1"/>
  <c r="T420" s="1"/>
  <c r="T416" a="1"/>
  <c r="T416" s="1"/>
  <c r="T412" a="1"/>
  <c r="T412" s="1"/>
  <c r="T408" a="1"/>
  <c r="T408" s="1"/>
  <c r="T404" a="1"/>
  <c r="T404" s="1"/>
  <c r="T400" a="1"/>
  <c r="T400" s="1"/>
  <c r="T396" a="1"/>
  <c r="T396" s="1"/>
  <c r="T392" a="1"/>
  <c r="T392" s="1"/>
  <c r="T388" a="1"/>
  <c r="T388" s="1"/>
  <c r="T384" a="1"/>
  <c r="T384" s="1"/>
  <c r="T380" a="1"/>
  <c r="T380" s="1"/>
  <c r="T376" a="1"/>
  <c r="T376" s="1"/>
  <c r="T372" a="1"/>
  <c r="T372" s="1"/>
  <c r="T368" a="1"/>
  <c r="T368" s="1"/>
  <c r="T364" a="1"/>
  <c r="T364" s="1"/>
  <c r="T360" a="1"/>
  <c r="T360" s="1"/>
  <c r="T356" a="1"/>
  <c r="T356" s="1"/>
  <c r="T352" a="1"/>
  <c r="T352" s="1"/>
  <c r="T348" a="1"/>
  <c r="T348" s="1"/>
  <c r="T344" a="1"/>
  <c r="T344" s="1"/>
  <c r="T340" a="1"/>
  <c r="T340" s="1"/>
  <c r="T336" a="1"/>
  <c r="T336" s="1"/>
  <c r="T332" a="1"/>
  <c r="T332" s="1"/>
  <c r="T323" a="1"/>
  <c r="T323" s="1"/>
  <c r="T315" a="1"/>
  <c r="T315" s="1"/>
  <c r="T307" a="1"/>
  <c r="T307" s="1"/>
  <c r="T299" a="1"/>
  <c r="T299" s="1"/>
  <c r="T397" a="1"/>
  <c r="T397" s="1"/>
  <c r="T393" a="1"/>
  <c r="T393" s="1"/>
  <c r="T389" a="1"/>
  <c r="T389" s="1"/>
  <c r="T385" a="1"/>
  <c r="T385" s="1"/>
  <c r="T381" a="1"/>
  <c r="T381" s="1"/>
  <c r="T377" a="1"/>
  <c r="T377" s="1"/>
  <c r="T373" a="1"/>
  <c r="T373" s="1"/>
  <c r="T369" a="1"/>
  <c r="T369" s="1"/>
  <c r="T365" a="1"/>
  <c r="T365" s="1"/>
  <c r="T361" a="1"/>
  <c r="T361" s="1"/>
  <c r="T357" a="1"/>
  <c r="T357" s="1"/>
  <c r="T353" a="1"/>
  <c r="T353" s="1"/>
  <c r="T349" a="1"/>
  <c r="T349" s="1"/>
  <c r="T345" a="1"/>
  <c r="T345" s="1"/>
  <c r="T341" a="1"/>
  <c r="T341" s="1"/>
  <c r="T337" a="1"/>
  <c r="T337" s="1"/>
  <c r="T333" a="1"/>
  <c r="T333" s="1"/>
  <c r="T329" a="1"/>
  <c r="T329" s="1"/>
  <c r="T326" a="1"/>
  <c r="T326" s="1"/>
  <c r="T321" a="1"/>
  <c r="T321" s="1"/>
  <c r="T318" a="1"/>
  <c r="T318" s="1"/>
  <c r="T313" a="1"/>
  <c r="T313" s="1"/>
  <c r="T310" a="1"/>
  <c r="T310" s="1"/>
  <c r="T305" a="1"/>
  <c r="T305" s="1"/>
  <c r="T302" a="1"/>
  <c r="T302" s="1"/>
  <c r="T297" a="1"/>
  <c r="T297" s="1"/>
  <c r="T287" a="1"/>
  <c r="T287" s="1"/>
  <c r="T283" a="1"/>
  <c r="T283" s="1"/>
  <c r="T279" a="1"/>
  <c r="T279" s="1"/>
  <c r="T275" a="1"/>
  <c r="T275" s="1"/>
  <c r="T270" a="1"/>
  <c r="T270" s="1"/>
  <c r="T262" a="1"/>
  <c r="T262" s="1"/>
  <c r="T254" a="1"/>
  <c r="T254" s="1"/>
  <c r="T246" a="1"/>
  <c r="T246" s="1"/>
  <c r="T238" a="1"/>
  <c r="T238" s="1"/>
  <c r="T230" a="1"/>
  <c r="T230" s="1"/>
  <c r="T222" a="1"/>
  <c r="T222" s="1"/>
  <c r="T214" a="1"/>
  <c r="T214" s="1"/>
  <c r="T206" a="1"/>
  <c r="T206" s="1"/>
  <c r="T198" a="1"/>
  <c r="T198" s="1"/>
  <c r="T289" a="1"/>
  <c r="T289" s="1"/>
  <c r="T165" a="1"/>
  <c r="T165" s="1"/>
  <c r="T442" a="1"/>
  <c r="T442" s="1"/>
  <c r="T438" a="1"/>
  <c r="T438" s="1"/>
  <c r="T434" a="1"/>
  <c r="T434" s="1"/>
  <c r="T426" a="1"/>
  <c r="T426" s="1"/>
  <c r="T422" a="1"/>
  <c r="T422" s="1"/>
  <c r="T418" a="1"/>
  <c r="T418" s="1"/>
  <c r="T410" a="1"/>
  <c r="T410" s="1"/>
  <c r="T406" a="1"/>
  <c r="T406" s="1"/>
  <c r="T402" a="1"/>
  <c r="T402" s="1"/>
  <c r="T398" a="1"/>
  <c r="T398" s="1"/>
  <c r="T394" a="1"/>
  <c r="T394" s="1"/>
  <c r="T390" a="1"/>
  <c r="T390" s="1"/>
  <c r="T374" a="1"/>
  <c r="T374" s="1"/>
  <c r="T370" a="1"/>
  <c r="T370" s="1"/>
  <c r="T366" a="1"/>
  <c r="T366" s="1"/>
  <c r="T362" a="1"/>
  <c r="T362" s="1"/>
  <c r="T358" a="1"/>
  <c r="T358" s="1"/>
  <c r="T354" a="1"/>
  <c r="T354" s="1"/>
  <c r="T350" a="1"/>
  <c r="T350" s="1"/>
  <c r="T346" a="1"/>
  <c r="T346" s="1"/>
  <c r="T342" a="1"/>
  <c r="T342" s="1"/>
  <c r="T338" a="1"/>
  <c r="T338" s="1"/>
  <c r="T334" a="1"/>
  <c r="T334" s="1"/>
  <c r="T330" a="1"/>
  <c r="T330" s="1"/>
  <c r="T327" a="1"/>
  <c r="T327" s="1"/>
  <c r="T319" a="1"/>
  <c r="T319" s="1"/>
  <c r="T311" a="1"/>
  <c r="T311" s="1"/>
  <c r="T303" a="1"/>
  <c r="T303" s="1"/>
  <c r="T295" a="1"/>
  <c r="T295" s="1"/>
  <c r="T271" a="1"/>
  <c r="T271" s="1"/>
  <c r="T190" a="1"/>
  <c r="T190" s="1"/>
  <c r="T186" a="1"/>
  <c r="T186" s="1"/>
  <c r="T267" a="1"/>
  <c r="T267" s="1"/>
  <c r="T263" a="1"/>
  <c r="T263" s="1"/>
  <c r="T259" a="1"/>
  <c r="T259" s="1"/>
  <c r="T255" a="1"/>
  <c r="T255" s="1"/>
  <c r="T142" a="1"/>
  <c r="T142" s="1"/>
  <c r="T134" a="1"/>
  <c r="T134" s="1"/>
  <c r="T126" a="1"/>
  <c r="T126" s="1"/>
  <c r="T118" a="1"/>
  <c r="T118" s="1"/>
  <c r="T379" a="1"/>
  <c r="T379" s="1"/>
  <c r="T363" a="1"/>
  <c r="T363" s="1"/>
  <c r="T325" a="1"/>
  <c r="T325" s="1"/>
  <c r="T322" a="1"/>
  <c r="T322" s="1"/>
  <c r="T317" a="1"/>
  <c r="T317" s="1"/>
  <c r="T314" a="1"/>
  <c r="T314" s="1"/>
  <c r="T309" a="1"/>
  <c r="T309" s="1"/>
  <c r="T306" a="1"/>
  <c r="T306" s="1"/>
  <c r="T301" a="1"/>
  <c r="T301" s="1"/>
  <c r="T298" a="1"/>
  <c r="T298" s="1"/>
  <c r="T293" a="1"/>
  <c r="T293" s="1"/>
  <c r="T290" a="1"/>
  <c r="T290" s="1"/>
  <c r="T161" a="1"/>
  <c r="T161" s="1"/>
  <c r="T157" a="1"/>
  <c r="T157" s="1"/>
  <c r="T153" a="1"/>
  <c r="T153" s="1"/>
  <c r="T149" a="1"/>
  <c r="T149" s="1"/>
  <c r="T328" a="1"/>
  <c r="T328" s="1"/>
  <c r="T324" a="1"/>
  <c r="T324" s="1"/>
  <c r="T320" a="1"/>
  <c r="T320" s="1"/>
  <c r="T316" a="1"/>
  <c r="T316" s="1"/>
  <c r="T312" a="1"/>
  <c r="T312" s="1"/>
  <c r="T308" a="1"/>
  <c r="T308" s="1"/>
  <c r="T304" a="1"/>
  <c r="T304" s="1"/>
  <c r="T300" a="1"/>
  <c r="T300" s="1"/>
  <c r="T296" a="1"/>
  <c r="T296" s="1"/>
  <c r="T292" a="1"/>
  <c r="T292" s="1"/>
  <c r="T288" a="1"/>
  <c r="T288" s="1"/>
  <c r="T284" a="1"/>
  <c r="T284" s="1"/>
  <c r="T280" a="1"/>
  <c r="T280" s="1"/>
  <c r="T276" a="1"/>
  <c r="T276" s="1"/>
  <c r="T272" a="1"/>
  <c r="T272" s="1"/>
  <c r="T268" a="1"/>
  <c r="T268" s="1"/>
  <c r="T264" a="1"/>
  <c r="T264" s="1"/>
  <c r="T260" a="1"/>
  <c r="T260" s="1"/>
  <c r="T256" a="1"/>
  <c r="T256" s="1"/>
  <c r="T252" a="1"/>
  <c r="T252" s="1"/>
  <c r="T248" a="1"/>
  <c r="T248" s="1"/>
  <c r="T244" a="1"/>
  <c r="T244" s="1"/>
  <c r="T240" a="1"/>
  <c r="T240" s="1"/>
  <c r="T236" a="1"/>
  <c r="T236" s="1"/>
  <c r="T232" a="1"/>
  <c r="T232" s="1"/>
  <c r="T228" a="1"/>
  <c r="T228" s="1"/>
  <c r="T224" a="1"/>
  <c r="T224" s="1"/>
  <c r="T220" a="1"/>
  <c r="T220" s="1"/>
  <c r="T216" a="1"/>
  <c r="T216" s="1"/>
  <c r="T212" a="1"/>
  <c r="T212" s="1"/>
  <c r="T208" a="1"/>
  <c r="T208" s="1"/>
  <c r="T204" a="1"/>
  <c r="T204" s="1"/>
  <c r="T200" a="1"/>
  <c r="T200" s="1"/>
  <c r="T196" a="1"/>
  <c r="T196" s="1"/>
  <c r="T192" a="1"/>
  <c r="T192" s="1"/>
  <c r="T188" a="1"/>
  <c r="T188" s="1"/>
  <c r="T184" a="1"/>
  <c r="T184" s="1"/>
  <c r="T180" a="1"/>
  <c r="T180" s="1"/>
  <c r="T176" a="1"/>
  <c r="T176" s="1"/>
  <c r="T285" a="1"/>
  <c r="T285" s="1"/>
  <c r="T281" a="1"/>
  <c r="T281" s="1"/>
  <c r="T277" a="1"/>
  <c r="T277" s="1"/>
  <c r="T273" a="1"/>
  <c r="T273" s="1"/>
  <c r="T269" a="1"/>
  <c r="T269" s="1"/>
  <c r="T265" a="1"/>
  <c r="T265" s="1"/>
  <c r="T261" a="1"/>
  <c r="T261" s="1"/>
  <c r="T257" a="1"/>
  <c r="T257" s="1"/>
  <c r="T253" a="1"/>
  <c r="T253" s="1"/>
  <c r="T249" a="1"/>
  <c r="T249" s="1"/>
  <c r="T245" a="1"/>
  <c r="T245" s="1"/>
  <c r="T241" a="1"/>
  <c r="T241" s="1"/>
  <c r="T237" a="1"/>
  <c r="T237" s="1"/>
  <c r="T233" a="1"/>
  <c r="T233" s="1"/>
  <c r="T229" a="1"/>
  <c r="T229" s="1"/>
  <c r="T225" a="1"/>
  <c r="T225" s="1"/>
  <c r="T221" a="1"/>
  <c r="T221" s="1"/>
  <c r="T217" a="1"/>
  <c r="T217" s="1"/>
  <c r="T213" a="1"/>
  <c r="T213" s="1"/>
  <c r="T209" a="1"/>
  <c r="T209" s="1"/>
  <c r="T205" a="1"/>
  <c r="T205" s="1"/>
  <c r="T201" a="1"/>
  <c r="T201" s="1"/>
  <c r="T197" a="1"/>
  <c r="T197" s="1"/>
  <c r="T193" a="1"/>
  <c r="T193" s="1"/>
  <c r="T189" a="1"/>
  <c r="T189" s="1"/>
  <c r="T185" a="1"/>
  <c r="T185" s="1"/>
  <c r="T181" a="1"/>
  <c r="T181" s="1"/>
  <c r="T177" a="1"/>
  <c r="T177" s="1"/>
  <c r="T173" a="1"/>
  <c r="T173" s="1"/>
  <c r="T170" a="1"/>
  <c r="T170" s="1"/>
  <c r="T166" a="1"/>
  <c r="T166" s="1"/>
  <c r="T162" a="1"/>
  <c r="T162" s="1"/>
  <c r="T158" a="1"/>
  <c r="T158" s="1"/>
  <c r="T154" a="1"/>
  <c r="T154" s="1"/>
  <c r="T150" a="1"/>
  <c r="T150" s="1"/>
  <c r="T146" a="1"/>
  <c r="T146" s="1"/>
  <c r="T138" a="1"/>
  <c r="T138" s="1"/>
  <c r="T130" a="1"/>
  <c r="T130" s="1"/>
  <c r="T122" a="1"/>
  <c r="T122" s="1"/>
  <c r="T145" a="1"/>
  <c r="T145" s="1"/>
  <c r="T172" a="1"/>
  <c r="T172" s="1"/>
  <c r="T167" a="1"/>
  <c r="T167" s="1"/>
  <c r="T114" a="1"/>
  <c r="T114" s="1"/>
  <c r="T194" a="1"/>
  <c r="T194" s="1"/>
  <c r="T182" a="1"/>
  <c r="T182" s="1"/>
  <c r="T178" a="1"/>
  <c r="T178" s="1"/>
  <c r="T174" a="1"/>
  <c r="T174" s="1"/>
  <c r="T171" a="1"/>
  <c r="T171" s="1"/>
  <c r="T141" a="1"/>
  <c r="T141" s="1"/>
  <c r="T164" a="1"/>
  <c r="T164" s="1"/>
  <c r="T137" a="1"/>
  <c r="T137" s="1"/>
  <c r="T129" a="1"/>
  <c r="T129" s="1"/>
  <c r="T125" a="1"/>
  <c r="T125" s="1"/>
  <c r="T121" a="1"/>
  <c r="T121" s="1"/>
  <c r="T117" a="1"/>
  <c r="T117" s="1"/>
  <c r="T113" a="1"/>
  <c r="T113" s="1"/>
  <c r="T105" a="1"/>
  <c r="T105" s="1"/>
  <c r="T101" a="1"/>
  <c r="T101" s="1"/>
  <c r="T97" a="1"/>
  <c r="T97" s="1"/>
  <c r="T93" a="1"/>
  <c r="T93" s="1"/>
  <c r="T89" a="1"/>
  <c r="T89" s="1"/>
  <c r="T85" a="1"/>
  <c r="T85" s="1"/>
  <c r="T81" a="1"/>
  <c r="T81" s="1"/>
  <c r="T77" a="1"/>
  <c r="T77" s="1"/>
  <c r="T73" a="1"/>
  <c r="T73" s="1"/>
  <c r="T57" a="1"/>
  <c r="T57" s="1"/>
  <c r="T53" a="1"/>
  <c r="T53" s="1"/>
  <c r="T49" a="1"/>
  <c r="T49" s="1"/>
  <c r="T45" a="1"/>
  <c r="T45" s="1"/>
  <c r="T33" a="1"/>
  <c r="T33" s="1"/>
  <c r="T52" a="1"/>
  <c r="T52" s="1"/>
  <c r="T48" a="1"/>
  <c r="T48" s="1"/>
  <c r="T40" a="1"/>
  <c r="T40" s="1"/>
  <c r="T36" a="1"/>
  <c r="T36" s="1"/>
  <c r="T32" a="1"/>
  <c r="T32" s="1"/>
  <c r="T5" a="1"/>
  <c r="T5" s="1"/>
  <c r="T251" a="1"/>
  <c r="T251" s="1"/>
  <c r="T247" a="1"/>
  <c r="T247" s="1"/>
  <c r="T243" a="1"/>
  <c r="T243" s="1"/>
  <c r="T239" a="1"/>
  <c r="T239" s="1"/>
  <c r="T235" a="1"/>
  <c r="T235" s="1"/>
  <c r="T231" a="1"/>
  <c r="T231" s="1"/>
  <c r="T227" a="1"/>
  <c r="T227" s="1"/>
  <c r="T223" a="1"/>
  <c r="T223" s="1"/>
  <c r="T219" a="1"/>
  <c r="T219" s="1"/>
  <c r="T215" a="1"/>
  <c r="T215" s="1"/>
  <c r="T211" a="1"/>
  <c r="T211" s="1"/>
  <c r="T207" a="1"/>
  <c r="T207" s="1"/>
  <c r="T203" a="1"/>
  <c r="T203" s="1"/>
  <c r="T199" a="1"/>
  <c r="T199" s="1"/>
  <c r="T195" a="1"/>
  <c r="T195" s="1"/>
  <c r="T191" a="1"/>
  <c r="T191" s="1"/>
  <c r="T187" a="1"/>
  <c r="T187" s="1"/>
  <c r="T183" a="1"/>
  <c r="T183" s="1"/>
  <c r="T179" a="1"/>
  <c r="T179" s="1"/>
  <c r="T175" a="1"/>
  <c r="T175" s="1"/>
  <c r="T169" a="1"/>
  <c r="T169" s="1"/>
  <c r="T4" a="1"/>
  <c r="T4" s="1"/>
  <c r="T110" a="1"/>
  <c r="T110" s="1"/>
  <c r="T106" a="1"/>
  <c r="T106" s="1"/>
  <c r="T102" a="1"/>
  <c r="T102" s="1"/>
  <c r="T98" a="1"/>
  <c r="T98" s="1"/>
  <c r="T94" a="1"/>
  <c r="T94" s="1"/>
  <c r="T90" a="1"/>
  <c r="T90" s="1"/>
  <c r="T86" a="1"/>
  <c r="T86" s="1"/>
  <c r="T82" a="1"/>
  <c r="T82" s="1"/>
  <c r="T78" a="1"/>
  <c r="T78" s="1"/>
  <c r="T74" a="1"/>
  <c r="T74" s="1"/>
  <c r="T70" a="1"/>
  <c r="T70" s="1"/>
  <c r="T66" a="1"/>
  <c r="T66" s="1"/>
  <c r="T62" a="1"/>
  <c r="T62" s="1"/>
  <c r="T58" a="1"/>
  <c r="T58" s="1"/>
  <c r="T54" a="1"/>
  <c r="T54" s="1"/>
  <c r="T50" a="1"/>
  <c r="T50" s="1"/>
  <c r="T46" a="1"/>
  <c r="T46" s="1"/>
  <c r="T42" a="1"/>
  <c r="T42" s="1"/>
  <c r="T38" a="1"/>
  <c r="T38" s="1"/>
  <c r="T34" a="1"/>
  <c r="T34" s="1"/>
  <c r="T30" a="1"/>
  <c r="T30" s="1"/>
  <c r="T26" a="1"/>
  <c r="T26" s="1"/>
  <c r="T22" a="1"/>
  <c r="T22" s="1"/>
  <c r="T18" a="1"/>
  <c r="T18" s="1"/>
  <c r="T14" a="1"/>
  <c r="T14" s="1"/>
  <c r="T10" a="1"/>
  <c r="T10" s="1"/>
  <c r="T6" a="1"/>
  <c r="T6" s="1"/>
  <c r="T163" a="1"/>
  <c r="T163" s="1"/>
  <c r="T159" a="1"/>
  <c r="T159" s="1"/>
  <c r="T155" a="1"/>
  <c r="T155" s="1"/>
  <c r="T151" a="1"/>
  <c r="T151" s="1"/>
  <c r="T147" a="1"/>
  <c r="T147" s="1"/>
  <c r="T143" a="1"/>
  <c r="T143" s="1"/>
  <c r="T139" a="1"/>
  <c r="T139" s="1"/>
  <c r="T135" a="1"/>
  <c r="T135" s="1"/>
  <c r="T131" a="1"/>
  <c r="T131" s="1"/>
  <c r="T127" a="1"/>
  <c r="T127" s="1"/>
  <c r="T123" a="1"/>
  <c r="T123" s="1"/>
  <c r="T119" a="1"/>
  <c r="T119" s="1"/>
  <c r="T115" a="1"/>
  <c r="T115" s="1"/>
  <c r="T111" a="1"/>
  <c r="T111" s="1"/>
  <c r="T107" a="1"/>
  <c r="T107" s="1"/>
  <c r="T103" a="1"/>
  <c r="T103" s="1"/>
  <c r="T99" a="1"/>
  <c r="T99" s="1"/>
  <c r="T95" a="1"/>
  <c r="T95" s="1"/>
  <c r="T91" a="1"/>
  <c r="T91" s="1"/>
  <c r="T87" a="1"/>
  <c r="T87" s="1"/>
  <c r="T83" a="1"/>
  <c r="T83" s="1"/>
  <c r="T79" a="1"/>
  <c r="T79" s="1"/>
  <c r="T75" a="1"/>
  <c r="T75" s="1"/>
  <c r="T71" a="1"/>
  <c r="T71" s="1"/>
  <c r="T67" a="1"/>
  <c r="T67" s="1"/>
  <c r="T63" a="1"/>
  <c r="T63" s="1"/>
  <c r="T59" a="1"/>
  <c r="T59" s="1"/>
  <c r="T55" a="1"/>
  <c r="T55" s="1"/>
  <c r="T51" a="1"/>
  <c r="T51" s="1"/>
  <c r="T47" a="1"/>
  <c r="T47" s="1"/>
  <c r="T43" a="1"/>
  <c r="T43" s="1"/>
  <c r="T39" a="1"/>
  <c r="T39" s="1"/>
  <c r="T35" a="1"/>
  <c r="T35" s="1"/>
  <c r="T31" a="1"/>
  <c r="T31" s="1"/>
  <c r="T27" a="1"/>
  <c r="T27" s="1"/>
  <c r="T23" a="1"/>
  <c r="T23" s="1"/>
  <c r="T19" a="1"/>
  <c r="T19" s="1"/>
  <c r="T15" a="1"/>
  <c r="T15" s="1"/>
  <c r="T11" a="1"/>
  <c r="T11" s="1"/>
  <c r="T7" a="1"/>
  <c r="T7" s="1"/>
  <c r="T168" a="1"/>
  <c r="T168" s="1"/>
  <c r="T160" a="1"/>
  <c r="T160" s="1"/>
  <c r="T156" a="1"/>
  <c r="T156" s="1"/>
  <c r="T152" a="1"/>
  <c r="T152" s="1"/>
  <c r="T148" a="1"/>
  <c r="T148" s="1"/>
  <c r="T144" a="1"/>
  <c r="T144" s="1"/>
  <c r="T140" a="1"/>
  <c r="T140" s="1"/>
  <c r="T136" a="1"/>
  <c r="T136" s="1"/>
  <c r="T132" a="1"/>
  <c r="T132" s="1"/>
  <c r="T128" a="1"/>
  <c r="T128" s="1"/>
  <c r="T124" a="1"/>
  <c r="T124" s="1"/>
  <c r="T120" a="1"/>
  <c r="T120" s="1"/>
  <c r="T116" a="1"/>
  <c r="T116" s="1"/>
  <c r="T112" a="1"/>
  <c r="T112" s="1"/>
  <c r="T108" a="1"/>
  <c r="T108" s="1"/>
  <c r="T104" a="1"/>
  <c r="T104" s="1"/>
  <c r="T100" a="1"/>
  <c r="T100" s="1"/>
  <c r="T96" a="1"/>
  <c r="T96" s="1"/>
  <c r="T92" a="1"/>
  <c r="T92" s="1"/>
  <c r="T88" a="1"/>
  <c r="T88" s="1"/>
  <c r="T84" a="1"/>
  <c r="T84" s="1"/>
  <c r="T80" a="1"/>
  <c r="T80" s="1"/>
  <c r="T76" a="1"/>
  <c r="T76" s="1"/>
  <c r="T72" a="1"/>
  <c r="T72" s="1"/>
  <c r="T68" a="1"/>
  <c r="T68" s="1"/>
  <c r="T64" a="1"/>
  <c r="T64" s="1"/>
  <c r="T60" a="1"/>
  <c r="T60" s="1"/>
  <c r="T56" a="1"/>
  <c r="T56" s="1"/>
  <c r="T44" a="1"/>
  <c r="T44" s="1"/>
  <c r="T28" a="1"/>
  <c r="T28" s="1"/>
  <c r="T24" a="1"/>
  <c r="T24" s="1"/>
  <c r="T20" a="1"/>
  <c r="T20" s="1"/>
  <c r="T16" a="1"/>
  <c r="T16" s="1"/>
  <c r="T12" a="1"/>
  <c r="T12" s="1"/>
  <c r="T8" a="1"/>
  <c r="T8" s="1"/>
  <c r="T133" a="1"/>
  <c r="T133" s="1"/>
  <c r="T109" a="1"/>
  <c r="T109" s="1"/>
  <c r="T69" a="1"/>
  <c r="T69" s="1"/>
  <c r="T65" a="1"/>
  <c r="T65" s="1"/>
  <c r="T61" a="1"/>
  <c r="T61" s="1"/>
  <c r="T41" a="1"/>
  <c r="T41" s="1"/>
  <c r="T37" a="1"/>
  <c r="T37" s="1"/>
  <c r="T29" a="1"/>
  <c r="T29" s="1"/>
  <c r="T25" a="1"/>
  <c r="T25" s="1"/>
  <c r="T21" a="1"/>
  <c r="T21" s="1"/>
  <c r="T17" a="1"/>
  <c r="T17" s="1"/>
  <c r="T13" a="1"/>
  <c r="T13" s="1"/>
  <c r="T9" a="1"/>
  <c r="T9" s="1"/>
  <c r="E11" i="2"/>
  <c r="E30" l="1"/>
  <c r="E15"/>
  <c r="A29" i="25"/>
  <c r="B41" i="22" l="1"/>
  <c r="AD82" l="1"/>
  <c r="AC82"/>
  <c r="B39"/>
  <c r="E17" l="1"/>
  <c r="E8"/>
  <c r="E12"/>
  <c r="E20"/>
  <c r="C17" i="13" l="1"/>
  <c r="B8" i="9"/>
  <c r="B38" i="22" l="1"/>
  <c r="B35"/>
  <c r="B345" l="1"/>
  <c r="B328"/>
  <c r="B332"/>
  <c r="B336"/>
  <c r="B340"/>
  <c r="B344"/>
  <c r="B341"/>
  <c r="B326"/>
  <c r="B334"/>
  <c r="B342"/>
  <c r="B331"/>
  <c r="B339"/>
  <c r="B343"/>
  <c r="B325"/>
  <c r="B329"/>
  <c r="B333"/>
  <c r="B337"/>
  <c r="B324"/>
  <c r="B330"/>
  <c r="B338"/>
  <c r="B327"/>
  <c r="B335"/>
  <c r="B356"/>
  <c r="B360"/>
  <c r="B364"/>
  <c r="B368"/>
  <c r="B372"/>
  <c r="B376"/>
  <c r="B380"/>
  <c r="B384"/>
  <c r="B388"/>
  <c r="B392"/>
  <c r="B396"/>
  <c r="B400"/>
  <c r="B404"/>
  <c r="B408"/>
  <c r="B412"/>
  <c r="B287"/>
  <c r="B291"/>
  <c r="B295"/>
  <c r="B299"/>
  <c r="B303"/>
  <c r="B307"/>
  <c r="B311"/>
  <c r="B315"/>
  <c r="B319"/>
  <c r="B323"/>
  <c r="B218"/>
  <c r="B222"/>
  <c r="B226"/>
  <c r="B230"/>
  <c r="B234"/>
  <c r="B238"/>
  <c r="B242"/>
  <c r="B246"/>
  <c r="B250"/>
  <c r="B254"/>
  <c r="B258"/>
  <c r="B262"/>
  <c r="B266"/>
  <c r="B270"/>
  <c r="B274"/>
  <c r="B278"/>
  <c r="B374"/>
  <c r="B394"/>
  <c r="B402"/>
  <c r="B410"/>
  <c r="B289"/>
  <c r="B301"/>
  <c r="B309"/>
  <c r="B317"/>
  <c r="B216"/>
  <c r="B224"/>
  <c r="B232"/>
  <c r="B240"/>
  <c r="B248"/>
  <c r="B256"/>
  <c r="B264"/>
  <c r="B268"/>
  <c r="B276"/>
  <c r="B280"/>
  <c r="B363"/>
  <c r="B375"/>
  <c r="B387"/>
  <c r="B395"/>
  <c r="B403"/>
  <c r="B411"/>
  <c r="B290"/>
  <c r="B294"/>
  <c r="B306"/>
  <c r="B314"/>
  <c r="B318"/>
  <c r="B221"/>
  <c r="B229"/>
  <c r="B237"/>
  <c r="B245"/>
  <c r="B257"/>
  <c r="B265"/>
  <c r="B273"/>
  <c r="B357"/>
  <c r="B361"/>
  <c r="B365"/>
  <c r="B369"/>
  <c r="B373"/>
  <c r="B377"/>
  <c r="B381"/>
  <c r="B385"/>
  <c r="B389"/>
  <c r="B393"/>
  <c r="B397"/>
  <c r="B401"/>
  <c r="B405"/>
  <c r="B409"/>
  <c r="B413"/>
  <c r="B288"/>
  <c r="B292"/>
  <c r="B296"/>
  <c r="B300"/>
  <c r="B304"/>
  <c r="B308"/>
  <c r="B312"/>
  <c r="B316"/>
  <c r="B320"/>
  <c r="B215"/>
  <c r="B219"/>
  <c r="B223"/>
  <c r="B227"/>
  <c r="B231"/>
  <c r="B235"/>
  <c r="B239"/>
  <c r="B243"/>
  <c r="B247"/>
  <c r="B251"/>
  <c r="B255"/>
  <c r="B259"/>
  <c r="B263"/>
  <c r="B267"/>
  <c r="B271"/>
  <c r="B275"/>
  <c r="B279"/>
  <c r="B358"/>
  <c r="B362"/>
  <c r="B366"/>
  <c r="B370"/>
  <c r="B378"/>
  <c r="B382"/>
  <c r="B386"/>
  <c r="B390"/>
  <c r="B398"/>
  <c r="B406"/>
  <c r="B285"/>
  <c r="B293"/>
  <c r="B297"/>
  <c r="B305"/>
  <c r="B313"/>
  <c r="B321"/>
  <c r="B220"/>
  <c r="B228"/>
  <c r="B236"/>
  <c r="B244"/>
  <c r="B252"/>
  <c r="B260"/>
  <c r="B272"/>
  <c r="B359"/>
  <c r="B367"/>
  <c r="B371"/>
  <c r="B379"/>
  <c r="B383"/>
  <c r="B391"/>
  <c r="B399"/>
  <c r="B407"/>
  <c r="B286"/>
  <c r="B298"/>
  <c r="B302"/>
  <c r="B310"/>
  <c r="B322"/>
  <c r="B217"/>
  <c r="B225"/>
  <c r="B233"/>
  <c r="B241"/>
  <c r="B249"/>
  <c r="B253"/>
  <c r="B261"/>
  <c r="B269"/>
  <c r="B277"/>
  <c r="D215"/>
  <c r="D216"/>
  <c r="D217"/>
  <c r="D218"/>
  <c r="D219"/>
  <c r="D220"/>
  <c r="D221"/>
  <c r="D222"/>
  <c r="D223"/>
  <c r="D224"/>
  <c r="D225"/>
  <c r="D226"/>
  <c r="D227"/>
  <c r="D228"/>
  <c r="D229"/>
  <c r="D230"/>
  <c r="D231"/>
  <c r="D232"/>
  <c r="D233"/>
  <c r="D234"/>
  <c r="D235"/>
  <c r="D236"/>
  <c r="D237"/>
  <c r="D238"/>
  <c r="D239"/>
  <c r="D240"/>
  <c r="D241"/>
  <c r="D242"/>
  <c r="D243"/>
  <c r="D244"/>
  <c r="D245"/>
  <c r="D246"/>
  <c r="D247"/>
  <c r="D248"/>
  <c r="D249"/>
  <c r="D250"/>
  <c r="D251"/>
  <c r="D252"/>
  <c r="D253"/>
  <c r="D254"/>
  <c r="D255"/>
  <c r="D256"/>
  <c r="D257"/>
  <c r="D258"/>
  <c r="D259"/>
  <c r="D260"/>
  <c r="D261"/>
  <c r="D262"/>
  <c r="D263"/>
  <c r="D264"/>
  <c r="D265"/>
  <c r="D266"/>
  <c r="D267"/>
  <c r="D268"/>
  <c r="D269"/>
  <c r="D270"/>
  <c r="D271"/>
  <c r="D272"/>
  <c r="D273"/>
  <c r="D274"/>
  <c r="D275"/>
  <c r="D276"/>
  <c r="D277"/>
  <c r="D278"/>
  <c r="D279"/>
  <c r="D280"/>
  <c r="A345" l="1"/>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C293"/>
  <c r="D298"/>
  <c r="A285"/>
  <c r="A411"/>
  <c r="A412"/>
  <c r="A413"/>
  <c r="A407"/>
  <c r="A408"/>
  <c r="A409"/>
  <c r="A410"/>
  <c r="A402"/>
  <c r="A403"/>
  <c r="A404"/>
  <c r="A405"/>
  <c r="A40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D388"/>
  <c r="A356"/>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E229"/>
  <c r="E245"/>
  <c r="E261"/>
  <c r="E277"/>
  <c r="C215"/>
  <c r="C223"/>
  <c r="C231"/>
  <c r="C239"/>
  <c r="C247"/>
  <c r="C255"/>
  <c r="C261"/>
  <c r="C265"/>
  <c r="C269"/>
  <c r="C273"/>
  <c r="C277"/>
  <c r="C345"/>
  <c r="D345"/>
  <c r="C344"/>
  <c r="D344"/>
  <c r="C343"/>
  <c r="D343"/>
  <c r="C342"/>
  <c r="D342"/>
  <c r="C341"/>
  <c r="D341"/>
  <c r="C340"/>
  <c r="D340"/>
  <c r="C339"/>
  <c r="D339"/>
  <c r="C338"/>
  <c r="D338"/>
  <c r="C337"/>
  <c r="D337"/>
  <c r="C336"/>
  <c r="D336"/>
  <c r="C335"/>
  <c r="D335"/>
  <c r="C334"/>
  <c r="D334"/>
  <c r="C333"/>
  <c r="D333"/>
  <c r="C332"/>
  <c r="D332"/>
  <c r="C331"/>
  <c r="D331"/>
  <c r="C330"/>
  <c r="D330"/>
  <c r="C329"/>
  <c r="D329"/>
  <c r="C328"/>
  <c r="D328"/>
  <c r="C327"/>
  <c r="D327"/>
  <c r="C326"/>
  <c r="D326"/>
  <c r="C325"/>
  <c r="D325"/>
  <c r="C324"/>
  <c r="D324"/>
  <c r="C323"/>
  <c r="D323"/>
  <c r="C322"/>
  <c r="D322"/>
  <c r="C321"/>
  <c r="D321"/>
  <c r="C320"/>
  <c r="D320"/>
  <c r="C319"/>
  <c r="D319"/>
  <c r="C318"/>
  <c r="D318"/>
  <c r="C317"/>
  <c r="D317"/>
  <c r="C316"/>
  <c r="D316"/>
  <c r="C315"/>
  <c r="D315"/>
  <c r="C314"/>
  <c r="D314"/>
  <c r="C313"/>
  <c r="D313"/>
  <c r="C312"/>
  <c r="D312"/>
  <c r="C311"/>
  <c r="D311"/>
  <c r="C310"/>
  <c r="D310"/>
  <c r="C309"/>
  <c r="D309"/>
  <c r="C308"/>
  <c r="D308"/>
  <c r="C307"/>
  <c r="D307"/>
  <c r="C306"/>
  <c r="D306"/>
  <c r="C305"/>
  <c r="D305"/>
  <c r="C304"/>
  <c r="D304"/>
  <c r="C303"/>
  <c r="D303"/>
  <c r="C302"/>
  <c r="D302"/>
  <c r="C301"/>
  <c r="D301"/>
  <c r="C300"/>
  <c r="D300"/>
  <c r="C299"/>
  <c r="D299"/>
  <c r="C298"/>
  <c r="C297"/>
  <c r="D297"/>
  <c r="C296"/>
  <c r="D296"/>
  <c r="C295"/>
  <c r="D295"/>
  <c r="C294"/>
  <c r="D294"/>
  <c r="D293"/>
  <c r="C292"/>
  <c r="D292"/>
  <c r="C291"/>
  <c r="D291"/>
  <c r="C290"/>
  <c r="D290"/>
  <c r="C289"/>
  <c r="D289"/>
  <c r="C288"/>
  <c r="D288"/>
  <c r="C287"/>
  <c r="D287"/>
  <c r="C286"/>
  <c r="D286"/>
  <c r="C285"/>
  <c r="D285"/>
  <c r="F280"/>
  <c r="E280"/>
  <c r="C280"/>
  <c r="F279"/>
  <c r="E279"/>
  <c r="C279"/>
  <c r="F278"/>
  <c r="E278"/>
  <c r="C278"/>
  <c r="F277"/>
  <c r="F276"/>
  <c r="E276"/>
  <c r="C276"/>
  <c r="F275"/>
  <c r="E275"/>
  <c r="C275"/>
  <c r="F274"/>
  <c r="E274"/>
  <c r="C274"/>
  <c r="F273"/>
  <c r="E273"/>
  <c r="C413"/>
  <c r="D413"/>
  <c r="F272"/>
  <c r="E272"/>
  <c r="C272"/>
  <c r="C412"/>
  <c r="D412"/>
  <c r="F271"/>
  <c r="E271"/>
  <c r="C271"/>
  <c r="C411"/>
  <c r="D411"/>
  <c r="F270"/>
  <c r="E270"/>
  <c r="C270"/>
  <c r="C410"/>
  <c r="D410"/>
  <c r="F269"/>
  <c r="E269"/>
  <c r="C409"/>
  <c r="D409"/>
  <c r="F268"/>
  <c r="E268"/>
  <c r="C268"/>
  <c r="C408"/>
  <c r="D408"/>
  <c r="F267"/>
  <c r="E267"/>
  <c r="C267"/>
  <c r="C407"/>
  <c r="D407"/>
  <c r="F266"/>
  <c r="E266"/>
  <c r="C266"/>
  <c r="C406"/>
  <c r="D406"/>
  <c r="F265"/>
  <c r="E265"/>
  <c r="C405"/>
  <c r="D405"/>
  <c r="F264"/>
  <c r="E264"/>
  <c r="C264"/>
  <c r="C404"/>
  <c r="D404"/>
  <c r="F263"/>
  <c r="E263"/>
  <c r="C263"/>
  <c r="C403"/>
  <c r="D403"/>
  <c r="F262"/>
  <c r="E262"/>
  <c r="C262"/>
  <c r="C402"/>
  <c r="D402"/>
  <c r="F261"/>
  <c r="C401"/>
  <c r="D401"/>
  <c r="F260"/>
  <c r="E260"/>
  <c r="C260"/>
  <c r="C400"/>
  <c r="D400"/>
  <c r="F259"/>
  <c r="E259"/>
  <c r="C259"/>
  <c r="C399"/>
  <c r="D399"/>
  <c r="F258"/>
  <c r="E258"/>
  <c r="C258"/>
  <c r="C398"/>
  <c r="D398"/>
  <c r="F257"/>
  <c r="E257"/>
  <c r="C257"/>
  <c r="C397"/>
  <c r="D397"/>
  <c r="F256"/>
  <c r="E256"/>
  <c r="C256"/>
  <c r="C396"/>
  <c r="D396"/>
  <c r="F255"/>
  <c r="E255"/>
  <c r="C395"/>
  <c r="D395"/>
  <c r="F254"/>
  <c r="E254"/>
  <c r="C254"/>
  <c r="C394"/>
  <c r="D394"/>
  <c r="F253"/>
  <c r="E253"/>
  <c r="C253"/>
  <c r="C393"/>
  <c r="D393"/>
  <c r="F252"/>
  <c r="E252"/>
  <c r="C252"/>
  <c r="C392"/>
  <c r="D392"/>
  <c r="F251"/>
  <c r="E251"/>
  <c r="C251"/>
  <c r="C391"/>
  <c r="D391"/>
  <c r="F250"/>
  <c r="E250"/>
  <c r="C250"/>
  <c r="C390"/>
  <c r="D390"/>
  <c r="F249"/>
  <c r="E249"/>
  <c r="C249"/>
  <c r="C389"/>
  <c r="D389"/>
  <c r="F248"/>
  <c r="E248"/>
  <c r="C248"/>
  <c r="C388"/>
  <c r="F247"/>
  <c r="E247"/>
  <c r="C387"/>
  <c r="D387"/>
  <c r="F246"/>
  <c r="E246"/>
  <c r="C246"/>
  <c r="C386"/>
  <c r="D386"/>
  <c r="F245"/>
  <c r="C245"/>
  <c r="C385"/>
  <c r="D385"/>
  <c r="F244"/>
  <c r="E244"/>
  <c r="C244"/>
  <c r="C384"/>
  <c r="D384"/>
  <c r="F243"/>
  <c r="E243"/>
  <c r="C243"/>
  <c r="C383"/>
  <c r="D383"/>
  <c r="F242"/>
  <c r="E242"/>
  <c r="C242"/>
  <c r="C382"/>
  <c r="D382"/>
  <c r="F241"/>
  <c r="E241"/>
  <c r="C241"/>
  <c r="C381"/>
  <c r="D381"/>
  <c r="F240"/>
  <c r="E240"/>
  <c r="C240"/>
  <c r="C380"/>
  <c r="D380"/>
  <c r="F239"/>
  <c r="E239"/>
  <c r="C379"/>
  <c r="D379"/>
  <c r="F238"/>
  <c r="E238"/>
  <c r="C238"/>
  <c r="C378"/>
  <c r="D378"/>
  <c r="F237"/>
  <c r="E237"/>
  <c r="C237"/>
  <c r="C377"/>
  <c r="D377"/>
  <c r="F236"/>
  <c r="E236"/>
  <c r="C236"/>
  <c r="C376"/>
  <c r="F235"/>
  <c r="E235"/>
  <c r="C235"/>
  <c r="C375"/>
  <c r="D375"/>
  <c r="F234"/>
  <c r="E234"/>
  <c r="C234"/>
  <c r="C374"/>
  <c r="D374"/>
  <c r="F233"/>
  <c r="E233"/>
  <c r="C233"/>
  <c r="C373"/>
  <c r="D373"/>
  <c r="F232"/>
  <c r="E232"/>
  <c r="C232"/>
  <c r="C372"/>
  <c r="D372"/>
  <c r="F231"/>
  <c r="E231"/>
  <c r="C371"/>
  <c r="D371"/>
  <c r="F230"/>
  <c r="E230"/>
  <c r="C230"/>
  <c r="C370"/>
  <c r="D370"/>
  <c r="F229"/>
  <c r="C229"/>
  <c r="C369"/>
  <c r="D369"/>
  <c r="F228"/>
  <c r="E228"/>
  <c r="C228"/>
  <c r="C368"/>
  <c r="D368"/>
  <c r="F227"/>
  <c r="E227"/>
  <c r="C227"/>
  <c r="C367"/>
  <c r="D367"/>
  <c r="F226"/>
  <c r="E226"/>
  <c r="C226"/>
  <c r="C366"/>
  <c r="D366"/>
  <c r="F225"/>
  <c r="E225"/>
  <c r="C225"/>
  <c r="C365"/>
  <c r="D365"/>
  <c r="F224"/>
  <c r="E224"/>
  <c r="C224"/>
  <c r="C364"/>
  <c r="D364"/>
  <c r="F223"/>
  <c r="E223"/>
  <c r="C363"/>
  <c r="D363"/>
  <c r="F222"/>
  <c r="E222"/>
  <c r="C222"/>
  <c r="C362"/>
  <c r="D362"/>
  <c r="F221"/>
  <c r="E221"/>
  <c r="C221"/>
  <c r="C361"/>
  <c r="D361"/>
  <c r="F220"/>
  <c r="E220"/>
  <c r="C220"/>
  <c r="C360"/>
  <c r="D360"/>
  <c r="F219"/>
  <c r="E219"/>
  <c r="C219"/>
  <c r="C359"/>
  <c r="D359"/>
  <c r="F218"/>
  <c r="E218"/>
  <c r="C218"/>
  <c r="C358"/>
  <c r="D358"/>
  <c r="F217"/>
  <c r="E217"/>
  <c r="C217"/>
  <c r="C357"/>
  <c r="F216"/>
  <c r="E216"/>
  <c r="C216"/>
  <c r="F215"/>
  <c r="E215"/>
  <c r="C356" l="1"/>
  <c r="A88"/>
  <c r="A89"/>
  <c r="A90"/>
  <c r="A91"/>
  <c r="A92"/>
  <c r="A93"/>
  <c r="A94"/>
  <c r="A95"/>
  <c r="D376" l="1"/>
  <c r="G89"/>
  <c r="G90"/>
  <c r="G91"/>
  <c r="G92"/>
  <c r="G93"/>
  <c r="G94"/>
  <c r="G95"/>
  <c r="D357" l="1"/>
  <c r="E19"/>
  <c r="D356" l="1"/>
  <c r="F88"/>
  <c r="F89"/>
  <c r="F90"/>
  <c r="F91"/>
  <c r="F92"/>
  <c r="F93"/>
  <c r="F94"/>
  <c r="F95"/>
  <c r="E88"/>
  <c r="E89"/>
  <c r="E90"/>
  <c r="E91"/>
  <c r="E92"/>
  <c r="E93"/>
  <c r="E94"/>
  <c r="E95"/>
  <c r="D89"/>
  <c r="D90"/>
  <c r="D91"/>
  <c r="D92"/>
  <c r="D93"/>
  <c r="D94"/>
  <c r="D95"/>
  <c r="E36" l="1"/>
  <c r="E37" s="1"/>
  <c r="E35"/>
  <c r="L76" l="1"/>
  <c r="BK3"/>
  <c r="BJ3"/>
  <c r="AJ3"/>
  <c r="AC3"/>
  <c r="AA3"/>
  <c r="Z3"/>
  <c r="G38" i="1" l="1"/>
  <c r="K38"/>
  <c r="E6" i="22" l="1"/>
  <c r="E5"/>
  <c r="E16"/>
  <c r="E3"/>
  <c r="X131"/>
  <c r="W131"/>
  <c r="S131"/>
  <c r="R131"/>
  <c r="P131"/>
  <c r="O131"/>
  <c r="K131"/>
  <c r="J131"/>
  <c r="B131"/>
  <c r="C113"/>
  <c r="B113"/>
  <c r="O107" l="1"/>
  <c r="B137"/>
  <c r="AB107"/>
  <c r="BB107"/>
  <c r="AW107"/>
  <c r="W107"/>
  <c r="X107"/>
  <c r="Y107"/>
  <c r="Z107"/>
  <c r="AA107"/>
  <c r="AX107"/>
  <c r="AY107"/>
  <c r="AZ107"/>
  <c r="BA107"/>
  <c r="B53"/>
  <c r="B54"/>
  <c r="B55"/>
  <c r="B56"/>
  <c r="B57"/>
  <c r="B58"/>
  <c r="B59"/>
  <c r="B60"/>
  <c r="B61"/>
  <c r="B62"/>
  <c r="B63"/>
  <c r="B64"/>
  <c r="C55"/>
  <c r="C56"/>
  <c r="C57"/>
  <c r="C58"/>
  <c r="C59"/>
  <c r="C60"/>
  <c r="C61"/>
  <c r="C62"/>
  <c r="C63"/>
  <c r="C64"/>
  <c r="E27" i="6" l="1"/>
  <c r="B132" i="22" l="1"/>
  <c r="C132"/>
  <c r="D132"/>
  <c r="E132"/>
  <c r="F132"/>
  <c r="G132"/>
  <c r="H132"/>
  <c r="I132"/>
  <c r="J132"/>
  <c r="K132"/>
  <c r="L132"/>
  <c r="M132"/>
  <c r="N132"/>
  <c r="O132"/>
  <c r="P132"/>
  <c r="Q132"/>
  <c r="R132"/>
  <c r="S132"/>
  <c r="T132"/>
  <c r="U132"/>
  <c r="V132"/>
  <c r="W132"/>
  <c r="X132"/>
  <c r="Y132"/>
  <c r="Y131"/>
  <c r="V131"/>
  <c r="U131"/>
  <c r="T131"/>
  <c r="Q131"/>
  <c r="N131"/>
  <c r="M131"/>
  <c r="L131"/>
  <c r="I131"/>
  <c r="H131"/>
  <c r="G131"/>
  <c r="F131"/>
  <c r="E131"/>
  <c r="D131"/>
  <c r="C131"/>
  <c r="C32"/>
  <c r="B32" s="1"/>
  <c r="AJ562"/>
  <c r="A562"/>
  <c r="AD562"/>
  <c r="AI562"/>
  <c r="AH562"/>
  <c r="AG562"/>
  <c r="AF562"/>
  <c r="AE562"/>
  <c r="AC562"/>
  <c r="AB562"/>
  <c r="AA562"/>
  <c r="Z562"/>
  <c r="Y562"/>
  <c r="X562"/>
  <c r="W562"/>
  <c r="V562"/>
  <c r="U562"/>
  <c r="T562"/>
  <c r="S562"/>
  <c r="R562"/>
  <c r="Q562"/>
  <c r="P562"/>
  <c r="O562"/>
  <c r="N562"/>
  <c r="M562"/>
  <c r="L562"/>
  <c r="K562"/>
  <c r="J562"/>
  <c r="I562"/>
  <c r="H562"/>
  <c r="G562"/>
  <c r="F562"/>
  <c r="E562"/>
  <c r="D562"/>
  <c r="C562"/>
  <c r="B562"/>
  <c r="AM3"/>
  <c r="E125"/>
  <c r="D125"/>
  <c r="A70"/>
  <c r="C53"/>
  <c r="C54"/>
  <c r="B24" l="1"/>
  <c r="E11"/>
  <c r="B186"/>
  <c r="B185"/>
  <c r="B182"/>
  <c r="B178"/>
  <c r="B177"/>
  <c r="B176"/>
  <c r="B175"/>
  <c r="B174"/>
  <c r="B170"/>
  <c r="B168"/>
  <c r="B167"/>
  <c r="B166"/>
  <c r="B165"/>
  <c r="B164"/>
  <c r="B159"/>
  <c r="B155"/>
  <c r="B154"/>
  <c r="B150"/>
  <c r="B149"/>
  <c r="B37"/>
  <c r="B36"/>
  <c r="B31"/>
  <c r="M3" i="20"/>
  <c r="Q1700"/>
  <c r="M4" l="1"/>
  <c r="A143" i="22"/>
  <c r="C89"/>
  <c r="C90"/>
  <c r="C91"/>
  <c r="C92"/>
  <c r="C93"/>
  <c r="C94"/>
  <c r="C95"/>
  <c r="B89"/>
  <c r="B90"/>
  <c r="B91"/>
  <c r="B92"/>
  <c r="B93"/>
  <c r="B94"/>
  <c r="B95"/>
  <c r="AB82"/>
  <c r="AA82"/>
  <c r="Z82"/>
  <c r="Y82"/>
  <c r="X82"/>
  <c r="W82"/>
  <c r="V82"/>
  <c r="U82"/>
  <c r="T82"/>
  <c r="S82"/>
  <c r="R82"/>
  <c r="Q82"/>
  <c r="P82"/>
  <c r="O82"/>
  <c r="N82"/>
  <c r="M82"/>
  <c r="L82"/>
  <c r="K82"/>
  <c r="J82"/>
  <c r="I82"/>
  <c r="H82"/>
  <c r="G82"/>
  <c r="F82"/>
  <c r="E82"/>
  <c r="D82"/>
  <c r="C82"/>
  <c r="B82"/>
  <c r="B148"/>
  <c r="A137"/>
  <c r="A131"/>
  <c r="A125"/>
  <c r="A119"/>
  <c r="A113"/>
  <c r="A101"/>
  <c r="A82"/>
  <c r="A76"/>
  <c r="B76"/>
  <c r="K76"/>
  <c r="J76"/>
  <c r="I76"/>
  <c r="H76"/>
  <c r="G76"/>
  <c r="F76"/>
  <c r="E76"/>
  <c r="D76"/>
  <c r="C76"/>
  <c r="BB3"/>
  <c r="B27"/>
  <c r="M5" i="20" l="1"/>
  <c r="M6" l="1"/>
  <c r="M7" s="1"/>
  <c r="M8" l="1"/>
  <c r="M9"/>
  <c r="M10" l="1"/>
  <c r="C137" i="22"/>
  <c r="F119"/>
  <c r="E119"/>
  <c r="D119"/>
  <c r="C119"/>
  <c r="AV107"/>
  <c r="AU107"/>
  <c r="AT107"/>
  <c r="AS107"/>
  <c r="AR107"/>
  <c r="AQ107"/>
  <c r="AP107"/>
  <c r="AO107"/>
  <c r="AN107"/>
  <c r="AM107"/>
  <c r="AL107"/>
  <c r="AK107"/>
  <c r="AJ107"/>
  <c r="AI107"/>
  <c r="AH107"/>
  <c r="AG107"/>
  <c r="AF107"/>
  <c r="AE107"/>
  <c r="AD107"/>
  <c r="AC107"/>
  <c r="V107"/>
  <c r="U107"/>
  <c r="T107"/>
  <c r="S107"/>
  <c r="R107"/>
  <c r="Q107"/>
  <c r="P107"/>
  <c r="N107"/>
  <c r="M107"/>
  <c r="L107"/>
  <c r="K107"/>
  <c r="J107"/>
  <c r="I107"/>
  <c r="H107"/>
  <c r="G107"/>
  <c r="F107"/>
  <c r="E107"/>
  <c r="D107"/>
  <c r="C107"/>
  <c r="BL3"/>
  <c r="BI3"/>
  <c r="BE3"/>
  <c r="BD3"/>
  <c r="BC3"/>
  <c r="BA3"/>
  <c r="AW3"/>
  <c r="AV3"/>
  <c r="AU3"/>
  <c r="AS3"/>
  <c r="AR3"/>
  <c r="AQ3"/>
  <c r="AO3"/>
  <c r="AL3"/>
  <c r="AE3"/>
  <c r="X3"/>
  <c r="V3"/>
  <c r="U3"/>
  <c r="T3"/>
  <c r="S3"/>
  <c r="R3"/>
  <c r="Q3"/>
  <c r="P3"/>
  <c r="O3"/>
  <c r="N3"/>
  <c r="M3"/>
  <c r="L3"/>
  <c r="K3"/>
  <c r="E29"/>
  <c r="E10"/>
  <c r="E9"/>
  <c r="E2"/>
  <c r="B30"/>
  <c r="B28"/>
  <c r="B29"/>
  <c r="B23"/>
  <c r="B22"/>
  <c r="B25"/>
  <c r="B26"/>
  <c r="B20"/>
  <c r="B19"/>
  <c r="B18"/>
  <c r="B7"/>
  <c r="B5"/>
  <c r="B4"/>
  <c r="B3"/>
  <c r="B2"/>
  <c r="D3" i="20"/>
  <c r="D4" s="1"/>
  <c r="D5" s="1"/>
  <c r="B15" i="22" l="1"/>
  <c r="B12"/>
  <c r="B14"/>
  <c r="B17"/>
  <c r="B13"/>
  <c r="B16"/>
  <c r="B11"/>
  <c r="M11" i="20"/>
  <c r="D6"/>
  <c r="M12" l="1"/>
  <c r="D7"/>
  <c r="M13" l="1"/>
  <c r="M14" s="1"/>
  <c r="M15" s="1"/>
  <c r="D8"/>
  <c r="M16" l="1"/>
  <c r="M17" s="1"/>
  <c r="D9"/>
  <c r="M18" l="1"/>
  <c r="D10"/>
  <c r="D11" s="1"/>
  <c r="M19" l="1"/>
  <c r="D12"/>
  <c r="D13" s="1"/>
  <c r="M20" l="1"/>
  <c r="M21" s="1"/>
  <c r="M22" s="1"/>
  <c r="M23" s="1"/>
  <c r="M24" s="1"/>
  <c r="M25" s="1"/>
  <c r="M26" s="1"/>
  <c r="M27" s="1"/>
  <c r="M28" s="1"/>
  <c r="M29" s="1"/>
  <c r="M30" s="1"/>
  <c r="M31" s="1"/>
  <c r="M32" s="1"/>
  <c r="M33" s="1"/>
  <c r="M34" s="1"/>
  <c r="M35" s="1"/>
  <c r="M36" s="1"/>
  <c r="M37" s="1"/>
  <c r="M38" s="1"/>
  <c r="M39" s="1"/>
  <c r="M40" s="1"/>
  <c r="M41" s="1"/>
  <c r="M42" s="1"/>
  <c r="M43" s="1"/>
  <c r="M44" s="1"/>
  <c r="M45" s="1"/>
  <c r="M46" s="1"/>
  <c r="M47" s="1"/>
  <c r="M48" s="1"/>
  <c r="M49" s="1"/>
  <c r="M50" s="1"/>
  <c r="M51" s="1"/>
  <c r="M52" s="1"/>
  <c r="M53" s="1"/>
  <c r="M54" s="1"/>
  <c r="M55" s="1"/>
  <c r="M56" s="1"/>
  <c r="M57" s="1"/>
  <c r="M58" s="1"/>
  <c r="M59" s="1"/>
  <c r="M60" s="1"/>
  <c r="M61" s="1"/>
  <c r="M62" s="1"/>
  <c r="M63" s="1"/>
  <c r="M64" s="1"/>
  <c r="M65" s="1"/>
  <c r="M66" s="1"/>
  <c r="M67" s="1"/>
  <c r="M68" s="1"/>
  <c r="M69" s="1"/>
  <c r="M70" s="1"/>
  <c r="M71" s="1"/>
  <c r="M72" s="1"/>
  <c r="M73" s="1"/>
  <c r="M74" s="1"/>
  <c r="M75" s="1"/>
  <c r="M76" s="1"/>
  <c r="M77" s="1"/>
  <c r="M78" s="1"/>
  <c r="M79" s="1"/>
  <c r="M80" s="1"/>
  <c r="M81" s="1"/>
  <c r="M82" s="1"/>
  <c r="M83" s="1"/>
  <c r="M84" s="1"/>
  <c r="M85" s="1"/>
  <c r="M86" s="1"/>
  <c r="M87" s="1"/>
  <c r="M88" s="1"/>
  <c r="M89" s="1"/>
  <c r="M90" s="1"/>
  <c r="M91" s="1"/>
  <c r="M92" s="1"/>
  <c r="M93" s="1"/>
  <c r="M94" s="1"/>
  <c r="M95" s="1"/>
  <c r="M96" s="1"/>
  <c r="M97" s="1"/>
  <c r="M98" s="1"/>
  <c r="M99" s="1"/>
  <c r="M100" s="1"/>
  <c r="M101" s="1"/>
  <c r="M102" s="1"/>
  <c r="M103" s="1"/>
  <c r="M104" s="1"/>
  <c r="M105" s="1"/>
  <c r="M106" s="1"/>
  <c r="M107" s="1"/>
  <c r="M108" s="1"/>
  <c r="M109" s="1"/>
  <c r="M110" s="1"/>
  <c r="M111" s="1"/>
  <c r="M112" s="1"/>
  <c r="M113" s="1"/>
  <c r="M114" s="1"/>
  <c r="M115" s="1"/>
  <c r="M116" s="1"/>
  <c r="M117" s="1"/>
  <c r="M118" s="1"/>
  <c r="M119" s="1"/>
  <c r="M120" s="1"/>
  <c r="M121" s="1"/>
  <c r="M122" s="1"/>
  <c r="M123" s="1"/>
  <c r="M124" s="1"/>
  <c r="M125" s="1"/>
  <c r="M126" s="1"/>
  <c r="M127" s="1"/>
  <c r="M128" s="1"/>
  <c r="M129" s="1"/>
  <c r="M130" s="1"/>
  <c r="M131" s="1"/>
  <c r="M132" s="1"/>
  <c r="M133" s="1"/>
  <c r="M134" s="1"/>
  <c r="M135" s="1"/>
  <c r="M136" s="1"/>
  <c r="M137" s="1"/>
  <c r="M138" s="1"/>
  <c r="M139" s="1"/>
  <c r="M140" s="1"/>
  <c r="M141" s="1"/>
  <c r="M142" s="1"/>
  <c r="M143" s="1"/>
  <c r="M144" s="1"/>
  <c r="M145" s="1"/>
  <c r="M146" s="1"/>
  <c r="M147" s="1"/>
  <c r="M148" s="1"/>
  <c r="M149" s="1"/>
  <c r="M150" s="1"/>
  <c r="M151" s="1"/>
  <c r="M152" s="1"/>
  <c r="M153" s="1"/>
  <c r="M154" s="1"/>
  <c r="M155" s="1"/>
  <c r="M156" s="1"/>
  <c r="M157" s="1"/>
  <c r="M158" s="1"/>
  <c r="M159" s="1"/>
  <c r="M160" s="1"/>
  <c r="M161" s="1"/>
  <c r="M162" s="1"/>
  <c r="M163" s="1"/>
  <c r="M164" s="1"/>
  <c r="M165" s="1"/>
  <c r="M166" s="1"/>
  <c r="M167" s="1"/>
  <c r="M168" s="1"/>
  <c r="M169" s="1"/>
  <c r="M170" s="1"/>
  <c r="M171" s="1"/>
  <c r="M172" s="1"/>
  <c r="M173" s="1"/>
  <c r="M174" s="1"/>
  <c r="M175" s="1"/>
  <c r="M176" s="1"/>
  <c r="M177" s="1"/>
  <c r="M178" s="1"/>
  <c r="M179" s="1"/>
  <c r="M180" s="1"/>
  <c r="M181" s="1"/>
  <c r="M182" s="1"/>
  <c r="M183" s="1"/>
  <c r="M184" s="1"/>
  <c r="M185" s="1"/>
  <c r="M186" s="1"/>
  <c r="M187" s="1"/>
  <c r="M188" s="1"/>
  <c r="M189" s="1"/>
  <c r="M190" s="1"/>
  <c r="M191" s="1"/>
  <c r="M192" s="1"/>
  <c r="M193" s="1"/>
  <c r="M194" s="1"/>
  <c r="M195" s="1"/>
  <c r="M196" s="1"/>
  <c r="M197" s="1"/>
  <c r="M198" s="1"/>
  <c r="M199" s="1"/>
  <c r="M200" s="1"/>
  <c r="M201" s="1"/>
  <c r="M202" s="1"/>
  <c r="M203" s="1"/>
  <c r="M204" s="1"/>
  <c r="M205" s="1"/>
  <c r="M206" s="1"/>
  <c r="M207" s="1"/>
  <c r="M208" s="1"/>
  <c r="M209" s="1"/>
  <c r="M210" s="1"/>
  <c r="M211" s="1"/>
  <c r="M212" s="1"/>
  <c r="M213" s="1"/>
  <c r="M214" s="1"/>
  <c r="M215" s="1"/>
  <c r="M216" s="1"/>
  <c r="M217" s="1"/>
  <c r="M218" s="1"/>
  <c r="M219" s="1"/>
  <c r="M220" s="1"/>
  <c r="M221" s="1"/>
  <c r="M222" s="1"/>
  <c r="M223" s="1"/>
  <c r="M224" s="1"/>
  <c r="M225" s="1"/>
  <c r="M226" s="1"/>
  <c r="M227" s="1"/>
  <c r="M228" s="1"/>
  <c r="M229" s="1"/>
  <c r="M230" s="1"/>
  <c r="M231" s="1"/>
  <c r="M232" s="1"/>
  <c r="M233" s="1"/>
  <c r="M234" s="1"/>
  <c r="M235" s="1"/>
  <c r="M236" s="1"/>
  <c r="M237" s="1"/>
  <c r="M238" s="1"/>
  <c r="M239" s="1"/>
  <c r="M240" s="1"/>
  <c r="M241" s="1"/>
  <c r="M242" s="1"/>
  <c r="M243" s="1"/>
  <c r="M244" s="1"/>
  <c r="M245" s="1"/>
  <c r="M246" s="1"/>
  <c r="M247" s="1"/>
  <c r="M248" s="1"/>
  <c r="M249" s="1"/>
  <c r="M250" s="1"/>
  <c r="M251" s="1"/>
  <c r="M252" s="1"/>
  <c r="M253" s="1"/>
  <c r="M254" s="1"/>
  <c r="M255" s="1"/>
  <c r="M256" s="1"/>
  <c r="M257" s="1"/>
  <c r="M258" s="1"/>
  <c r="M259" s="1"/>
  <c r="M260" s="1"/>
  <c r="M261" s="1"/>
  <c r="M262" s="1"/>
  <c r="M263" s="1"/>
  <c r="M264" s="1"/>
  <c r="M265" s="1"/>
  <c r="M266" s="1"/>
  <c r="M267" s="1"/>
  <c r="M268" s="1"/>
  <c r="M269" s="1"/>
  <c r="M270" s="1"/>
  <c r="M271" s="1"/>
  <c r="M272" s="1"/>
  <c r="M273" s="1"/>
  <c r="M274" s="1"/>
  <c r="M275" s="1"/>
  <c r="M276" s="1"/>
  <c r="M277" s="1"/>
  <c r="M278" s="1"/>
  <c r="M279" s="1"/>
  <c r="M280" s="1"/>
  <c r="M281" s="1"/>
  <c r="M282" s="1"/>
  <c r="M283" s="1"/>
  <c r="M284" s="1"/>
  <c r="M285" s="1"/>
  <c r="M286" s="1"/>
  <c r="M287" s="1"/>
  <c r="M288" s="1"/>
  <c r="M289" s="1"/>
  <c r="M290" s="1"/>
  <c r="M291" s="1"/>
  <c r="M292" s="1"/>
  <c r="M293" s="1"/>
  <c r="M294" s="1"/>
  <c r="M295" s="1"/>
  <c r="M296" s="1"/>
  <c r="M297" s="1"/>
  <c r="M298" s="1"/>
  <c r="M299" s="1"/>
  <c r="M300" s="1"/>
  <c r="M301" s="1"/>
  <c r="M302" s="1"/>
  <c r="M303" s="1"/>
  <c r="M304" s="1"/>
  <c r="M305" s="1"/>
  <c r="M306" s="1"/>
  <c r="M307" s="1"/>
  <c r="M308" s="1"/>
  <c r="M309" s="1"/>
  <c r="M310" s="1"/>
  <c r="M311" s="1"/>
  <c r="M312" s="1"/>
  <c r="M313" s="1"/>
  <c r="M314" s="1"/>
  <c r="M315" s="1"/>
  <c r="M316" s="1"/>
  <c r="M317" s="1"/>
  <c r="M318" s="1"/>
  <c r="M319" s="1"/>
  <c r="M320" s="1"/>
  <c r="M321" s="1"/>
  <c r="M322" s="1"/>
  <c r="M323" s="1"/>
  <c r="M324" s="1"/>
  <c r="M325" s="1"/>
  <c r="M326" s="1"/>
  <c r="M327" s="1"/>
  <c r="M328" s="1"/>
  <c r="M329" s="1"/>
  <c r="M330" s="1"/>
  <c r="M331" s="1"/>
  <c r="M332" s="1"/>
  <c r="M333" s="1"/>
  <c r="M334" s="1"/>
  <c r="M335" s="1"/>
  <c r="M336" s="1"/>
  <c r="M337" s="1"/>
  <c r="M338" s="1"/>
  <c r="M339" s="1"/>
  <c r="M340" s="1"/>
  <c r="M341" s="1"/>
  <c r="M342" s="1"/>
  <c r="M343" s="1"/>
  <c r="M344" s="1"/>
  <c r="M345" s="1"/>
  <c r="M346" s="1"/>
  <c r="M347" s="1"/>
  <c r="M348" s="1"/>
  <c r="M349" s="1"/>
  <c r="M350" s="1"/>
  <c r="M351" s="1"/>
  <c r="M352" s="1"/>
  <c r="M353" s="1"/>
  <c r="M354" s="1"/>
  <c r="M355" s="1"/>
  <c r="M356" s="1"/>
  <c r="M357" s="1"/>
  <c r="M358" s="1"/>
  <c r="M359" s="1"/>
  <c r="M360" s="1"/>
  <c r="M361" s="1"/>
  <c r="M362" s="1"/>
  <c r="M363" s="1"/>
  <c r="M364" s="1"/>
  <c r="M365" s="1"/>
  <c r="M366" s="1"/>
  <c r="M367" s="1"/>
  <c r="M368" s="1"/>
  <c r="M369" s="1"/>
  <c r="M370" s="1"/>
  <c r="M371" s="1"/>
  <c r="M372" s="1"/>
  <c r="M373" s="1"/>
  <c r="M374" s="1"/>
  <c r="M375" s="1"/>
  <c r="M376" s="1"/>
  <c r="M377" s="1"/>
  <c r="M378" s="1"/>
  <c r="M379" s="1"/>
  <c r="M380" s="1"/>
  <c r="M381" s="1"/>
  <c r="M382" s="1"/>
  <c r="M383" s="1"/>
  <c r="M384" s="1"/>
  <c r="M385" s="1"/>
  <c r="M386" s="1"/>
  <c r="M387" s="1"/>
  <c r="M388" s="1"/>
  <c r="M389" s="1"/>
  <c r="M390" s="1"/>
  <c r="M391" s="1"/>
  <c r="M392" s="1"/>
  <c r="M393" s="1"/>
  <c r="M394" s="1"/>
  <c r="M395" s="1"/>
  <c r="M396" s="1"/>
  <c r="M397" s="1"/>
  <c r="M398" s="1"/>
  <c r="M399" s="1"/>
  <c r="M400" s="1"/>
  <c r="M401" s="1"/>
  <c r="M402" s="1"/>
  <c r="M403" s="1"/>
  <c r="M404" s="1"/>
  <c r="M405" s="1"/>
  <c r="M406" s="1"/>
  <c r="M407" s="1"/>
  <c r="M408" s="1"/>
  <c r="M409" s="1"/>
  <c r="M410" s="1"/>
  <c r="M411" s="1"/>
  <c r="M412" s="1"/>
  <c r="M413" s="1"/>
  <c r="M414" s="1"/>
  <c r="M415" s="1"/>
  <c r="M416" s="1"/>
  <c r="M417" s="1"/>
  <c r="M418" s="1"/>
  <c r="M419" s="1"/>
  <c r="M420" s="1"/>
  <c r="M421" s="1"/>
  <c r="M422" s="1"/>
  <c r="M423" s="1"/>
  <c r="M424" s="1"/>
  <c r="M425" s="1"/>
  <c r="M426" s="1"/>
  <c r="M427" s="1"/>
  <c r="M428" s="1"/>
  <c r="M429" s="1"/>
  <c r="M430" s="1"/>
  <c r="M431" s="1"/>
  <c r="M432" s="1"/>
  <c r="M433" s="1"/>
  <c r="M434" s="1"/>
  <c r="M435" s="1"/>
  <c r="M436" s="1"/>
  <c r="M437" s="1"/>
  <c r="M438" s="1"/>
  <c r="M439" s="1"/>
  <c r="M440" s="1"/>
  <c r="M441" s="1"/>
  <c r="M442" s="1"/>
  <c r="M443" s="1"/>
  <c r="M444" s="1"/>
  <c r="M445" s="1"/>
  <c r="M446" s="1"/>
  <c r="M447" s="1"/>
  <c r="M448" s="1"/>
  <c r="M449" s="1"/>
  <c r="M450" s="1"/>
  <c r="M451" s="1"/>
  <c r="M452" s="1"/>
  <c r="M453" s="1"/>
  <c r="M454" s="1"/>
  <c r="M455" s="1"/>
  <c r="M456" s="1"/>
  <c r="M457" s="1"/>
  <c r="M458" s="1"/>
  <c r="M459" s="1"/>
  <c r="M460" s="1"/>
  <c r="M461" s="1"/>
  <c r="M462" s="1"/>
  <c r="M463" s="1"/>
  <c r="M464" s="1"/>
  <c r="M465" s="1"/>
  <c r="M466" s="1"/>
  <c r="M467" s="1"/>
  <c r="M468" s="1"/>
  <c r="M469" s="1"/>
  <c r="M470" s="1"/>
  <c r="M471" s="1"/>
  <c r="M472" s="1"/>
  <c r="M473" s="1"/>
  <c r="M474" s="1"/>
  <c r="M475" s="1"/>
  <c r="M476" s="1"/>
  <c r="M477" s="1"/>
  <c r="M478" s="1"/>
  <c r="M479" s="1"/>
  <c r="M480" s="1"/>
  <c r="M481" s="1"/>
  <c r="M482" s="1"/>
  <c r="M483" s="1"/>
  <c r="M484" s="1"/>
  <c r="M485" s="1"/>
  <c r="M486" s="1"/>
  <c r="M487" s="1"/>
  <c r="M488" s="1"/>
  <c r="M489" s="1"/>
  <c r="M490" s="1"/>
  <c r="M491" s="1"/>
  <c r="M492" s="1"/>
  <c r="M493" s="1"/>
  <c r="M494" s="1"/>
  <c r="M495" s="1"/>
  <c r="M496" s="1"/>
  <c r="M497" s="1"/>
  <c r="M498" s="1"/>
  <c r="M499" s="1"/>
  <c r="M500" s="1"/>
  <c r="M501" s="1"/>
  <c r="M502" s="1"/>
  <c r="M503" s="1"/>
  <c r="M504" s="1"/>
  <c r="M505" s="1"/>
  <c r="M506" s="1"/>
  <c r="M507" s="1"/>
  <c r="M508" s="1"/>
  <c r="M509" s="1"/>
  <c r="M510" s="1"/>
  <c r="M511" s="1"/>
  <c r="M512" s="1"/>
  <c r="M513" s="1"/>
  <c r="M514" s="1"/>
  <c r="M515" s="1"/>
  <c r="M516" s="1"/>
  <c r="M517" s="1"/>
  <c r="M518" s="1"/>
  <c r="M519" s="1"/>
  <c r="M520" s="1"/>
  <c r="M521" s="1"/>
  <c r="M522" s="1"/>
  <c r="M523" s="1"/>
  <c r="M524" s="1"/>
  <c r="M525" s="1"/>
  <c r="M526" s="1"/>
  <c r="M527" s="1"/>
  <c r="M528" s="1"/>
  <c r="M529" s="1"/>
  <c r="M530" s="1"/>
  <c r="M531" s="1"/>
  <c r="M532" s="1"/>
  <c r="M533" s="1"/>
  <c r="M534" s="1"/>
  <c r="M535" s="1"/>
  <c r="M536" s="1"/>
  <c r="M537" s="1"/>
  <c r="M538" s="1"/>
  <c r="M539" s="1"/>
  <c r="M540" s="1"/>
  <c r="M541" s="1"/>
  <c r="M542" s="1"/>
  <c r="M543" s="1"/>
  <c r="M544" s="1"/>
  <c r="M545" s="1"/>
  <c r="M546" s="1"/>
  <c r="M547" s="1"/>
  <c r="M548" s="1"/>
  <c r="M549" s="1"/>
  <c r="M550" s="1"/>
  <c r="M551" s="1"/>
  <c r="M552" s="1"/>
  <c r="M553" s="1"/>
  <c r="M554" s="1"/>
  <c r="M555" s="1"/>
  <c r="M556" s="1"/>
  <c r="M557" s="1"/>
  <c r="M558" s="1"/>
  <c r="M559" s="1"/>
  <c r="M560" s="1"/>
  <c r="M561" s="1"/>
  <c r="M562" s="1"/>
  <c r="M563" s="1"/>
  <c r="M564" s="1"/>
  <c r="M565" s="1"/>
  <c r="M566" s="1"/>
  <c r="M567" s="1"/>
  <c r="M568" s="1"/>
  <c r="M569" s="1"/>
  <c r="M570" s="1"/>
  <c r="M571" s="1"/>
  <c r="M572" s="1"/>
  <c r="M573" s="1"/>
  <c r="M574" s="1"/>
  <c r="M575" s="1"/>
  <c r="M576" s="1"/>
  <c r="M577" s="1"/>
  <c r="M578" s="1"/>
  <c r="M579" s="1"/>
  <c r="M580" s="1"/>
  <c r="M581" s="1"/>
  <c r="M582" s="1"/>
  <c r="M583" s="1"/>
  <c r="M584" s="1"/>
  <c r="M585" s="1"/>
  <c r="M586" s="1"/>
  <c r="M587" s="1"/>
  <c r="M588" s="1"/>
  <c r="M589" s="1"/>
  <c r="M590" s="1"/>
  <c r="M591" s="1"/>
  <c r="M592" s="1"/>
  <c r="M593" s="1"/>
  <c r="M594" s="1"/>
  <c r="M595" s="1"/>
  <c r="M596" s="1"/>
  <c r="M597" s="1"/>
  <c r="M598" s="1"/>
  <c r="M599" s="1"/>
  <c r="M600" s="1"/>
  <c r="M601" s="1"/>
  <c r="M602" s="1"/>
  <c r="M603" s="1"/>
  <c r="M604" s="1"/>
  <c r="M605" s="1"/>
  <c r="M606" s="1"/>
  <c r="M607" s="1"/>
  <c r="M608" s="1"/>
  <c r="M609" s="1"/>
  <c r="M610" s="1"/>
  <c r="M611" s="1"/>
  <c r="M612" s="1"/>
  <c r="M613" s="1"/>
  <c r="M614" s="1"/>
  <c r="M615" s="1"/>
  <c r="M616" s="1"/>
  <c r="M617" s="1"/>
  <c r="M618" s="1"/>
  <c r="M619" s="1"/>
  <c r="M620" s="1"/>
  <c r="M621" s="1"/>
  <c r="M622" s="1"/>
  <c r="M623" s="1"/>
  <c r="M624" s="1"/>
  <c r="M625" s="1"/>
  <c r="M626" s="1"/>
  <c r="M627" s="1"/>
  <c r="M628" s="1"/>
  <c r="M629" s="1"/>
  <c r="M630" s="1"/>
  <c r="M631" s="1"/>
  <c r="M632" s="1"/>
  <c r="M633" s="1"/>
  <c r="M634" s="1"/>
  <c r="M635" s="1"/>
  <c r="M636" s="1"/>
  <c r="M637" s="1"/>
  <c r="M638" s="1"/>
  <c r="M639" s="1"/>
  <c r="M640" s="1"/>
  <c r="M641" s="1"/>
  <c r="M642" s="1"/>
  <c r="M643" s="1"/>
  <c r="M644" s="1"/>
  <c r="M645" s="1"/>
  <c r="M646" s="1"/>
  <c r="M647" s="1"/>
  <c r="M648" s="1"/>
  <c r="M649" s="1"/>
  <c r="M650" s="1"/>
  <c r="M651" s="1"/>
  <c r="M652" s="1"/>
  <c r="M653" s="1"/>
  <c r="M654" s="1"/>
  <c r="M655" s="1"/>
  <c r="M656" s="1"/>
  <c r="M657" s="1"/>
  <c r="M658" s="1"/>
  <c r="M659" s="1"/>
  <c r="M660" s="1"/>
  <c r="M661" s="1"/>
  <c r="M662" s="1"/>
  <c r="M663" s="1"/>
  <c r="M664" s="1"/>
  <c r="M665" s="1"/>
  <c r="M666" s="1"/>
  <c r="M667" s="1"/>
  <c r="M668" s="1"/>
  <c r="M669" s="1"/>
  <c r="M670" s="1"/>
  <c r="M671" s="1"/>
  <c r="M672" s="1"/>
  <c r="M673" s="1"/>
  <c r="M674" s="1"/>
  <c r="M675" s="1"/>
  <c r="M676" s="1"/>
  <c r="M677" s="1"/>
  <c r="M678" s="1"/>
  <c r="M679" s="1"/>
  <c r="M680" s="1"/>
  <c r="M681" s="1"/>
  <c r="M682" s="1"/>
  <c r="M683" s="1"/>
  <c r="M684" s="1"/>
  <c r="M685" s="1"/>
  <c r="M686" s="1"/>
  <c r="M687" s="1"/>
  <c r="M688" s="1"/>
  <c r="M689" s="1"/>
  <c r="M690" s="1"/>
  <c r="M691" s="1"/>
  <c r="M692" s="1"/>
  <c r="M693" s="1"/>
  <c r="M694" s="1"/>
  <c r="M695" s="1"/>
  <c r="M696" s="1"/>
  <c r="M697" s="1"/>
  <c r="M698" s="1"/>
  <c r="M699" s="1"/>
  <c r="M700" s="1"/>
  <c r="M701" s="1"/>
  <c r="M702" s="1"/>
  <c r="M703" s="1"/>
  <c r="M704" s="1"/>
  <c r="M705" s="1"/>
  <c r="M706" s="1"/>
  <c r="M707" s="1"/>
  <c r="M708" s="1"/>
  <c r="M709" s="1"/>
  <c r="M710" s="1"/>
  <c r="M711" s="1"/>
  <c r="M712" s="1"/>
  <c r="M713" s="1"/>
  <c r="M714" s="1"/>
  <c r="M715" s="1"/>
  <c r="M716" s="1"/>
  <c r="M717" s="1"/>
  <c r="M718" s="1"/>
  <c r="M719" s="1"/>
  <c r="M720" s="1"/>
  <c r="M721" s="1"/>
  <c r="M722" s="1"/>
  <c r="M723" s="1"/>
  <c r="M724" s="1"/>
  <c r="M725" s="1"/>
  <c r="M726" s="1"/>
  <c r="M727" s="1"/>
  <c r="M728" s="1"/>
  <c r="M729" s="1"/>
  <c r="M730" s="1"/>
  <c r="M731" s="1"/>
  <c r="M732" s="1"/>
  <c r="M733" s="1"/>
  <c r="M734" s="1"/>
  <c r="M735" s="1"/>
  <c r="M736" s="1"/>
  <c r="M737" s="1"/>
  <c r="M738" s="1"/>
  <c r="M739" s="1"/>
  <c r="M740" s="1"/>
  <c r="M741" s="1"/>
  <c r="M742" s="1"/>
  <c r="M743" s="1"/>
  <c r="M744" s="1"/>
  <c r="M745" s="1"/>
  <c r="M746" s="1"/>
  <c r="M747" s="1"/>
  <c r="M748" s="1"/>
  <c r="M749" s="1"/>
  <c r="M750" s="1"/>
  <c r="M751" s="1"/>
  <c r="M752" s="1"/>
  <c r="M753" s="1"/>
  <c r="M754" s="1"/>
  <c r="M755" s="1"/>
  <c r="M756" s="1"/>
  <c r="M757" s="1"/>
  <c r="M758" s="1"/>
  <c r="M759" s="1"/>
  <c r="M760" s="1"/>
  <c r="M761" s="1"/>
  <c r="M762" s="1"/>
  <c r="M763" s="1"/>
  <c r="M764" s="1"/>
  <c r="M765" s="1"/>
  <c r="M766" s="1"/>
  <c r="M767" s="1"/>
  <c r="M768" s="1"/>
  <c r="M769" s="1"/>
  <c r="M770" s="1"/>
  <c r="M771" s="1"/>
  <c r="M772" s="1"/>
  <c r="M773" s="1"/>
  <c r="M774" s="1"/>
  <c r="M775" s="1"/>
  <c r="M776" s="1"/>
  <c r="M777" s="1"/>
  <c r="M778" s="1"/>
  <c r="M779" s="1"/>
  <c r="M780" s="1"/>
  <c r="M781" s="1"/>
  <c r="M782" s="1"/>
  <c r="M783" s="1"/>
  <c r="M784" s="1"/>
  <c r="M785" s="1"/>
  <c r="M786" s="1"/>
  <c r="M787" s="1"/>
  <c r="M788" s="1"/>
  <c r="M789" s="1"/>
  <c r="M790" s="1"/>
  <c r="M791" s="1"/>
  <c r="M792" s="1"/>
  <c r="M793" s="1"/>
  <c r="M794" s="1"/>
  <c r="M795" s="1"/>
  <c r="M796" s="1"/>
  <c r="M797" s="1"/>
  <c r="M798" s="1"/>
  <c r="M799" s="1"/>
  <c r="M800" s="1"/>
  <c r="M801" s="1"/>
  <c r="M802" s="1"/>
  <c r="M803" s="1"/>
  <c r="M804" s="1"/>
  <c r="M805" s="1"/>
  <c r="M806" s="1"/>
  <c r="M807" s="1"/>
  <c r="M808" s="1"/>
  <c r="M809" s="1"/>
  <c r="M810" s="1"/>
  <c r="M811" s="1"/>
  <c r="M812" s="1"/>
  <c r="M813" s="1"/>
  <c r="M814" s="1"/>
  <c r="M815" s="1"/>
  <c r="M816" s="1"/>
  <c r="M817" s="1"/>
  <c r="M818" s="1"/>
  <c r="M819" s="1"/>
  <c r="M820" s="1"/>
  <c r="M821" s="1"/>
  <c r="M822" s="1"/>
  <c r="M823" s="1"/>
  <c r="M824" s="1"/>
  <c r="M825" s="1"/>
  <c r="M826" s="1"/>
  <c r="M827" s="1"/>
  <c r="M828" s="1"/>
  <c r="M829" s="1"/>
  <c r="M830" s="1"/>
  <c r="M831" s="1"/>
  <c r="M832" s="1"/>
  <c r="M833" s="1"/>
  <c r="M834" s="1"/>
  <c r="M835" s="1"/>
  <c r="M836" s="1"/>
  <c r="M837" s="1"/>
  <c r="M838" s="1"/>
  <c r="M839" s="1"/>
  <c r="M840" s="1"/>
  <c r="M841" s="1"/>
  <c r="M842" s="1"/>
  <c r="M843" s="1"/>
  <c r="M844" s="1"/>
  <c r="M845" s="1"/>
  <c r="M846" s="1"/>
  <c r="M847" s="1"/>
  <c r="M848" s="1"/>
  <c r="M849" s="1"/>
  <c r="M850" s="1"/>
  <c r="M851" s="1"/>
  <c r="M852" s="1"/>
  <c r="M853" s="1"/>
  <c r="M854" s="1"/>
  <c r="M855" s="1"/>
  <c r="M856" s="1"/>
  <c r="M857" s="1"/>
  <c r="M858" s="1"/>
  <c r="M859" s="1"/>
  <c r="M860" s="1"/>
  <c r="M861" s="1"/>
  <c r="M862" s="1"/>
  <c r="M863" s="1"/>
  <c r="M864" s="1"/>
  <c r="M865" s="1"/>
  <c r="M866" s="1"/>
  <c r="M867" s="1"/>
  <c r="M868" s="1"/>
  <c r="M869" s="1"/>
  <c r="M870" s="1"/>
  <c r="M871" s="1"/>
  <c r="M872" s="1"/>
  <c r="M873" s="1"/>
  <c r="M874" s="1"/>
  <c r="M875" s="1"/>
  <c r="M876" s="1"/>
  <c r="M877" s="1"/>
  <c r="M878" s="1"/>
  <c r="M879" s="1"/>
  <c r="M880" s="1"/>
  <c r="M881" s="1"/>
  <c r="M882" s="1"/>
  <c r="M883" s="1"/>
  <c r="M884" s="1"/>
  <c r="M885" s="1"/>
  <c r="M886" s="1"/>
  <c r="M887" s="1"/>
  <c r="M888" s="1"/>
  <c r="M889" s="1"/>
  <c r="M890" s="1"/>
  <c r="M891" s="1"/>
  <c r="M892" s="1"/>
  <c r="M893" s="1"/>
  <c r="M894" s="1"/>
  <c r="M895" s="1"/>
  <c r="M896" s="1"/>
  <c r="M897" s="1"/>
  <c r="M898" s="1"/>
  <c r="M899" s="1"/>
  <c r="M900" s="1"/>
  <c r="M901" s="1"/>
  <c r="M902" s="1"/>
  <c r="M903" s="1"/>
  <c r="M904" s="1"/>
  <c r="M905" s="1"/>
  <c r="M906" s="1"/>
  <c r="M907" s="1"/>
  <c r="M908" s="1"/>
  <c r="M909" s="1"/>
  <c r="M910" s="1"/>
  <c r="M911" s="1"/>
  <c r="M912" s="1"/>
  <c r="M913" s="1"/>
  <c r="M914" s="1"/>
  <c r="M915" s="1"/>
  <c r="M916" s="1"/>
  <c r="M917" s="1"/>
  <c r="M918" s="1"/>
  <c r="M919" s="1"/>
  <c r="M920" s="1"/>
  <c r="M921" s="1"/>
  <c r="M922" s="1"/>
  <c r="M923" s="1"/>
  <c r="M924" s="1"/>
  <c r="M925" s="1"/>
  <c r="M926" s="1"/>
  <c r="M927" s="1"/>
  <c r="M928" s="1"/>
  <c r="M929" s="1"/>
  <c r="M930" s="1"/>
  <c r="M931" s="1"/>
  <c r="M932" s="1"/>
  <c r="M933" s="1"/>
  <c r="M934" s="1"/>
  <c r="M935" s="1"/>
  <c r="M936" s="1"/>
  <c r="M937" s="1"/>
  <c r="M938" s="1"/>
  <c r="M939" s="1"/>
  <c r="M940" s="1"/>
  <c r="M941" s="1"/>
  <c r="M942" s="1"/>
  <c r="M943" s="1"/>
  <c r="M944" s="1"/>
  <c r="M945" s="1"/>
  <c r="M946" s="1"/>
  <c r="M947" s="1"/>
  <c r="M948" s="1"/>
  <c r="M949" s="1"/>
  <c r="M950" s="1"/>
  <c r="M951" s="1"/>
  <c r="M952" s="1"/>
  <c r="M953" s="1"/>
  <c r="M954" s="1"/>
  <c r="M955" s="1"/>
  <c r="M956" s="1"/>
  <c r="M957" s="1"/>
  <c r="M958" s="1"/>
  <c r="M959" s="1"/>
  <c r="M960" s="1"/>
  <c r="M961" s="1"/>
  <c r="M962" s="1"/>
  <c r="M963" s="1"/>
  <c r="M964" s="1"/>
  <c r="M965" s="1"/>
  <c r="M966" s="1"/>
  <c r="M967" s="1"/>
  <c r="M968" s="1"/>
  <c r="M969" s="1"/>
  <c r="M970" s="1"/>
  <c r="M971" s="1"/>
  <c r="M972" s="1"/>
  <c r="M973" s="1"/>
  <c r="M974" s="1"/>
  <c r="M975" s="1"/>
  <c r="M976" s="1"/>
  <c r="M977" s="1"/>
  <c r="M978" s="1"/>
  <c r="M979" s="1"/>
  <c r="M980" s="1"/>
  <c r="M981" s="1"/>
  <c r="M982" s="1"/>
  <c r="M983" s="1"/>
  <c r="M984" s="1"/>
  <c r="M985" s="1"/>
  <c r="M986" s="1"/>
  <c r="M987" s="1"/>
  <c r="M988" s="1"/>
  <c r="M989" s="1"/>
  <c r="M990" s="1"/>
  <c r="M991" s="1"/>
  <c r="M992" s="1"/>
  <c r="M993" s="1"/>
  <c r="M994" s="1"/>
  <c r="M995" s="1"/>
  <c r="M996" s="1"/>
  <c r="M997" s="1"/>
  <c r="M998" s="1"/>
  <c r="M999" s="1"/>
  <c r="M1000" s="1"/>
  <c r="M1001" s="1"/>
  <c r="M1002" s="1"/>
  <c r="M1003" s="1"/>
  <c r="M1004" s="1"/>
  <c r="M1005" s="1"/>
  <c r="M1006" s="1"/>
  <c r="M1007" s="1"/>
  <c r="M1008" s="1"/>
  <c r="M1009" s="1"/>
  <c r="M1010" s="1"/>
  <c r="M1011" s="1"/>
  <c r="M1012" s="1"/>
  <c r="M1013" s="1"/>
  <c r="M1014" s="1"/>
  <c r="M1015" s="1"/>
  <c r="M1016" s="1"/>
  <c r="M1017" s="1"/>
  <c r="M1018" s="1"/>
  <c r="M1019" s="1"/>
  <c r="M1020" s="1"/>
  <c r="M1021" s="1"/>
  <c r="M1022" s="1"/>
  <c r="M1023" s="1"/>
  <c r="M1024" s="1"/>
  <c r="M1025" s="1"/>
  <c r="M1026" s="1"/>
  <c r="M1027" s="1"/>
  <c r="M1028" s="1"/>
  <c r="M1029" s="1"/>
  <c r="M1030" s="1"/>
  <c r="M1031" s="1"/>
  <c r="M1032" s="1"/>
  <c r="M1033" s="1"/>
  <c r="M1034" s="1"/>
  <c r="M1035" s="1"/>
  <c r="M1036" s="1"/>
  <c r="M1037" s="1"/>
  <c r="M1038" s="1"/>
  <c r="M1039" s="1"/>
  <c r="M1040" s="1"/>
  <c r="M1041" s="1"/>
  <c r="M1042" s="1"/>
  <c r="M1043" s="1"/>
  <c r="M1044" s="1"/>
  <c r="M1045" s="1"/>
  <c r="M1046" s="1"/>
  <c r="M1047" s="1"/>
  <c r="M1048" s="1"/>
  <c r="M1049" s="1"/>
  <c r="M1050" s="1"/>
  <c r="M1051" s="1"/>
  <c r="M1052" s="1"/>
  <c r="M1053" s="1"/>
  <c r="M1054" s="1"/>
  <c r="M1055" s="1"/>
  <c r="M1056" s="1"/>
  <c r="M1057" s="1"/>
  <c r="M1058" s="1"/>
  <c r="M1059" s="1"/>
  <c r="M1060" s="1"/>
  <c r="M1061" s="1"/>
  <c r="M1062" s="1"/>
  <c r="M1063" s="1"/>
  <c r="M1064" s="1"/>
  <c r="M1065" s="1"/>
  <c r="M1066" s="1"/>
  <c r="M1067" s="1"/>
  <c r="M1068" s="1"/>
  <c r="M1069" s="1"/>
  <c r="M1070" s="1"/>
  <c r="M1071" s="1"/>
  <c r="M1072" s="1"/>
  <c r="M1073" s="1"/>
  <c r="M1074" s="1"/>
  <c r="M1075" s="1"/>
  <c r="M1076" s="1"/>
  <c r="M1077" s="1"/>
  <c r="M1078" s="1"/>
  <c r="M1079" s="1"/>
  <c r="M1080" s="1"/>
  <c r="M1081" s="1"/>
  <c r="M1082" s="1"/>
  <c r="M1083" s="1"/>
  <c r="M1084" s="1"/>
  <c r="M1085" s="1"/>
  <c r="M1086" s="1"/>
  <c r="M1087" s="1"/>
  <c r="M1088" s="1"/>
  <c r="M1089" s="1"/>
  <c r="M1090" s="1"/>
  <c r="M1091" s="1"/>
  <c r="M1092" s="1"/>
  <c r="M1093" s="1"/>
  <c r="M1094" s="1"/>
  <c r="M1095" s="1"/>
  <c r="M1096" s="1"/>
  <c r="M1097" s="1"/>
  <c r="M1098" s="1"/>
  <c r="M1099" s="1"/>
  <c r="M1100" s="1"/>
  <c r="M1101" s="1"/>
  <c r="M1102" s="1"/>
  <c r="M1103" s="1"/>
  <c r="M1104" s="1"/>
  <c r="M1105" s="1"/>
  <c r="M1106" s="1"/>
  <c r="M1107" s="1"/>
  <c r="M1108" s="1"/>
  <c r="M1109" s="1"/>
  <c r="M1110" s="1"/>
  <c r="M1111" s="1"/>
  <c r="M1112" s="1"/>
  <c r="M1113" s="1"/>
  <c r="M1114" s="1"/>
  <c r="M1115" s="1"/>
  <c r="M1116" s="1"/>
  <c r="M1117" s="1"/>
  <c r="M1118" s="1"/>
  <c r="M1119" s="1"/>
  <c r="M1120" s="1"/>
  <c r="M1121" s="1"/>
  <c r="M1122" s="1"/>
  <c r="M1123" s="1"/>
  <c r="M1124" s="1"/>
  <c r="M1125" s="1"/>
  <c r="M1126" s="1"/>
  <c r="M1127" s="1"/>
  <c r="M1128" s="1"/>
  <c r="M1129" s="1"/>
  <c r="M1130" s="1"/>
  <c r="M1131" s="1"/>
  <c r="M1132" s="1"/>
  <c r="M1133" s="1"/>
  <c r="M1134" s="1"/>
  <c r="M1135" s="1"/>
  <c r="M1136" s="1"/>
  <c r="M1137" s="1"/>
  <c r="M1138" s="1"/>
  <c r="M1139" s="1"/>
  <c r="M1140" s="1"/>
  <c r="M1141" s="1"/>
  <c r="M1142" s="1"/>
  <c r="M1143" s="1"/>
  <c r="M1144" s="1"/>
  <c r="M1145" s="1"/>
  <c r="M1146" s="1"/>
  <c r="M1147" s="1"/>
  <c r="M1148" s="1"/>
  <c r="M1149" s="1"/>
  <c r="M1150" s="1"/>
  <c r="M1151" s="1"/>
  <c r="M1152" s="1"/>
  <c r="M1153" s="1"/>
  <c r="M1154" s="1"/>
  <c r="M1155" s="1"/>
  <c r="M1156" s="1"/>
  <c r="M1157" s="1"/>
  <c r="M1158" s="1"/>
  <c r="M1159" s="1"/>
  <c r="M1160" s="1"/>
  <c r="M1161" s="1"/>
  <c r="M1162" s="1"/>
  <c r="M1163" s="1"/>
  <c r="M1164" s="1"/>
  <c r="M1165" s="1"/>
  <c r="M1166" s="1"/>
  <c r="M1167" s="1"/>
  <c r="M1168" s="1"/>
  <c r="M1169" s="1"/>
  <c r="M1170" s="1"/>
  <c r="M1171" s="1"/>
  <c r="M1172" s="1"/>
  <c r="M1173" s="1"/>
  <c r="M1174" s="1"/>
  <c r="M1175" s="1"/>
  <c r="M1176" s="1"/>
  <c r="M1177" s="1"/>
  <c r="M1178" s="1"/>
  <c r="M1179" s="1"/>
  <c r="M1180" s="1"/>
  <c r="M1181" s="1"/>
  <c r="M1182" s="1"/>
  <c r="M1183" s="1"/>
  <c r="M1184" s="1"/>
  <c r="M1185" s="1"/>
  <c r="M1186" s="1"/>
  <c r="M1187" s="1"/>
  <c r="M1188" s="1"/>
  <c r="M1189" s="1"/>
  <c r="M1190" s="1"/>
  <c r="M1191" s="1"/>
  <c r="M1192" s="1"/>
  <c r="M1193" s="1"/>
  <c r="M1194" s="1"/>
  <c r="M1195" s="1"/>
  <c r="M1196" s="1"/>
  <c r="M1197" s="1"/>
  <c r="M1198" s="1"/>
  <c r="M1199" s="1"/>
  <c r="M1200" s="1"/>
  <c r="M1201" s="1"/>
  <c r="M1202" s="1"/>
  <c r="M1203" s="1"/>
  <c r="M1204" s="1"/>
  <c r="M1205" s="1"/>
  <c r="M1206" s="1"/>
  <c r="M1207" s="1"/>
  <c r="M1208" s="1"/>
  <c r="M1209" s="1"/>
  <c r="M1210" s="1"/>
  <c r="M1211" s="1"/>
  <c r="M1212" s="1"/>
  <c r="M1213" s="1"/>
  <c r="M1214" s="1"/>
  <c r="M1215" s="1"/>
  <c r="M1216" s="1"/>
  <c r="M1217" s="1"/>
  <c r="M1218" s="1"/>
  <c r="M1219" s="1"/>
  <c r="M1220" s="1"/>
  <c r="M1221" s="1"/>
  <c r="M1222" s="1"/>
  <c r="M1223" s="1"/>
  <c r="M1224" s="1"/>
  <c r="M1225" s="1"/>
  <c r="M1226" s="1"/>
  <c r="M1227" s="1"/>
  <c r="M1228" s="1"/>
  <c r="M1229" s="1"/>
  <c r="M1230" s="1"/>
  <c r="M1231" s="1"/>
  <c r="M1232" s="1"/>
  <c r="M1233" s="1"/>
  <c r="M1234" s="1"/>
  <c r="M1235" s="1"/>
  <c r="M1236" s="1"/>
  <c r="M1237" s="1"/>
  <c r="M1238" s="1"/>
  <c r="M1239" s="1"/>
  <c r="M1240" s="1"/>
  <c r="M1241" s="1"/>
  <c r="M1242" s="1"/>
  <c r="M1243" s="1"/>
  <c r="M1244" s="1"/>
  <c r="M1245" s="1"/>
  <c r="M1246" s="1"/>
  <c r="M1247" s="1"/>
  <c r="M1248" s="1"/>
  <c r="M1249" s="1"/>
  <c r="M1250" s="1"/>
  <c r="M1251" s="1"/>
  <c r="M1252" s="1"/>
  <c r="M1253" s="1"/>
  <c r="M1254" s="1"/>
  <c r="M1255" s="1"/>
  <c r="M1256" s="1"/>
  <c r="M1257" s="1"/>
  <c r="M1258" s="1"/>
  <c r="M1259" s="1"/>
  <c r="M1260" s="1"/>
  <c r="M1261" s="1"/>
  <c r="M1262" s="1"/>
  <c r="M1263" s="1"/>
  <c r="M1264" s="1"/>
  <c r="M1265" s="1"/>
  <c r="M1266" s="1"/>
  <c r="M1267" s="1"/>
  <c r="M1268" s="1"/>
  <c r="M1269" s="1"/>
  <c r="M1270" s="1"/>
  <c r="M1271" s="1"/>
  <c r="M1272" s="1"/>
  <c r="M1273" s="1"/>
  <c r="M1274" s="1"/>
  <c r="M1275" s="1"/>
  <c r="M1276" s="1"/>
  <c r="M1277" s="1"/>
  <c r="M1278" s="1"/>
  <c r="M1279" s="1"/>
  <c r="M1280" s="1"/>
  <c r="M1281" s="1"/>
  <c r="M1282" s="1"/>
  <c r="M1283" s="1"/>
  <c r="M1284" s="1"/>
  <c r="M1285" s="1"/>
  <c r="M1286" s="1"/>
  <c r="M1287" s="1"/>
  <c r="M1288" s="1"/>
  <c r="M1289" s="1"/>
  <c r="M1290" s="1"/>
  <c r="M1291" s="1"/>
  <c r="M1292" s="1"/>
  <c r="M1293" s="1"/>
  <c r="M1294" s="1"/>
  <c r="M1295" s="1"/>
  <c r="M1296" s="1"/>
  <c r="M1297" s="1"/>
  <c r="M1298" s="1"/>
  <c r="M1299" s="1"/>
  <c r="M1300" s="1"/>
  <c r="M1301" s="1"/>
  <c r="M1302" s="1"/>
  <c r="M1303" s="1"/>
  <c r="M1304" s="1"/>
  <c r="M1305" s="1"/>
  <c r="M1306" s="1"/>
  <c r="M1307" s="1"/>
  <c r="M1308" s="1"/>
  <c r="M1309" s="1"/>
  <c r="M1310" s="1"/>
  <c r="M1311" s="1"/>
  <c r="M1312" s="1"/>
  <c r="M1313" s="1"/>
  <c r="M1314" s="1"/>
  <c r="M1315" s="1"/>
  <c r="M1316" s="1"/>
  <c r="M1317" s="1"/>
  <c r="M1318" s="1"/>
  <c r="M1319" s="1"/>
  <c r="M1320" s="1"/>
  <c r="M1321" s="1"/>
  <c r="M1322" s="1"/>
  <c r="M1323" s="1"/>
  <c r="M1324" s="1"/>
  <c r="M1325" s="1"/>
  <c r="M1326" s="1"/>
  <c r="M1327" s="1"/>
  <c r="M1328" s="1"/>
  <c r="M1329" s="1"/>
  <c r="M1330" s="1"/>
  <c r="M1331" s="1"/>
  <c r="M1332" s="1"/>
  <c r="M1333" s="1"/>
  <c r="M1334" s="1"/>
  <c r="M1335" s="1"/>
  <c r="M1336" s="1"/>
  <c r="M1337" s="1"/>
  <c r="M1338" s="1"/>
  <c r="M1339" s="1"/>
  <c r="M1340" s="1"/>
  <c r="M1341" s="1"/>
  <c r="M1342" s="1"/>
  <c r="M1343" s="1"/>
  <c r="M1344" s="1"/>
  <c r="M1345" s="1"/>
  <c r="M1346" s="1"/>
  <c r="M1347" s="1"/>
  <c r="M1348" s="1"/>
  <c r="M1349" s="1"/>
  <c r="M1350" s="1"/>
  <c r="M1351" s="1"/>
  <c r="M1352" s="1"/>
  <c r="M1353" s="1"/>
  <c r="M1354" s="1"/>
  <c r="M1355" s="1"/>
  <c r="M1356" s="1"/>
  <c r="M1357" s="1"/>
  <c r="M1358" s="1"/>
  <c r="M1359" s="1"/>
  <c r="M1360" s="1"/>
  <c r="M1361" s="1"/>
  <c r="M1362" s="1"/>
  <c r="M1363" s="1"/>
  <c r="M1364" s="1"/>
  <c r="M1365" s="1"/>
  <c r="M1366" s="1"/>
  <c r="M1367" s="1"/>
  <c r="M1368" s="1"/>
  <c r="M1369" s="1"/>
  <c r="M1370" s="1"/>
  <c r="M1371" s="1"/>
  <c r="M1372" s="1"/>
  <c r="M1373" s="1"/>
  <c r="M1374" s="1"/>
  <c r="M1375" s="1"/>
  <c r="M1376" s="1"/>
  <c r="M1377" s="1"/>
  <c r="M1378" s="1"/>
  <c r="M1379" s="1"/>
  <c r="M1380" s="1"/>
  <c r="M1381" s="1"/>
  <c r="M1382" s="1"/>
  <c r="M1383" s="1"/>
  <c r="M1384" s="1"/>
  <c r="M1385" s="1"/>
  <c r="M1386" s="1"/>
  <c r="M1387" s="1"/>
  <c r="M1388" s="1"/>
  <c r="M1389" s="1"/>
  <c r="M1390" s="1"/>
  <c r="M1391" s="1"/>
  <c r="M1392" s="1"/>
  <c r="M1393" s="1"/>
  <c r="M1394" s="1"/>
  <c r="M1395" s="1"/>
  <c r="M1396" s="1"/>
  <c r="M1397" s="1"/>
  <c r="M1398" s="1"/>
  <c r="M1399" s="1"/>
  <c r="M1400" s="1"/>
  <c r="M1401" s="1"/>
  <c r="M1402" s="1"/>
  <c r="M1403" s="1"/>
  <c r="M1404" s="1"/>
  <c r="M1405" s="1"/>
  <c r="M1406" s="1"/>
  <c r="M1407" s="1"/>
  <c r="M1408" s="1"/>
  <c r="M1409" s="1"/>
  <c r="M1410" s="1"/>
  <c r="M1411" s="1"/>
  <c r="M1412" s="1"/>
  <c r="M1413" s="1"/>
  <c r="M1414" s="1"/>
  <c r="M1415" s="1"/>
  <c r="M1416" s="1"/>
  <c r="M1417" s="1"/>
  <c r="M1418" s="1"/>
  <c r="M1419" s="1"/>
  <c r="M1420" s="1"/>
  <c r="M1421" s="1"/>
  <c r="M1422" s="1"/>
  <c r="M1423" s="1"/>
  <c r="M1424" s="1"/>
  <c r="M1425" s="1"/>
  <c r="M1426" s="1"/>
  <c r="M1427" s="1"/>
  <c r="M1428" s="1"/>
  <c r="M1429" s="1"/>
  <c r="M1430" s="1"/>
  <c r="M1431" s="1"/>
  <c r="M1432" s="1"/>
  <c r="M1433" s="1"/>
  <c r="M1434" s="1"/>
  <c r="M1435" s="1"/>
  <c r="M1436" s="1"/>
  <c r="M1437" s="1"/>
  <c r="M1438" s="1"/>
  <c r="M1439" s="1"/>
  <c r="M1440" s="1"/>
  <c r="M1441" s="1"/>
  <c r="M1442" s="1"/>
  <c r="M1443" s="1"/>
  <c r="M1444" s="1"/>
  <c r="M1445" s="1"/>
  <c r="M1446" s="1"/>
  <c r="M1447" s="1"/>
  <c r="M1448" s="1"/>
  <c r="M1449" s="1"/>
  <c r="M1450" s="1"/>
  <c r="M1451" s="1"/>
  <c r="M1452" s="1"/>
  <c r="M1453" s="1"/>
  <c r="M1454" s="1"/>
  <c r="M1455" s="1"/>
  <c r="M1456" s="1"/>
  <c r="M1457" s="1"/>
  <c r="M1458" s="1"/>
  <c r="M1459" s="1"/>
  <c r="M1460" s="1"/>
  <c r="M1461" s="1"/>
  <c r="M1462" s="1"/>
  <c r="M1463" s="1"/>
  <c r="M1464" s="1"/>
  <c r="M1465" s="1"/>
  <c r="M1466" s="1"/>
  <c r="M1467" s="1"/>
  <c r="M1468" s="1"/>
  <c r="M1469" s="1"/>
  <c r="M1470" s="1"/>
  <c r="M1471" s="1"/>
  <c r="M1472" s="1"/>
  <c r="M1473" s="1"/>
  <c r="M1474" s="1"/>
  <c r="M1475" s="1"/>
  <c r="M1476" s="1"/>
  <c r="M1477" s="1"/>
  <c r="M1478" s="1"/>
  <c r="M1479" s="1"/>
  <c r="M1480" s="1"/>
  <c r="M1481" s="1"/>
  <c r="M1482" s="1"/>
  <c r="M1483" s="1"/>
  <c r="M1484" s="1"/>
  <c r="M1485" s="1"/>
  <c r="M1486" s="1"/>
  <c r="M1487" s="1"/>
  <c r="M1488" s="1"/>
  <c r="M1489" s="1"/>
  <c r="M1490" s="1"/>
  <c r="M1491" s="1"/>
  <c r="M1492" s="1"/>
  <c r="M1493" s="1"/>
  <c r="M1494" s="1"/>
  <c r="M1495" s="1"/>
  <c r="M1496" s="1"/>
  <c r="M1497" s="1"/>
  <c r="M1498" s="1"/>
  <c r="M1499" s="1"/>
  <c r="M1500" s="1"/>
  <c r="M1501" s="1"/>
  <c r="M1502" s="1"/>
  <c r="M1503" s="1"/>
  <c r="M1504" s="1"/>
  <c r="M1505" s="1"/>
  <c r="M1506" s="1"/>
  <c r="M1507" s="1"/>
  <c r="M1508" s="1"/>
  <c r="M1509" s="1"/>
  <c r="M1510" s="1"/>
  <c r="M1511" s="1"/>
  <c r="M1512" s="1"/>
  <c r="M1513" s="1"/>
  <c r="M1514" s="1"/>
  <c r="M1515" s="1"/>
  <c r="M1516" s="1"/>
  <c r="M1517" s="1"/>
  <c r="M1518" s="1"/>
  <c r="M1519" s="1"/>
  <c r="M1520" s="1"/>
  <c r="M1521" s="1"/>
  <c r="M1522" s="1"/>
  <c r="M1523" s="1"/>
  <c r="M1524" s="1"/>
  <c r="M1525" s="1"/>
  <c r="M1526" s="1"/>
  <c r="M1527" s="1"/>
  <c r="M1528" s="1"/>
  <c r="M1529" s="1"/>
  <c r="M1530" s="1"/>
  <c r="M1531" s="1"/>
  <c r="M1532" s="1"/>
  <c r="M1533" s="1"/>
  <c r="M1534" s="1"/>
  <c r="M1535" s="1"/>
  <c r="M1536" s="1"/>
  <c r="M1537" s="1"/>
  <c r="M1538" s="1"/>
  <c r="M1539" s="1"/>
  <c r="M1540" s="1"/>
  <c r="M1541" s="1"/>
  <c r="M1542" s="1"/>
  <c r="M1543" s="1"/>
  <c r="M1544" s="1"/>
  <c r="M1545" s="1"/>
  <c r="M1546" s="1"/>
  <c r="M1547" s="1"/>
  <c r="M1548" s="1"/>
  <c r="M1549" s="1"/>
  <c r="M1550" s="1"/>
  <c r="M1551" s="1"/>
  <c r="M1552" s="1"/>
  <c r="M1553" s="1"/>
  <c r="M1554" s="1"/>
  <c r="M1555" s="1"/>
  <c r="M1556" s="1"/>
  <c r="M1557" s="1"/>
  <c r="M1558" s="1"/>
  <c r="M1559" s="1"/>
  <c r="M1560" s="1"/>
  <c r="M1561" s="1"/>
  <c r="M1562" s="1"/>
  <c r="M1563" s="1"/>
  <c r="M1564" s="1"/>
  <c r="M1565" s="1"/>
  <c r="M1566" s="1"/>
  <c r="M1567" s="1"/>
  <c r="M1568" s="1"/>
  <c r="M1569" s="1"/>
  <c r="M1570" s="1"/>
  <c r="M1571" s="1"/>
  <c r="M1572" s="1"/>
  <c r="M1573" s="1"/>
  <c r="M1574" s="1"/>
  <c r="M1575" s="1"/>
  <c r="M1576" s="1"/>
  <c r="M1577" s="1"/>
  <c r="M1578" s="1"/>
  <c r="M1579" s="1"/>
  <c r="M1580" s="1"/>
  <c r="M1581" s="1"/>
  <c r="M1582" s="1"/>
  <c r="M1583" s="1"/>
  <c r="M1584" s="1"/>
  <c r="M1585" s="1"/>
  <c r="M1586" s="1"/>
  <c r="M1587" s="1"/>
  <c r="M1588" s="1"/>
  <c r="M1589" s="1"/>
  <c r="M1590" s="1"/>
  <c r="M1591" s="1"/>
  <c r="M1592" s="1"/>
  <c r="M1593" s="1"/>
  <c r="M1594" s="1"/>
  <c r="M1595" s="1"/>
  <c r="M1596" s="1"/>
  <c r="M1597" s="1"/>
  <c r="M1598" s="1"/>
  <c r="M1599" s="1"/>
  <c r="M1600" s="1"/>
  <c r="M1601" s="1"/>
  <c r="M1602" s="1"/>
  <c r="M1603" s="1"/>
  <c r="M1604" s="1"/>
  <c r="M1605" s="1"/>
  <c r="M1606" s="1"/>
  <c r="M1607" s="1"/>
  <c r="M1608" s="1"/>
  <c r="M1609" s="1"/>
  <c r="M1610" s="1"/>
  <c r="M1611" s="1"/>
  <c r="M1612" s="1"/>
  <c r="M1613" s="1"/>
  <c r="M1614" s="1"/>
  <c r="M1615" s="1"/>
  <c r="M1616" s="1"/>
  <c r="M1617" s="1"/>
  <c r="M1618" s="1"/>
  <c r="M1619" s="1"/>
  <c r="M1620" s="1"/>
  <c r="M1621" s="1"/>
  <c r="M1622" s="1"/>
  <c r="M1623" s="1"/>
  <c r="M1624" s="1"/>
  <c r="M1625" s="1"/>
  <c r="M1626" s="1"/>
  <c r="M1627" s="1"/>
  <c r="M1628" s="1"/>
  <c r="M1629" s="1"/>
  <c r="M1630" s="1"/>
  <c r="M1631" s="1"/>
  <c r="M1632" s="1"/>
  <c r="M1633" s="1"/>
  <c r="M1634" s="1"/>
  <c r="M1635" s="1"/>
  <c r="M1636" s="1"/>
  <c r="M1637" s="1"/>
  <c r="M1638" s="1"/>
  <c r="M1639" s="1"/>
  <c r="M1640" s="1"/>
  <c r="M1641" s="1"/>
  <c r="M1642" s="1"/>
  <c r="M1643" s="1"/>
  <c r="M1644" s="1"/>
  <c r="M1645" s="1"/>
  <c r="M1646" s="1"/>
  <c r="M1647" s="1"/>
  <c r="M1648" s="1"/>
  <c r="M1649" s="1"/>
  <c r="M1650" s="1"/>
  <c r="M1651" s="1"/>
  <c r="M1652" s="1"/>
  <c r="M1653" s="1"/>
  <c r="M1654" s="1"/>
  <c r="M1655" s="1"/>
  <c r="M1656" s="1"/>
  <c r="M1657" s="1"/>
  <c r="M1658" s="1"/>
  <c r="M1659" s="1"/>
  <c r="M1660" s="1"/>
  <c r="M1661" s="1"/>
  <c r="M1662" s="1"/>
  <c r="M1663" s="1"/>
  <c r="M1664" s="1"/>
  <c r="M1665" s="1"/>
  <c r="M1666" s="1"/>
  <c r="M1667" s="1"/>
  <c r="M1668" s="1"/>
  <c r="M1669" s="1"/>
  <c r="M1670" s="1"/>
  <c r="M1671" s="1"/>
  <c r="M1672" s="1"/>
  <c r="M1673" s="1"/>
  <c r="M1674" s="1"/>
  <c r="M1675" s="1"/>
  <c r="M1676" s="1"/>
  <c r="M1677" s="1"/>
  <c r="M1678" s="1"/>
  <c r="M1679" s="1"/>
  <c r="M1680" s="1"/>
  <c r="M1681" s="1"/>
  <c r="M1682" s="1"/>
  <c r="M1683" s="1"/>
  <c r="M1684" s="1"/>
  <c r="M1685" s="1"/>
  <c r="M1686" s="1"/>
  <c r="M1687" s="1"/>
  <c r="M1688" s="1"/>
  <c r="M1689" s="1"/>
  <c r="M1690" s="1"/>
  <c r="M1691" s="1"/>
  <c r="M1692" s="1"/>
  <c r="M1693" s="1"/>
  <c r="M1694" s="1"/>
  <c r="M1695" s="1"/>
  <c r="M1696" s="1"/>
  <c r="M1697" s="1"/>
  <c r="M1698" s="1"/>
  <c r="M1699" s="1"/>
  <c r="D14"/>
  <c r="D15" s="1"/>
  <c r="Q161" l="1"/>
  <c r="Q47"/>
  <c r="Q51"/>
  <c r="Q4"/>
  <c r="Q3"/>
  <c r="Q5"/>
  <c r="Q10"/>
  <c r="Q6"/>
  <c r="Q8"/>
  <c r="Q7"/>
  <c r="Q9"/>
  <c r="Q126"/>
  <c r="Q120"/>
  <c r="Q121"/>
  <c r="Q142"/>
  <c r="Q75"/>
  <c r="Q104"/>
  <c r="Q78"/>
  <c r="Q31"/>
  <c r="Q116"/>
  <c r="Q108"/>
  <c r="Q99"/>
  <c r="Q35"/>
  <c r="Q64"/>
  <c r="Q77"/>
  <c r="Q39"/>
  <c r="Q69"/>
  <c r="Q29"/>
  <c r="Q102"/>
  <c r="Q110"/>
  <c r="Q49"/>
  <c r="Q100"/>
  <c r="Q57"/>
  <c r="Q65"/>
  <c r="Q40"/>
  <c r="Q37"/>
  <c r="Q117"/>
  <c r="Q119"/>
  <c r="Q41"/>
  <c r="Q127"/>
  <c r="Q60"/>
  <c r="Q23"/>
  <c r="Q148"/>
  <c r="Q30"/>
  <c r="Q20"/>
  <c r="Q98"/>
  <c r="Q50"/>
  <c r="Q43"/>
  <c r="Q11"/>
  <c r="Q13"/>
  <c r="Q46"/>
  <c r="Q156"/>
  <c r="Q82"/>
  <c r="Q74"/>
  <c r="Q151"/>
  <c r="Q149"/>
  <c r="Q66"/>
  <c r="Q19"/>
  <c r="Q27"/>
  <c r="Q24"/>
  <c r="Q84"/>
  <c r="Q62"/>
  <c r="Q123"/>
  <c r="Q68"/>
  <c r="Q96"/>
  <c r="Q38"/>
  <c r="Q91"/>
  <c r="Q56"/>
  <c r="Q32"/>
  <c r="Q22"/>
  <c r="Q72"/>
  <c r="Q12"/>
  <c r="Q15"/>
  <c r="Q106"/>
  <c r="Q71"/>
  <c r="Q76"/>
  <c r="Q36"/>
  <c r="Q45"/>
  <c r="Q80"/>
  <c r="Q63"/>
  <c r="Q25"/>
  <c r="Q114"/>
  <c r="Q70"/>
  <c r="Q48"/>
  <c r="Q28"/>
  <c r="Q67"/>
  <c r="Q53"/>
  <c r="Q101"/>
  <c r="Q52"/>
  <c r="Q61"/>
  <c r="Q26"/>
  <c r="Q124"/>
  <c r="Q21"/>
  <c r="Q34"/>
  <c r="Q17"/>
  <c r="Q14"/>
  <c r="Q18"/>
  <c r="Q16"/>
  <c r="Q297"/>
  <c r="Q222"/>
  <c r="Q229"/>
  <c r="Q167"/>
  <c r="Q273"/>
  <c r="Q234"/>
  <c r="Q178"/>
  <c r="Q237"/>
  <c r="Q255"/>
  <c r="Q287"/>
  <c r="Q196"/>
  <c r="Q210"/>
  <c r="Q231"/>
  <c r="Q158"/>
  <c r="Q199"/>
  <c r="Q213"/>
  <c r="Q313"/>
  <c r="Q352"/>
  <c r="Q174"/>
  <c r="Q343"/>
  <c r="Q169"/>
  <c r="Q205"/>
  <c r="Q202"/>
  <c r="Q226"/>
  <c r="Q168"/>
  <c r="Q239"/>
  <c r="Q284"/>
  <c r="Q291"/>
  <c r="Q163"/>
  <c r="Q145"/>
  <c r="Q144"/>
  <c r="Q360"/>
  <c r="Q282"/>
  <c r="Q175"/>
  <c r="Q162"/>
  <c r="Q141"/>
  <c r="Q155"/>
  <c r="Q295"/>
  <c r="Q214"/>
  <c r="Q301"/>
  <c r="Q236"/>
  <c r="Q275"/>
  <c r="Q147"/>
  <c r="Q125"/>
  <c r="Q188"/>
  <c r="Q132"/>
  <c r="Q385"/>
  <c r="Q247"/>
  <c r="Q249"/>
  <c r="Q177"/>
  <c r="Q176"/>
  <c r="Q130"/>
  <c r="Q245"/>
  <c r="Q265"/>
  <c r="Q128"/>
  <c r="Q191"/>
  <c r="Q157"/>
  <c r="Q305"/>
  <c r="Q204"/>
  <c r="Q139"/>
  <c r="Q218"/>
  <c r="Q230"/>
  <c r="Q248"/>
  <c r="Q211"/>
  <c r="Q186"/>
  <c r="Q246"/>
  <c r="Q164"/>
  <c r="Q113"/>
  <c r="Q153"/>
  <c r="Q258"/>
  <c r="Q241"/>
  <c r="Q103"/>
  <c r="Q254"/>
  <c r="Q198"/>
  <c r="Q90"/>
  <c r="Q194"/>
  <c r="Q215"/>
  <c r="Q150"/>
  <c r="Q85"/>
  <c r="Q263"/>
  <c r="Q136"/>
  <c r="Q135"/>
  <c r="Q95"/>
  <c r="Q189"/>
  <c r="Q271"/>
  <c r="Q180"/>
  <c r="Q299"/>
  <c r="Q109"/>
  <c r="Q88"/>
  <c r="Q185"/>
  <c r="Q207"/>
  <c r="Q93"/>
  <c r="Q143"/>
  <c r="Q187"/>
  <c r="Q166"/>
  <c r="Q79"/>
  <c r="Q268"/>
  <c r="Q107"/>
  <c r="Q261"/>
  <c r="Q256"/>
  <c r="Q105"/>
  <c r="Q59"/>
  <c r="Q170"/>
  <c r="Q172"/>
  <c r="Q86"/>
  <c r="Q129"/>
  <c r="Q42"/>
  <c r="Q118"/>
  <c r="Q131"/>
  <c r="Q92"/>
  <c r="Q112"/>
  <c r="Q97"/>
  <c r="Q44"/>
  <c r="Q111"/>
  <c r="Q55"/>
  <c r="Q160"/>
  <c r="Q54"/>
  <c r="Q87"/>
  <c r="Q453"/>
  <c r="Q1430"/>
  <c r="Q1663"/>
  <c r="Q1145"/>
  <c r="Q741"/>
  <c r="Q654"/>
  <c r="Q1302"/>
  <c r="Q1130"/>
  <c r="Q420"/>
  <c r="Q1484"/>
  <c r="Q1092"/>
  <c r="Q1669"/>
  <c r="Q1375"/>
  <c r="Q466"/>
  <c r="Q1585"/>
  <c r="Q1427"/>
  <c r="Q973"/>
  <c r="Q1287"/>
  <c r="Q609"/>
  <c r="Q1086"/>
  <c r="Q391"/>
  <c r="Q592"/>
  <c r="Q1135"/>
  <c r="Q1041"/>
  <c r="Q1239"/>
  <c r="Q1695"/>
  <c r="Q827"/>
  <c r="Q707"/>
  <c r="Q1174"/>
  <c r="Q1184"/>
  <c r="Q431"/>
  <c r="Q1651"/>
  <c r="Q755"/>
  <c r="Q1652"/>
  <c r="Q1579"/>
  <c r="Q494"/>
  <c r="Q865"/>
  <c r="Q748"/>
  <c r="Q955"/>
  <c r="Q1093"/>
  <c r="Q424"/>
  <c r="Q935"/>
  <c r="Q1560"/>
  <c r="Q1539"/>
  <c r="Q1694"/>
  <c r="Q1377"/>
  <c r="Q1446"/>
  <c r="Q1214"/>
  <c r="Q1266"/>
  <c r="Q994"/>
  <c r="Q894"/>
  <c r="Q1002"/>
  <c r="Q895"/>
  <c r="Q1620"/>
  <c r="Q1052"/>
  <c r="Q482"/>
  <c r="Q957"/>
  <c r="Q578"/>
  <c r="Q519"/>
  <c r="Q1202"/>
  <c r="Q1061"/>
  <c r="Q1046"/>
  <c r="Q449"/>
  <c r="Q969"/>
  <c r="Q680"/>
  <c r="Q1466"/>
  <c r="Q422"/>
  <c r="Q1368"/>
  <c r="Q492"/>
  <c r="Q798"/>
  <c r="Q794"/>
  <c r="Q389"/>
  <c r="Q781"/>
  <c r="Q808"/>
  <c r="Q451"/>
  <c r="Q566"/>
  <c r="Q547"/>
  <c r="Q1447"/>
  <c r="Q666"/>
  <c r="Q1537"/>
  <c r="Q649"/>
  <c r="Q1540"/>
  <c r="Q1316"/>
  <c r="Q590"/>
  <c r="Q883"/>
  <c r="Q365"/>
  <c r="Q620"/>
  <c r="Q1362"/>
  <c r="Q1627"/>
  <c r="Q531"/>
  <c r="Q1638"/>
  <c r="Q903"/>
  <c r="Q577"/>
  <c r="Q384"/>
  <c r="Q1562"/>
  <c r="Q1480"/>
  <c r="Q991"/>
  <c r="Q1222"/>
  <c r="Q754"/>
  <c r="Q1546"/>
  <c r="Q499"/>
  <c r="Q1545"/>
  <c r="Q683"/>
  <c r="Q1685"/>
  <c r="Q1408"/>
  <c r="Q351"/>
  <c r="Q1405"/>
  <c r="Q615"/>
  <c r="Q1047"/>
  <c r="Q1139"/>
  <c r="Q1060"/>
  <c r="Q1538"/>
  <c r="Q584"/>
  <c r="Q1154"/>
  <c r="Q648"/>
  <c r="Q1292"/>
  <c r="Q403"/>
  <c r="Q694"/>
  <c r="Q708"/>
  <c r="Q572"/>
  <c r="Q958"/>
  <c r="Q366"/>
  <c r="Q1414"/>
  <c r="Q1051"/>
  <c r="Q1526"/>
  <c r="Q1458"/>
  <c r="Q1016"/>
  <c r="Q1118"/>
  <c r="Q546"/>
  <c r="Q641"/>
  <c r="Q1406"/>
  <c r="Q727"/>
  <c r="Q1059"/>
  <c r="Q1486"/>
  <c r="Q972"/>
  <c r="Q745"/>
  <c r="Q1499"/>
  <c r="Q820"/>
  <c r="Q443"/>
  <c r="Q1601"/>
  <c r="Q359"/>
  <c r="Q1649"/>
  <c r="Q1116"/>
  <c r="Q1487"/>
  <c r="Q1335"/>
  <c r="Q998"/>
  <c r="Q506"/>
  <c r="Q1566"/>
  <c r="Q658"/>
  <c r="Q695"/>
  <c r="Q543"/>
  <c r="Q1493"/>
  <c r="Q1247"/>
  <c r="Q718"/>
  <c r="Q1224"/>
  <c r="Q1310"/>
  <c r="Q818"/>
  <c r="Q886"/>
  <c r="Q1199"/>
  <c r="Q670"/>
  <c r="Q1489"/>
  <c r="Q1327"/>
  <c r="Q374"/>
  <c r="Q1501"/>
  <c r="Q1157"/>
  <c r="Q1689"/>
  <c r="Q485"/>
  <c r="Q1618"/>
  <c r="Q1475"/>
  <c r="Q475"/>
  <c r="Q1573"/>
  <c r="Q1561"/>
  <c r="Q1457"/>
  <c r="Q1461"/>
  <c r="Q934"/>
  <c r="Q1490"/>
  <c r="Q358"/>
  <c r="Q348"/>
  <c r="Q1482"/>
  <c r="Q324"/>
  <c r="Q1387"/>
  <c r="Q1587"/>
  <c r="Q1033"/>
  <c r="Q1144"/>
  <c r="Q881"/>
  <c r="Q1626"/>
  <c r="Q529"/>
  <c r="Q1690"/>
  <c r="Q1468"/>
  <c r="Q520"/>
  <c r="Q1684"/>
  <c r="Q813"/>
  <c r="Q989"/>
  <c r="Q312"/>
  <c r="Q1407"/>
  <c r="Q1525"/>
  <c r="Q1657"/>
  <c r="Q1285"/>
  <c r="Q1527"/>
  <c r="Q586"/>
  <c r="Q1021"/>
  <c r="Q1126"/>
  <c r="Q1603"/>
  <c r="Q595"/>
  <c r="Q717"/>
  <c r="Q676"/>
  <c r="Q1536"/>
  <c r="Q830"/>
  <c r="Q1554"/>
  <c r="Q1304"/>
  <c r="Q392"/>
  <c r="Q1138"/>
  <c r="Q1183"/>
  <c r="Q1004"/>
  <c r="Q1373"/>
  <c r="Q367"/>
  <c r="Q1699"/>
  <c r="Q419"/>
  <c r="Q373"/>
  <c r="Q1219"/>
  <c r="Q394"/>
  <c r="Q838"/>
  <c r="Q1328"/>
  <c r="Q516"/>
  <c r="Q1505"/>
  <c r="Q1319"/>
  <c r="Q890"/>
  <c r="Q1410"/>
  <c r="Q317"/>
  <c r="Q1324"/>
  <c r="Q1504"/>
  <c r="Q1147"/>
  <c r="Q1096"/>
  <c r="Q318"/>
  <c r="Q573"/>
  <c r="Q461"/>
  <c r="Q822"/>
  <c r="Q1542"/>
  <c r="Q1692"/>
  <c r="Q429"/>
  <c r="Q426"/>
  <c r="Q1170"/>
  <c r="Q1369"/>
  <c r="Q1306"/>
  <c r="Q979"/>
  <c r="Q418"/>
  <c r="Q1409"/>
  <c r="Q954"/>
  <c r="Q728"/>
  <c r="Q924"/>
  <c r="Q1163"/>
  <c r="Q1005"/>
  <c r="Q1354"/>
  <c r="Q735"/>
  <c r="Q302"/>
  <c r="Q1262"/>
  <c r="Q1148"/>
  <c r="Q1244"/>
  <c r="Q1371"/>
  <c r="Q1662"/>
  <c r="Q1136"/>
  <c r="Q1654"/>
  <c r="Q888"/>
  <c r="Q1218"/>
  <c r="Q1634"/>
  <c r="Q1491"/>
  <c r="Q635"/>
  <c r="Q661"/>
  <c r="Q314"/>
  <c r="Q1691"/>
  <c r="Q1008"/>
  <c r="Q1162"/>
  <c r="Q1241"/>
  <c r="Q327"/>
  <c r="Q993"/>
  <c r="Q399"/>
  <c r="Q642"/>
  <c r="Q901"/>
  <c r="Q1616"/>
  <c r="Q1158"/>
  <c r="Q1284"/>
  <c r="Q1698"/>
  <c r="Q363"/>
  <c r="Q1642"/>
  <c r="Q1101"/>
  <c r="Q1063"/>
  <c r="Q1243"/>
  <c r="Q713"/>
  <c r="Q510"/>
  <c r="Q1463"/>
  <c r="Q792"/>
  <c r="Q644"/>
  <c r="Q1581"/>
  <c r="Q1155"/>
  <c r="Q967"/>
  <c r="Q1518"/>
  <c r="Q1547"/>
  <c r="Q1676"/>
  <c r="Q752"/>
  <c r="Q1171"/>
  <c r="Q501"/>
  <c r="Q960"/>
  <c r="Q1655"/>
  <c r="Q489"/>
  <c r="Q616"/>
  <c r="Q678"/>
  <c r="Q970"/>
  <c r="Q840"/>
  <c r="Q240"/>
  <c r="Q1309"/>
  <c r="Q260"/>
  <c r="Q1215"/>
  <c r="Q1697"/>
  <c r="Q756"/>
  <c r="Q440"/>
  <c r="Q1628"/>
  <c r="Q932"/>
  <c r="Q1178"/>
  <c r="Q1364"/>
  <c r="Q1181"/>
  <c r="Q1472"/>
  <c r="Q502"/>
  <c r="Q852"/>
  <c r="Q333"/>
  <c r="Q1394"/>
  <c r="Q669"/>
  <c r="Q253"/>
  <c r="Q1643"/>
  <c r="Q286"/>
  <c r="Q1507"/>
  <c r="Q691"/>
  <c r="Q337"/>
  <c r="Q276"/>
  <c r="Q927"/>
  <c r="Q290"/>
  <c r="Q610"/>
  <c r="Q209"/>
  <c r="Q747"/>
  <c r="Q235"/>
  <c r="Q984"/>
  <c r="Q1432"/>
  <c r="Q679"/>
  <c r="Q484"/>
  <c r="Q1057"/>
  <c r="Q1594"/>
  <c r="Q266"/>
  <c r="Q411"/>
  <c r="Q1160"/>
  <c r="Q920"/>
  <c r="Q228"/>
  <c r="Q1532"/>
  <c r="Q1683"/>
  <c r="Q985"/>
  <c r="Q201"/>
  <c r="Q1590"/>
  <c r="Q1393"/>
  <c r="Q1055"/>
  <c r="Q272"/>
  <c r="Q1227"/>
  <c r="Q660"/>
  <c r="Q722"/>
  <c r="Q893"/>
  <c r="Q1089"/>
  <c r="Q738"/>
  <c r="Q614"/>
  <c r="Q364"/>
  <c r="Q395"/>
  <c r="Q480"/>
  <c r="Q545"/>
  <c r="Q1574"/>
  <c r="Q430"/>
  <c r="Q1385"/>
  <c r="Q330"/>
  <c r="Q1401"/>
  <c r="Q405"/>
  <c r="Q322"/>
  <c r="Q300"/>
  <c r="Q1517"/>
  <c r="Q1444"/>
  <c r="Q483"/>
  <c r="Q1293"/>
  <c r="Q1598"/>
  <c r="Q390"/>
  <c r="Q1469"/>
  <c r="Q1611"/>
  <c r="Q551"/>
  <c r="Q819"/>
  <c r="Q1069"/>
  <c r="Q1283"/>
  <c r="Q1424"/>
  <c r="Q382"/>
  <c r="Q872"/>
  <c r="Q1666"/>
  <c r="Q435"/>
  <c r="Q347"/>
  <c r="Q1091"/>
  <c r="Q1249"/>
  <c r="Q1187"/>
  <c r="Q859"/>
  <c r="Q1344"/>
  <c r="Q1015"/>
  <c r="Q1075"/>
  <c r="Q1081"/>
  <c r="Q1121"/>
  <c r="Q1253"/>
  <c r="Q227"/>
  <c r="Q1381"/>
  <c r="Q799"/>
  <c r="Q1572"/>
  <c r="Q953"/>
  <c r="Q1512"/>
  <c r="Q220"/>
  <c r="Q465"/>
  <c r="Q1667"/>
  <c r="Q580"/>
  <c r="Q362"/>
  <c r="Q1010"/>
  <c r="Q1058"/>
  <c r="Q1210"/>
  <c r="Q303"/>
  <c r="Q674"/>
  <c r="Q334"/>
  <c r="Q223"/>
  <c r="Q1498"/>
  <c r="Q288"/>
  <c r="Q975"/>
  <c r="Q250"/>
  <c r="Q315"/>
  <c r="Q1307"/>
  <c r="Q846"/>
  <c r="Q858"/>
  <c r="Q1031"/>
  <c r="Q1340"/>
  <c r="Q1515"/>
  <c r="Q217"/>
  <c r="Q1268"/>
  <c r="Q323"/>
  <c r="Q292"/>
  <c r="Q1602"/>
  <c r="Q1376"/>
  <c r="Q667"/>
  <c r="Q361"/>
  <c r="Q193"/>
  <c r="Q774"/>
  <c r="Q446"/>
  <c r="Q454"/>
  <c r="Q1422"/>
  <c r="Q1631"/>
  <c r="Q744"/>
  <c r="Q264"/>
  <c r="Q133"/>
  <c r="Q1132"/>
  <c r="Q537"/>
  <c r="Q146"/>
  <c r="Q725"/>
  <c r="Q476"/>
  <c r="Q557"/>
  <c r="Q1665"/>
  <c r="Q908"/>
  <c r="Q280"/>
  <c r="Q855"/>
  <c r="Q225"/>
  <c r="Q1341"/>
  <c r="Q1679"/>
  <c r="Q699"/>
  <c r="Q976"/>
  <c r="Q1613"/>
  <c r="Q844"/>
  <c r="Q452"/>
  <c r="Q655"/>
  <c r="Q94"/>
  <c r="Q1636"/>
  <c r="Q179"/>
  <c r="Q458"/>
  <c r="Q1064"/>
  <c r="Q1248"/>
  <c r="Q1255"/>
  <c r="Q1353"/>
  <c r="Q326"/>
  <c r="Q760"/>
  <c r="Q1150"/>
  <c r="Q997"/>
  <c r="Q618"/>
  <c r="Q354"/>
  <c r="Q1290"/>
  <c r="Q438"/>
  <c r="Q1314"/>
  <c r="Q1193"/>
  <c r="Q410"/>
  <c r="Q1688"/>
  <c r="Q1104"/>
  <c r="Q737"/>
  <c r="Q283"/>
  <c r="Q467"/>
  <c r="Q1544"/>
  <c r="Q83"/>
  <c r="Q58"/>
  <c r="Q966"/>
  <c r="Q931"/>
  <c r="Q122"/>
  <c r="Q1452"/>
  <c r="Q729"/>
  <c r="Q1246"/>
  <c r="Q1563"/>
  <c r="Q560"/>
  <c r="Q944"/>
  <c r="Q252"/>
  <c r="Q1522"/>
  <c r="Q375"/>
  <c r="Q1211"/>
  <c r="Q1201"/>
  <c r="Q902"/>
  <c r="Q919"/>
  <c r="Q1270"/>
  <c r="Q336"/>
  <c r="Q1045"/>
  <c r="Q89"/>
  <c r="Q843"/>
  <c r="Q1559"/>
  <c r="Q1413"/>
  <c r="Q807"/>
  <c r="Q1646"/>
  <c r="Q1380"/>
  <c r="Q1035"/>
  <c r="Q675"/>
  <c r="Q1509"/>
  <c r="Q1429"/>
  <c r="Q647"/>
  <c r="Q569"/>
  <c r="Q788"/>
  <c r="Q961"/>
  <c r="Q1672"/>
  <c r="Q1356"/>
  <c r="Q1421"/>
  <c r="Q1664"/>
  <c r="Q1048"/>
  <c r="Q1173"/>
  <c r="Q1011"/>
  <c r="Q459"/>
  <c r="Q1595"/>
  <c r="Q638"/>
  <c r="Q1445"/>
  <c r="Q1440"/>
  <c r="Q868"/>
  <c r="Q1042"/>
  <c r="Q588"/>
  <c r="Q470"/>
  <c r="Q1392"/>
  <c r="Q1365"/>
  <c r="Q617"/>
  <c r="Q1102"/>
  <c r="Q1272"/>
  <c r="Q1558"/>
  <c r="Q907"/>
  <c r="Q583"/>
  <c r="Q496"/>
  <c r="Q1186"/>
  <c r="Q1140"/>
  <c r="Q552"/>
  <c r="Q1650"/>
  <c r="Q757"/>
  <c r="Q1511"/>
  <c r="Q986"/>
  <c r="Q791"/>
  <c r="Q627"/>
  <c r="Q693"/>
  <c r="Q445"/>
  <c r="Q762"/>
  <c r="Q413"/>
  <c r="Q864"/>
  <c r="Q1257"/>
  <c r="Q1231"/>
  <c r="Q518"/>
  <c r="Q598"/>
  <c r="Q947"/>
  <c r="Q1438"/>
  <c r="Q1357"/>
  <c r="Q1216"/>
  <c r="Q1205"/>
  <c r="Q837"/>
  <c r="Q1397"/>
  <c r="Q968"/>
  <c r="Q533"/>
  <c r="Q1189"/>
  <c r="Q1476"/>
  <c r="Q1315"/>
  <c r="Q668"/>
  <c r="Q1384"/>
  <c r="Q1296"/>
  <c r="Q1488"/>
  <c r="Q1050"/>
  <c r="Q471"/>
  <c r="Q332"/>
  <c r="Q563"/>
  <c r="Q646"/>
  <c r="Q1331"/>
  <c r="Q853"/>
  <c r="Q406"/>
  <c r="Q567"/>
  <c r="Q1229"/>
  <c r="Q1300"/>
  <c r="Q1411"/>
  <c r="Q787"/>
  <c r="Q368"/>
  <c r="Q863"/>
  <c r="Q539"/>
  <c r="Q1584"/>
  <c r="Q1389"/>
  <c r="Q1577"/>
  <c r="Q606"/>
  <c r="Q1557"/>
  <c r="Q836"/>
  <c r="Q1115"/>
  <c r="Q1396"/>
  <c r="Q775"/>
  <c r="Q1245"/>
  <c r="Q1220"/>
  <c r="Q880"/>
  <c r="Q841"/>
  <c r="Q441"/>
  <c r="Q656"/>
  <c r="Q761"/>
  <c r="Q1301"/>
  <c r="Q873"/>
  <c r="Q946"/>
  <c r="Q1474"/>
  <c r="Q652"/>
  <c r="Q320"/>
  <c r="Q350"/>
  <c r="Q849"/>
  <c r="Q1323"/>
  <c r="Q341"/>
  <c r="Q768"/>
  <c r="Q778"/>
  <c r="Q372"/>
  <c r="Q1024"/>
  <c r="Q1043"/>
  <c r="Q591"/>
  <c r="Q1288"/>
  <c r="Q710"/>
  <c r="Q1568"/>
  <c r="Q739"/>
  <c r="Q698"/>
  <c r="Q1311"/>
  <c r="Q1207"/>
  <c r="Q574"/>
  <c r="Q1624"/>
  <c r="Q1056"/>
  <c r="Q605"/>
  <c r="Q1383"/>
  <c r="Q753"/>
  <c r="Q1569"/>
  <c r="Q1534"/>
  <c r="Q1109"/>
  <c r="Q612"/>
  <c r="Q1038"/>
  <c r="Q611"/>
  <c r="Q1441"/>
  <c r="Q1502"/>
  <c r="Q724"/>
  <c r="Q797"/>
  <c r="Q1629"/>
  <c r="Q1423"/>
  <c r="Q765"/>
  <c r="Q1167"/>
  <c r="Q1589"/>
  <c r="Q1159"/>
  <c r="Q866"/>
  <c r="Q481"/>
  <c r="Q1656"/>
  <c r="Q1339"/>
  <c r="Q1673"/>
  <c r="Q663"/>
  <c r="Q540"/>
  <c r="Q393"/>
  <c r="Q1391"/>
  <c r="Q1303"/>
  <c r="Q758"/>
  <c r="Q1519"/>
  <c r="Q928"/>
  <c r="Q1556"/>
  <c r="Q1592"/>
  <c r="Q479"/>
  <c r="Q321"/>
  <c r="Q939"/>
  <c r="Q759"/>
  <c r="Q1390"/>
  <c r="Q1351"/>
  <c r="Q1366"/>
  <c r="Q1513"/>
  <c r="Q1473"/>
  <c r="Q1625"/>
  <c r="Q776"/>
  <c r="Q1693"/>
  <c r="Q771"/>
  <c r="Q746"/>
  <c r="Q1386"/>
  <c r="Q371"/>
  <c r="Q1111"/>
  <c r="Q1263"/>
  <c r="Q1318"/>
  <c r="Q1001"/>
  <c r="Q1680"/>
  <c r="Q871"/>
  <c r="Q1433"/>
  <c r="Q416"/>
  <c r="Q845"/>
  <c r="Q503"/>
  <c r="Q1621"/>
  <c r="Q963"/>
  <c r="Q1670"/>
  <c r="Q1541"/>
  <c r="Q1342"/>
  <c r="Q809"/>
  <c r="Q1533"/>
  <c r="Q673"/>
  <c r="Q1105"/>
  <c r="Q603"/>
  <c r="Q1653"/>
  <c r="Q1131"/>
  <c r="Q862"/>
  <c r="Q1098"/>
  <c r="Q885"/>
  <c r="Q304"/>
  <c r="Q1087"/>
  <c r="Q1632"/>
  <c r="Q1279"/>
  <c r="Q685"/>
  <c r="Q1455"/>
  <c r="Q538"/>
  <c r="Q1119"/>
  <c r="Q500"/>
  <c r="Q425"/>
  <c r="Q914"/>
  <c r="Q442"/>
  <c r="Q607"/>
  <c r="Q568"/>
  <c r="Q1675"/>
  <c r="Q1291"/>
  <c r="Q342"/>
  <c r="Q1528"/>
  <c r="Q468"/>
  <c r="Q682"/>
  <c r="Q376"/>
  <c r="Q923"/>
  <c r="Q582"/>
  <c r="Q736"/>
  <c r="Q948"/>
  <c r="Q687"/>
  <c r="Q608"/>
  <c r="Q1615"/>
  <c r="Q325"/>
  <c r="Q1085"/>
  <c r="Q1506"/>
  <c r="Q1596"/>
  <c r="Q1404"/>
  <c r="Q715"/>
  <c r="Q487"/>
  <c r="Q802"/>
  <c r="Q1456"/>
  <c r="Q1355"/>
  <c r="Q1530"/>
  <c r="Q629"/>
  <c r="Q565"/>
  <c r="Q634"/>
  <c r="Q857"/>
  <c r="Q1240"/>
  <c r="Q1235"/>
  <c r="Q952"/>
  <c r="Q1495"/>
  <c r="Q719"/>
  <c r="Q1608"/>
  <c r="Q1619"/>
  <c r="Q1398"/>
  <c r="Q505"/>
  <c r="Q1125"/>
  <c r="Q329"/>
  <c r="Q1204"/>
  <c r="Q884"/>
  <c r="Q269"/>
  <c r="Q331"/>
  <c r="Q640"/>
  <c r="Q1374"/>
  <c r="Q587"/>
  <c r="Q1180"/>
  <c r="Q723"/>
  <c r="Q1020"/>
  <c r="Q1068"/>
  <c r="Q344"/>
  <c r="Q1516"/>
  <c r="Q1571"/>
  <c r="Q460"/>
  <c r="Q497"/>
  <c r="Q1358"/>
  <c r="Q1597"/>
  <c r="Q828"/>
  <c r="Q379"/>
  <c r="Q244"/>
  <c r="Q1467"/>
  <c r="Q1000"/>
  <c r="Q532"/>
  <c r="Q1251"/>
  <c r="Q1117"/>
  <c r="Q1083"/>
  <c r="Q526"/>
  <c r="Q696"/>
  <c r="Q1312"/>
  <c r="Q1191"/>
  <c r="Q562"/>
  <c r="Q1428"/>
  <c r="Q949"/>
  <c r="Q1612"/>
  <c r="Q974"/>
  <c r="Q1129"/>
  <c r="Q916"/>
  <c r="Q1067"/>
  <c r="Q1648"/>
  <c r="Q414"/>
  <c r="Q1025"/>
  <c r="Q1100"/>
  <c r="Q834"/>
  <c r="Q889"/>
  <c r="Q1236"/>
  <c r="Q1686"/>
  <c r="Q599"/>
  <c r="Q1037"/>
  <c r="Q790"/>
  <c r="Q772"/>
  <c r="Q571"/>
  <c r="Q1072"/>
  <c r="Q338"/>
  <c r="Q1552"/>
  <c r="Q402"/>
  <c r="Q1003"/>
  <c r="Q783"/>
  <c r="Q814"/>
  <c r="Q444"/>
  <c r="Q1106"/>
  <c r="Q1492"/>
  <c r="Q1099"/>
  <c r="Q992"/>
  <c r="Q493"/>
  <c r="Q1442"/>
  <c r="Q692"/>
  <c r="Q1360"/>
  <c r="Q1478"/>
  <c r="Q596"/>
  <c r="Q995"/>
  <c r="Q377"/>
  <c r="Q1321"/>
  <c r="Q996"/>
  <c r="Q1228"/>
  <c r="Q491"/>
  <c r="Q274"/>
  <c r="Q1209"/>
  <c r="Q335"/>
  <c r="Q1317"/>
  <c r="Q388"/>
  <c r="Q183"/>
  <c r="Q455"/>
  <c r="Q645"/>
  <c r="Q1400"/>
  <c r="Q622"/>
  <c r="Q1614"/>
  <c r="Q1550"/>
  <c r="Q1095"/>
  <c r="Q197"/>
  <c r="Q589"/>
  <c r="Q1192"/>
  <c r="Q472"/>
  <c r="Q1607"/>
  <c r="Q173"/>
  <c r="Q604"/>
  <c r="Q1503"/>
  <c r="Q1212"/>
  <c r="Q579"/>
  <c r="Q1500"/>
  <c r="Q1644"/>
  <c r="Q1012"/>
  <c r="Q681"/>
  <c r="Q1361"/>
  <c r="Q1007"/>
  <c r="Q630"/>
  <c r="Q1149"/>
  <c r="Q1114"/>
  <c r="Q182"/>
  <c r="Q750"/>
  <c r="Q773"/>
  <c r="Q1208"/>
  <c r="Q933"/>
  <c r="Q369"/>
  <c r="Q527"/>
  <c r="Q594"/>
  <c r="Q942"/>
  <c r="Q1198"/>
  <c r="Q1267"/>
  <c r="Q1225"/>
  <c r="Q891"/>
  <c r="Q190"/>
  <c r="Q457"/>
  <c r="Q982"/>
  <c r="Q686"/>
  <c r="Q259"/>
  <c r="Q688"/>
  <c r="Q801"/>
  <c r="Q1077"/>
  <c r="Q915"/>
  <c r="Q1347"/>
  <c r="Q743"/>
  <c r="Q535"/>
  <c r="Q357"/>
  <c r="Q631"/>
  <c r="Q171"/>
  <c r="Q515"/>
  <c r="Q720"/>
  <c r="Q490"/>
  <c r="Q1265"/>
  <c r="Q1418"/>
  <c r="Q597"/>
  <c r="Q456"/>
  <c r="Q882"/>
  <c r="Q296"/>
  <c r="Q1402"/>
  <c r="Q221"/>
  <c r="Q328"/>
  <c r="Q1213"/>
  <c r="Q339"/>
  <c r="Q251"/>
  <c r="Q971"/>
  <c r="Q643"/>
  <c r="Q709"/>
  <c r="Q1320"/>
  <c r="Q887"/>
  <c r="Q1647"/>
  <c r="Q504"/>
  <c r="Q404"/>
  <c r="Q990"/>
  <c r="Q1372"/>
  <c r="Q1419"/>
  <c r="Q524"/>
  <c r="Q1164"/>
  <c r="Q1082"/>
  <c r="Q1036"/>
  <c r="Q165"/>
  <c r="Q1305"/>
  <c r="Q436"/>
  <c r="Q811"/>
  <c r="Q585"/>
  <c r="Q1234"/>
  <c r="Q1032"/>
  <c r="Q285"/>
  <c r="Q232"/>
  <c r="Q478"/>
  <c r="Q1014"/>
  <c r="Q1237"/>
  <c r="Q593"/>
  <c r="Q1345"/>
  <c r="Q262"/>
  <c r="Q1437"/>
  <c r="Q950"/>
  <c r="Q1494"/>
  <c r="Q749"/>
  <c r="Q1256"/>
  <c r="Q1027"/>
  <c r="Q140"/>
  <c r="Q959"/>
  <c r="Q115"/>
  <c r="Q293"/>
  <c r="Q1113"/>
  <c r="Q138"/>
  <c r="Q1166"/>
  <c r="Q1313"/>
  <c r="Q1348"/>
  <c r="Q1520"/>
  <c r="Q1168"/>
  <c r="Q1022"/>
  <c r="Q1415"/>
  <c r="Q602"/>
  <c r="Q203"/>
  <c r="Q257"/>
  <c r="Q548"/>
  <c r="Q386"/>
  <c r="Q704"/>
  <c r="Q731"/>
  <c r="Q625"/>
  <c r="Q1276"/>
  <c r="Q1142"/>
  <c r="Q770"/>
  <c r="Q550"/>
  <c r="Q278"/>
  <c r="Q556"/>
  <c r="Q134"/>
  <c r="Q73"/>
  <c r="Q200"/>
  <c r="Q732"/>
  <c r="Q1575"/>
  <c r="Q922"/>
  <c r="Q1326"/>
  <c r="Q1460"/>
  <c r="Q1141"/>
  <c r="Q803"/>
  <c r="Q1334"/>
  <c r="Q664"/>
  <c r="Q1332"/>
  <c r="Q33"/>
  <c r="Q936"/>
  <c r="Q298"/>
  <c r="Q1514"/>
  <c r="Q1582"/>
  <c r="Q387"/>
  <c r="Q1146"/>
  <c r="Q1273"/>
  <c r="Q154"/>
  <c r="Q1363"/>
  <c r="Q346"/>
  <c r="Q433"/>
  <c r="Q1264"/>
  <c r="Q926"/>
  <c r="Q1333"/>
  <c r="Q1661"/>
  <c r="Q1637"/>
  <c r="Q415"/>
  <c r="Q1565"/>
  <c r="Q1485"/>
  <c r="Q1271"/>
  <c r="Q716"/>
  <c r="Q826"/>
  <c r="Q1297"/>
  <c r="Q1610"/>
  <c r="Q913"/>
  <c r="Q1233"/>
  <c r="Q1200"/>
  <c r="Q1529"/>
  <c r="Q785"/>
  <c r="Q1605"/>
  <c r="Q806"/>
  <c r="Q1094"/>
  <c r="Q1382"/>
  <c r="Q1127"/>
  <c r="Q1175"/>
  <c r="Q477"/>
  <c r="Q397"/>
  <c r="Q804"/>
  <c r="Q1462"/>
  <c r="Q1134"/>
  <c r="Q653"/>
  <c r="Q396"/>
  <c r="Q793"/>
  <c r="Q1190"/>
  <c r="Q1090"/>
  <c r="Q417"/>
  <c r="Q1079"/>
  <c r="Q628"/>
  <c r="Q988"/>
  <c r="Q1479"/>
  <c r="Q1465"/>
  <c r="Q1053"/>
  <c r="Q878"/>
  <c r="Q1261"/>
  <c r="Q1599"/>
  <c r="Q1280"/>
  <c r="Q1464"/>
  <c r="Q1269"/>
  <c r="Q1459"/>
  <c r="Q730"/>
  <c r="Q851"/>
  <c r="Q940"/>
  <c r="Q1483"/>
  <c r="Q701"/>
  <c r="Q965"/>
  <c r="Q495"/>
  <c r="Q1322"/>
  <c r="Q1395"/>
  <c r="Q734"/>
  <c r="Q1388"/>
  <c r="Q1677"/>
  <c r="Q651"/>
  <c r="Q1606"/>
  <c r="Q978"/>
  <c r="Q380"/>
  <c r="Q937"/>
  <c r="Q1588"/>
  <c r="Q1635"/>
  <c r="Q1013"/>
  <c r="Q1203"/>
  <c r="Q1289"/>
  <c r="Q1133"/>
  <c r="Q636"/>
  <c r="Q899"/>
  <c r="Q782"/>
  <c r="Q769"/>
  <c r="Q1023"/>
  <c r="Q815"/>
  <c r="Q409"/>
  <c r="Q1182"/>
  <c r="Q1258"/>
  <c r="Q1153"/>
  <c r="Q356"/>
  <c r="Q1600"/>
  <c r="Q1481"/>
  <c r="Q1259"/>
  <c r="Q697"/>
  <c r="Q1416"/>
  <c r="Q498"/>
  <c r="Q861"/>
  <c r="Q1645"/>
  <c r="Q1295"/>
  <c r="Q956"/>
  <c r="Q613"/>
  <c r="Q1151"/>
  <c r="Q306"/>
  <c r="Q1062"/>
  <c r="Q711"/>
  <c r="Q1535"/>
  <c r="Q1274"/>
  <c r="Q874"/>
  <c r="Q1349"/>
  <c r="Q1477"/>
  <c r="Q1417"/>
  <c r="Q1030"/>
  <c r="Q789"/>
  <c r="Q1453"/>
  <c r="Q941"/>
  <c r="Q1223"/>
  <c r="Q1172"/>
  <c r="Q1073"/>
  <c r="Q810"/>
  <c r="Q1337"/>
  <c r="Q1496"/>
  <c r="Q355"/>
  <c r="Q805"/>
  <c r="Q1449"/>
  <c r="Q1221"/>
  <c r="Q870"/>
  <c r="Q1521"/>
  <c r="Q705"/>
  <c r="Q439"/>
  <c r="Q733"/>
  <c r="Q1640"/>
  <c r="Q1420"/>
  <c r="Q767"/>
  <c r="Q1553"/>
  <c r="Q835"/>
  <c r="Q1681"/>
  <c r="Q1370"/>
  <c r="Q1659"/>
  <c r="Q1399"/>
  <c r="Q514"/>
  <c r="Q1682"/>
  <c r="Q1378"/>
  <c r="Q780"/>
  <c r="Q421"/>
  <c r="Q1641"/>
  <c r="Q1103"/>
  <c r="Q1238"/>
  <c r="Q1250"/>
  <c r="Q1450"/>
  <c r="Q816"/>
  <c r="Q1425"/>
  <c r="Q1197"/>
  <c r="Q1359"/>
  <c r="Q437"/>
  <c r="Q1617"/>
  <c r="Q1524"/>
  <c r="Q951"/>
  <c r="Q1531"/>
  <c r="Q1329"/>
  <c r="Q671"/>
  <c r="Q427"/>
  <c r="Q1497"/>
  <c r="Q689"/>
  <c r="Q316"/>
  <c r="Q523"/>
  <c r="Q962"/>
  <c r="Q943"/>
  <c r="Q1040"/>
  <c r="Q909"/>
  <c r="Q1195"/>
  <c r="Q917"/>
  <c r="Q703"/>
  <c r="Q525"/>
  <c r="Q1122"/>
  <c r="Q1343"/>
  <c r="Q1443"/>
  <c r="Q905"/>
  <c r="Q1084"/>
  <c r="Q639"/>
  <c r="Q897"/>
  <c r="Q581"/>
  <c r="Q1097"/>
  <c r="Q896"/>
  <c r="Q918"/>
  <c r="Q784"/>
  <c r="Q812"/>
  <c r="Q1017"/>
  <c r="Q626"/>
  <c r="Q310"/>
  <c r="Q400"/>
  <c r="Q910"/>
  <c r="Q508"/>
  <c r="Q1071"/>
  <c r="Q1275"/>
  <c r="Q987"/>
  <c r="Q1034"/>
  <c r="Q1630"/>
  <c r="Q1120"/>
  <c r="Q832"/>
  <c r="Q981"/>
  <c r="Q600"/>
  <c r="Q528"/>
  <c r="Q1523"/>
  <c r="Q307"/>
  <c r="Q1065"/>
  <c r="Q554"/>
  <c r="Q1580"/>
  <c r="Q1039"/>
  <c r="Q1471"/>
  <c r="Q1668"/>
  <c r="Q637"/>
  <c r="Q980"/>
  <c r="Q555"/>
  <c r="Q474"/>
  <c r="Q912"/>
  <c r="Q839"/>
  <c r="Q1448"/>
  <c r="Q432"/>
  <c r="Q1252"/>
  <c r="Q1161"/>
  <c r="Q1330"/>
  <c r="Q1439"/>
  <c r="Q632"/>
  <c r="Q665"/>
  <c r="Q847"/>
  <c r="Q447"/>
  <c r="Q561"/>
  <c r="Q1026"/>
  <c r="Q1049"/>
  <c r="Q869"/>
  <c r="Q892"/>
  <c r="Q1286"/>
  <c r="Q428"/>
  <c r="Q398"/>
  <c r="Q817"/>
  <c r="Q1379"/>
  <c r="Q1196"/>
  <c r="Q1678"/>
  <c r="Q833"/>
  <c r="Q1671"/>
  <c r="Q521"/>
  <c r="Q825"/>
  <c r="Q1188"/>
  <c r="Q1156"/>
  <c r="Q650"/>
  <c r="Q473"/>
  <c r="Q1622"/>
  <c r="Q1124"/>
  <c r="Q921"/>
  <c r="Q1028"/>
  <c r="Q544"/>
  <c r="Q1412"/>
  <c r="Q1543"/>
  <c r="Q1308"/>
  <c r="Q1352"/>
  <c r="Q1254"/>
  <c r="Q570"/>
  <c r="Q1078"/>
  <c r="Q1604"/>
  <c r="Q401"/>
  <c r="Q1336"/>
  <c r="Q381"/>
  <c r="Q795"/>
  <c r="Q875"/>
  <c r="Q1165"/>
  <c r="Q1110"/>
  <c r="Q633"/>
  <c r="Q1470"/>
  <c r="Q1281"/>
  <c r="Q1054"/>
  <c r="Q721"/>
  <c r="Q829"/>
  <c r="Q786"/>
  <c r="Q1436"/>
  <c r="Q796"/>
  <c r="Q1029"/>
  <c r="Q1006"/>
  <c r="Q740"/>
  <c r="Q1451"/>
  <c r="Q983"/>
  <c r="Q1583"/>
  <c r="Q1687"/>
  <c r="Q854"/>
  <c r="Q541"/>
  <c r="Q911"/>
  <c r="Q850"/>
  <c r="Q1551"/>
  <c r="Q281"/>
  <c r="Q867"/>
  <c r="Q509"/>
  <c r="Q1623"/>
  <c r="Q448"/>
  <c r="Q511"/>
  <c r="Q212"/>
  <c r="Q929"/>
  <c r="Q1019"/>
  <c r="Q1294"/>
  <c r="Q900"/>
  <c r="Q712"/>
  <c r="Q1108"/>
  <c r="Q319"/>
  <c r="Q1107"/>
  <c r="Q726"/>
  <c r="Q507"/>
  <c r="Q1454"/>
  <c r="Q522"/>
  <c r="Q340"/>
  <c r="Q294"/>
  <c r="Q1277"/>
  <c r="Q824"/>
  <c r="Q267"/>
  <c r="Q224"/>
  <c r="Q823"/>
  <c r="Q964"/>
  <c r="Q1403"/>
  <c r="Q1578"/>
  <c r="Q706"/>
  <c r="Q1128"/>
  <c r="Q309"/>
  <c r="Q925"/>
  <c r="Q383"/>
  <c r="Q206"/>
  <c r="Q450"/>
  <c r="Q370"/>
  <c r="Q1185"/>
  <c r="Q1230"/>
  <c r="Q763"/>
  <c r="Q1282"/>
  <c r="Q848"/>
  <c r="Q842"/>
  <c r="Q1549"/>
  <c r="Q1660"/>
  <c r="Q831"/>
  <c r="Q1567"/>
  <c r="Q1548"/>
  <c r="Q1076"/>
  <c r="Q1591"/>
  <c r="Q800"/>
  <c r="Q345"/>
  <c r="Q1194"/>
  <c r="Q1169"/>
  <c r="Q1242"/>
  <c r="Q672"/>
  <c r="Q434"/>
  <c r="Q742"/>
  <c r="Q657"/>
  <c r="Q1217"/>
  <c r="Q1576"/>
  <c r="Q601"/>
  <c r="Q1633"/>
  <c r="Q821"/>
  <c r="Q877"/>
  <c r="Q1143"/>
  <c r="Q412"/>
  <c r="Q1123"/>
  <c r="Q517"/>
  <c r="Q576"/>
  <c r="Q559"/>
  <c r="Q777"/>
  <c r="Q242"/>
  <c r="Q159"/>
  <c r="Q714"/>
  <c r="Q513"/>
  <c r="Q216"/>
  <c r="Q1177"/>
  <c r="Q349"/>
  <c r="Q1179"/>
  <c r="Q423"/>
  <c r="Q137"/>
  <c r="Q279"/>
  <c r="Q1508"/>
  <c r="Q462"/>
  <c r="Q659"/>
  <c r="Q1435"/>
  <c r="Q558"/>
  <c r="Q1696"/>
  <c r="Q407"/>
  <c r="Q542"/>
  <c r="Q623"/>
  <c r="Q1431"/>
  <c r="Q621"/>
  <c r="Q1112"/>
  <c r="Q553"/>
  <c r="Q1278"/>
  <c r="Q1298"/>
  <c r="Q1338"/>
  <c r="Q534"/>
  <c r="Q1232"/>
  <c r="Q408"/>
  <c r="Q1137"/>
  <c r="Q353"/>
  <c r="Q700"/>
  <c r="Q238"/>
  <c r="Q1074"/>
  <c r="Q1367"/>
  <c r="Q1299"/>
  <c r="Q233"/>
  <c r="Q1260"/>
  <c r="Q1658"/>
  <c r="Q1564"/>
  <c r="Q766"/>
  <c r="Q779"/>
  <c r="Q378"/>
  <c r="Q192"/>
  <c r="Q1609"/>
  <c r="Q195"/>
  <c r="Q1152"/>
  <c r="Q1206"/>
  <c r="Q999"/>
  <c r="Q1593"/>
  <c r="Q488"/>
  <c r="Q1080"/>
  <c r="Q1350"/>
  <c r="Q219"/>
  <c r="Q751"/>
  <c r="Q690"/>
  <c r="Q619"/>
  <c r="Q1070"/>
  <c r="Q1009"/>
  <c r="Q308"/>
  <c r="Q702"/>
  <c r="Q677"/>
  <c r="Q464"/>
  <c r="Q938"/>
  <c r="Q1426"/>
  <c r="Q876"/>
  <c r="Q1176"/>
  <c r="Q977"/>
  <c r="Q530"/>
  <c r="Q575"/>
  <c r="Q879"/>
  <c r="Q81"/>
  <c r="Q549"/>
  <c r="Q1325"/>
  <c r="Q1674"/>
  <c r="Q469"/>
  <c r="Q904"/>
  <c r="Q564"/>
  <c r="Q1044"/>
  <c r="Q1639"/>
  <c r="Q152"/>
  <c r="Q208"/>
  <c r="Q1226"/>
  <c r="Q1586"/>
  <c r="Q184"/>
  <c r="Q1088"/>
  <c r="Q1018"/>
  <c r="Q764"/>
  <c r="Q1434"/>
  <c r="Q945"/>
  <c r="Q1066"/>
  <c r="Q277"/>
  <c r="Q463"/>
  <c r="Q270"/>
  <c r="Q486"/>
  <c r="Q243"/>
  <c r="Q898"/>
  <c r="Q684"/>
  <c r="Q930"/>
  <c r="Q311"/>
  <c r="Q512"/>
  <c r="Q906"/>
  <c r="Q624"/>
  <c r="Q1555"/>
  <c r="Q856"/>
  <c r="Q662"/>
  <c r="Q536"/>
  <c r="Q1570"/>
  <c r="Q181"/>
  <c r="Q289"/>
  <c r="Q1510"/>
  <c r="Q860"/>
  <c r="Q1346"/>
  <c r="D16"/>
  <c r="D17" s="1"/>
  <c r="D18" l="1"/>
  <c r="D19" s="1"/>
  <c r="D20" s="1"/>
  <c r="D21" s="1"/>
  <c r="D22" s="1"/>
  <c r="D23" s="1"/>
  <c r="D24" s="1"/>
  <c r="D25" s="1"/>
  <c r="D26" s="1"/>
  <c r="D27" s="1"/>
  <c r="D28" s="1"/>
  <c r="D29" s="1"/>
  <c r="D30" s="1"/>
  <c r="D31" s="1"/>
  <c r="D32" s="1"/>
  <c r="D33" s="1"/>
  <c r="D34" s="1"/>
  <c r="D35" s="1"/>
  <c r="D36" s="1"/>
  <c r="D37" s="1"/>
  <c r="D38" s="1"/>
  <c r="D39" s="1"/>
  <c r="D40" s="1"/>
  <c r="D41" s="1"/>
  <c r="D42" s="1"/>
  <c r="D43" s="1"/>
  <c r="D44" s="1"/>
  <c r="D45" s="1"/>
  <c r="D46" s="1"/>
  <c r="D47" s="1"/>
  <c r="D48" s="1"/>
  <c r="D49" s="1"/>
  <c r="D50" s="1"/>
  <c r="D51" s="1"/>
  <c r="D52" s="1"/>
  <c r="D53" s="1"/>
  <c r="D54" s="1"/>
  <c r="D55" s="1"/>
  <c r="D56" s="1"/>
  <c r="D57" s="1"/>
  <c r="D58" s="1"/>
  <c r="D59" s="1"/>
  <c r="D60" s="1"/>
  <c r="D61" s="1"/>
  <c r="D62" s="1"/>
  <c r="D63" s="1"/>
  <c r="D64" s="1"/>
  <c r="D65" s="1"/>
  <c r="D66" s="1"/>
  <c r="D67" s="1"/>
  <c r="D68" s="1"/>
  <c r="D69" s="1"/>
  <c r="D70" s="1"/>
  <c r="D71" s="1"/>
  <c r="D72" s="1"/>
  <c r="H3" l="1"/>
  <c r="D73"/>
  <c r="D74" s="1"/>
  <c r="D75" s="1"/>
  <c r="D76" s="1"/>
  <c r="D77" s="1"/>
  <c r="D78" s="1"/>
  <c r="D79" s="1"/>
  <c r="D80" s="1"/>
  <c r="D81" s="1"/>
  <c r="D82" s="1"/>
  <c r="D83" s="1"/>
  <c r="D84" s="1"/>
  <c r="D85" s="1"/>
  <c r="D86" s="1"/>
  <c r="D87" s="1"/>
  <c r="D88" s="1"/>
  <c r="D89" s="1"/>
  <c r="D90" s="1"/>
  <c r="D91" s="1"/>
  <c r="D92" s="1"/>
  <c r="D93" s="1"/>
  <c r="D94" s="1"/>
  <c r="D95" s="1"/>
  <c r="D96" s="1"/>
  <c r="D97" s="1"/>
  <c r="D98" s="1"/>
  <c r="D99" s="1"/>
  <c r="D100" s="1"/>
  <c r="D101" s="1"/>
  <c r="D102" s="1"/>
  <c r="D103" s="1"/>
  <c r="D104" s="1"/>
  <c r="D105" s="1"/>
  <c r="D106" s="1"/>
  <c r="D107" s="1"/>
  <c r="D108" s="1"/>
  <c r="D109" s="1"/>
  <c r="D110" s="1"/>
  <c r="D111" s="1"/>
  <c r="D112" s="1"/>
  <c r="D113" s="1"/>
  <c r="D114" s="1"/>
  <c r="D115" s="1"/>
  <c r="D116" s="1"/>
  <c r="D117" s="1"/>
  <c r="D118" s="1"/>
  <c r="D119" s="1"/>
  <c r="D120" s="1"/>
  <c r="D121" s="1"/>
  <c r="D122" s="1"/>
  <c r="D123" s="1"/>
  <c r="D124" s="1"/>
  <c r="D125" s="1"/>
  <c r="D126" s="1"/>
  <c r="D127" s="1"/>
  <c r="D128" s="1"/>
  <c r="D129" s="1"/>
  <c r="D130" s="1"/>
  <c r="D131" s="1"/>
  <c r="D132" s="1"/>
  <c r="D133" s="1"/>
  <c r="D134" s="1"/>
  <c r="D135" s="1"/>
  <c r="D136" s="1"/>
  <c r="D137" s="1"/>
  <c r="D138" s="1"/>
  <c r="D139" s="1"/>
  <c r="D140" s="1"/>
  <c r="D141" s="1"/>
  <c r="D142" s="1"/>
  <c r="D143" s="1"/>
  <c r="D144" s="1"/>
  <c r="D145" s="1"/>
  <c r="D146" s="1"/>
  <c r="D147" s="1"/>
  <c r="D148" s="1"/>
  <c r="D149" s="1"/>
  <c r="D150" s="1"/>
  <c r="D151" s="1"/>
  <c r="D152" s="1"/>
  <c r="D153" s="1"/>
  <c r="D154" s="1"/>
  <c r="D155" s="1"/>
  <c r="D156" s="1"/>
  <c r="D157" s="1"/>
  <c r="D158" s="1"/>
  <c r="D159" s="1"/>
  <c r="D160" s="1"/>
  <c r="D161" s="1"/>
  <c r="D162" s="1"/>
  <c r="D163" s="1"/>
  <c r="D164" s="1"/>
  <c r="D165" s="1"/>
  <c r="D166" s="1"/>
  <c r="D167" s="1"/>
  <c r="D168" s="1"/>
  <c r="D169" s="1"/>
  <c r="D170" s="1"/>
  <c r="D171" s="1"/>
  <c r="D172" s="1"/>
  <c r="D173" s="1"/>
  <c r="D174" s="1"/>
  <c r="D175" s="1"/>
  <c r="D176" s="1"/>
  <c r="D177" s="1"/>
  <c r="D178" s="1"/>
  <c r="D179" s="1"/>
  <c r="D180" s="1"/>
  <c r="D181" s="1"/>
  <c r="D182" s="1"/>
  <c r="D183" s="1"/>
  <c r="D184" s="1"/>
  <c r="D185" s="1"/>
  <c r="D186" s="1"/>
  <c r="D187" s="1"/>
  <c r="D188" s="1"/>
  <c r="D189" s="1"/>
  <c r="D190" s="1"/>
  <c r="D191" s="1"/>
  <c r="D192" s="1"/>
  <c r="D193" s="1"/>
  <c r="D194" s="1"/>
  <c r="D195" s="1"/>
  <c r="D196" s="1"/>
  <c r="D197" s="1"/>
  <c r="D198" s="1"/>
  <c r="D199" s="1"/>
  <c r="D200" s="1"/>
  <c r="D201" s="1"/>
  <c r="D202" s="1"/>
  <c r="D203" s="1"/>
  <c r="D204" s="1"/>
  <c r="H4" l="1"/>
  <c r="H10"/>
  <c r="H12"/>
  <c r="H44"/>
  <c r="H42"/>
  <c r="H59"/>
  <c r="H28"/>
  <c r="H73"/>
  <c r="H77"/>
  <c r="H39"/>
  <c r="H58"/>
  <c r="H7"/>
  <c r="H85"/>
  <c r="H45"/>
  <c r="H47"/>
  <c r="H33"/>
  <c r="H49"/>
  <c r="H32"/>
  <c r="H64"/>
  <c r="H54"/>
  <c r="H29"/>
  <c r="H74"/>
  <c r="H40"/>
  <c r="H50"/>
  <c r="H61"/>
  <c r="H21"/>
  <c r="H30"/>
  <c r="H37"/>
  <c r="H31"/>
  <c r="H36"/>
  <c r="H23"/>
  <c r="H24"/>
  <c r="H65"/>
  <c r="H41"/>
  <c r="H55"/>
  <c r="H46"/>
  <c r="H5"/>
  <c r="H11"/>
  <c r="H6"/>
  <c r="H70"/>
  <c r="H67"/>
  <c r="H53"/>
  <c r="H66"/>
  <c r="H26"/>
  <c r="H63"/>
  <c r="H48"/>
  <c r="H19"/>
  <c r="H25"/>
  <c r="H13"/>
  <c r="H20"/>
  <c r="H51"/>
  <c r="H60"/>
  <c r="H78"/>
  <c r="H18"/>
  <c r="H69"/>
  <c r="H16"/>
  <c r="H75"/>
  <c r="H56"/>
  <c r="H43"/>
  <c r="H76"/>
  <c r="H38"/>
  <c r="H72"/>
  <c r="H71"/>
  <c r="H34"/>
  <c r="H68"/>
  <c r="H57"/>
  <c r="H52"/>
  <c r="H35"/>
  <c r="H22"/>
  <c r="H17"/>
  <c r="H62"/>
  <c r="H14"/>
  <c r="H27"/>
  <c r="H15"/>
  <c r="H8"/>
  <c r="H9"/>
  <c r="H81"/>
  <c r="H118"/>
  <c r="H99"/>
  <c r="H95"/>
  <c r="H88"/>
  <c r="H86"/>
  <c r="H109"/>
  <c r="H97"/>
  <c r="H87"/>
  <c r="H98"/>
  <c r="H89"/>
  <c r="H96"/>
  <c r="H82"/>
  <c r="H102"/>
  <c r="H90"/>
  <c r="H93"/>
  <c r="H91"/>
  <c r="H83"/>
  <c r="H79"/>
  <c r="H100"/>
  <c r="H158"/>
  <c r="H133"/>
  <c r="H173"/>
  <c r="H191"/>
  <c r="H137"/>
  <c r="H178"/>
  <c r="H136"/>
  <c r="H172"/>
  <c r="H193"/>
  <c r="H199"/>
  <c r="H168"/>
  <c r="H179"/>
  <c r="H203"/>
  <c r="H167"/>
  <c r="H134"/>
  <c r="H113"/>
  <c r="H103"/>
  <c r="H101"/>
  <c r="H171"/>
  <c r="H105"/>
  <c r="H174"/>
  <c r="H123"/>
  <c r="H161"/>
  <c r="H151"/>
  <c r="H155"/>
  <c r="H127"/>
  <c r="H128"/>
  <c r="H144"/>
  <c r="H126"/>
  <c r="H153"/>
  <c r="H162"/>
  <c r="H94"/>
  <c r="H163"/>
  <c r="H201"/>
  <c r="H122"/>
  <c r="H200"/>
  <c r="H147"/>
  <c r="H152"/>
  <c r="H192"/>
  <c r="H204"/>
  <c r="H120"/>
  <c r="H181"/>
  <c r="H150"/>
  <c r="H116"/>
  <c r="H111"/>
  <c r="H166"/>
  <c r="H135"/>
  <c r="H119"/>
  <c r="H107"/>
  <c r="H141"/>
  <c r="H176"/>
  <c r="H197"/>
  <c r="H106"/>
  <c r="H146"/>
  <c r="H145"/>
  <c r="H84"/>
  <c r="H104"/>
  <c r="H92"/>
  <c r="H139"/>
  <c r="H183"/>
  <c r="H186"/>
  <c r="H114"/>
  <c r="H142"/>
  <c r="H149"/>
  <c r="H194"/>
  <c r="H182"/>
  <c r="H165"/>
  <c r="H175"/>
  <c r="H160"/>
  <c r="H157"/>
  <c r="H169"/>
  <c r="H124"/>
  <c r="H202"/>
  <c r="H180"/>
  <c r="H115"/>
  <c r="H185"/>
  <c r="H198"/>
  <c r="H195"/>
  <c r="H131"/>
  <c r="H205"/>
  <c r="H112"/>
  <c r="H187"/>
  <c r="H184"/>
  <c r="H132"/>
  <c r="H138"/>
  <c r="H129"/>
  <c r="H188"/>
  <c r="H140"/>
  <c r="H125"/>
  <c r="H170"/>
  <c r="H108"/>
  <c r="H189"/>
  <c r="H148"/>
  <c r="H177"/>
  <c r="H121"/>
  <c r="H117"/>
  <c r="H143"/>
  <c r="H190"/>
  <c r="H196"/>
  <c r="H156"/>
  <c r="H80"/>
  <c r="H164"/>
  <c r="H159"/>
  <c r="H130"/>
  <c r="H154"/>
  <c r="H110"/>
  <c r="G2" l="1"/>
  <c r="A11" i="9"/>
  <c r="A12" s="1"/>
  <c r="E29" i="6"/>
  <c r="G40" i="5"/>
  <c r="G41"/>
  <c r="G44" s="1"/>
  <c r="G42"/>
  <c r="G43"/>
  <c r="F44"/>
  <c r="C14" i="7" s="1"/>
  <c r="AZ3" i="22" s="1"/>
  <c r="D38" i="18"/>
  <c r="D43"/>
  <c r="D26"/>
  <c r="D29" s="1"/>
  <c r="D23"/>
  <c r="D10"/>
  <c r="D14" s="1"/>
  <c r="D7"/>
  <c r="A39" i="8"/>
  <c r="B6" i="22" s="1"/>
  <c r="B6" i="9"/>
  <c r="B156" i="22"/>
  <c r="B157"/>
  <c r="D19" i="16"/>
  <c r="B152" i="22" s="1"/>
  <c r="D6" i="16"/>
  <c r="B163" i="22" s="1"/>
  <c r="D33" i="16"/>
  <c r="F34" i="15"/>
  <c r="F23"/>
  <c r="B172" i="22" s="1"/>
  <c r="F9" i="15"/>
  <c r="D9"/>
  <c r="A7" i="1"/>
  <c r="A9" s="1"/>
  <c r="E16" i="14"/>
  <c r="D19" i="6" s="1"/>
  <c r="F125" i="22" s="1"/>
  <c r="D18" i="6"/>
  <c r="A5" i="1"/>
  <c r="A3"/>
  <c r="A54" i="8"/>
  <c r="A25" i="13" s="1"/>
  <c r="C24"/>
  <c r="A34" i="8"/>
  <c r="A36" i="1"/>
  <c r="B61" i="12" s="1"/>
  <c r="B14" i="13"/>
  <c r="C16"/>
  <c r="A34" i="1"/>
  <c r="L36"/>
  <c r="A29"/>
  <c r="D3" i="12" s="1"/>
  <c r="B5" i="13" s="1"/>
  <c r="D12" i="6"/>
  <c r="F24" i="5"/>
  <c r="C101" i="22" s="1"/>
  <c r="F35" i="5"/>
  <c r="C13" i="7" s="1"/>
  <c r="AY3" i="22" s="1"/>
  <c r="A18" i="9"/>
  <c r="B5"/>
  <c r="B66" i="12"/>
  <c r="C16" i="5"/>
  <c r="B88" i="22" s="1"/>
  <c r="B16" i="5"/>
  <c r="D5" i="12"/>
  <c r="A28" i="8"/>
  <c r="E34" i="22" s="1"/>
  <c r="E38" s="1"/>
  <c r="F5" i="12"/>
  <c r="A57" i="1"/>
  <c r="A53"/>
  <c r="A38"/>
  <c r="D22" i="3"/>
  <c r="E35" i="6"/>
  <c r="E30"/>
  <c r="G31" i="5"/>
  <c r="G32"/>
  <c r="G35" s="1"/>
  <c r="G33"/>
  <c r="G34"/>
  <c r="G23"/>
  <c r="G22"/>
  <c r="G21"/>
  <c r="G20"/>
  <c r="G19"/>
  <c r="G18"/>
  <c r="G17"/>
  <c r="C6" i="2"/>
  <c r="J3" i="22" s="1"/>
  <c r="E33" i="6"/>
  <c r="E32"/>
  <c r="E31"/>
  <c r="E28"/>
  <c r="C33" i="7"/>
  <c r="C35" s="1"/>
  <c r="D38" i="3"/>
  <c r="E25" i="22" l="1"/>
  <c r="E15"/>
  <c r="E24"/>
  <c r="E28"/>
  <c r="E27"/>
  <c r="E26"/>
  <c r="E14"/>
  <c r="E13"/>
  <c r="E23"/>
  <c r="E22"/>
  <c r="E21"/>
  <c r="A19" i="13"/>
  <c r="D9" i="16"/>
  <c r="B187" i="22" s="1"/>
  <c r="F26" i="15"/>
  <c r="B183" i="22" s="1"/>
  <c r="B7" i="13"/>
  <c r="C88" i="22"/>
  <c r="C4" i="3"/>
  <c r="C10" i="7"/>
  <c r="Y3" i="22" s="1"/>
  <c r="B70"/>
  <c r="A4" i="19"/>
  <c r="E18" i="22"/>
  <c r="A3" i="14"/>
  <c r="A3" i="15" s="1"/>
  <c r="D4" i="12"/>
  <c r="B9" i="13" s="1"/>
  <c r="B3" i="9"/>
  <c r="E61" i="12"/>
  <c r="A13" i="9"/>
  <c r="D20" i="6"/>
  <c r="G125" i="22" s="1"/>
  <c r="A4" i="3"/>
  <c r="D27" i="16" l="1"/>
  <c r="B158" i="22"/>
  <c r="D21" i="6"/>
  <c r="B125" i="22" s="1"/>
  <c r="AP3"/>
  <c r="C3" i="7"/>
  <c r="AT3" i="22"/>
  <c r="A14" i="9"/>
  <c r="B188" i="22" l="1"/>
  <c r="B162"/>
  <c r="B160"/>
  <c r="W3"/>
  <c r="C6" i="7"/>
  <c r="A15" i="9"/>
  <c r="D16" i="5" l="1"/>
  <c r="D88" i="22" s="1"/>
  <c r="C15" i="7"/>
  <c r="E11" i="14"/>
  <c r="AX3" i="22"/>
  <c r="C18" i="7" l="1"/>
  <c r="AD3" i="22" s="1"/>
  <c r="AB3"/>
  <c r="AG3"/>
  <c r="AN3"/>
  <c r="G16" i="5"/>
  <c r="G88" i="22" s="1"/>
  <c r="F20" i="15" l="1"/>
  <c r="B169" i="22" s="1"/>
  <c r="D16" i="16"/>
  <c r="D18" s="1"/>
  <c r="B151" i="22" s="1"/>
  <c r="C19" i="7"/>
  <c r="AF3" i="22" s="1"/>
  <c r="G24" i="5"/>
  <c r="B101" i="22" s="1"/>
  <c r="C22" i="7" l="1"/>
  <c r="AH3" i="22" s="1"/>
  <c r="D20" i="16"/>
  <c r="B161" i="22" s="1"/>
  <c r="F22" i="15"/>
  <c r="B171" i="22" s="1"/>
  <c r="B153" l="1"/>
  <c r="F24" i="15"/>
  <c r="B173" i="22" s="1"/>
  <c r="C24" i="7"/>
  <c r="AI3" i="22" s="1"/>
  <c r="F27" i="15" l="1"/>
  <c r="B184" i="22" s="1"/>
  <c r="C26" i="7"/>
  <c r="AK3" i="22" s="1"/>
  <c r="E10" i="14" l="1"/>
  <c r="C29" i="7"/>
  <c r="C37" l="1"/>
  <c r="B4" i="9" l="1"/>
  <c r="B11" s="1"/>
  <c r="A17" s="1"/>
  <c r="E22" i="8"/>
  <c r="BF3" i="22"/>
  <c r="C40" i="7"/>
  <c r="BG3" i="22" l="1"/>
  <c r="B7" i="9"/>
  <c r="B21" i="22"/>
  <c r="D11" i="13"/>
  <c r="B15" i="9" l="1"/>
  <c r="B14"/>
  <c r="B12"/>
  <c r="B13"/>
</calcChain>
</file>

<file path=xl/comments1.xml><?xml version="1.0" encoding="utf-8"?>
<comments xmlns="http://schemas.openxmlformats.org/spreadsheetml/2006/main">
  <authors>
    <author>Martin Štěpán</author>
    <author>Windows User</author>
    <author>martin</author>
  </authors>
  <commentList>
    <comment ref="A1" authorId="0">
      <text>
        <r>
          <rPr>
            <b/>
            <sz val="8"/>
            <color indexed="81"/>
            <rFont val="Tahoma"/>
            <family val="2"/>
            <charset val="238"/>
          </rPr>
          <t>Martin Štěpán:</t>
        </r>
        <r>
          <rPr>
            <sz val="8"/>
            <color indexed="81"/>
            <rFont val="Tahoma"/>
            <family val="2"/>
            <charset val="238"/>
          </rPr>
          <t xml:space="preserve">
Tento list slouží k zadávání základních údajů pro daňového poplatníka. Je společný pro většinu daňových formulářů, je tedy možné pouhým zkopírováním barevných oblastí rychle vyplnit stále se opakující údaje i do jiných formulářů daňových přiznání.
</t>
        </r>
      </text>
    </comment>
    <comment ref="D2" authorId="0">
      <text>
        <r>
          <rPr>
            <b/>
            <sz val="8"/>
            <rFont val="Tahoma"/>
            <charset val="238"/>
          </rPr>
          <t>Martin Štěpán:</t>
        </r>
        <r>
          <rPr>
            <sz val="8"/>
            <rFont val="Tahoma"/>
            <charset val="238"/>
          </rPr>
          <t xml:space="preserve">
V zamčených verzích formulářů se tato položka vyplňuje na základě údaje, který byl zadán při platbě SMS.</t>
        </r>
      </text>
    </comment>
    <comment ref="B9" authorId="0">
      <text>
        <r>
          <rPr>
            <b/>
            <sz val="8"/>
            <color indexed="81"/>
            <rFont val="Tahoma"/>
            <family val="2"/>
            <charset val="238"/>
          </rPr>
          <t>Martin Štěpán:</t>
        </r>
        <r>
          <rPr>
            <sz val="8"/>
            <color indexed="81"/>
            <rFont val="Tahoma"/>
            <family val="2"/>
            <charset val="238"/>
          </rPr>
          <t xml:space="preserve">
rodno číslo je potřeba uvést bez lomítka.</t>
        </r>
      </text>
    </comment>
    <comment ref="A13" authorId="1">
      <text>
        <r>
          <rPr>
            <b/>
            <sz val="8"/>
            <color indexed="81"/>
            <rFont val="Tahoma"/>
            <family val="2"/>
            <charset val="238"/>
          </rPr>
          <t xml:space="preserve">Martin Štěpán: </t>
        </r>
        <r>
          <rPr>
            <sz val="8"/>
            <color indexed="81"/>
            <rFont val="Tahoma"/>
            <family val="2"/>
            <charset val="23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text>
        <r>
          <rPr>
            <b/>
            <sz val="8"/>
            <color indexed="81"/>
            <rFont val="Tahoma"/>
            <family val="2"/>
            <charset val="238"/>
          </rPr>
          <t xml:space="preserve">Martin Štěpán: </t>
        </r>
        <r>
          <rPr>
            <sz val="8"/>
            <color indexed="81"/>
            <rFont val="Tahoma"/>
            <family val="2"/>
            <charset val="23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18" authorId="2">
      <text>
        <r>
          <rPr>
            <b/>
            <sz val="8"/>
            <color indexed="81"/>
            <rFont val="Tahoma"/>
            <family val="2"/>
            <charset val="238"/>
          </rPr>
          <t xml:space="preserve">Martin Štěpán: </t>
        </r>
        <r>
          <rPr>
            <sz val="8"/>
            <color indexed="81"/>
            <rFont val="Tahoma"/>
            <family val="2"/>
            <charset val="238"/>
          </rPr>
          <t xml:space="preserve">Data v buňce B18 je potřeba vyplnit pomocí rozevíracího seznamu ( = je potřeba kliknout na šipku, která se po vstupu na buňku B18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"prah", nabízí se mi pouze slova obsahující tento řetězec, v daném případě mj. Praha a Jílové u Prahy ). </t>
        </r>
      </text>
    </comment>
    <comment ref="A20" authorId="2">
      <text>
        <r>
          <rPr>
            <b/>
            <sz val="8"/>
            <color indexed="81"/>
            <rFont val="Tahoma"/>
            <family val="2"/>
            <charset val="238"/>
          </rPr>
          <t xml:space="preserve">Martin Štěpán: </t>
        </r>
        <r>
          <rPr>
            <sz val="8"/>
            <color indexed="81"/>
            <rFont val="Tahoma"/>
            <family val="2"/>
            <charset val="23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text>
        <r>
          <rPr>
            <b/>
            <sz val="8"/>
            <color indexed="81"/>
            <rFont val="Tahoma"/>
            <family val="2"/>
            <charset val="238"/>
          </rPr>
          <t>Martin Štěpán:</t>
        </r>
        <r>
          <rPr>
            <sz val="8"/>
            <color indexed="81"/>
            <rFont val="Tahoma"/>
            <family val="2"/>
            <charset val="23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2.xml><?xml version="1.0" encoding="utf-8"?>
<comments xmlns="http://schemas.openxmlformats.org/spreadsheetml/2006/main">
  <authors>
    <author>Martin Štěpán</author>
  </authors>
  <commentList>
    <comment ref="A11" authorId="0">
      <text>
        <r>
          <rPr>
            <b/>
            <sz val="8"/>
            <color indexed="81"/>
            <rFont val="Tahoma"/>
            <family val="2"/>
            <charset val="238"/>
          </rPr>
          <t>Martin Štěpán:</t>
        </r>
        <r>
          <rPr>
            <sz val="8"/>
            <color indexed="81"/>
            <rFont val="Tahoma"/>
            <family val="2"/>
            <charset val="238"/>
          </rPr>
          <t xml:space="preserve">
Nejdená-li se o řádné přiznání, vyplňte řetězec xxxxx.</t>
        </r>
      </text>
    </comment>
    <comment ref="C11" authorId="0">
      <text>
        <r>
          <rPr>
            <b/>
            <sz val="8"/>
            <color indexed="81"/>
            <rFont val="Tahoma"/>
            <family val="2"/>
            <charset val="238"/>
          </rPr>
          <t>Martin Štěpán:</t>
        </r>
        <r>
          <rPr>
            <sz val="8"/>
            <color indexed="81"/>
            <rFont val="Tahoma"/>
            <family val="2"/>
            <charset val="238"/>
          </rPr>
          <t xml:space="preserve">
Jedná-li se o opravné přiznání, vepište text opravné.</t>
        </r>
      </text>
    </comment>
    <comment ref="E11" authorId="0">
      <text>
        <r>
          <rPr>
            <b/>
            <sz val="8"/>
            <color indexed="81"/>
            <rFont val="Tahoma"/>
            <family val="2"/>
            <charset val="238"/>
          </rPr>
          <t>Martin Štěpán:</t>
        </r>
        <r>
          <rPr>
            <sz val="8"/>
            <color indexed="81"/>
            <rFont val="Tahoma"/>
            <family val="2"/>
            <charset val="238"/>
          </rPr>
          <t xml:space="preserve">
Jedná-li se o dodatečné přiznání, vepište text dodatečné. Nezapomeňte též vyplnit následující kolonku ( den zjištění důvodů pro podání dodatčeného DAP ).</t>
        </r>
      </text>
    </comment>
  </commentList>
</comments>
</file>

<file path=xl/comments3.xml><?xml version="1.0" encoding="utf-8"?>
<comments xmlns="http://schemas.openxmlformats.org/spreadsheetml/2006/main">
  <authors>
    <author>Martin Štěpán</author>
  </authors>
  <commentList>
    <comment ref="D17" authorId="0">
      <text>
        <r>
          <rPr>
            <b/>
            <sz val="8"/>
            <color indexed="81"/>
            <rFont val="Tahoma"/>
            <family val="2"/>
            <charset val="238"/>
          </rPr>
          <t>Martin Štěpán:</t>
        </r>
        <r>
          <rPr>
            <sz val="8"/>
            <color indexed="81"/>
            <rFont val="Tahoma"/>
            <family val="2"/>
            <charset val="238"/>
          </rPr>
          <t xml:space="preserve">
Před vyplněním této tabulky vyplňte nejdříve Přílohu k této tabulce ( viz list Př_tab_I ).</t>
        </r>
      </text>
    </comment>
  </commentList>
</comments>
</file>

<file path=xl/comments4.xml><?xml version="1.0" encoding="utf-8"?>
<comments xmlns="http://schemas.openxmlformats.org/spreadsheetml/2006/main">
  <authors>
    <author>Martin Štěpán</author>
  </authors>
  <commentList>
    <comment ref="B1" authorId="0">
      <text>
        <r>
          <rPr>
            <b/>
            <sz val="8"/>
            <color indexed="81"/>
            <rFont val="Tahoma"/>
            <family val="2"/>
            <charset val="238"/>
          </rPr>
          <t>Martin Štěpán - Návod k použití :</t>
        </r>
        <r>
          <rPr>
            <sz val="8"/>
            <color indexed="81"/>
            <rFont val="Tahoma"/>
            <family val="2"/>
            <charset val="238"/>
          </rPr>
          <t xml:space="preserve">
Tato příloha je povinnou přílohou daňového přiznání, kterou musí společně s daňovým přiznáním podat každý poplatník. V příloze je potřeba okomentovat všechny řádky daňového přiznání, u nichž se ve formuláři daňového přiznání vyskytuje index </t>
        </r>
        <r>
          <rPr>
            <vertAlign val="superscript"/>
            <sz val="8"/>
            <color indexed="81"/>
            <rFont val="Tahoma"/>
            <family val="2"/>
            <charset val="238"/>
          </rPr>
          <t>8)</t>
        </r>
        <r>
          <rPr>
            <sz val="8"/>
            <color indexed="81"/>
            <rFont val="Tahoma"/>
            <family val="2"/>
            <charset val="238"/>
          </rPr>
          <t xml:space="preserve">. 
Pokud takový řádek daňového přiznání ve Vašem konkrétním případě nevyplňujete, vyznačte v příloze text XXX. 
Náš formulář se snažil podchytit všechny možné případy, které se mohou vyskytovat, nedělá si však nárok na úplnost. Příloha je připravená tak, že není problém si další potřebné řádky doplnit, a samozřejmě je možné texty, které se netýkají Vašeho konkrétního přiznání, odmazávat.
</t>
        </r>
        <r>
          <rPr>
            <b/>
            <sz val="8"/>
            <color indexed="81"/>
            <rFont val="Tahoma"/>
            <family val="2"/>
            <charset val="238"/>
          </rPr>
          <t>Odstraňovat lze pouze ty řádky, které mají ve sloupci A bílé pole. Pokus o odstranění řádků s červeným polem ve sloupci A vede k nezvratnému poškození formuláře !</t>
        </r>
        <r>
          <rPr>
            <sz val="8"/>
            <color indexed="81"/>
            <rFont val="Tahoma"/>
            <family val="2"/>
            <charset val="238"/>
          </rPr>
          <t xml:space="preserve">
Taktéž je možné regulovat výši řádků. Doporučujeme používat tyto výšky řádků : má-li text jeden řádake, nastavte výšku na 18. Má-li text x řádků, nastavte výšku na 13x+3 ( tedy pro 2 řádky = 29, pro 3 řádky 42, pro 4 řádky 55 atd. ) </t>
        </r>
      </text>
    </comment>
    <comment ref="A18" authorId="0">
      <text>
        <r>
          <rPr>
            <b/>
            <sz val="8"/>
            <color indexed="81"/>
            <rFont val="Tahoma"/>
            <family val="2"/>
            <charset val="238"/>
          </rPr>
          <t>Martin Štěpán:</t>
        </r>
        <r>
          <rPr>
            <sz val="8"/>
            <color indexed="81"/>
            <rFont val="Tahoma"/>
            <family val="2"/>
            <charset val="238"/>
          </rPr>
          <t xml:space="preserve">
Odstraňovat lze pouze ty řádky, které mají ve sloupci A bílé pole. </t>
        </r>
        <r>
          <rPr>
            <b/>
            <sz val="8"/>
            <color indexed="81"/>
            <rFont val="Tahoma"/>
            <family val="2"/>
            <charset val="238"/>
          </rPr>
          <t>Pokus o odstranění řádků s červeným polem ve sloupci A vede k nezvratnému poškození formuláře !</t>
        </r>
      </text>
    </comment>
  </commentList>
</comments>
</file>

<file path=xl/sharedStrings.xml><?xml version="1.0" encoding="utf-8"?>
<sst xmlns="http://schemas.openxmlformats.org/spreadsheetml/2006/main" count="10712" uniqueCount="9170">
  <si>
    <t>10) § 17 odst. 3 zákona</t>
  </si>
  <si>
    <t>8) Bude-li vyplněn některý z takto označených řádků, je nutné ve smyslu dílčích pokynů pro jejich vyplnění, rozvést na zvláštní příloze věcnou náplň částky vykázané na příslušném řádku, popřípadě její propočet. Při elektronickém podání daňového přiznání jsou textová pole pro vyplnění zvláštních příloh součástí programového vybavení aplikace.</t>
  </si>
  <si>
    <t>Výpočet a uplatňování slev na dani z příjmů právnických osob</t>
  </si>
  <si>
    <t>podle § 35a nebo § 35b zákona č. 586/1992 Sb.,</t>
  </si>
  <si>
    <t>o daních z příjmů, ve znění pozdějších předpisů (dále jen „zákon“),</t>
  </si>
  <si>
    <t>za zdaňovací období od</t>
  </si>
  <si>
    <t>Sleva je uplatňována na základě rozhodnutí Ministerstva průmyslu a obchodu</t>
  </si>
  <si>
    <t>Upozornění: Výpočet se neprovádí, pokud byla na ř. 220 II. oddílu přiznání za běžné zdaňovací období vykázána daňová ztráta.</t>
  </si>
  <si>
    <t>Rozdíl, o který úrokové příjmy zahrnované do základu daně podle § 20 odst. 1 zákona převyšují s nimi související výdaje (náklady)</t>
  </si>
  <si>
    <t>Základ daně pro výpočet slevy (ř. 1 – 2)</t>
  </si>
  <si>
    <t>Sazba daně (v %) podle § 21 odst. 1 zákona, ve spojení s § 21 odst. 6 zákona (ze ř. 280 II. oddílu)</t>
  </si>
  <si>
    <t>Sleva na dani podle § 35a odst. 1 zákona, zaokrouhlená na celé Kč dolů (§ 35a odst. 5 zákona) (ř. 3 x ř. 4)/100</t>
  </si>
  <si>
    <t>6*)</t>
  </si>
  <si>
    <t>Část změny základu daně sníženého o položky podle § 20 odst. 8 a § 34 zákona (ř. 1), vzniklá porušením podmínky podle § 35a odst. 2 písm. a) zákona</t>
  </si>
  <si>
    <t>Částka snížení nároku na slevu podle § 35a odst. 6 zákona, zaokrouhlená na celé Kč dolů (ř. 6 x ř. 4)/100</t>
  </si>
  <si>
    <t>Výsledná sleva na dani podle § 35a zákona (ř. 5 – 7)</t>
  </si>
  <si>
    <t>*) specifikace částky na tomto řádku podle jednotlivých skutečností představujících porušení podmínky podle § 35a odst. 2 písm. a) zákona se uvede na zvláštní příloze; bude-li podáváno řádné nebo opravné daňové přiznání, na řádcích 6 a 7 se uvede nula (0)</t>
  </si>
  <si>
    <t>První zdaňovací období podle § 35a odst. 3 zákona</t>
  </si>
  <si>
    <t>Nepřekročitelný souhrn slev na dani za období podle § 35a odst. 3 zákona, stanovený podle § 35a odst. 4 zákona</t>
  </si>
  <si>
    <t xml:space="preserve">Částka slev uplatněných v předcházejících zdaňovacích obdobích </t>
  </si>
  <si>
    <t>Částka slev, kterou lze uplatnit v následujících zdaňovacích obdobích (sl. 1 – sl. 2)</t>
  </si>
  <si>
    <t>Částka slevy uplatněná v daném zdaňovacím období**) (max. částka ze sl. 3)</t>
  </si>
  <si>
    <r>
      <t>I. Výpočet slevy podle § 35a zákona</t>
    </r>
    <r>
      <rPr>
        <b/>
        <vertAlign val="superscript"/>
        <sz val="10"/>
        <rFont val="Arial"/>
        <family val="2"/>
        <charset val="238"/>
      </rPr>
      <t>1)</t>
    </r>
    <r>
      <rPr>
        <b/>
        <sz val="10"/>
        <rFont val="Arial"/>
        <family val="2"/>
        <charset val="238"/>
      </rPr>
      <t xml:space="preserve"> </t>
    </r>
    <r>
      <rPr>
        <sz val="10"/>
        <rFont val="Arial"/>
        <family val="2"/>
        <charset val="238"/>
      </rPr>
      <t>(vyplní se v celých Kč)</t>
    </r>
  </si>
  <si>
    <r>
      <t xml:space="preserve">Uplatňování slev podle § 35a odst. 4 zákona </t>
    </r>
    <r>
      <rPr>
        <sz val="10"/>
        <rFont val="Arial"/>
        <family val="2"/>
        <charset val="238"/>
      </rPr>
      <t>(vyplní se v celých Kč)</t>
    </r>
  </si>
  <si>
    <t>Částka S1 (§ 35b odst. 1 písm. a) zákona)</t>
  </si>
  <si>
    <t>Upravená částka S2 (§ 35b odst. 1 písm. b), s přihlédnutím k § 35b odst. 3 zákona)</t>
  </si>
  <si>
    <t>Sleva na dani podle § 35b zákona (ř. 1 – 2)</t>
  </si>
  <si>
    <t>Výsledná sleva na dani podle § 35b zákona (ř. 3 – 5)</t>
  </si>
  <si>
    <t>*) specifikace částky na tomto řádku podle jednotlivých skutečností představujících porušení podmínky podle § 35a odst. 2 písm. a) zákona se uvede na zvláštní příloze; bude-li podáváno řádné nebo opravné daňové přiznání, na řádcích 4 a 5 se uvede nula (0)</t>
  </si>
  <si>
    <r>
      <t>a) výpočet částky S1 podle § 35b odst. 1 písm. a) zákona</t>
    </r>
    <r>
      <rPr>
        <sz val="10"/>
        <rFont val="Arial"/>
        <family val="2"/>
        <charset val="238"/>
      </rPr>
      <t xml:space="preserve"> (vyplní se v celých Kč)</t>
    </r>
  </si>
  <si>
    <t>Sazba daně (v %) podle § 21 odst. 1, ve spojení s § 21 odst. 6 zákona (ze ř. 280 II. oddílu)</t>
  </si>
  <si>
    <t>Částka S1 podle § 35b odst. 1 písm. a) zákona, zaokrouhlená na celé Kč dolů (§ 35b odst. 6, ve spojení s § 35a odst. 5 zákona) (ř. 3 x ř. 4)/100</t>
  </si>
  <si>
    <t>Nepřekročitelný souhrn slev na dani za období podle § 35b odst. 4 zákona, stanovený podle § 35b odst. 5 zákona</t>
  </si>
  <si>
    <r>
      <t>b) výpočet částky S2 podle § 35b odst. 1 písm. b) zákona</t>
    </r>
    <r>
      <rPr>
        <sz val="10"/>
        <rFont val="Arial"/>
        <family val="2"/>
        <charset val="238"/>
      </rPr>
      <t xml:space="preserve"> (vyplní se v celých Kč)</t>
    </r>
  </si>
  <si>
    <t>Identifikátor datové schránky :</t>
  </si>
  <si>
    <r>
      <t>Uplatňování slev podle § 35b odst. 5 zákona</t>
    </r>
    <r>
      <rPr>
        <sz val="10"/>
        <rFont val="Arial"/>
        <family val="2"/>
        <charset val="238"/>
      </rPr>
      <t xml:space="preserve"> (vyplní se v celých Kč)</t>
    </r>
  </si>
  <si>
    <t>Samostatná příloha k tabulce I přílohy č. 1 II.oddílu</t>
  </si>
  <si>
    <r>
      <t>II. Výpočet slevy podle § 35b zákona</t>
    </r>
    <r>
      <rPr>
        <vertAlign val="superscript"/>
        <sz val="10"/>
        <rFont val="Arial"/>
        <family val="2"/>
        <charset val="238"/>
      </rPr>
      <t xml:space="preserve">1) </t>
    </r>
  </si>
  <si>
    <t>K vyplnění formulářů stažených z našich stránek a k jejich plnohodnotnému využití není znalost hesla nutná. Pokud vám formulář hlásí, že do určité buňky nelze zapsat, znamená to, že údaj v této buňce bude přenesen nebo vypočítán na základě údajů zapsaných do některých z předcházejících (odemčených) buněk. Tyto přecházející buňky jsou uvedeny zpravidla jako vzorec v původní uzamčené buňce.</t>
  </si>
  <si>
    <t>Jak mám formulář vytisknout ?</t>
  </si>
  <si>
    <t xml:space="preserve">Nejjednodušeji lze formulář vytisknout tak, že tisknete list po listu. Chcete-li vytisknout celý formulář najednou, zvolte ve volbě Tisk volbu Celý sešit a vyberte příslušné stránky. Formuláře jsou optimalizovány pro tiskárny HP 4 L, HP 5 L, HP 1100 a HP 2200. Zběžně byly testovány i na některých dalších běžných typech tiskáren, zpravidla se problémy nevyskytly. Přesto je možné, že některé tiskárny si soubory přetransformují tak, že se jednotlivé stránky nevejdou na jeden list papíru. V daném případě nemůžeme než doporučit zakoupení odemčených formulářů a jejich nastavení pro potřeby Vaší tiskárny.
</t>
  </si>
  <si>
    <t>Může to být způsobeno dvojím důvodem. Za prvé, číslo zapsané do příslušné buňky je větší, než na jaké je buňka stavěna. Ve většině případů je důvodem to, že do buňky, kam se mají psát částky v tisících korunách, napíšou korunové hodnoty, a formulář je pak nevezme. Druhým důvodem může být skutečnost, že Excel v nějaké buňce očekává číslo a místo něho je vepsaná textová hodnota. Za textovou hodnotu Excel považuje i číslo s vepsanou mezerou. Nikdy proto nepište 1_500, ale vždy v kuse 1500, jakkoli to pak Excel přetransformuje na 1 500.</t>
  </si>
  <si>
    <t>Nemusíte. Pokud chcete stáhnout aktualizovaný formulář, který jste si již zaplatil, můžete si ho se stejným kodem stáhnout až 5x. Kód je tedy dobré si uchovat. Pokud budete chtít stahovat větší množství formulářů a opakovaně, nabízíme možnost zřídit si tzv otevřený přístup. Za částku 3000,- Kč, placených přes fakturu, Vám přidělíme kod, kterým se dostanete po celý kalendářní rok ke všem formulářům na serveru a ty budete moci používat pro jednu právnickou nebo fyzickou osobu.</t>
  </si>
  <si>
    <t>Proč nemohu vpisovat do všech buněk ?</t>
  </si>
  <si>
    <t>Identifikační číslo</t>
  </si>
  <si>
    <t>Stát zdroje příjmů, z nichž je podle smlouvy o zamezení
dvojího zdanění uplatňován zápočet daně zaplacené v tomto státě</t>
  </si>
  <si>
    <t>Kód :</t>
  </si>
  <si>
    <t>Celková daň, která se vztahuje k příjmům plynoucím ze zdrojů na území České republiky i ze zdrojů v zahraničí (ř. 310 II. oddílu)</t>
  </si>
  <si>
    <t>Základ daně před uplatněním položek odčitatelných od základu daně a nezdanitelných částí základu daně (ř. 220 II. oddílu)</t>
  </si>
  <si>
    <t>Daň zaplacená z příjmů (výnosů) ve státě zdroje</t>
  </si>
  <si>
    <t>Celkové příjmy (výnosy) dosažené ve státě jejich zdroje</t>
  </si>
  <si>
    <t>Výdaje (náklady) související s celkovými příjmy dosaženými ve státě jejich zdroje</t>
  </si>
  <si>
    <t>Příjmy podléhající zdanění ve státě jejich zdroje podle § 38f odst. 3 zákona</t>
  </si>
  <si>
    <t>Částka daně zaplacené ve státě zdroje příjmů, o niž lze snížit
daňovou povinnost metodou prostého zápočtu, zaokrouhlená
na celé Kč nahoru, nejvýše však částka ze ř. 3</t>
  </si>
  <si>
    <t>ř.1 x ř.6 / ř.2</t>
  </si>
  <si>
    <t>K ř. 1 Uvede se daň vztahující se k příjmům plynoucím ze zdrojů na území České republiky i ze zdrojů v zahraničí, která se převezme z řádku 310 II. oddílu přiznání.</t>
  </si>
  <si>
    <t>K ř. 2 Na tomto řádku bude uveden základ daně před uplatněním položek odčitatelných od základu daně a nezdanitelných částí základu
daně, který se převezme z řádku 220 II. oddílu přiznání.</t>
  </si>
  <si>
    <t>* výnosy, které již byly u poplatníka zdaněny podle tohoto zákona srážkovou daní.</t>
  </si>
  <si>
    <t>Při přepočtu daně zaplacené v zahraničí na Kč se pro účely jejího zápočtu používají kursy devizového trhu vyhlášené ČNB, uplatňované
v účetnictví poplatníka (§ 38 odst. 1 zákona).</t>
  </si>
  <si>
    <t>K ř. 4 Uvede se úhrn hrubých příjmů (výnosů) zdaněných ve státě zdroje.</t>
  </si>
  <si>
    <t>Při přepočtu příjmů ze zdrojů v daném státě na Kč se pro účely zápočtu používají kursy devizového trhu vyhlášené ČNB, uplatňované
v účetnictví poplatníka (§ 38 odst. 1 zákona ).</t>
  </si>
  <si>
    <t>Při přepočtu souvisejících zahraničních výdajů (nákladů) na Kč se pro účely zápočtu používají kursy devizového trhu vyhlášené ČNB,
uplatňované v účetnictví poplatníka (§ 38 odst. 1 zákona).</t>
  </si>
  <si>
    <t>K ř. 6 Uvede se příjem podléhající zdanění ve státě zdroje (§ 38f odst. 3 zákona). Bude-li na tomto řádku vykázáno záporné číslo (daňová
ztráta), následující řádek 7 se nevyplňuje.</t>
  </si>
  <si>
    <t>K ř. 7 Částka vypočtená na tomto řádku se zahrne do celkové částky na ř. 3 tabulky I. Zápočet daně zaplacené v zahraničí.</t>
  </si>
  <si>
    <r>
      <t xml:space="preserve">I. Zápočet daně zaplacené v zahraničí metodou prostého zápočtu </t>
    </r>
    <r>
      <rPr>
        <b/>
        <vertAlign val="superscript"/>
        <sz val="8"/>
        <rFont val="Arial"/>
        <family val="2"/>
        <charset val="238"/>
      </rPr>
      <t>5)</t>
    </r>
  </si>
  <si>
    <r>
      <t xml:space="preserve">Pokyny k vyplnění samostatné přílohy k tabulce </t>
    </r>
    <r>
      <rPr>
        <b/>
        <sz val="8"/>
        <rFont val="Arial"/>
        <family val="2"/>
        <charset val="238"/>
      </rPr>
      <t>I. Zápočet daně zaplacené v zahraničí</t>
    </r>
  </si>
  <si>
    <t>K ř. 3 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4 zákona). Částka vykázaná na tomto řádku se zahrne do celkové
částky na ř. 2 tabulky I. Zápočet daně zaplacené v zahraničí.</t>
  </si>
  <si>
    <t>K ř. 5 Na tomto řádku bude uveden úhrn výdajů (nákladů)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t>
  </si>
  <si>
    <t>Nelze-li u některých výdajů (nákladů) prokazatelně stanovit, zda souvisí s příjmy (výnosy) plynoucími ze zdrojů v daném státě,
považuje se za související výdaje (náklady) jejich část stanovená ve stejném poměru, v jakém příjmy (výnosy) plynoucí ze zdrojů
v zahraničí nesnížené o výdaje (náklady) připadají na celosvětové příjmy (výnosy) (§ 38f odst. 3 zákona).</t>
  </si>
  <si>
    <t>Poplatník, který je společníkem veřejné obchodní společnosti nebo komplementářem komanditní společnosti, zahrne do částky na
ř. 1 též na něho připadající poměrnou část daně zaplacené v tomto státě vztahující se k veřejné obchodní společnosti nebo komanditní
společnosti, na ř. 2 poměrnou část příjmů (výnosů) ze zdrojů v daném státě a na ř. 3 poměrnou část s nimi souvisejících výdajů (nákladů).
Tento poplatník vyplňuje samostatnou přílohu i při uplatnění nároku na zápočet daně, kterou ve státě, s nímž má Česká republika uzavřenu
smlouvu o zamezení dvojího zdanění, zaplatila pouze veřejná obchodní společnost, jejímž je společníkem, nebo komanditní společnost,
jejímž je komplementářem. V tomto případě na těchto řádcích uvede jen na něho připadající poměrné části daně zaplacené v daném státě
příjmů, (výnosů) ze zdrojů v tomto státě a s nimi souvisejících výdajů ( nákladů ).</t>
  </si>
  <si>
    <t>Objem nákladů vhodných na poskytnutí podpory, vztahujících se k investičnímu projektu, stanovený rozhodnutím Úřadu pro ochranu hospodářské soutěže podle § 6 odst. 3 zákona č. 59/2000 Sb., o veřejné podpoře (v celých Kč)</t>
  </si>
  <si>
    <t>Míra veřejné podpory stanovená zhodnutím Úřadu pro ochranu hospodářské
soutěže podle § 6 odst. 3 zákona č. 59/2000 Sb., o veřejné podpoře (v %)</t>
  </si>
  <si>
    <t>Maximální celková hodnota veřejné podpory stanovená rozhodnutím Úřadu pro ochranu hospodářské soutěže podle § 6 odst. 3 zákona č. 59/2000 Sb., o veřejné podpoře (v celých Kč)  (ř.1 x ř.2)/100</t>
  </si>
  <si>
    <t>Úhrnný objem investic do vhodných nákladů, vymezených rozhodnutím Úřadu pro ochranu hospodářské soutěže podle § 6 odst. 3 zákona č. 59/2000 Sb., o veřejné podpoře, skutečně vynaložený do konce hodnoceného období, maximálně do částky na ř. 1 (v celých Kč)</t>
  </si>
  <si>
    <t>Maximální celková hodnota veřejné podpory stanovená rozhodnutím Úřadu pro ochranu hospodářské soutěže podle § 6 odst. 3 zákona č. 59/2000 Sb., o veřejné podpoře, uplatnitelná do konce hodnoceného období (v celých Kč) (ř.4 x ř.2)/100</t>
  </si>
  <si>
    <t>Skutečná částka zvýhodnění při převodu technicky vybaveného území za zvýhodněnou cenu (§ 1 odst. 2 písm. b) ZIP) nebo při převodu pozemků (§ 1 odst. 2 písm. e) ZIP), odpovídající rozdílu mezi cenou stanovenou podle zákona č. 151/1997 Sb., o oceňování majetku, ve znění pozdějších předpisů, a cenou skutečně zaplacenou do konce hodnoceného období (v celých Kč)</t>
  </si>
  <si>
    <t xml:space="preserve">Skutečné čerpání hmotné podpory rekvalifi kace (§ 1 odst. 2 písm. c) ZIP) do konce hodnoceného období (v celých Kč), pokud musí být na základě rozhodnutí Úřadu pro ochranu hospodářské soutěže zahrnuta do celkové výše veřejné podpory </t>
  </si>
  <si>
    <t>Nepřekročitelný souhrn slev na dani (§ 1 odst. 2 písm. a) ZIP) do konce hodnoceného období, stanovený podle § 35a odst. 4 nebo § 35b odst. 5 zákona o daních z příjmů: (ř. 5 – 6 – 7 – 8) &gt; 0)*</t>
  </si>
  <si>
    <t>Náklady, které mohou být podpořeny (§ 3 odst. 2 písm. c) ve spojení s § 6a odst. 1 ZIP) (v celých Kč)</t>
  </si>
  <si>
    <t xml:space="preserve">Přípustná míra veřejné podpory podle § 5 odst. 4 písm. d) ve spojení s § 6 odst. 1 ZIP (v %) </t>
  </si>
  <si>
    <t>Úhrnný objem investic do vhodných nákladů, skutečně vynaložený do konce hodnoceného období, maximálně do částky na ř. 1 (v celých Kč)</t>
  </si>
  <si>
    <t>Maximální přípustná hodnota veřejné podpory uplatnitelná do konce hodnoceného období (v celých Kč) (ř.4 x ř.2)/100</t>
  </si>
  <si>
    <t>Skutečné čerpání hmotné podpory na vytváření nových pracovních míst
(§ 1 odst. 2 písm. c) ZIP) do konce hodnoceného období (v celých Kč)</t>
  </si>
  <si>
    <t>Nepřekročitelný souhrn slev na dani (§ 1 odst. 1 písm. a) ZIP) do konce hodnoceného období, stanovený podle § 35a odst. 4 nebo § 35b odst. 5 ZDP (ř. 5 – 6 – 7) &gt; 0) *)</t>
  </si>
  <si>
    <t>Maximální míra veřejné podpory podle § 5 odst. 5 písm. d), ve spojení s § 6 odst. 1 ZIP (v %)</t>
  </si>
  <si>
    <t xml:space="preserve">Maximální výše veřejné podpory podle § 5 odst. 5 písm. d), ve spojení s § 6 odst. 2 ZIP (v celých Kč) </t>
  </si>
  <si>
    <t xml:space="preserve">Způsobilé náklady (§ 6a odst. 1 písm. a)* b)*) bod 1.* 2.*) ZIP), vynaložené do konce hodnoceného období (v celých Kč) </t>
  </si>
  <si>
    <t>Maximální výše veřejné podpory uplatnitelná do konce hodnoceného období, nejvýše do částky na ř. 2 (v celých Kč)  (ř.3 x ř.1)/100</t>
  </si>
  <si>
    <t xml:space="preserve">Skutečná částka cenového zvýhodnění při převodu pozemků včetně související infrastruktury (§ 1a odst. 1 písm. a) bodu 2) ZIP), poskytnutého do konce hodnoceného období (v celých Kč) </t>
  </si>
  <si>
    <t xml:space="preserve">Skutečné čerpání hmotné podpory na vytváření nových pracovních míst (§ 1a odst. 1 písm. a) bodu 3 ZIP) do konce hodnoceného období (v celých Kč) </t>
  </si>
  <si>
    <t xml:space="preserve">Částka hmotné podpory rekvalifi kace nebo školení zaměstnanců (§ 1a odst. 1 písm. a) bod 4, ve spojení s § 2 odst. 8 ZIP), uhrazované do konce hodnoceného období samostatně vedle investičních pobídek podle § 1a odst. 1 písm. a) bodu 1 až 3 a 5 ZIP (v celých Kč) </t>
  </si>
  <si>
    <t xml:space="preserve">Skutečné čerpání hmotné podpory pořízení dlouhodobého hmotného a nehmotného majetku pro strategickou investiční akci (§ 1a odst. 1 písm. a) bod 5 ZIP), do konce hodnoceného období (v celých Kč) </t>
  </si>
  <si>
    <t>Nepřekročitelný souhrn slev na dani (§ 1a odst. 1 písm. a) bod 1. ZIP) do konce hodnoceného období, stanovený podle § 35a odst. 4 nebo § 35b odst. 5 ZDP (ř. 4 - 5 - 6 - 7 - 8) &gt; 0) *)</t>
  </si>
  <si>
    <r>
      <t>3</t>
    </r>
    <r>
      <rPr>
        <vertAlign val="superscript"/>
        <sz val="8"/>
        <rFont val="Arial"/>
        <family val="2"/>
        <charset val="238"/>
      </rPr>
      <t>1)</t>
    </r>
  </si>
  <si>
    <t>Přípustná hodnota veřejné podpory podle § 6 odst. 2 ZIP (v celých Kč)      (ř.1 x ř.2)/100</t>
  </si>
  <si>
    <t>Ve formulářích jsou buňky čtyř typů :
Buňky principiálně nepřepsatelné - jedná se o buňky, které obsahují na tiskopisech předtištěné údaje. Tyto buňky jsou ve formulářích zamčené a pro uživatele nedostupné. 
Buňky nepřepsatelné - jedná se o buňky, které obsahují údaje vypočítané nebo jinak odvozené z již vyplněných buněk. Nesouhlasí-li údaj v této buňce, je třeba opravit ty buňky, z nichž se údaje odvozují. Tyto buňky jsou ve formulářích zamčené a pro uživatele nedostupné. 
Buňky přepsatelné - jedná se o buňky, které obsahují údaje vypočítané nebo jinak odvozené z již vyplněných buněk, ale které za určitých situacích mohou obsahovat i jiné údaje. Nesouhlasí-li údaj v této buňce, je třeba jej prostě přepsat na údaj správný. Tyto buňky nejsou ve formulářích zamčené a umožňují uživateli správné údaje přímo vepsat. 
Buňky prázdné - jedná se o buňky, jejichž údaj je třeba vyplnit.</t>
  </si>
  <si>
    <t xml:space="preserve">Vlastní přiznání je uloženo na dalších listech excelovského souboru. Listy lze zpravidla vidět jako záložky na spodní liště souboru, v případě tohoto přiznání se další listy jmenují 1, 2 atd. V případě, že si otevřete soubor přímo v internetovém prohlížeči, může se stát, že další listy nejsou vidět. Pak můžete buď (1) soubor uložit na svůj počítač a otevřít jej  přímo v Excelu, nebo (2) přeskakovat mezi listy klávesou Ctrl+PageUp a Ctrl+PageDown.
</t>
  </si>
  <si>
    <t>* výnosy minulého zdaňovacího období zaúčtované v účetnictví běžného zdaňovacího období, které byly jako daňově účinné výnosy zahrnuty v přiznání minulého účetního období.</t>
  </si>
  <si>
    <t>Základní list daňového poplatníka</t>
  </si>
  <si>
    <t>FYZICKÁ OSOBA</t>
  </si>
  <si>
    <t>PRÁVNICKÁ OSOBA</t>
  </si>
  <si>
    <t>Obchodní firma :</t>
  </si>
  <si>
    <t>Rodné příjmení :</t>
  </si>
  <si>
    <t>Titul :</t>
  </si>
  <si>
    <t>Dodatek obchodní firmy :</t>
  </si>
  <si>
    <t>* výnosy běžného zdaňovacího období zaúčtované v účetnictví běžného zdaňovacího období, které souvisí s výdaji neuznanými v předchozích zdaňovacích obdobích jako daňové výdaje.</t>
  </si>
  <si>
    <t>Datum narození :</t>
  </si>
  <si>
    <t>Rodné číslo :</t>
  </si>
  <si>
    <t>IČO :</t>
  </si>
  <si>
    <t>Variabilní symbol u OSSZ :</t>
  </si>
  <si>
    <t xml:space="preserve">SPOLEČNÉ ÚDAJE </t>
  </si>
  <si>
    <t xml:space="preserve">Zástupce </t>
  </si>
  <si>
    <t>Jméno :</t>
  </si>
  <si>
    <t>Bydliště /Sídlo právnické osoby</t>
  </si>
  <si>
    <t>Příjmení :</t>
  </si>
  <si>
    <t>Ulice :</t>
  </si>
  <si>
    <t>Číslo popisné :</t>
  </si>
  <si>
    <t>Funkce :</t>
  </si>
  <si>
    <t>Obec :</t>
  </si>
  <si>
    <t>PSČ :</t>
  </si>
  <si>
    <t xml:space="preserve">Daňový poradce </t>
  </si>
  <si>
    <t>Stát :</t>
  </si>
  <si>
    <t>Okresní město :</t>
  </si>
  <si>
    <t>Kontaktní údaje :</t>
  </si>
  <si>
    <t>Telefon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</si>
  <si>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</si>
  <si>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</si>
  <si>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</si>
  <si>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</si>
  <si>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</si>
  <si>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</si>
  <si>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</si>
  <si>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</si>
  <si>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</si>
  <si>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</si>
  <si>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</si>
  <si>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</si>
  <si>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</si>
  <si>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</si>
  <si>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Odpisy hmotného majetku podle § 30 odst. 4 zákona, ve znění účinném do 31. prosince 2007</t>
  </si>
  <si>
    <r>
      <t>ANO I NE</t>
    </r>
    <r>
      <rPr>
        <vertAlign val="superscript"/>
        <sz val="10"/>
        <rFont val="Arial CE"/>
        <charset val="238"/>
      </rPr>
      <t>2)</t>
    </r>
  </si>
  <si>
    <t>Jméno(-a) a příjmení / Název právnické osoby</t>
  </si>
  <si>
    <t>Datum narození / Evidenční číslo osvědčení daňového poradce / IČ právnické osoby</t>
  </si>
  <si>
    <t>Jméno(-a) a příjmení / Vztah k právnické osobě</t>
  </si>
  <si>
    <t>DIČ :</t>
  </si>
  <si>
    <r>
      <t>08 Přiznání zpracoval a předložil daňový poradce</t>
    </r>
    <r>
      <rPr>
        <vertAlign val="superscript"/>
        <sz val="8"/>
        <rFont val="Arial CE"/>
        <family val="2"/>
        <charset val="238"/>
      </rPr>
      <t>1</t>
    </r>
    <r>
      <rPr>
        <sz val="8"/>
        <rFont val="Arial CE"/>
        <charset val="238"/>
      </rPr>
      <t>)</t>
    </r>
  </si>
  <si>
    <r>
      <t>09 Plná moc daňového poradce k zastupování uložena u finančního úřadu dne</t>
    </r>
    <r>
      <rPr>
        <vertAlign val="superscript"/>
        <sz val="8"/>
        <rFont val="Arial CE"/>
        <family val="2"/>
        <charset val="238"/>
      </rPr>
      <t>2</t>
    </r>
    <r>
      <rPr>
        <sz val="8"/>
        <rFont val="Arial CE"/>
        <charset val="238"/>
      </rPr>
      <t>)</t>
    </r>
  </si>
  <si>
    <t>Poplatník :</t>
  </si>
  <si>
    <t>Částka uvedená na tomto řádku představuje :</t>
  </si>
  <si>
    <t>* výsledek hospodaření za zdaňovací období plynoucí z účetnictví vedeného poplatníkem.</t>
  </si>
  <si>
    <t>* úhrady výnosově zaúčtovaných smluvních pokut a penále, který byly v předchozích letech vyjmuty ze základu daně.</t>
  </si>
  <si>
    <t>* částku sociálního a zdravotního pojištění strženého zaměstnancům za zdaňovací období, která nebylo uhrazeno do 31. ledna následujícího zdaňovacího období.</t>
  </si>
  <si>
    <t>a</t>
  </si>
  <si>
    <t>* výnosově zaúčtované smluvní pokuty a penále, které nebyly do konce zdaňovacího období uhrazeny.</t>
  </si>
  <si>
    <t>* částku sociálního a zdravotního pojištění hrazeného zaměstnavatelem za zaměstnance za minulé zdaňovací období, které bylo uhrazeno po 31. lednu běžného zdaňovacího období.</t>
  </si>
  <si>
    <t xml:space="preserve">* částku sociálního a zdravotního pojištění strženého zaměstnancům v minulém zdaňovacím období, které bylo uhrazeno po 31. lednu běžného zdaňovacího období. </t>
  </si>
  <si>
    <t>* nákladově zaúčtované smluvní pokuty a penále předchozích zdaňovacích období, které byly uhrazeny v průběhu běžného zdaňovacího období.</t>
  </si>
  <si>
    <t>* částku nákladů běžného zdaňovacího období, které jsou proúčtovány v účetnictví následujícího zdaňovacího období.</t>
  </si>
  <si>
    <t>* částku nákladů minulého zdaňovacího období, které jsou proúčtovány v účetnictví běžného zdaňovacího období.</t>
  </si>
  <si>
    <t>* částku výnosů běžného zdaňovacího období, které jsou proúčtovány v účetnictví následujícího zdaňovacího období.</t>
  </si>
  <si>
    <t>Povinná příloha k daňovému přiznání k dani z příjmů právnických osob</t>
  </si>
  <si>
    <t>Zdaňovací období od :</t>
  </si>
  <si>
    <t>do :</t>
  </si>
  <si>
    <t>II.ODDÍL daňového přiznání</t>
  </si>
  <si>
    <t>Řádek 10</t>
  </si>
  <si>
    <t>Řádek 20</t>
  </si>
  <si>
    <t>Řádek 30</t>
  </si>
  <si>
    <t>Řádek 61</t>
  </si>
  <si>
    <t>Řádek 62</t>
  </si>
  <si>
    <t>XXX</t>
  </si>
  <si>
    <t>Řádek 110</t>
  </si>
  <si>
    <t>Řádek 111</t>
  </si>
  <si>
    <t>Řádek 112</t>
  </si>
  <si>
    <t>Řádek 140</t>
  </si>
  <si>
    <t>Řádek 160</t>
  </si>
  <si>
    <t>Řádek 161</t>
  </si>
  <si>
    <t>Řádek 162</t>
  </si>
  <si>
    <t>Řádek 210</t>
  </si>
  <si>
    <t>Řádek 331</t>
  </si>
  <si>
    <t>V.ODDÍL daňového přiznání</t>
  </si>
  <si>
    <t>Řádek 2</t>
  </si>
  <si>
    <t>PŘÍLOHA č. 1 – odstavec C/e)</t>
  </si>
  <si>
    <t>Finanční úřad pro :</t>
  </si>
  <si>
    <t>Územní pracoviště v, ve, pro :</t>
  </si>
  <si>
    <t>Územnímu pracovišti v, ve, pro</t>
  </si>
  <si>
    <t>Finančnímu úřadu pro / Specializovanému finančnímu úřadu</t>
  </si>
  <si>
    <t>I. ODDÍL - údaje o poplatníkovi</t>
  </si>
  <si>
    <t xml:space="preserve">Daňové identifikační číslo </t>
  </si>
  <si>
    <t>Řádek 29</t>
  </si>
  <si>
    <t>PŘÍLOHA č. 1 – odstavec I</t>
  </si>
  <si>
    <t>Řádek 1</t>
  </si>
  <si>
    <r>
      <t>Kód klasifikace CZ-NACE</t>
    </r>
    <r>
      <rPr>
        <vertAlign val="superscript"/>
        <sz val="8"/>
        <rFont val="Arial CE"/>
        <family val="2"/>
        <charset val="238"/>
      </rPr>
      <t>2</t>
    </r>
    <r>
      <rPr>
        <sz val="8"/>
        <rFont val="Arial CE"/>
        <charset val="238"/>
      </rPr>
      <t>)</t>
    </r>
  </si>
  <si>
    <r>
      <t>11 Účetní závěrka nebo přehledy o majetku a závazcích a o příjmech a výdajích, přiloženy</t>
    </r>
    <r>
      <rPr>
        <vertAlign val="superscript"/>
        <sz val="8"/>
        <rFont val="Arial CE"/>
        <family val="2"/>
        <charset val="238"/>
      </rPr>
      <t>1</t>
    </r>
    <r>
      <rPr>
        <sz val="8"/>
        <rFont val="Arial CE"/>
        <charset val="238"/>
      </rPr>
      <t>),</t>
    </r>
    <r>
      <rPr>
        <vertAlign val="superscript"/>
        <sz val="8"/>
        <rFont val="Arial CE"/>
        <family val="2"/>
        <charset val="238"/>
      </rPr>
      <t>7</t>
    </r>
    <r>
      <rPr>
        <sz val="8"/>
        <rFont val="Arial CE"/>
        <charset val="238"/>
      </rPr>
      <t>)</t>
    </r>
  </si>
  <si>
    <t>Výdaje (náklady) neuznávané za výdaje (náklady) vynaložené k dosažení, zajištění a udržení příjmů (§ 25 nebo 24 zákona), pokud jsou zahrnuty ve výsledku hospodaření nebo v rozdílu mezi příjmy a výdaji na ř. 10</t>
  </si>
  <si>
    <t>Příjmy osvobozené od daně podle § 19 zákona, pokud jsou zahrnuty  ve výsledku hospodaření nebo v rozdílu mezi příjmy a výdaji (ř. 10)</t>
  </si>
  <si>
    <t>* paušální výdaje na dopravu silničním motorovým vozidlem podle § 24 odst. 2 písm. zt ) zákona o daních z příjmů.</t>
  </si>
  <si>
    <t>Opravné položky k pohledávkám za dlužníky v insolvenčním řízení vytvořené podle § 8 zákona o rezervách v daném období, za které se podává daňové přiznání</t>
  </si>
  <si>
    <t>Opravné položky k pohledávkám z titulu ručení za celní dluh vytvořené podle § 8b zákona o rezervách v daném období, za které se podává daňové přiznání</t>
  </si>
  <si>
    <t>Podle ust. § 154 a155  zákona č. 280/2009 Sb., daňového řádu, ve znění pozdějších předpisů, žádám tímto jménem společnosti :</t>
  </si>
  <si>
    <t>Obchodní jméno :</t>
  </si>
  <si>
    <t>Sídlo :</t>
  </si>
  <si>
    <t>ŽÁDOST O VRÁCENÍ PŘEPLATKU NA DANI Z PŘIJMU PRÁVNICKÝCH OSOB</t>
  </si>
  <si>
    <t>o vrácení přeplatku na dani z příjmů právnických osob  ve výši :</t>
  </si>
  <si>
    <t>Přeplatek vraťte na účet vedený u :</t>
  </si>
  <si>
    <t>číslo účtu :</t>
  </si>
  <si>
    <t>Přeplatek vznikl podáním daňového přiznání k dani z příjmů právnických osob za zdaňovací</t>
  </si>
  <si>
    <t>odbobí :</t>
  </si>
  <si>
    <t>c) Opravné položky podle § 5a zákona o rezervách - vyplňují pouze spořitelní a úvěrní družstva a ostatní finanční instituce</t>
  </si>
  <si>
    <t>e) Rezerva na opravy hmotného majetku - vyplňují všichni poplatníci</t>
  </si>
  <si>
    <t>řádku vyznačené tabulky přílohy č. 1 II. oddílu,</t>
  </si>
  <si>
    <t>PROHLAŠUJI, ŽE VŠECHNY MNOU UVEDENÉ ÚDAJE V TOMTO PŘIZNÁNÍ JSOU PRAVDIVÉ A ÚPLNÉ A STVRZUJI JE SVÝM PODPISEM</t>
  </si>
  <si>
    <t>3) V případě vykázání ztráty nebo daňové ztráty se uvede částka se znaménkem mínus (-)</t>
  </si>
  <si>
    <t>4) Vyplní pouze poplatník, který je komanditní společností.</t>
  </si>
  <si>
    <t>5) Pokud poplatníkem daně je komanditní společnost, uvede pouze částky připadající na komandisty.</t>
  </si>
  <si>
    <t>Ulice/část obce :</t>
  </si>
  <si>
    <t>d) Rezervy v pojišťovnictví - vyplňují pouze pojišťovny</t>
  </si>
  <si>
    <t>Opravné položky k nepromlčeným pohledávkám z úvěrů poskytnutých fyzickým osobám na základě smlouvy o úvěru, vytvořené podle § 5a odst. 4 zákona o rezervách za dané zdaňovací období</t>
  </si>
  <si>
    <t>f) Ostatní zákonné rezervy - vyplňují pouze poplatníci oprávění k jejich tvorbě a použití</t>
  </si>
  <si>
    <t>Úhrn daní zaplacených v zahraničí, o které lze snížit daňovou povinnost metodou úplného zápočtu</t>
  </si>
  <si>
    <r>
      <t>1</t>
    </r>
    <r>
      <rPr>
        <vertAlign val="superscript"/>
        <sz val="8"/>
        <rFont val="Arial CE"/>
        <family val="2"/>
        <charset val="238"/>
      </rPr>
      <t>8)</t>
    </r>
  </si>
  <si>
    <r>
      <t>2</t>
    </r>
    <r>
      <rPr>
        <vertAlign val="superscript"/>
        <sz val="8"/>
        <rFont val="Arial CE"/>
        <family val="2"/>
        <charset val="238"/>
      </rPr>
      <t>8)</t>
    </r>
  </si>
  <si>
    <t>xxxxx</t>
  </si>
  <si>
    <t>xxxxxxxxxxxxxxxxxx</t>
  </si>
  <si>
    <t>P Ř I Z N Á N Í</t>
  </si>
  <si>
    <t>XXX I NE</t>
  </si>
  <si>
    <t>Řádek</t>
  </si>
  <si>
    <t>poplatník</t>
  </si>
  <si>
    <t>Celkem</t>
  </si>
  <si>
    <t>xxxx</t>
  </si>
  <si>
    <t>Název položky</t>
  </si>
  <si>
    <t>Částka připadající na</t>
  </si>
  <si>
    <t>komplementáře</t>
  </si>
  <si>
    <t>komandisty</t>
  </si>
  <si>
    <t>Částka za komanditní</t>
  </si>
  <si>
    <t>společnost jako celek</t>
  </si>
  <si>
    <t>( sl. 2 + 3 )</t>
  </si>
  <si>
    <t>Datum</t>
  </si>
  <si>
    <t>Přiznání sestavil</t>
  </si>
  <si>
    <t>Celková daňová povinnost :</t>
  </si>
  <si>
    <t>Zaplacené zálohy :</t>
  </si>
  <si>
    <t>Poslední známá daňová povinnost :</t>
  </si>
  <si>
    <t xml:space="preserve">Měsíc </t>
  </si>
  <si>
    <t>Výše platby</t>
  </si>
  <si>
    <t>Kč</t>
  </si>
  <si>
    <t>Počet příloh II. oddílu</t>
  </si>
  <si>
    <t>Příjmy nezahrnované do základu daně podle § 23 odst. 4 písm. a) zákona</t>
  </si>
  <si>
    <t>Příjmy nezahrnované do základu daně podle § 23 odst. 4 písm. b) zákona</t>
  </si>
  <si>
    <t>Vyplní v celých Kč</t>
  </si>
  <si>
    <t>Daňové odpisy hmotného a nehmotného majetku celkem</t>
  </si>
  <si>
    <t>jednotka</t>
  </si>
  <si>
    <t>Měrná</t>
  </si>
  <si>
    <t>Vyplní</t>
  </si>
  <si>
    <t>* částku závazků, které jsou po splatnosti více jak 36 měsíců.</t>
  </si>
  <si>
    <t>IV. ODDÍL - dodatečné daňové přiznání</t>
  </si>
  <si>
    <t>Poslední známá daňová ztráta</t>
  </si>
  <si>
    <t>* částku zúčtovaných ostatních rezerv, které byly při jejich tvorbě evidovány jako daňově neúčinné výdaje.</t>
  </si>
  <si>
    <t>* částku zúčtovaných ostatních opravných položek k pohledávkám, které byly při jejich tvorbě evidovány jako daňově neúčinné výdaje.</t>
  </si>
  <si>
    <t>V. ODDÍL - placení daně</t>
  </si>
  <si>
    <t>k dani z příjmů právnických osob</t>
  </si>
  <si>
    <t>finanční úřad</t>
  </si>
  <si>
    <t>B. Odpisy hmotného a nehmotného majetku</t>
  </si>
  <si>
    <t>Název položky a číslo řádku II. oddílu, případně číslo</t>
  </si>
  <si>
    <t>s nimiž souvisí částka ze sloupce 2 nebo 3 této tabulky</t>
  </si>
  <si>
    <t>K. Vybrané ukazatele hospodaření</t>
  </si>
  <si>
    <t>řádné</t>
  </si>
  <si>
    <t>ANO I XX</t>
  </si>
  <si>
    <t>1 A</t>
  </si>
  <si>
    <t>do</t>
  </si>
  <si>
    <t>01 Daňové identifikační číslo</t>
  </si>
  <si>
    <t>Vysvětlivky :</t>
  </si>
  <si>
    <t>1) Nehodící se škrtněte</t>
  </si>
  <si>
    <t>2) Vyplní finanční úřad</t>
  </si>
  <si>
    <t>a)   Daňové odpisy hmotného a nehmotného majetku uplatněné jako výdaj (náklad) na dosažení, zajištění  a udržení zdanitelných příjmů podle § 24 odst. 2 písm a) zákona</t>
  </si>
  <si>
    <t>Důvody pro podání dodatečného daňového přiznání zjištěny dne</t>
  </si>
  <si>
    <t>zákona</t>
  </si>
  <si>
    <r>
      <t>61</t>
    </r>
    <r>
      <rPr>
        <vertAlign val="superscript"/>
        <sz val="8"/>
        <rFont val="Arial CE"/>
        <family val="2"/>
        <charset val="238"/>
      </rPr>
      <t>8)</t>
    </r>
  </si>
  <si>
    <r>
      <t>62</t>
    </r>
    <r>
      <rPr>
        <vertAlign val="superscript"/>
        <sz val="8"/>
        <rFont val="Arial CE"/>
        <family val="2"/>
        <charset val="238"/>
      </rPr>
      <t>8)</t>
    </r>
  </si>
  <si>
    <t>Mezisoučet (ř. 20 + 30 + 40 + 50 + 61 + 62)</t>
  </si>
  <si>
    <r>
      <t>111</t>
    </r>
    <r>
      <rPr>
        <vertAlign val="superscript"/>
        <sz val="8"/>
        <rFont val="Arial CE"/>
        <family val="2"/>
        <charset val="238"/>
      </rPr>
      <t>8)</t>
    </r>
  </si>
  <si>
    <r>
      <t>112</t>
    </r>
    <r>
      <rPr>
        <vertAlign val="superscript"/>
        <sz val="8"/>
        <rFont val="Arial CE"/>
        <family val="2"/>
        <charset val="238"/>
      </rPr>
      <t>8)</t>
    </r>
  </si>
  <si>
    <t>Příjmy a částky podle § 23 odst. 4 zákona, s výjimkou příjmů podle § 23  odst. 4. písm. a) a b) zákona, nezahrnované do základu daně</t>
  </si>
  <si>
    <r>
      <t>140</t>
    </r>
    <r>
      <rPr>
        <vertAlign val="superscript"/>
        <sz val="8"/>
        <rFont val="Arial CE"/>
        <family val="2"/>
        <charset val="238"/>
      </rPr>
      <t>8)</t>
    </r>
  </si>
  <si>
    <t>Rozdíl, o který odpisy hmotného a nehmotného majetku stanovené podle § 26 až 33 zákona převyšují odpisy tohoto majetku uplatněné v účetnictví</t>
  </si>
  <si>
    <r>
      <t>160</t>
    </r>
    <r>
      <rPr>
        <vertAlign val="superscript"/>
        <sz val="8"/>
        <rFont val="Arial CE"/>
        <family val="2"/>
        <charset val="238"/>
      </rPr>
      <t>8)</t>
    </r>
  </si>
  <si>
    <r>
      <t>161</t>
    </r>
    <r>
      <rPr>
        <vertAlign val="superscript"/>
        <sz val="8"/>
        <rFont val="Arial CE"/>
        <family val="2"/>
        <charset val="238"/>
      </rPr>
      <t>8)</t>
    </r>
  </si>
  <si>
    <r>
      <t>162</t>
    </r>
    <r>
      <rPr>
        <vertAlign val="superscript"/>
        <sz val="8"/>
        <rFont val="Arial CE"/>
        <family val="2"/>
        <charset val="238"/>
      </rPr>
      <t>8)</t>
    </r>
  </si>
  <si>
    <t xml:space="preserve">Příloha č. 1 II. oddílu </t>
  </si>
  <si>
    <t>Opravné položky k nepromlčeným pohledávkám vytvořené podle § 8a zákona o rezervách  v daném období, za které se podává daňové přiznání</t>
  </si>
  <si>
    <t>Rezerva na opravy hmotného majetku vytvořená podle § 7 zákona o rezervách v daném zdaňovacím období</t>
  </si>
  <si>
    <t>Stav rezerv na opravy hmotného majetku (§ 7 zákona o rezervách) ke konci zdaňovacího období</t>
  </si>
  <si>
    <t>Ostatní rezervy vytvořené podle § 10 zákona o rezervách v daném zdaňovacím období</t>
  </si>
  <si>
    <r>
      <t>I. Zápočet daně zaplacené v zahraničí</t>
    </r>
    <r>
      <rPr>
        <vertAlign val="superscript"/>
        <sz val="9"/>
        <rFont val="Arial CE"/>
        <family val="2"/>
        <charset val="238"/>
      </rPr>
      <t>5)</t>
    </r>
  </si>
  <si>
    <r>
      <t>J. Rozdělení některých položek v případě komanditní společnosti</t>
    </r>
    <r>
      <rPr>
        <vertAlign val="superscript"/>
        <sz val="9"/>
        <rFont val="Arial CE"/>
        <family val="2"/>
        <charset val="238"/>
      </rPr>
      <t>4)</t>
    </r>
    <r>
      <rPr>
        <sz val="9"/>
        <rFont val="Arial CE"/>
        <family val="2"/>
        <charset val="238"/>
      </rPr>
      <t xml:space="preserve"> ( vyplní se v celých Kč )</t>
    </r>
  </si>
  <si>
    <t>I. v režimu platném do 30. dubna 2004</t>
  </si>
  <si>
    <t>a) Výchozí podmínky stanovené rozhodnutím Úřadu pro ochranu hospodářské soutěže</t>
  </si>
  <si>
    <t>Ukazatel</t>
  </si>
  <si>
    <t>Poplatník</t>
  </si>
  <si>
    <t>b) Čerpání jednotlivých druhů veřejné podpory od počátku běhu lhůty podle § 5 odst. 5 ZIP</t>
  </si>
  <si>
    <t>*) Částka na ř. 9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</si>
  <si>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II. v režimu platném od 1. května 2004</t>
  </si>
  <si>
    <t>a) Výchozí podmínky stanovené rozhodnutím Ministerstva průmyslu a obchodu</t>
  </si>
  <si>
    <t>b) Čerpání jednotlivých druhů veřejné podpory od počátku běhu lhůty podle § 6a odst. 1 ZIP</t>
  </si>
  <si>
    <t>III. v režimu platném od 12. července 2012</t>
  </si>
  <si>
    <t>1) Konkretizace způsobilých nákladů se provede škrtnutím odkazu na nehodící se písmeno § 6a odst. 1 ZIP; v případě investiční akce v oblasti technologických center nebo v oblasti center strategických služeb se konkretizace způsobilých nákladů zvolených žadatelem o investiční pobídku provede škrtnutím odkazu na nehodící se bod § 6a odst. 1 písm. b) ZIP</t>
  </si>
  <si>
    <r>
      <t>Část základu daně nebo daňové ztráty připadající na komplementáře</t>
    </r>
    <r>
      <rPr>
        <vertAlign val="superscript"/>
        <sz val="8"/>
        <rFont val="Arial CE"/>
        <family val="2"/>
        <charset val="238"/>
      </rPr>
      <t>3),4)</t>
    </r>
  </si>
  <si>
    <r>
      <t>210</t>
    </r>
    <r>
      <rPr>
        <vertAlign val="superscript"/>
        <sz val="8"/>
        <rFont val="Arial CE"/>
        <family val="2"/>
        <charset val="238"/>
      </rPr>
      <t>8)</t>
    </r>
  </si>
  <si>
    <r>
      <t>Odečet daňové ztráty podle § 34 odst. 1 zákona</t>
    </r>
    <r>
      <rPr>
        <vertAlign val="superscript"/>
        <sz val="8"/>
        <rFont val="Arial CE"/>
        <family val="2"/>
        <charset val="238"/>
      </rPr>
      <t>5)</t>
    </r>
  </si>
  <si>
    <r>
      <t>331</t>
    </r>
    <r>
      <rPr>
        <vertAlign val="superscript"/>
        <sz val="8"/>
        <rFont val="Arial CE"/>
        <family val="2"/>
        <charset val="238"/>
      </rPr>
      <t>8)</t>
    </r>
  </si>
  <si>
    <r>
      <t>a výdaji</t>
    </r>
    <r>
      <rPr>
        <vertAlign val="superscript"/>
        <sz val="8"/>
        <rFont val="Arial CE"/>
        <family val="2"/>
        <charset val="238"/>
      </rPr>
      <t>3)</t>
    </r>
    <r>
      <rPr>
        <sz val="8"/>
        <rFont val="Arial CE"/>
        <charset val="238"/>
      </rPr>
      <t xml:space="preserve"> ke dni</t>
    </r>
  </si>
  <si>
    <r>
      <t>10</t>
    </r>
    <r>
      <rPr>
        <vertAlign val="superscript"/>
        <sz val="8"/>
        <rFont val="Arial CE"/>
        <family val="2"/>
        <charset val="238"/>
      </rPr>
      <t>8)</t>
    </r>
  </si>
  <si>
    <r>
      <t>20</t>
    </r>
    <r>
      <rPr>
        <vertAlign val="superscript"/>
        <sz val="8"/>
        <rFont val="Arial CE"/>
        <family val="2"/>
        <charset val="238"/>
      </rPr>
      <t>8)</t>
    </r>
  </si>
  <si>
    <r>
      <t>30</t>
    </r>
    <r>
      <rPr>
        <vertAlign val="superscript"/>
        <sz val="8"/>
        <rFont val="Arial CE"/>
        <family val="2"/>
        <charset val="238"/>
      </rPr>
      <t>8)</t>
    </r>
  </si>
  <si>
    <t>Úprava základu daně podle § 23 odst. 8 zákona v případě zrušení poplatníka s likvidací</t>
  </si>
  <si>
    <t>Stav nepromlčených pohledávek splatných po  31. prosinci 1994, k nimž lze tvořit zákonné opravné položky (§ 8a zákona o rezervách) ke konci období, za které se podává daňové přiznání</t>
  </si>
  <si>
    <t>Stav zákonných opravných položek k nepromlčeným pohledávkám splatným po 31. prosinci 1994 (§ 8a zákona o rezervách) ke konci období, za které se podává daňové přiznání</t>
  </si>
  <si>
    <t>Rezervy v pojišťovnictví vytvořené podle § 6 zákona o rezervách v daném období, za které se podává daňové přiznání</t>
  </si>
  <si>
    <t>Stav rezerv v pojišťovnictví (§ 6 zákona o rezervách) ke konci období, za které se podává daňové přiznání</t>
  </si>
  <si>
    <t xml:space="preserve">Rezerva na pěstební činnost vytvořená podle § 9 zákona o rezervách v daném období, za které se podává daňové přiznání </t>
  </si>
  <si>
    <r>
      <t>Samostatný základ daně podle § 20b zákona, zaokrouhlený na celé tisícikoruny dolů</t>
    </r>
    <r>
      <rPr>
        <vertAlign val="superscript"/>
        <sz val="8"/>
        <rFont val="Arial CE"/>
        <family val="2"/>
        <charset val="238"/>
      </rPr>
      <t>5)</t>
    </r>
  </si>
  <si>
    <t>Otisk razítka</t>
  </si>
  <si>
    <t>A</t>
  </si>
  <si>
    <r>
      <t>10 Zákonná povinnost ověření účetní závěrky auditorem</t>
    </r>
    <r>
      <rPr>
        <vertAlign val="superscript"/>
        <sz val="8"/>
        <rFont val="Arial CE"/>
        <family val="2"/>
        <charset val="238"/>
      </rPr>
      <t>1)</t>
    </r>
  </si>
  <si>
    <t>Průměrný stav rozvahové hodnoty nepromlčených pohledávek z úvěrů podle § 5 odst. 2 písm. a) zákona o rezervách</t>
  </si>
  <si>
    <t>Opravné položky k nepromlčeným pohledávkám z úvěrů, vytvořené podle § 5 odst. 2 písm. a) zákona o rezervách za dané zdaňovací období</t>
  </si>
  <si>
    <t>Stav zákonných opravných položek k nepromlčeným pohledávkám z úvěrů (§ 5 odst. 2 písm. a) zákona o rezervách) ke konci zdaňovacího období</t>
  </si>
  <si>
    <t>Průměrný stav poskytnutých bankovních záruk za úvěry podle § 5 odst. 2 písm. b) zákona o rezervách</t>
  </si>
  <si>
    <t>Rezervy na poskytnuté bankovní záruky za úvěry, vytvořené podle § 5 odst. 2 písm. b) zákona o rezervách za dané zdaňovací období</t>
  </si>
  <si>
    <t>osoby</t>
  </si>
  <si>
    <t xml:space="preserve">Obchodní firma poplatníka : </t>
  </si>
  <si>
    <t>Termín pro odevzdání daňového přiznání*) :</t>
  </si>
  <si>
    <t>Počet měsíců existence společnosti*):</t>
  </si>
  <si>
    <t>*) tato políčka je potřeba vyplnit ručně,nejsou-li uvedené údaje v pořádku</t>
  </si>
  <si>
    <t>a) Odpis neuhrazených pohledávek zahrnovaný do daňových výdajů (nákladů) a zákonné opravné položky k pohledávkám, mimo bankovních opravných položek podle § 5 zákona o rezervách - vyplňují všichni poplatníci</t>
  </si>
  <si>
    <t>b) Bankovní rezervy a opravné položky podle § 5 zákona o rezervách - vyplňují pouze banky</t>
  </si>
  <si>
    <t>b)   Účetní odpisy hmotného a nehmotného  majetku uplatněné jako výdaj (náklad) na dosažení, zajištění a udržení zdanitelných příjmů podle § 24 odst. 2 písm v) zákona</t>
  </si>
  <si>
    <t>b) obec</t>
  </si>
  <si>
    <t>c) PSČ</t>
  </si>
  <si>
    <t>d) stát / kód státu</t>
  </si>
  <si>
    <t>e) číslo telefonu</t>
  </si>
  <si>
    <t>f) číslo faxu</t>
  </si>
  <si>
    <t>Souhrn jednotlivých rozdílů, o které částky výdajů (nákladů) vynaložených na dosažení, zajištění a udržení příjmů převyšují náklady uplatněné v účetnictví</t>
  </si>
  <si>
    <r>
      <t>Zápočet daně zaplacené v zahraničí na daň uvedenou na ř. 310</t>
    </r>
    <r>
      <rPr>
        <vertAlign val="superscript"/>
        <sz val="8"/>
        <rFont val="Arial CE"/>
        <family val="2"/>
        <charset val="238"/>
      </rPr>
      <t>5)</t>
    </r>
    <r>
      <rPr>
        <sz val="8"/>
        <rFont val="Arial CE"/>
        <family val="2"/>
        <charset val="238"/>
      </rPr>
      <t xml:space="preserve"> (nejvýše do částky uvedené na ř. 310)</t>
    </r>
  </si>
  <si>
    <t>02 Identifikační číslo</t>
  </si>
  <si>
    <r>
      <t>03 Daňové přiznání</t>
    </r>
    <r>
      <rPr>
        <vertAlign val="superscript"/>
        <sz val="8"/>
        <rFont val="Arial CE"/>
        <family val="2"/>
        <charset val="238"/>
      </rPr>
      <t>1)</t>
    </r>
  </si>
  <si>
    <t xml:space="preserve">za zdaňovací období  nebo za období, za které se podává daňové přiznání </t>
  </si>
  <si>
    <t>od</t>
  </si>
  <si>
    <t>Rozdíl, o který odpisy hmotného a nehmotného majetku (§ 26 a § 32a zákona) uplatněné v účetnictví převyšují odpisy tohoto majetku stanovené podle § 26 až 33 zákona</t>
  </si>
  <si>
    <t>Příjmy, které nejsou předmětem daně podle § 18 odst. 2 zákona, pokud jsou zahrnuty ve výsledku hospodaření nebo v rozdílu mezi příjmy a výdaji (ř. 10)</t>
  </si>
  <si>
    <t>C. Odpis pohledávek zahrnovaný do výdajů (nákladů) k dosažení, zajištění a udržení příjmů a zákonné rezervy a zákonné opravné položky vytvářené podle zákona č. 593/1992 Sb., o rezervách pro zjištění základu daně z příjmů, ve znění pozdějších předpisů ( dále jen zákon o rezervách )</t>
  </si>
  <si>
    <t>Sazba daně (v %) podle § 21 odst. 1 nebo odst. 2 anebo odst. 3 zákona, ve spojení s § 21 odst. 6 zákona</t>
  </si>
  <si>
    <t>Odpisy hmotného a nehmotného majetku zařazeného do odpisové skupiny 1</t>
  </si>
  <si>
    <t>Odpisy hmotného a nehmotného majetku zařazeného do odpisové skupiny 2</t>
  </si>
  <si>
    <t>Odpisy hmotného a nehmotného majetku zařazeného do odpisové skupiny 3</t>
  </si>
  <si>
    <t>Odpisy hmotného majetku zařazeného do odpisové skupiny 4</t>
  </si>
  <si>
    <t>Odpisy hmotného majetku zařazeného do odpisové skupiny 5</t>
  </si>
  <si>
    <t>Odpisy hmotného majetku zařazeného do odpisové skupiny 6</t>
  </si>
  <si>
    <t>Zdaňovací období nebo období, za které se podává daňové přiznání, v němž daňová ztráta vznikla            od-do</t>
  </si>
  <si>
    <t>Část daňové ztráty ze sl. 2</t>
  </si>
  <si>
    <t xml:space="preserve"> odečtená v daném zdaňovacím období</t>
  </si>
  <si>
    <t xml:space="preserve"> kterou lze odečíst v následujících zdaňovacích obdobích</t>
  </si>
  <si>
    <t>odečtená v předcházejících zdaňovacích obdobích</t>
  </si>
  <si>
    <t>Roční úhrn čistého obratu</t>
  </si>
  <si>
    <t>Než začnete vyplňovat tiskopis, přečtěte si, prosím, pokyny.</t>
  </si>
  <si>
    <t>04 Kód rozlišení typu přiznání</t>
  </si>
  <si>
    <r>
      <t>110</t>
    </r>
    <r>
      <rPr>
        <vertAlign val="superscript"/>
        <sz val="8"/>
        <rFont val="Arial CE"/>
        <family val="2"/>
        <charset val="238"/>
      </rPr>
      <t>8)</t>
    </r>
  </si>
  <si>
    <t>4*)</t>
  </si>
  <si>
    <t>Částka snížení nároku na slevu podle § 35b odst. 7 zákona, zaokrouhlená na celé Kč dolů  (ř.4 x ř.4 dílčí tabulky a))/100</t>
  </si>
  <si>
    <t xml:space="preserve">Stav rezervy na pěstební činnost (§ 9 zákona o rezervách) ke konci období, za které se podává daňové přiznání </t>
  </si>
  <si>
    <t>Sleva podle § 35 odst. 1 písm. a) zákona</t>
  </si>
  <si>
    <t>Sleva podle § 35 odst. 1 písm. b) zákona</t>
  </si>
  <si>
    <r>
      <t>Sleva podle § 35a</t>
    </r>
    <r>
      <rPr>
        <vertAlign val="superscript"/>
        <sz val="8"/>
        <rFont val="Arial CE"/>
        <family val="2"/>
        <charset val="238"/>
      </rPr>
      <t>1)</t>
    </r>
    <r>
      <rPr>
        <sz val="8"/>
        <rFont val="Arial CE"/>
        <charset val="238"/>
      </rPr>
      <t xml:space="preserve"> nebo § 35b</t>
    </r>
    <r>
      <rPr>
        <vertAlign val="superscript"/>
        <sz val="8"/>
        <rFont val="Arial CE"/>
        <family val="2"/>
        <charset val="238"/>
      </rPr>
      <t>1)</t>
    </r>
    <r>
      <rPr>
        <sz val="8"/>
        <rFont val="Arial CE"/>
        <charset val="238"/>
      </rPr>
      <t xml:space="preserve"> zákona</t>
    </r>
  </si>
  <si>
    <t>Zdaňovací období podle § 21a písm.</t>
  </si>
  <si>
    <r>
      <t>109</t>
    </r>
    <r>
      <rPr>
        <vertAlign val="superscript"/>
        <sz val="8"/>
        <rFont val="Arial CE"/>
        <family val="2"/>
        <charset val="238"/>
      </rPr>
      <t>8)</t>
    </r>
  </si>
  <si>
    <t>Příjmy, jež u veřejně prospěšných poplatníků, nejsou předmětem daně podle
§ 18a odst. 1 zákona, pokud jsou zahrnuty ve výsledku hospodaření nebo v rozdílu mezi příjmy a výdaji (ř. 10)</t>
  </si>
  <si>
    <t>Příjmy osvobozené od daně podle § 19b zákona, pokud jsou zahrnuty ve výsledku hospodaření nebo v rozdílu mezi příjmy a výdaji (ř. 10)</t>
  </si>
  <si>
    <r>
      <t>Mezisoučet</t>
    </r>
    <r>
      <rPr>
        <sz val="7"/>
        <rFont val="Arial CE"/>
        <family val="2"/>
        <charset val="238"/>
      </rPr>
      <t xml:space="preserve"> (ř. 100 + 101 + 109 + 110 + 111 + 112 + 120 + 130 + 140 + 150 + 160 + 161 + 162)</t>
    </r>
  </si>
  <si>
    <t>a) neobsazeno</t>
  </si>
  <si>
    <t>Zdaňovací období nebo období, za které je podáváno daňové přiznání, v němž vznikl nárok na odpočet podle § 34 odst. 4 a § 34a až § 34e zákona od – do</t>
  </si>
  <si>
    <t>Celková výše daňové
ztráty vyměřené nebo přiznávané za období uvedené ve sl. 1</t>
  </si>
  <si>
    <t>Celková výše nároku na odpočet na podporu odborného vzdělávání vzniklá v období uvedeném ve sl. 1</t>
  </si>
  <si>
    <t>Celková výše nároku na odpočet na podporu výzkumu a vývoje vzniklá v období uvedeném ve sl. 1</t>
  </si>
  <si>
    <t>Část nároku na odpočet ze sl. 2</t>
  </si>
  <si>
    <t>odečtená v předcházejících obdobích</t>
  </si>
  <si>
    <t xml:space="preserve"> odečtená v daném období</t>
  </si>
  <si>
    <t xml:space="preserve"> kterou lze odečíst v následujících obdobích</t>
  </si>
  <si>
    <t>Zdaňovací období nebo období, za které je podáváno daňové přiznání, v němž vznikl nárok na odpočet podle § 34 odst. 4 a § 34f až § 34h zákona od – do</t>
  </si>
  <si>
    <r>
      <t>b) Uplatňování odpočtu na podporu výzkumu a vývoje od základu daně podle § 34 odst. 4 a § 34a až 34e zákona</t>
    </r>
    <r>
      <rPr>
        <sz val="8"/>
        <rFont val="Arial CE"/>
        <charset val="238"/>
      </rPr>
      <t xml:space="preserve"> (vyplní se v celých Kč)</t>
    </r>
  </si>
  <si>
    <r>
      <t>c) Uplatňování odpočtu na podporu odborného vzdělávání od základu daně podle § 34 odst. 4 a § 34f až § 34h zákona</t>
    </r>
    <r>
      <rPr>
        <sz val="8"/>
        <rFont val="Arial CE"/>
        <charset val="238"/>
      </rPr>
      <t xml:space="preserve"> (vyplní se v celých Kč)</t>
    </r>
  </si>
  <si>
    <r>
      <t>G. Celková hodnota bezúplatných plnění, kterou lze podle § 20 odst. 8 zákona uplatnit jako odečet od základu daně sníženého podle § 34 zákona</t>
    </r>
    <r>
      <rPr>
        <b/>
        <vertAlign val="superscript"/>
        <sz val="9"/>
        <rFont val="Arial CE"/>
        <charset val="238"/>
      </rPr>
      <t>5)</t>
    </r>
  </si>
  <si>
    <t>Celková hodnota bezúplatných plnění poskytnutých na účely vymezené
v § 20 odst. 8 zákona pro odečet ze základu daně sníženého podle § 34 zákona, vč. částky ze ř. 2</t>
  </si>
  <si>
    <t>Ze ř. 1 hodnota bezúplatných plnění ve výši uplatněných slev na dílčím odvodu z loterií a jiných podobných her</t>
  </si>
  <si>
    <t>Nárok na odečet podle § 34 odst. 4 a § 34f až § 34h
zákona (příslušný řádek sl. 2 tabulky F/c)</t>
  </si>
  <si>
    <t>Nárok na odečet podle § 34 odst. 4 a § 34a až § 34e zákona (příslušný řádek sl. 2 tabulky F/b)</t>
  </si>
  <si>
    <t>Hodnota bezúplatných plnění poskytnutých na účely vymezené v § 20 odst. 8 zákona (ř. 1 tabulky G)</t>
  </si>
  <si>
    <t>Ze ř. 5 hodnota bezúplatných plnění ve výši uplatněných slev na dílčím odvodu z loterií a jiných podobných her</t>
  </si>
  <si>
    <t>Odečet nároku na odpočet na podporu výzkumu a vývoje podle § 34 odst. 4
a § 34a až § 34e zákona, včetně odečtu dosud neuplatněných výdajů (nákladů) při realizaci projektů výzkumu a vývoje ve znění zákona platném do 31. 12. 2013</t>
  </si>
  <si>
    <t>Odečet nároku na odpočet na podporu odborného vzdělávání podle § 34 odst. 4 a § 34f až § 34h zákona</t>
  </si>
  <si>
    <t>Částka podle § 20 odst. 7 zákona, o níž mohou veřejně prospěšní poplatníci
(§ 17a zákona) dále snížit základ daně uvedený na ř. 250</t>
  </si>
  <si>
    <r>
      <t>Odečet bezúplatných plnění podle § 20 odst. 8 zákona (nejvýše 10 % z částky na ř. 250)</t>
    </r>
    <r>
      <rPr>
        <vertAlign val="superscript"/>
        <sz val="8"/>
        <rFont val="Arial CE"/>
        <charset val="238"/>
      </rPr>
      <t>5)</t>
    </r>
  </si>
  <si>
    <t>Osoba oprávněná k podpisu</t>
  </si>
  <si>
    <t>Vlastnoruční podpis osoby oprávněné  k podpisu</t>
  </si>
  <si>
    <t>6) Při podání dodatečného daňového přiznání podle § 141 odst. 2 nebo 4 zákona č. 280/2009 Sb., daňový řád, ve znění pozdějších předpisů anebo podle § 38u zákona, budou na zvláštní příloze uvedeny důvody pro jeho podání. Při elektronickém podání těchto dodatečných daňových přiznání je součástí programového vybavení aplikace textové pole pro vyplnění zvláštní přílohy.</t>
  </si>
  <si>
    <r>
      <t xml:space="preserve">7) Účetní závěrka nebo přehled o majetku a závazcích a přehled o příjmech a výdajích, jako příloha vyznačená pod položkou 11 v I. oddílu, je součástí daňového přiznání (§ 72 odst. 2 zákona č. 280/2009 Sb., daňový řád, ve znění pozdějších předpisů). Pro účely elektronického podání daňového přiznání se </t>
    </r>
    <r>
      <rPr>
        <b/>
        <sz val="7"/>
        <rFont val="Arial CE"/>
        <charset val="238"/>
      </rPr>
      <t>Účetní závěrkou</t>
    </r>
    <r>
      <rPr>
        <sz val="7"/>
        <rFont val="Arial CE"/>
        <charset val="238"/>
      </rPr>
      <t xml:space="preserve"> rozumí elektronické přílohy </t>
    </r>
    <r>
      <rPr>
        <b/>
        <sz val="7"/>
        <rFont val="Arial CE"/>
        <charset val="238"/>
      </rPr>
      <t>Vybrané údaje z Rozvahy a Vybrané údaje z Výkazu zisku a ztráty</t>
    </r>
    <r>
      <rPr>
        <sz val="7"/>
        <rFont val="Arial CE"/>
        <charset val="238"/>
      </rPr>
      <t xml:space="preserve">, popřípadě </t>
    </r>
    <r>
      <rPr>
        <b/>
        <sz val="7"/>
        <rFont val="Arial CE"/>
        <charset val="238"/>
      </rPr>
      <t>Vybrané údaje z Přehledu o změnách vlastního kapitálu</t>
    </r>
    <r>
      <rPr>
        <sz val="7"/>
        <rFont val="Arial CE"/>
        <charset val="238"/>
      </rPr>
      <t xml:space="preserve">, které jsou součástí programového vybavení aplikace, a </t>
    </r>
    <r>
      <rPr>
        <b/>
        <sz val="7"/>
        <rFont val="Arial CE"/>
        <charset val="238"/>
      </rPr>
      <t>Opis Přílohy účetní závěrky</t>
    </r>
    <r>
      <rPr>
        <sz val="7"/>
        <rFont val="Arial CE"/>
        <charset val="238"/>
      </rPr>
      <t>, vkládaný s použitím E-přílohy jako samostatný soubor typu .doc, .txt, .xls, .rtf, .pdf nebo .jpg.</t>
    </r>
  </si>
  <si>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238"/>
      </rPr>
      <t>5)</t>
    </r>
    <r>
      <rPr>
        <sz val="8"/>
        <rFont val="Arial"/>
        <family val="2"/>
        <charset val="238"/>
      </rPr>
      <t>(ř. 250 II. oddílu – 260 II. oddílu = ř. 270 II. oddílu, před zaokrouhlením na celé tisícikoruny dolů)</t>
    </r>
  </si>
  <si>
    <t>Samostatná příloha se vyplňuje zvlášť za každý stát, s nímž má Česká republika uzavřenu smlouvu o zamezení dvojího zdanění, v němž byl ve zdaňovacím období, za které je podáváno daňové přiznání, zdroj zdaněných příjmů, u nichž se podle uvedené smlouvy uplatňuje metoda prostého zápočtu (§ 38f odst. 8 zákona). Kód státu se vyplňuje podle Sdělení Českého statistického úřadu ze dne 18. května 2012 o aktualizaci číselníku zemí (CZEM) (viz též webová adresa http://www.financnisprava.cz položka Daně a pojistné, podpoložka Daně, složka Daň z příjmů, nabídka Seznam kódů států – Číselník zemí; použije se pouze dvoumístný kód vymezený velkými písmeny abecedy).</t>
  </si>
  <si>
    <t>25 5404/D MFin 5404/D - vzor č. 12</t>
  </si>
  <si>
    <t>( platný pro zdaňovací období započatá v roce 2014 nebo jejich část, za které lhůta k podání daňového přiznání uplyne po 31. prosinci 2014 )</t>
  </si>
  <si>
    <t>(platný pro zdaňovací období započatá v roce 2014 nebo jejich část
za která lhůta pro podání daňového přiznání uplyne po 31. prosinci 2014)</t>
  </si>
  <si>
    <t>25 5404/C/1 MFin 5404/C/1 - vzor č. 13</t>
  </si>
  <si>
    <t>Samostatná příloha k položce 12 I.oddílu</t>
  </si>
  <si>
    <t>Přehled transakcí se spojenými osobami</t>
  </si>
  <si>
    <t>01 Název spojené osoby</t>
  </si>
  <si>
    <t>02 Identifikační číslo spojené osoby</t>
  </si>
  <si>
    <t>03 Stát, ve kterém má spojená osoba sídlo</t>
  </si>
  <si>
    <t>Výnos (prodej)</t>
  </si>
  <si>
    <t>Pořizovací cena(nákup)</t>
  </si>
  <si>
    <t>Dlouhodobý nehmotný majetek</t>
  </si>
  <si>
    <t>Dlouhodobý hmotný majetek</t>
  </si>
  <si>
    <t>Dlouhodobý finanční majetek</t>
  </si>
  <si>
    <t>Zásoby materiálu, výrobků a zboží</t>
  </si>
  <si>
    <t>B Transakce se spojenou osobou</t>
  </si>
  <si>
    <t>A Transakce se spojenou osobou</t>
  </si>
  <si>
    <t>Výnos</t>
  </si>
  <si>
    <t>Náklad</t>
  </si>
  <si>
    <t>Služby</t>
  </si>
  <si>
    <t>Úroky</t>
  </si>
  <si>
    <t>Celkový objem ostatních transakcí</t>
  </si>
  <si>
    <t>C Transakce se spojenou osobou</t>
  </si>
  <si>
    <t>Úvěrové finanční nástroje</t>
  </si>
  <si>
    <t>Podíly na zisku</t>
  </si>
  <si>
    <t>Zvýšení</t>
  </si>
  <si>
    <t>Snížení</t>
  </si>
  <si>
    <t>Poskytnutí bezúplatného plnění*)</t>
  </si>
  <si>
    <t>ANO</t>
  </si>
  <si>
    <t>NE</t>
  </si>
  <si>
    <t>Přijetí bezúplatného plnění*)</t>
  </si>
  <si>
    <t>Využití cash-poolingu*)</t>
  </si>
  <si>
    <t>*) nehodící se škrtněte</t>
  </si>
  <si>
    <t>Stav ke konci aktuálního období</t>
  </si>
  <si>
    <t>Stav ke konci minulého období</t>
  </si>
  <si>
    <t>Dlouhodobé pohledávky</t>
  </si>
  <si>
    <t>Dlouhodobé závazky</t>
  </si>
  <si>
    <t>Krátkodobé pohledávky</t>
  </si>
  <si>
    <t>Krátkodobé závazky</t>
  </si>
  <si>
    <r>
      <t>Počet zvláštních příloh</t>
    </r>
    <r>
      <rPr>
        <vertAlign val="superscript"/>
        <sz val="8"/>
        <rFont val="Arial CE"/>
        <family val="2"/>
        <charset val="238"/>
      </rPr>
      <t>8)</t>
    </r>
  </si>
  <si>
    <r>
      <t>Počet samostatných příloh</t>
    </r>
    <r>
      <rPr>
        <vertAlign val="superscript"/>
        <sz val="8"/>
        <rFont val="Arial CE"/>
        <family val="2"/>
        <charset val="238"/>
      </rPr>
      <t>9)</t>
    </r>
  </si>
  <si>
    <t>D. (neobsazeno)</t>
  </si>
  <si>
    <r>
      <t>2</t>
    </r>
    <r>
      <rPr>
        <vertAlign val="superscript"/>
        <sz val="8"/>
        <rFont val="Arial CE"/>
        <family val="2"/>
        <charset val="238"/>
      </rPr>
      <t>9)</t>
    </r>
  </si>
  <si>
    <r>
      <t>3</t>
    </r>
    <r>
      <rPr>
        <vertAlign val="superscript"/>
        <sz val="8"/>
        <rFont val="Arial CE"/>
        <family val="2"/>
        <charset val="238"/>
      </rPr>
      <t>9)</t>
    </r>
  </si>
  <si>
    <r>
      <t>14</t>
    </r>
    <r>
      <rPr>
        <vertAlign val="superscript"/>
        <sz val="8"/>
        <rFont val="Arial CE"/>
        <family val="2"/>
        <charset val="238"/>
      </rPr>
      <t>8)</t>
    </r>
  </si>
  <si>
    <r>
      <t>17</t>
    </r>
    <r>
      <rPr>
        <vertAlign val="superscript"/>
        <sz val="8"/>
        <rFont val="Arial CE"/>
        <family val="2"/>
        <charset val="238"/>
      </rPr>
      <t>8)</t>
    </r>
  </si>
  <si>
    <r>
      <t>21</t>
    </r>
    <r>
      <rPr>
        <vertAlign val="superscript"/>
        <sz val="8"/>
        <rFont val="Arial CE"/>
        <family val="2"/>
        <charset val="238"/>
      </rPr>
      <t>8)</t>
    </r>
  </si>
  <si>
    <r>
      <t>29</t>
    </r>
    <r>
      <rPr>
        <vertAlign val="superscript"/>
        <sz val="8"/>
        <rFont val="Arial CE"/>
        <family val="2"/>
        <charset val="238"/>
      </rPr>
      <t>8)</t>
    </r>
  </si>
  <si>
    <r>
      <t>5</t>
    </r>
    <r>
      <rPr>
        <vertAlign val="superscript"/>
        <sz val="8"/>
        <rFont val="Arial CE"/>
        <charset val="238"/>
      </rPr>
      <t>9)</t>
    </r>
  </si>
  <si>
    <t>CZ</t>
  </si>
  <si>
    <t>a) ulice a číslo orientační, část obce a číslo popisné</t>
  </si>
  <si>
    <t>Formulář zpracovala ASPEKT HM, daňová, účetní a auditorská kancelář, www.danovapriznani.cz, business.center.cz</t>
  </si>
  <si>
    <t>otisk podacího razítka finančního úřadu</t>
  </si>
  <si>
    <t>PŘIZNÁNÍ K DANI Z PŘÍJMU PRÁVNICKÝCH OSOB</t>
  </si>
  <si>
    <t>Průměrný přepočtený počet zaměstnanců, zaokrouhlený na celé číslo</t>
  </si>
  <si>
    <t>Poslední známá daň</t>
  </si>
  <si>
    <t>Úhrn hodnot pohledávek nebo pořizovacích cen pohledávek nabytých postoupením, uplatněných v daném zdaňovacím období, za které se podává daňové přiznání jako výdaj (náklad) na dosažení, zajištění a udržení příjmů podle § 24 odst. 2 písm. y) zákona</t>
  </si>
  <si>
    <t>(neobsazeno)</t>
  </si>
  <si>
    <t>X</t>
  </si>
  <si>
    <t>( neobsazeno )</t>
  </si>
  <si>
    <r>
      <t>3</t>
    </r>
    <r>
      <rPr>
        <vertAlign val="superscript"/>
        <sz val="8"/>
        <rFont val="Arial CE"/>
        <family val="2"/>
        <charset val="238"/>
      </rPr>
      <t>8)</t>
    </r>
  </si>
  <si>
    <t>Odpisy nehmotného majetku podle § 32a zákona, zaevidovaného do majetku poplatníka ve zdaňovacích obdobích započatých v roce 2004 a později</t>
  </si>
  <si>
    <t>Stav zákonných opravných položek k pohledávkám za dlužníky v insolvenčním řízení (§ 8 zákona o rezervách) ke konci období, za které se podává daňové přiznání</t>
  </si>
  <si>
    <t>Počet samostatných příloh</t>
  </si>
  <si>
    <t>Daň ze samostatného základu daně, zaokrouhlená na celé Kč nahoru (ř. 331 x ř. 332 / 100)</t>
  </si>
  <si>
    <t>Časté dotazy :</t>
  </si>
  <si>
    <t>Po otevření souboru se mi objevila jen úvodní stránka. Kde najdu listy přiznání ?</t>
  </si>
  <si>
    <t>05 Název poplatníka</t>
  </si>
  <si>
    <r>
      <t>06 Sídlo</t>
    </r>
    <r>
      <rPr>
        <vertAlign val="superscript"/>
        <sz val="8"/>
        <rFont val="Arial CE"/>
        <charset val="238"/>
      </rPr>
      <t>10)</t>
    </r>
  </si>
  <si>
    <t>Odpisy hmotného majetku podle § 30 odst. 4 až 6 a § 30b zákona</t>
  </si>
  <si>
    <t>Výpočet nepřekročitelného souhrnu slev na dani za uplynulou část doby podle § 35a odst. 3 nebo § 35b odst. 4 zákona o daních z příjmů (dále jen „hodnocené období“)</t>
  </si>
  <si>
    <t>*) Částka na ř. 8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</si>
  <si>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Finanční úřad</t>
  </si>
  <si>
    <t>Územní pracoviště</t>
  </si>
  <si>
    <t>HLAVNÍ MĚSTO PRAHA</t>
  </si>
  <si>
    <t>PRAHA 1</t>
  </si>
  <si>
    <t>STŘEDOČESKÝ KRAJ</t>
  </si>
  <si>
    <t>PRAHA 2</t>
  </si>
  <si>
    <t>JIHOČESKÝ KRAJ</t>
  </si>
  <si>
    <t>PRAHA 3</t>
  </si>
  <si>
    <t>PLZEŇSKÝ KRAJ</t>
  </si>
  <si>
    <t>PRAHA 4</t>
  </si>
  <si>
    <t>KARLOVARSKÝ KRAJ</t>
  </si>
  <si>
    <t>PRAHA 5</t>
  </si>
  <si>
    <t>ÚSTECKÝ KRAJ</t>
  </si>
  <si>
    <t>PRAHA 6</t>
  </si>
  <si>
    <t>LIBERECKÝ KRAJ</t>
  </si>
  <si>
    <t>PRAHA 7</t>
  </si>
  <si>
    <t>KRÁLOVÉHRADEC. KR.</t>
  </si>
  <si>
    <t>PRAHA 8</t>
  </si>
  <si>
    <t>PARDUBICKÝ KRAJ</t>
  </si>
  <si>
    <t>PRAHA 9</t>
  </si>
  <si>
    <t>KRAJ VYSOČINA</t>
  </si>
  <si>
    <t>PRAHA 10</t>
  </si>
  <si>
    <t>JIHOMORAVSKÝ KRAJ</t>
  </si>
  <si>
    <t>PRAHA-JIŽNÍ MĚSTO</t>
  </si>
  <si>
    <t>OLOMOUCKÝ KRAJ</t>
  </si>
  <si>
    <t>PRAHA-MODŘANY</t>
  </si>
  <si>
    <t>MORAVSKOSLEZS. KR.</t>
  </si>
  <si>
    <t>PRAHA - VÝCHOD</t>
  </si>
  <si>
    <t>ZLÍNSKÝ KRAJ</t>
  </si>
  <si>
    <t>PRAHA ZÁPAD</t>
  </si>
  <si>
    <t>SPECIALIZOVANÝ</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</si>
  <si>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</si>
  <si>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</si>
  <si>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</si>
  <si>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</si>
  <si>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</si>
  <si>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</si>
  <si>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</si>
  <si>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</si>
  <si>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</si>
  <si>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</si>
  <si>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</si>
  <si>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</si>
  <si>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</si>
  <si>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</si>
  <si>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</si>
  <si>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</si>
  <si>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</si>
  <si>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</si>
  <si>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</si>
  <si>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</si>
  <si>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</si>
  <si>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</si>
  <si>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</si>
  <si>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</si>
  <si>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</si>
  <si>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</si>
  <si>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</si>
  <si>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</si>
  <si>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</si>
  <si>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</si>
  <si>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</si>
  <si>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</si>
  <si>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</si>
  <si>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</si>
  <si>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</si>
  <si>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</si>
  <si>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</si>
  <si>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</si>
  <si>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</si>
  <si>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</si>
  <si>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</si>
  <si>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</si>
  <si>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</si>
  <si>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</si>
  <si>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</si>
  <si>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</si>
  <si>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</si>
  <si>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</si>
  <si>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</si>
  <si>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</si>
  <si>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</si>
  <si>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</si>
  <si>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</si>
  <si>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</si>
  <si>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</si>
  <si>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</si>
  <si>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KARLOVY VARY</t>
  </si>
  <si>
    <t>AŠ</t>
  </si>
  <si>
    <t>CHEB</t>
  </si>
  <si>
    <t>KRASLICE</t>
  </si>
  <si>
    <t>MARIÁNSKÉ LÁZNĚ</t>
  </si>
  <si>
    <t>OSTROV NAD OHŘÍ</t>
  </si>
  <si>
    <t>SOKOLOV</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</si>
  <si>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</si>
  <si>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</si>
  <si>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</si>
  <si>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</si>
  <si>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</si>
  <si>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</si>
  <si>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</si>
  <si>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</si>
  <si>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</si>
  <si>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</si>
  <si>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</si>
  <si>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</si>
  <si>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</si>
  <si>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</si>
  <si>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</si>
  <si>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t>
  </si>
  <si>
    <t>ČESKÁ LÍPA</t>
  </si>
  <si>
    <t>FRÝDLANT</t>
  </si>
  <si>
    <t>JABLONEC NAD NISOU</t>
  </si>
  <si>
    <t>JILEMNICE</t>
  </si>
  <si>
    <t>NOVÝ BOR</t>
  </si>
  <si>
    <t>SEMILY</t>
  </si>
  <si>
    <t>TANVALD</t>
  </si>
  <si>
    <t>TURNOV</t>
  </si>
  <si>
    <t>ŽELEZNÝ BROD</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</si>
  <si>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</si>
  <si>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</si>
  <si>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</si>
  <si>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</si>
  <si>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</si>
  <si>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</si>
  <si>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</si>
  <si>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</si>
  <si>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</si>
  <si>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</si>
  <si>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</si>
  <si>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</si>
  <si>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</si>
  <si>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</si>
  <si>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PARDUBICE</t>
  </si>
  <si>
    <t>HLINSKO</t>
  </si>
  <si>
    <t>HOLICE</t>
  </si>
  <si>
    <t>CHRUDIM</t>
  </si>
  <si>
    <t>LITOMYŠL</t>
  </si>
  <si>
    <t>MORAVSKÁ TŘEBOVÁ</t>
  </si>
  <si>
    <t>PŘELOUČ</t>
  </si>
  <si>
    <t>SVITAVY</t>
  </si>
  <si>
    <t>ÚSTÍ NAD ORLICÍ</t>
  </si>
  <si>
    <t>VYSOKÉ MÝTO</t>
  </si>
  <si>
    <t>ŽAMBERK</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</si>
  <si>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</si>
  <si>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</si>
  <si>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</si>
  <si>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</si>
  <si>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</si>
  <si>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</si>
  <si>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</si>
  <si>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</si>
  <si>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</si>
  <si>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</si>
  <si>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</si>
  <si>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</si>
  <si>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</si>
  <si>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</si>
  <si>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</si>
  <si>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</si>
  <si>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</si>
  <si>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</si>
  <si>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</si>
  <si>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</si>
  <si>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</si>
  <si>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</si>
  <si>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</si>
  <si>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</si>
  <si>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</si>
  <si>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</si>
  <si>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</si>
  <si>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</si>
  <si>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</si>
  <si>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</si>
  <si>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</si>
  <si>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</si>
  <si>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</si>
  <si>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</si>
  <si>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t>
  </si>
  <si>
    <t>HRANICE</t>
  </si>
  <si>
    <t>JESENÍK</t>
  </si>
  <si>
    <t>KONICE</t>
  </si>
  <si>
    <t>LITOVEL</t>
  </si>
  <si>
    <t>PROSTĚJOV</t>
  </si>
  <si>
    <t>PŘEROV</t>
  </si>
  <si>
    <t>ŠTERNBERK</t>
  </si>
  <si>
    <t>ŠUMPERK</t>
  </si>
  <si>
    <t>ZÁBŘEH</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</si>
  <si>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</si>
  <si>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</si>
  <si>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</si>
  <si>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</si>
  <si>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</si>
  <si>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</si>
  <si>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</si>
  <si>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</si>
  <si>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</si>
  <si>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</si>
  <si>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</si>
  <si>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</si>
  <si>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</si>
  <si>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</si>
  <si>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</si>
  <si>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</si>
  <si>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</si>
  <si>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</si>
  <si>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</si>
  <si>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</si>
  <si>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</si>
  <si>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</si>
  <si>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</si>
  <si>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</si>
  <si>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</si>
  <si>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</si>
  <si>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</si>
  <si>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</si>
  <si>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</si>
  <si>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</si>
  <si>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ČESKÁ REPUBLIKA</t>
  </si>
  <si>
    <t>Afghánská islámská republika</t>
  </si>
  <si>
    <t>Provincie Alandy</t>
  </si>
  <si>
    <t>Albánská republika</t>
  </si>
  <si>
    <t>Alžírská demokratická a lidová republika</t>
  </si>
  <si>
    <t>Území Americká Samoa</t>
  </si>
  <si>
    <t>Americké Panenské ostrovy</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</si>
  <si>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</si>
  <si>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</si>
  <si>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</si>
  <si>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</si>
  <si>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</si>
  <si>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</si>
  <si>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</si>
  <si>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</si>
  <si>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</si>
  <si>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</si>
  <si>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</si>
  <si>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</si>
  <si>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</si>
  <si>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</si>
  <si>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</si>
  <si>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</si>
  <si>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</si>
  <si>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</si>
  <si>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</si>
  <si>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</si>
  <si>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</si>
  <si>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</si>
  <si>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</si>
  <si>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</si>
  <si>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</si>
  <si>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</si>
  <si>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</si>
  <si>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</si>
  <si>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</si>
  <si>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</si>
  <si>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</si>
  <si>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</si>
  <si>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</si>
  <si>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</si>
  <si>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</si>
  <si>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</si>
  <si>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</si>
  <si>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</si>
  <si>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</si>
  <si>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</si>
  <si>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</si>
  <si>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</si>
  <si>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</si>
  <si>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</si>
  <si>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</si>
  <si>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</si>
  <si>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</si>
  <si>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</si>
  <si>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</si>
  <si>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</si>
  <si>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</si>
  <si>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</si>
  <si>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</si>
  <si>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</si>
  <si>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</si>
  <si>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</si>
  <si>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</si>
  <si>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</si>
  <si>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</si>
  <si>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</si>
  <si>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</si>
  <si>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</si>
  <si>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</si>
  <si>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</si>
  <si>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</si>
  <si>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</si>
  <si>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</si>
  <si>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</si>
  <si>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</si>
  <si>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</si>
  <si>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</si>
  <si>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</si>
  <si>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</si>
  <si>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</si>
  <si>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</si>
  <si>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</si>
  <si>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</si>
  <si>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</si>
  <si>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</si>
  <si>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</si>
  <si>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</si>
  <si>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</si>
  <si>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</si>
  <si>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</si>
  <si>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</si>
  <si>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</si>
  <si>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</si>
  <si>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</si>
  <si>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</si>
  <si>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</si>
  <si>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</si>
  <si>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</si>
  <si>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</si>
  <si>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</si>
  <si>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</si>
  <si>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</si>
  <si>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</si>
  <si>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</si>
  <si>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</si>
  <si>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</si>
  <si>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</si>
  <si>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</si>
  <si>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</si>
  <si>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</si>
  <si>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</si>
  <si>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</si>
  <si>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</si>
  <si>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</si>
  <si>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</si>
  <si>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</si>
  <si>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</si>
  <si>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</si>
  <si>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</si>
  <si>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</si>
  <si>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</si>
  <si>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</si>
  <si>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</si>
  <si>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</si>
  <si>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</si>
  <si>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</si>
  <si>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</si>
  <si>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</si>
  <si>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</si>
  <si>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</si>
  <si>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</si>
  <si>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</si>
  <si>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</si>
  <si>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</si>
  <si>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</si>
  <si>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</si>
  <si>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</si>
  <si>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</si>
  <si>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</si>
  <si>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</si>
  <si>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</si>
  <si>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</si>
  <si>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</si>
  <si>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</si>
  <si>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</si>
  <si>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</si>
  <si>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</si>
  <si>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</si>
  <si>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</si>
  <si>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</si>
  <si>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</si>
  <si>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</si>
  <si>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</si>
  <si>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</si>
  <si>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</si>
  <si>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</si>
  <si>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</si>
  <si>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</si>
  <si>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</si>
  <si>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</si>
  <si>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</si>
  <si>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</si>
  <si>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</si>
  <si>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</si>
  <si>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</si>
  <si>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</si>
  <si>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</si>
  <si>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</si>
  <si>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</si>
  <si>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</si>
  <si>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</si>
  <si>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</si>
  <si>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</si>
  <si>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</si>
  <si>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</si>
  <si>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</si>
  <si>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</si>
  <si>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</si>
  <si>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</si>
  <si>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</si>
  <si>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</si>
  <si>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</si>
  <si>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</si>
  <si>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</si>
  <si>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</si>
  <si>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</si>
  <si>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</si>
  <si>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</si>
  <si>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</si>
  <si>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</si>
  <si>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</si>
  <si>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</si>
  <si>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</si>
  <si>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</si>
  <si>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</si>
  <si>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</si>
  <si>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</si>
  <si>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</si>
  <si>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</si>
  <si>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</si>
  <si>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</si>
  <si>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</si>
  <si>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</si>
  <si>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</si>
  <si>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</si>
  <si>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</si>
  <si>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</si>
  <si>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</si>
  <si>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</si>
  <si>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</si>
  <si>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</si>
  <si>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</si>
  <si>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</si>
  <si>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</si>
  <si>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</si>
  <si>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</si>
  <si>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</si>
  <si>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</si>
  <si>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</si>
  <si>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</si>
  <si>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</si>
  <si>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</si>
  <si>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</si>
  <si>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</si>
  <si>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</si>
  <si>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</si>
  <si>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</si>
  <si>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</si>
  <si>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</si>
  <si>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</si>
  <si>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</si>
  <si>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</si>
  <si>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</si>
  <si>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</si>
  <si>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</si>
  <si>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</si>
  <si>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</si>
  <si>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</si>
  <si>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</si>
  <si>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</si>
  <si>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</si>
  <si>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</si>
  <si>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</si>
  <si>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</si>
  <si>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</si>
  <si>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</si>
  <si>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</si>
  <si>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</si>
  <si>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</si>
  <si>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</si>
  <si>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t>STÁTY</t>
  </si>
  <si>
    <t>c_ufo_cil</t>
  </si>
  <si>
    <t>c_pracufo</t>
  </si>
  <si>
    <t>cele_zo_od</t>
  </si>
  <si>
    <t>cele_zo_do</t>
  </si>
  <si>
    <t>typ_dapdpp</t>
  </si>
  <si>
    <t>dokument</t>
  </si>
  <si>
    <t>"pevná hodnota"</t>
  </si>
  <si>
    <t>DPP</t>
  </si>
  <si>
    <t>k_uladis</t>
  </si>
  <si>
    <t>kc_dppiii1</t>
  </si>
  <si>
    <t>kc_dppiv1</t>
  </si>
  <si>
    <t>kc_dppiv2</t>
  </si>
  <si>
    <t>kc_dppiv3</t>
  </si>
  <si>
    <t>kc_dppiv4</t>
  </si>
  <si>
    <t>kc_dppiv5</t>
  </si>
  <si>
    <t>kc_dppiv6</t>
  </si>
  <si>
    <t>kc_v_1</t>
  </si>
  <si>
    <t>kc_v_2</t>
  </si>
  <si>
    <t>kc_v_3</t>
  </si>
  <si>
    <t>kc_v_4</t>
  </si>
  <si>
    <t>d_uv</t>
  </si>
  <si>
    <t>spoj_zahr</t>
  </si>
  <si>
    <t>typ_popldpp</t>
  </si>
  <si>
    <t>typ_zo</t>
  </si>
  <si>
    <t>p_pr_2od</t>
  </si>
  <si>
    <t>sam_pr</t>
  </si>
  <si>
    <t>zdobd_od</t>
  </si>
  <si>
    <t>zdobd_do</t>
  </si>
  <si>
    <t>zvl_pr</t>
  </si>
  <si>
    <t>Věta D</t>
  </si>
  <si>
    <t>Věta P</t>
  </si>
  <si>
    <t>c_faxu</t>
  </si>
  <si>
    <t>c_komds</t>
  </si>
  <si>
    <t>c_obce</t>
  </si>
  <si>
    <t>c_orient</t>
  </si>
  <si>
    <t>c_pop</t>
  </si>
  <si>
    <t>"mapováno ve větě D"</t>
  </si>
  <si>
    <t>c_telef</t>
  </si>
  <si>
    <t>dic</t>
  </si>
  <si>
    <t>k_bank</t>
  </si>
  <si>
    <t>k_stat</t>
  </si>
  <si>
    <t>naz_obce</t>
  </si>
  <si>
    <t>opr_jmeno</t>
  </si>
  <si>
    <t>opr_postaveni</t>
  </si>
  <si>
    <t>opr_prijmeni</t>
  </si>
  <si>
    <t>pbu</t>
  </si>
  <si>
    <t>psc</t>
  </si>
  <si>
    <t>rod_c</t>
  </si>
  <si>
    <t>stat</t>
  </si>
  <si>
    <t>ulice</t>
  </si>
  <si>
    <t>zast_dat_nar</t>
  </si>
  <si>
    <t>zast_ev_cislo</t>
  </si>
  <si>
    <t>zast_ic</t>
  </si>
  <si>
    <t>zast_jmeno</t>
  </si>
  <si>
    <t>zast_kod</t>
  </si>
  <si>
    <t>zast_nazev</t>
  </si>
  <si>
    <t>zast_prijmeni</t>
  </si>
  <si>
    <t>zast_typ</t>
  </si>
  <si>
    <t>zkrobchjm</t>
  </si>
  <si>
    <t>AF</t>
  </si>
  <si>
    <t>AX</t>
  </si>
  <si>
    <t>AL</t>
  </si>
  <si>
    <t>DZ</t>
  </si>
  <si>
    <t>AS</t>
  </si>
  <si>
    <t>VI</t>
  </si>
  <si>
    <t>AD</t>
  </si>
  <si>
    <t>AO</t>
  </si>
  <si>
    <t>AI</t>
  </si>
  <si>
    <t>AQ</t>
  </si>
  <si>
    <t>AG</t>
  </si>
  <si>
    <t>AR</t>
  </si>
  <si>
    <t>AM</t>
  </si>
  <si>
    <t>AW</t>
  </si>
  <si>
    <t>AU</t>
  </si>
  <si>
    <t>AZ</t>
  </si>
  <si>
    <t>BS</t>
  </si>
  <si>
    <t>BH</t>
  </si>
  <si>
    <t>BD</t>
  </si>
  <si>
    <t>BB</t>
  </si>
  <si>
    <t>BE</t>
  </si>
  <si>
    <t>BZ</t>
  </si>
  <si>
    <t>BY</t>
  </si>
  <si>
    <t>BJ</t>
  </si>
  <si>
    <t>BM</t>
  </si>
  <si>
    <t>BT</t>
  </si>
  <si>
    <t>BO</t>
  </si>
  <si>
    <t>BQ</t>
  </si>
  <si>
    <t>BA</t>
  </si>
  <si>
    <t>BW</t>
  </si>
  <si>
    <t>BV</t>
  </si>
  <si>
    <t>BR</t>
  </si>
  <si>
    <t>IO</t>
  </si>
  <si>
    <t>VG</t>
  </si>
  <si>
    <t>BN</t>
  </si>
  <si>
    <t>BG</t>
  </si>
  <si>
    <t>BF</t>
  </si>
  <si>
    <t>BI</t>
  </si>
  <si>
    <t>CK</t>
  </si>
  <si>
    <t>CW</t>
  </si>
  <si>
    <t>TD</t>
  </si>
  <si>
    <t>ME</t>
  </si>
  <si>
    <t>CN</t>
  </si>
  <si>
    <t>DK</t>
  </si>
  <si>
    <t>CD</t>
  </si>
  <si>
    <t>DM</t>
  </si>
  <si>
    <t>DO</t>
  </si>
  <si>
    <t>DJ</t>
  </si>
  <si>
    <t>EG</t>
  </si>
  <si>
    <t>EC</t>
  </si>
  <si>
    <t>ER</t>
  </si>
  <si>
    <t>EE</t>
  </si>
  <si>
    <t>ET</t>
  </si>
  <si>
    <t>FO</t>
  </si>
  <si>
    <t>FK</t>
  </si>
  <si>
    <t>FJ</t>
  </si>
  <si>
    <t>PH</t>
  </si>
  <si>
    <t>FI</t>
  </si>
  <si>
    <t>FR</t>
  </si>
  <si>
    <t>GF</t>
  </si>
  <si>
    <t>TF</t>
  </si>
  <si>
    <t>PF</t>
  </si>
  <si>
    <t>GA</t>
  </si>
  <si>
    <t>GM</t>
  </si>
  <si>
    <t>GH</t>
  </si>
  <si>
    <t>GI</t>
  </si>
  <si>
    <t>GD</t>
  </si>
  <si>
    <t>GL</t>
  </si>
  <si>
    <t>GE</t>
  </si>
  <si>
    <t>GP</t>
  </si>
  <si>
    <t>GU</t>
  </si>
  <si>
    <t>GT</t>
  </si>
  <si>
    <t>GG</t>
  </si>
  <si>
    <t>GN</t>
  </si>
  <si>
    <t>GW</t>
  </si>
  <si>
    <t>GY</t>
  </si>
  <si>
    <t>HT</t>
  </si>
  <si>
    <t>HM</t>
  </si>
  <si>
    <t>HN</t>
  </si>
  <si>
    <t>HK</t>
  </si>
  <si>
    <t>CL</t>
  </si>
  <si>
    <t>HR</t>
  </si>
  <si>
    <t>IN</t>
  </si>
  <si>
    <t>ID</t>
  </si>
  <si>
    <t>IQ</t>
  </si>
  <si>
    <t>IR</t>
  </si>
  <si>
    <t>IE</t>
  </si>
  <si>
    <t>IS</t>
  </si>
  <si>
    <t>IT</t>
  </si>
  <si>
    <t>IL</t>
  </si>
  <si>
    <t>JM</t>
  </si>
  <si>
    <t>JP</t>
  </si>
  <si>
    <t>YE</t>
  </si>
  <si>
    <t>JE</t>
  </si>
  <si>
    <t>ZA</t>
  </si>
  <si>
    <t>GS</t>
  </si>
  <si>
    <t>SS</t>
  </si>
  <si>
    <t>JO</t>
  </si>
  <si>
    <t>KY</t>
  </si>
  <si>
    <t>KH</t>
  </si>
  <si>
    <t>CM</t>
  </si>
  <si>
    <t>CA</t>
  </si>
  <si>
    <t>CV</t>
  </si>
  <si>
    <t>QA</t>
  </si>
  <si>
    <t>KZ</t>
  </si>
  <si>
    <t>KE</t>
  </si>
  <si>
    <t>KI</t>
  </si>
  <si>
    <t>CC</t>
  </si>
  <si>
    <t>CO</t>
  </si>
  <si>
    <t>KM</t>
  </si>
  <si>
    <t>CG</t>
  </si>
  <si>
    <t>KP</t>
  </si>
  <si>
    <t>KR</t>
  </si>
  <si>
    <t>XK</t>
  </si>
  <si>
    <t>CR</t>
  </si>
  <si>
    <t>CU</t>
  </si>
  <si>
    <t>KW</t>
  </si>
  <si>
    <t>CY</t>
  </si>
  <si>
    <t>KG</t>
  </si>
  <si>
    <t>LA</t>
  </si>
  <si>
    <t>LS</t>
  </si>
  <si>
    <t>LB</t>
  </si>
  <si>
    <t>LR</t>
  </si>
  <si>
    <t>LY</t>
  </si>
  <si>
    <t>LI</t>
  </si>
  <si>
    <t>LT</t>
  </si>
  <si>
    <t>LV</t>
  </si>
  <si>
    <t>LU</t>
  </si>
  <si>
    <t>MO</t>
  </si>
  <si>
    <t>MG</t>
  </si>
  <si>
    <t>HU</t>
  </si>
  <si>
    <t>MK</t>
  </si>
  <si>
    <t>MY</t>
  </si>
  <si>
    <t>MW</t>
  </si>
  <si>
    <t>MV</t>
  </si>
  <si>
    <t>ML</t>
  </si>
  <si>
    <t>MT</t>
  </si>
  <si>
    <t>IM</t>
  </si>
  <si>
    <t>MA</t>
  </si>
  <si>
    <t>MH</t>
  </si>
  <si>
    <t>MQ</t>
  </si>
  <si>
    <t>MU</t>
  </si>
  <si>
    <t>MR</t>
  </si>
  <si>
    <t>YT</t>
  </si>
  <si>
    <t>UM</t>
  </si>
  <si>
    <t>MX</t>
  </si>
  <si>
    <t>FM</t>
  </si>
  <si>
    <t>MD</t>
  </si>
  <si>
    <t>MC</t>
  </si>
  <si>
    <t>MN</t>
  </si>
  <si>
    <t>MS</t>
  </si>
  <si>
    <t>MZ</t>
  </si>
  <si>
    <t>MM</t>
  </si>
  <si>
    <t>NA</t>
  </si>
  <si>
    <t>NR</t>
  </si>
  <si>
    <t>DE</t>
  </si>
  <si>
    <t>NP</t>
  </si>
  <si>
    <t>NG</t>
  </si>
  <si>
    <t>NI</t>
  </si>
  <si>
    <t>NU</t>
  </si>
  <si>
    <t>NL</t>
  </si>
  <si>
    <t>NF</t>
  </si>
  <si>
    <t>NO</t>
  </si>
  <si>
    <t>NC</t>
  </si>
  <si>
    <t>NZ</t>
  </si>
  <si>
    <t>OM</t>
  </si>
  <si>
    <t>PK</t>
  </si>
  <si>
    <t>PW</t>
  </si>
  <si>
    <t>PS</t>
  </si>
  <si>
    <t>PA</t>
  </si>
  <si>
    <t>PG</t>
  </si>
  <si>
    <t>PY</t>
  </si>
  <si>
    <t>PE</t>
  </si>
  <si>
    <t>PN</t>
  </si>
  <si>
    <t>CI</t>
  </si>
  <si>
    <t>PL</t>
  </si>
  <si>
    <t>PR</t>
  </si>
  <si>
    <t>PT</t>
  </si>
  <si>
    <t>AT</t>
  </si>
  <si>
    <t>RE</t>
  </si>
  <si>
    <t>GQ</t>
  </si>
  <si>
    <t>RO</t>
  </si>
  <si>
    <t>RU</t>
  </si>
  <si>
    <t>RW</t>
  </si>
  <si>
    <t>GR</t>
  </si>
  <si>
    <t>PM</t>
  </si>
  <si>
    <t>SV</t>
  </si>
  <si>
    <t>WS</t>
  </si>
  <si>
    <t>SM</t>
  </si>
  <si>
    <t>SA</t>
  </si>
  <si>
    <t>SN</t>
  </si>
  <si>
    <t>MP</t>
  </si>
  <si>
    <t>SC</t>
  </si>
  <si>
    <t>SL</t>
  </si>
  <si>
    <t>SG</t>
  </si>
  <si>
    <t>SK</t>
  </si>
  <si>
    <t>SI</t>
  </si>
  <si>
    <t>SO</t>
  </si>
  <si>
    <t>AE</t>
  </si>
  <si>
    <t>US</t>
  </si>
  <si>
    <t>RS</t>
  </si>
  <si>
    <t>CF</t>
  </si>
  <si>
    <t>SD</t>
  </si>
  <si>
    <t>SR</t>
  </si>
  <si>
    <t>SH</t>
  </si>
  <si>
    <t>LC</t>
  </si>
  <si>
    <t>BL</t>
  </si>
  <si>
    <t>KN</t>
  </si>
  <si>
    <t>MF</t>
  </si>
  <si>
    <t>SX</t>
  </si>
  <si>
    <t>ST</t>
  </si>
  <si>
    <t>VC</t>
  </si>
  <si>
    <t>SZ</t>
  </si>
  <si>
    <t>SY</t>
  </si>
  <si>
    <t>SB</t>
  </si>
  <si>
    <t>ES</t>
  </si>
  <si>
    <t>SJ</t>
  </si>
  <si>
    <t>LK</t>
  </si>
  <si>
    <t>SE</t>
  </si>
  <si>
    <t>CH</t>
  </si>
  <si>
    <t>TJ</t>
  </si>
  <si>
    <t>TZ</t>
  </si>
  <si>
    <t>TH</t>
  </si>
  <si>
    <t>TW</t>
  </si>
  <si>
    <t>TG</t>
  </si>
  <si>
    <t>TK</t>
  </si>
  <si>
    <t>TO</t>
  </si>
  <si>
    <t>TT</t>
  </si>
  <si>
    <t>TN</t>
  </si>
  <si>
    <t>TR</t>
  </si>
  <si>
    <t>TM</t>
  </si>
  <si>
    <t>TC</t>
  </si>
  <si>
    <t>TV</t>
  </si>
  <si>
    <t>UG</t>
  </si>
  <si>
    <t>UA</t>
  </si>
  <si>
    <t>UY</t>
  </si>
  <si>
    <t>UZ</t>
  </si>
  <si>
    <t>CX</t>
  </si>
  <si>
    <t>VU</t>
  </si>
  <si>
    <t>VA</t>
  </si>
  <si>
    <t>GB</t>
  </si>
  <si>
    <t>VE</t>
  </si>
  <si>
    <t>VN</t>
  </si>
  <si>
    <t>TL</t>
  </si>
  <si>
    <t>WF</t>
  </si>
  <si>
    <t>ZM</t>
  </si>
  <si>
    <t>EH</t>
  </si>
  <si>
    <t>ZW</t>
  </si>
  <si>
    <t>Když je kód 4a nebo 4b, je fyzická F. Když je 4c nebo 4d, je právnická P.</t>
  </si>
  <si>
    <t>Věta O</t>
  </si>
  <si>
    <t>c_listu</t>
  </si>
  <si>
    <t>d_hospvysl</t>
  </si>
  <si>
    <t>f_ico</t>
  </si>
  <si>
    <t>f_zkrobchjm</t>
  </si>
  <si>
    <t>f_zvl_pr</t>
  </si>
  <si>
    <t>kc_ii10_10</t>
  </si>
  <si>
    <t>kc_ii110_100</t>
  </si>
  <si>
    <t>kc_ii111_101</t>
  </si>
  <si>
    <t>kc_ii120_110</t>
  </si>
  <si>
    <t>kc_ii130_120</t>
  </si>
  <si>
    <t>kc_ii140_130</t>
  </si>
  <si>
    <t>kc_ii150_140</t>
  </si>
  <si>
    <t>kc_ii170_150</t>
  </si>
  <si>
    <t>kc_ii180_160</t>
  </si>
  <si>
    <t>kc_ii181_161</t>
  </si>
  <si>
    <t>kc_ii182_162</t>
  </si>
  <si>
    <t>kc_ii190_170</t>
  </si>
  <si>
    <t>kc_ii200_200</t>
  </si>
  <si>
    <t>kc_ii201_201</t>
  </si>
  <si>
    <t>kc_ii210_230</t>
  </si>
  <si>
    <t>kc_ii220_240</t>
  </si>
  <si>
    <t>kc_ii221_241</t>
  </si>
  <si>
    <t>kc_ii230_250</t>
  </si>
  <si>
    <t>kc_ii231_251</t>
  </si>
  <si>
    <t>kc_ii240_260</t>
  </si>
  <si>
    <t>kc_ii250_210</t>
  </si>
  <si>
    <t>kc_ii260_270</t>
  </si>
  <si>
    <t>kc_ii270_280</t>
  </si>
  <si>
    <t>kc_ii280_290</t>
  </si>
  <si>
    <t>kc_ii290_300</t>
  </si>
  <si>
    <t>kc_ii291_301</t>
  </si>
  <si>
    <t>kc_ii300_310</t>
  </si>
  <si>
    <t>kc_ii30_20</t>
  </si>
  <si>
    <t>kc_ii310_320</t>
  </si>
  <si>
    <t>kc_ii320_330</t>
  </si>
  <si>
    <t>kc_ii40_30</t>
  </si>
  <si>
    <t>kc_ii50_40</t>
  </si>
  <si>
    <t>kc_ii60_50</t>
  </si>
  <si>
    <t>kc_ii71_61</t>
  </si>
  <si>
    <t>kc_ii72_62</t>
  </si>
  <si>
    <t>kc_ii80_70</t>
  </si>
  <si>
    <t>kc_ii_109</t>
  </si>
  <si>
    <t>kc_ii_111</t>
  </si>
  <si>
    <t>kc_ii_112</t>
  </si>
  <si>
    <t>kc_ii_220</t>
  </si>
  <si>
    <t>kc_ii_242</t>
  </si>
  <si>
    <t>kc_ii_243</t>
  </si>
  <si>
    <t>kc_ii_331</t>
  </si>
  <si>
    <t>kc_ii_332</t>
  </si>
  <si>
    <t>kc_ii_333</t>
  </si>
  <si>
    <t>kc_ii_334</t>
  </si>
  <si>
    <t>kc_ii_335</t>
  </si>
  <si>
    <t>kc_ii_340</t>
  </si>
  <si>
    <t>kc_ii_360</t>
  </si>
  <si>
    <t>por_c_fondu</t>
  </si>
  <si>
    <t>text_ii182_162</t>
  </si>
  <si>
    <t>text_ii221_241</t>
  </si>
  <si>
    <t>text_ii291_301</t>
  </si>
  <si>
    <t>text_ii72_62</t>
  </si>
  <si>
    <t>???</t>
  </si>
  <si>
    <t>multiple</t>
  </si>
  <si>
    <t>Věta U</t>
  </si>
  <si>
    <t>Věta E</t>
  </si>
  <si>
    <t>kc_dpp_a12</t>
  </si>
  <si>
    <t>naz_uc_skup</t>
  </si>
  <si>
    <t>kc_1a</t>
  </si>
  <si>
    <t>Věta F</t>
  </si>
  <si>
    <t>kc_dpp_b6</t>
  </si>
  <si>
    <t>kc_dpp_b10</t>
  </si>
  <si>
    <t>kc_dpp_b_6odsk</t>
  </si>
  <si>
    <t>kc_dpp_b_ohm_30_6</t>
  </si>
  <si>
    <t>kc_dpp_b_onm</t>
  </si>
  <si>
    <t>kc_dppb1</t>
  </si>
  <si>
    <t>kc_dppb2</t>
  </si>
  <si>
    <t>kc_dppb3</t>
  </si>
  <si>
    <t>kc_dppb4</t>
  </si>
  <si>
    <t>kc_dppb5</t>
  </si>
  <si>
    <t>kc_dppb6_b8</t>
  </si>
  <si>
    <t>Věta G</t>
  </si>
  <si>
    <t>kc_dpp_c14</t>
  </si>
  <si>
    <t>kc_dpp_c10</t>
  </si>
  <si>
    <t>kc_dpp_c11</t>
  </si>
  <si>
    <t>kc_dpp_c12</t>
  </si>
  <si>
    <t>kc_dpp_c13</t>
  </si>
  <si>
    <t>kc_dpp_c16</t>
  </si>
  <si>
    <t>kc_dpp_c17</t>
  </si>
  <si>
    <t>kc_dpp_c18</t>
  </si>
  <si>
    <t>kc_dpp_c19</t>
  </si>
  <si>
    <t>kc_dpp_c20</t>
  </si>
  <si>
    <t>kc_dpp_c21</t>
  </si>
  <si>
    <t>kc_dpp_c22</t>
  </si>
  <si>
    <t>kc_dpp_c3</t>
  </si>
  <si>
    <t>kc_dpp_c4</t>
  </si>
  <si>
    <t>kc_dpp_c5</t>
  </si>
  <si>
    <t>kc_dpp_c6</t>
  </si>
  <si>
    <t>kc_dpp_c7</t>
  </si>
  <si>
    <t>kc_dpp_c8</t>
  </si>
  <si>
    <t>kc_dpp_c9</t>
  </si>
  <si>
    <t>kc_dpp_c_5a1</t>
  </si>
  <si>
    <t>kc_dpp_c_5a2</t>
  </si>
  <si>
    <t>kc_dpp_c_5a3</t>
  </si>
  <si>
    <t>kc_dpp_c_5a4</t>
  </si>
  <si>
    <t>kc_op8b</t>
  </si>
  <si>
    <t>kc_op8c</t>
  </si>
  <si>
    <t>kc_sop8b</t>
  </si>
  <si>
    <t>kc_sop8c</t>
  </si>
  <si>
    <t>Stav zákonných opravných položek k nepromlčeným pohledávkám vytvořených podle § 8c zákona o rezervách ke konci období, za které se podává daňové přiznání</t>
  </si>
  <si>
    <t>Věta V</t>
  </si>
  <si>
    <t>pr1e_sl_1_do</t>
  </si>
  <si>
    <t>pr1e_sl_1_od</t>
  </si>
  <si>
    <t>pr1e_sl_2</t>
  </si>
  <si>
    <t>pr1e_sl_3</t>
  </si>
  <si>
    <t>pr1e_sl_4</t>
  </si>
  <si>
    <t>pr1e_sl_5</t>
  </si>
  <si>
    <t>Věta I</t>
  </si>
  <si>
    <t>kc_dppc65_d85</t>
  </si>
  <si>
    <t>pr1e_sl_4_celk</t>
  </si>
  <si>
    <t>Věta J</t>
  </si>
  <si>
    <t>pr1f_9</t>
  </si>
  <si>
    <t>pr1f_sl_1_r1_do</t>
  </si>
  <si>
    <t>pr1f_sl_1_r1_od</t>
  </si>
  <si>
    <t>pr1f_sl_1_r2_do</t>
  </si>
  <si>
    <t>pr1f_sl_1_r2_od</t>
  </si>
  <si>
    <t>pr1f_sl_1_r3_do</t>
  </si>
  <si>
    <t>pr1f_sl_1_r3_od</t>
  </si>
  <si>
    <t>pr1f_sl_1_r4_do</t>
  </si>
  <si>
    <t>pr1f_sl_1_r4_od</t>
  </si>
  <si>
    <t>pr1f_sl_2_r1</t>
  </si>
  <si>
    <t>pr1f_sl_2_r2</t>
  </si>
  <si>
    <t>pr1f_sl_2_r3</t>
  </si>
  <si>
    <t>pr1f_sl_2_r4</t>
  </si>
  <si>
    <t>pr1f_sl_3_r1</t>
  </si>
  <si>
    <t>pr1f_sl_3_r2</t>
  </si>
  <si>
    <t>pr1f_sl_3_r3</t>
  </si>
  <si>
    <t>pr1f_sl_3_r4</t>
  </si>
  <si>
    <t>pr1f_sl_4_r1</t>
  </si>
  <si>
    <t>pr1f_sl_4_r2</t>
  </si>
  <si>
    <t>pr1f_sl_4_r3</t>
  </si>
  <si>
    <t>pr1f_sl_4_r4</t>
  </si>
  <si>
    <t>pr1f_sl_4_r5</t>
  </si>
  <si>
    <t>pr1f_sl_5_r1</t>
  </si>
  <si>
    <t>pr1f_sl_5_r2</t>
  </si>
  <si>
    <t>pr1f_sl_5_r3</t>
  </si>
  <si>
    <t>pr1f_sl_5_r4</t>
  </si>
  <si>
    <t>pr1f_sl_5_r5</t>
  </si>
  <si>
    <t>pr1fc_sl_1_r1_do</t>
  </si>
  <si>
    <t>pr1fc_sl_1_r1_od</t>
  </si>
  <si>
    <t>pr1fc_sl_1_r2_do</t>
  </si>
  <si>
    <t>pr1fc_sl_1_r2_od</t>
  </si>
  <si>
    <t>pr1fc_sl_1_r3_do</t>
  </si>
  <si>
    <t>pr1fc_sl_1_r3_od</t>
  </si>
  <si>
    <t>pr1fc_sl_1_r4_do</t>
  </si>
  <si>
    <t>pr1fc_sl_1_r4_od</t>
  </si>
  <si>
    <t>pr1fc_sl_2_r1</t>
  </si>
  <si>
    <t>pr1fc_sl_2_r2</t>
  </si>
  <si>
    <t>pr1fc_sl_2_r3</t>
  </si>
  <si>
    <t>pr1fc_sl_2_r4</t>
  </si>
  <si>
    <t>pr1fc_sl_3_r1</t>
  </si>
  <si>
    <t>pr1fc_sl_3_r2</t>
  </si>
  <si>
    <t>pr1fc_sl_3_r3</t>
  </si>
  <si>
    <t>pr1fc_sl_3_r4</t>
  </si>
  <si>
    <t>pr1fc_sl_4_r1</t>
  </si>
  <si>
    <t>pr1fc_sl_4_r2</t>
  </si>
  <si>
    <t>pr1fc_sl_4_r3</t>
  </si>
  <si>
    <t>pr1fc_sl_4_r4</t>
  </si>
  <si>
    <t>pr1fc_sl_4_r5</t>
  </si>
  <si>
    <t>pr1fc_sl_5_r1</t>
  </si>
  <si>
    <t>pr1fc_sl_5_r2</t>
  </si>
  <si>
    <t>pr1fc_sl_5_r3</t>
  </si>
  <si>
    <t>pr1fc_sl_5_r4</t>
  </si>
  <si>
    <t>pr1fc_sl_5_r5</t>
  </si>
  <si>
    <t>Věta L</t>
  </si>
  <si>
    <t>pr1g_1</t>
  </si>
  <si>
    <t>pr1g_2</t>
  </si>
  <si>
    <t>Věta M</t>
  </si>
  <si>
    <t>kc_castii220_351c</t>
  </si>
  <si>
    <t>kc_dpp_f1</t>
  </si>
  <si>
    <t>kc_dpp_f2</t>
  </si>
  <si>
    <t>kc_dpp_f4</t>
  </si>
  <si>
    <t>kc_dpp_h1_35ab</t>
  </si>
  <si>
    <t>kc_dpp_h4_351c</t>
  </si>
  <si>
    <t>Věta N</t>
  </si>
  <si>
    <t>kc_dppd17_g17</t>
  </si>
  <si>
    <t>poc_zvl_pr_i</t>
  </si>
  <si>
    <t>pr1i_1</t>
  </si>
  <si>
    <t>pr1i_2</t>
  </si>
  <si>
    <t>pr1i_3</t>
  </si>
  <si>
    <t>pr1i_4</t>
  </si>
  <si>
    <t>Věta Q</t>
  </si>
  <si>
    <t>pr1j_sl_2_r1</t>
  </si>
  <si>
    <t>pr1j_sl_2_r2</t>
  </si>
  <si>
    <t>pr1j_sl_2_r3</t>
  </si>
  <si>
    <t>pr1j_sl_2_r4</t>
  </si>
  <si>
    <t>pr1j_sl_2_r5</t>
  </si>
  <si>
    <t>pr1j_sl_2_r6</t>
  </si>
  <si>
    <t>pr1j_sl_2_r7</t>
  </si>
  <si>
    <t>pr1j_sl_2_r9</t>
  </si>
  <si>
    <t>pr1j_sl_3_r1</t>
  </si>
  <si>
    <t>pr1j_sl_3_r2</t>
  </si>
  <si>
    <t>pr1j_sl_3_r3</t>
  </si>
  <si>
    <t>pr1j_sl_3_r4</t>
  </si>
  <si>
    <t>pr1j_sl_3_r5</t>
  </si>
  <si>
    <t>pr1j_sl_3_r6</t>
  </si>
  <si>
    <t>pr1j_sl_3_r7</t>
  </si>
  <si>
    <t>pr1j_sl_3_r9</t>
  </si>
  <si>
    <t>pr1j_sl_4_r1</t>
  </si>
  <si>
    <t>pr1j_sl_4_r2</t>
  </si>
  <si>
    <t>pr1j_sl_4_r3</t>
  </si>
  <si>
    <t>pr1j_sl_4_r4</t>
  </si>
  <si>
    <t>pr1j_sl_4_r5</t>
  </si>
  <si>
    <t>pr1j_sl_4_r6</t>
  </si>
  <si>
    <t>pr1j_sl_4_r7</t>
  </si>
  <si>
    <t>pr1j_sl_4_r9</t>
  </si>
  <si>
    <t>Věta S</t>
  </si>
  <si>
    <t>kc_dpp_i1</t>
  </si>
  <si>
    <t>poc_zam</t>
  </si>
  <si>
    <t>Věta R</t>
  </si>
  <si>
    <t>c_radku</t>
  </si>
  <si>
    <t>kod_sekce</t>
  </si>
  <si>
    <t>poradi</t>
  </si>
  <si>
    <t>radek</t>
  </si>
  <si>
    <t>t_prilohy</t>
  </si>
  <si>
    <t>Věta W</t>
  </si>
  <si>
    <t>pr1hr1_iiar1</t>
  </si>
  <si>
    <t>pr1hr1_iiar2</t>
  </si>
  <si>
    <t>pr1hr1_iiar5</t>
  </si>
  <si>
    <t>pr1hr1_iiar6</t>
  </si>
  <si>
    <t>pr1hr1_iiar7</t>
  </si>
  <si>
    <t>pr1hr1_iibr1</t>
  </si>
  <si>
    <t>pr1hr1_iibr2</t>
  </si>
  <si>
    <t>pr1hr1_iibr5</t>
  </si>
  <si>
    <t>pr1hr1_iibr6</t>
  </si>
  <si>
    <t>pr1hr1_iibr7</t>
  </si>
  <si>
    <t>pr1hr1_iibr8</t>
  </si>
  <si>
    <t>pr1hr1_iibr9</t>
  </si>
  <si>
    <t>pr1hr1_iir1</t>
  </si>
  <si>
    <t>pr1hr1_iir2</t>
  </si>
  <si>
    <t>pr1hr1_iir3</t>
  </si>
  <si>
    <t>pr1hr1_iit1_sl0</t>
  </si>
  <si>
    <t>pr1hr1_iit1_sl1</t>
  </si>
  <si>
    <t>pr1hr1_iit1_sl2</t>
  </si>
  <si>
    <t>pr1hr1_iit1_sl3</t>
  </si>
  <si>
    <t>pr1hr1_iit1_sl4</t>
  </si>
  <si>
    <t>pr1hr1_ir1</t>
  </si>
  <si>
    <t>pr1hr1_ir2</t>
  </si>
  <si>
    <t>pr1hr1_ir5</t>
  </si>
  <si>
    <t>pr1hr1_ir6</t>
  </si>
  <si>
    <t>pr1hr1_ir7</t>
  </si>
  <si>
    <t>pr1hr1_it1_sl0</t>
  </si>
  <si>
    <t>pr1hr1_it1_sl1</t>
  </si>
  <si>
    <t>pr1hr1_it1_sl2</t>
  </si>
  <si>
    <t>pr1hr1_it1_sl3</t>
  </si>
  <si>
    <t>pr1hr1_it1_sl4</t>
  </si>
  <si>
    <t>pr1hr1_roz_c</t>
  </si>
  <si>
    <t>pr1hr1_roz_c_p</t>
  </si>
  <si>
    <t>pr1hr1_roz_dat</t>
  </si>
  <si>
    <t>pr_vyp35a_porus</t>
  </si>
  <si>
    <t>pr_vyp35a_sniznar</t>
  </si>
  <si>
    <t>pr_vyp35a_vyslslv</t>
  </si>
  <si>
    <t>pr_vyp35b_porus</t>
  </si>
  <si>
    <t>pr_vyp35b_sniznar</t>
  </si>
  <si>
    <t>pr_vyp35b_vyslslv</t>
  </si>
  <si>
    <t>Věta T</t>
  </si>
  <si>
    <t>d_fond_do</t>
  </si>
  <si>
    <t>d_fond_od</t>
  </si>
  <si>
    <t>kc_ii_271</t>
  </si>
  <si>
    <t>kc_ii_272</t>
  </si>
  <si>
    <t>kc_ii_273</t>
  </si>
  <si>
    <t>kc_ii_274</t>
  </si>
  <si>
    <t>kc_ii_282</t>
  </si>
  <si>
    <t>kc_ii_284</t>
  </si>
  <si>
    <t>kc_ii_286</t>
  </si>
  <si>
    <t>kc_ii_288</t>
  </si>
  <si>
    <t>kc_ii_290</t>
  </si>
  <si>
    <t>p_fond</t>
  </si>
  <si>
    <t>Věta Z</t>
  </si>
  <si>
    <t>zvl_pr_i_r2</t>
  </si>
  <si>
    <t>zvl_pr_i_r4</t>
  </si>
  <si>
    <t>c_listu_i</t>
  </si>
  <si>
    <t>zvl_pr_i_k_stat</t>
  </si>
  <si>
    <t>zvl_pr_i_r1</t>
  </si>
  <si>
    <t>zvl_pr_i_r3</t>
  </si>
  <si>
    <t>zvl_pr_i_r5</t>
  </si>
  <si>
    <t>zvl_pr_i_r6</t>
  </si>
  <si>
    <t>zvl_pr_i_r7</t>
  </si>
  <si>
    <t>?</t>
  </si>
  <si>
    <t>kc_brutto</t>
  </si>
  <si>
    <t>Věta UA</t>
  </si>
  <si>
    <t>kc_korekce</t>
  </si>
  <si>
    <t>kc_netto</t>
  </si>
  <si>
    <t>kc_netto_min</t>
  </si>
  <si>
    <t>Věta UB</t>
  </si>
  <si>
    <t>kc_min</t>
  </si>
  <si>
    <t>kc_sled</t>
  </si>
  <si>
    <t>Věta UC</t>
  </si>
  <si>
    <t>Věta UD</t>
  </si>
  <si>
    <t>Věta UE</t>
  </si>
  <si>
    <t>Věta UF</t>
  </si>
  <si>
    <t>Věta UG</t>
  </si>
  <si>
    <t>Věta UH</t>
  </si>
  <si>
    <t>kc_akcie</t>
  </si>
  <si>
    <t>kc_azio</t>
  </si>
  <si>
    <t>kc_celkem</t>
  </si>
  <si>
    <t>kc_k_fondy</t>
  </si>
  <si>
    <t>kc_kap</t>
  </si>
  <si>
    <t>kc_r_fondy</t>
  </si>
  <si>
    <t>kc_rozd</t>
  </si>
  <si>
    <t>kc_zisk</t>
  </si>
  <si>
    <t>Věta UI</t>
  </si>
  <si>
    <t>Věta UJ</t>
  </si>
  <si>
    <t>Věta UK</t>
  </si>
  <si>
    <t>Věta UL</t>
  </si>
  <si>
    <t>Věta UM</t>
  </si>
  <si>
    <t>Věta UN</t>
  </si>
  <si>
    <t>Věta UO</t>
  </si>
  <si>
    <t>Věta UP</t>
  </si>
  <si>
    <t>Věta UQ</t>
  </si>
  <si>
    <t>Věta UR</t>
  </si>
  <si>
    <t>Věta US</t>
  </si>
  <si>
    <t>Věta UT</t>
  </si>
  <si>
    <t>Věta 2</t>
  </si>
  <si>
    <t>Věta X</t>
  </si>
  <si>
    <t>Věta Y</t>
  </si>
  <si>
    <t>Věta 3</t>
  </si>
  <si>
    <t>Věta 4</t>
  </si>
  <si>
    <t>Věta 8</t>
  </si>
  <si>
    <t>Věta UV</t>
  </si>
  <si>
    <t>Věta UU</t>
  </si>
  <si>
    <t>Věta A</t>
  </si>
  <si>
    <t>Obecná příloha</t>
  </si>
  <si>
    <t>kc_mzsouc</t>
  </si>
  <si>
    <t>kc_vysl</t>
  </si>
  <si>
    <t>kc_vysl_min</t>
  </si>
  <si>
    <t>kc_zakl</t>
  </si>
  <si>
    <t>kc_posledni</t>
  </si>
  <si>
    <t>kc_prvni</t>
  </si>
  <si>
    <t>kc_hlav</t>
  </si>
  <si>
    <t>kc_hosp</t>
  </si>
  <si>
    <t>tab_uv</t>
  </si>
  <si>
    <t>kc_hodnota</t>
  </si>
  <si>
    <t>kc_sniz</t>
  </si>
  <si>
    <t>kc_zvys</t>
  </si>
  <si>
    <t>ost_trans_sl2</t>
  </si>
  <si>
    <t>bezupl_pos</t>
  </si>
  <si>
    <t>bezupl_prij</t>
  </si>
  <si>
    <t>cashpool</t>
  </si>
  <si>
    <t>dlpohl_sl1</t>
  </si>
  <si>
    <t>dlpohl_sl2</t>
  </si>
  <si>
    <t>dlzav_sl1</t>
  </si>
  <si>
    <t>dlzav_sl2</t>
  </si>
  <si>
    <t>fin_sl1</t>
  </si>
  <si>
    <t>fin_sl2</t>
  </si>
  <si>
    <t>hmot_sl1</t>
  </si>
  <si>
    <t>hmot_sl2</t>
  </si>
  <si>
    <t>ic_spojos</t>
  </si>
  <si>
    <t>krpohl_sl1</t>
  </si>
  <si>
    <t>krpohl_sl2</t>
  </si>
  <si>
    <t>krzav_sl1</t>
  </si>
  <si>
    <t>krzav_sl2</t>
  </si>
  <si>
    <t>licence_sl1</t>
  </si>
  <si>
    <t>licence_sl2</t>
  </si>
  <si>
    <t>naz_spojos</t>
  </si>
  <si>
    <t>nehm_sl1</t>
  </si>
  <si>
    <t>nehm_sl2</t>
  </si>
  <si>
    <t>ost_trans_sl1</t>
  </si>
  <si>
    <t>ost_vlkap_sl1</t>
  </si>
  <si>
    <t>ost_vlkap_sl2</t>
  </si>
  <si>
    <t>podil_sl1</t>
  </si>
  <si>
    <t>podil_sl2</t>
  </si>
  <si>
    <t>sluzby_sl1</t>
  </si>
  <si>
    <t>sluzby_sl2</t>
  </si>
  <si>
    <t>stat_spojos</t>
  </si>
  <si>
    <t>urok_sl1</t>
  </si>
  <si>
    <t>urok_sl2</t>
  </si>
  <si>
    <t>uver_sl1</t>
  </si>
  <si>
    <t>uver_sl2</t>
  </si>
  <si>
    <t>zasoby_sl1</t>
  </si>
  <si>
    <t>zasoby_sl2</t>
  </si>
  <si>
    <t>nazev</t>
  </si>
  <si>
    <t>cislo</t>
  </si>
  <si>
    <t>jm_souboru</t>
  </si>
  <si>
    <t>kodovani</t>
  </si>
  <si>
    <t>Předepsaná příloha</t>
  </si>
  <si>
    <t>kod</t>
  </si>
  <si>
    <t>dan_por</t>
  </si>
  <si>
    <t>Kód</t>
  </si>
  <si>
    <t>Název ekonomické činnosti</t>
  </si>
  <si>
    <t>Rostlinná a živočišná výroba, myslivost a související činnosti</t>
  </si>
  <si>
    <t>Pěstování plodin jiných než trvalých</t>
  </si>
  <si>
    <t>Pěstování obilovin (kromě rýže), luštěnin a olejnatých semen</t>
  </si>
  <si>
    <t>Pěstování rýže</t>
  </si>
  <si>
    <t>Pěstování zeleniny a melounů, kořenů a hlíz</t>
  </si>
  <si>
    <t>Pěstování cukrové třtiny</t>
  </si>
  <si>
    <t>Pěstování tabáku</t>
  </si>
  <si>
    <t>Pěstování přadných rostlin</t>
  </si>
  <si>
    <t>Pěstování ostatních plodin jiných než trvalých</t>
  </si>
  <si>
    <t>Pěstování trvalých plodin</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</si>
  <si>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</si>
  <si>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</si>
  <si>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</si>
  <si>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</si>
  <si>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</si>
  <si>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</si>
  <si>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</si>
  <si>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</si>
  <si>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</si>
  <si>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Množení rostlin</t>
  </si>
  <si>
    <t>Chov mléčného skotu</t>
  </si>
  <si>
    <t>Chov jiného skotu</t>
  </si>
  <si>
    <t>Chov koní a jiných koňovitých</t>
  </si>
  <si>
    <t>Chov velbloudů a velbloudovitých</t>
  </si>
  <si>
    <t>Chov ovcí a koz</t>
  </si>
  <si>
    <t>Chov prasat</t>
  </si>
  <si>
    <t>Chov drůbeže</t>
  </si>
  <si>
    <t>Chov ostatních zvířat</t>
  </si>
  <si>
    <t>Chov drobných hospodářských zvířat</t>
  </si>
  <si>
    <t>Chov kožešinových zvířat</t>
  </si>
  <si>
    <t>Chov zvířat pro zájmový chov</t>
  </si>
  <si>
    <t>Chov ostatních zvířat j. n.</t>
  </si>
  <si>
    <t>Smíšené hospodářství</t>
  </si>
  <si>
    <t>Podpůrné činnosti pro zemědělství a posklizňové činnosti</t>
  </si>
  <si>
    <t>Podpůrné činnosti pro rostlinnou výrobu</t>
  </si>
  <si>
    <t>Podpůrné činnosti pro živočišnou výrobu</t>
  </si>
  <si>
    <t>Posklizňové činnosti</t>
  </si>
  <si>
    <t>Zpracování osiva pro účely množení</t>
  </si>
  <si>
    <t>Lov a odchyt divokých zvířat a související činnosti</t>
  </si>
  <si>
    <t>Lesnictví a těžba dřeva</t>
  </si>
  <si>
    <t>Lesní hospodářství a jiné činnosti v oblasti lesnictví</t>
  </si>
  <si>
    <t>Těžba dřeva</t>
  </si>
  <si>
    <t>Sběr a získávání volně rostoucích plodů a materiálů, kromě dřeva</t>
  </si>
  <si>
    <t>Podpůrné činnosti pro lesnictví</t>
  </si>
  <si>
    <t>Rybolov a akvakultura</t>
  </si>
  <si>
    <t>Rybolov</t>
  </si>
  <si>
    <t>Mořský rybolov</t>
  </si>
  <si>
    <t>Sladkovodní rybolov</t>
  </si>
  <si>
    <t>Akvakultura</t>
  </si>
  <si>
    <t>Mořská akvakultura</t>
  </si>
  <si>
    <t>Sladkovodní akvakultura</t>
  </si>
  <si>
    <t>Těžba a úprava černého a hnědého uhlí</t>
  </si>
  <si>
    <t>Těžba a úprava černého uhlí</t>
  </si>
  <si>
    <t>Těžba černého uhlí</t>
  </si>
  <si>
    <t>Úprava černého uhlí</t>
  </si>
  <si>
    <t>Těžba a úprava hnědého uhlí</t>
  </si>
  <si>
    <t>Těžba hnědého uhlí, kromě lignitu</t>
  </si>
  <si>
    <t>Úprava hnědého uhlí, kromě lignitu</t>
  </si>
  <si>
    <t>Těžba lignitu</t>
  </si>
  <si>
    <t>Úprava lignitu</t>
  </si>
  <si>
    <t>Těžba ropy a zemního plynu</t>
  </si>
  <si>
    <t>Těžba ropy</t>
  </si>
  <si>
    <t>Těžba zemního plynu</t>
  </si>
  <si>
    <t>Těžba a úprava rud</t>
  </si>
  <si>
    <t>Těžba a úprava železných rud</t>
  </si>
  <si>
    <t>Těžba železných rud</t>
  </si>
  <si>
    <t>Úprava železných rud</t>
  </si>
  <si>
    <t>Těžba a úprava neželezných rud</t>
  </si>
  <si>
    <t>Těžba a úprava uranových a thoriových rud</t>
  </si>
  <si>
    <t>Těžba uranových a thoriových rud</t>
  </si>
  <si>
    <t>Úprava uranových a thoriových rud</t>
  </si>
  <si>
    <t>Těžba a úprava ostatních neželezných rud</t>
  </si>
  <si>
    <t>Těžba ostatních neželezných rud</t>
  </si>
  <si>
    <t>Úprava ostatních neželezných rud</t>
  </si>
  <si>
    <t>Ostatní těžba a dobývání</t>
  </si>
  <si>
    <t>Dobývání kamene, písků a jílů</t>
  </si>
  <si>
    <t>Provoz pískoven a štěrkopískoven; těžba jílů a kaolinu</t>
  </si>
  <si>
    <t>Těžba a dobývání j. n.</t>
  </si>
  <si>
    <t>Těžba chemických minerálů a minerálů pro výrobu hnojiv</t>
  </si>
  <si>
    <t>Těžba rašeliny</t>
  </si>
  <si>
    <t>Těžba soli</t>
  </si>
  <si>
    <t>Ostatní těžba a dobývání j. n.</t>
  </si>
  <si>
    <t>Podpůrné činnosti při těžbě</t>
  </si>
  <si>
    <t>Podpůrné činnosti při těžbě ropy a zemního plynu</t>
  </si>
  <si>
    <t>Podpůrné činnosti při ostatní těžbě a dobývání</t>
  </si>
  <si>
    <t>Výroba potravinářských výrobků</t>
  </si>
  <si>
    <t>Zpracování a konzervování masa a výroba masných výrobků</t>
  </si>
  <si>
    <t>Zpracování a konzervování masa, kromě drůbežího</t>
  </si>
  <si>
    <t>Zpracování a konzervování drůbežího masa</t>
  </si>
  <si>
    <t>Výroba masných výrobků a výrobků z drůbežího masa</t>
  </si>
  <si>
    <t>Zpracování a konzervování ryb, korýšů a měkkýšů</t>
  </si>
  <si>
    <t>Zpracování a konzervování ovoce a zeleniny</t>
  </si>
  <si>
    <t>Zpracování a konzervování brambor</t>
  </si>
  <si>
    <t>Výroba ovocných a zeleninových šťáv</t>
  </si>
  <si>
    <t>Ostatní zpracování a konzervování ovoce a zeleniny</t>
  </si>
  <si>
    <t>Výroba rostlinných a živočišných olejů a tuků</t>
  </si>
  <si>
    <t>Výroba olejů a tuků</t>
  </si>
  <si>
    <t>Výroba margarínu a podobných jedlých tuků</t>
  </si>
  <si>
    <t>Výroba mléčných výrobků</t>
  </si>
  <si>
    <t>Zpracování mléka, výroba mléčných výrobků a sýrů</t>
  </si>
  <si>
    <t>Výroba zmrzliny</t>
  </si>
  <si>
    <t>Výroba mlýnských a škrobárenských výrobků</t>
  </si>
  <si>
    <t>Výroba mlýnských výrobků</t>
  </si>
  <si>
    <t>Výroba škrobárenských výrobků</t>
  </si>
  <si>
    <t>Výroba pekařských, cukrářských a jiných moučných výrobků</t>
  </si>
  <si>
    <t>Výroba pekařských a cukrářských výrobků, kromě trvanlivých</t>
  </si>
  <si>
    <t>Výroba sucharů a sušenek; výroba trvanlivých cukrářských výrobků</t>
  </si>
  <si>
    <t>Výroba makaronů, nudlí, kuskusu a podobných moučných výrobků</t>
  </si>
  <si>
    <t>Výroba ostatních potravinářských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</si>
  <si>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</si>
  <si>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</si>
  <si>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</si>
  <si>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</si>
  <si>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</si>
  <si>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</si>
  <si>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</si>
  <si>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t>
  </si>
  <si>
    <t>Výroba průmyslových krmiv pro hospodářská zvířata</t>
  </si>
  <si>
    <t>Výroba průmyslových krmiv pro zvířata v zájmovém chovu</t>
  </si>
  <si>
    <t>Výroba nápojů</t>
  </si>
  <si>
    <t>Destilace, rektifikace a míchání lihovin</t>
  </si>
  <si>
    <t>Výroba vína z vinných hroznů</t>
  </si>
  <si>
    <t>Výroba jablečného vína a jiných ovocných vín</t>
  </si>
  <si>
    <t>Výroba ostatních nedestilovaných kvašených nápojů</t>
  </si>
  <si>
    <t>Výroba piva</t>
  </si>
  <si>
    <t>Výroba sladu</t>
  </si>
  <si>
    <t>Výroba tabákových výrobků</t>
  </si>
  <si>
    <t>Výroba textilií</t>
  </si>
  <si>
    <t>Úprava a spřádání textilních vláken a příze</t>
  </si>
  <si>
    <t>Tkaní textilií</t>
  </si>
  <si>
    <t>Konečná úprava textilií</t>
  </si>
  <si>
    <t>Výroba ostatních textilií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</si>
  <si>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</si>
  <si>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</si>
  <si>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</si>
  <si>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</si>
  <si>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</si>
  <si>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</si>
  <si>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</si>
  <si>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oděvů</t>
  </si>
  <si>
    <t>Výroba oděvů, kromě kožešinových výrobků</t>
  </si>
  <si>
    <t>Výroba kožených oděvů</t>
  </si>
  <si>
    <t>Výroba pracovních oděvů</t>
  </si>
  <si>
    <t>Výroba ostatních svrchních oděvů</t>
  </si>
  <si>
    <t>Výroba osobního prádla</t>
  </si>
  <si>
    <t>Výroba ostatních oděvů a oděvních doplňků</t>
  </si>
  <si>
    <t>Výroba kožešinových výrobků</t>
  </si>
  <si>
    <t>Výroba pletených a háčkovaných oděvů</t>
  </si>
  <si>
    <t>Výroba pletených a háčkovaných punčochových výrobků</t>
  </si>
  <si>
    <t>Výroba ostatních pletených a háčkovaných oděvů</t>
  </si>
  <si>
    <t>Výroba usní a souvisejících výrobků</t>
  </si>
  <si>
    <t>Činění a úprava usní (vyčiněných kůží); zpracování a barvení kožešin</t>
  </si>
  <si>
    <t>Výroba brašnářských, sedlářských a podobných výrobků</t>
  </si>
  <si>
    <t>Výroba obuvi</t>
  </si>
  <si>
    <t>Výroba obuvi s usňovým svrškem</t>
  </si>
  <si>
    <t>Výroba obuvi z ostatních materiálů</t>
  </si>
  <si>
    <t>Výroba pilařská a impregnace dřeva</t>
  </si>
  <si>
    <t>Výroba dýh a desek na bázi dřeva</t>
  </si>
  <si>
    <t>Výroba sestavených parketových podlah</t>
  </si>
  <si>
    <t>Výroba ostatních výrobků stavebního truhlářství a tesařství</t>
  </si>
  <si>
    <t>Výroba dřevěných obalů</t>
  </si>
  <si>
    <t>Výroba papíru a výrobků z papíru</t>
  </si>
  <si>
    <t>Výroba buničiny, papíru a lepenky</t>
  </si>
  <si>
    <t>Výroba buničiny</t>
  </si>
  <si>
    <t>Výroba chemických buničin</t>
  </si>
  <si>
    <t>Výroba mechanických vláknin</t>
  </si>
  <si>
    <t>Výroba ostatních papírenských vláknin</t>
  </si>
  <si>
    <t>Výroba papíru a lepenky</t>
  </si>
  <si>
    <t>Výroba výrobků z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</si>
  <si>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</si>
  <si>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</si>
  <si>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</si>
  <si>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</si>
  <si>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</si>
  <si>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a rozmnožování nahraných nosičů</t>
  </si>
  <si>
    <t>Tisk a činnosti související s tiskem</t>
  </si>
  <si>
    <t>Tisk novin</t>
  </si>
  <si>
    <t>Tisk ostatní, kromě novin</t>
  </si>
  <si>
    <t>Příprava tisku a digitálních dat</t>
  </si>
  <si>
    <t>Vázání a související činnosti</t>
  </si>
  <si>
    <t>Rozmnožování nahraných nosičů</t>
  </si>
  <si>
    <t>Výroba koksu a rafinovaných ropných produktů</t>
  </si>
  <si>
    <t>Výroba koksárenských produktů</t>
  </si>
  <si>
    <t>Výroba rafinovaných ropných produktů</t>
  </si>
  <si>
    <t>Výroba chemických látek a chemických přípravků</t>
  </si>
  <si>
    <t>Výroba technických plynů</t>
  </si>
  <si>
    <t>Výroba barviv a pigmentů</t>
  </si>
  <si>
    <t>Výroba jiných základních anorganických chemických látek</t>
  </si>
  <si>
    <t>Výroba jiných základních organických chemických látek</t>
  </si>
  <si>
    <t>Výroba ostatních základních organických chemických látek</t>
  </si>
  <si>
    <t>Výroba hnojiv a dusíkatých sloučenin</t>
  </si>
  <si>
    <t>Výroba plastů v primárních formách</t>
  </si>
  <si>
    <t>Výroba syntetického kaučuku v primárních formách</t>
  </si>
  <si>
    <t>Výroba pesticidů a jiných agrochemických přípravků</t>
  </si>
  <si>
    <t>Výroba mýdel a detergentů, čisticích a lešticích prostředků</t>
  </si>
  <si>
    <t>Výroba parfémů a toaletních přípravků</t>
  </si>
  <si>
    <t>Výroba ostatních chemických výrobků</t>
  </si>
  <si>
    <t>Výroba výbušnin</t>
  </si>
  <si>
    <t>Výroba klihů</t>
  </si>
  <si>
    <t>Výroba vonných silic</t>
  </si>
  <si>
    <t>Výroba ostatních chemických výrobků j. n.</t>
  </si>
  <si>
    <t>Výroba jiných chemických výrobků j. n.</t>
  </si>
  <si>
    <t>Výroba chemických vláken</t>
  </si>
  <si>
    <t>Výroba základních farmaceutických výrobků a farmaceutických přípravků</t>
  </si>
  <si>
    <t>Výroba základních farmaceutických výrobků</t>
  </si>
  <si>
    <t>Výroba farmaceutických přípravků</t>
  </si>
  <si>
    <t>Výroba pryžových a plastových výrobků</t>
  </si>
  <si>
    <t>Výroba pryžových výrobků</t>
  </si>
  <si>
    <t>Výroba pryžových plášťů a duší; protektorování pneumatik</t>
  </si>
  <si>
    <t>Výroba ostatních pryžových výrobků</t>
  </si>
  <si>
    <t>Výroba plastových výrobků</t>
  </si>
  <si>
    <t>Výroba plastových desek, fólií, hadic, trubek a profilů</t>
  </si>
  <si>
    <t>Výroba plastových obalů</t>
  </si>
  <si>
    <t>Výroba plastových výrobků pro stavebnictví</t>
  </si>
  <si>
    <t>Výroba ostatních plastových výrobků</t>
  </si>
  <si>
    <t>Výroba ostatních nekovových minerálních výrobků</t>
  </si>
  <si>
    <t>Výroba skla a skleněných výrobků</t>
  </si>
  <si>
    <t>Výroba plochého skla</t>
  </si>
  <si>
    <t>Tvarování a zpracování plochého skla</t>
  </si>
  <si>
    <t>Výroba dutého skla</t>
  </si>
  <si>
    <t>Výroba skleněných vláken</t>
  </si>
  <si>
    <t>Výroba a zpracování ostatního skla vč. technického</t>
  </si>
  <si>
    <t>Výroba žáruvzdorných výrobků</t>
  </si>
  <si>
    <t>Výroba stavebních výrobků z jílovitých materiálů</t>
  </si>
  <si>
    <t>Výroba keramických obkládaček a dlaždic</t>
  </si>
  <si>
    <t>Výroba pálených zdicích materiálů, tašek, dlaždic a podobných výrobků</t>
  </si>
  <si>
    <t>Výroba ostatních porcelánových a keramických výrobků</t>
  </si>
  <si>
    <t>Výroba keramických sanitárních výrobků</t>
  </si>
  <si>
    <t>Výroba keramických izolátorů a izolačního příslušenství</t>
  </si>
  <si>
    <t>Výroba ostatních technických keramických výrobků</t>
  </si>
  <si>
    <t>Výroba ostatních keramických výrobků</t>
  </si>
  <si>
    <t>Výroba cementu, vápna a sádry</t>
  </si>
  <si>
    <t>Výroba cementu</t>
  </si>
  <si>
    <t>Výroba vápna a sádry</t>
  </si>
  <si>
    <t>Výroba betonových, cementových a sádrových výrobků</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</si>
  <si>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</si>
  <si>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</si>
  <si>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</si>
  <si>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</si>
  <si>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</si>
  <si>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</si>
  <si>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Řezání, tvarování a konečná úprava kamenů</t>
  </si>
  <si>
    <t>Výroba brusiv a ostatních nekovových minerálních výrobků j. n.</t>
  </si>
  <si>
    <t>Výroba brusiv</t>
  </si>
  <si>
    <t>Výroba základních kovů, hutní zpracování kovů; slévárenství</t>
  </si>
  <si>
    <t>Výroba surového železa, oceli a feroslitin</t>
  </si>
  <si>
    <t>Výroba plochých výrobků (kromě pásky za studena)</t>
  </si>
  <si>
    <t>Tváření výrobků za tepla</t>
  </si>
  <si>
    <t>Výroba ostatních výrobků získaných jednostupňovým zpracováním oceli</t>
  </si>
  <si>
    <t>Tažení tyčí za studena</t>
  </si>
  <si>
    <t>Válcování ocelových úzkých pásů za studena</t>
  </si>
  <si>
    <t>Tváření ocelových profilů za studena</t>
  </si>
  <si>
    <t>Tažení ocelového drátu za studena</t>
  </si>
  <si>
    <t>Výroba a hutní zpracování drahých a neželezných kovů</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</si>
  <si>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</si>
  <si>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</si>
  <si>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</si>
  <si>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</si>
  <si>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</si>
  <si>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</si>
  <si>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Slévárenství</t>
  </si>
  <si>
    <t>Výroba odlitků z litiny</t>
  </si>
  <si>
    <t>Výroba odlitků z litiny s lupínkovým grafitem</t>
  </si>
  <si>
    <t>Výroba odlitků z litiny s kuličkovým grafitem</t>
  </si>
  <si>
    <t>Výroba ostatních odlitků z litiny</t>
  </si>
  <si>
    <t>Výroba odlitků z oceli</t>
  </si>
  <si>
    <t>Výroba odlitků z uhlíkatých ocelí</t>
  </si>
  <si>
    <t>Výroba odlitků z legovaných ocelí</t>
  </si>
  <si>
    <t>Výroba odlitků z lehkých neželezných kovů</t>
  </si>
  <si>
    <t>Výroba odlitků z ostatních neželezných kovů</t>
  </si>
  <si>
    <t>Výroba kovových konstrukcí a kovodělných výrobků, kromě strojů a zařízení</t>
  </si>
  <si>
    <t>Výroba konstrukčních kovových výrobků</t>
  </si>
  <si>
    <t>Výroba kovových konstrukcí a jejich dílů</t>
  </si>
  <si>
    <t>Výroba kovových dveří a oken</t>
  </si>
  <si>
    <t>Výroba radiátorů a kotlů k ústřednímu topení, kovových nádrží a zásobníků</t>
  </si>
  <si>
    <t>Výroba radiátorů a kotlů k ústřednímu topení</t>
  </si>
  <si>
    <t>Výroba kovových nádrží a zásobníků</t>
  </si>
  <si>
    <t>Výroba parních kotlů, kromě kotlů pro ústřední topení</t>
  </si>
  <si>
    <t>Výroba zbraní a střeliva</t>
  </si>
  <si>
    <t>Povrchová úprava a zušlechťování kovů; obrábění</t>
  </si>
  <si>
    <t>Povrchová úprava a zušlechťování kovů</t>
  </si>
  <si>
    <t>Obrábění</t>
  </si>
  <si>
    <t>Výroba nožířských výrobků, nástrojů a železářských výrobků</t>
  </si>
  <si>
    <t>Výroba nožířských výrobků</t>
  </si>
  <si>
    <t>Výroba zámků a kování</t>
  </si>
  <si>
    <t>Výroba nástrojů a nářadí</t>
  </si>
  <si>
    <t>Výroba ostatních kovodělných výrobků</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</si>
  <si>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</si>
  <si>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</si>
  <si>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</si>
  <si>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</si>
  <si>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</si>
  <si>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počítačů, elektronických a optických přístrojů a zařízení</t>
  </si>
  <si>
    <t>Výroba elektronických součástek a desek</t>
  </si>
  <si>
    <t>Výroba elektronických součástek</t>
  </si>
  <si>
    <t>Výroba osazených elektronických desek</t>
  </si>
  <si>
    <t>Výroba počítačů a periferních zařízení</t>
  </si>
  <si>
    <t>Výroba komunikačních zařízení</t>
  </si>
  <si>
    <t>Výroba spotřební elektroniky</t>
  </si>
  <si>
    <t>Výroba měřicích, zkušebních a navigačních přístrojů</t>
  </si>
  <si>
    <t>Výroba časoměrných přístrojů</t>
  </si>
  <si>
    <t>Výroba ozařovacích, elektroléčebných a elektroterapeutických přístrojů</t>
  </si>
  <si>
    <t>Výroba optických a fotografických přístrojů a zařízení</t>
  </si>
  <si>
    <t>Výroba magnetických a optických médií</t>
  </si>
  <si>
    <t>Výroba elektrických zařízení</t>
  </si>
  <si>
    <t>Výroba elektrických motorů, generátorů a transformátorů</t>
  </si>
  <si>
    <t>Výroba elektrických rozvodných a kontrolních zařízení</t>
  </si>
  <si>
    <t>Výroba baterií a akumulátorů</t>
  </si>
  <si>
    <t>Výroba optických kabelů</t>
  </si>
  <si>
    <t>Výroba elektrických vodičů a kabelů j. n.</t>
  </si>
  <si>
    <t>Výroba elektroinstalačních zařízení</t>
  </si>
  <si>
    <t>Výroba elektrických osvětlovacích zařízení</t>
  </si>
  <si>
    <t>Výroba spotřebičů převážně pro domácnost</t>
  </si>
  <si>
    <t>Výroba elektrických spotřebičů převážně pro domácnost</t>
  </si>
  <si>
    <t>Výroba neelektrických spotřebičů převážně pro domácnost</t>
  </si>
  <si>
    <t>Výroba ostatních elektrických zařízení</t>
  </si>
  <si>
    <t>Výroba strojů a zařízení j. n.</t>
  </si>
  <si>
    <t>Výroba strojů a zařízení pro všeobecné účely</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</si>
  <si>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</si>
  <si>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</si>
  <si>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</si>
  <si>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</si>
  <si>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</si>
  <si>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ostatních strojů a zařízení pro všeobecné účely</t>
  </si>
  <si>
    <t>Výroba pecí a hořáků pro topeniště</t>
  </si>
  <si>
    <t>Výroba zdvihacích a manipulačních zařízení</t>
  </si>
  <si>
    <t>Výroba ručních mechanizovaných nástrojů</t>
  </si>
  <si>
    <t>Výroba průmyslových chladicích a klimatizačních zařízení</t>
  </si>
  <si>
    <t>Výroba ostatních strojů a zařízení pro všeobecné účely j. n.</t>
  </si>
  <si>
    <t>Výroba zemědělských a lesnických strojů</t>
  </si>
  <si>
    <t>Výroba kovoobráběcích a ostatních obráběcích strojů</t>
  </si>
  <si>
    <t>Výroba kovoobráběcích strojů</t>
  </si>
  <si>
    <t>Výroba ostatních obráběcích strojů</t>
  </si>
  <si>
    <t>Výroba ostatních strojů pro speciální účely</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</si>
  <si>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</si>
  <si>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</si>
  <si>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</si>
  <si>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</si>
  <si>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</si>
  <si>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</si>
  <si>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</si>
  <si>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motorových vozidel (kromě motocyklů), přívěsů a návěsů</t>
  </si>
  <si>
    <t>Výroba motorových vozidel a jejich motorů</t>
  </si>
  <si>
    <t>Výroba karoserií motorových vozidel; výroba přívěsů a návěsů</t>
  </si>
  <si>
    <t>Výroba dílů a příslušenství pro motorová vozidla a jejich motory</t>
  </si>
  <si>
    <t>Výroba elektrického a elektronického zařízení pro motorová vozidla</t>
  </si>
  <si>
    <t>Výroba ostatních dílů a příslušenství pro motorová vozidla</t>
  </si>
  <si>
    <t>Výroba ostatních dopravních prostředků a zařízení</t>
  </si>
  <si>
    <t>Stavba lodí a člunů</t>
  </si>
  <si>
    <t>Stavba lodí a plavidel</t>
  </si>
  <si>
    <t>Stavba rekreačních a sportovních člunů</t>
  </si>
  <si>
    <t>Výroba železničních lokomotiv a vozového parku</t>
  </si>
  <si>
    <t>Výroba vojenských bojových vozidel</t>
  </si>
  <si>
    <t>Výroba dopravních prostředků a zařízení j. n.</t>
  </si>
  <si>
    <t>Výroba motocyklů</t>
  </si>
  <si>
    <t>Výroba jízdních kol a vozíků pro invalidy</t>
  </si>
  <si>
    <t>Výroba ostatních dopravních prostředků a zařízení j. n.</t>
  </si>
  <si>
    <t>Výroba nábytku</t>
  </si>
  <si>
    <t>Výroba kancelářského nábytku a zařízení obchodů</t>
  </si>
  <si>
    <t>Výroba kuchyňského nábytku</t>
  </si>
  <si>
    <t>Výroba matrací</t>
  </si>
  <si>
    <t>Výroba ostatního nábytku</t>
  </si>
  <si>
    <t>Ostatní zpracovatelský průmysl</t>
  </si>
  <si>
    <t>Výroba klenotů, bižuterie a příbuzných výrobků</t>
  </si>
  <si>
    <t>Ražení mincí</t>
  </si>
  <si>
    <t>Výroba klenotů a příbuzných výrobků</t>
  </si>
  <si>
    <t>Výroba bižuterie a příbuzných výrobků</t>
  </si>
  <si>
    <t>Výroba hudebních nástrojů</t>
  </si>
  <si>
    <t>Výroba sportovních potřeb</t>
  </si>
  <si>
    <t>Výroba her a hraček</t>
  </si>
  <si>
    <t>Výroba lékařských a dentálních nástrojů a potřeb</t>
  </si>
  <si>
    <t>Zpracovatelský průmysl j. n.</t>
  </si>
  <si>
    <t>Výroba košťat a kartáčnických výrobků</t>
  </si>
  <si>
    <t>Ostatní zpracovatelský průmysl j. n.</t>
  </si>
  <si>
    <t>Opravy a instalace strojů a zařízení</t>
  </si>
  <si>
    <t>Opravy kovodělných výrobků, strojů a zařízení</t>
  </si>
  <si>
    <t>Opravy kovodělných výrobků</t>
  </si>
  <si>
    <t>Opravy strojů</t>
  </si>
  <si>
    <t>Opravy elektronických a optických přístrojů a zařízení</t>
  </si>
  <si>
    <t>Opravy a údržba lodí a člunů</t>
  </si>
  <si>
    <t>Opravy a údržba letadel a kosmických lodí</t>
  </si>
  <si>
    <t>Opravy a údržba ostatních dopravních prostředků a zařízení j. n.</t>
  </si>
  <si>
    <t>Opravy a údržba kolejových vozidel</t>
  </si>
  <si>
    <t>Opravy ostatních zařízení</t>
  </si>
  <si>
    <t>Instalace průmyslových strojů a zařízení</t>
  </si>
  <si>
    <t>Výroba a rozvod elektřiny, plynu, tepla a klimatizovaného vzduchu</t>
  </si>
  <si>
    <t>Výroba, přenos a rozvod elektřiny</t>
  </si>
  <si>
    <t>Výroba elektřiny</t>
  </si>
  <si>
    <t>Přenos elektřiny</t>
  </si>
  <si>
    <t>Rozvod elektřiny</t>
  </si>
  <si>
    <t>Obchod s elektřinou</t>
  </si>
  <si>
    <t>Výroba plynu; rozvod plynných paliv prostřednictvím sítí</t>
  </si>
  <si>
    <t>Výroba plynu</t>
  </si>
  <si>
    <t>Rozvod plynných paliv prostřednictvím sítí</t>
  </si>
  <si>
    <t>Obchod s plynem prostřednictvím sítí</t>
  </si>
  <si>
    <t>Výroba a rozvod tepla a klimatizovaného vzduchu, výroba ledu</t>
  </si>
  <si>
    <t>Výroba tepla</t>
  </si>
  <si>
    <t>Rozvod tepla</t>
  </si>
  <si>
    <t>Výroba klimatizovaného vzduchu</t>
  </si>
  <si>
    <t>Rozvod klimatizovaného vzduchu</t>
  </si>
  <si>
    <t>Výroba chladicí vody</t>
  </si>
  <si>
    <t>Rozvod chladicí vody</t>
  </si>
  <si>
    <t>Výroba ledu</t>
  </si>
  <si>
    <t>Shromažďování, úprava a rozvod vody</t>
  </si>
  <si>
    <t>Činnosti související s odpadními vodami</t>
  </si>
  <si>
    <t>Shromažďování a sběr odpadů</t>
  </si>
  <si>
    <t>Shromažďování a sběr odpadů, kromě nebezpečných</t>
  </si>
  <si>
    <t>Shromažďování a sběr nebezpečných odpadů</t>
  </si>
  <si>
    <t>Odstraňování odpadů</t>
  </si>
  <si>
    <t>Odstraňování odpadů, kromě nebezpečných</t>
  </si>
  <si>
    <t>Odstraňování nebezpečných odpadů</t>
  </si>
  <si>
    <t>Úprava odpadů k dalšímu využití</t>
  </si>
  <si>
    <t>Demontáž vraků a vyřazených strojů a zařízení pro účely recyklace</t>
  </si>
  <si>
    <t>Sanace a jiné činnosti související s odpady</t>
  </si>
  <si>
    <t>Výstavba budov</t>
  </si>
  <si>
    <t>Developerská činnost</t>
  </si>
  <si>
    <t>Výstavba bytových a nebytových budov</t>
  </si>
  <si>
    <t>Výstavba bytových budov</t>
  </si>
  <si>
    <t>Výstavba nebytových budov</t>
  </si>
  <si>
    <t>Inženýrské stavitelství</t>
  </si>
  <si>
    <t>Výstavba silnic a železnic</t>
  </si>
  <si>
    <t>Výstavba silnic a dálnic</t>
  </si>
  <si>
    <t>Výstavba železnic a podzemních drah</t>
  </si>
  <si>
    <t>Výstavba mostů a tunelů</t>
  </si>
  <si>
    <t>Výstavba inženýrských sítí</t>
  </si>
  <si>
    <t>Výstavba inženýrských sítí pro kapaliny a plyny</t>
  </si>
  <si>
    <t>Výstavba inženýrských sítí pro kapaliny</t>
  </si>
  <si>
    <t>Výstavba inženýrských sítí pro plyny</t>
  </si>
  <si>
    <t>Výstavba inženýrských sítí pro elektřinu a telekomunikace</t>
  </si>
  <si>
    <t>Výstavba ostatních staveb</t>
  </si>
  <si>
    <t>Výstavba vodních děl</t>
  </si>
  <si>
    <t>Výstavba ostatních staveb j. n.</t>
  </si>
  <si>
    <t>Specializované stavební činnosti</t>
  </si>
  <si>
    <t>Demolice a příprava staveniště</t>
  </si>
  <si>
    <t>Demolice</t>
  </si>
  <si>
    <t>Příprava staveniště</t>
  </si>
  <si>
    <t>Průzkumné vrtné práce</t>
  </si>
  <si>
    <t>Elektroinstalační, instalatérské a ostatní stavebně instalační práce</t>
  </si>
  <si>
    <t>Elektrické instalace</t>
  </si>
  <si>
    <t>Instalace vody, odpadu, plynu, topení a klimatizace</t>
  </si>
  <si>
    <t>Ostatní stavební instalace</t>
  </si>
  <si>
    <t>Kompletační a dokončovací práce</t>
  </si>
  <si>
    <t>Omítkářské práce</t>
  </si>
  <si>
    <t>Truhlářské práce</t>
  </si>
  <si>
    <t>Obkládání stěn a pokládání podlahových krytin</t>
  </si>
  <si>
    <t>Sklenářské, malířské a natěračské práce</t>
  </si>
  <si>
    <t>Sklenářské práce</t>
  </si>
  <si>
    <t>Malířské a natěračské práce</t>
  </si>
  <si>
    <t>Ostatní kompletační a dokončovací práce</t>
  </si>
  <si>
    <t>Ostatní specializované stavební činnosti</t>
  </si>
  <si>
    <t>Pokrývačské práce</t>
  </si>
  <si>
    <t>Ostatní specializované stavební činnosti j. n.</t>
  </si>
  <si>
    <t>Montáž a demontáž lešení a bednění</t>
  </si>
  <si>
    <t>Jiné specializované stavební činnosti j. n.</t>
  </si>
  <si>
    <t>Velkoobchod, maloobchod a opravy motorových vozidel</t>
  </si>
  <si>
    <t>Obchod s motorovými vozidly, kromě motocyklů</t>
  </si>
  <si>
    <t>Obchod s automobily a jinými lehkými motorovými vozidly</t>
  </si>
  <si>
    <t>Obchod s ostatními motorovými vozidly, kromě motocyklů</t>
  </si>
  <si>
    <t>Opravy a údržba motorových vozidel, kromě motocyklů</t>
  </si>
  <si>
    <t>Obchod s díly a příslušenstvím pro motorová vozidla, kromě motocyklů</t>
  </si>
  <si>
    <t>Obchod, opravy a údržba motocyklů, jejich dílů a příslušenství</t>
  </si>
  <si>
    <t>Velkoobchod, kromě motorových vozidel</t>
  </si>
  <si>
    <t>Zprostředkování velkoobchodu a velkoobchod v zastoupení</t>
  </si>
  <si>
    <t>Velkoobchod se základními zemědělskými produkty a živými zvířaty</t>
  </si>
  <si>
    <t>Velkoobchod s obilím, surovým tabákem, osivy a krmivy</t>
  </si>
  <si>
    <t>Velkoobchod s květinami a jinými rostlinami</t>
  </si>
  <si>
    <t>Velkoobchod s živými zvířaty</t>
  </si>
  <si>
    <t>Velkoobchod se surovými kůžemi, kožešinami a usněmi</t>
  </si>
  <si>
    <t>Velkoobchod s potravinami, nápoji a tabákovými výrobky</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</si>
  <si>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</si>
  <si>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</si>
  <si>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</si>
  <si>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</si>
  <si>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</si>
  <si>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</si>
  <si>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</si>
  <si>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Velkoobchod s výrobky převážně pro domácnost</t>
  </si>
  <si>
    <t>Velkoobchod s textilem</t>
  </si>
  <si>
    <t>Velkoobchod s oděvy a obuví</t>
  </si>
  <si>
    <t>Velkoobchod s oděvy</t>
  </si>
  <si>
    <t>Velkoobchod s obuví</t>
  </si>
  <si>
    <t>Velkoobchod s elektrospotřebiči a elektronikou</t>
  </si>
  <si>
    <t>Velkoobchod s porcelánovými, keramickými a skleněnými výrobky</t>
  </si>
  <si>
    <t>Velkoobchod s pracími a čisticími prostředky</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</si>
  <si>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</si>
  <si>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</si>
  <si>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</si>
  <si>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</si>
  <si>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</si>
  <si>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počítačovým a komunikačním zařízením</t>
  </si>
  <si>
    <t>Velkoobchod s počítači, počítačovým periferním zařízením a softwarem</t>
  </si>
  <si>
    <t>Velkoobchod s elektronickým a telekomunikačním zařízením a jeho díly</t>
  </si>
  <si>
    <t>Velkoobchod s ostatními stroji, strojním zařízením a příslušenstvím</t>
  </si>
  <si>
    <t>Velkoobchod se zemědělskými stroji, strojním zařízením a příslušenstvím</t>
  </si>
  <si>
    <t>Velkoobchod s obráběcími stroji</t>
  </si>
  <si>
    <t>Velkoobchod s těžebními a stavebními stroji a zařízením</t>
  </si>
  <si>
    <t>Velkoobchod s kancelářským nábytkem</t>
  </si>
  <si>
    <t>Velkoobchod s ostatními kancelářskými stroji a zařízením</t>
  </si>
  <si>
    <t>Velkoobchod s ostatními stroji a zařízením</t>
  </si>
  <si>
    <t>Ostatní specializovaný velkoobchod</t>
  </si>
  <si>
    <t>Velkoobchod s pevnými, kapalnými a plynnými palivy a příbuznými výrobky</t>
  </si>
  <si>
    <t>Velkoobchod s pevnými palivy a příbuznými výrobky</t>
  </si>
  <si>
    <t>Velkoobchod s kapalnými palivy a příbuznými výrobky</t>
  </si>
  <si>
    <t>Velkoobchod s plynnými palivy a příbuznými výrobky</t>
  </si>
  <si>
    <t>Velkoobchod s rudami, kovy a hutními výrobky</t>
  </si>
  <si>
    <t>Velkoobchod se dřevem, stavebními materiály a sanitárním vybavením</t>
  </si>
  <si>
    <t>Velkoobchod s chemickými výrobky</t>
  </si>
  <si>
    <t>Velkoobchod s ostatními meziprodukty</t>
  </si>
  <si>
    <t>Velkoobchod s papírenskými meziprodukty</t>
  </si>
  <si>
    <t>Velkoobchod s ostatními meziprodukty j. n.</t>
  </si>
  <si>
    <t>Velkoobchod s odpadem a šrotem</t>
  </si>
  <si>
    <t>Nespecializovaný velkoobchod</t>
  </si>
  <si>
    <t>Maloobchod, kromě motorových vozidel</t>
  </si>
  <si>
    <t>Maloobchod v nespecializovaných prodejnách</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</si>
  <si>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</si>
  <si>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</si>
  <si>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</si>
  <si>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</si>
  <si>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</si>
  <si>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</si>
  <si>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</si>
  <si>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</si>
  <si>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pohonnými hmotami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</si>
  <si>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</si>
  <si>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</si>
  <si>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</si>
  <si>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</si>
  <si>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</si>
  <si>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</si>
  <si>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</si>
  <si>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knihami</t>
  </si>
  <si>
    <t>Maloobchod s novinami, časopisy a papírnickým zbožím</t>
  </si>
  <si>
    <t>Maloobchod s audio- a videozáznamy</t>
  </si>
  <si>
    <t>Maloobchod se sportovním vybavením</t>
  </si>
  <si>
    <t>Maloobchod s hrami a hračkami</t>
  </si>
  <si>
    <t>Maloobchod s ostatním zbožím ve specializovaných prodejnách</t>
  </si>
  <si>
    <t>Maloobchod s oděvy</t>
  </si>
  <si>
    <t>Maloobchod s obuví a koženými výrobky</t>
  </si>
  <si>
    <t>Maloobchod s farmaceutickými přípravky</t>
  </si>
  <si>
    <t>Maloobchod se zdravotnickými a ortopedickými výrobky</t>
  </si>
  <si>
    <t>Maloobchod s kosmetickými a toaletními výrobky</t>
  </si>
  <si>
    <t>Maloobchod s hodinami, hodinkami a klenoty</t>
  </si>
  <si>
    <t>Ostatní maloobchod s novým zbožím ve specializovaných prodejnách</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</si>
  <si>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</si>
  <si>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</si>
  <si>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</si>
  <si>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</si>
  <si>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</si>
  <si>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s použitým zbožím v prodejnách</t>
  </si>
  <si>
    <t>Maloobchod ve stáncích a na trzích</t>
  </si>
  <si>
    <t>Maloobchod s textilem, oděvy a obuví ve stáncích a na trzích</t>
  </si>
  <si>
    <t>Maloobchod s ostatním zbožím ve stáncích a na trzích</t>
  </si>
  <si>
    <t>Maloobchod mimo prodejny, stánky a trhy</t>
  </si>
  <si>
    <t>Maloobchod prostřednictvím internetu nebo zásilkové služby</t>
  </si>
  <si>
    <t>Maloobchod prostřednictvím internetu</t>
  </si>
  <si>
    <t>Ostatní maloobchod mimo prodejny, stánky a trhy</t>
  </si>
  <si>
    <t>Pozemní a potrubní doprava</t>
  </si>
  <si>
    <t>Ostatní pozemní osobní doprava</t>
  </si>
  <si>
    <t>Městská a příměstská pozemní osobní doprava</t>
  </si>
  <si>
    <t>Taxislužba a pronájem osobních vozů s řidičem</t>
  </si>
  <si>
    <t>Ostatní pozemní osobní doprava j. n.</t>
  </si>
  <si>
    <t>Meziměstská pravidelná pozemní osobní doprava</t>
  </si>
  <si>
    <t>Osobní doprava lanovkou nebo vlekem</t>
  </si>
  <si>
    <t>Nepravidelná pozemní osobní doprava</t>
  </si>
  <si>
    <t>Jiná pozemní osobní doprava j. n.</t>
  </si>
  <si>
    <t>Silniční nákladní doprava a stěhovací služby</t>
  </si>
  <si>
    <t>Silniční nákladní doprava</t>
  </si>
  <si>
    <t>Stěhovací služby</t>
  </si>
  <si>
    <t>Potrubní doprava</t>
  </si>
  <si>
    <t>Potrubní doprava ropovodem</t>
  </si>
  <si>
    <t>Potrubní doprava plynovodem</t>
  </si>
  <si>
    <t>Potrubní doprava ostatní</t>
  </si>
  <si>
    <t>Vodní doprava</t>
  </si>
  <si>
    <t>Námořní a pobřežní osobní doprava</t>
  </si>
  <si>
    <t>Námořní a pobřežní nákladní doprava</t>
  </si>
  <si>
    <t>Vnitrozemská vodní osobní doprava</t>
  </si>
  <si>
    <t>Vnitrozemská vodní nákladní doprava</t>
  </si>
  <si>
    <t>Letecká doprava</t>
  </si>
  <si>
    <t>Letecká osobní doprava</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</si>
  <si>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</si>
  <si>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</si>
  <si>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</si>
  <si>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</si>
  <si>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</si>
  <si>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Letecká nákladní doprava a kosmická doprava</t>
  </si>
  <si>
    <t>Letecká nákladní doprava</t>
  </si>
  <si>
    <t>Kosmická doprava</t>
  </si>
  <si>
    <t>Skladování a vedlejší činnosti v dopravě</t>
  </si>
  <si>
    <t>Skladování</t>
  </si>
  <si>
    <t>Vedlejší činnosti v dopravě</t>
  </si>
  <si>
    <t>Činnosti související s pozemní dopravou</t>
  </si>
  <si>
    <t>Činnosti související s vodní dopravou</t>
  </si>
  <si>
    <t>Činnosti související s leteckou dopravou</t>
  </si>
  <si>
    <t>Manipulace s nákladem</t>
  </si>
  <si>
    <t>Ostatní vedlejší činnosti v dopravě</t>
  </si>
  <si>
    <t>Poštovní a kurýrní činnosti</t>
  </si>
  <si>
    <t>Základní poštovní služby poskytované na základě poštovní licence</t>
  </si>
  <si>
    <t>Ostatní poštovní a kurýrní činnosti</t>
  </si>
  <si>
    <t>Ubytování</t>
  </si>
  <si>
    <t>Ubytování v hotelích a podobných ubytovacích zařízeních</t>
  </si>
  <si>
    <t>Hotely</t>
  </si>
  <si>
    <t>Motely, botely</t>
  </si>
  <si>
    <t>Ostatní podobná ubytovací zařízení</t>
  </si>
  <si>
    <t>Rekreační a ostatní krátkodobé ubytování</t>
  </si>
  <si>
    <t>Kempy a tábořiště</t>
  </si>
  <si>
    <t>Ostatní ubytování</t>
  </si>
  <si>
    <t>Ubytování v zařízených pronájmech</t>
  </si>
  <si>
    <t>Ubytování ve vysokoškolských kolejích, domovech mládeže</t>
  </si>
  <si>
    <t>Ostatní ubytování j. n.</t>
  </si>
  <si>
    <t>Stravování a pohostinství</t>
  </si>
  <si>
    <t>Stravování v restauracích, u stánků a v mobilních zařízeních</t>
  </si>
  <si>
    <t>Poskytování cateringových a ostatních stravovacích služeb</t>
  </si>
  <si>
    <t>Poskytování cateringových služeb</t>
  </si>
  <si>
    <t>Poskytování ostatních stravovacích služeb</t>
  </si>
  <si>
    <t>Stravování v závodních kuchyních</t>
  </si>
  <si>
    <t>Stravování ve školních zařízeních, menzách</t>
  </si>
  <si>
    <t>Poskytování jiných stravovacích služeb j. n.</t>
  </si>
  <si>
    <t>Pohostinství</t>
  </si>
  <si>
    <t>Vydavatelské činnosti</t>
  </si>
  <si>
    <t>Vydávání knih, periodických publikací a ostatní vydavatelské činnosti</t>
  </si>
  <si>
    <t>Vydávání knih</t>
  </si>
  <si>
    <t>Vydávání adresářů a jiných seznamů</t>
  </si>
  <si>
    <t>Vydávání novin</t>
  </si>
  <si>
    <t>Vydávání časopisů a ostatních periodických publikací</t>
  </si>
  <si>
    <t>Ostatní vydavatelské činnosti</t>
  </si>
  <si>
    <t>Vydávání softwaru</t>
  </si>
  <si>
    <t>Vydávání počítačových her</t>
  </si>
  <si>
    <t>Ostatní vydávání softwaru</t>
  </si>
  <si>
    <t>Činnosti v oblasti filmů, videozáznamů a televizních programů</t>
  </si>
  <si>
    <t>Produkce filmů, videozáznamů a televizních programů</t>
  </si>
  <si>
    <t>Postprodukce filmů, videozáznamů a televizních programů</t>
  </si>
  <si>
    <t>Distribuce filmů, videozáznamů a televizních programů</t>
  </si>
  <si>
    <t>Promítání filmů</t>
  </si>
  <si>
    <t>Pořizování zvukových nahrávek a hudební vydavatelské činnosti</t>
  </si>
  <si>
    <t>Tvorba programů a vysílání</t>
  </si>
  <si>
    <t>Rozhlasové vysílání</t>
  </si>
  <si>
    <t>Tvorba televizních programů a televizní vysílání</t>
  </si>
  <si>
    <t>Telekomunikační činnosti</t>
  </si>
  <si>
    <t>Činnosti související s pevnou telekomunikační sítí</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</si>
  <si>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</si>
  <si>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</si>
  <si>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</si>
  <si>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</si>
  <si>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</si>
  <si>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Činnosti související s bezdrátovou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</si>
  <si>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</si>
  <si>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</si>
  <si>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</si>
  <si>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</si>
  <si>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</si>
  <si>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Činnosti související se satelitní telekomunikační sítí</t>
  </si>
  <si>
    <t>Ostatní telekomunikační činnosti</t>
  </si>
  <si>
    <t>Činnosti v oblasti informačních technologií</t>
  </si>
  <si>
    <t>Programování</t>
  </si>
  <si>
    <t>Poradenství v oblasti informačních technologií</t>
  </si>
  <si>
    <t>Správa počítačového vybavení</t>
  </si>
  <si>
    <t>Ostatní činnosti v oblasti informačních technologií</t>
  </si>
  <si>
    <t>Informační činnosti</t>
  </si>
  <si>
    <t>Činnosti související se zpracováním dat a hostingem</t>
  </si>
  <si>
    <t>Činnosti související s webovými portály</t>
  </si>
  <si>
    <t>Ostatní informační činnosti</t>
  </si>
  <si>
    <t>Činnosti zpravodajských tiskových kanceláří a agentur</t>
  </si>
  <si>
    <t>Ostatní informační činnosti j. n.</t>
  </si>
  <si>
    <t>Finanční zprostředkování, kromě pojišťovnictví a penzijního financování</t>
  </si>
  <si>
    <t>Peněžní zprostředkování</t>
  </si>
  <si>
    <t>Centrální bankovnictví</t>
  </si>
  <si>
    <t>Ostatní peněžní zprostředkování</t>
  </si>
  <si>
    <t>Činnosti holdingových společností</t>
  </si>
  <si>
    <t>Činnosti trustů, fondů a podobných finančních subjektů</t>
  </si>
  <si>
    <t>Ostatní finanční zprostředkování</t>
  </si>
  <si>
    <t>Finanční leasing</t>
  </si>
  <si>
    <t>Ostatní poskytování úvěrů</t>
  </si>
  <si>
    <t>Poskytování úvěrů společnostmi, které nepřijímají vklady</t>
  </si>
  <si>
    <t>Poskytování obchodních úvěrů</t>
  </si>
  <si>
    <t>Činnosti zastaváren</t>
  </si>
  <si>
    <t>Ostatní poskytování úvěrů j. n.</t>
  </si>
  <si>
    <t>Ostatní finanční zprostředkování j. n.</t>
  </si>
  <si>
    <t>Faktoringové činnosti</t>
  </si>
  <si>
    <t>Obchodování s cennými papíry na vlastní účet</t>
  </si>
  <si>
    <t>Jiné finanční zprostředkování j. n.</t>
  </si>
  <si>
    <t>Pojištění</t>
  </si>
  <si>
    <t>Neživotní pojištění</t>
  </si>
  <si>
    <t>Zajištění</t>
  </si>
  <si>
    <t>Penzijní financování</t>
  </si>
  <si>
    <t>Ostatní finanční činnosti</t>
  </si>
  <si>
    <t>Řízení a správa finančních trhů</t>
  </si>
  <si>
    <t>Obchodování s cennými papíry a komoditami na burzách</t>
  </si>
  <si>
    <t>Ostatní pomocné činnosti související s finančním zprostředkováním</t>
  </si>
  <si>
    <t>Pomocné činnosti související s pojišťovnictvím a penzijním financováním</t>
  </si>
  <si>
    <t>Vyhodnocování rizik a škod</t>
  </si>
  <si>
    <t>Činnosti zástupců pojišťovny a makléřů</t>
  </si>
  <si>
    <t>Správa fondů</t>
  </si>
  <si>
    <t>Činnosti v oblasti nemovitostí</t>
  </si>
  <si>
    <t>Nákup a následný prodej vlastních nemovitostí</t>
  </si>
  <si>
    <t>Pronájem a správa vlastních nebo pronajatých nemovitostí</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</si>
  <si>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</si>
  <si>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</si>
  <si>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</si>
  <si>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</si>
  <si>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Činnosti v oblasti nemovitostí na základě smlouvy nebo dohody</t>
  </si>
  <si>
    <t>Zprostředkovatelské činnosti realitních agentur</t>
  </si>
  <si>
    <t>Právní a účetnické činnosti</t>
  </si>
  <si>
    <t>Právní činnosti</t>
  </si>
  <si>
    <t>Účetnické a auditorské činnosti; daňové poradenství</t>
  </si>
  <si>
    <t>Činnosti vedení podniků; poradenství v oblasti řízení</t>
  </si>
  <si>
    <t>Činnosti vedení podniků</t>
  </si>
  <si>
    <t>Poradenství v oblasti řízení</t>
  </si>
  <si>
    <t>Poradenství v oblasti vztahů s veřejností a komunikace</t>
  </si>
  <si>
    <t>Ostatní poradenství v oblasti podnikání a řízení</t>
  </si>
  <si>
    <t>Architektonické a inženýrské činnosti; technické zkoušky a analýzy</t>
  </si>
  <si>
    <t>Architektonické a inženýrské činnosti a související technické poradenství</t>
  </si>
  <si>
    <t>Architektonické činnosti</t>
  </si>
  <si>
    <t>Inženýrské činnosti a související technické poradenství</t>
  </si>
  <si>
    <t>Geologický průzkum</t>
  </si>
  <si>
    <t>Zeměměřické a kartografické činnosti</t>
  </si>
  <si>
    <t>Hydrometeorologické a meteorologické činnosti</t>
  </si>
  <si>
    <t>Ostatní inženýrské činnosti a související technické poradenství j. n.</t>
  </si>
  <si>
    <t>Technické zkoušky a analýzy</t>
  </si>
  <si>
    <t>Zkoušky a analýzy vyhrazených technických zařízení</t>
  </si>
  <si>
    <t>Výzkum a vývoj</t>
  </si>
  <si>
    <t>Výzkum a vývoj v oblasti přírodních a technických věd</t>
  </si>
  <si>
    <t>Výzkum a vývoj v oblasti biotechnologie</t>
  </si>
  <si>
    <t>Ostatní výzkum a vývoj v oblasti přírodních a technických věd</t>
  </si>
  <si>
    <t>Výzkum a vývoj v oblasti lékařských věd</t>
  </si>
  <si>
    <t>Výzkum a vývoj v oblasti technických věd</t>
  </si>
  <si>
    <t>Výzkum a vývoj v oblasti jiných přírodních věd</t>
  </si>
  <si>
    <t>Výzkum a vývoj v oblasti společenských a humanitních věd</t>
  </si>
  <si>
    <t>Reklama a průzkum trhu</t>
  </si>
  <si>
    <t>Reklamní činnosti</t>
  </si>
  <si>
    <t>Činnosti reklamních agentur</t>
  </si>
  <si>
    <t>Zastupování médií při prodeji reklamního času a prostoru</t>
  </si>
  <si>
    <t>Průzkum trhu a veřejného mínění</t>
  </si>
  <si>
    <t>Ostatní profesní, vědecké a technické činnosti</t>
  </si>
  <si>
    <t>Specializované návrhářské činnosti</t>
  </si>
  <si>
    <t>Fotografické činnosti</t>
  </si>
  <si>
    <t>Překladatelské a tlumočnické činnosti</t>
  </si>
  <si>
    <t>Ostatní profesní, vědecké a technické činnosti j. n.</t>
  </si>
  <si>
    <t>Poradenství v oblasti bezpečnosti a ochrany zdraví při práci</t>
  </si>
  <si>
    <t>Poradenství v oblasti požární ochrany</t>
  </si>
  <si>
    <t>Jiné profesní, vědecké a technické činnosti j. n.</t>
  </si>
  <si>
    <t>Veterinární činnosti</t>
  </si>
  <si>
    <t>Činnosti v oblasti pronájmu a operativního leasingu</t>
  </si>
  <si>
    <t>Pronájem a leasing motorových vozidel, kromě motocyklů</t>
  </si>
  <si>
    <t>Pronájem a leasing nákladních automobilů</t>
  </si>
  <si>
    <t>Pronájem a leasing výrobků pro osobní potřebu a převážně pro domácnost</t>
  </si>
  <si>
    <t>Pronájem a leasing rekreačních a sportovních potřeb</t>
  </si>
  <si>
    <t>Pronájem videokazet a disků</t>
  </si>
  <si>
    <t>Pronájem a leasing ostatních strojů, zařízení a výrobků</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</si>
  <si>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</si>
  <si>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</si>
  <si>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</si>
  <si>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</si>
  <si>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</si>
  <si>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</si>
  <si>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související se zaměstnáním</t>
  </si>
  <si>
    <t>Činnosti agentur zprostředkujících zaměstnání</t>
  </si>
  <si>
    <t>Činnosti agentur zprostředkujících práci na přechodnou dobu</t>
  </si>
  <si>
    <t>Ostatní poskytování lidských zdrojů</t>
  </si>
  <si>
    <t>Činnosti cestovních agentur a cestovních kanceláří</t>
  </si>
  <si>
    <t>Činnosti cestovních agentur</t>
  </si>
  <si>
    <t>Činnosti cestovních kanceláří</t>
  </si>
  <si>
    <t>Ostatní rezervační a související činnosti</t>
  </si>
  <si>
    <t>Průvodcovské činnosti</t>
  </si>
  <si>
    <t>Ostatní rezervační a související činnosti j. n.</t>
  </si>
  <si>
    <t>Bezpečnostní a pátrací činnosti</t>
  </si>
  <si>
    <t>Činnosti soukromých bezpečnostních agentur</t>
  </si>
  <si>
    <t>Činnosti související s provozem bezpečnostních systémů</t>
  </si>
  <si>
    <t>Pátrací činnosti</t>
  </si>
  <si>
    <t>Činnosti související se stavbami a úpravou krajiny</t>
  </si>
  <si>
    <t>Kombinované pomocné činnosti</t>
  </si>
  <si>
    <t>Úklidové činnosti</t>
  </si>
  <si>
    <t>Všeobecný úklid budov</t>
  </si>
  <si>
    <t>Specializované čištění a úklid budov a průmyslových zařízení</t>
  </si>
  <si>
    <t>Ostatní úklidové činnosti</t>
  </si>
  <si>
    <t>Činnosti související s úpravou krajiny</t>
  </si>
  <si>
    <t>Administrativní, kancelářské a jiné podpůrné činnosti pro podnikání</t>
  </si>
  <si>
    <t>Administrativní a kancelářské činnosti</t>
  </si>
  <si>
    <t>Univerzální administrativní činnosti</t>
  </si>
  <si>
    <t>Činnosti zprostředkovatelských středisek po telefonu</t>
  </si>
  <si>
    <t>Pořádání konferencí a hospodářských výstav</t>
  </si>
  <si>
    <t>Podpůrné činnosti pro podnikání j. n.</t>
  </si>
  <si>
    <t>Inkasní činnosti, ověřování solventnosti zákazníka</t>
  </si>
  <si>
    <t>Balicí činnosti</t>
  </si>
  <si>
    <t>Ostatní podpůrné činnosti pro podnikání j. n.</t>
  </si>
  <si>
    <t>Veřejná správa a obrana; povinné sociální zabezpečení</t>
  </si>
  <si>
    <t>Veřejná správa a hospodářská a sociální politika</t>
  </si>
  <si>
    <t>Všeobecné činnosti veřejné správy</t>
  </si>
  <si>
    <t>Regulace a podpora podnikatelského prostředí</t>
  </si>
  <si>
    <t>Činnosti pro společnost jako celek</t>
  </si>
  <si>
    <t>Činnosti v oblasti zahraničních věcí</t>
  </si>
  <si>
    <t>Rozvíjení vzájemného přátelství a porozumění mezi národy</t>
  </si>
  <si>
    <t>Ostatní činnosti v oblasti zahraničních věcí</t>
  </si>
  <si>
    <t>Činnosti v oblasti obrany</t>
  </si>
  <si>
    <t>Činnosti v oblasti spravedlnosti a soudnictví</t>
  </si>
  <si>
    <t>Činnosti v oblasti veřejného pořádku a bezpečnosti</t>
  </si>
  <si>
    <t>Činnosti v oblasti protipožární ochrany</t>
  </si>
  <si>
    <t>Činnosti v oblasti povinného sociálního zabezpečení</t>
  </si>
  <si>
    <t>Vzdělávání</t>
  </si>
  <si>
    <t>Předškolní vzdělávání</t>
  </si>
  <si>
    <t>Primární vzdělávání</t>
  </si>
  <si>
    <t>Sekundární vzdělávání</t>
  </si>
  <si>
    <t>Sekundární všeobecné vzdělávání</t>
  </si>
  <si>
    <t>Základní vzdělávání na druhém stupni základních škol</t>
  </si>
  <si>
    <t>Střední všeobecné vzdělávání</t>
  </si>
  <si>
    <t>Sekundární odborné vzdělávání</t>
  </si>
  <si>
    <t>Střední odborné vzdělávání na učilištích</t>
  </si>
  <si>
    <t>Střední odborné vzdělávání na středních odborných školách</t>
  </si>
  <si>
    <t>Postsekundární vzdělávání</t>
  </si>
  <si>
    <t>Postsekundární nikoli terciární vzdělávání</t>
  </si>
  <si>
    <t>Terciární vzdělávání</t>
  </si>
  <si>
    <t>Ostatní vzdělávání</t>
  </si>
  <si>
    <t>Sportovní a rekreační vzdělávání</t>
  </si>
  <si>
    <t>Umělecké vzdělávání</t>
  </si>
  <si>
    <t>Činnosti autoškol a jiných škol řízení</t>
  </si>
  <si>
    <t>Činnosti autoškol</t>
  </si>
  <si>
    <t>Činnosti leteckých škol</t>
  </si>
  <si>
    <t>Činnosti ostatních škol řízení</t>
  </si>
  <si>
    <t>Ostatní vzdělávání j. n.</t>
  </si>
  <si>
    <t>Vzdělávání v jazykových školách</t>
  </si>
  <si>
    <t>Environmentální vzdělávání</t>
  </si>
  <si>
    <t>Inovační vzdělávání</t>
  </si>
  <si>
    <t>Jiné vzdělávání j. n.</t>
  </si>
  <si>
    <t>Podpůrné činnosti ve vzdělávání</t>
  </si>
  <si>
    <t>Zdravotní péče</t>
  </si>
  <si>
    <t>Ústavní zdravotní péče</t>
  </si>
  <si>
    <t>Ambulantní a zubní zdravotní péče</t>
  </si>
  <si>
    <t>Všeobecná ambulantní zdravotní péče</t>
  </si>
  <si>
    <t>Specializovaná ambulantní zdravotní péče</t>
  </si>
  <si>
    <t>Zubní péče</t>
  </si>
  <si>
    <t>Ostatní činnosti související se zdravotní péčí</t>
  </si>
  <si>
    <t>Činnosti související s ochranou veřejného zdraví</t>
  </si>
  <si>
    <t>Ostatní činnosti související se zdravotní péčí j. n.</t>
  </si>
  <si>
    <t>Pobytové služby sociální péče</t>
  </si>
  <si>
    <t>Sociální péče ve zdravotnických zařízeních ústavní péče</t>
  </si>
  <si>
    <t>Sociální péče v zařízeních pro osoby s chronickým duševním onemocněním</t>
  </si>
  <si>
    <t>Sociální péče v zařízeních pro osoby závislé na návykových látkách</t>
  </si>
  <si>
    <t>Sociální péče v domovech pro seniory a osoby se zdravotním postižením</t>
  </si>
  <si>
    <t>Sociální péče v domovech pro seniory</t>
  </si>
  <si>
    <t>Sociální péče v domovech pro osoby se zdravotním postižením</t>
  </si>
  <si>
    <t>Ostatní pobytové služby sociální péče</t>
  </si>
  <si>
    <t>Ambulantní nebo terénní sociální služby</t>
  </si>
  <si>
    <t>Ambulantní nebo terénní sociální služby pro seniory</t>
  </si>
  <si>
    <t>Ostatní ambulantní nebo terénní sociální služby</t>
  </si>
  <si>
    <t>Sociální služby poskytované dětem</t>
  </si>
  <si>
    <t>Ostatní ambulantní nebo terénní sociální služby j. n.</t>
  </si>
  <si>
    <t>Sociální služby pro uprchlíky, oběti katastrof</t>
  </si>
  <si>
    <t>Sociální prevence</t>
  </si>
  <si>
    <t>Sociální rehabilitace</t>
  </si>
  <si>
    <t>Jiné ambulantní nebo terénní sociální služby j. n.</t>
  </si>
  <si>
    <t>Tvůrčí, umělecké a zábavní činnosti</t>
  </si>
  <si>
    <t>Scénická umění</t>
  </si>
  <si>
    <t>Podpůrné činnosti pro scénická umění</t>
  </si>
  <si>
    <t>Umělecká tvorba</t>
  </si>
  <si>
    <t>Provozování kulturních zařízení</t>
  </si>
  <si>
    <t>Činnosti knihoven, archivů, muzeí a jiných kulturních zařízení</t>
  </si>
  <si>
    <t>Činnosti knihoven a archivů</t>
  </si>
  <si>
    <t>Činnosti muzeí</t>
  </si>
  <si>
    <t>Činnosti botanických a zoologických zahrad</t>
  </si>
  <si>
    <t>Činnosti přírodních rezervací a národních parků</t>
  </si>
  <si>
    <t>Činnosti heren, kasin a sázkových kanceláří</t>
  </si>
  <si>
    <t>Sportovní, zábavní a rekreační činnosti</t>
  </si>
  <si>
    <t>Sportovní činnosti</t>
  </si>
  <si>
    <t>Provozování sportovních zařízení</t>
  </si>
  <si>
    <t>Činnosti sportovních klubů</t>
  </si>
  <si>
    <t>Činnosti fitcenter</t>
  </si>
  <si>
    <t>Ostatní sportovní činnosti</t>
  </si>
  <si>
    <t>Ostatní zábavní a rekreační činnosti</t>
  </si>
  <si>
    <t>Činnosti lunaparků a zábavních parků</t>
  </si>
  <si>
    <t>Ostatní zábavní a rekreační činnosti j. n.</t>
  </si>
  <si>
    <t>Činnosti podnikatelských, zaměstnavatelských a profesních organizací</t>
  </si>
  <si>
    <t>Činnosti podnikatelských a zaměstnavatelských organizací</t>
  </si>
  <si>
    <t>Činnosti profesních organizací</t>
  </si>
  <si>
    <t>Činnosti odborových svazů</t>
  </si>
  <si>
    <t>Činnosti náboženských organizací</t>
  </si>
  <si>
    <t>Činnosti politických stran a organizací</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</si>
  <si>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</si>
  <si>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</si>
  <si>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</si>
  <si>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</si>
  <si>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</si>
  <si>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Činnosti občanských iniciativ, protestních hnutí</t>
  </si>
  <si>
    <t>Činnosti ostatních organizací j. n.</t>
  </si>
  <si>
    <t>Opravy počítačů a výrobků pro osobní potřebu a převážně pro domácnost</t>
  </si>
  <si>
    <t>Opravy počítačů a komunikačních zařízení</t>
  </si>
  <si>
    <t>Opravy počítačů a periferních zařízení</t>
  </si>
  <si>
    <t>Opravy komunikačních zařízení</t>
  </si>
  <si>
    <t>Opravy výrobků pro osobní potřebu a převážně pro domácnost</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</si>
  <si>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</si>
  <si>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</si>
  <si>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</si>
  <si>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</si>
  <si>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</si>
  <si>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</si>
  <si>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Poskytování ostatních osobních služeb</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</si>
  <si>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</si>
  <si>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</si>
  <si>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</si>
  <si>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</si>
  <si>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</si>
  <si>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jako zaměstnavatelů domácího personálu</t>
  </si>
  <si>
    <t>Činnosti exteritoriálních organizací a orgánů</t>
  </si>
  <si>
    <t>Počet CZ-NACE : 1718</t>
  </si>
  <si>
    <t>Klasifikace ekonomických činností (CZ-NACE) na ČSÚ</t>
  </si>
  <si>
    <t>c_nace</t>
  </si>
  <si>
    <t>PP_OPISPUV</t>
  </si>
  <si>
    <t>název</t>
  </si>
  <si>
    <t>jm</t>
  </si>
  <si>
    <t>kc_dppiii2</t>
  </si>
  <si>
    <t>uv_vyhl</t>
  </si>
  <si>
    <t>uv_podpis</t>
  </si>
  <si>
    <t>uc_zav</t>
  </si>
  <si>
    <t>audit</t>
  </si>
  <si>
    <t>Celková daň za podílové fondy</t>
  </si>
  <si>
    <t xml:space="preserve">Celková daň (ř. 1 + ř. 340 II. oddílu) </t>
  </si>
  <si>
    <t xml:space="preserve">Poslední známá daň pro účely stanovení záloh podle § 38a zákona </t>
  </si>
  <si>
    <t>kc_dppiii3</t>
  </si>
  <si>
    <t>Poslední známá daň (uvede se jen když je dodatečné)</t>
  </si>
  <si>
    <t>Nově zjištěná daň (ř. 340 II. oddílu, resp. ř. 2 III. oddílu) (uvede se jen když je dodatečné)</t>
  </si>
  <si>
    <t>Zvýšení (+), snížení (-) daně (ř. 2 - ř. 1) (uvede se jen když je dodatečné)</t>
  </si>
  <si>
    <t>Poslední známá daňová ztráta (uvede se jen když je dodatečné)</t>
  </si>
  <si>
    <t>Nově zjištěná daňová ztráta (ř. 220 II. oddílu) (uvede se jen když je dodatečné)</t>
  </si>
  <si>
    <t>Zvýšení (+), snížení (-) daňové ztráty (ř. 5 - ř. 4) (uvede se jen když je dodatečné)</t>
  </si>
  <si>
    <t>SOUBOR LZE POUŽÍVAT JEN NA MICROSOFT EXCEL VERZE 2007 a vyšší.</t>
  </si>
  <si>
    <t>Vyplnil jsem přiznání a vyskočily na mě v jedné buňce křížky. Čím to je ?</t>
  </si>
  <si>
    <t>Návod postupu pro generování XML exportu :</t>
  </si>
  <si>
    <t>1.</t>
  </si>
  <si>
    <t>2.</t>
  </si>
  <si>
    <r>
      <t xml:space="preserve">Formulář je potřeba </t>
    </r>
    <r>
      <rPr>
        <b/>
        <sz val="11"/>
        <rFont val="Arial CE"/>
        <charset val="238"/>
      </rPr>
      <t>vyplnit standardním způsobem</t>
    </r>
    <r>
      <rPr>
        <sz val="11"/>
        <rFont val="Arial CE"/>
        <charset val="238"/>
      </rPr>
      <t xml:space="preserve"> ve všech položkách, které se běžně při daňovém přiznání tohoto typu vyplňují.</t>
    </r>
  </si>
  <si>
    <t>3.</t>
  </si>
  <si>
    <r>
      <rPr>
        <b/>
        <sz val="11"/>
        <rFont val="Arial CE"/>
        <charset val="238"/>
      </rPr>
      <t>Speciální pozornost</t>
    </r>
    <r>
      <rPr>
        <sz val="11"/>
        <rFont val="Arial CE"/>
        <charset val="238"/>
      </rPr>
      <t xml:space="preserve"> je potřeba věnovat těmto položkám ( položky jsou na listu ZAKL_DATA vyžluceny a obsahují obsáhlé komentáře s návody na jejich vyplnění ):</t>
    </r>
  </si>
  <si>
    <t>5.</t>
  </si>
  <si>
    <r>
      <t xml:space="preserve">Jakmile máte vyplněna všechna data, lze přistoupit ke </t>
    </r>
    <r>
      <rPr>
        <b/>
        <sz val="11"/>
        <rFont val="Arial CE"/>
        <charset val="238"/>
      </rPr>
      <t>generování xml souboru</t>
    </r>
    <r>
      <rPr>
        <sz val="11"/>
        <rFont val="Arial CE"/>
        <charset val="238"/>
      </rPr>
      <t>. Je potřeba provést funkci "Uložit jako" a v položce "Uložit jako typ" zvolit jako způsob uložení souboru volbu "</t>
    </r>
    <r>
      <rPr>
        <b/>
        <sz val="11"/>
        <rFont val="Arial CE"/>
        <charset val="238"/>
      </rPr>
      <t>Datové soubory ve formátu xml</t>
    </r>
    <r>
      <rPr>
        <sz val="11"/>
        <rFont val="Arial CE"/>
        <charset val="238"/>
      </rPr>
      <t>". Po odkliknutí tlačítka "Uložit" dojde k vygenerování xml souboru a jeho uložení na zvolenou cestu.</t>
    </r>
  </si>
  <si>
    <t>6.</t>
  </si>
  <si>
    <r>
      <t xml:space="preserve">Vygenerovaný soubor doporučujeme </t>
    </r>
    <r>
      <rPr>
        <b/>
        <sz val="11"/>
        <rFont val="Arial CE"/>
        <charset val="238"/>
      </rPr>
      <t>otestovat prostřednictvím aplikace EPO</t>
    </r>
    <r>
      <rPr>
        <sz val="11"/>
        <rFont val="Arial CE"/>
        <charset val="238"/>
      </rPr>
      <t xml:space="preserve">  zde : </t>
    </r>
  </si>
  <si>
    <t>https://adisepo.mfcr.cz/adistc/adis/idpr_epo/epo2/spol/soubor_vyber.faces</t>
  </si>
  <si>
    <t>7.</t>
  </si>
  <si>
    <t>Vygenerovaný xml soubor lze podat dvojím způsobem :</t>
  </si>
  <si>
    <t>i) prostřednictvím aplikace EPO se zaručeným elektronickým podpisem,</t>
  </si>
  <si>
    <t>mgr. Martin Štěpán</t>
  </si>
  <si>
    <t>daňový poradce, auditor Aspekt HM s.r.o.</t>
  </si>
  <si>
    <t>autor šablony</t>
  </si>
  <si>
    <r>
      <t>Formulář lze plnohodnotně používat pouze v programech Microsoft Excel verze 2007 a vyšší.</t>
    </r>
    <r>
      <rPr>
        <sz val="11"/>
        <rFont val="Arial CE"/>
        <charset val="238"/>
      </rPr>
      <t xml:space="preserve"> Jakékoli připomínky k šabloně zasílejte prosím mailem na adresu : </t>
    </r>
    <r>
      <rPr>
        <b/>
        <sz val="11"/>
        <rFont val="Arial CE"/>
        <charset val="238"/>
      </rPr>
      <t>priznani@aspekt.hm</t>
    </r>
  </si>
  <si>
    <r>
      <rPr>
        <b/>
        <sz val="11"/>
        <rFont val="Arial CE"/>
        <charset val="238"/>
      </rPr>
      <t>Finanční úřad</t>
    </r>
    <r>
      <rPr>
        <sz val="11"/>
        <rFont val="Arial CE"/>
        <charset val="238"/>
      </rPr>
      <t xml:space="preserve"> ( list ZAKL_DATA, položka B13, která se přenáší na list 1, položka A3 )</t>
    </r>
  </si>
  <si>
    <r>
      <rPr>
        <b/>
        <sz val="11"/>
        <rFont val="Arial CE"/>
        <charset val="238"/>
      </rPr>
      <t>Územní pracoviště</t>
    </r>
    <r>
      <rPr>
        <sz val="11"/>
        <rFont val="Arial CE"/>
        <charset val="238"/>
      </rPr>
      <t xml:space="preserve"> ( list ZAKL_DATA, položka B14, která se přenáší na list 1, položka A5 )</t>
    </r>
  </si>
  <si>
    <r>
      <rPr>
        <b/>
        <sz val="11"/>
        <rFont val="Arial CE"/>
        <charset val="238"/>
      </rPr>
      <t>Předmět podnikání / Hlavní ekonomická činnost</t>
    </r>
    <r>
      <rPr>
        <sz val="11"/>
        <rFont val="Arial CE"/>
        <charset val="238"/>
      </rPr>
      <t xml:space="preserve"> ( list ZAKL_DATA, položka B29 která se přenáší na list 1, položka A51 )</t>
    </r>
  </si>
  <si>
    <t>ii) prostřednictvím datové schránky. V tomto případě doporučujeme společně s xml soubor zaslat i pdf soubor obsahující daňové přiznání, tj. listy 1 - 8.</t>
  </si>
  <si>
    <t>010000</t>
  </si>
  <si>
    <t>020000</t>
  </si>
  <si>
    <t>030000</t>
  </si>
  <si>
    <t>050000</t>
  </si>
  <si>
    <t>060000</t>
  </si>
  <si>
    <t>070000</t>
  </si>
  <si>
    <t>080000</t>
  </si>
  <si>
    <t>090000</t>
  </si>
  <si>
    <t>100000</t>
  </si>
  <si>
    <t>110000</t>
  </si>
  <si>
    <t>011000</t>
  </si>
  <si>
    <t>120000</t>
  </si>
  <si>
    <t>012000</t>
  </si>
  <si>
    <t>130000</t>
  </si>
  <si>
    <t>013000</t>
  </si>
  <si>
    <t>140000</t>
  </si>
  <si>
    <t>živočišná výroba</t>
  </si>
  <si>
    <t>014000</t>
  </si>
  <si>
    <t>150000</t>
  </si>
  <si>
    <t>015000</t>
  </si>
  <si>
    <t>Zprac.dřeva,výroba dřevěných,korkových,proutěných a slam.výr.,kromě nábytku</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</si>
  <si>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</si>
  <si>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</si>
  <si>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</si>
  <si>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</si>
  <si>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</si>
  <si>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</si>
  <si>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</si>
  <si>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</si>
  <si>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</si>
  <si>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</si>
  <si>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</si>
  <si>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</si>
  <si>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</si>
  <si>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</si>
  <si>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</si>
  <si>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</si>
  <si>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</si>
  <si>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</si>
  <si>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</si>
  <si>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</si>
  <si>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</si>
  <si>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</si>
  <si>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</si>
  <si>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</si>
  <si>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</si>
  <si>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</si>
  <si>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</si>
  <si>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</si>
  <si>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</si>
  <si>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Shromažďování,sběr a odstraňování odpadů,úprava odpadů k dalšímu využití</t>
  </si>
  <si>
    <t>380000</t>
  </si>
  <si>
    <t>390000</t>
  </si>
  <si>
    <t>410000</t>
  </si>
  <si>
    <t>420000</t>
  </si>
  <si>
    <t>430000</t>
  </si>
  <si>
    <t>450000</t>
  </si>
  <si>
    <t>460000</t>
  </si>
  <si>
    <t>470000</t>
  </si>
  <si>
    <t>490000</t>
  </si>
  <si>
    <t>500000</t>
  </si>
  <si>
    <t>510000</t>
  </si>
  <si>
    <t>051000</t>
  </si>
  <si>
    <t>520000</t>
  </si>
  <si>
    <t>052000</t>
  </si>
  <si>
    <t>530000</t>
  </si>
  <si>
    <t>550000</t>
  </si>
  <si>
    <t>560000</t>
  </si>
  <si>
    <t>580000</t>
  </si>
  <si>
    <t>Čin.v obl.filmů,videozázn.a tel.programů,pořiz.zvuk.nahr.a hudeb.vyd.čin.</t>
  </si>
  <si>
    <t>590000</t>
  </si>
  <si>
    <t>600000</t>
  </si>
  <si>
    <t>610000</t>
  </si>
  <si>
    <t>061000</t>
  </si>
  <si>
    <t>620000</t>
  </si>
  <si>
    <t>062000</t>
  </si>
  <si>
    <t>630000</t>
  </si>
  <si>
    <t>640000</t>
  </si>
  <si>
    <t>Pojištění,zajištění a penzijní financování,kromě povinného soc.zabezpečení</t>
  </si>
  <si>
    <t>650000</t>
  </si>
  <si>
    <t>660000</t>
  </si>
  <si>
    <t>680000</t>
  </si>
  <si>
    <t>690000</t>
  </si>
  <si>
    <t>700000</t>
  </si>
  <si>
    <t>710000</t>
  </si>
  <si>
    <t>071000</t>
  </si>
  <si>
    <t>720000</t>
  </si>
  <si>
    <t>072000</t>
  </si>
  <si>
    <t>730000</t>
  </si>
  <si>
    <t>740000</t>
  </si>
  <si>
    <t>750000</t>
  </si>
  <si>
    <t>770000</t>
  </si>
  <si>
    <t>780000</t>
  </si>
  <si>
    <t>Činnosti cest.agentur,kanceláří a jiné rezervační a související činnosti</t>
  </si>
  <si>
    <t>790000</t>
  </si>
  <si>
    <t>800000</t>
  </si>
  <si>
    <t>810000</t>
  </si>
  <si>
    <t>081000</t>
  </si>
  <si>
    <t>820000</t>
  </si>
  <si>
    <t>840000</t>
  </si>
  <si>
    <t>850000</t>
  </si>
  <si>
    <t>860000</t>
  </si>
  <si>
    <t>870000</t>
  </si>
  <si>
    <t>880000</t>
  </si>
  <si>
    <t>089000</t>
  </si>
  <si>
    <t>900000</t>
  </si>
  <si>
    <t>910000</t>
  </si>
  <si>
    <t>091000</t>
  </si>
  <si>
    <t>920000</t>
  </si>
  <si>
    <t>930000</t>
  </si>
  <si>
    <t>Činnosti organizací sdružujících osoby za účelem prosazování spol.zájmů</t>
  </si>
  <si>
    <t>940000</t>
  </si>
  <si>
    <t>950000</t>
  </si>
  <si>
    <t>960000</t>
  </si>
  <si>
    <t>970000</t>
  </si>
  <si>
    <t>Činnosti domác.produk.blíže neurčené výrobky a služby pro vlast.potřebu</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</si>
  <si>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</si>
  <si>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</si>
  <si>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</si>
  <si>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</si>
  <si>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</si>
  <si>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</si>
  <si>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</si>
  <si>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</si>
  <si>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</si>
  <si>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</si>
  <si>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</si>
  <si>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</si>
  <si>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</si>
  <si>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</si>
  <si>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</si>
  <si>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</si>
  <si>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</si>
  <si>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</si>
  <si>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</si>
  <si>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</si>
  <si>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</si>
  <si>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</si>
  <si>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</si>
  <si>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</si>
  <si>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</si>
  <si>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</si>
  <si>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</si>
  <si>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</si>
  <si>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</si>
  <si>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</si>
  <si>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</si>
  <si>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</si>
  <si>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</si>
  <si>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</si>
  <si>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</si>
  <si>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</si>
  <si>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</si>
  <si>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</si>
  <si>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</si>
  <si>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</si>
  <si>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</si>
  <si>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</si>
  <si>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Činění a úprava usní (vyčiněných kůží); zpracování a barvení kožešin; výrob</t>
  </si>
  <si>
    <t>151000</t>
  </si>
  <si>
    <t>152000</t>
  </si>
  <si>
    <t>161000</t>
  </si>
  <si>
    <t>016100</t>
  </si>
  <si>
    <t>Výroba dřevěných,korkových,proutěných a slaměných výrobků,kromě nábytku</t>
  </si>
  <si>
    <t>162000</t>
  </si>
  <si>
    <t>016200</t>
  </si>
  <si>
    <t>016300</t>
  </si>
  <si>
    <t>016400</t>
  </si>
  <si>
    <t>171000</t>
  </si>
  <si>
    <t>172000</t>
  </si>
  <si>
    <t>181000</t>
  </si>
  <si>
    <t>182000</t>
  </si>
  <si>
    <t>191000</t>
  </si>
  <si>
    <t>192000</t>
  </si>
  <si>
    <t>Výroba zákl.chem.látek,hnojiv a dusík.sl.,plastů a synt.kaučuku v prim.f.</t>
  </si>
  <si>
    <t>201000</t>
  </si>
  <si>
    <t>202000</t>
  </si>
  <si>
    <t>Výroba nátěr.barev,laků a jiných nátěrových mater.,tisk.barev a tmelů</t>
  </si>
  <si>
    <t>203000</t>
  </si>
  <si>
    <t>Výroba mýdel a detergentů,čist.a lešticích prostř.,parfémů a toal. přípr.</t>
  </si>
  <si>
    <t>204000</t>
  </si>
  <si>
    <t>205000</t>
  </si>
  <si>
    <t>206000</t>
  </si>
  <si>
    <t>211000</t>
  </si>
  <si>
    <t>212000</t>
  </si>
  <si>
    <t>221000</t>
  </si>
  <si>
    <t>222000</t>
  </si>
  <si>
    <t>231000</t>
  </si>
  <si>
    <t>232000</t>
  </si>
  <si>
    <t>233000</t>
  </si>
  <si>
    <t>234000</t>
  </si>
  <si>
    <t>235000</t>
  </si>
  <si>
    <t>236000</t>
  </si>
  <si>
    <t>237000</t>
  </si>
  <si>
    <t>239000</t>
  </si>
  <si>
    <t>Výroba sur.železa,oceli a feroslitin,ploch.výr.,tváření výrobků za tepla</t>
  </si>
  <si>
    <t>241000</t>
  </si>
  <si>
    <t>Výroba ocelových trub,trubek,dutých profilů a souvis.potrubních tvarovek</t>
  </si>
  <si>
    <t>242000</t>
  </si>
  <si>
    <t>243000</t>
  </si>
  <si>
    <t>244000</t>
  </si>
  <si>
    <t>245000</t>
  </si>
  <si>
    <t>251000</t>
  </si>
  <si>
    <t>252000</t>
  </si>
  <si>
    <t>253000</t>
  </si>
  <si>
    <t>254000</t>
  </si>
  <si>
    <t>Kování,lisování,ražení,válcování a protlačování kovů;prášková metalurgie</t>
  </si>
  <si>
    <t>255000</t>
  </si>
  <si>
    <t>256000</t>
  </si>
  <si>
    <t>257000</t>
  </si>
  <si>
    <t>259000</t>
  </si>
  <si>
    <t>261000</t>
  </si>
  <si>
    <t>262000</t>
  </si>
  <si>
    <t>263000</t>
  </si>
  <si>
    <t>264000</t>
  </si>
  <si>
    <t>Výroba měřicích,zkušebních a navigačních přístrojů;výroba časoměr.přístrojů</t>
  </si>
  <si>
    <t>265000</t>
  </si>
  <si>
    <t>266000</t>
  </si>
  <si>
    <t>267000</t>
  </si>
  <si>
    <t>268000</t>
  </si>
  <si>
    <t>Výroba elektr.motorů,generátorů,transformátorů a elektr.rozvod.a kontrol.z.</t>
  </si>
  <si>
    <t>271000</t>
  </si>
  <si>
    <t>272000</t>
  </si>
  <si>
    <t>Výroba optických a elektr.kabelů,elektr.vodičů a elektroinstal.zařízení</t>
  </si>
  <si>
    <t>273000</t>
  </si>
  <si>
    <t>274000</t>
  </si>
  <si>
    <t>275000</t>
  </si>
  <si>
    <t>279000</t>
  </si>
  <si>
    <t>281000</t>
  </si>
  <si>
    <t>282000</t>
  </si>
  <si>
    <t>283000</t>
  </si>
  <si>
    <t>284000</t>
  </si>
  <si>
    <t>289000</t>
  </si>
  <si>
    <t>291000</t>
  </si>
  <si>
    <t>292000</t>
  </si>
  <si>
    <t>293000</t>
  </si>
  <si>
    <t>301000</t>
  </si>
  <si>
    <t>302000</t>
  </si>
  <si>
    <t>Výroba letadel a jejich motorů,kosmických lodí a souvisejících zařízení</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</si>
  <si>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</si>
  <si>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</si>
  <si>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</si>
  <si>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</si>
  <si>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</si>
  <si>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</si>
  <si>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</si>
  <si>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</si>
  <si>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</si>
  <si>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</si>
  <si>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</si>
  <si>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</si>
  <si>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</si>
  <si>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</si>
  <si>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</si>
  <si>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</si>
  <si>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</si>
  <si>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</si>
  <si>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</si>
  <si>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</si>
  <si>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</si>
  <si>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</si>
  <si>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</si>
  <si>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</si>
  <si>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</si>
  <si>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</si>
  <si>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</si>
  <si>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</si>
  <si>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</si>
  <si>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</si>
  <si>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</si>
  <si>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</si>
  <si>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</si>
  <si>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</si>
  <si>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</si>
  <si>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</si>
  <si>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</si>
  <si>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</si>
  <si>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</si>
  <si>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</si>
  <si>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</si>
  <si>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</si>
  <si>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</si>
  <si>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Maloobchod s potravinami,nápoji a tabák.výrobky ve specializ.prodejnách</t>
  </si>
  <si>
    <t>472000</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</si>
  <si>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</si>
  <si>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</si>
  <si>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</si>
  <si>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</si>
  <si>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</si>
  <si>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</si>
  <si>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</si>
  <si>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477000</t>
  </si>
  <si>
    <t>478000</t>
  </si>
  <si>
    <t>479000</t>
  </si>
  <si>
    <t>železniční osobní doprava meziměstská</t>
  </si>
  <si>
    <t>491000</t>
  </si>
  <si>
    <t>železniční nákladní doprava</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</si>
  <si>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</si>
  <si>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</si>
  <si>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</si>
  <si>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</si>
  <si>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</si>
  <si>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</si>
  <si>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</si>
  <si>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</si>
  <si>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</si>
  <si>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</si>
  <si>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</si>
  <si>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</si>
  <si>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</si>
  <si>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</si>
  <si>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</si>
  <si>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</si>
  <si>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</si>
  <si>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</si>
  <si>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</si>
  <si>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</si>
  <si>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</si>
  <si>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</si>
  <si>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</si>
  <si>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</si>
  <si>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</si>
  <si>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</si>
  <si>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</si>
  <si>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</si>
  <si>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</si>
  <si>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</si>
  <si>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</si>
  <si>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Činnosti souvis.se zprac.dat a hostingem;činnosti souvis.s web.portály</t>
  </si>
  <si>
    <t>631000</t>
  </si>
  <si>
    <t>639000</t>
  </si>
  <si>
    <t>641000</t>
  </si>
  <si>
    <t>642000</t>
  </si>
  <si>
    <t>643000</t>
  </si>
  <si>
    <t>649000</t>
  </si>
  <si>
    <t>651000</t>
  </si>
  <si>
    <t>652000</t>
  </si>
  <si>
    <t>653000</t>
  </si>
  <si>
    <t>Pomocné činnosti související s fin.zprostřed.,kromě pojišť.a penzij.fin.</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</si>
  <si>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</si>
  <si>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</si>
  <si>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</si>
  <si>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</si>
  <si>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</si>
  <si>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</si>
  <si>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</si>
  <si>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</si>
  <si>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</si>
  <si>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</si>
  <si>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</si>
  <si>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</si>
  <si>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</si>
  <si>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</si>
  <si>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</si>
  <si>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</si>
  <si>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</si>
  <si>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</si>
  <si>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</si>
  <si>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</si>
  <si>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</si>
  <si>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</si>
  <si>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</si>
  <si>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</si>
  <si>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</si>
  <si>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Leasing duševního vlast.a podobných produktů,kromě děl chrán.autor.právem</t>
  </si>
  <si>
    <t>774000</t>
  </si>
  <si>
    <t>781000</t>
  </si>
  <si>
    <t>782000</t>
  </si>
  <si>
    <t>783000</t>
  </si>
  <si>
    <t>791000</t>
  </si>
  <si>
    <t>799000</t>
  </si>
  <si>
    <t>801000</t>
  </si>
  <si>
    <t>802000</t>
  </si>
  <si>
    <t>803000</t>
  </si>
  <si>
    <t>811000</t>
  </si>
  <si>
    <t>Dobývání kamene pro výtv.nebo stav.účely,vápence,sádrovce,křídy,břidl.</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</si>
  <si>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</si>
  <si>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</si>
  <si>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</si>
  <si>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</si>
  <si>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</si>
  <si>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</si>
  <si>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</si>
  <si>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</si>
  <si>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</si>
  <si>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</si>
  <si>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</si>
  <si>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</si>
  <si>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</si>
  <si>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</si>
  <si>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</si>
  <si>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</si>
  <si>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</si>
  <si>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</si>
  <si>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</si>
  <si>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</si>
  <si>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Ústavní sociální péče</t>
  </si>
  <si>
    <t>871000</t>
  </si>
  <si>
    <t>Soc.péče v zaříz.pro osoby s chron.duš.onemoc.a osoby závislé na návyk.l.</t>
  </si>
  <si>
    <t>872000</t>
  </si>
  <si>
    <t>873000</t>
  </si>
  <si>
    <t>879000</t>
  </si>
  <si>
    <t>Ambulantní nebo terénní soc.služby pro seniory a osoby se zdrav.postižením</t>
  </si>
  <si>
    <t>881000</t>
  </si>
  <si>
    <t>889000</t>
  </si>
  <si>
    <t>089100</t>
  </si>
  <si>
    <t>089200</t>
  </si>
  <si>
    <t>089300</t>
  </si>
  <si>
    <t>089900</t>
  </si>
  <si>
    <t>931000</t>
  </si>
  <si>
    <t>932000</t>
  </si>
  <si>
    <t>941000</t>
  </si>
  <si>
    <t>942000</t>
  </si>
  <si>
    <t>Činnosti ost.org.sdružujících osoby za účelem prosazování společných zájmů</t>
  </si>
  <si>
    <t>949000</t>
  </si>
  <si>
    <t>951000</t>
  </si>
  <si>
    <t>952000</t>
  </si>
  <si>
    <t>Činnosti domác.produk.blíže neurčené výrobky pro vlastní potřebu</t>
  </si>
  <si>
    <t>981000</t>
  </si>
  <si>
    <t>Činnosti domácností poskyt.blíže neurčené služby pro vlastní potřebu</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</si>
  <si>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</si>
  <si>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</si>
  <si>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</si>
  <si>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</si>
  <si>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</si>
  <si>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</si>
  <si>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</si>
  <si>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</si>
  <si>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</si>
  <si>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</si>
  <si>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</si>
  <si>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</si>
  <si>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</si>
  <si>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</si>
  <si>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</si>
  <si>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</si>
  <si>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</si>
  <si>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</si>
  <si>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</si>
  <si>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</si>
  <si>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</si>
  <si>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</si>
  <si>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</si>
  <si>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</si>
  <si>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</si>
  <si>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</si>
  <si>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</si>
  <si>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</si>
  <si>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</si>
  <si>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</si>
  <si>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</si>
  <si>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Výroba nealkohol.nápojů;stáčení minerálních a ostatních vod do lahví</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</si>
  <si>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</si>
  <si>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</si>
  <si>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</si>
  <si>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</si>
  <si>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</si>
  <si>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</si>
  <si>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</si>
  <si>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</si>
  <si>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</si>
  <si>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</si>
  <si>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</si>
  <si>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</si>
  <si>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</si>
  <si>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</si>
  <si>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</si>
  <si>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</si>
  <si>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</si>
  <si>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</si>
  <si>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</si>
  <si>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</si>
  <si>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</si>
  <si>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</si>
  <si>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</si>
  <si>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</si>
  <si>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</si>
  <si>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Výroba ost.dřevěných,korkových,proutěných a slaměných výr.,kromě nábytku</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</si>
  <si>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</si>
  <si>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</si>
  <si>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</si>
  <si>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</si>
  <si>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</si>
  <si>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</si>
  <si>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</si>
  <si>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</si>
  <si>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</si>
  <si>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</si>
  <si>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</si>
  <si>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</si>
  <si>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</si>
  <si>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</si>
  <si>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</si>
  <si>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</si>
  <si>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</si>
  <si>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</si>
  <si>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</si>
  <si>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</si>
  <si>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</si>
  <si>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</si>
  <si>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</si>
  <si>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</si>
  <si>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</si>
  <si>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</si>
  <si>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</si>
  <si>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</si>
  <si>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</si>
  <si>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</si>
  <si>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</si>
  <si>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</si>
  <si>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</si>
  <si>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</si>
  <si>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</si>
  <si>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</si>
  <si>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</si>
  <si>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</si>
  <si>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Výroba keram.a porcelán.výrobků převážně pro domácnost a ozdob.předmětů</t>
  </si>
  <si>
    <t>234100</t>
  </si>
  <si>
    <t>234200</t>
  </si>
  <si>
    <t>234300</t>
  </si>
  <si>
    <t>234400</t>
  </si>
  <si>
    <t>234900</t>
  </si>
  <si>
    <t>235100</t>
  </si>
  <si>
    <t>235200</t>
  </si>
  <si>
    <t>236100</t>
  </si>
  <si>
    <t>236200</t>
  </si>
  <si>
    <t>236300</t>
  </si>
  <si>
    <t>236400</t>
  </si>
  <si>
    <t>236500</t>
  </si>
  <si>
    <t>236900</t>
  </si>
  <si>
    <t>239100</t>
  </si>
  <si>
    <t>Výroba ostatních nekovových minerálních výrobků j.n.</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</si>
  <si>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</si>
  <si>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</si>
  <si>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</si>
  <si>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</si>
  <si>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</si>
  <si>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</si>
  <si>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</si>
  <si>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</si>
  <si>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</si>
  <si>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</si>
  <si>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</si>
  <si>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</si>
  <si>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</si>
  <si>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</si>
  <si>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</si>
  <si>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</si>
  <si>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</si>
  <si>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</si>
  <si>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</si>
  <si>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</si>
  <si>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</si>
  <si>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</si>
  <si>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</si>
  <si>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</si>
  <si>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</si>
  <si>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</si>
  <si>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</si>
  <si>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</si>
  <si>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</si>
  <si>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</si>
  <si>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</si>
  <si>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</si>
  <si>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</si>
  <si>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</si>
  <si>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</si>
  <si>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</si>
  <si>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</si>
  <si>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</si>
  <si>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</si>
  <si>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</si>
  <si>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</si>
  <si>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</si>
  <si>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</si>
  <si>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</si>
  <si>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</si>
  <si>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</si>
  <si>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</si>
  <si>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Výroba kancelářských strojů a zařízení,kromě počítačů a perif.zařízení</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</si>
  <si>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</si>
  <si>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</si>
  <si>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</si>
  <si>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</si>
  <si>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</si>
  <si>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</si>
  <si>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</si>
  <si>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</si>
  <si>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</si>
  <si>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</si>
  <si>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</si>
  <si>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</si>
  <si>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</si>
  <si>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</si>
  <si>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</si>
  <si>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</si>
  <si>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</si>
  <si>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</si>
  <si>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</si>
  <si>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</si>
  <si>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</si>
  <si>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</si>
  <si>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</si>
  <si>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</si>
  <si>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</si>
  <si>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</si>
  <si>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</si>
  <si>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</si>
  <si>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</si>
  <si>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</si>
  <si>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</si>
  <si>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</si>
  <si>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Opravy elektrických zařízen</t>
  </si>
  <si>
    <t>331400</t>
  </si>
  <si>
    <t>331500</t>
  </si>
  <si>
    <t>331600</t>
  </si>
  <si>
    <t>331700</t>
  </si>
  <si>
    <t>331900</t>
  </si>
  <si>
    <t>351100</t>
  </si>
  <si>
    <t>351200</t>
  </si>
  <si>
    <t>351300</t>
  </si>
  <si>
    <t>351400</t>
  </si>
  <si>
    <t>352100</t>
  </si>
  <si>
    <t>352200</t>
  </si>
  <si>
    <t>352300</t>
  </si>
  <si>
    <t>381100</t>
  </si>
  <si>
    <t>381200</t>
  </si>
  <si>
    <t>382100</t>
  </si>
  <si>
    <t>382200</t>
  </si>
  <si>
    <t>383100</t>
  </si>
  <si>
    <t>Úprava odpadů k dalšímu využití,kromě demontáže vraků,strojů a zařízení</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</si>
  <si>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</si>
  <si>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</si>
  <si>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</si>
  <si>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</si>
  <si>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</si>
  <si>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</si>
  <si>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</si>
  <si>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</si>
  <si>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</si>
  <si>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</si>
  <si>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</si>
  <si>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</si>
  <si>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</si>
  <si>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</si>
  <si>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</si>
  <si>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</si>
  <si>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</si>
  <si>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</si>
  <si>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</si>
  <si>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</si>
  <si>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</si>
  <si>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</si>
  <si>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</si>
  <si>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</si>
  <si>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</si>
  <si>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</si>
  <si>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</si>
  <si>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</si>
  <si>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</si>
  <si>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</si>
  <si>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</si>
  <si>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</si>
  <si>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</si>
  <si>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</si>
  <si>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</si>
  <si>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</si>
  <si>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</si>
  <si>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</si>
  <si>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</si>
  <si>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</si>
  <si>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</si>
  <si>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</si>
  <si>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</si>
  <si>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</si>
  <si>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</si>
  <si>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462100</t>
  </si>
  <si>
    <t>462200</t>
  </si>
  <si>
    <t>462300</t>
  </si>
  <si>
    <t>462400</t>
  </si>
  <si>
    <t>463100</t>
  </si>
  <si>
    <t>463200</t>
  </si>
  <si>
    <t>463300</t>
  </si>
  <si>
    <t>463400</t>
  </si>
  <si>
    <t>463500</t>
  </si>
  <si>
    <t>463600</t>
  </si>
  <si>
    <t>463700</t>
  </si>
  <si>
    <t>Specializ.velkoobchod s jinými potravinami,včetně ryb,korýšů a měkkýšů</t>
  </si>
  <si>
    <t>463800</t>
  </si>
  <si>
    <t>Nespecializovaný velkoobchod s potravinami,nápoji a tabákovými výroby</t>
  </si>
  <si>
    <t>463900</t>
  </si>
  <si>
    <t>464100</t>
  </si>
  <si>
    <t>464200</t>
  </si>
  <si>
    <t>464300</t>
  </si>
  <si>
    <t>Velkoobchod s porcelán.,keram.a skleněnými výrobky a čisticími prostř.</t>
  </si>
  <si>
    <t>464400</t>
  </si>
  <si>
    <t>464500</t>
  </si>
  <si>
    <t>464600</t>
  </si>
  <si>
    <t>464700</t>
  </si>
  <si>
    <t>464800</t>
  </si>
  <si>
    <t>464900</t>
  </si>
  <si>
    <t>465100</t>
  </si>
  <si>
    <t>465200</t>
  </si>
  <si>
    <t>466100</t>
  </si>
  <si>
    <t>466200</t>
  </si>
  <si>
    <t>466300</t>
  </si>
  <si>
    <t>Velkoobchod se strojním zařízením pro text.průmysl,šicími a plet.stroji</t>
  </si>
  <si>
    <t>466400</t>
  </si>
  <si>
    <t>466500</t>
  </si>
  <si>
    <t>466600</t>
  </si>
  <si>
    <t>466900</t>
  </si>
  <si>
    <t>467100</t>
  </si>
  <si>
    <t>467200</t>
  </si>
  <si>
    <t>467300</t>
  </si>
  <si>
    <t>Velkoobchod s železářským zbožím,instalatér.a topenářskými potřebami</t>
  </si>
  <si>
    <t>467400</t>
  </si>
  <si>
    <t>467500</t>
  </si>
  <si>
    <t>467600</t>
  </si>
  <si>
    <t>467700</t>
  </si>
  <si>
    <t>Maloobchod s převahou potravin,nápojů a tabák.výrobků v nespecializ.prod.</t>
  </si>
  <si>
    <t>471100</t>
  </si>
  <si>
    <t>471900</t>
  </si>
  <si>
    <t>472100</t>
  </si>
  <si>
    <t>472200</t>
  </si>
  <si>
    <t>472300</t>
  </si>
  <si>
    <t>472400</t>
  </si>
  <si>
    <t>472500</t>
  </si>
  <si>
    <t>472600</t>
  </si>
  <si>
    <t>472900</t>
  </si>
  <si>
    <t>474100</t>
  </si>
  <si>
    <t>474200</t>
  </si>
  <si>
    <t>474300</t>
  </si>
  <si>
    <t>475100</t>
  </si>
  <si>
    <t>475200</t>
  </si>
  <si>
    <t>475300</t>
  </si>
  <si>
    <t>475400</t>
  </si>
  <si>
    <t>Maloobchod s nábytkem,svítidly a ost.výr.přev.pro dom.ve specializ.prod.</t>
  </si>
  <si>
    <t>475900</t>
  </si>
  <si>
    <t>476100</t>
  </si>
  <si>
    <t>476200</t>
  </si>
  <si>
    <t>476300</t>
  </si>
  <si>
    <t>476400</t>
  </si>
  <si>
    <t>476500</t>
  </si>
  <si>
    <t>477100</t>
  </si>
  <si>
    <t>477200</t>
  </si>
  <si>
    <t>477300</t>
  </si>
  <si>
    <t>477400</t>
  </si>
  <si>
    <t>477500</t>
  </si>
  <si>
    <t>Maloob.s květinami,rostl.,osivy,hnoj.,zvířaty pro záj.chov a krmivy pro ně</t>
  </si>
  <si>
    <t>477600</t>
  </si>
  <si>
    <t>477700</t>
  </si>
  <si>
    <t>477800</t>
  </si>
  <si>
    <t>477900</t>
  </si>
  <si>
    <t>Maloobchod s potravinami,nápoji a tabák.výrobky ve stáncích a na trzích</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</si>
  <si>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</si>
  <si>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</si>
  <si>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</si>
  <si>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</si>
  <si>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</si>
  <si>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</si>
  <si>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</si>
  <si>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</si>
  <si>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</si>
  <si>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</si>
  <si>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</si>
  <si>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</si>
  <si>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</si>
  <si>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</si>
  <si>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</si>
  <si>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</si>
  <si>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</si>
  <si>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</si>
  <si>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</si>
  <si>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</si>
  <si>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</si>
  <si>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</si>
  <si>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</si>
  <si>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</si>
  <si>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</si>
  <si>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</si>
  <si>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</si>
  <si>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</si>
  <si>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</si>
  <si>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</si>
  <si>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</si>
  <si>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</si>
  <si>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</si>
  <si>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</si>
  <si>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</si>
  <si>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</si>
  <si>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</si>
  <si>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</si>
  <si>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</si>
  <si>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</si>
  <si>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</si>
  <si>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</si>
  <si>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</si>
  <si>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</si>
  <si>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</si>
  <si>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</si>
  <si>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</si>
  <si>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</si>
  <si>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</si>
  <si>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životní pojištění</t>
  </si>
  <si>
    <t>651100</t>
  </si>
  <si>
    <t>651200</t>
  </si>
  <si>
    <t>661100</t>
  </si>
  <si>
    <t>661200</t>
  </si>
  <si>
    <t>661900</t>
  </si>
  <si>
    <t>662100</t>
  </si>
  <si>
    <t>662200</t>
  </si>
  <si>
    <t>Ostatní pomocné činnosti související s pojišťovnictvím a penz.fin.</t>
  </si>
  <si>
    <t>662900</t>
  </si>
  <si>
    <t>683100</t>
  </si>
  <si>
    <t>Správa nemovitostí na základě smlouvy</t>
  </si>
  <si>
    <t>683200</t>
  </si>
  <si>
    <t>702100</t>
  </si>
  <si>
    <t>702200</t>
  </si>
  <si>
    <t>071010</t>
  </si>
  <si>
    <t>071020</t>
  </si>
  <si>
    <t>711100</t>
  </si>
  <si>
    <t>711200</t>
  </si>
  <si>
    <t>721100</t>
  </si>
  <si>
    <t>072110</t>
  </si>
  <si>
    <t>072120</t>
  </si>
  <si>
    <t>Ostatní výzkum a vývoj voblasti přírodních atechnických věd</t>
  </si>
  <si>
    <t>721900</t>
  </si>
  <si>
    <t>072910</t>
  </si>
  <si>
    <t>072920</t>
  </si>
  <si>
    <t>731100</t>
  </si>
  <si>
    <t>731200</t>
  </si>
  <si>
    <t>Pronájem a leasing automob.a jiných lehkých motor.vozidel,kromě motocyklů</t>
  </si>
  <si>
    <t>771100</t>
  </si>
  <si>
    <t>771200</t>
  </si>
  <si>
    <t>772100</t>
  </si>
  <si>
    <t>772200</t>
  </si>
  <si>
    <t>Pronájem a leasing ost.výrobků pro osob.potřebu a převážně pro domácnost</t>
  </si>
  <si>
    <t>772900</t>
  </si>
  <si>
    <t>773100</t>
  </si>
  <si>
    <t>773200</t>
  </si>
  <si>
    <t>773300</t>
  </si>
  <si>
    <t>773400</t>
  </si>
  <si>
    <t>773500</t>
  </si>
  <si>
    <t>773900</t>
  </si>
  <si>
    <t>791100</t>
  </si>
  <si>
    <t>791200</t>
  </si>
  <si>
    <t>812100</t>
  </si>
  <si>
    <t>812200</t>
  </si>
  <si>
    <t>812900</t>
  </si>
  <si>
    <t>821100</t>
  </si>
  <si>
    <t>Kopírování,příprava dokumentů a ost.specializ.kancel.podpůrné činnosti</t>
  </si>
  <si>
    <t>821900</t>
  </si>
  <si>
    <t>829100</t>
  </si>
  <si>
    <t>829200</t>
  </si>
  <si>
    <t>829900</t>
  </si>
  <si>
    <t>841100</t>
  </si>
  <si>
    <t>Regul.čin.souvis.s poskyt.zdr.péče,vzděl.,kulturou a soc.péčí,kromě soc.z.</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</si>
  <si>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</si>
  <si>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</si>
  <si>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</si>
  <si>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</si>
  <si>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</si>
  <si>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</si>
  <si>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</si>
  <si>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</si>
  <si>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</si>
  <si>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</si>
  <si>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</si>
  <si>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</si>
  <si>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</si>
  <si>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</si>
  <si>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</si>
  <si>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</si>
  <si>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</si>
  <si>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</si>
  <si>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</si>
  <si>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</si>
  <si>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</si>
  <si>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</si>
  <si>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</si>
  <si>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</si>
  <si>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</si>
  <si>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</si>
  <si>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Provozování kultur.památek,histor.staveb a obdobných turist.zajímavostí</t>
  </si>
  <si>
    <t>910300</t>
  </si>
  <si>
    <t>Činnosti botanických a zoologických zahrad,přír.rezervací a národ.parků</t>
  </si>
  <si>
    <t>910400</t>
  </si>
  <si>
    <t>931100</t>
  </si>
  <si>
    <t>931200</t>
  </si>
  <si>
    <t>931300</t>
  </si>
  <si>
    <t>931900</t>
  </si>
  <si>
    <t>932100</t>
  </si>
  <si>
    <t>932900</t>
  </si>
  <si>
    <t>941100</t>
  </si>
  <si>
    <t>941200</t>
  </si>
  <si>
    <t>949100</t>
  </si>
  <si>
    <t>949200</t>
  </si>
  <si>
    <t>Činnosti ost.org.sdružujících osoby za účelem prosazování spol.zájmů j.n.</t>
  </si>
  <si>
    <t>949900</t>
  </si>
  <si>
    <t>951100</t>
  </si>
  <si>
    <t>951200</t>
  </si>
  <si>
    <t>952100</t>
  </si>
  <si>
    <t>952200</t>
  </si>
  <si>
    <t>952300</t>
  </si>
  <si>
    <t>952400</t>
  </si>
  <si>
    <t>952500</t>
  </si>
  <si>
    <t>952900</t>
  </si>
  <si>
    <t>960100</t>
  </si>
  <si>
    <t>960200</t>
  </si>
  <si>
    <t>960300</t>
  </si>
  <si>
    <t>960400</t>
  </si>
  <si>
    <t>960900</t>
  </si>
  <si>
    <t>Činnosti domácností produk.blíže neurčené výrobky pro vlastní potřebu</t>
  </si>
  <si>
    <t>152010</t>
  </si>
  <si>
    <t>152090</t>
  </si>
  <si>
    <t>171110</t>
  </si>
  <si>
    <t>171120</t>
  </si>
  <si>
    <t>171130</t>
  </si>
  <si>
    <t>Výroba bioet.(biolihu)pro pohon motorů a pro výr.směsí a komp.paliv</t>
  </si>
  <si>
    <t>201410</t>
  </si>
  <si>
    <t>201490</t>
  </si>
  <si>
    <t>Výr.metylesterů a etylesterů mast.kys.pro pohon motorů a pro výr.sm.p.</t>
  </si>
  <si>
    <t>205910</t>
  </si>
  <si>
    <t>205990</t>
  </si>
  <si>
    <t>241010</t>
  </si>
  <si>
    <t>241020</t>
  </si>
  <si>
    <t>241030</t>
  </si>
  <si>
    <t>245110</t>
  </si>
  <si>
    <t>245120</t>
  </si>
  <si>
    <t>245190</t>
  </si>
  <si>
    <t>245210</t>
  </si>
  <si>
    <t>245220</t>
  </si>
  <si>
    <t>331710</t>
  </si>
  <si>
    <t>Opravy a údržba ostat.dopr.prostředků a zařízení j.n.kromě kolej.vozidel</t>
  </si>
  <si>
    <t>331790</t>
  </si>
  <si>
    <t>Výroba a rozvod tepla a klimatizovaného vzduchu,výroba ledu</t>
  </si>
  <si>
    <t>353010</t>
  </si>
  <si>
    <t>353020</t>
  </si>
  <si>
    <t>353030</t>
  </si>
  <si>
    <t>353040</t>
  </si>
  <si>
    <t>353050</t>
  </si>
  <si>
    <t>353060</t>
  </si>
  <si>
    <t>353070</t>
  </si>
  <si>
    <t>412020</t>
  </si>
  <si>
    <t>422110</t>
  </si>
  <si>
    <t>422120</t>
  </si>
  <si>
    <t>433410</t>
  </si>
  <si>
    <t>433420</t>
  </si>
  <si>
    <t>439910</t>
  </si>
  <si>
    <t>439990</t>
  </si>
  <si>
    <t>Zprostředkování velkoobchodu a velkoobchod v zastoupení s papír.výrobky</t>
  </si>
  <si>
    <t>461810</t>
  </si>
  <si>
    <t>Zprostř.specializ.velkoobchodu a velkoobchod v zast.s ost.výrobky j.n.</t>
  </si>
  <si>
    <t>461890</t>
  </si>
  <si>
    <t>464210</t>
  </si>
  <si>
    <t>464220</t>
  </si>
  <si>
    <t>464410</t>
  </si>
  <si>
    <t>464420</t>
  </si>
  <si>
    <t>467110</t>
  </si>
  <si>
    <t>467120</t>
  </si>
  <si>
    <t>467130</t>
  </si>
  <si>
    <t>467610</t>
  </si>
  <si>
    <t>467690</t>
  </si>
  <si>
    <t>477810</t>
  </si>
  <si>
    <t>477820</t>
  </si>
  <si>
    <t>477830</t>
  </si>
  <si>
    <t>477840</t>
  </si>
  <si>
    <t>477890</t>
  </si>
  <si>
    <t>479110</t>
  </si>
  <si>
    <t>Maloobchod prostřednictvím zásilkové služby(jiný než prostř.internetu)</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</si>
  <si>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</si>
  <si>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</si>
  <si>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</si>
  <si>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</si>
  <si>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</si>
  <si>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</si>
  <si>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</si>
  <si>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</si>
  <si>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</si>
  <si>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</si>
  <si>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</si>
  <si>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</si>
  <si>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</si>
  <si>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</si>
  <si>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</si>
  <si>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</si>
  <si>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</si>
  <si>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</si>
  <si>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</si>
  <si>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</si>
  <si>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</si>
  <si>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</si>
  <si>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</si>
  <si>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</si>
  <si>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</si>
  <si>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</si>
  <si>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</si>
  <si>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</si>
  <si>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</si>
  <si>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</si>
  <si>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</si>
  <si>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</si>
  <si>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</si>
  <si>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</si>
  <si>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</si>
  <si>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</si>
  <si>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</si>
  <si>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</si>
  <si>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</si>
  <si>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</si>
  <si>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</si>
  <si>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</si>
  <si>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</si>
  <si>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</si>
  <si>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</si>
  <si>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</si>
  <si>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</si>
  <si>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</si>
  <si>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Ostatní technické zkouky a analýzy</t>
  </si>
  <si>
    <t>712090</t>
  </si>
  <si>
    <t>721910</t>
  </si>
  <si>
    <t>721920</t>
  </si>
  <si>
    <t>721990</t>
  </si>
  <si>
    <t>Ostatní profesní,vědecké a technické činnosti j.n.</t>
  </si>
  <si>
    <t>749010</t>
  </si>
  <si>
    <t>749020</t>
  </si>
  <si>
    <t>749090</t>
  </si>
  <si>
    <t>799010</t>
  </si>
  <si>
    <t>799090</t>
  </si>
  <si>
    <t>Pomoc cizím zemím při katastrof.nebo v nouz.sit.přímo nebo prostř.mez.org.</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</si>
  <si>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</si>
  <si>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</si>
  <si>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</si>
  <si>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</si>
  <si>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</si>
  <si>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</si>
  <si>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</si>
  <si>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</si>
  <si>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</si>
  <si>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</si>
  <si>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</si>
  <si>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</si>
  <si>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</si>
  <si>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</si>
  <si>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</si>
  <si>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</si>
  <si>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</si>
  <si>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</si>
  <si>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</si>
  <si>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</si>
  <si>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Mimoústavní sociální péče o seniory a zdravotně postižené osoby</t>
  </si>
  <si>
    <t>881010</t>
  </si>
  <si>
    <t>Ambulantní nebo terénní sociální služby pro osoby se zdrav.postižením</t>
  </si>
  <si>
    <t>881020</t>
  </si>
  <si>
    <t>889910</t>
  </si>
  <si>
    <t>889920</t>
  </si>
  <si>
    <t>889930</t>
  </si>
  <si>
    <t>889990</t>
  </si>
  <si>
    <t>Činnosti botanických a zoologických zahrad,přírod.rezervací a národ.parků</t>
  </si>
  <si>
    <t>910410</t>
  </si>
  <si>
    <t>910420</t>
  </si>
  <si>
    <t>949910</t>
  </si>
  <si>
    <t>949920</t>
  </si>
  <si>
    <t>949930</t>
  </si>
  <si>
    <t>949940</t>
  </si>
  <si>
    <t>949950</t>
  </si>
  <si>
    <t>Čin.org.na ochranu a zlepšení postavení etnických,menšin.a jiných spec.sk.</t>
  </si>
  <si>
    <t>949960</t>
  </si>
  <si>
    <t>949970</t>
  </si>
  <si>
    <t>949990</t>
  </si>
  <si>
    <t>V1</t>
  </si>
  <si>
    <t>která varianta to je</t>
  </si>
  <si>
    <t>V2</t>
  </si>
  <si>
    <t>V3</t>
  </si>
  <si>
    <t>V4</t>
  </si>
  <si>
    <t>V</t>
  </si>
  <si>
    <t>http://business.center.cz/business/sablony/s110-ucetni-zaverka-v-plnem-rozsahu.aspx</t>
  </si>
  <si>
    <t>8.</t>
  </si>
  <si>
    <t>ROZVAHA</t>
  </si>
  <si>
    <t>AKTIVA</t>
  </si>
  <si>
    <t>PASIVA</t>
  </si>
  <si>
    <t>VÝKAZ ZISKU A ZTRÁTY</t>
  </si>
  <si>
    <t>Podepisující osoba/vztah k účetní jednotce :</t>
  </si>
  <si>
    <t>uv_rozsah</t>
  </si>
  <si>
    <t>XML</t>
  </si>
  <si>
    <t>Postup :</t>
  </si>
  <si>
    <t xml:space="preserve">1. ve vyplněném souboru Účetní závěrky jděte na list "Export do DzPPO", klikněte na červenou buňku vlevo nahoře ( buňka A1 ), stiskněte klávesy Ctrl+A a následně Ctrl+C. </t>
  </si>
  <si>
    <t>FORMULÁŘ PRO NAČTENÍ DAT Z ÚČETNÍ ZÁVĚRKY PRO PODNIKATELE ( ve zkrácené i v plném rozsahu )</t>
  </si>
  <si>
    <t>2. v souběžně otevřeném souboru Daňového přiznání jděte na list "Účetní_závěrka", klikněte na červenou buňku vlevo nahoře ( buňka A1 ) a stiskněte klávesy Ctrl+V.</t>
  </si>
  <si>
    <t xml:space="preserve"> </t>
  </si>
  <si>
    <t xml:space="preserve">4. </t>
  </si>
  <si>
    <t>Pokud nemáte zájem načítat účetní závěrku do tohoto excelového formuláře, je potřeba po načtení importovaného souboru do aplikace EPO ( viz bod 7 ) zde jít na záložku "Vybrané údaje z účetnictví" a zde buď ručně vyplnit svoje data ze své účetní závěrky, nebo listy účetní závěrku úplně smazat.</t>
  </si>
  <si>
    <r>
      <t xml:space="preserve">Jakmile máte vyplněna všechna data, </t>
    </r>
    <r>
      <rPr>
        <b/>
        <sz val="11"/>
        <rFont val="Arial CE"/>
        <charset val="238"/>
      </rPr>
      <t>je potřeba si soubor ve formátu *.xlsx uložit</t>
    </r>
    <r>
      <rPr>
        <sz val="11"/>
        <rFont val="Arial CE"/>
        <charset val="238"/>
      </rPr>
      <t xml:space="preserve"> funkcí Uložit ( v kroku 6 po vygenerování xml souboru dojde ke ztrátě dat ).</t>
    </r>
  </si>
  <si>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</si>
  <si>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r>
      <t xml:space="preserve">Do vygenerovaného souboru doporučujeme </t>
    </r>
    <r>
      <rPr>
        <b/>
        <sz val="11"/>
        <rFont val="Arial CE"/>
        <charset val="238"/>
      </rPr>
      <t>prostřednictvím aplikace EPO</t>
    </r>
    <r>
      <rPr>
        <sz val="11"/>
        <rFont val="Arial CE"/>
        <charset val="238"/>
      </rPr>
      <t xml:space="preserve"> </t>
    </r>
    <r>
      <rPr>
        <b/>
        <sz val="11"/>
        <rFont val="Arial CE"/>
        <charset val="238"/>
      </rPr>
      <t>též vložit povinné přílohy</t>
    </r>
    <r>
      <rPr>
        <sz val="11"/>
        <rFont val="Arial CE"/>
        <charset val="238"/>
      </rPr>
      <t xml:space="preserve"> v pdf formátu, tj. minimálně povinnou přílohou k daňovému přiznání ( viz list "povinná_příloha" ), případně účetní závěrku v pdf formátu ( pokud ji nenačtete rovnou do tohoto souboru - viz bod 4 ) - příslušný formulář lze stáhnout zde :</t>
    </r>
  </si>
  <si>
    <r>
      <t>Dle názoru GFŘ</t>
    </r>
    <r>
      <rPr>
        <b/>
        <sz val="11"/>
        <rFont val="Arial CE"/>
        <charset val="238"/>
      </rPr>
      <t xml:space="preserve"> je nedílnou součástí přiznání i účetní závěrka</t>
    </r>
    <r>
      <rPr>
        <sz val="11"/>
        <rFont val="Arial CE"/>
        <charset val="238"/>
      </rPr>
      <t>. Proto j</t>
    </r>
    <r>
      <rPr>
        <b/>
        <sz val="11"/>
        <rFont val="Arial CE"/>
        <charset val="238"/>
      </rPr>
      <t>e potřeba na list Účetní_závěrka natáhnout data ze souboru účetní závěrky</t>
    </r>
    <r>
      <rPr>
        <sz val="11"/>
        <rFont val="Arial CE"/>
        <charset val="238"/>
      </rPr>
      <t xml:space="preserve"> v plném rozsahu ( viz soubor UCZAV_PF14.xls ) nebo ve zjednodušeném rozsahu ( soubor UCZAV_ZF14.xls ), a to dle postupu uvedeným na listu Účetní_závěrka. Příslušné formuláře lze stáhnout zde :</t>
    </r>
  </si>
  <si>
    <t>9.</t>
  </si>
  <si>
    <t>* podíl na zisku vypláceného dceřinnou společností.</t>
  </si>
  <si>
    <t>* výše daní zaplacených v zahraničí, které nelze započíst na tuzemskou daňovou povinnost.</t>
  </si>
  <si>
    <t>25 5404 Mfin 5404 vzor č.26</t>
  </si>
  <si>
    <t>formulář je platný pro zdaňovací období započatá v roce 2015</t>
  </si>
  <si>
    <t>6)</t>
  </si>
  <si>
    <r>
      <t>Základní investiční fond podle § 17b zákona</t>
    </r>
    <r>
      <rPr>
        <vertAlign val="superscript"/>
        <sz val="8"/>
        <rFont val="Arial CE"/>
        <charset val="238"/>
      </rPr>
      <t xml:space="preserve">1)  </t>
    </r>
  </si>
  <si>
    <t xml:space="preserve"> podle zákona č. 586/1992 Sb., o daních z příjmů, ve znění pozdějších předpisů (dále jen "zákon")</t>
  </si>
  <si>
    <t>07 (neobsazeno)</t>
  </si>
  <si>
    <r>
      <t>12 Transakce uskutečněné se spojenými osobami</t>
    </r>
    <r>
      <rPr>
        <vertAlign val="superscript"/>
        <sz val="8"/>
        <rFont val="Arial CE"/>
        <family val="2"/>
        <charset val="238"/>
      </rPr>
      <t>9</t>
    </r>
    <r>
      <rPr>
        <sz val="8"/>
        <rFont val="Arial CE"/>
        <charset val="238"/>
      </rPr>
      <t>)</t>
    </r>
  </si>
  <si>
    <t>13 Hlavní (převažující) činnost</t>
  </si>
  <si>
    <t>25 5404 Mfin 5404-vzor č. 26</t>
  </si>
  <si>
    <t>(platný pro zdaňovací období započatá v roce 2015 a pro části zdaňovacích období započatých v roce 2016,za které lhůta pro podání daňového přiznání uplyne do 31. prosince 2016)</t>
  </si>
  <si>
    <t>II. ODDÍL - daň z příjmů právnických osob (dále jen "daň ")</t>
  </si>
  <si>
    <r>
      <t>Výsledek hospodaření (zisk +, ztráta -)</t>
    </r>
    <r>
      <rPr>
        <vertAlign val="superscript"/>
        <sz val="8"/>
        <rFont val="Arial CE"/>
        <family val="2"/>
        <charset val="238"/>
      </rPr>
      <t>3)</t>
    </r>
    <r>
      <rPr>
        <sz val="8"/>
        <rFont val="Arial CE"/>
        <charset val="238"/>
      </rPr>
      <t xml:space="preserve"> nebo rozdíl mezi příjmy</t>
    </r>
  </si>
  <si>
    <t>Částky neoprávněně zkracující příjmy (§ 23 odst. 3 písm. a) bod 1 zákona) a hodnota nepeněžních příjmů (§ 23 odst. 6 zákona), pokud nejsou zahrnuty ve výsledku hospodaření nebo v rozdílu mezi příjmy a výdaji na ř. 10</t>
  </si>
  <si>
    <t>Částky, o které se podle § 23 odst. 3 písm. a) bodů 3 až 20 zákona zvyšuje výsledek hospodaření nebo rozdíl mezi příjmy a výdaji na ř. 10</t>
  </si>
  <si>
    <t>Částky, o které se podle § 23 odst. 3 písm. b) zákona snižuje výsledek hospodaření nebo rozdíl mezi příjmy a výdaji (ř. 10)</t>
  </si>
  <si>
    <t>Částky, o které lze podle § 23 odst. 3 písm. c) zákona snížit výsledek hospodaření nebo rozdíl mezi příjmy a výdaji (ř. 10)</t>
  </si>
  <si>
    <r>
      <t xml:space="preserve">A. Rozdělení výdajů (nákladů), které se neuznávají za výdaje (náklady) vynaložené na dosažení, zajištění a udržení příjmů, </t>
    </r>
    <r>
      <rPr>
        <b/>
        <u/>
        <sz val="10"/>
        <rFont val="Arial CE"/>
        <family val="2"/>
        <charset val="238"/>
      </rPr>
      <t>uvedených na řádku 40</t>
    </r>
    <r>
      <rPr>
        <b/>
        <sz val="10"/>
        <rFont val="Arial CE"/>
        <charset val="238"/>
      </rPr>
      <t xml:space="preserve"> podle účtových skupin účtové třídy - náklady</t>
    </r>
  </si>
  <si>
    <t>Název účtové skupiny (včetně číselného označení)</t>
  </si>
  <si>
    <t>Účetní odpisy, s výjimkou uvedenou v § 25 odst. 1 pím. zg) zákona, u  hmotného majetku, který není vymezen pro účely zákona jako hmotný majetek, a nehmotného majetku, který se neodepisuje podle tohoto zákona, uplatněné podle § 24 odst. 2 písm v) zákona jako výdaj (náklad) k dosažení, zajištění a udržení zdanitelných příjmů. Pro nehmotný majetek zaevidovaný do majetku poplatníka do 31. prosince 2000, se použije zákon ve znění platném do uvedeného data, a to až do doby jeho vyřazení z majetku poplatníka</t>
  </si>
  <si>
    <t>Opravné položky k nepromlčeným pohledávkám, vytvořené podle § 8c zákona o rezervách v daném období, za které se podává přiznání</t>
  </si>
  <si>
    <t>Stav zákonných opravných položek k pohledávkám z titulu ručení za celní dluh (§ 8b zákona o rezervách) ke konci období, za které se podává daňové přiznání</t>
  </si>
  <si>
    <t>Stav zákonných rezerv na poskytnuté bankovní záruky za úvěry (§ 5 odst. 2 písm. b) zákona o rezervách) ke konci zdaňovacího období</t>
  </si>
  <si>
    <t>Průměrný stav rozvahové hodnoty nepromlčených pohledávek z úvěrů poskytnutých fyzickým osobám na základě smlouvy o úvěru, bez příslušenství, v ocenění nesníženém o opravné položky již vytvořené (§ 5a odst. 3 zákona o rezervách)</t>
  </si>
  <si>
    <t>Výše základního kapitálu k poslednímu dni zdaňovacího období (§ 5a odst. 4 zákona o rezervách)</t>
  </si>
  <si>
    <t>Stav zákonných opravných položek k nepromlčeným pohledávkám z úvěrů poskytnutých fyzickým osobám na základě smlouvy o úvěru (§ 5a odst. 4 zákona o rezervách) ke konci zdaňovacího období</t>
  </si>
  <si>
    <t>g) Rezerva na nakládání s elektroodpadem ze solárních panelů – vyplňují pouze poplatníci oprávněni k její tvorbě a použití</t>
  </si>
  <si>
    <t>Rezerva na nakládání s elektroodpadem ze solárních panelů vytvořená podle § 11a
až 11c zákona o rezervách v daném období, za které se podává daňové přiznání</t>
  </si>
  <si>
    <t>Stav rezervy na nakládání s elektroodpadem ze solárních panelů (§ 11a až 11c zákona o rezervách) ke konci období, za které se podává daňové přiznání</t>
  </si>
  <si>
    <r>
      <t>E. Odečet daňové ztráty od základu daně podle § 34 odst. 1 až 3 zákona</t>
    </r>
    <r>
      <rPr>
        <vertAlign val="superscript"/>
        <sz val="10"/>
        <rFont val="Arial CE"/>
        <family val="2"/>
        <charset val="238"/>
      </rPr>
      <t>5)</t>
    </r>
    <r>
      <rPr>
        <b/>
        <sz val="10"/>
        <rFont val="Arial CE"/>
        <charset val="238"/>
      </rPr>
      <t xml:space="preserve"> nebo snížení základu daně podílového fondu o záporný rozdíl mezi jeho příjmy a výdaji podle § 20 odst. 3 zákona, ve znění platném do 14. července 2011 </t>
    </r>
    <r>
      <rPr>
        <sz val="10"/>
        <rFont val="Arial CE"/>
        <family val="2"/>
        <charset val="238"/>
      </rPr>
      <t>(vyplní se v celých Kč)</t>
    </r>
  </si>
  <si>
    <t>F. Odečet podle § 34 zákona odst. 4 zákona</t>
  </si>
  <si>
    <r>
      <t>H. Rozčlenění celkového nároku na slevy na dani (§ 35 odst. 1 a § 35a nebo a § 35b zákona), který lze uplatnit na ř. 300</t>
    </r>
    <r>
      <rPr>
        <vertAlign val="superscript"/>
        <sz val="9"/>
        <rFont val="Arial CE"/>
        <family val="2"/>
        <charset val="238"/>
      </rPr>
      <t>5)</t>
    </r>
  </si>
  <si>
    <t>Úhrn slev podle § 35 odst. 1 zákona (ř. 1 + 2)</t>
  </si>
  <si>
    <t>Úhrn daní zaplacených v zahraničí, u nichž lze uplatnit metodu prostého zápočtu (úhrn částek z ř. 3 samostatných příloh k tabuce I)</t>
  </si>
  <si>
    <t>Úhrn částek daní zaplacených v zahraničí, o které lze snížit daňovou povinnost metodou prostého zápočtu (úhrn částek ze ř. 7 samostatných příloh k tabuce I)</t>
  </si>
  <si>
    <r>
      <t xml:space="preserve">Výše daní zaplacených v zahraničí, kterou </t>
    </r>
    <r>
      <rPr>
        <b/>
        <sz val="8"/>
        <rFont val="Arial CE"/>
        <family val="2"/>
        <charset val="238"/>
      </rPr>
      <t>lze započíst</t>
    </r>
    <r>
      <rPr>
        <sz val="8"/>
        <rFont val="Arial CE"/>
        <charset val="238"/>
      </rPr>
      <t xml:space="preserve"> metodou úplného a prostého zápočtu (součet částek ze ř. 1 a 3)</t>
    </r>
  </si>
  <si>
    <r>
      <t xml:space="preserve">Výše daní zaplacených v zahraničí, kterou </t>
    </r>
    <r>
      <rPr>
        <b/>
        <sz val="8"/>
        <rFont val="Arial CE"/>
        <family val="2"/>
        <charset val="238"/>
      </rPr>
      <t>nelze započíst</t>
    </r>
    <r>
      <rPr>
        <sz val="8"/>
        <rFont val="Arial CE"/>
        <charset val="238"/>
      </rPr>
      <t xml:space="preserve"> (kladný rozdíl mezi částkami na ř. 2 a 3, zvýšený o kladný rozdíl mezi částkami na ř. 4 a na ř. 320 II. oddílu)</t>
    </r>
  </si>
  <si>
    <t>Základ daně nebo daňová ztráta z ř.200 (ř. 201)</t>
  </si>
  <si>
    <t>Úhrn vyňatých příjmů ( základů daně a daňových ztrát ) podléhajících zdanění v zahraničí (ř. 210)</t>
  </si>
  <si>
    <t>Celkový nárok na slevy na dani podle § 35 odst. 1 zákona (ř. 4 tabulky H)</t>
  </si>
  <si>
    <t>Úhrn daně zaplacené v zahraničí, kterou lze započíst metodou úplného a prostého zápočtu ( ř. 4 tabulky I)</t>
  </si>
  <si>
    <r>
      <t>Základ daně před úpravou o část základu daně (daňové ztráty) připadající na komplementáře a o příjmy podléhající zdanění v zahraničí, u nichž je uplatňováno vynětí, a před snížením o položky podle § 34 a § 20 odst. 7 nebo odst. 8 zákona, nebo daňová ztráta před úpravou o část základu daně (daňové ztráty) připadající na komplementáře a o příjmy podléhající zdanění v zahraničí, u nichž je uplatňováno vynětí (ř. 10 + 70 - 170)</t>
    </r>
    <r>
      <rPr>
        <vertAlign val="superscript"/>
        <sz val="8"/>
        <rFont val="Arial CE"/>
        <family val="2"/>
        <charset val="238"/>
      </rPr>
      <t>3)</t>
    </r>
  </si>
  <si>
    <r>
      <t xml:space="preserve">Úhrn vyňatých příjmů (základů daně a daňových ztrát) podlehajících zdanění v zahraničí </t>
    </r>
    <r>
      <rPr>
        <vertAlign val="superscript"/>
        <sz val="8"/>
        <rFont val="Arial CE"/>
        <charset val="238"/>
      </rPr>
      <t>3)5)</t>
    </r>
  </si>
  <si>
    <r>
      <t>Základ daně po úpravě o část základu daně (daňové ztráty) připadající na komplementáře a o příjmy podléhající zdanění v zahraničí, u nichž je uplatňováno vynětí, před snížením o položky podle § 34 a § 20 odst. 7 nebo odst. 8 zákona</t>
    </r>
    <r>
      <rPr>
        <vertAlign val="superscript"/>
        <sz val="8"/>
        <rFont val="Arial CE"/>
        <family val="2"/>
        <charset val="238"/>
      </rPr>
      <t>5)</t>
    </r>
    <r>
      <rPr>
        <sz val="8"/>
        <rFont val="Arial CE"/>
        <charset val="238"/>
      </rPr>
      <t xml:space="preserve"> nebo daňová ztráta po úpravě o část základu daně (daňové ztráty) připadající na komplementáře a o příjmy podléhající zdanění v zahraničí, u nichž je uplatňováno vynětí (ř. 200 - 201 - 210)</t>
    </r>
    <r>
      <rPr>
        <vertAlign val="superscript"/>
        <sz val="8"/>
        <rFont val="Arial CE"/>
        <family val="2"/>
        <charset val="238"/>
      </rPr>
      <t>3)</t>
    </r>
  </si>
  <si>
    <r>
      <t>240</t>
    </r>
    <r>
      <rPr>
        <vertAlign val="superscript"/>
        <sz val="8"/>
        <rFont val="Arial CE"/>
        <charset val="238"/>
      </rPr>
      <t>8)</t>
    </r>
  </si>
  <si>
    <t>Odečet dosud neuplatněného nároku na odečet, vzniklého v předchozích zdaňovacích obdobích podle § 34 odst. 3 až 10 a 12 zákona, ve znění platném do 31. prosince 2004</t>
  </si>
  <si>
    <r>
      <t>Základ daně po úpravě o část základu daně (daňové ztráty) připadající na komplementáře a o příjmy podléhající zdanění v zahraničí, u nichž je uplatňováno vynětí, snížený o položky podle § 34, před snížením o položky podle § 20 odst. 7 nebo odst. 8 zákona</t>
    </r>
    <r>
      <rPr>
        <vertAlign val="superscript"/>
        <sz val="8"/>
        <rFont val="Arial CE"/>
        <family val="2"/>
        <charset val="238"/>
      </rPr>
      <t>5)</t>
    </r>
    <r>
      <rPr>
        <sz val="8"/>
        <rFont val="Arial CE"/>
        <charset val="238"/>
      </rPr>
      <t xml:space="preserve"> (ř. 220 - 230 - 240 - 241 - 242 - 243)</t>
    </r>
    <r>
      <rPr>
        <vertAlign val="superscript"/>
        <sz val="8"/>
        <rFont val="Arial CE"/>
        <family val="2"/>
        <charset val="238"/>
      </rPr>
      <t>3)</t>
    </r>
  </si>
  <si>
    <r>
      <t>Základ daně po úpravě o část základu daně (daňové ztráty) připadající na komplementáře a o příjmy podléhající zdanění v zahraničí, u nichž je uplatňováno vynětí, snížený o položky podle § 34 a částky podle § 20 odst. 7 nebo odst. 8 zákona, zaokrouhlený na celé tisícikoruny dolů</t>
    </r>
    <r>
      <rPr>
        <vertAlign val="superscript"/>
        <sz val="8"/>
        <rFont val="Arial CE"/>
        <family val="2"/>
        <charset val="238"/>
      </rPr>
      <t>5)</t>
    </r>
    <r>
      <rPr>
        <sz val="8"/>
        <rFont val="Arial CE"/>
        <charset val="238"/>
      </rPr>
      <t xml:space="preserve"> (ř. 250 - 251- 260)</t>
    </r>
  </si>
  <si>
    <t>Daň (ř. 270 x ř. 280) / 100</t>
  </si>
  <si>
    <r>
      <t>Slevy na dani podle § 35 odst. 1 a § 35a nebo § 35b zákona (nejvýše do částky na ř. 290)</t>
    </r>
    <r>
      <rPr>
        <vertAlign val="superscript"/>
        <sz val="8"/>
        <rFont val="Arial CE"/>
        <family val="2"/>
        <charset val="238"/>
      </rPr>
      <t>5)</t>
    </r>
  </si>
  <si>
    <r>
      <t>Daň upravená o položky uvedené na ř. 300 a 301 (ř. 290 - 300 +- 301)</t>
    </r>
    <r>
      <rPr>
        <vertAlign val="superscript"/>
        <sz val="8"/>
        <rFont val="Arial CE"/>
        <family val="2"/>
        <charset val="238"/>
      </rPr>
      <t>5)</t>
    </r>
  </si>
  <si>
    <r>
      <t xml:space="preserve">Daň po zápočtu na ř. 320 (ř.310 - 320), zaokrouhlená na celé Kč nahoru </t>
    </r>
    <r>
      <rPr>
        <vertAlign val="superscript"/>
        <sz val="8"/>
        <rFont val="Arial CE"/>
        <family val="2"/>
        <charset val="238"/>
      </rPr>
      <t>5)</t>
    </r>
  </si>
  <si>
    <t>Sazba daně (v %) podle § 21 odst. 4 zákona, ve spojení s § 21 odst. 6 zákona</t>
  </si>
  <si>
    <t>Zápočet daně zaplacené v zahraničí na daň ze samostatného základu daně (nejvýše do částky uvedené na ř. 333)</t>
  </si>
  <si>
    <t>Daň ze samostatného základu daně po zápočtu (ř. 333 - 334), zaokrouhlená na celé Kč nahoru</t>
  </si>
  <si>
    <t>Celková daňová povinnost (ř. 330 + 335)</t>
  </si>
  <si>
    <t xml:space="preserve">Poslední známá daňová povinnost pro účely stanovení výše a periodicity záloh podle § 38a odst. 1 zákona (ř. 340 - 335 = ř. 330) </t>
  </si>
  <si>
    <t>Řádek 240</t>
  </si>
  <si>
    <r>
      <t xml:space="preserve">III. ODDÍL </t>
    </r>
    <r>
      <rPr>
        <sz val="10"/>
        <rFont val="Arial CE"/>
        <charset val="238"/>
      </rPr>
      <t>- (neobsazeno)</t>
    </r>
  </si>
  <si>
    <t>Nově zjištěná daň (ř. 340 II. oddílu)</t>
  </si>
  <si>
    <t>Zvýšení (+), snížení (-) částky daně (ř. 2 - ř. 1)</t>
  </si>
  <si>
    <t>Nově zjištěná daňová ztráta (ř. 220 II. oddílu)</t>
  </si>
  <si>
    <t>Zvýšení (+), snížení (-) daňové ztráty (ř. 5 - ř. 4)</t>
  </si>
  <si>
    <t>Na zálohách (§ 38a zákona) zaplaceno</t>
  </si>
  <si>
    <t>Na zajištění daně sraženo plátcem (§ 38e zákona)</t>
  </si>
  <si>
    <t>Uplatňovaný zápočet daně vybrané srážkou (§ 36 odst. 7 zákona)</t>
  </si>
  <si>
    <t xml:space="preserve">Nedoplatek (-) (ř. 1 + ř. 2 + ř. 3 - ř. 340 II.oddílu) &lt; 0 </t>
  </si>
  <si>
    <t xml:space="preserve">Přeplatek    (+)(ř. 1 + ř. 2 + ř. 3 - ř. 340 II.oddílu) &gt; 0 </t>
  </si>
  <si>
    <t>Údaje o podepisující osobě:</t>
  </si>
  <si>
    <t>Kód podepisující osoby:</t>
  </si>
  <si>
    <r>
      <t>Fyzická osoba oprávněná k podpisu</t>
    </r>
    <r>
      <rPr>
        <sz val="8"/>
        <rFont val="Arial"/>
        <family val="2"/>
        <charset val="238"/>
      </rPr>
      <t xml:space="preserve"> (je-li daňový subjekt či zástupce právnickou osobou),</t>
    </r>
  </si>
  <si>
    <r>
      <t>s uvedením vztahu k právnické osobě</t>
    </r>
    <r>
      <rPr>
        <sz val="8"/>
        <rFont val="Arial"/>
        <family val="2"/>
        <charset val="238"/>
      </rPr>
      <t xml:space="preserve"> (např. jednatel, pověřený pracovník apod.)</t>
    </r>
  </si>
  <si>
    <t>Vysvětlivky:</t>
  </si>
  <si>
    <r>
      <t>Přehledy o majetku a závazcích a příjmech a výdajích a Účetní závěrky</t>
    </r>
    <r>
      <rPr>
        <sz val="7"/>
        <rFont val="Arial CE"/>
        <charset val="238"/>
      </rPr>
      <t>, pro které nejsou v programovém vybavení aplikace Elektronické podání pro daňovou správu k dispozici elektronické přílohy se závazně stanoveným uspořádáním údajů, lze účinně elektronicky podat prostřednictvím E-příloh, umožňujících vložení souboru typu .doc, .docx, .txt, .xls, .xlsx, .rtf, .pdf nebo .jpg.</t>
    </r>
  </si>
  <si>
    <t>9) Výpočet vykázané částky nebo uvedení dalších údajů k takto označenému řádku se provede na samostatné příloze. Tiskopisy samostatných příloh vydává Ministerstvo financí.Pro účely elektronického podání daňového přiznání jsou elektronické verze těchto tiskopisů součástí programového vybavení aplikace Elektronická podání pro daňovou správu.</t>
  </si>
  <si>
    <t xml:space="preserve">DO DAŇOVÉHO PŘIZNÁNÍ K DANI Z PŘIJMŮ PRÁVNICKÝCH OSOB ZA ROK 2015 </t>
  </si>
  <si>
    <t>Splatnost záloh na daň z příjmu v letech 2016 - 2017</t>
  </si>
  <si>
    <t>DP8</t>
  </si>
  <si>
    <t>Sloupec1</t>
  </si>
  <si>
    <t>pr1hr1_iibr3</t>
  </si>
  <si>
    <t>d_zjist</t>
  </si>
  <si>
    <t>kc_dpp_c31</t>
  </si>
  <si>
    <t>kc_dpp_c30</t>
  </si>
  <si>
    <t>zakl_if</t>
  </si>
  <si>
    <t>N</t>
  </si>
  <si>
    <t>pr1hr1_skut35a</t>
  </si>
  <si>
    <t>Samostatná příloha k řádku 5 tabulky H přílohy č. 1 II. oddílu</t>
  </si>
  <si>
    <t>Číslo:</t>
  </si>
  <si>
    <t>Ze dne</t>
  </si>
  <si>
    <r>
      <t>Výskyt skutečností podle § 35a odst. 7 nebo 8 anebo 9 ZDP ve shora uvedeném zdaňovacím období</t>
    </r>
    <r>
      <rPr>
        <vertAlign val="superscript"/>
        <sz val="9"/>
        <rFont val="Arial"/>
        <family val="2"/>
        <charset val="238"/>
      </rPr>
      <t>1)</t>
    </r>
  </si>
  <si>
    <t>Upozornění: Tato dílčí tabulka bude vyplněna za všechna zdaňovací období, za která lze uplatňovat slevu na dani, a to i tehdy, bude-li v daňovém
přiznání za běžné zdaňovací období na ř. 220 II. oddílu vykázána daňová ztráta.</t>
  </si>
  <si>
    <t>25 5404/C MFin 5404/C - vzor č. 14</t>
  </si>
  <si>
    <t>(platný pro zdaňovací období započatá v roce 2015 a pro části zdaňovacích období započatých v roce 2016, za které lhůta pro podání daňového přiznání uplyne do 31. prosince 2016)</t>
  </si>
  <si>
    <r>
      <t xml:space="preserve">**) jako částka slevy, kterou lze uplatnit v daném zdaňovacím období, se uvede částka ze ř. 8 dílčí tabulky </t>
    </r>
    <r>
      <rPr>
        <b/>
        <sz val="8"/>
        <rFont val="Arial"/>
        <family val="2"/>
        <charset val="238"/>
      </rPr>
      <t>Výpočet slevy podle § 35a zákona</t>
    </r>
    <r>
      <rPr>
        <sz val="8"/>
        <rFont val="Arial"/>
        <family val="2"/>
        <charset val="238"/>
      </rPr>
      <t xml:space="preserve"> nebo částka ve výši rozdílu mezi částkou daně uvedenou na ř. 290 II. oddílu a úhrnem částek na ř. 4 tabulky H přílohy č. 1 II. oddílu a na ř. 301 II. oddílu, je-li tato částka nižší, nejvýše však částka ze sl. 3 dílčí tabulky </t>
    </r>
    <r>
      <rPr>
        <b/>
        <sz val="8"/>
        <rFont val="Arial"/>
        <family val="2"/>
        <charset val="238"/>
      </rPr>
      <t>Uplatňování slev podle § 35a odst. 4 zákona</t>
    </r>
    <r>
      <rPr>
        <sz val="8"/>
        <rFont val="Arial"/>
        <family val="2"/>
        <charset val="238"/>
      </rPr>
      <t>; takto zjištěná částka slevy, kterou lze uplatnit v daném zdaňovacím období, se přenese do ř. 5 tabulky H přílohy č. 1 II. oddílu</t>
    </r>
  </si>
  <si>
    <t>Soubor hlásí, že je zamčen a chce po mně heslo. Heslo neznám. Co s tím ?</t>
  </si>
  <si>
    <t>Musím pokaždé, když chci stáhnout nějaký formulář, poslat SMS ? Je to dost nepraktické.</t>
  </si>
  <si>
    <t>Část změny základu daně sníženého o položky podle § 20 odst. 8 a § 34 zákona [ř. 1 dílčí tabulky a)], vzniklá porušením podmínky podle § 35a odst. 2 písm. a) a d) zákona</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</si>
  <si>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238"/>
      </rPr>
      <t>5)</t>
    </r>
    <r>
      <rPr>
        <sz val="8"/>
        <rFont val="Arial"/>
        <family val="2"/>
        <charset val="238"/>
      </rPr>
      <t xml:space="preserve"> (ř. 250 II. oddílu – 260 II. oddílu = ř. 270 II. oddílu, před zaokrouhlením na celé tisícikoruny dolů, za běžné zdaňovací období)</t>
    </r>
  </si>
  <si>
    <t>Základ pro výpočet částky S1 (ř. 1–2)</t>
  </si>
  <si>
    <t>Výchozí částka S2 podle § 35b odst. 1 písm. b) zákona, před úpravou o hodnoty
meziročních odvětvových indexů cen vyhlašovaných Českým statistickým úřadem,
zaokrouhlená na celé Kč dolů (§ 35b odst. 6, ve spojení s § 35a odst. 5 zákona)</t>
  </si>
  <si>
    <t>1*)</t>
  </si>
  <si>
    <t>Hodnota jednotlivých meziročních odvětvových indexů cen, počínaje indexem
vztahujícím se k poslednímu zdaňovacímu období, za něž byl vypočten aritmetický
průměr (v %), zaokrouhlená s přesností na jedno desetinné místo</t>
  </si>
  <si>
    <t>Upravená částka S2 podle § 35b odst. 1 písm. b) zákona, zaokrouhlená na celé Kč dolů (§ 35b odst. 6, ve spojení s § 35a odst. 5 zákona) (ř. 1 x ř. 2)/100</t>
  </si>
  <si>
    <t>Upozornění: Tato dílčí tabulka bude vyplněna za všechna zdaňovací období, za která lze uplatňovat slevu na dani, a to i tehdy, bude-li v daňovém přiznání za běžné zdaňovací období na ř. 220 II. oddílu vykázána daňová ztráta.</t>
  </si>
  <si>
    <t>První zdaňovací období podle § 35b odst. 4 zákona</t>
  </si>
  <si>
    <r>
      <t xml:space="preserve">**) jako částka slevy, kterou lze uplatnit v daném zdaňovacím období, se uvede částka ze ř. 6 dílčí tabulky </t>
    </r>
    <r>
      <rPr>
        <b/>
        <sz val="8"/>
        <rFont val="Arial"/>
        <family val="2"/>
        <charset val="238"/>
      </rPr>
      <t>Výpočet slevy podle § 35b zákona</t>
    </r>
    <r>
      <rPr>
        <sz val="8"/>
        <rFont val="Arial"/>
        <family val="2"/>
        <charset val="238"/>
      </rPr>
      <t xml:space="preserve"> nebo částka ve výši rozdílu mezi částkou daně uvedenou na ř. 290 II. oddílu a úhrnem částek na ř. 4 tabulky H přílohy č. 1 II. oddílu a na ř. 301 II. oddílu, je-li tato částka nižší,nejvýše však částka ze sl. 3 dílčí tabulky </t>
    </r>
    <r>
      <rPr>
        <b/>
        <sz val="8"/>
        <rFont val="Arial"/>
        <family val="2"/>
        <charset val="238"/>
      </rPr>
      <t>Uplatňování slev podle § 35b odst. 5 zákona</t>
    </r>
    <r>
      <rPr>
        <sz val="8"/>
        <rFont val="Arial"/>
        <family val="2"/>
        <charset val="238"/>
      </rPr>
      <t>; takto zjištěná částka slevy, kterou lze uplatnit v daném zdaňovacím období, se přenese do ř. 5 tabulky H přílohy č. 1 II. oddílu</t>
    </r>
  </si>
  <si>
    <t xml:space="preserve">Kód </t>
  </si>
  <si>
    <t>Vyplní v celých tis. Kč</t>
  </si>
  <si>
    <t>Přijaté</t>
  </si>
  <si>
    <t>Vyplacené</t>
  </si>
  <si>
    <t>Licenční poplatky (vč. software)</t>
  </si>
  <si>
    <t>Ostatní složky vlastního kapitálu</t>
  </si>
  <si>
    <t>25 5404/E MFin 5404/E - vzor č. 2</t>
  </si>
  <si>
    <t>omezená verze s možností XML exportu včetně účetní závěrky pro podnikatele - sledujte návod na listu XML_export ( resp. Účetní_závěrka )</t>
  </si>
  <si>
    <t>Tato verze je použitelná jen pro právnické osoby, u nichž :</t>
  </si>
  <si>
    <t>* účetní zisk nepřekročí částku 400.000,- Kč</t>
  </si>
  <si>
    <t>* nedaňové výdaje uvedené na ř. 40 nepřekročí částku 400.000,- Kč</t>
  </si>
  <si>
    <t>* roční úhrn čistého obratu nepřekročí částku 800.000,- Kč</t>
  </si>
  <si>
    <t>* průměrný přepočtený počet zaměstnanců nepřekročí počet 10 osob</t>
  </si>
  <si>
    <t>Pokud dojde k překročených nastavených mezí, v některých polích se objeví text LIMIT, následkem čehož přestane formulář pracovat korektně.</t>
  </si>
  <si>
    <t>Stažení nezamčené verze souboru lze provést na adrese</t>
  </si>
  <si>
    <t>Tento soubor obsahuje omezený formulář daňového přiznání včetně formuláře povinné přílohy podávané s tímto daňovým přiznáním a výpočtu záloh na další zálohovací období.</t>
  </si>
  <si>
    <t>Nazev obce</t>
  </si>
  <si>
    <t>Kod obce ZUJ</t>
  </si>
  <si>
    <t>Abertamy</t>
  </si>
  <si>
    <t>Adamov</t>
  </si>
  <si>
    <t>Adršpach</t>
  </si>
  <si>
    <t>Albrechtice</t>
  </si>
  <si>
    <t>Albrechtice nad Orlicí</t>
  </si>
  <si>
    <t>Albrechtice nad Vltavou</t>
  </si>
  <si>
    <t>Albrechtice v Jizerských horách</t>
  </si>
  <si>
    <t>Albrechtičky</t>
  </si>
  <si>
    <t>Alojzov</t>
  </si>
  <si>
    <t>Andělská Hora</t>
  </si>
  <si>
    <t>Anenská Studánka</t>
  </si>
  <si>
    <t>Archlebov</t>
  </si>
  <si>
    <t>Arneštovice</t>
  </si>
  <si>
    <t>Arnolec</t>
  </si>
  <si>
    <t>Arnoltice</t>
  </si>
  <si>
    <t>Aš</t>
  </si>
  <si>
    <t>Babice</t>
  </si>
  <si>
    <t>Babice nad Svitavou</t>
  </si>
  <si>
    <t>Babice u Rosic</t>
  </si>
  <si>
    <t>Babylon</t>
  </si>
  <si>
    <t>Bácovice</t>
  </si>
  <si>
    <t>Bačalky</t>
  </si>
  <si>
    <t>Bačetín</t>
  </si>
  <si>
    <t>Bačice</t>
  </si>
  <si>
    <t>Bačkov</t>
  </si>
  <si>
    <t>Bačkovice</t>
  </si>
  <si>
    <t>Bakov nad Jizerou</t>
  </si>
  <si>
    <t>Baliny</t>
  </si>
  <si>
    <t>Balkova Lhota</t>
  </si>
  <si>
    <t>Banín</t>
  </si>
  <si>
    <t>Bánov</t>
  </si>
  <si>
    <t>Báňovice</t>
  </si>
  <si>
    <t>Bantice</t>
  </si>
  <si>
    <t>Barchov</t>
  </si>
  <si>
    <t>Barchovice</t>
  </si>
  <si>
    <t>Bartošovice</t>
  </si>
  <si>
    <t>Bartošovice v Orlických horách</t>
  </si>
  <si>
    <t>Bartoušov</t>
  </si>
  <si>
    <t>Bařice-Velké Těšany</t>
  </si>
  <si>
    <t>Baška</t>
  </si>
  <si>
    <t>Bašnice</t>
  </si>
  <si>
    <t>Bašť</t>
  </si>
  <si>
    <t>Batelov</t>
  </si>
  <si>
    <t>Batňovice</t>
  </si>
  <si>
    <t>Bavorov</t>
  </si>
  <si>
    <t>Bavory</t>
  </si>
  <si>
    <t>Bavoryně</t>
  </si>
  <si>
    <t>Bdeněves</t>
  </si>
  <si>
    <t>Bdín</t>
  </si>
  <si>
    <t>Bečice</t>
  </si>
  <si>
    <t>Bečov</t>
  </si>
  <si>
    <t>Bečov nad Teplou</t>
  </si>
  <si>
    <t>Bečváry</t>
  </si>
  <si>
    <t>Bedihošť</t>
  </si>
  <si>
    <t>Bednárec</t>
  </si>
  <si>
    <t>Bednáreček</t>
  </si>
  <si>
    <t>Bedřichov</t>
  </si>
  <si>
    <t>Běhařov</t>
  </si>
  <si>
    <t>Běhařovice</t>
  </si>
  <si>
    <t>Běchary</t>
  </si>
  <si>
    <t>Bechlín</t>
  </si>
  <si>
    <t>Bechyně</t>
  </si>
  <si>
    <t>Bělá</t>
  </si>
  <si>
    <t>Bělá nad Radbuzou</t>
  </si>
  <si>
    <t>Bělá nad Svitavou</t>
  </si>
  <si>
    <t>Bělá pod Bezdězem</t>
  </si>
  <si>
    <t>Bělá pod Pradědem</t>
  </si>
  <si>
    <t>Bělá u Jevíčka</t>
  </si>
  <si>
    <t>Bělčice</t>
  </si>
  <si>
    <t>Běleč</t>
  </si>
  <si>
    <t>Běleč nad Orlicí</t>
  </si>
  <si>
    <t>Bělkovice-Lašťany</t>
  </si>
  <si>
    <t>Běloky</t>
  </si>
  <si>
    <t>Bělotín</t>
  </si>
  <si>
    <t>Bělov</t>
  </si>
  <si>
    <t>Bělušice</t>
  </si>
  <si>
    <t>Benátky</t>
  </si>
  <si>
    <t>Benátky nad Jizerou</t>
  </si>
  <si>
    <t>Benecko</t>
  </si>
  <si>
    <t>Benešov</t>
  </si>
  <si>
    <t>Benešov nad Černou</t>
  </si>
  <si>
    <t>Benešov nad Ploučnicí</t>
  </si>
  <si>
    <t>Benešov u Semil</t>
  </si>
  <si>
    <t>Benešovice</t>
  </si>
  <si>
    <t>Benetice</t>
  </si>
  <si>
    <t>Beňov</t>
  </si>
  <si>
    <t>Bernardov</t>
  </si>
  <si>
    <t>Bernartice</t>
  </si>
  <si>
    <t>Bernartice nad Odrou</t>
  </si>
  <si>
    <t>Beroun</t>
  </si>
  <si>
    <t>Běrunice</t>
  </si>
  <si>
    <t>Beřovice</t>
  </si>
  <si>
    <t>Besednice</t>
  </si>
  <si>
    <t>Běstovice</t>
  </si>
  <si>
    <t>Běstvina</t>
  </si>
  <si>
    <t>Běšiny</t>
  </si>
  <si>
    <t>Běštín</t>
  </si>
  <si>
    <t>Bezděčí u Trnávky</t>
  </si>
  <si>
    <t>Bezdědovice</t>
  </si>
  <si>
    <t>Bezděkov</t>
  </si>
  <si>
    <t>Bezděkov nad Metují</t>
  </si>
  <si>
    <t>Bezděkov pod Třemšínem</t>
  </si>
  <si>
    <t>Bezděz</t>
  </si>
  <si>
    <t>Bezdružice</t>
  </si>
  <si>
    <t>Bezkov</t>
  </si>
  <si>
    <t>Bezměrov</t>
  </si>
  <si>
    <t>Bezno</t>
  </si>
  <si>
    <t>Bezuchov</t>
  </si>
  <si>
    <t>Bezvěrov</t>
  </si>
  <si>
    <t>Bílá</t>
  </si>
  <si>
    <t>Bílá Hlína</t>
  </si>
  <si>
    <t>Bílá Lhota</t>
  </si>
  <si>
    <t>Bílá Třemešná</t>
  </si>
  <si>
    <t>Bílá Voda</t>
  </si>
  <si>
    <t>Bílčice</t>
  </si>
  <si>
    <t>Bílé Podolí</t>
  </si>
  <si>
    <t>Bílé Poličany</t>
  </si>
  <si>
    <t>Bílence</t>
  </si>
  <si>
    <t>Bílichov</t>
  </si>
  <si>
    <t>Bílina</t>
  </si>
  <si>
    <t>Bílkovice</t>
  </si>
  <si>
    <t>Bílov</t>
  </si>
  <si>
    <t>Bílovec</t>
  </si>
  <si>
    <t>Bílovice</t>
  </si>
  <si>
    <t>Bílovice nad Svitavou</t>
  </si>
  <si>
    <t>Bílovice-Lutotín</t>
  </si>
  <si>
    <t>Bílsko</t>
  </si>
  <si>
    <t>Bílsko u Hořic</t>
  </si>
  <si>
    <t>Bílý Kámen</t>
  </si>
  <si>
    <t>Bílý Kostel nad Nisou</t>
  </si>
  <si>
    <t>Bílý Potok</t>
  </si>
  <si>
    <t>Bílý Újezd</t>
  </si>
  <si>
    <t>Biřkov</t>
  </si>
  <si>
    <t>Biskoupky</t>
  </si>
  <si>
    <t>Biskupice</t>
  </si>
  <si>
    <t>Biskupice-Pulkov</t>
  </si>
  <si>
    <t>Bítouchov</t>
  </si>
  <si>
    <t>Bítov</t>
  </si>
  <si>
    <t>Bítovany</t>
  </si>
  <si>
    <t>Bítovčice</t>
  </si>
  <si>
    <t>Bitozeves</t>
  </si>
  <si>
    <t>Blanné</t>
  </si>
  <si>
    <t>Blansko</t>
  </si>
  <si>
    <t>Blatce</t>
  </si>
  <si>
    <t>Blatec</t>
  </si>
  <si>
    <t>Blatná</t>
  </si>
  <si>
    <t>Blatnice</t>
  </si>
  <si>
    <t>Blatnice pod Svatým Antonínkem</t>
  </si>
  <si>
    <t>Blatnička</t>
  </si>
  <si>
    <t>Blatno</t>
  </si>
  <si>
    <t>Blazice</t>
  </si>
  <si>
    <t>Blažejov</t>
  </si>
  <si>
    <t>Blažejovice</t>
  </si>
  <si>
    <t>Blažim</t>
  </si>
  <si>
    <t>Blažkov</t>
  </si>
  <si>
    <t>Blažovice</t>
  </si>
  <si>
    <t>Blešno</t>
  </si>
  <si>
    <t>Blevice</t>
  </si>
  <si>
    <t>Blízkov</t>
  </si>
  <si>
    <t>Blížejov</t>
  </si>
  <si>
    <t>Blíževedly</t>
  </si>
  <si>
    <t>Blížkovice</t>
  </si>
  <si>
    <t>Blovice</t>
  </si>
  <si>
    <t>Blšany</t>
  </si>
  <si>
    <t>Blšany u Loun</t>
  </si>
  <si>
    <t>Blučina</t>
  </si>
  <si>
    <t>Bludov</t>
  </si>
  <si>
    <t>Bobnice</t>
  </si>
  <si>
    <t>Bobrová</t>
  </si>
  <si>
    <t>Bobrůvka</t>
  </si>
  <si>
    <t>Bocanovice</t>
  </si>
  <si>
    <t>Boháňka</t>
  </si>
  <si>
    <t>Boharyně</t>
  </si>
  <si>
    <t>Bohaté Málkovice</t>
  </si>
  <si>
    <t>Bohatice</t>
  </si>
  <si>
    <t>Bohdalec</t>
  </si>
  <si>
    <t>Bohdalice-Pavlovice</t>
  </si>
  <si>
    <t>Bohdalín</t>
  </si>
  <si>
    <t>Bohdalov</t>
  </si>
  <si>
    <t>Bohdalovice</t>
  </si>
  <si>
    <t>Bohdaneč</t>
  </si>
  <si>
    <t>Bohdašín</t>
  </si>
  <si>
    <t>Bohdíkov</t>
  </si>
  <si>
    <t>Bohostice</t>
  </si>
  <si>
    <t>Bohumilice</t>
  </si>
  <si>
    <t>Bohumín</t>
  </si>
  <si>
    <t>Bohunice</t>
  </si>
  <si>
    <t>Bohuňov</t>
  </si>
  <si>
    <t>Bohuňovice</t>
  </si>
  <si>
    <t>Bohuslavice</t>
  </si>
  <si>
    <t>Bohuslavice nad Vláří</t>
  </si>
  <si>
    <t>Bohuslavice u Zlína</t>
  </si>
  <si>
    <t>Bohuslávky</t>
  </si>
  <si>
    <t>Bohušice</t>
  </si>
  <si>
    <t>Bohušov</t>
  </si>
  <si>
    <t>Bohušovice nad Ohří</t>
  </si>
  <si>
    <t>Bohutice</t>
  </si>
  <si>
    <t>Bohutín</t>
  </si>
  <si>
    <t>Bohy</t>
  </si>
  <si>
    <t>Bochoř</t>
  </si>
  <si>
    <t>Bochov</t>
  </si>
  <si>
    <t>Bochovice</t>
  </si>
  <si>
    <t>Bojanov</t>
  </si>
  <si>
    <t>Bojanovice</t>
  </si>
  <si>
    <t>Bojiště</t>
  </si>
  <si>
    <t>Bojkovice</t>
  </si>
  <si>
    <t>Bolatice</t>
  </si>
  <si>
    <t>Boleboř</t>
  </si>
  <si>
    <t>Bolehošť</t>
  </si>
  <si>
    <t>Boleradice</t>
  </si>
  <si>
    <t>Bolešiny</t>
  </si>
  <si>
    <t>Boletice</t>
  </si>
  <si>
    <t>Bolkov</t>
  </si>
  <si>
    <t>Boňkov</t>
  </si>
  <si>
    <t>Bor</t>
  </si>
  <si>
    <t>Bor u Skutče</t>
  </si>
  <si>
    <t>Borač</t>
  </si>
  <si>
    <t>Bordovice</t>
  </si>
  <si>
    <t>Boreč</t>
  </si>
  <si>
    <t>Borek</t>
  </si>
  <si>
    <t>Borkovany</t>
  </si>
  <si>
    <t>Borkovice</t>
  </si>
  <si>
    <t>Borohrádek</t>
  </si>
  <si>
    <t>Borotice</t>
  </si>
  <si>
    <t>Borotín</t>
  </si>
  <si>
    <t>Borová</t>
  </si>
  <si>
    <t>Borová Lada</t>
  </si>
  <si>
    <t>Borovany</t>
  </si>
  <si>
    <t>Borovná</t>
  </si>
  <si>
    <t>Borovnice</t>
  </si>
  <si>
    <t>Borovnička</t>
  </si>
  <si>
    <t>Borovník</t>
  </si>
  <si>
    <t>Borovno</t>
  </si>
  <si>
    <t>Borovy</t>
  </si>
  <si>
    <t>Boršice</t>
  </si>
  <si>
    <t>Boršice u Blatnice</t>
  </si>
  <si>
    <t>Boršov</t>
  </si>
  <si>
    <t>Boršov nad Vltavou</t>
  </si>
  <si>
    <t>Borušov</t>
  </si>
  <si>
    <t>Bory</t>
  </si>
  <si>
    <t>Bořanovice</t>
  </si>
  <si>
    <t>Bořenovice</t>
  </si>
  <si>
    <t>Bořetice</t>
  </si>
  <si>
    <t>Bořetín</t>
  </si>
  <si>
    <t>Bořice</t>
  </si>
  <si>
    <t>Bořislav</t>
  </si>
  <si>
    <t>Bořitov</t>
  </si>
  <si>
    <t>Boseň</t>
  </si>
  <si>
    <t>Boskovice</t>
  </si>
  <si>
    <t>Boskovštejn</t>
  </si>
  <si>
    <t>Bošice</t>
  </si>
  <si>
    <t>Bošilec</t>
  </si>
  <si>
    <t>Bošín</t>
  </si>
  <si>
    <t>Bošovice</t>
  </si>
  <si>
    <t>Boudy</t>
  </si>
  <si>
    <t>Bousín</t>
  </si>
  <si>
    <t>Bousov</t>
  </si>
  <si>
    <t>Bouzov</t>
  </si>
  <si>
    <t>Bozkov</t>
  </si>
  <si>
    <t>Božanov</t>
  </si>
  <si>
    <t>Božejov</t>
  </si>
  <si>
    <t>Božetice</t>
  </si>
  <si>
    <t>Boží Dar</t>
  </si>
  <si>
    <t>Božice</t>
  </si>
  <si>
    <t>Božičany</t>
  </si>
  <si>
    <t>Bradáčov</t>
  </si>
  <si>
    <t>Brada-Rybníček</t>
  </si>
  <si>
    <t>Bradlec</t>
  </si>
  <si>
    <t>Bradlecká Lhota</t>
  </si>
  <si>
    <t>Brambory</t>
  </si>
  <si>
    <t>Braňany</t>
  </si>
  <si>
    <t>Brandov</t>
  </si>
  <si>
    <t>Brandýs nad Labem-Stará Boleslav</t>
  </si>
  <si>
    <t>Brandýs nad Orlicí</t>
  </si>
  <si>
    <t>Brandýsek</t>
  </si>
  <si>
    <t>Branice</t>
  </si>
  <si>
    <t>Braníškov</t>
  </si>
  <si>
    <t>Branišov</t>
  </si>
  <si>
    <t>Branišovice</t>
  </si>
  <si>
    <t>Branka u Opavy</t>
  </si>
  <si>
    <t>Brankovice</t>
  </si>
  <si>
    <t>Branky</t>
  </si>
  <si>
    <t>Branná</t>
  </si>
  <si>
    <t>Branov</t>
  </si>
  <si>
    <t>Bransouze</t>
  </si>
  <si>
    <t>Brantice</t>
  </si>
  <si>
    <t>Branžež</t>
  </si>
  <si>
    <t>Braškov</t>
  </si>
  <si>
    <t>Bratčice</t>
  </si>
  <si>
    <t>Bratkovice</t>
  </si>
  <si>
    <t>Bratronice</t>
  </si>
  <si>
    <t>Bratrušov</t>
  </si>
  <si>
    <t>Bratřejov</t>
  </si>
  <si>
    <t>Bratřice</t>
  </si>
  <si>
    <t>Bratříkovice</t>
  </si>
  <si>
    <t>Bratřínov</t>
  </si>
  <si>
    <t>Bravantice</t>
  </si>
  <si>
    <t>Brázdim</t>
  </si>
  <si>
    <t>Brdy</t>
  </si>
  <si>
    <t>Brloh</t>
  </si>
  <si>
    <t>Brňany</t>
  </si>
  <si>
    <t>Brněnec</t>
  </si>
  <si>
    <t>Brníčko</t>
  </si>
  <si>
    <t>Brnířov</t>
  </si>
  <si>
    <t>Brniště</t>
  </si>
  <si>
    <t>Brno</t>
  </si>
  <si>
    <t>Brod nad Dyjí</t>
  </si>
  <si>
    <t>Brod nad Tichou</t>
  </si>
  <si>
    <t>Brodce</t>
  </si>
  <si>
    <t>Brodec</t>
  </si>
  <si>
    <t>Brodek u Konice</t>
  </si>
  <si>
    <t>Brodek u Prostějova</t>
  </si>
  <si>
    <t>Brodek u Přerova</t>
  </si>
  <si>
    <t>Brodeslavy</t>
  </si>
  <si>
    <t>Broumov</t>
  </si>
  <si>
    <t>Broumy</t>
  </si>
  <si>
    <t>Brozany nad Ohří</t>
  </si>
  <si>
    <t>Brtnice</t>
  </si>
  <si>
    <t>Brtnička</t>
  </si>
  <si>
    <t>Brťov-Jeneč</t>
  </si>
  <si>
    <t>Brumov</t>
  </si>
  <si>
    <t>Brumov-Bylnice</t>
  </si>
  <si>
    <t>Brumovice</t>
  </si>
  <si>
    <t>Bruntál</t>
  </si>
  <si>
    <t>Brusné</t>
  </si>
  <si>
    <t>Brušperk</t>
  </si>
  <si>
    <t>Bruzovice</t>
  </si>
  <si>
    <t>Brzánky</t>
  </si>
  <si>
    <t>Brzice</t>
  </si>
  <si>
    <t>Brzkov</t>
  </si>
  <si>
    <t>Břasy</t>
  </si>
  <si>
    <t>Břeclav</t>
  </si>
  <si>
    <t>Břehov</t>
  </si>
  <si>
    <t>Břehy</t>
  </si>
  <si>
    <t>Břest</t>
  </si>
  <si>
    <t>Břestek</t>
  </si>
  <si>
    <t>Břevnice</t>
  </si>
  <si>
    <t>Březejc</t>
  </si>
  <si>
    <t>Březí</t>
  </si>
  <si>
    <t>Březí nad Oslavou</t>
  </si>
  <si>
    <t>Březina</t>
  </si>
  <si>
    <t>Březina (dříve okres Blansko)</t>
  </si>
  <si>
    <t>Březina (dříve okres Tišnov)</t>
  </si>
  <si>
    <t>Březinky</t>
  </si>
  <si>
    <t>Březiny</t>
  </si>
  <si>
    <t>Březnice</t>
  </si>
  <si>
    <t>Březník</t>
  </si>
  <si>
    <t>Březno</t>
  </si>
  <si>
    <t>Březolupy</t>
  </si>
  <si>
    <t>Březová</t>
  </si>
  <si>
    <t>Březová nad Svitavou</t>
  </si>
  <si>
    <t>Březová-Oleško</t>
  </si>
  <si>
    <t>Březovice</t>
  </si>
  <si>
    <t>Březské</t>
  </si>
  <si>
    <t>Březsko</t>
  </si>
  <si>
    <t>Březůvky</t>
  </si>
  <si>
    <t>Břežany</t>
  </si>
  <si>
    <t>Břežany I</t>
  </si>
  <si>
    <t>Břežany II</t>
  </si>
  <si>
    <t>Břidličná</t>
  </si>
  <si>
    <t>Bříství</t>
  </si>
  <si>
    <t>Bříšťany</t>
  </si>
  <si>
    <t>Bříza</t>
  </si>
  <si>
    <t>Břvany</t>
  </si>
  <si>
    <t>Bublava</t>
  </si>
  <si>
    <t>Bubovice</t>
  </si>
  <si>
    <t>Bučí</t>
  </si>
  <si>
    <t>Bučina</t>
  </si>
  <si>
    <t>Bučovice</t>
  </si>
  <si>
    <t>Budčeves</t>
  </si>
  <si>
    <t>Budeč</t>
  </si>
  <si>
    <t>Budětice</t>
  </si>
  <si>
    <t>Budětsko</t>
  </si>
  <si>
    <t>Budíkov</t>
  </si>
  <si>
    <t>Budiměřice</t>
  </si>
  <si>
    <t>Budislav</t>
  </si>
  <si>
    <t>Budíškovice</t>
  </si>
  <si>
    <t>Budišov</t>
  </si>
  <si>
    <t>Budišov nad Budišovkou</t>
  </si>
  <si>
    <t>Budišovice</t>
  </si>
  <si>
    <t>Budkov</t>
  </si>
  <si>
    <t>Budyně</t>
  </si>
  <si>
    <t>Budyně nad Ohří</t>
  </si>
  <si>
    <t>Buchlovice</t>
  </si>
  <si>
    <t>Bujanov</t>
  </si>
  <si>
    <t>Bujesily</t>
  </si>
  <si>
    <t>Buk</t>
  </si>
  <si>
    <t>Bukov</t>
  </si>
  <si>
    <t>Buková</t>
  </si>
  <si>
    <t>Buková u Příbramě</t>
  </si>
  <si>
    <t>Bukovany</t>
  </si>
  <si>
    <t>Bukovec</t>
  </si>
  <si>
    <t>Bukovice</t>
  </si>
  <si>
    <t>Bukovina</t>
  </si>
  <si>
    <t>Bukovina nad Labem</t>
  </si>
  <si>
    <t>Bukovina u Čisté</t>
  </si>
  <si>
    <t>Bukovina u Přelouče</t>
  </si>
  <si>
    <t>Bukovinka</t>
  </si>
  <si>
    <t>Bukovka</t>
  </si>
  <si>
    <t>Bukovník</t>
  </si>
  <si>
    <t>Bukovno</t>
  </si>
  <si>
    <t>Bukvice</t>
  </si>
  <si>
    <t>Bulhary</t>
  </si>
  <si>
    <t>Bulovka</t>
  </si>
  <si>
    <t>Buřenice</t>
  </si>
  <si>
    <t>Buš</t>
  </si>
  <si>
    <t>Bušanovice</t>
  </si>
  <si>
    <t>Bušín</t>
  </si>
  <si>
    <t>Bušovice</t>
  </si>
  <si>
    <t>Buštěhrad</t>
  </si>
  <si>
    <t>Butoves</t>
  </si>
  <si>
    <t>Buzice</t>
  </si>
  <si>
    <t>Býčkovice</t>
  </si>
  <si>
    <t>Býchory</t>
  </si>
  <si>
    <t>Býkev</t>
  </si>
  <si>
    <t>Bykoš</t>
  </si>
  <si>
    <t>Býkovice</t>
  </si>
  <si>
    <t>Býkov-Láryšov</t>
  </si>
  <si>
    <t>Bylany</t>
  </si>
  <si>
    <t>Bynovec</t>
  </si>
  <si>
    <t>Bystrá</t>
  </si>
  <si>
    <t>Bystrá nad Jizerou</t>
  </si>
  <si>
    <t>Bystré</t>
  </si>
  <si>
    <t>Bystročice</t>
  </si>
  <si>
    <t>Bystrovany</t>
  </si>
  <si>
    <t>Bystřany</t>
  </si>
  <si>
    <t>Bystřec</t>
  </si>
  <si>
    <t>Bystřice</t>
  </si>
  <si>
    <t>Bystřice nad Pernštejnem</t>
  </si>
  <si>
    <t>Bystřice pod Hostýnem</t>
  </si>
  <si>
    <t>Bystřice pod Lopeníkem</t>
  </si>
  <si>
    <t>Bystřička</t>
  </si>
  <si>
    <t>Byšice</t>
  </si>
  <si>
    <t>Býškovice</t>
  </si>
  <si>
    <t>Býšovec</t>
  </si>
  <si>
    <t>Býšť</t>
  </si>
  <si>
    <t>Byzhradec</t>
  </si>
  <si>
    <t>Bzenec</t>
  </si>
  <si>
    <t>Bzová</t>
  </si>
  <si>
    <t>Bžany</t>
  </si>
  <si>
    <t>Cebiv</t>
  </si>
  <si>
    <t>Cehnice</t>
  </si>
  <si>
    <t>Cejle</t>
  </si>
  <si>
    <t>Cekov</t>
  </si>
  <si>
    <t>Cep</t>
  </si>
  <si>
    <t>Cerekvice nad Bystřicí</t>
  </si>
  <si>
    <t>Cerekvice nad Loučnou</t>
  </si>
  <si>
    <t>Cerekvička-Rosice</t>
  </si>
  <si>
    <t>Cerhenice</t>
  </si>
  <si>
    <t>Cerhonice</t>
  </si>
  <si>
    <t>Cerhovice</t>
  </si>
  <si>
    <t>Cetechovice</t>
  </si>
  <si>
    <t>Cetenov</t>
  </si>
  <si>
    <t>Cetkovice</t>
  </si>
  <si>
    <t>Cetoraz</t>
  </si>
  <si>
    <t>Cetyně</t>
  </si>
  <si>
    <t>Cidlina</t>
  </si>
  <si>
    <t>Cikháj</t>
  </si>
  <si>
    <t>Církvice</t>
  </si>
  <si>
    <t>Císařov</t>
  </si>
  <si>
    <t>Citice</t>
  </si>
  <si>
    <t>Cítoliby</t>
  </si>
  <si>
    <t>Citonice</t>
  </si>
  <si>
    <t>Citov</t>
  </si>
  <si>
    <t>Cítov</t>
  </si>
  <si>
    <t>Cizkrajov</t>
  </si>
  <si>
    <t>Cotkytle</t>
  </si>
  <si>
    <t>Crhov</t>
  </si>
  <si>
    <t>Ctětín</t>
  </si>
  <si>
    <t>Ctiboř</t>
  </si>
  <si>
    <t>Ctidružice</t>
  </si>
  <si>
    <t>Ctiměřice</t>
  </si>
  <si>
    <t>Ctiněves</t>
  </si>
  <si>
    <t>Cvikov</t>
  </si>
  <si>
    <t>Cvrčovice</t>
  </si>
  <si>
    <t>Čachotín</t>
  </si>
  <si>
    <t>Čachovice</t>
  </si>
  <si>
    <t>Čachrov</t>
  </si>
  <si>
    <t>Čakov</t>
  </si>
  <si>
    <t>Čaková</t>
  </si>
  <si>
    <t>Čakovičky</t>
  </si>
  <si>
    <t>Čankovice</t>
  </si>
  <si>
    <t>Čáslav</t>
  </si>
  <si>
    <t>Čáslavice</t>
  </si>
  <si>
    <t>Čáslavsko</t>
  </si>
  <si>
    <t>Částkov</t>
  </si>
  <si>
    <t>Častohostice</t>
  </si>
  <si>
    <t>Častolovice</t>
  </si>
  <si>
    <t>Častrov</t>
  </si>
  <si>
    <t>Časy</t>
  </si>
  <si>
    <t>Čavisov</t>
  </si>
  <si>
    <t>Čebín</t>
  </si>
  <si>
    <t>Čečelice</t>
  </si>
  <si>
    <t>Čečelovice</t>
  </si>
  <si>
    <t>Čečkovice</t>
  </si>
  <si>
    <t>Čečovice</t>
  </si>
  <si>
    <t>Čehovice</t>
  </si>
  <si>
    <t>Čechočovice</t>
  </si>
  <si>
    <t>Čechtice</t>
  </si>
  <si>
    <t>Čechtín</t>
  </si>
  <si>
    <t>Čechy</t>
  </si>
  <si>
    <t>Čechy pod Kosířem</t>
  </si>
  <si>
    <t>Čejč</t>
  </si>
  <si>
    <t>Čejetice</t>
  </si>
  <si>
    <t>Čejkovice</t>
  </si>
  <si>
    <t>Čejov</t>
  </si>
  <si>
    <t>Čeladná</t>
  </si>
  <si>
    <t>Čelákovice</t>
  </si>
  <si>
    <t>Čelčice</t>
  </si>
  <si>
    <t>Čelechovice</t>
  </si>
  <si>
    <t>Čelechovice na Hané</t>
  </si>
  <si>
    <t>Čelistná</t>
  </si>
  <si>
    <t>Čeložnice</t>
  </si>
  <si>
    <t>Čeminy</t>
  </si>
  <si>
    <t>Čenkov</t>
  </si>
  <si>
    <t>Čenkov u Bechyně</t>
  </si>
  <si>
    <t>Čenkovice</t>
  </si>
  <si>
    <t>Čeperka</t>
  </si>
  <si>
    <t>Čepí</t>
  </si>
  <si>
    <t>Čepřovice</t>
  </si>
  <si>
    <t>Čeradice</t>
  </si>
  <si>
    <t>Čerčany</t>
  </si>
  <si>
    <t>Čermákovice</t>
  </si>
  <si>
    <t>Čermná</t>
  </si>
  <si>
    <t>Čermná nad Orlicí</t>
  </si>
  <si>
    <t>Čermná ve Slezsku</t>
  </si>
  <si>
    <t>Černá</t>
  </si>
  <si>
    <t>Černá u Bohdanče</t>
  </si>
  <si>
    <t>Černá v Pošumaví</t>
  </si>
  <si>
    <t>Černá Voda</t>
  </si>
  <si>
    <t>Černava</t>
  </si>
  <si>
    <t>Černčice</t>
  </si>
  <si>
    <t>Černé Voděrady</t>
  </si>
  <si>
    <t>Černěves</t>
  </si>
  <si>
    <t>Černíč</t>
  </si>
  <si>
    <t>Černíkov</t>
  </si>
  <si>
    <t>Černíkovice</t>
  </si>
  <si>
    <t>Černíky</t>
  </si>
  <si>
    <t>Černilov</t>
  </si>
  <si>
    <t>Černín</t>
  </si>
  <si>
    <t>Černíny</t>
  </si>
  <si>
    <t>Černiv</t>
  </si>
  <si>
    <t>Černolice</t>
  </si>
  <si>
    <t>Černošice</t>
  </si>
  <si>
    <t>Černošín</t>
  </si>
  <si>
    <t>Černotín</t>
  </si>
  <si>
    <t>Černouček</t>
  </si>
  <si>
    <t>Černousy</t>
  </si>
  <si>
    <t>Černov</t>
  </si>
  <si>
    <t>Černovice</t>
  </si>
  <si>
    <t>Čerňovice</t>
  </si>
  <si>
    <t>Černožice</t>
  </si>
  <si>
    <t>Černuc</t>
  </si>
  <si>
    <t>Černvír</t>
  </si>
  <si>
    <t>Černý Důl</t>
  </si>
  <si>
    <t>Černýšovice</t>
  </si>
  <si>
    <t>Červená Hora</t>
  </si>
  <si>
    <t>Červená Lhota</t>
  </si>
  <si>
    <t>Červená Řečice</t>
  </si>
  <si>
    <t>Červená Třemešná</t>
  </si>
  <si>
    <t>Červená Voda</t>
  </si>
  <si>
    <t>Červené Janovice</t>
  </si>
  <si>
    <t>Červené Pečky</t>
  </si>
  <si>
    <t>Červené Poříčí</t>
  </si>
  <si>
    <t>Červenka</t>
  </si>
  <si>
    <t>Červený Hrádek</t>
  </si>
  <si>
    <t>Červený Kostelec</t>
  </si>
  <si>
    <t>Červený Újezd</t>
  </si>
  <si>
    <t>Česká</t>
  </si>
  <si>
    <t>Česká Bělá</t>
  </si>
  <si>
    <t>Česká Bříza</t>
  </si>
  <si>
    <t>Česká Čermná</t>
  </si>
  <si>
    <t>Česká Kamenice</t>
  </si>
  <si>
    <t>Česká Kubice</t>
  </si>
  <si>
    <t>Česká Lípa</t>
  </si>
  <si>
    <t>Česká Metuje</t>
  </si>
  <si>
    <t>Česká Rybná</t>
  </si>
  <si>
    <t>Česká Skalice</t>
  </si>
  <si>
    <t>Česká Třebová</t>
  </si>
  <si>
    <t>Česká Ves</t>
  </si>
  <si>
    <t>České Budějovice</t>
  </si>
  <si>
    <t>České Heřmanice</t>
  </si>
  <si>
    <t>České Lhotice</t>
  </si>
  <si>
    <t>České Libchavy</t>
  </si>
  <si>
    <t>České Meziříčí</t>
  </si>
  <si>
    <t>České Petrovice</t>
  </si>
  <si>
    <t>České Velenice</t>
  </si>
  <si>
    <t>Český Brod</t>
  </si>
  <si>
    <t>Český Dub</t>
  </si>
  <si>
    <t>Český Jiřetín</t>
  </si>
  <si>
    <t>Český Krumlov</t>
  </si>
  <si>
    <t>Český Rudolec</t>
  </si>
  <si>
    <t>Český Šternberk</t>
  </si>
  <si>
    <t>Český Těšín</t>
  </si>
  <si>
    <t>Čestice</t>
  </si>
  <si>
    <t>Čestín</t>
  </si>
  <si>
    <t>Čestlice</t>
  </si>
  <si>
    <t>Češov</t>
  </si>
  <si>
    <t>Číčenice</t>
  </si>
  <si>
    <t>Číčovice</t>
  </si>
  <si>
    <t>Číhalín</t>
  </si>
  <si>
    <t>Číhaň</t>
  </si>
  <si>
    <t>Číhošť</t>
  </si>
  <si>
    <t>Čichalov</t>
  </si>
  <si>
    <t>Číchov</t>
  </si>
  <si>
    <t>Čikov</t>
  </si>
  <si>
    <t>Čilá</t>
  </si>
  <si>
    <t>Čilec</t>
  </si>
  <si>
    <t>Čím</t>
  </si>
  <si>
    <t>Čimelice</t>
  </si>
  <si>
    <t>Číměř</t>
  </si>
  <si>
    <t>Čímice</t>
  </si>
  <si>
    <t>Činěves</t>
  </si>
  <si>
    <t>Čisovice</t>
  </si>
  <si>
    <t>Čistá</t>
  </si>
  <si>
    <t>Čistá u Horek</t>
  </si>
  <si>
    <t>Čistěves</t>
  </si>
  <si>
    <t>Čižice</t>
  </si>
  <si>
    <t>Čížkov</t>
  </si>
  <si>
    <t>Čížkovice</t>
  </si>
  <si>
    <t>Čížkrajice</t>
  </si>
  <si>
    <t>Čížov</t>
  </si>
  <si>
    <t>Čížová</t>
  </si>
  <si>
    <t>Čkyně</t>
  </si>
  <si>
    <t>Člunek</t>
  </si>
  <si>
    <t>Čmelíny</t>
  </si>
  <si>
    <t>Čtveřín</t>
  </si>
  <si>
    <t>Čtyřkoly</t>
  </si>
  <si>
    <t>Čučice</t>
  </si>
  <si>
    <t>Dačice</t>
  </si>
  <si>
    <t>Dalečín</t>
  </si>
  <si>
    <t>Daleké Dušníky</t>
  </si>
  <si>
    <t>Dalešice</t>
  </si>
  <si>
    <t>Dalovice</t>
  </si>
  <si>
    <t>Dambořice</t>
  </si>
  <si>
    <t>Damnice</t>
  </si>
  <si>
    <t>Damníkov</t>
  </si>
  <si>
    <t>Daňkovice</t>
  </si>
  <si>
    <t>Darkovice</t>
  </si>
  <si>
    <t>Daskabát</t>
  </si>
  <si>
    <t>Dasnice</t>
  </si>
  <si>
    <t>Dasný</t>
  </si>
  <si>
    <t>Dašice</t>
  </si>
  <si>
    <t>Davle</t>
  </si>
  <si>
    <t>Deblín</t>
  </si>
  <si>
    <t>Děčany</t>
  </si>
  <si>
    <t>Děčín</t>
  </si>
  <si>
    <t>Dědice</t>
  </si>
  <si>
    <t>Dědová</t>
  </si>
  <si>
    <t>Dehtáře</t>
  </si>
  <si>
    <t>Děhylov</t>
  </si>
  <si>
    <t>Děkanovice</t>
  </si>
  <si>
    <t>Děkov</t>
  </si>
  <si>
    <t>Děpoltovice</t>
  </si>
  <si>
    <t>Desná</t>
  </si>
  <si>
    <t>Dešenice</t>
  </si>
  <si>
    <t>Dešná</t>
  </si>
  <si>
    <t>Dešov</t>
  </si>
  <si>
    <t>Deštná</t>
  </si>
  <si>
    <t>Deštné v Orlických horách</t>
  </si>
  <si>
    <t>Deštnice</t>
  </si>
  <si>
    <t>Dětenice</t>
  </si>
  <si>
    <t>Dětkovice</t>
  </si>
  <si>
    <t>Dětmarovice</t>
  </si>
  <si>
    <t>Dětřichov</t>
  </si>
  <si>
    <t>Dětřichov nad Bystřicí</t>
  </si>
  <si>
    <t>Dětřichov u Moravské Třebové</t>
  </si>
  <si>
    <t>Dílce</t>
  </si>
  <si>
    <t>Díly</t>
  </si>
  <si>
    <t>Dírná</t>
  </si>
  <si>
    <t>Diváky</t>
  </si>
  <si>
    <t>Dívčí Hrad</t>
  </si>
  <si>
    <t>Dívčí Kopy</t>
  </si>
  <si>
    <t>Dívčice</t>
  </si>
  <si>
    <t>Divec</t>
  </si>
  <si>
    <t>Divišov</t>
  </si>
  <si>
    <t>Dlažkovice</t>
  </si>
  <si>
    <t>Dlažov</t>
  </si>
  <si>
    <t>Dlouhá Brtnice</t>
  </si>
  <si>
    <t>Dlouhá Lhota</t>
  </si>
  <si>
    <t>Dlouhá Loučka</t>
  </si>
  <si>
    <t>Dlouhá Stráň</t>
  </si>
  <si>
    <t>Dlouhá Třebová</t>
  </si>
  <si>
    <t>Dlouhá Ves</t>
  </si>
  <si>
    <t>Dlouhé</t>
  </si>
  <si>
    <t>Dlouhomilov</t>
  </si>
  <si>
    <t>Dlouhoňovice</t>
  </si>
  <si>
    <t>Dlouhopolsko</t>
  </si>
  <si>
    <t>Dlouhý Most</t>
  </si>
  <si>
    <t>Dlouhý Újezd</t>
  </si>
  <si>
    <t>Dnešice</t>
  </si>
  <si>
    <t>Dobelice</t>
  </si>
  <si>
    <t>Dobev</t>
  </si>
  <si>
    <t>Dobkovice</t>
  </si>
  <si>
    <t>Dobrá</t>
  </si>
  <si>
    <t>Dobrá Voda</t>
  </si>
  <si>
    <t>Dobrá Voda u Českých Budějovic</t>
  </si>
  <si>
    <t>Dobrá Voda u Hořic</t>
  </si>
  <si>
    <t>Dobrá Voda u Pacova</t>
  </si>
  <si>
    <t>Dobratice</t>
  </si>
  <si>
    <t>Dobrčice</t>
  </si>
  <si>
    <t>Dobré</t>
  </si>
  <si>
    <t>Dobré Pole</t>
  </si>
  <si>
    <t>Dobrkovice</t>
  </si>
  <si>
    <t>Dobrná</t>
  </si>
  <si>
    <t>Dobročkovice</t>
  </si>
  <si>
    <t>Dobročovice</t>
  </si>
  <si>
    <t>Dobrohošť</t>
  </si>
  <si>
    <t>Dobrochov</t>
  </si>
  <si>
    <t>Dobroměřice</t>
  </si>
  <si>
    <t>Dobromilice</t>
  </si>
  <si>
    <t>Dobronice u Bechyně</t>
  </si>
  <si>
    <t>Dobronín</t>
  </si>
  <si>
    <t>Dobroslavice</t>
  </si>
  <si>
    <t>Dobroutov</t>
  </si>
  <si>
    <t>Dobrovice</t>
  </si>
  <si>
    <t>Dobrovítov</t>
  </si>
  <si>
    <t>Dobrovíz</t>
  </si>
  <si>
    <t>Dobršín</t>
  </si>
  <si>
    <t>Dobruška</t>
  </si>
  <si>
    <t>Dobřany</t>
  </si>
  <si>
    <t>Dobřejovice</t>
  </si>
  <si>
    <t>Dobřeň</t>
  </si>
  <si>
    <t>Dobřenice</t>
  </si>
  <si>
    <t>Dobříč</t>
  </si>
  <si>
    <t>Dobřichov</t>
  </si>
  <si>
    <t>Dobřichovice</t>
  </si>
  <si>
    <t>Dobříkov</t>
  </si>
  <si>
    <t>Dobříň</t>
  </si>
  <si>
    <t>Dobřínsko</t>
  </si>
  <si>
    <t>Dobříš</t>
  </si>
  <si>
    <t>Dobřív</t>
  </si>
  <si>
    <t>Dobšice</t>
  </si>
  <si>
    <t>Dobšín</t>
  </si>
  <si>
    <t>Dohalice</t>
  </si>
  <si>
    <t>Doksany</t>
  </si>
  <si>
    <t>Doksy</t>
  </si>
  <si>
    <t>Dolánky nad Ohří</t>
  </si>
  <si>
    <t>Dolany</t>
  </si>
  <si>
    <t>Dolce</t>
  </si>
  <si>
    <t>Dolenice</t>
  </si>
  <si>
    <t>Dolní Bečva</t>
  </si>
  <si>
    <t>Dolní Bělá</t>
  </si>
  <si>
    <t>Dolní Benešov</t>
  </si>
  <si>
    <t>Dolní Beřkovice</t>
  </si>
  <si>
    <t>Dolní Bezděkov</t>
  </si>
  <si>
    <t>Dolní Bojanovice</t>
  </si>
  <si>
    <t>Dolní Bousov</t>
  </si>
  <si>
    <t>Dolní Branná</t>
  </si>
  <si>
    <t>Dolní Brusnice</t>
  </si>
  <si>
    <t>Dolní Břežany</t>
  </si>
  <si>
    <t>Dolní Bukovsko</t>
  </si>
  <si>
    <t>Dolní Cerekev</t>
  </si>
  <si>
    <t>Dolní Čermná</t>
  </si>
  <si>
    <t>Dolní Dobrouč</t>
  </si>
  <si>
    <t>Dolní Domaslavice</t>
  </si>
  <si>
    <t>Dolní Dubňany</t>
  </si>
  <si>
    <t>Dolní Dunajovice</t>
  </si>
  <si>
    <t>Dolní Dvořiště</t>
  </si>
  <si>
    <t>Dolní Dvůr</t>
  </si>
  <si>
    <t>Dolní Habartice</t>
  </si>
  <si>
    <t>Dolní Hbity</t>
  </si>
  <si>
    <t>Dolní Heřmanice</t>
  </si>
  <si>
    <t>Dolní Hořice</t>
  </si>
  <si>
    <t>Dolní Hradiště</t>
  </si>
  <si>
    <t>Dolní Hrachovice</t>
  </si>
  <si>
    <t>Dolní Chvatliny</t>
  </si>
  <si>
    <t>Dolní Kalná</t>
  </si>
  <si>
    <t>Dolní Kounice</t>
  </si>
  <si>
    <t>Dolní Kralovice</t>
  </si>
  <si>
    <t>Dolní Krupá</t>
  </si>
  <si>
    <t>Dolní Lánov</t>
  </si>
  <si>
    <t>Dolní Lažany</t>
  </si>
  <si>
    <t>Dolní Lhota</t>
  </si>
  <si>
    <t>Dolní Libochová</t>
  </si>
  <si>
    <t>Dolní Lochov</t>
  </si>
  <si>
    <t>Dolní Lomná</t>
  </si>
  <si>
    <t>Dolní Loučky</t>
  </si>
  <si>
    <t>Dolní Lukavice</t>
  </si>
  <si>
    <t>Dolní Lutyně</t>
  </si>
  <si>
    <t>Dolní Město</t>
  </si>
  <si>
    <t>Dolní Morava</t>
  </si>
  <si>
    <t>Dolní Moravice</t>
  </si>
  <si>
    <t>Dolní Němčí</t>
  </si>
  <si>
    <t>Dolní Nětčice</t>
  </si>
  <si>
    <t>Dolní Nivy</t>
  </si>
  <si>
    <t>Dolní Novosedly</t>
  </si>
  <si>
    <t>Dolní Olešnice</t>
  </si>
  <si>
    <t>Dolní Pěna</t>
  </si>
  <si>
    <t>Dolní Podluží</t>
  </si>
  <si>
    <t>Dolní Pohleď</t>
  </si>
  <si>
    <t>Dolní Poustevna</t>
  </si>
  <si>
    <t>Dolní Přím</t>
  </si>
  <si>
    <t>Dolní Radechová</t>
  </si>
  <si>
    <t>Dolní Roveň</t>
  </si>
  <si>
    <t>Dolní Rožínka</t>
  </si>
  <si>
    <t>Dolní Rychnov</t>
  </si>
  <si>
    <t>Dolní Řasnice</t>
  </si>
  <si>
    <t>Dolní Ředice</t>
  </si>
  <si>
    <t>Dolní Slivno</t>
  </si>
  <si>
    <t>Dolní Sokolovec</t>
  </si>
  <si>
    <t>Dolní Stakory</t>
  </si>
  <si>
    <t>Dolní Studénky</t>
  </si>
  <si>
    <t>Dolní Těšice</t>
  </si>
  <si>
    <t>Dolní Tošanovice</t>
  </si>
  <si>
    <t>Dolní Třebonín</t>
  </si>
  <si>
    <t>Dolní Újezd</t>
  </si>
  <si>
    <t>Dolní Věstonice</t>
  </si>
  <si>
    <t>Dolní Vilémovice</t>
  </si>
  <si>
    <t>Dolní Vilímeč</t>
  </si>
  <si>
    <t>Dolní Zálezly</t>
  </si>
  <si>
    <t>Dolní Zimoř</t>
  </si>
  <si>
    <t>Dolní Žandov</t>
  </si>
  <si>
    <t>Dolní Žďár</t>
  </si>
  <si>
    <t>Dolní Životice</t>
  </si>
  <si>
    <t>Doloplazy</t>
  </si>
  <si>
    <t>Domamil</t>
  </si>
  <si>
    <t>Domanín</t>
  </si>
  <si>
    <t>Dománovice</t>
  </si>
  <si>
    <t>Domašín</t>
  </si>
  <si>
    <t>Domašov</t>
  </si>
  <si>
    <t>Domašov nad Bystřicí</t>
  </si>
  <si>
    <t>Domašov u Šternberka</t>
  </si>
  <si>
    <t>Domaželice</t>
  </si>
  <si>
    <t>Domažlice</t>
  </si>
  <si>
    <t>Domoraz</t>
  </si>
  <si>
    <t>Domousnice</t>
  </si>
  <si>
    <t>Domoušice</t>
  </si>
  <si>
    <t>Doňov</t>
  </si>
  <si>
    <t>Doubek</t>
  </si>
  <si>
    <t>Doubice</t>
  </si>
  <si>
    <t>Doubrava</t>
  </si>
  <si>
    <t>Doubravčice</t>
  </si>
  <si>
    <t>Doubravice</t>
  </si>
  <si>
    <t>Doubravice nad Svitavou</t>
  </si>
  <si>
    <t>Doubravička</t>
  </si>
  <si>
    <t>Doubravník</t>
  </si>
  <si>
    <t>Doubravy</t>
  </si>
  <si>
    <t>Doudleby</t>
  </si>
  <si>
    <t>Doudleby nad Orlicí</t>
  </si>
  <si>
    <t>Doupě</t>
  </si>
  <si>
    <t>Drahanovice</t>
  </si>
  <si>
    <t>Drahany</t>
  </si>
  <si>
    <t>Drahelčice</t>
  </si>
  <si>
    <t>Drahenice</t>
  </si>
  <si>
    <t>Drahkov</t>
  </si>
  <si>
    <t>Drahlín</t>
  </si>
  <si>
    <t>Drahňovice</t>
  </si>
  <si>
    <t>Drahobudice</t>
  </si>
  <si>
    <t>Drahobuz</t>
  </si>
  <si>
    <t>Drahonice</t>
  </si>
  <si>
    <t>Drahonín</t>
  </si>
  <si>
    <t>Drahoňův Újezd</t>
  </si>
  <si>
    <t>Drahotěšice</t>
  </si>
  <si>
    <t>Drahotín</t>
  </si>
  <si>
    <t>Drahouš</t>
  </si>
  <si>
    <t>Drahov</t>
  </si>
  <si>
    <t>Drachkov</t>
  </si>
  <si>
    <t>Dráchov</t>
  </si>
  <si>
    <t>Drásov</t>
  </si>
  <si>
    <t>Dražeň</t>
  </si>
  <si>
    <t>Draženov</t>
  </si>
  <si>
    <t>Dražice</t>
  </si>
  <si>
    <t>Dražíč</t>
  </si>
  <si>
    <t>Dražičky</t>
  </si>
  <si>
    <t>Drážov</t>
  </si>
  <si>
    <t>Dražovice</t>
  </si>
  <si>
    <t>Dražůvky</t>
  </si>
  <si>
    <t>Drevníky</t>
  </si>
  <si>
    <t>Drhovice</t>
  </si>
  <si>
    <t>Drhovle</t>
  </si>
  <si>
    <t>Drhovy</t>
  </si>
  <si>
    <t>Drmoul</t>
  </si>
  <si>
    <t>Drnek</t>
  </si>
  <si>
    <t>Drnholec</t>
  </si>
  <si>
    <t>Drnovice</t>
  </si>
  <si>
    <t>Drobovice</t>
  </si>
  <si>
    <t>Droužetice</t>
  </si>
  <si>
    <t>Droužkovice</t>
  </si>
  <si>
    <t>Drozdov</t>
  </si>
  <si>
    <t>Drslavice</t>
  </si>
  <si>
    <t>Druhanov</t>
  </si>
  <si>
    <t>Drunče</t>
  </si>
  <si>
    <t>Druztová</t>
  </si>
  <si>
    <t>Družec</t>
  </si>
  <si>
    <t>Drysice</t>
  </si>
  <si>
    <t>Držkov</t>
  </si>
  <si>
    <t>Držková</t>
  </si>
  <si>
    <t>Držovice</t>
  </si>
  <si>
    <t>Dřenice</t>
  </si>
  <si>
    <t>Dřešín</t>
  </si>
  <si>
    <t>Dřetovice</t>
  </si>
  <si>
    <t>Dřevčice</t>
  </si>
  <si>
    <t>Dřevěnice</t>
  </si>
  <si>
    <t>Dřevnovice</t>
  </si>
  <si>
    <t>Dřevohostice</t>
  </si>
  <si>
    <t>Dřínov</t>
  </si>
  <si>
    <t>Dřísy</t>
  </si>
  <si>
    <t>Dříteč</t>
  </si>
  <si>
    <t>Dříteň</t>
  </si>
  <si>
    <t>Dub</t>
  </si>
  <si>
    <t>Dub nad Moravou</t>
  </si>
  <si>
    <t>Dubá</t>
  </si>
  <si>
    <t>Dubany</t>
  </si>
  <si>
    <t>Dubčany</t>
  </si>
  <si>
    <t>Dubenec</t>
  </si>
  <si>
    <t>Dubí</t>
  </si>
  <si>
    <t>Dubicko</t>
  </si>
  <si>
    <t>Dubičné</t>
  </si>
  <si>
    <t>Dublovice</t>
  </si>
  <si>
    <t>Dubňany</t>
  </si>
  <si>
    <t>Dubné</t>
  </si>
  <si>
    <t>Dubnice</t>
  </si>
  <si>
    <t>Dubno</t>
  </si>
  <si>
    <t>Dubovice</t>
  </si>
  <si>
    <t>Dudín</t>
  </si>
  <si>
    <t>Duchcov</t>
  </si>
  <si>
    <t>Dukovany</t>
  </si>
  <si>
    <t>Důl</t>
  </si>
  <si>
    <t>Dunajovice</t>
  </si>
  <si>
    <t>Dunice</t>
  </si>
  <si>
    <t>Dušejov</t>
  </si>
  <si>
    <t>Dušníky</t>
  </si>
  <si>
    <t>Dvakačovice</t>
  </si>
  <si>
    <t>Dvorce</t>
  </si>
  <si>
    <t>Dvory</t>
  </si>
  <si>
    <t>Dvory nad Lužnicí</t>
  </si>
  <si>
    <t>Dvůr Králové nad Labem</t>
  </si>
  <si>
    <t>Dyjákovice</t>
  </si>
  <si>
    <t>Dyjákovičky</t>
  </si>
  <si>
    <t>Dyje</t>
  </si>
  <si>
    <t>Dyjice</t>
  </si>
  <si>
    <t>Dymokury</t>
  </si>
  <si>
    <t>Dynín</t>
  </si>
  <si>
    <t>Dýšina</t>
  </si>
  <si>
    <t>Dzbel</t>
  </si>
  <si>
    <t>Džbánice</t>
  </si>
  <si>
    <t>Džbánov</t>
  </si>
  <si>
    <t>Ejpovice</t>
  </si>
  <si>
    <t>Erpužice</t>
  </si>
  <si>
    <t>Eš</t>
  </si>
  <si>
    <t>Evaň</t>
  </si>
  <si>
    <t>Felbabka</t>
  </si>
  <si>
    <t>Frahelž</t>
  </si>
  <si>
    <t>Francova Lhota</t>
  </si>
  <si>
    <t>Františkov nad Ploučnicí</t>
  </si>
  <si>
    <t>Františkovy Lázně</t>
  </si>
  <si>
    <t>Frenštát pod Radhoštěm</t>
  </si>
  <si>
    <t>Fryčovice</t>
  </si>
  <si>
    <t>Frýdek-Místek</t>
  </si>
  <si>
    <t>Frýdlant</t>
  </si>
  <si>
    <t>Frýdlant nad Ostravicí</t>
  </si>
  <si>
    <t>Frýdštejn</t>
  </si>
  <si>
    <t>Frymburk</t>
  </si>
  <si>
    <t>Fryšava pod Žákovou horou</t>
  </si>
  <si>
    <t>Fryšták</t>
  </si>
  <si>
    <t>Fulnek</t>
  </si>
  <si>
    <t>Golčův Jeníkov</t>
  </si>
  <si>
    <t>Grešlové Mýto</t>
  </si>
  <si>
    <t>Gruna</t>
  </si>
  <si>
    <t>Grunta</t>
  </si>
  <si>
    <t>Grygov</t>
  </si>
  <si>
    <t>Grymov</t>
  </si>
  <si>
    <t>Habartice</t>
  </si>
  <si>
    <t>Habartov</t>
  </si>
  <si>
    <t>Habrovany</t>
  </si>
  <si>
    <t>Habrůvka</t>
  </si>
  <si>
    <t>Habry</t>
  </si>
  <si>
    <t>Habří</t>
  </si>
  <si>
    <t>Habřina</t>
  </si>
  <si>
    <t>Hačky</t>
  </si>
  <si>
    <t>Hadravova Rosička</t>
  </si>
  <si>
    <t>Háj u Duchcova</t>
  </si>
  <si>
    <t>Háj ve Slezsku</t>
  </si>
  <si>
    <t>Hajany</t>
  </si>
  <si>
    <t>Háje</t>
  </si>
  <si>
    <t>Háje nad Jizerou</t>
  </si>
  <si>
    <t>Hájek</t>
  </si>
  <si>
    <t>Hajnice</t>
  </si>
  <si>
    <t>Halámky</t>
  </si>
  <si>
    <t>Halenkov</t>
  </si>
  <si>
    <t>Halenkovice</t>
  </si>
  <si>
    <t>Haluzice</t>
  </si>
  <si>
    <t>Halže</t>
  </si>
  <si>
    <t>Hamr</t>
  </si>
  <si>
    <t>Hamr na Jezeře</t>
  </si>
  <si>
    <t>Hamry</t>
  </si>
  <si>
    <t>Hamry nad Sázavou</t>
  </si>
  <si>
    <t>Haňovice</t>
  </si>
  <si>
    <t>Hanušovice</t>
  </si>
  <si>
    <t>Harrachov</t>
  </si>
  <si>
    <t>Hartinkov</t>
  </si>
  <si>
    <t>Hartmanice</t>
  </si>
  <si>
    <t>Hartvíkovice</t>
  </si>
  <si>
    <t>Haškovcova Lhota</t>
  </si>
  <si>
    <t>Hať</t>
  </si>
  <si>
    <t>Hatín</t>
  </si>
  <si>
    <t>Havířov</t>
  </si>
  <si>
    <t>Havlíčkova Borová</t>
  </si>
  <si>
    <t>Havlíčkův Brod</t>
  </si>
  <si>
    <t>Havlovice</t>
  </si>
  <si>
    <t>Havraň</t>
  </si>
  <si>
    <t>Havraníky</t>
  </si>
  <si>
    <t>Hazlov</t>
  </si>
  <si>
    <t>Hejná</t>
  </si>
  <si>
    <t>Hejnice</t>
  </si>
  <si>
    <t>Hejtmánkovice</t>
  </si>
  <si>
    <t>Helvíkovice</t>
  </si>
  <si>
    <t>Herálec</t>
  </si>
  <si>
    <t>Heraltice</t>
  </si>
  <si>
    <t>Herink</t>
  </si>
  <si>
    <t>Heroltice</t>
  </si>
  <si>
    <t>Heršpice</t>
  </si>
  <si>
    <t>Heřmaň</t>
  </si>
  <si>
    <t>Heřmaneč</t>
  </si>
  <si>
    <t>Heřmanice</t>
  </si>
  <si>
    <t>Heřmanice u Oder</t>
  </si>
  <si>
    <t>Heřmaničky</t>
  </si>
  <si>
    <t>Heřmánkovice</t>
  </si>
  <si>
    <t>Heřmánky</t>
  </si>
  <si>
    <t>Heřmanov</t>
  </si>
  <si>
    <t>Heřmanova Huť</t>
  </si>
  <si>
    <t>Heřmanovice</t>
  </si>
  <si>
    <t>Heřmanův Městec</t>
  </si>
  <si>
    <t>Hevlín</t>
  </si>
  <si>
    <t>Hladké Životice</t>
  </si>
  <si>
    <t>Hladov</t>
  </si>
  <si>
    <t>Hlasivo</t>
  </si>
  <si>
    <t>Hlásná Třebaň</t>
  </si>
  <si>
    <t>Hlásnice</t>
  </si>
  <si>
    <t>Hlavatce</t>
  </si>
  <si>
    <t>Hlavečník</t>
  </si>
  <si>
    <t>Hlavenec</t>
  </si>
  <si>
    <t>Hlavice</t>
  </si>
  <si>
    <t>Hlavnice</t>
  </si>
  <si>
    <t>Hlavňovice</t>
  </si>
  <si>
    <t>Hlína</t>
  </si>
  <si>
    <t>Hlince</t>
  </si>
  <si>
    <t>Hlincová Hora</t>
  </si>
  <si>
    <t>Hlinka</t>
  </si>
  <si>
    <t>Hlinná</t>
  </si>
  <si>
    <t>Hlinsko</t>
  </si>
  <si>
    <t>Hlízov</t>
  </si>
  <si>
    <t>Hlohová</t>
  </si>
  <si>
    <t>Hlohovčice</t>
  </si>
  <si>
    <t>Hlohovec</t>
  </si>
  <si>
    <t>Hlohovice</t>
  </si>
  <si>
    <t>Hlubočany</t>
  </si>
  <si>
    <t>Hlubočec</t>
  </si>
  <si>
    <t>Hlubočky</t>
  </si>
  <si>
    <t>Hluboká</t>
  </si>
  <si>
    <t>Hluboká nad Vltavou</t>
  </si>
  <si>
    <t>Hluboké</t>
  </si>
  <si>
    <t>Hluboké Dvory</t>
  </si>
  <si>
    <t>Hluboké Mašůvky</t>
  </si>
  <si>
    <t>Hluboš</t>
  </si>
  <si>
    <t>Hlubyně</t>
  </si>
  <si>
    <t>Hlučín</t>
  </si>
  <si>
    <t>Hluchov</t>
  </si>
  <si>
    <t>Hluk</t>
  </si>
  <si>
    <t>Hlupín</t>
  </si>
  <si>
    <t>Hlušice</t>
  </si>
  <si>
    <t>Hlušovice</t>
  </si>
  <si>
    <t>Hnačov</t>
  </si>
  <si>
    <t>Hnanice</t>
  </si>
  <si>
    <t>Hnátnice</t>
  </si>
  <si>
    <t>Hněvčeves</t>
  </si>
  <si>
    <t>Hněvkovice</t>
  </si>
  <si>
    <t>Hněvnice</t>
  </si>
  <si>
    <t>Hněvošice</t>
  </si>
  <si>
    <t>Hněvotín</t>
  </si>
  <si>
    <t>Hnojice</t>
  </si>
  <si>
    <t>Hnojník</t>
  </si>
  <si>
    <t>Hobšovice</t>
  </si>
  <si>
    <t>Hodějice</t>
  </si>
  <si>
    <t>Hodětín</t>
  </si>
  <si>
    <t>Hodice</t>
  </si>
  <si>
    <t>Hodíškov</t>
  </si>
  <si>
    <t>Hodkovice nad Mohelkou</t>
  </si>
  <si>
    <t>Hodonice</t>
  </si>
  <si>
    <t>Hodonín</t>
  </si>
  <si>
    <t>Hodov</t>
  </si>
  <si>
    <t>Hodslavice</t>
  </si>
  <si>
    <t>Hojanovice</t>
  </si>
  <si>
    <t>Hojkov</t>
  </si>
  <si>
    <t>Hojovice</t>
  </si>
  <si>
    <t>Holany</t>
  </si>
  <si>
    <t>Holasice</t>
  </si>
  <si>
    <t>Holasovice</t>
  </si>
  <si>
    <t>Holčovice</t>
  </si>
  <si>
    <t>Holedeč</t>
  </si>
  <si>
    <t>Holenice</t>
  </si>
  <si>
    <t>Holešov</t>
  </si>
  <si>
    <t>Holetín</t>
  </si>
  <si>
    <t>Holice</t>
  </si>
  <si>
    <t>Holín</t>
  </si>
  <si>
    <t>Holohlavy</t>
  </si>
  <si>
    <t>Holotín</t>
  </si>
  <si>
    <t>Holoubkov</t>
  </si>
  <si>
    <t>Holovousy</t>
  </si>
  <si>
    <t>Holštejn</t>
  </si>
  <si>
    <t>Holubice</t>
  </si>
  <si>
    <t>Holubov</t>
  </si>
  <si>
    <t>Holýšov</t>
  </si>
  <si>
    <t>Homole</t>
  </si>
  <si>
    <t>Homole u Panny</t>
  </si>
  <si>
    <t>Honbice</t>
  </si>
  <si>
    <t>Honětice</t>
  </si>
  <si>
    <t>Honezovice</t>
  </si>
  <si>
    <t>Hora Svaté Kateřiny</t>
  </si>
  <si>
    <t>Hora Svatého Šebestiána</t>
  </si>
  <si>
    <t>Hora Svatého Václava</t>
  </si>
  <si>
    <t>Horažďovice</t>
  </si>
  <si>
    <t>Horčápsko</t>
  </si>
  <si>
    <t>Horka</t>
  </si>
  <si>
    <t>Horka I</t>
  </si>
  <si>
    <t>Horka II</t>
  </si>
  <si>
    <t>Horka nad Moravou</t>
  </si>
  <si>
    <t>Horka u Staré Paky</t>
  </si>
  <si>
    <t>Horky</t>
  </si>
  <si>
    <t>Horky nad Jizerou</t>
  </si>
  <si>
    <t>Horní Bečva</t>
  </si>
  <si>
    <t>Horní Bělá</t>
  </si>
  <si>
    <t>Horní Benešov</t>
  </si>
  <si>
    <t>Horní Beřkovice</t>
  </si>
  <si>
    <t>Horní Bezděkov</t>
  </si>
  <si>
    <t>Horní Blatná</t>
  </si>
  <si>
    <t>Horní Bludovice</t>
  </si>
  <si>
    <t>Horní Bojanovice</t>
  </si>
  <si>
    <t>Horní Bradlo</t>
  </si>
  <si>
    <t>Horní Branná</t>
  </si>
  <si>
    <t>Horní Brusnice</t>
  </si>
  <si>
    <t>Horní Břečkov</t>
  </si>
  <si>
    <t>Horní Bříza</t>
  </si>
  <si>
    <t>Horní Bukovina</t>
  </si>
  <si>
    <t>Horní Cerekev</t>
  </si>
  <si>
    <t>Horní Čermná</t>
  </si>
  <si>
    <t>Horní Domaslavice</t>
  </si>
  <si>
    <t>Horní Dubenky</t>
  </si>
  <si>
    <t>Horní Dubňany</t>
  </si>
  <si>
    <t>Horní Dunajovice</t>
  </si>
  <si>
    <t>Horní Dvořiště</t>
  </si>
  <si>
    <t>Horní Habartice</t>
  </si>
  <si>
    <t>Horní Heřmanice</t>
  </si>
  <si>
    <t>Horní Jelení</t>
  </si>
  <si>
    <t>Horní Jiřetín</t>
  </si>
  <si>
    <t>Horní Kalná</t>
  </si>
  <si>
    <t>Horní Kamenice</t>
  </si>
  <si>
    <t>Horní Kněžeklady</t>
  </si>
  <si>
    <t>Horní Kounice</t>
  </si>
  <si>
    <t>Horní Kozolupy</t>
  </si>
  <si>
    <t>Horní Krupá</t>
  </si>
  <si>
    <t>Horní Kruty</t>
  </si>
  <si>
    <t>Horní Lapač</t>
  </si>
  <si>
    <t>Horní Lhota</t>
  </si>
  <si>
    <t>Horní Libchava</t>
  </si>
  <si>
    <t>Horní Libochová</t>
  </si>
  <si>
    <t>Horní Lideč</t>
  </si>
  <si>
    <t>Horní Loděnice</t>
  </si>
  <si>
    <t>Horní Lomná</t>
  </si>
  <si>
    <t>Horní Loučky</t>
  </si>
  <si>
    <t>Horní Lukavice</t>
  </si>
  <si>
    <t>Horní Maršov</t>
  </si>
  <si>
    <t>Horní Město</t>
  </si>
  <si>
    <t>Horní Meziříčko</t>
  </si>
  <si>
    <t>Horní Moštěnice</t>
  </si>
  <si>
    <t>Horní Myslová</t>
  </si>
  <si>
    <t>Horní Němčí</t>
  </si>
  <si>
    <t>Horní Němčice</t>
  </si>
  <si>
    <t>Horní Nětčice</t>
  </si>
  <si>
    <t>Horní Olešnice</t>
  </si>
  <si>
    <t>Horní Paseka</t>
  </si>
  <si>
    <t>Horní Pěna</t>
  </si>
  <si>
    <t>Horní Planá</t>
  </si>
  <si>
    <t>Horní Počaply</t>
  </si>
  <si>
    <t>Horní Podluží</t>
  </si>
  <si>
    <t>Horní Police</t>
  </si>
  <si>
    <t>Horní Poříčí</t>
  </si>
  <si>
    <t>Horní Radechová</t>
  </si>
  <si>
    <t>Horní Radouň</t>
  </si>
  <si>
    <t>Horní Radslavice</t>
  </si>
  <si>
    <t>Horní Rápotice</t>
  </si>
  <si>
    <t>Horní Rožínka</t>
  </si>
  <si>
    <t>Horní Řasnice</t>
  </si>
  <si>
    <t>Horní Ředice</t>
  </si>
  <si>
    <t>Horní Řepčice</t>
  </si>
  <si>
    <t>Horní Skrýchov</t>
  </si>
  <si>
    <t>Horní Slatina</t>
  </si>
  <si>
    <t>Horní Slavkov</t>
  </si>
  <si>
    <t>Horní Slivno</t>
  </si>
  <si>
    <t>Horní Smrčné</t>
  </si>
  <si>
    <t>Horní Smržov</t>
  </si>
  <si>
    <t>Horní Stropnice</t>
  </si>
  <si>
    <t>Horní Studénky</t>
  </si>
  <si>
    <t>Horní Suchá</t>
  </si>
  <si>
    <t>Horní Štěpánov</t>
  </si>
  <si>
    <t>Horní Těšice</t>
  </si>
  <si>
    <t>Horní Tošanovice</t>
  </si>
  <si>
    <t>Horní Třešňovec</t>
  </si>
  <si>
    <t>Horní Újezd</t>
  </si>
  <si>
    <t>Horní Ves</t>
  </si>
  <si>
    <t>Horní Věstonice</t>
  </si>
  <si>
    <t>Horní Vilémovice</t>
  </si>
  <si>
    <t>Horní Vltavice</t>
  </si>
  <si>
    <t>Horní Životice</t>
  </si>
  <si>
    <t>Hornice</t>
  </si>
  <si>
    <t>Hornosín</t>
  </si>
  <si>
    <t>Horoměřice</t>
  </si>
  <si>
    <t>Horosedly</t>
  </si>
  <si>
    <t>Horoušany</t>
  </si>
  <si>
    <t>Horská Kvilda</t>
  </si>
  <si>
    <t>Horšice</t>
  </si>
  <si>
    <t>Horšovský Týn</t>
  </si>
  <si>
    <t>Horušice</t>
  </si>
  <si>
    <t>Hory</t>
  </si>
  <si>
    <t>Hořany</t>
  </si>
  <si>
    <t>Hořátev</t>
  </si>
  <si>
    <t>Hořenice</t>
  </si>
  <si>
    <t>Hořepník</t>
  </si>
  <si>
    <t>Hořesedly</t>
  </si>
  <si>
    <t>Hořešovice</t>
  </si>
  <si>
    <t>Hořešovičky</t>
  </si>
  <si>
    <t>Hořice</t>
  </si>
  <si>
    <t>Hořice na Šumavě</t>
  </si>
  <si>
    <t>Hořičky</t>
  </si>
  <si>
    <t>Hořín</t>
  </si>
  <si>
    <t>Hořiněves</t>
  </si>
  <si>
    <t>Hořovice</t>
  </si>
  <si>
    <t>Hořovičky</t>
  </si>
  <si>
    <t>Hosín</t>
  </si>
  <si>
    <t>Hoslovice</t>
  </si>
  <si>
    <t>Hospozín</t>
  </si>
  <si>
    <t>Hospříz</t>
  </si>
  <si>
    <t>Hostašovice</t>
  </si>
  <si>
    <t>Hostějov</t>
  </si>
  <si>
    <t>Hostěnice</t>
  </si>
  <si>
    <t>Hostěradice</t>
  </si>
  <si>
    <t>Hostěrádky-Rešov</t>
  </si>
  <si>
    <t>Hostětice</t>
  </si>
  <si>
    <t>Hostětín</t>
  </si>
  <si>
    <t>Hostim</t>
  </si>
  <si>
    <t>Hostín</t>
  </si>
  <si>
    <t>Hostín u Vojkovic</t>
  </si>
  <si>
    <t>Hostinné</t>
  </si>
  <si>
    <t>Hostišová</t>
  </si>
  <si>
    <t>Hostivice</t>
  </si>
  <si>
    <t>Hostomice</t>
  </si>
  <si>
    <t>Hostouň</t>
  </si>
  <si>
    <t>Hostovlice</t>
  </si>
  <si>
    <t>Hosty</t>
  </si>
  <si>
    <t>Hošťálková</t>
  </si>
  <si>
    <t>Hošťálkovy</t>
  </si>
  <si>
    <t>Hošťalovice</t>
  </si>
  <si>
    <t>Hoštejn</t>
  </si>
  <si>
    <t>Hoštice</t>
  </si>
  <si>
    <t>Hoštice-Heroltice</t>
  </si>
  <si>
    <t>Hoštka</t>
  </si>
  <si>
    <t>Hošťka</t>
  </si>
  <si>
    <t>Hovězí</t>
  </si>
  <si>
    <t>Hovorany</t>
  </si>
  <si>
    <t>Hovorčovice</t>
  </si>
  <si>
    <t>Hraběšice</t>
  </si>
  <si>
    <t>Hraběšín</t>
  </si>
  <si>
    <t>Hrabětice</t>
  </si>
  <si>
    <t>Hrabišín</t>
  </si>
  <si>
    <t>Hrabová</t>
  </si>
  <si>
    <t>Hrabůvka</t>
  </si>
  <si>
    <t>Hrabyně</t>
  </si>
  <si>
    <t>Hradce</t>
  </si>
  <si>
    <t>Hradčany</t>
  </si>
  <si>
    <t>Hradčany-Kobeřice</t>
  </si>
  <si>
    <t>Hradčovice</t>
  </si>
  <si>
    <t>Hradec</t>
  </si>
  <si>
    <t>Hradec Králové</t>
  </si>
  <si>
    <t>Hradec nad Moravicí</t>
  </si>
  <si>
    <t>Hradec nad Svitavou</t>
  </si>
  <si>
    <t>Hradec-Nová Ves</t>
  </si>
  <si>
    <t>Hradečno</t>
  </si>
  <si>
    <t>Hrádek</t>
  </si>
  <si>
    <t>Hrádek nad Nisou</t>
  </si>
  <si>
    <t>Hradešice</t>
  </si>
  <si>
    <t>Hradešín</t>
  </si>
  <si>
    <t>Hradiště</t>
  </si>
  <si>
    <t>Hradištko</t>
  </si>
  <si>
    <t>Hracholusky</t>
  </si>
  <si>
    <t>Hrachoviště</t>
  </si>
  <si>
    <t>Hranice</t>
  </si>
  <si>
    <t>Hraničné Petrovice</t>
  </si>
  <si>
    <t>Hrazany</t>
  </si>
  <si>
    <t>Hrčava</t>
  </si>
  <si>
    <t>Hrdějovice</t>
  </si>
  <si>
    <t>Hrdibořice</t>
  </si>
  <si>
    <t>Hrdlív</t>
  </si>
  <si>
    <t>Hrdlořezy</t>
  </si>
  <si>
    <t>Hrejkovice</t>
  </si>
  <si>
    <t>Hrob</t>
  </si>
  <si>
    <t>Hrobce</t>
  </si>
  <si>
    <t>Hrobčice</t>
  </si>
  <si>
    <t>Hrobice</t>
  </si>
  <si>
    <t>Hrochův Týnec</t>
  </si>
  <si>
    <t>Hromnice</t>
  </si>
  <si>
    <t>Hronov</t>
  </si>
  <si>
    <t>Hrotovice</t>
  </si>
  <si>
    <t>Hroubovice</t>
  </si>
  <si>
    <t>Hroznatín</t>
  </si>
  <si>
    <t>Hroznětín</t>
  </si>
  <si>
    <t>Hroznová Lhota</t>
  </si>
  <si>
    <t>Hrubá Skála</t>
  </si>
  <si>
    <t>Hrubá Vrbka</t>
  </si>
  <si>
    <t>Hrubčice</t>
  </si>
  <si>
    <t>Hrubý Jeseník</t>
  </si>
  <si>
    <t>Hrusice</t>
  </si>
  <si>
    <t>Hruška</t>
  </si>
  <si>
    <t>Hrušky</t>
  </si>
  <si>
    <t>Hrušov</t>
  </si>
  <si>
    <t>Hrušová</t>
  </si>
  <si>
    <t>Hrušovany</t>
  </si>
  <si>
    <t>Hrušovany nad Jevišovkou</t>
  </si>
  <si>
    <t>Hrušovany u Brna</t>
  </si>
  <si>
    <t>Hrutov</t>
  </si>
  <si>
    <t>Hřebeč</t>
  </si>
  <si>
    <t>Hřebečníky</t>
  </si>
  <si>
    <t>Hředle</t>
  </si>
  <si>
    <t>Hřensko</t>
  </si>
  <si>
    <t>Hřibiny-Ledská</t>
  </si>
  <si>
    <t>Hřibojedy</t>
  </si>
  <si>
    <t>Hřiměždice</t>
  </si>
  <si>
    <t>Hříšice</t>
  </si>
  <si>
    <t>Hříškov</t>
  </si>
  <si>
    <t>Hřivice</t>
  </si>
  <si>
    <t>Hřivínův Újezd</t>
  </si>
  <si>
    <t>Hubenov</t>
  </si>
  <si>
    <t>Hudčice</t>
  </si>
  <si>
    <t>Hudlice</t>
  </si>
  <si>
    <t>Hukvaldy</t>
  </si>
  <si>
    <t>Hulice</t>
  </si>
  <si>
    <t>Hulín</t>
  </si>
  <si>
    <t>Humburky</t>
  </si>
  <si>
    <t>Humpolec</t>
  </si>
  <si>
    <t>Huntířov</t>
  </si>
  <si>
    <t>Hůrky</t>
  </si>
  <si>
    <t>Hurtova Lhota</t>
  </si>
  <si>
    <t>Hůry</t>
  </si>
  <si>
    <t>Husí Lhota</t>
  </si>
  <si>
    <t>Husinec</t>
  </si>
  <si>
    <t>Huslenky</t>
  </si>
  <si>
    <t>Hustopeče</t>
  </si>
  <si>
    <t>Hustopeče nad Bečvou</t>
  </si>
  <si>
    <t>Huštěnovice</t>
  </si>
  <si>
    <t>Hutisko-Solanec</t>
  </si>
  <si>
    <t>Huzová</t>
  </si>
  <si>
    <t>Hvězdlice</t>
  </si>
  <si>
    <t>Hvězdonice</t>
  </si>
  <si>
    <t>Hvězdoňovice</t>
  </si>
  <si>
    <t>Hvozd</t>
  </si>
  <si>
    <t>Hvozdec</t>
  </si>
  <si>
    <t>Hvozdná</t>
  </si>
  <si>
    <t>Hvozdnice</t>
  </si>
  <si>
    <t>Hvožďany</t>
  </si>
  <si>
    <t>Hybrálec</t>
  </si>
  <si>
    <t>Hynčice</t>
  </si>
  <si>
    <t>Hynčina</t>
  </si>
  <si>
    <t>Hýskov</t>
  </si>
  <si>
    <t>Hýsly</t>
  </si>
  <si>
    <t>Chabařovice</t>
  </si>
  <si>
    <t>Chabeřice</t>
  </si>
  <si>
    <t>Chaloupky</t>
  </si>
  <si>
    <t>Chanovice</t>
  </si>
  <si>
    <t>Charvatce</t>
  </si>
  <si>
    <t>Charváty</t>
  </si>
  <si>
    <t>Chářovice</t>
  </si>
  <si>
    <t>Chbany</t>
  </si>
  <si>
    <t>Cheb</t>
  </si>
  <si>
    <t>Chelčice</t>
  </si>
  <si>
    <t>Cheznovice</t>
  </si>
  <si>
    <t>Chlebičov</t>
  </si>
  <si>
    <t>Chleby</t>
  </si>
  <si>
    <t>Chleny</t>
  </si>
  <si>
    <t>Chlistov</t>
  </si>
  <si>
    <t>Chlístov</t>
  </si>
  <si>
    <t>Chlístovice</t>
  </si>
  <si>
    <t>Chlum</t>
  </si>
  <si>
    <t>Chlum Svaté Maří</t>
  </si>
  <si>
    <t>Chlum u Třeboně</t>
  </si>
  <si>
    <t>Chlumany</t>
  </si>
  <si>
    <t>Chlumčany</t>
  </si>
  <si>
    <t>Chlumec</t>
  </si>
  <si>
    <t>Chlumec nad Cidlinou</t>
  </si>
  <si>
    <t>Chlumek</t>
  </si>
  <si>
    <t>Chlumětín</t>
  </si>
  <si>
    <t>Chlumín</t>
  </si>
  <si>
    <t>Chlum-Korouhvice</t>
  </si>
  <si>
    <t>Chlumy</t>
  </si>
  <si>
    <t>Chlustina</t>
  </si>
  <si>
    <t>Chmelík</t>
  </si>
  <si>
    <t>Chmelná</t>
  </si>
  <si>
    <t>Chobot</t>
  </si>
  <si>
    <t>Choceň</t>
  </si>
  <si>
    <t>Chocenice</t>
  </si>
  <si>
    <t>Chocerady</t>
  </si>
  <si>
    <t>Chocnějovice</t>
  </si>
  <si>
    <t>Chocomyšl</t>
  </si>
  <si>
    <t>Chodouň</t>
  </si>
  <si>
    <t>Chodouny</t>
  </si>
  <si>
    <t>Chodov</t>
  </si>
  <si>
    <t>Chodová Planá</t>
  </si>
  <si>
    <t>Chodovlice</t>
  </si>
  <si>
    <t>Chodská Lhota</t>
  </si>
  <si>
    <t>Chodský Újezd</t>
  </si>
  <si>
    <t>Cholenice</t>
  </si>
  <si>
    <t>Cholina</t>
  </si>
  <si>
    <t>Choltice</t>
  </si>
  <si>
    <t>Chomle</t>
  </si>
  <si>
    <t>Chomutice</t>
  </si>
  <si>
    <t>Chomutov</t>
  </si>
  <si>
    <t>Chomýž</t>
  </si>
  <si>
    <t>Choratice</t>
  </si>
  <si>
    <t>Chornice</t>
  </si>
  <si>
    <t>Chorušice</t>
  </si>
  <si>
    <t>Choryně</t>
  </si>
  <si>
    <t>Choťánky</t>
  </si>
  <si>
    <t>Chotěboř</t>
  </si>
  <si>
    <t>Chotěbudice</t>
  </si>
  <si>
    <t>Chotěbuz</t>
  </si>
  <si>
    <t>Choteč</t>
  </si>
  <si>
    <t>Chotěmice</t>
  </si>
  <si>
    <t>Chotěnov</t>
  </si>
  <si>
    <t>Chotěšice</t>
  </si>
  <si>
    <t>Chotěšov</t>
  </si>
  <si>
    <t>Chotětov</t>
  </si>
  <si>
    <t>Chotěvice</t>
  </si>
  <si>
    <t>Chotíkov</t>
  </si>
  <si>
    <t>Chotilsko</t>
  </si>
  <si>
    <t>Chotiměř</t>
  </si>
  <si>
    <t>Chotiněves</t>
  </si>
  <si>
    <t>Chotovice</t>
  </si>
  <si>
    <t>Choťovice</t>
  </si>
  <si>
    <t>Chotoviny</t>
  </si>
  <si>
    <t>Chotusice</t>
  </si>
  <si>
    <t>Chotutice</t>
  </si>
  <si>
    <t>Chotýčany</t>
  </si>
  <si>
    <t>Chotyně</t>
  </si>
  <si>
    <t>Chotýšany</t>
  </si>
  <si>
    <t>Choustník</t>
  </si>
  <si>
    <t>Choustníkovo Hradiště</t>
  </si>
  <si>
    <t>Chožov</t>
  </si>
  <si>
    <t>Chraberce</t>
  </si>
  <si>
    <t>Chrast</t>
  </si>
  <si>
    <t>Chrást</t>
  </si>
  <si>
    <t>Chrastava</t>
  </si>
  <si>
    <t>Chrastavec</t>
  </si>
  <si>
    <t>Chrastavice</t>
  </si>
  <si>
    <t>Chrášťany</t>
  </si>
  <si>
    <t>Chraštice</t>
  </si>
  <si>
    <t>Chrášťovice</t>
  </si>
  <si>
    <t>Chrbonín</t>
  </si>
  <si>
    <t>Chroboly</t>
  </si>
  <si>
    <t>Chromeč</t>
  </si>
  <si>
    <t>Chropyně</t>
  </si>
  <si>
    <t>Chroustov</t>
  </si>
  <si>
    <t>Chroustovice</t>
  </si>
  <si>
    <t>Chrtníč</t>
  </si>
  <si>
    <t>Chrtníky</t>
  </si>
  <si>
    <t>Chrudichromy</t>
  </si>
  <si>
    <t>Chrudim</t>
  </si>
  <si>
    <t>Chrustenice</t>
  </si>
  <si>
    <t>Chržín</t>
  </si>
  <si>
    <t>Chřenovice</t>
  </si>
  <si>
    <t>Chřibská</t>
  </si>
  <si>
    <t>Chříč</t>
  </si>
  <si>
    <t>Chudčice</t>
  </si>
  <si>
    <t>Chudenice</t>
  </si>
  <si>
    <t>Chudenín</t>
  </si>
  <si>
    <t>Chuderov</t>
  </si>
  <si>
    <t>Chudeřice</t>
  </si>
  <si>
    <t>Chudíř</t>
  </si>
  <si>
    <t>Chudoslavice</t>
  </si>
  <si>
    <t>Chuchelna</t>
  </si>
  <si>
    <t>Chuchelná</t>
  </si>
  <si>
    <t>Chvalatice</t>
  </si>
  <si>
    <t>Chvalčov</t>
  </si>
  <si>
    <t>Chvaleč</t>
  </si>
  <si>
    <t>Chválenice</t>
  </si>
  <si>
    <t>Chvaletice</t>
  </si>
  <si>
    <t>Chvalíkovice</t>
  </si>
  <si>
    <t>Chvalkovice</t>
  </si>
  <si>
    <t>Chvalnov-Lísky</t>
  </si>
  <si>
    <t>Chvalovice</t>
  </si>
  <si>
    <t>Chvalšiny</t>
  </si>
  <si>
    <t>Chvatěruby</t>
  </si>
  <si>
    <t>Chvojenec</t>
  </si>
  <si>
    <t>Chyjice</t>
  </si>
  <si>
    <t>Chyňava</t>
  </si>
  <si>
    <t>Chýně</t>
  </si>
  <si>
    <t>Chýnice</t>
  </si>
  <si>
    <t>Chýnov</t>
  </si>
  <si>
    <t>Chýstovice</t>
  </si>
  <si>
    <t>Chyše</t>
  </si>
  <si>
    <t>Chyšky</t>
  </si>
  <si>
    <t>Chyšná</t>
  </si>
  <si>
    <t>Chýšť</t>
  </si>
  <si>
    <t>Ivaň</t>
  </si>
  <si>
    <t>Ivančice</t>
  </si>
  <si>
    <t>Ivanovice na Hané</t>
  </si>
  <si>
    <t>Jabkenice</t>
  </si>
  <si>
    <t>Jabloňany</t>
  </si>
  <si>
    <t>Jablonec nad Jizerou</t>
  </si>
  <si>
    <t>Jablonec nad Nisou</t>
  </si>
  <si>
    <t>Jablonná</t>
  </si>
  <si>
    <t>Jablonné nad Orlicí</t>
  </si>
  <si>
    <t>Jablonné v Podještědí</t>
  </si>
  <si>
    <t>Jabloňov</t>
  </si>
  <si>
    <t>Jablůnka</t>
  </si>
  <si>
    <t>Jablunkov</t>
  </si>
  <si>
    <t>Jahodov</t>
  </si>
  <si>
    <t>Jáchymov</t>
  </si>
  <si>
    <t>Jakartovice</t>
  </si>
  <si>
    <t>Jakubčovice nad Odrou</t>
  </si>
  <si>
    <t>Jakubov u Moravských Budějovic</t>
  </si>
  <si>
    <t>Jakubovice</t>
  </si>
  <si>
    <t>Jalubí</t>
  </si>
  <si>
    <t>Jamné</t>
  </si>
  <si>
    <t>Jamné nad Orlicí</t>
  </si>
  <si>
    <t>Jamolice</t>
  </si>
  <si>
    <t>Jámy</t>
  </si>
  <si>
    <t>Jankov</t>
  </si>
  <si>
    <t>Jankovice</t>
  </si>
  <si>
    <t>Janoušov</t>
  </si>
  <si>
    <t>Janov</t>
  </si>
  <si>
    <t>Janov nad Nisou</t>
  </si>
  <si>
    <t>Janová</t>
  </si>
  <si>
    <t>Janovice</t>
  </si>
  <si>
    <t>Janovice nad Úhlavou</t>
  </si>
  <si>
    <t>Janovice v Podještědí</t>
  </si>
  <si>
    <t>Janská</t>
  </si>
  <si>
    <t>Janské Lázně</t>
  </si>
  <si>
    <t>Janův Důl</t>
  </si>
  <si>
    <t>Janůvky</t>
  </si>
  <si>
    <t>Jarcová</t>
  </si>
  <si>
    <t>Jarohněvice</t>
  </si>
  <si>
    <t>Jaroměř</t>
  </si>
  <si>
    <t>Jaroměřice</t>
  </si>
  <si>
    <t>Jaroměřice nad Rokytnou</t>
  </si>
  <si>
    <t>Jaroslav</t>
  </si>
  <si>
    <t>Jaroslavice</t>
  </si>
  <si>
    <t>Jarošov</t>
  </si>
  <si>
    <t>Jarošov nad Nežárkou</t>
  </si>
  <si>
    <t>Jarov</t>
  </si>
  <si>
    <t>Jarpice</t>
  </si>
  <si>
    <t>Jasenice</t>
  </si>
  <si>
    <t>Jasenná</t>
  </si>
  <si>
    <t>Javor</t>
  </si>
  <si>
    <t>Javorek</t>
  </si>
  <si>
    <t>Javornice</t>
  </si>
  <si>
    <t>Javorník</t>
  </si>
  <si>
    <t>Javůrek</t>
  </si>
  <si>
    <t>Jedlá</t>
  </si>
  <si>
    <t>Jedlany</t>
  </si>
  <si>
    <t>Jedlí</t>
  </si>
  <si>
    <t>Jedlová</t>
  </si>
  <si>
    <t>Jedomělice</t>
  </si>
  <si>
    <t>Jedousov</t>
  </si>
  <si>
    <t>Jedovnice</t>
  </si>
  <si>
    <t>Jehnědí</t>
  </si>
  <si>
    <t>Jemnice</t>
  </si>
  <si>
    <t>Jemníky</t>
  </si>
  <si>
    <t>Jenčice</t>
  </si>
  <si>
    <t>Jeneč</t>
  </si>
  <si>
    <t>Jeníkov</t>
  </si>
  <si>
    <t>Jeníkovice</t>
  </si>
  <si>
    <t>Jenišov</t>
  </si>
  <si>
    <t>Jenišovice</t>
  </si>
  <si>
    <t>Jenštejn</t>
  </si>
  <si>
    <t>Jersín</t>
  </si>
  <si>
    <t>Jeřice</t>
  </si>
  <si>
    <t>Jeřišno</t>
  </si>
  <si>
    <t>Jeřmanice</t>
  </si>
  <si>
    <t>Jesenec</t>
  </si>
  <si>
    <t>Jesenice</t>
  </si>
  <si>
    <t>Jeseník</t>
  </si>
  <si>
    <t>Jeseník nad Odrou</t>
  </si>
  <si>
    <t>Jesenný</t>
  </si>
  <si>
    <t>Jestřabí</t>
  </si>
  <si>
    <t>Jestřabí Lhota</t>
  </si>
  <si>
    <t>Jestřabí v Krkonoších</t>
  </si>
  <si>
    <t>Jestřebí</t>
  </si>
  <si>
    <t>Ješetice</t>
  </si>
  <si>
    <t>Jetětice</t>
  </si>
  <si>
    <t>Jetřichov</t>
  </si>
  <si>
    <t>Jetřichovice</t>
  </si>
  <si>
    <t>Jevany</t>
  </si>
  <si>
    <t>Jevíčko</t>
  </si>
  <si>
    <t>Jeviněves</t>
  </si>
  <si>
    <t>Jevišovice</t>
  </si>
  <si>
    <t>Jevišovka</t>
  </si>
  <si>
    <t>Jezbořice</t>
  </si>
  <si>
    <t>Jezdkovice</t>
  </si>
  <si>
    <t>Jezdovice</t>
  </si>
  <si>
    <t>Jezernice</t>
  </si>
  <si>
    <t>Jezeřany-Maršovice</t>
  </si>
  <si>
    <t>Ježená</t>
  </si>
  <si>
    <t>Ježkovice</t>
  </si>
  <si>
    <t>Ježov</t>
  </si>
  <si>
    <t>Ježovy</t>
  </si>
  <si>
    <t>Jickovice</t>
  </si>
  <si>
    <t>Jičín</t>
  </si>
  <si>
    <t>Jičíněves</t>
  </si>
  <si>
    <t>Jihlava</t>
  </si>
  <si>
    <t>Jihlávka</t>
  </si>
  <si>
    <t>Jíkev</t>
  </si>
  <si>
    <t>Jilem</t>
  </si>
  <si>
    <t>Jilemnice</t>
  </si>
  <si>
    <t>Jílové</t>
  </si>
  <si>
    <t>Jílové u Držkova</t>
  </si>
  <si>
    <t>Jílové u Prahy</t>
  </si>
  <si>
    <t>Jílovice</t>
  </si>
  <si>
    <t>Jíloviště</t>
  </si>
  <si>
    <t>Jimlín</t>
  </si>
  <si>
    <t>Jimramov</t>
  </si>
  <si>
    <t>Jinačovice</t>
  </si>
  <si>
    <t>Jince</t>
  </si>
  <si>
    <t>Jindřichov</t>
  </si>
  <si>
    <t>Jindřichovice</t>
  </si>
  <si>
    <t>Jindřichovice pod Smrkem</t>
  </si>
  <si>
    <t>Jindřichův Hradec</t>
  </si>
  <si>
    <t>Jinín</t>
  </si>
  <si>
    <t>Jinočany</t>
  </si>
  <si>
    <t>Jinolice</t>
  </si>
  <si>
    <t>Jinošov</t>
  </si>
  <si>
    <t>Jiratice</t>
  </si>
  <si>
    <t>Jirkov</t>
  </si>
  <si>
    <t>Jirny</t>
  </si>
  <si>
    <t>Jiřetín pod Bukovou</t>
  </si>
  <si>
    <t>Jiřetín pod Jedlovou</t>
  </si>
  <si>
    <t>Jiřice</t>
  </si>
  <si>
    <t>Jiřice u Miroslavi</t>
  </si>
  <si>
    <t>Jiřice u Moravských Budějovic</t>
  </si>
  <si>
    <t>Jiříkov</t>
  </si>
  <si>
    <t>Jiříkovice</t>
  </si>
  <si>
    <t>Jistebnice</t>
  </si>
  <si>
    <t>Jistebník</t>
  </si>
  <si>
    <t>Jitkov</t>
  </si>
  <si>
    <t>Jivina</t>
  </si>
  <si>
    <t>Jívka</t>
  </si>
  <si>
    <t>Jivno</t>
  </si>
  <si>
    <t>Jívová</t>
  </si>
  <si>
    <t>Jívoví</t>
  </si>
  <si>
    <t>Jizbice</t>
  </si>
  <si>
    <t>Jizerní Vtelno</t>
  </si>
  <si>
    <t>Josefov</t>
  </si>
  <si>
    <t>Josefův Důl</t>
  </si>
  <si>
    <t>Kacákova Lhota</t>
  </si>
  <si>
    <t>Kacanovy</t>
  </si>
  <si>
    <t>Kaceřov</t>
  </si>
  <si>
    <t>Kácov</t>
  </si>
  <si>
    <t>Kačice</t>
  </si>
  <si>
    <t>Kačlehy</t>
  </si>
  <si>
    <t>Kadaň</t>
  </si>
  <si>
    <t>Kadlín</t>
  </si>
  <si>
    <t>Kadolec</t>
  </si>
  <si>
    <t>Kadov</t>
  </si>
  <si>
    <t>Kájov</t>
  </si>
  <si>
    <t>Kakejcov</t>
  </si>
  <si>
    <t>Kalek</t>
  </si>
  <si>
    <t>Kalenice</t>
  </si>
  <si>
    <t>Kalhov</t>
  </si>
  <si>
    <t>Kaliště</t>
  </si>
  <si>
    <t>Kalivody</t>
  </si>
  <si>
    <t>Kaly</t>
  </si>
  <si>
    <t>Kamberk</t>
  </si>
  <si>
    <t>Kámen</t>
  </si>
  <si>
    <t>Kamenec</t>
  </si>
  <si>
    <t>Kamenec u Poličky</t>
  </si>
  <si>
    <t>Kamenice</t>
  </si>
  <si>
    <t>Kamenice nad Lipou</t>
  </si>
  <si>
    <t>Kamenický Šenov</t>
  </si>
  <si>
    <t>Kameničky</t>
  </si>
  <si>
    <t>Kameničná</t>
  </si>
  <si>
    <t>Kamenná</t>
  </si>
  <si>
    <t>Kamenná Horka</t>
  </si>
  <si>
    <t>Kamenná Lhota</t>
  </si>
  <si>
    <t>Kamenné Zboží</t>
  </si>
  <si>
    <t>Kamenné Žehrovice</t>
  </si>
  <si>
    <t>Kamenný Malíkov</t>
  </si>
  <si>
    <t>Kamenný Most</t>
  </si>
  <si>
    <t>Kamenný Přívoz</t>
  </si>
  <si>
    <t>Kamenný Újezd</t>
  </si>
  <si>
    <t>Kamýk</t>
  </si>
  <si>
    <t>Kamýk nad Vltavou</t>
  </si>
  <si>
    <t>Kanice</t>
  </si>
  <si>
    <t>Kaničky</t>
  </si>
  <si>
    <t>Kanina</t>
  </si>
  <si>
    <t>Kaňovice</t>
  </si>
  <si>
    <t>Kaplice</t>
  </si>
  <si>
    <t>Káranice</t>
  </si>
  <si>
    <t>Káraný</t>
  </si>
  <si>
    <t>Kardašova Řečice</t>
  </si>
  <si>
    <t>Karle</t>
  </si>
  <si>
    <t>Karlík</t>
  </si>
  <si>
    <t>Karlín</t>
  </si>
  <si>
    <t>Karlov</t>
  </si>
  <si>
    <t>Karlova Studánka</t>
  </si>
  <si>
    <t>Karlova Ves</t>
  </si>
  <si>
    <t>Karlovice</t>
  </si>
  <si>
    <t>Karlovy Vary</t>
  </si>
  <si>
    <t>Karlštejn</t>
  </si>
  <si>
    <t>Karolín</t>
  </si>
  <si>
    <t>Karolinka</t>
  </si>
  <si>
    <t>Karviná</t>
  </si>
  <si>
    <t>Kařez</t>
  </si>
  <si>
    <t>Kařízek</t>
  </si>
  <si>
    <t>Kasalice</t>
  </si>
  <si>
    <t>Kasejovice</t>
  </si>
  <si>
    <t>Kašava</t>
  </si>
  <si>
    <t>Kašnice</t>
  </si>
  <si>
    <t>Kašperské Hory</t>
  </si>
  <si>
    <t>Kateřinice</t>
  </si>
  <si>
    <t>Katov</t>
  </si>
  <si>
    <t>Katovice</t>
  </si>
  <si>
    <t>Katusice</t>
  </si>
  <si>
    <t>Kaznějov</t>
  </si>
  <si>
    <t>Kbel</t>
  </si>
  <si>
    <t>Kbelany</t>
  </si>
  <si>
    <t>Kbelnice</t>
  </si>
  <si>
    <t>Kdousov</t>
  </si>
  <si>
    <t>Kdyně</t>
  </si>
  <si>
    <t>Keblice</t>
  </si>
  <si>
    <t>Keblov</t>
  </si>
  <si>
    <t>Kejnice</t>
  </si>
  <si>
    <t>Kejžlice</t>
  </si>
  <si>
    <t>Kelč</t>
  </si>
  <si>
    <t>Kelčany</t>
  </si>
  <si>
    <t>Kelníky</t>
  </si>
  <si>
    <t>Kestřany</t>
  </si>
  <si>
    <t>Ketkovice</t>
  </si>
  <si>
    <t>Klabava</t>
  </si>
  <si>
    <t>Kladeruby</t>
  </si>
  <si>
    <t>Kladeruby nad Oslavou</t>
  </si>
  <si>
    <t>Kladky</t>
  </si>
  <si>
    <t>Kladníky</t>
  </si>
  <si>
    <t>Kladno</t>
  </si>
  <si>
    <t>Kladruby</t>
  </si>
  <si>
    <t>Kladruby nad Labem</t>
  </si>
  <si>
    <t>Klamoš</t>
  </si>
  <si>
    <t>Klapý</t>
  </si>
  <si>
    <t>Klášter</t>
  </si>
  <si>
    <t>Klášter Hradiště nad Jizerou</t>
  </si>
  <si>
    <t>Klášterec nad Ohří</t>
  </si>
  <si>
    <t>Klášterec nad Orlicí</t>
  </si>
  <si>
    <t>Klášterní Skalice</t>
  </si>
  <si>
    <t>Klášterská Lhota</t>
  </si>
  <si>
    <t>Klatovec</t>
  </si>
  <si>
    <t>Klatovy</t>
  </si>
  <si>
    <t>Klec</t>
  </si>
  <si>
    <t>Klecany</t>
  </si>
  <si>
    <t>Klenčí pod Čerchovem</t>
  </si>
  <si>
    <t>Kleneč</t>
  </si>
  <si>
    <t>Klenová</t>
  </si>
  <si>
    <t>Klenovice</t>
  </si>
  <si>
    <t>Klenovice na Hané</t>
  </si>
  <si>
    <t>Klentnice</t>
  </si>
  <si>
    <t>Klešice</t>
  </si>
  <si>
    <t>Klíčany</t>
  </si>
  <si>
    <t>Klimkovice</t>
  </si>
  <si>
    <t>Klínec</t>
  </si>
  <si>
    <t>Klíny</t>
  </si>
  <si>
    <t>Klobouky u Brna</t>
  </si>
  <si>
    <t>Klobuky</t>
  </si>
  <si>
    <t>Klokočí</t>
  </si>
  <si>
    <t>Klokočná</t>
  </si>
  <si>
    <t>Klokočov</t>
  </si>
  <si>
    <t>Klopina</t>
  </si>
  <si>
    <t>Klopotovice</t>
  </si>
  <si>
    <t>Klučenice</t>
  </si>
  <si>
    <t>Klučov</t>
  </si>
  <si>
    <t>Kluky</t>
  </si>
  <si>
    <t>Kly</t>
  </si>
  <si>
    <t>Kmetiněves</t>
  </si>
  <si>
    <t>Kněždub</t>
  </si>
  <si>
    <t>Kněževes</t>
  </si>
  <si>
    <t>Kněžice</t>
  </si>
  <si>
    <t>Kněžičky</t>
  </si>
  <si>
    <t>Kněžmost</t>
  </si>
  <si>
    <t>Kněžnice</t>
  </si>
  <si>
    <t>Kněžpole</t>
  </si>
  <si>
    <t>Knínice</t>
  </si>
  <si>
    <t>Knínice u Boskovic</t>
  </si>
  <si>
    <t>Kňovice</t>
  </si>
  <si>
    <t>Knovíz</t>
  </si>
  <si>
    <t>Knyk</t>
  </si>
  <si>
    <t>Koberovice</t>
  </si>
  <si>
    <t>Koberovy</t>
  </si>
  <si>
    <t>Kobeřice</t>
  </si>
  <si>
    <t>Kobeřice u Brna</t>
  </si>
  <si>
    <t>Kobylá nad Vidnavkou</t>
  </si>
  <si>
    <t>Kobylí</t>
  </si>
  <si>
    <t>Kobylice</t>
  </si>
  <si>
    <t>Kobylnice</t>
  </si>
  <si>
    <t>Kobyly</t>
  </si>
  <si>
    <t>Kocbeře</t>
  </si>
  <si>
    <t>Kocelovice</t>
  </si>
  <si>
    <t>Koclířov</t>
  </si>
  <si>
    <t>Kočí</t>
  </si>
  <si>
    <t>Kočín</t>
  </si>
  <si>
    <t>Kočov</t>
  </si>
  <si>
    <t>Kohoutov</t>
  </si>
  <si>
    <t>Kochánky</t>
  </si>
  <si>
    <t>Kochánov</t>
  </si>
  <si>
    <t>Kojatice</t>
  </si>
  <si>
    <t>Kojatín</t>
  </si>
  <si>
    <t>Kojátky</t>
  </si>
  <si>
    <t>Kojčice</t>
  </si>
  <si>
    <t>Kojetice</t>
  </si>
  <si>
    <t>Kojetín</t>
  </si>
  <si>
    <t>Kojice</t>
  </si>
  <si>
    <t>Kokašice</t>
  </si>
  <si>
    <t>Kokory</t>
  </si>
  <si>
    <t>Kokořín</t>
  </si>
  <si>
    <t>Kolaje</t>
  </si>
  <si>
    <t>Koldín</t>
  </si>
  <si>
    <t>Koleč</t>
  </si>
  <si>
    <t>Kolešov</t>
  </si>
  <si>
    <t>Kolešovice</t>
  </si>
  <si>
    <t>Kolín</t>
  </si>
  <si>
    <t>Kolinec</t>
  </si>
  <si>
    <t>Kolomuty</t>
  </si>
  <si>
    <t>Kolová</t>
  </si>
  <si>
    <t>Koloveč</t>
  </si>
  <si>
    <t>Kolšov</t>
  </si>
  <si>
    <t>Komárno</t>
  </si>
  <si>
    <t>Komárov</t>
  </si>
  <si>
    <t>Komárovice</t>
  </si>
  <si>
    <t>Komařice</t>
  </si>
  <si>
    <t>Komňa</t>
  </si>
  <si>
    <t>Komorní Lhotka</t>
  </si>
  <si>
    <t>Komorovice</t>
  </si>
  <si>
    <t>Komořany</t>
  </si>
  <si>
    <t>Konárovice</t>
  </si>
  <si>
    <t>Kondrac</t>
  </si>
  <si>
    <t>Konecchlumí</t>
  </si>
  <si>
    <t>Koněprusy</t>
  </si>
  <si>
    <t>Koněšín</t>
  </si>
  <si>
    <t>Konětopy</t>
  </si>
  <si>
    <t>Konice</t>
  </si>
  <si>
    <t>Konojedy</t>
  </si>
  <si>
    <t>Konstantinovy Lázně</t>
  </si>
  <si>
    <t>Kopidlno</t>
  </si>
  <si>
    <t>Kopidlo</t>
  </si>
  <si>
    <t>Kopřivná</t>
  </si>
  <si>
    <t>Kopřivnice</t>
  </si>
  <si>
    <t>Korkyně</t>
  </si>
  <si>
    <t>Kornatice</t>
  </si>
  <si>
    <t>Korno</t>
  </si>
  <si>
    <t>Korolupy</t>
  </si>
  <si>
    <t>Korouhev</t>
  </si>
  <si>
    <t>Koroužné</t>
  </si>
  <si>
    <t>Korozluky</t>
  </si>
  <si>
    <t>Koruna</t>
  </si>
  <si>
    <t>Koryčany</t>
  </si>
  <si>
    <t>Koryta</t>
  </si>
  <si>
    <t>Korytná</t>
  </si>
  <si>
    <t>Kořenec</t>
  </si>
  <si>
    <t>Kořenice</t>
  </si>
  <si>
    <t>Kořenov</t>
  </si>
  <si>
    <t>Kosice</t>
  </si>
  <si>
    <t>Kosičky</t>
  </si>
  <si>
    <t>Kosmonosy</t>
  </si>
  <si>
    <t>Kosoř</t>
  </si>
  <si>
    <t>Kosořice</t>
  </si>
  <si>
    <t>Kosořín</t>
  </si>
  <si>
    <t>Kosov</t>
  </si>
  <si>
    <t>Kosova Hora</t>
  </si>
  <si>
    <t>Kostelany</t>
  </si>
  <si>
    <t>Kostelany nad Moravou</t>
  </si>
  <si>
    <t>Kostelec</t>
  </si>
  <si>
    <t>Kostelec na Hané</t>
  </si>
  <si>
    <t>Kostelec nad Černými lesy</t>
  </si>
  <si>
    <t>Kostelec nad Labem</t>
  </si>
  <si>
    <t>Kostelec nad Orlicí</t>
  </si>
  <si>
    <t>Kostelec nad Vltavou</t>
  </si>
  <si>
    <t>Kostelec u Heřmanova Městce</t>
  </si>
  <si>
    <t>Kostelec u Holešova</t>
  </si>
  <si>
    <t>Kostelec u Křížků</t>
  </si>
  <si>
    <t>Kostelecké Horky</t>
  </si>
  <si>
    <t>Kostelní Hlavno</t>
  </si>
  <si>
    <t>Kostelní Lhota</t>
  </si>
  <si>
    <t>Kostelní Myslová</t>
  </si>
  <si>
    <t>Kostelní Radouň</t>
  </si>
  <si>
    <t>Kostelní Vydří</t>
  </si>
  <si>
    <t>Kostěnice</t>
  </si>
  <si>
    <t>Kostice</t>
  </si>
  <si>
    <t>Kostníky</t>
  </si>
  <si>
    <t>Kostomlátky</t>
  </si>
  <si>
    <t>Kostomlaty nad Labem</t>
  </si>
  <si>
    <t>Kostomlaty pod Milešovkou</t>
  </si>
  <si>
    <t>Kostomlaty pod Řípem</t>
  </si>
  <si>
    <t>Košařiska</t>
  </si>
  <si>
    <t>Košátky</t>
  </si>
  <si>
    <t>Košetice</t>
  </si>
  <si>
    <t>Košice</t>
  </si>
  <si>
    <t>Košík</t>
  </si>
  <si>
    <t>Košíky</t>
  </si>
  <si>
    <t>Košín</t>
  </si>
  <si>
    <t>Košťálov</t>
  </si>
  <si>
    <t>Košťany</t>
  </si>
  <si>
    <t>Koštice</t>
  </si>
  <si>
    <t>Kotenčice</t>
  </si>
  <si>
    <t>Kotlasy</t>
  </si>
  <si>
    <t>Kotopeky</t>
  </si>
  <si>
    <t>Kotovice</t>
  </si>
  <si>
    <t>Kotvrdovice</t>
  </si>
  <si>
    <t>Kounice</t>
  </si>
  <si>
    <t>Kounov</t>
  </si>
  <si>
    <t>Koupě</t>
  </si>
  <si>
    <t>Kouřim</t>
  </si>
  <si>
    <t>Kout na Šumavě</t>
  </si>
  <si>
    <t>Kouty</t>
  </si>
  <si>
    <t>Kovač</t>
  </si>
  <si>
    <t>Kovalovice</t>
  </si>
  <si>
    <t>Koválovice-Osíčany</t>
  </si>
  <si>
    <t>Kováň</t>
  </si>
  <si>
    <t>Kovanec</t>
  </si>
  <si>
    <t>Kovanice</t>
  </si>
  <si>
    <t>Kovářov</t>
  </si>
  <si>
    <t>Kovářská</t>
  </si>
  <si>
    <t>Kovčín</t>
  </si>
  <si>
    <t>Kozárov</t>
  </si>
  <si>
    <t>Kozárovice</t>
  </si>
  <si>
    <t>Kozlany</t>
  </si>
  <si>
    <t>Kozlov</t>
  </si>
  <si>
    <t>Kozlovice</t>
  </si>
  <si>
    <t>Kozly</t>
  </si>
  <si>
    <t>Kozmice</t>
  </si>
  <si>
    <t>Kozojedy</t>
  </si>
  <si>
    <t>Kozojídky</t>
  </si>
  <si>
    <t>Kozolupy</t>
  </si>
  <si>
    <t>Kozomín</t>
  </si>
  <si>
    <t>Kožichovice</t>
  </si>
  <si>
    <t>Kožlany</t>
  </si>
  <si>
    <t>Kožlí</t>
  </si>
  <si>
    <t>Kožušany-Tážaly</t>
  </si>
  <si>
    <t>Kožušice</t>
  </si>
  <si>
    <t>Krabčice</t>
  </si>
  <si>
    <t>Kraborovice</t>
  </si>
  <si>
    <t>Krahulčí</t>
  </si>
  <si>
    <t>Krahulov</t>
  </si>
  <si>
    <t>Krajková</t>
  </si>
  <si>
    <t>Krajníčko</t>
  </si>
  <si>
    <t>Krakov</t>
  </si>
  <si>
    <t>Krakovany</t>
  </si>
  <si>
    <t>Krakovec</t>
  </si>
  <si>
    <t>Kralice na Hané</t>
  </si>
  <si>
    <t>Kralice nad Oslavou</t>
  </si>
  <si>
    <t>Králíky</t>
  </si>
  <si>
    <t>Králova Lhota</t>
  </si>
  <si>
    <t>Královec</t>
  </si>
  <si>
    <t>Kralovice</t>
  </si>
  <si>
    <t>Královice</t>
  </si>
  <si>
    <t>Královské Poříčí</t>
  </si>
  <si>
    <t>Kralupy nad Vltavou</t>
  </si>
  <si>
    <t>Králův Dvůr</t>
  </si>
  <si>
    <t>Kramolín</t>
  </si>
  <si>
    <t>Kramolna</t>
  </si>
  <si>
    <t>Kraselov</t>
  </si>
  <si>
    <t>Krásensko</t>
  </si>
  <si>
    <t>Krasíkov</t>
  </si>
  <si>
    <t>Krasíkovice</t>
  </si>
  <si>
    <t>Kraslice</t>
  </si>
  <si>
    <t>Krásná</t>
  </si>
  <si>
    <t>Krásná Hora</t>
  </si>
  <si>
    <t>Krásná Hora nad Vltavou</t>
  </si>
  <si>
    <t>Krásná Lípa</t>
  </si>
  <si>
    <t>Krásná Ves</t>
  </si>
  <si>
    <t>Krásné</t>
  </si>
  <si>
    <t>Krásné Údolí</t>
  </si>
  <si>
    <t>Krásněves</t>
  </si>
  <si>
    <t>Krásno</t>
  </si>
  <si>
    <t>Krásný Dvůr</t>
  </si>
  <si>
    <t>Krásný Les</t>
  </si>
  <si>
    <t>Krasonice</t>
  </si>
  <si>
    <t>Krasov</t>
  </si>
  <si>
    <t>Krasová</t>
  </si>
  <si>
    <t>Krašlovice</t>
  </si>
  <si>
    <t>Krašovice</t>
  </si>
  <si>
    <t>Krátká Ves</t>
  </si>
  <si>
    <t>Kratochvilka</t>
  </si>
  <si>
    <t>Kratonohy</t>
  </si>
  <si>
    <t>Krátošice</t>
  </si>
  <si>
    <t>Kratušín</t>
  </si>
  <si>
    <t>Kravaře</t>
  </si>
  <si>
    <t>Kravsko</t>
  </si>
  <si>
    <t>Krčmaň</t>
  </si>
  <si>
    <t>Krejnice</t>
  </si>
  <si>
    <t>Krhanice</t>
  </si>
  <si>
    <t>Krhov</t>
  </si>
  <si>
    <t>Krhová</t>
  </si>
  <si>
    <t>Krhovice</t>
  </si>
  <si>
    <t>Krchleby</t>
  </si>
  <si>
    <t>Krmelín</t>
  </si>
  <si>
    <t>Krňany</t>
  </si>
  <si>
    <t>Krnov</t>
  </si>
  <si>
    <t>Krnsko</t>
  </si>
  <si>
    <t>Krokočín</t>
  </si>
  <si>
    <t>Kroměříž</t>
  </si>
  <si>
    <t>Krompach</t>
  </si>
  <si>
    <t>Kropáčova Vrutice</t>
  </si>
  <si>
    <t>Kroučová</t>
  </si>
  <si>
    <t>Krouna</t>
  </si>
  <si>
    <t>Krsy</t>
  </si>
  <si>
    <t>Krtov</t>
  </si>
  <si>
    <t>Krty</t>
  </si>
  <si>
    <t>Krty-Hradec</t>
  </si>
  <si>
    <t>Krucemburk</t>
  </si>
  <si>
    <t>Kruh</t>
  </si>
  <si>
    <t>Krumsín</t>
  </si>
  <si>
    <t>Krumvíř</t>
  </si>
  <si>
    <t>Krupá</t>
  </si>
  <si>
    <t>Krupka</t>
  </si>
  <si>
    <t>Krušovice</t>
  </si>
  <si>
    <t>Kružberk</t>
  </si>
  <si>
    <t>Krychnov</t>
  </si>
  <si>
    <t>Kryry</t>
  </si>
  <si>
    <t>Kryštofovo Údolí</t>
  </si>
  <si>
    <t>Kryštofovy Hamry</t>
  </si>
  <si>
    <t>Křeč</t>
  </si>
  <si>
    <t>Křečhoř</t>
  </si>
  <si>
    <t>Křečkov</t>
  </si>
  <si>
    <t>Křečovice</t>
  </si>
  <si>
    <t>Křekov</t>
  </si>
  <si>
    <t>Křelov-Břuchotín</t>
  </si>
  <si>
    <t>Křelovice</t>
  </si>
  <si>
    <t>Křemže</t>
  </si>
  <si>
    <t>Křenek</t>
  </si>
  <si>
    <t>Křenice</t>
  </si>
  <si>
    <t>Křenov</t>
  </si>
  <si>
    <t>Křenovice</t>
  </si>
  <si>
    <t>Křenovy</t>
  </si>
  <si>
    <t>Křepenice</t>
  </si>
  <si>
    <t>Křepice</t>
  </si>
  <si>
    <t>Křesetice</t>
  </si>
  <si>
    <t>Křesín</t>
  </si>
  <si>
    <t>Křešice</t>
  </si>
  <si>
    <t>Křešín</t>
  </si>
  <si>
    <t>Křetín</t>
  </si>
  <si>
    <t>Křičeň</t>
  </si>
  <si>
    <t>Křídla</t>
  </si>
  <si>
    <t>Křídlůvky</t>
  </si>
  <si>
    <t>Křimov</t>
  </si>
  <si>
    <t>Křinec</t>
  </si>
  <si>
    <t>Křinice</t>
  </si>
  <si>
    <t>Křišťanov</t>
  </si>
  <si>
    <t>Křišťanovice</t>
  </si>
  <si>
    <t>Křivoklát</t>
  </si>
  <si>
    <t>Křivsoudov</t>
  </si>
  <si>
    <t>Křižánky</t>
  </si>
  <si>
    <t>Křižanov</t>
  </si>
  <si>
    <t>Křižanovice</t>
  </si>
  <si>
    <t>Křižanovice u Vyškova</t>
  </si>
  <si>
    <t>Křižany</t>
  </si>
  <si>
    <t>Křižínkov</t>
  </si>
  <si>
    <t>Křížkový Újezdec</t>
  </si>
  <si>
    <t>Křižovatka</t>
  </si>
  <si>
    <t>Křoví</t>
  </si>
  <si>
    <t>Křtěnov</t>
  </si>
  <si>
    <t>Křtiny</t>
  </si>
  <si>
    <t>Křtomil</t>
  </si>
  <si>
    <t>Kšely</t>
  </si>
  <si>
    <t>Kšice</t>
  </si>
  <si>
    <t>Ktiš</t>
  </si>
  <si>
    <t>Ktová</t>
  </si>
  <si>
    <t>Kublov</t>
  </si>
  <si>
    <t>Kubova Huť</t>
  </si>
  <si>
    <t>Kubšice</t>
  </si>
  <si>
    <t>Kučerov</t>
  </si>
  <si>
    <t>Kučeř</t>
  </si>
  <si>
    <t>Kudlovice</t>
  </si>
  <si>
    <t>Kuchařovice</t>
  </si>
  <si>
    <t>Kujavy</t>
  </si>
  <si>
    <t>Kukle</t>
  </si>
  <si>
    <t>Kuklík</t>
  </si>
  <si>
    <t>Kuks</t>
  </si>
  <si>
    <t>Kulířov</t>
  </si>
  <si>
    <t>Kunčice</t>
  </si>
  <si>
    <t>Kunčice nad Labem</t>
  </si>
  <si>
    <t>Kunčice pod Ondřejníkem</t>
  </si>
  <si>
    <t>Kunčina</t>
  </si>
  <si>
    <t>Kunčina Ves</t>
  </si>
  <si>
    <t>Kundratice</t>
  </si>
  <si>
    <t>Kunějovice</t>
  </si>
  <si>
    <t>Kunemil</t>
  </si>
  <si>
    <t>Kunětice</t>
  </si>
  <si>
    <t>Kunice</t>
  </si>
  <si>
    <t>Kuničky</t>
  </si>
  <si>
    <t>Kunín</t>
  </si>
  <si>
    <t>Kunkovice</t>
  </si>
  <si>
    <t>Kunovice</t>
  </si>
  <si>
    <t>Kuňovice</t>
  </si>
  <si>
    <t>Kunratice</t>
  </si>
  <si>
    <t>Kunratice u Cvikova</t>
  </si>
  <si>
    <t>Kunštát</t>
  </si>
  <si>
    <t>Kunvald</t>
  </si>
  <si>
    <t>Kunžak</t>
  </si>
  <si>
    <t>Kupařovice</t>
  </si>
  <si>
    <t>Kurdějov</t>
  </si>
  <si>
    <t>Kuroslepy</t>
  </si>
  <si>
    <t>Kurovice</t>
  </si>
  <si>
    <t>Kuřim</t>
  </si>
  <si>
    <t>Kuřimany</t>
  </si>
  <si>
    <t>Kuřimská Nová Ves</t>
  </si>
  <si>
    <t>Kuřimské Jestřabí</t>
  </si>
  <si>
    <t>Kutná Hora</t>
  </si>
  <si>
    <t>Kutrovice</t>
  </si>
  <si>
    <t>Kuželov</t>
  </si>
  <si>
    <t>Kvasice</t>
  </si>
  <si>
    <t>Kvasiny</t>
  </si>
  <si>
    <t>Kváskovice</t>
  </si>
  <si>
    <t>Kvášňovice</t>
  </si>
  <si>
    <t>Květinov</t>
  </si>
  <si>
    <t>Květná</t>
  </si>
  <si>
    <t>Květnice</t>
  </si>
  <si>
    <t>Květov</t>
  </si>
  <si>
    <t>Kvíčovice</t>
  </si>
  <si>
    <t>Kvilda</t>
  </si>
  <si>
    <t>Kvílice</t>
  </si>
  <si>
    <t>Kvítkov</t>
  </si>
  <si>
    <t>Kvítkovice</t>
  </si>
  <si>
    <t>Kyje</t>
  </si>
  <si>
    <t>Kyjov</t>
  </si>
  <si>
    <t>Kyjovice</t>
  </si>
  <si>
    <t>Kynice</t>
  </si>
  <si>
    <t>Kynšperk nad Ohří</t>
  </si>
  <si>
    <t>Kyselka</t>
  </si>
  <si>
    <t>Kyselovice</t>
  </si>
  <si>
    <t>Kyšice</t>
  </si>
  <si>
    <t>Kyškovice</t>
  </si>
  <si>
    <t>Kytín</t>
  </si>
  <si>
    <t>Kytlice</t>
  </si>
  <si>
    <t>Labská Stráň</t>
  </si>
  <si>
    <t>Labské Chrčice</t>
  </si>
  <si>
    <t>Labuty</t>
  </si>
  <si>
    <t>Lačnov</t>
  </si>
  <si>
    <t>Ladná</t>
  </si>
  <si>
    <t>Lahošť</t>
  </si>
  <si>
    <t>Lampertice</t>
  </si>
  <si>
    <t>Lančov</t>
  </si>
  <si>
    <t>Lánov</t>
  </si>
  <si>
    <t>Lanškroun</t>
  </si>
  <si>
    <t>Lány</t>
  </si>
  <si>
    <t>Lány u Dašic</t>
  </si>
  <si>
    <t>Lanžhot</t>
  </si>
  <si>
    <t>Lanžov</t>
  </si>
  <si>
    <t>Lásenice</t>
  </si>
  <si>
    <t>Laškov</t>
  </si>
  <si>
    <t>Lašovice</t>
  </si>
  <si>
    <t>Lavičky</t>
  </si>
  <si>
    <t>Lavičné</t>
  </si>
  <si>
    <t>Láz</t>
  </si>
  <si>
    <t>Lazinov</t>
  </si>
  <si>
    <t>Lázně Bělohrad</t>
  </si>
  <si>
    <t>Lázně Bohdaneč</t>
  </si>
  <si>
    <t>Lázně Kynžvart</t>
  </si>
  <si>
    <t>Lázně Libverda</t>
  </si>
  <si>
    <t>Lázně Toušeň</t>
  </si>
  <si>
    <t>Lazníčky</t>
  </si>
  <si>
    <t>Lazníky</t>
  </si>
  <si>
    <t>Lazsko</t>
  </si>
  <si>
    <t>Lažánky</t>
  </si>
  <si>
    <t>Lažany</t>
  </si>
  <si>
    <t>Lažiště</t>
  </si>
  <si>
    <t>Lážovice</t>
  </si>
  <si>
    <t>Lčovice</t>
  </si>
  <si>
    <t>Ledce</t>
  </si>
  <si>
    <t>Ledčice</t>
  </si>
  <si>
    <t>Ledeč nad Sázavou</t>
  </si>
  <si>
    <t>Ledečko</t>
  </si>
  <si>
    <t>Ledenice</t>
  </si>
  <si>
    <t>Lednice</t>
  </si>
  <si>
    <t>Ledvice</t>
  </si>
  <si>
    <t>Lechotice</t>
  </si>
  <si>
    <t>Lechovice</t>
  </si>
  <si>
    <t>Lejšovka</t>
  </si>
  <si>
    <t>Lelekovice</t>
  </si>
  <si>
    <t>Lenešice</t>
  </si>
  <si>
    <t>Lenora</t>
  </si>
  <si>
    <t>Leskovec</t>
  </si>
  <si>
    <t>Leskovec nad Moravicí</t>
  </si>
  <si>
    <t>Leskovice</t>
  </si>
  <si>
    <t>Lesná</t>
  </si>
  <si>
    <t>Lesní Hluboké</t>
  </si>
  <si>
    <t>Lesní Jakubov</t>
  </si>
  <si>
    <t>Lesnice</t>
  </si>
  <si>
    <t>Lesonice</t>
  </si>
  <si>
    <t>Lestkov</t>
  </si>
  <si>
    <t>Lesůňky</t>
  </si>
  <si>
    <t>Lešany</t>
  </si>
  <si>
    <t>Lešetice</t>
  </si>
  <si>
    <t>Leškovice</t>
  </si>
  <si>
    <t>Lešná</t>
  </si>
  <si>
    <t>Leština</t>
  </si>
  <si>
    <t>Leština u Světlé</t>
  </si>
  <si>
    <t>Leštinka</t>
  </si>
  <si>
    <t>Letiny</t>
  </si>
  <si>
    <t>Letkov</t>
  </si>
  <si>
    <t>Letohrad</t>
  </si>
  <si>
    <t>Letonice</t>
  </si>
  <si>
    <t>Letovice</t>
  </si>
  <si>
    <t>Lety</t>
  </si>
  <si>
    <t>Levín</t>
  </si>
  <si>
    <t>Levínská Olešnice</t>
  </si>
  <si>
    <t>Lhánice</t>
  </si>
  <si>
    <t>Lhenice</t>
  </si>
  <si>
    <t>Lhota</t>
  </si>
  <si>
    <t>Lhota pod Hořičkami</t>
  </si>
  <si>
    <t>Lhota pod Libčany</t>
  </si>
  <si>
    <t>Lhota pod Radčem</t>
  </si>
  <si>
    <t>Lhota Rapotina</t>
  </si>
  <si>
    <t>Lhota u Lysic</t>
  </si>
  <si>
    <t>Lhota u Olešnice</t>
  </si>
  <si>
    <t>Lhota u Příbramě</t>
  </si>
  <si>
    <t>Lhota u Vsetína</t>
  </si>
  <si>
    <t>Lhota-Vlasenice</t>
  </si>
  <si>
    <t>Lhotice</t>
  </si>
  <si>
    <t>Lhotka</t>
  </si>
  <si>
    <t>Lhotka nad Labem</t>
  </si>
  <si>
    <t>Lhotka u Litultovic</t>
  </si>
  <si>
    <t>Lhotka u Radnic</t>
  </si>
  <si>
    <t>Lhotky</t>
  </si>
  <si>
    <t>Lhotsko</t>
  </si>
  <si>
    <t>Lhoty u Potštejna</t>
  </si>
  <si>
    <t>Lhůta</t>
  </si>
  <si>
    <t>Libá</t>
  </si>
  <si>
    <t>Libáň</t>
  </si>
  <si>
    <t>Libavá</t>
  </si>
  <si>
    <t>Libavské Údolí</t>
  </si>
  <si>
    <t>Libčany</t>
  </si>
  <si>
    <t>Libčeves</t>
  </si>
  <si>
    <t>Libčice nad Vltavou</t>
  </si>
  <si>
    <t>Libecina</t>
  </si>
  <si>
    <t>Libědice</t>
  </si>
  <si>
    <t>Liběchov</t>
  </si>
  <si>
    <t>Libějice</t>
  </si>
  <si>
    <t>Libějovice</t>
  </si>
  <si>
    <t>Libel</t>
  </si>
  <si>
    <t>Libenice</t>
  </si>
  <si>
    <t>Liberec</t>
  </si>
  <si>
    <t>Liberk</t>
  </si>
  <si>
    <t>Libeř</t>
  </si>
  <si>
    <t>Liběšice</t>
  </si>
  <si>
    <t>Libětice</t>
  </si>
  <si>
    <t>Líbeznice</t>
  </si>
  <si>
    <t>Libež</t>
  </si>
  <si>
    <t>Libhošť</t>
  </si>
  <si>
    <t>Libchavy</t>
  </si>
  <si>
    <t>Libchyně</t>
  </si>
  <si>
    <t>Libice nad Cidlinou</t>
  </si>
  <si>
    <t>Libice nad Doubravou</t>
  </si>
  <si>
    <t>Libín</t>
  </si>
  <si>
    <t>Libina</t>
  </si>
  <si>
    <t>Libiš</t>
  </si>
  <si>
    <t>Libišany</t>
  </si>
  <si>
    <t>Libkov</t>
  </si>
  <si>
    <t>Libkova Voda</t>
  </si>
  <si>
    <t>Libkovice pod Řípem</t>
  </si>
  <si>
    <t>Liblice</t>
  </si>
  <si>
    <t>Liblín</t>
  </si>
  <si>
    <t>Libňatov</t>
  </si>
  <si>
    <t>Libníč</t>
  </si>
  <si>
    <t>Libníkovice</t>
  </si>
  <si>
    <t>Libočany</t>
  </si>
  <si>
    <t>Libodřice</t>
  </si>
  <si>
    <t>Libochovany</t>
  </si>
  <si>
    <t>Libochovice</t>
  </si>
  <si>
    <t>Libochovičky</t>
  </si>
  <si>
    <t>Liboměřice</t>
  </si>
  <si>
    <t>Libomyšl</t>
  </si>
  <si>
    <t>Libořice</t>
  </si>
  <si>
    <t>Liboš</t>
  </si>
  <si>
    <t>Libošovice</t>
  </si>
  <si>
    <t>Libotenice</t>
  </si>
  <si>
    <t>Libotov</t>
  </si>
  <si>
    <t>Libouchec</t>
  </si>
  <si>
    <t>Libovice</t>
  </si>
  <si>
    <t>Librantice</t>
  </si>
  <si>
    <t>Libřice</t>
  </si>
  <si>
    <t>Libštát</t>
  </si>
  <si>
    <t>Libuň</t>
  </si>
  <si>
    <t>Libušín</t>
  </si>
  <si>
    <t>Licibořice</t>
  </si>
  <si>
    <t>Lično</t>
  </si>
  <si>
    <t>Lidečko</t>
  </si>
  <si>
    <t>Lidice</t>
  </si>
  <si>
    <t>Lidmaň</t>
  </si>
  <si>
    <t>Lichkov</t>
  </si>
  <si>
    <t>Lichnov</t>
  </si>
  <si>
    <t>Lichoceves</t>
  </si>
  <si>
    <t>Líně</t>
  </si>
  <si>
    <t>Linhartice</t>
  </si>
  <si>
    <t>Lípa</t>
  </si>
  <si>
    <t>Lípa nad Orlicí</t>
  </si>
  <si>
    <t>Lipec</t>
  </si>
  <si>
    <t>Lipí</t>
  </si>
  <si>
    <t>Lipina</t>
  </si>
  <si>
    <t>Lipinka</t>
  </si>
  <si>
    <t>Lipnice nad Sázavou</t>
  </si>
  <si>
    <t>Lipník</t>
  </si>
  <si>
    <t>Lipník nad Bečvou</t>
  </si>
  <si>
    <t>Lipno</t>
  </si>
  <si>
    <t>Lipno nad Vltavou</t>
  </si>
  <si>
    <t>Lipoltice</t>
  </si>
  <si>
    <t>Lipov</t>
  </si>
  <si>
    <t>Lipová</t>
  </si>
  <si>
    <t>Lipová-lázně</t>
  </si>
  <si>
    <t>Lipovec</t>
  </si>
  <si>
    <t>Lipovice</t>
  </si>
  <si>
    <t>Liptál</t>
  </si>
  <si>
    <t>Liptaň</t>
  </si>
  <si>
    <t>Lipůvka</t>
  </si>
  <si>
    <t>Lísek</t>
  </si>
  <si>
    <t>Lískovice</t>
  </si>
  <si>
    <t>Líský</t>
  </si>
  <si>
    <t>Lisov</t>
  </si>
  <si>
    <t>Lišany</t>
  </si>
  <si>
    <t>Lišice</t>
  </si>
  <si>
    <t>Líšina</t>
  </si>
  <si>
    <t>Líšná</t>
  </si>
  <si>
    <t>Lišnice</t>
  </si>
  <si>
    <t>Líšnice</t>
  </si>
  <si>
    <t>Líšný</t>
  </si>
  <si>
    <t>Lišov</t>
  </si>
  <si>
    <t>Líšťany</t>
  </si>
  <si>
    <t>Líté</t>
  </si>
  <si>
    <t>Liteň</t>
  </si>
  <si>
    <t>Litenčice</t>
  </si>
  <si>
    <t>Litíč</t>
  </si>
  <si>
    <t>Litichovice</t>
  </si>
  <si>
    <t>Litoboř</t>
  </si>
  <si>
    <t>Litobratřice</t>
  </si>
  <si>
    <t>Litohlavy</t>
  </si>
  <si>
    <t>Litohoř</t>
  </si>
  <si>
    <t>Litohošť</t>
  </si>
  <si>
    <t>Litochovice</t>
  </si>
  <si>
    <t>Litoměřice</t>
  </si>
  <si>
    <t>Litomyšl</t>
  </si>
  <si>
    <t>Litostrov</t>
  </si>
  <si>
    <t>Litošice</t>
  </si>
  <si>
    <t>Litovany</t>
  </si>
  <si>
    <t>Litovel</t>
  </si>
  <si>
    <t>Litultovice</t>
  </si>
  <si>
    <t>Litvínov</t>
  </si>
  <si>
    <t>Litvínovice</t>
  </si>
  <si>
    <t>Lkáň</t>
  </si>
  <si>
    <t>Lnáře</t>
  </si>
  <si>
    <t>Lobeč</t>
  </si>
  <si>
    <t>Lobendava</t>
  </si>
  <si>
    <t>Lobodice</t>
  </si>
  <si>
    <t>Ločenice</t>
  </si>
  <si>
    <t>Loděnice</t>
  </si>
  <si>
    <t>Lodhéřov</t>
  </si>
  <si>
    <t>Lodín</t>
  </si>
  <si>
    <t>Lochenice</t>
  </si>
  <si>
    <t>Lochousice</t>
  </si>
  <si>
    <t>Lochovice</t>
  </si>
  <si>
    <t>Loket</t>
  </si>
  <si>
    <t>Lom</t>
  </si>
  <si>
    <t>Lom u Tachova</t>
  </si>
  <si>
    <t>Lomec</t>
  </si>
  <si>
    <t>Lomnice</t>
  </si>
  <si>
    <t>Lomnice nad Lužnicí</t>
  </si>
  <si>
    <t>Lomnice nad Popelkou</t>
  </si>
  <si>
    <t>Lomnička</t>
  </si>
  <si>
    <t>Lomy</t>
  </si>
  <si>
    <t>Lopeník</t>
  </si>
  <si>
    <t>Losiná</t>
  </si>
  <si>
    <t>Lošany</t>
  </si>
  <si>
    <t>Loštice</t>
  </si>
  <si>
    <t>Loucká</t>
  </si>
  <si>
    <t>Loučany</t>
  </si>
  <si>
    <t>Loučeň</t>
  </si>
  <si>
    <t>Loučim</t>
  </si>
  <si>
    <t>Loučka</t>
  </si>
  <si>
    <t>Loučky</t>
  </si>
  <si>
    <t>Loučná nad Desnou</t>
  </si>
  <si>
    <t>Loučná pod Klínovcem</t>
  </si>
  <si>
    <t>Loučovice</t>
  </si>
  <si>
    <t>Louka</t>
  </si>
  <si>
    <t>Louka u Litvínova</t>
  </si>
  <si>
    <t>Loukov</t>
  </si>
  <si>
    <t>Loukovec</t>
  </si>
  <si>
    <t>Loukovice</t>
  </si>
  <si>
    <t>Louňová</t>
  </si>
  <si>
    <t>Louňovice</t>
  </si>
  <si>
    <t>Louňovice pod Blaníkem</t>
  </si>
  <si>
    <t>Louny</t>
  </si>
  <si>
    <t>Loužnice</t>
  </si>
  <si>
    <t>Lovčice</t>
  </si>
  <si>
    <t>Lovčičky</t>
  </si>
  <si>
    <t>Lovčovice</t>
  </si>
  <si>
    <t>Lovečkovice</t>
  </si>
  <si>
    <t>Lovosice</t>
  </si>
  <si>
    <t>Loza</t>
  </si>
  <si>
    <t>Lozice</t>
  </si>
  <si>
    <t>Lštění</t>
  </si>
  <si>
    <t>Lubě</t>
  </si>
  <si>
    <t>Lubenec</t>
  </si>
  <si>
    <t>Luběnice</t>
  </si>
  <si>
    <t>Lubná</t>
  </si>
  <si>
    <t>Lubné</t>
  </si>
  <si>
    <t>Lubnice</t>
  </si>
  <si>
    <t>Lubník</t>
  </si>
  <si>
    <t>Luboměř</t>
  </si>
  <si>
    <t>Luby</t>
  </si>
  <si>
    <t>Lučany nad Nisou</t>
  </si>
  <si>
    <t>Lučice</t>
  </si>
  <si>
    <t>Lučina</t>
  </si>
  <si>
    <t>Ludgeřovice</t>
  </si>
  <si>
    <t>Ludíkov</t>
  </si>
  <si>
    <t>Ludkovice</t>
  </si>
  <si>
    <t>Ludmírov</t>
  </si>
  <si>
    <t>Ludslavice</t>
  </si>
  <si>
    <t>Ludvíkov</t>
  </si>
  <si>
    <t>Ludvíkovice</t>
  </si>
  <si>
    <t>Luhačovice</t>
  </si>
  <si>
    <t>Luka</t>
  </si>
  <si>
    <t>Luká</t>
  </si>
  <si>
    <t>Luka nad Jihlavou</t>
  </si>
  <si>
    <t>Lukavec</t>
  </si>
  <si>
    <t>Lukavec u Hořic</t>
  </si>
  <si>
    <t>Lukavice</t>
  </si>
  <si>
    <t>Lukov</t>
  </si>
  <si>
    <t>Luková</t>
  </si>
  <si>
    <t>Lukovany</t>
  </si>
  <si>
    <t>Lukoveček</t>
  </si>
  <si>
    <t>Luleč</t>
  </si>
  <si>
    <t>Lupenice</t>
  </si>
  <si>
    <t>Luštěnice</t>
  </si>
  <si>
    <t>Lutín</t>
  </si>
  <si>
    <t>Lutonina</t>
  </si>
  <si>
    <t>Lutopecny</t>
  </si>
  <si>
    <t>Lužany</t>
  </si>
  <si>
    <t>Lužce</t>
  </si>
  <si>
    <t>Luže</t>
  </si>
  <si>
    <t>Lužec nad Cidlinou</t>
  </si>
  <si>
    <t>Lužec nad Vltavou</t>
  </si>
  <si>
    <t>Luženičky</t>
  </si>
  <si>
    <t>Lužice</t>
  </si>
  <si>
    <t>Lužná</t>
  </si>
  <si>
    <t>Lužnice</t>
  </si>
  <si>
    <t>Lysá nad Labem</t>
  </si>
  <si>
    <t>Lysice</t>
  </si>
  <si>
    <t>Lysovice</t>
  </si>
  <si>
    <t>Mackovice</t>
  </si>
  <si>
    <t>Mačkov</t>
  </si>
  <si>
    <t>Mahouš</t>
  </si>
  <si>
    <t>Machov</t>
  </si>
  <si>
    <t>Machová</t>
  </si>
  <si>
    <t>Majdalena</t>
  </si>
  <si>
    <t>Majetín</t>
  </si>
  <si>
    <t>Makotřasy</t>
  </si>
  <si>
    <t>Makov</t>
  </si>
  <si>
    <t>Malá Bystřice</t>
  </si>
  <si>
    <t>Malá Hraštice</t>
  </si>
  <si>
    <t>Malá Lhota</t>
  </si>
  <si>
    <t>Malá Losenice</t>
  </si>
  <si>
    <t>Malá Morava</t>
  </si>
  <si>
    <t>Malá Morávka</t>
  </si>
  <si>
    <t>Malá Roudka</t>
  </si>
  <si>
    <t>Malá Skála</t>
  </si>
  <si>
    <t>Malá Štáhle</t>
  </si>
  <si>
    <t>Malá Úpa</t>
  </si>
  <si>
    <t>Malá Veleň</t>
  </si>
  <si>
    <t>Malá Víska</t>
  </si>
  <si>
    <t>Malá Vrbka</t>
  </si>
  <si>
    <t>Malčín</t>
  </si>
  <si>
    <t>Malé Březno</t>
  </si>
  <si>
    <t>Malé Hradisko</t>
  </si>
  <si>
    <t>Malé Kyšice</t>
  </si>
  <si>
    <t>Malé Přítočno</t>
  </si>
  <si>
    <t>Malé Svatoňovice</t>
  </si>
  <si>
    <t>Malé Výkleky</t>
  </si>
  <si>
    <t>Malé Žernoseky</t>
  </si>
  <si>
    <t>Maleč</t>
  </si>
  <si>
    <t>Malečov</t>
  </si>
  <si>
    <t>Malenice</t>
  </si>
  <si>
    <t>Malenovice</t>
  </si>
  <si>
    <t>Malešov</t>
  </si>
  <si>
    <t>Malešovice</t>
  </si>
  <si>
    <t>Maletín</t>
  </si>
  <si>
    <t>Malhostovice</t>
  </si>
  <si>
    <t>Malhotice</t>
  </si>
  <si>
    <t>Malíč</t>
  </si>
  <si>
    <t>Malíkov</t>
  </si>
  <si>
    <t>Malíkovice</t>
  </si>
  <si>
    <t>Malínky</t>
  </si>
  <si>
    <t>Malinová</t>
  </si>
  <si>
    <t>Málkov</t>
  </si>
  <si>
    <t>Malonty</t>
  </si>
  <si>
    <t>Malotice</t>
  </si>
  <si>
    <t>Malovice</t>
  </si>
  <si>
    <t>Malšice</t>
  </si>
  <si>
    <t>Malšín</t>
  </si>
  <si>
    <t>Malšovice</t>
  </si>
  <si>
    <t>Malý Beranov</t>
  </si>
  <si>
    <t>Malý Bor</t>
  </si>
  <si>
    <t>Malý Újezd</t>
  </si>
  <si>
    <t>Manětín</t>
  </si>
  <si>
    <t>Mankovice</t>
  </si>
  <si>
    <t>Maňovice</t>
  </si>
  <si>
    <t>Mariánské Lázně</t>
  </si>
  <si>
    <t>Mariánské Radčice</t>
  </si>
  <si>
    <t>Markvartice</t>
  </si>
  <si>
    <t>Markvartovice</t>
  </si>
  <si>
    <t>Maršov</t>
  </si>
  <si>
    <t>Maršov u Úpice</t>
  </si>
  <si>
    <t>Maršovice</t>
  </si>
  <si>
    <t>Martiněves</t>
  </si>
  <si>
    <t>Martinice</t>
  </si>
  <si>
    <t>Martinice u Onšova</t>
  </si>
  <si>
    <t>Martinice v Krkonoších</t>
  </si>
  <si>
    <t>Martínkov</t>
  </si>
  <si>
    <t>Martínkovice</t>
  </si>
  <si>
    <t>Mařenice</t>
  </si>
  <si>
    <t>Máslojedy</t>
  </si>
  <si>
    <t>Máslovice</t>
  </si>
  <si>
    <t>Masojedy</t>
  </si>
  <si>
    <t>Mastník</t>
  </si>
  <si>
    <t>Mašovice</t>
  </si>
  <si>
    <t>Mašťov</t>
  </si>
  <si>
    <t>Matějov</t>
  </si>
  <si>
    <t>Mazelov</t>
  </si>
  <si>
    <t>Mažice</t>
  </si>
  <si>
    <t>Mcely</t>
  </si>
  <si>
    <t>Meclov</t>
  </si>
  <si>
    <t>Mečeříž</t>
  </si>
  <si>
    <t>Mečichov</t>
  </si>
  <si>
    <t>Měčín</t>
  </si>
  <si>
    <t>Měděnec</t>
  </si>
  <si>
    <t>Medlice</t>
  </si>
  <si>
    <t>Medlov</t>
  </si>
  <si>
    <t>Medlovice</t>
  </si>
  <si>
    <t>Medonosy</t>
  </si>
  <si>
    <t>Medový Újezd</t>
  </si>
  <si>
    <t>Měchenice</t>
  </si>
  <si>
    <t>Měcholupy</t>
  </si>
  <si>
    <t>Měkynec</t>
  </si>
  <si>
    <t>Melč</t>
  </si>
  <si>
    <t>Mělčany</t>
  </si>
  <si>
    <t>Mělnické Vtelno</t>
  </si>
  <si>
    <t>Mělník</t>
  </si>
  <si>
    <t>Měňany</t>
  </si>
  <si>
    <t>Menhartice</t>
  </si>
  <si>
    <t>Měník</t>
  </si>
  <si>
    <t>Měnín</t>
  </si>
  <si>
    <t>Merboltice</t>
  </si>
  <si>
    <t>Merklín</t>
  </si>
  <si>
    <t>Měrotín</t>
  </si>
  <si>
    <t>Měrovice nad Hanou</t>
  </si>
  <si>
    <t>Měrunice</t>
  </si>
  <si>
    <t>Měřín</t>
  </si>
  <si>
    <t>Městec Králové</t>
  </si>
  <si>
    <t>Městečko</t>
  </si>
  <si>
    <t>Městečko Trnávka</t>
  </si>
  <si>
    <t>Město Albrechtice</t>
  </si>
  <si>
    <t>Město Touškov</t>
  </si>
  <si>
    <t>Měšice</t>
  </si>
  <si>
    <t>Měšín</t>
  </si>
  <si>
    <t>Mešno</t>
  </si>
  <si>
    <t>Metylovice</t>
  </si>
  <si>
    <t>Mezholezy (dříve okres Domažlice)</t>
  </si>
  <si>
    <t>Mezholezy (dříve okres Horšovský Týn)</t>
  </si>
  <si>
    <t>Meziboří</t>
  </si>
  <si>
    <t>Mezihoří</t>
  </si>
  <si>
    <t>Mezilečí</t>
  </si>
  <si>
    <t>Mezilesí</t>
  </si>
  <si>
    <t>Meziměstí</t>
  </si>
  <si>
    <t>Mezina</t>
  </si>
  <si>
    <t>Meziříčí</t>
  </si>
  <si>
    <t>Meziříčko</t>
  </si>
  <si>
    <t>Mezná</t>
  </si>
  <si>
    <t>Mezno</t>
  </si>
  <si>
    <t>Mezouň</t>
  </si>
  <si>
    <t>Mičovice</t>
  </si>
  <si>
    <t>Míčov-Sušice</t>
  </si>
  <si>
    <t>Michalovice</t>
  </si>
  <si>
    <t>Míchov</t>
  </si>
  <si>
    <t>Mikolajice</t>
  </si>
  <si>
    <t>Mikulášovice</t>
  </si>
  <si>
    <t>Mikulčice</t>
  </si>
  <si>
    <t>Mikuleč</t>
  </si>
  <si>
    <t>Mikulov</t>
  </si>
  <si>
    <t>Mikulovice</t>
  </si>
  <si>
    <t>Mikulůvka</t>
  </si>
  <si>
    <t>Milasín</t>
  </si>
  <si>
    <t>Milavče</t>
  </si>
  <si>
    <t>Milčice</t>
  </si>
  <si>
    <t>Mileč</t>
  </si>
  <si>
    <t>Milejovice</t>
  </si>
  <si>
    <t>Milenov</t>
  </si>
  <si>
    <t>Milešín</t>
  </si>
  <si>
    <t>Milešov</t>
  </si>
  <si>
    <t>Milešovice</t>
  </si>
  <si>
    <t>Miletín</t>
  </si>
  <si>
    <t>Milevsko</t>
  </si>
  <si>
    <t>Milhostov</t>
  </si>
  <si>
    <t>Miličín</t>
  </si>
  <si>
    <t>Milíčov</t>
  </si>
  <si>
    <t>Milíčovice</t>
  </si>
  <si>
    <t>Milíkov</t>
  </si>
  <si>
    <t>Milín</t>
  </si>
  <si>
    <t>Milínov</t>
  </si>
  <si>
    <t>Milíře</t>
  </si>
  <si>
    <t>Milonice</t>
  </si>
  <si>
    <t>Miloňovice</t>
  </si>
  <si>
    <t>Milostín</t>
  </si>
  <si>
    <t>Milotice</t>
  </si>
  <si>
    <t>Milotice nad Bečvou</t>
  </si>
  <si>
    <t>Milotice nad Opavou</t>
  </si>
  <si>
    <t>Milovice</t>
  </si>
  <si>
    <t>Milovice u Hořic</t>
  </si>
  <si>
    <t>Milý</t>
  </si>
  <si>
    <t>Mimoň</t>
  </si>
  <si>
    <t>Minice</t>
  </si>
  <si>
    <t>Mirkovice</t>
  </si>
  <si>
    <t>Miroslav</t>
  </si>
  <si>
    <t>Miroslavské Knínice</t>
  </si>
  <si>
    <t>Mirošov</t>
  </si>
  <si>
    <t>Mirošovice</t>
  </si>
  <si>
    <t>Mirotice</t>
  </si>
  <si>
    <t>Mírov</t>
  </si>
  <si>
    <t>Mírová</t>
  </si>
  <si>
    <t>Mírová pod Kozákovem</t>
  </si>
  <si>
    <t>Mirovice</t>
  </si>
  <si>
    <t>Miřejovice</t>
  </si>
  <si>
    <t>Miřetice</t>
  </si>
  <si>
    <t>Mířkov</t>
  </si>
  <si>
    <t>Miskovice</t>
  </si>
  <si>
    <t>Místo</t>
  </si>
  <si>
    <t>Mistrovice</t>
  </si>
  <si>
    <t>Mistřice</t>
  </si>
  <si>
    <t>Míškovice</t>
  </si>
  <si>
    <t>Míšov</t>
  </si>
  <si>
    <t>Mišovice</t>
  </si>
  <si>
    <t>Mladá Boleslav</t>
  </si>
  <si>
    <t>Mladá Vožice</t>
  </si>
  <si>
    <t>Mladé Bříště</t>
  </si>
  <si>
    <t>Mladé Buky</t>
  </si>
  <si>
    <t>Mladecko</t>
  </si>
  <si>
    <t>Mladeč</t>
  </si>
  <si>
    <t>Mladějov</t>
  </si>
  <si>
    <t>Mladějov na Moravě</t>
  </si>
  <si>
    <t>Mladějovice</t>
  </si>
  <si>
    <t>Mladkov</t>
  </si>
  <si>
    <t>Mladoňovice</t>
  </si>
  <si>
    <t>Mladošovice</t>
  </si>
  <si>
    <t>Mladotice</t>
  </si>
  <si>
    <t>Mladý Smolivec</t>
  </si>
  <si>
    <t>Mlázovice</t>
  </si>
  <si>
    <t>Mlečice</t>
  </si>
  <si>
    <t>Mlékojedy</t>
  </si>
  <si>
    <t>Mlékosrby</t>
  </si>
  <si>
    <t>Mlýnské Struhadlo</t>
  </si>
  <si>
    <t>Mlýny</t>
  </si>
  <si>
    <t>Mnetěš</t>
  </si>
  <si>
    <t>Mnich</t>
  </si>
  <si>
    <t>Mnichov</t>
  </si>
  <si>
    <t>Mnichovice</t>
  </si>
  <si>
    <t>Mnichovo Hradiště</t>
  </si>
  <si>
    <t>Mníšek</t>
  </si>
  <si>
    <t>Mníšek pod Brdy</t>
  </si>
  <si>
    <t>Močerady</t>
  </si>
  <si>
    <t>Močovice</t>
  </si>
  <si>
    <t>Modlany</t>
  </si>
  <si>
    <t>Modletice</t>
  </si>
  <si>
    <t>Modlíkov</t>
  </si>
  <si>
    <t>Modrá</t>
  </si>
  <si>
    <t>Modrá Hůrka</t>
  </si>
  <si>
    <t>Modrava</t>
  </si>
  <si>
    <t>Modřice</t>
  </si>
  <si>
    <t>Modřišice</t>
  </si>
  <si>
    <t>Modřovice</t>
  </si>
  <si>
    <t>Mohelnice</t>
  </si>
  <si>
    <t>Mohelnice nad Jizerou</t>
  </si>
  <si>
    <t>Mohelno</t>
  </si>
  <si>
    <t>Mochov</t>
  </si>
  <si>
    <t>Mochtín</t>
  </si>
  <si>
    <t>Mojné</t>
  </si>
  <si>
    <t>Mokošín</t>
  </si>
  <si>
    <t>Mokrá-Horákov</t>
  </si>
  <si>
    <t>Mokré</t>
  </si>
  <si>
    <t>Mokré Lazce</t>
  </si>
  <si>
    <t>Mokrosuky</t>
  </si>
  <si>
    <t>Mokrouše</t>
  </si>
  <si>
    <t>Mokrovousy</t>
  </si>
  <si>
    <t>Mokrovraty</t>
  </si>
  <si>
    <t>Mokrý Lom</t>
  </si>
  <si>
    <t>Moldava</t>
  </si>
  <si>
    <t>Morašice</t>
  </si>
  <si>
    <t>Moravany</t>
  </si>
  <si>
    <t>Moravec</t>
  </si>
  <si>
    <t>Moravecké Pavlovice</t>
  </si>
  <si>
    <t>Moraveč</t>
  </si>
  <si>
    <t>Moravice</t>
  </si>
  <si>
    <t>Moravičany</t>
  </si>
  <si>
    <t>Morávka</t>
  </si>
  <si>
    <t>Moravská Nová Ves</t>
  </si>
  <si>
    <t>Moravská Třebová</t>
  </si>
  <si>
    <t>Moravské Bránice</t>
  </si>
  <si>
    <t>Moravské Budějovice</t>
  </si>
  <si>
    <t>Moravské Knínice</t>
  </si>
  <si>
    <t>Moravské Málkovice</t>
  </si>
  <si>
    <t>Moravskoslezský Kočov</t>
  </si>
  <si>
    <t>Moravský Beroun</t>
  </si>
  <si>
    <t>Moravský Krumlov</t>
  </si>
  <si>
    <t>Moravský Písek</t>
  </si>
  <si>
    <t>Moravský Žižkov</t>
  </si>
  <si>
    <t>Morkovice-Slížany</t>
  </si>
  <si>
    <t>Morkůvky</t>
  </si>
  <si>
    <t>Mořice</t>
  </si>
  <si>
    <t>Mořina</t>
  </si>
  <si>
    <t>Mořinka</t>
  </si>
  <si>
    <t>Mořkov</t>
  </si>
  <si>
    <t>Most</t>
  </si>
  <si>
    <t>Mostek</t>
  </si>
  <si>
    <t>Mostkovice</t>
  </si>
  <si>
    <t>Mosty u Jablunkova</t>
  </si>
  <si>
    <t>Mošnov</t>
  </si>
  <si>
    <t>Mouchnice</t>
  </si>
  <si>
    <t>Mouřínov</t>
  </si>
  <si>
    <t>Moutnice</t>
  </si>
  <si>
    <t>Mrač</t>
  </si>
  <si>
    <t>Mrákotín</t>
  </si>
  <si>
    <t>Mrákov</t>
  </si>
  <si>
    <t>Mratín</t>
  </si>
  <si>
    <t>Mrlínek</t>
  </si>
  <si>
    <t>Mrsklesy</t>
  </si>
  <si>
    <t>Mrtník</t>
  </si>
  <si>
    <t>Mrzky</t>
  </si>
  <si>
    <t>Mříčná</t>
  </si>
  <si>
    <t>Mšec</t>
  </si>
  <si>
    <t>Mšecké Žehrovice</t>
  </si>
  <si>
    <t>Mšené-lázně</t>
  </si>
  <si>
    <t>Mšeno</t>
  </si>
  <si>
    <t>Mukařov</t>
  </si>
  <si>
    <t>Mutějovice</t>
  </si>
  <si>
    <t>Mutěnice</t>
  </si>
  <si>
    <t>Mutěnín</t>
  </si>
  <si>
    <t>Mutkov</t>
  </si>
  <si>
    <t>Mydlovary</t>
  </si>
  <si>
    <t>Myslejovice</t>
  </si>
  <si>
    <t>Mysletice</t>
  </si>
  <si>
    <t>Mysletín</t>
  </si>
  <si>
    <t>Mysliboř</t>
  </si>
  <si>
    <t>Myslibořice</t>
  </si>
  <si>
    <t>Myslín</t>
  </si>
  <si>
    <t>Myslinka</t>
  </si>
  <si>
    <t>Myslív</t>
  </si>
  <si>
    <t>Myslkovice</t>
  </si>
  <si>
    <t>Mysločovice</t>
  </si>
  <si>
    <t>Myslovice</t>
  </si>
  <si>
    <t>Myštěves</t>
  </si>
  <si>
    <t>Myštice</t>
  </si>
  <si>
    <t>Mýto</t>
  </si>
  <si>
    <t>Mžany</t>
  </si>
  <si>
    <t>Nabočany</t>
  </si>
  <si>
    <t>Načeradec</t>
  </si>
  <si>
    <t>Načešice</t>
  </si>
  <si>
    <t>Nadějkov</t>
  </si>
  <si>
    <t>Nadějov</t>
  </si>
  <si>
    <t>Nadryby</t>
  </si>
  <si>
    <t>Nahořany</t>
  </si>
  <si>
    <t>Nahošovice</t>
  </si>
  <si>
    <t>Náchod</t>
  </si>
  <si>
    <t>Náklo</t>
  </si>
  <si>
    <t>Nákří</t>
  </si>
  <si>
    <t>Naloučany</t>
  </si>
  <si>
    <t>Nalžovice</t>
  </si>
  <si>
    <t>Nalžovské Hory</t>
  </si>
  <si>
    <t>Náměšť na Hané</t>
  </si>
  <si>
    <t>Náměšť nad Oslavou</t>
  </si>
  <si>
    <t>Napajedla</t>
  </si>
  <si>
    <t>Nárameč</t>
  </si>
  <si>
    <t>Narysov</t>
  </si>
  <si>
    <t>Nasavrky</t>
  </si>
  <si>
    <t>Násedlovice</t>
  </si>
  <si>
    <t>Našiměřice</t>
  </si>
  <si>
    <t>Návojná</t>
  </si>
  <si>
    <t>Návsí</t>
  </si>
  <si>
    <t>Nebahovy</t>
  </si>
  <si>
    <t>Nebanice</t>
  </si>
  <si>
    <t>Nebílovy</t>
  </si>
  <si>
    <t>Nebovidy</t>
  </si>
  <si>
    <t>Nebřehovice</t>
  </si>
  <si>
    <t>Nebužely</t>
  </si>
  <si>
    <t>Nečín</t>
  </si>
  <si>
    <t>Nečtiny</t>
  </si>
  <si>
    <t>Nedabyle</t>
  </si>
  <si>
    <t>Nedachlebice</t>
  </si>
  <si>
    <t>Nedakonice</t>
  </si>
  <si>
    <t>Nedašov</t>
  </si>
  <si>
    <t>Nedašova Lhota</t>
  </si>
  <si>
    <t>Neděliště</t>
  </si>
  <si>
    <t>Nedomice</t>
  </si>
  <si>
    <t>Nedrahovice</t>
  </si>
  <si>
    <t>Nedvědice</t>
  </si>
  <si>
    <t>Nedvězí</t>
  </si>
  <si>
    <t>Nehodiv</t>
  </si>
  <si>
    <t>Nehvizdy</t>
  </si>
  <si>
    <t>Nechanice</t>
  </si>
  <si>
    <t>Nechvalice</t>
  </si>
  <si>
    <t>Nechvalín</t>
  </si>
  <si>
    <t>Nejdek</t>
  </si>
  <si>
    <t>Nejepín</t>
  </si>
  <si>
    <t>Nekmíř</t>
  </si>
  <si>
    <t>Nekoř</t>
  </si>
  <si>
    <t>Nekvasovy</t>
  </si>
  <si>
    <t>Nelahozeves</t>
  </si>
  <si>
    <t>Nelepeč-Žernůvka</t>
  </si>
  <si>
    <t>Nelešovice</t>
  </si>
  <si>
    <t>Nemanice</t>
  </si>
  <si>
    <t>Němčany</t>
  </si>
  <si>
    <t>Němčice</t>
  </si>
  <si>
    <t>Němčice nad Hanou</t>
  </si>
  <si>
    <t>Němčičky</t>
  </si>
  <si>
    <t>Němčovice</t>
  </si>
  <si>
    <t>Němětice</t>
  </si>
  <si>
    <t>Nemile</t>
  </si>
  <si>
    <t>Nemochovice</t>
  </si>
  <si>
    <t>Nemojany</t>
  </si>
  <si>
    <t>Nemojov</t>
  </si>
  <si>
    <t>Nemotice</t>
  </si>
  <si>
    <t>Nemyčeves</t>
  </si>
  <si>
    <t>Nemyslovice</t>
  </si>
  <si>
    <t>Nemyšl</t>
  </si>
  <si>
    <t>Nenačovice</t>
  </si>
  <si>
    <t>Nenkovice</t>
  </si>
  <si>
    <t>Neplachov</t>
  </si>
  <si>
    <t>Neplachovice</t>
  </si>
  <si>
    <t>Nepolisy</t>
  </si>
  <si>
    <t>Nepoměřice</t>
  </si>
  <si>
    <t>Nepomuk</t>
  </si>
  <si>
    <t>Nepomyšl</t>
  </si>
  <si>
    <t>Neprobylice</t>
  </si>
  <si>
    <t>Nepřevázka</t>
  </si>
  <si>
    <t>Neratov</t>
  </si>
  <si>
    <t>Neratovice</t>
  </si>
  <si>
    <t>Nerestce</t>
  </si>
  <si>
    <t>Neslovice</t>
  </si>
  <si>
    <t>Nesovice</t>
  </si>
  <si>
    <t>Nespeky</t>
  </si>
  <si>
    <t>Nestrašovice</t>
  </si>
  <si>
    <t>Nesuchyně</t>
  </si>
  <si>
    <t>Nesvačilka</t>
  </si>
  <si>
    <t>Nesvačily</t>
  </si>
  <si>
    <t>Netín</t>
  </si>
  <si>
    <t>Netolice</t>
  </si>
  <si>
    <t>Netřebice</t>
  </si>
  <si>
    <t>Netunice</t>
  </si>
  <si>
    <t>Netvořice</t>
  </si>
  <si>
    <t>Neubuz</t>
  </si>
  <si>
    <t>Neuměř</t>
  </si>
  <si>
    <t>Neuměřice</t>
  </si>
  <si>
    <t>Neumětely</t>
  </si>
  <si>
    <t>Neurazy</t>
  </si>
  <si>
    <t>Neustupov</t>
  </si>
  <si>
    <t>Nevcehle</t>
  </si>
  <si>
    <t>Neveklov</t>
  </si>
  <si>
    <t>Neveklovice</t>
  </si>
  <si>
    <t>Nevězice</t>
  </si>
  <si>
    <t>Nevid</t>
  </si>
  <si>
    <t>Nevojice</t>
  </si>
  <si>
    <t>Nevolice</t>
  </si>
  <si>
    <t>Nevratice</t>
  </si>
  <si>
    <t>Nevřeň</t>
  </si>
  <si>
    <t>Nezabudice</t>
  </si>
  <si>
    <t>Nezabylice</t>
  </si>
  <si>
    <t>Nezamyslice</t>
  </si>
  <si>
    <t>Nezbavětice</t>
  </si>
  <si>
    <t>Nezdenice</t>
  </si>
  <si>
    <t>Nezdice</t>
  </si>
  <si>
    <t>Nezdice na Šumavě</t>
  </si>
  <si>
    <t>Nezdřev</t>
  </si>
  <si>
    <t>Nezvěstice</t>
  </si>
  <si>
    <t>Nicov</t>
  </si>
  <si>
    <t>Nihošovice</t>
  </si>
  <si>
    <t>Níhov</t>
  </si>
  <si>
    <t>Nikolčice</t>
  </si>
  <si>
    <t>Niměřice</t>
  </si>
  <si>
    <t>Nimpšov</t>
  </si>
  <si>
    <t>Nišovice</t>
  </si>
  <si>
    <t>Nítkovice</t>
  </si>
  <si>
    <t>Niva</t>
  </si>
  <si>
    <t>Nivnice</t>
  </si>
  <si>
    <t>Nižbor</t>
  </si>
  <si>
    <t>Nížkov</t>
  </si>
  <si>
    <t>Nížkovice</t>
  </si>
  <si>
    <t>Nižní Lhoty</t>
  </si>
  <si>
    <t>Norberčany</t>
  </si>
  <si>
    <t>Nosálov</t>
  </si>
  <si>
    <t>Nosislav</t>
  </si>
  <si>
    <t>Nošovice</t>
  </si>
  <si>
    <t>Nová Buková</t>
  </si>
  <si>
    <t>Nová Bystřice</t>
  </si>
  <si>
    <t>Nová Cerekev</t>
  </si>
  <si>
    <t>Nová Dědina</t>
  </si>
  <si>
    <t>Nová Hradečná</t>
  </si>
  <si>
    <t>Nová Lhota</t>
  </si>
  <si>
    <t>Nová Olešná</t>
  </si>
  <si>
    <t>Nová Paka</t>
  </si>
  <si>
    <t>Nová Pec</t>
  </si>
  <si>
    <t>Nová Pláň</t>
  </si>
  <si>
    <t>Nová Role</t>
  </si>
  <si>
    <t>Nová Říše</t>
  </si>
  <si>
    <t>Nová Sídla</t>
  </si>
  <si>
    <t>Nová Telib</t>
  </si>
  <si>
    <t>Nová Včelnice</t>
  </si>
  <si>
    <t>Nová Ves</t>
  </si>
  <si>
    <t>Nová Ves I</t>
  </si>
  <si>
    <t>Nová Ves nad Lužnicí</t>
  </si>
  <si>
    <t>Nová Ves nad Nisou</t>
  </si>
  <si>
    <t>Nová Ves nad Popelkou</t>
  </si>
  <si>
    <t>Nová Ves pod Pleší</t>
  </si>
  <si>
    <t>Nová Ves u Bakova</t>
  </si>
  <si>
    <t>Nová Ves u Chotěboře</t>
  </si>
  <si>
    <t>Nová Ves u Chýnova</t>
  </si>
  <si>
    <t>Nová Ves u Jarošova</t>
  </si>
  <si>
    <t>Nová Ves u Leštiny</t>
  </si>
  <si>
    <t>Nová Ves u Mladé Vožice</t>
  </si>
  <si>
    <t>Nová Ves u Nového Města na Moravě</t>
  </si>
  <si>
    <t>Nová Ves u Světlé</t>
  </si>
  <si>
    <t>Nová Ves v Horách</t>
  </si>
  <si>
    <t>Nové Bránice</t>
  </si>
  <si>
    <t>Nové Dvory</t>
  </si>
  <si>
    <t>Nové Hamry</t>
  </si>
  <si>
    <t>Nové Heřminovy</t>
  </si>
  <si>
    <t>Nové Hrady</t>
  </si>
  <si>
    <t>Nové Hutě</t>
  </si>
  <si>
    <t>Nové Lublice</t>
  </si>
  <si>
    <t>Nové Město</t>
  </si>
  <si>
    <t>Nové Město na Moravě</t>
  </si>
  <si>
    <t>Nové Město nad Metují</t>
  </si>
  <si>
    <t>Nové Město pod Smrkem</t>
  </si>
  <si>
    <t>Nové Mitrovice</t>
  </si>
  <si>
    <t>Nové Sady</t>
  </si>
  <si>
    <t>Nové Sedlice</t>
  </si>
  <si>
    <t>Nové Sedlo</t>
  </si>
  <si>
    <t>Nové Strašecí</t>
  </si>
  <si>
    <t>Nové Syrovice</t>
  </si>
  <si>
    <t>Nové Veselí</t>
  </si>
  <si>
    <t>Noviny pod Ralskem</t>
  </si>
  <si>
    <t>Novosedlice</t>
  </si>
  <si>
    <t>Novosedly</t>
  </si>
  <si>
    <t>Novosedly nad Nežárkou</t>
  </si>
  <si>
    <t>Nový Bor</t>
  </si>
  <si>
    <t>Nový Bydžov</t>
  </si>
  <si>
    <t>Nový Dům</t>
  </si>
  <si>
    <t>Nový Dvůr</t>
  </si>
  <si>
    <t>Nový Hrádek</t>
  </si>
  <si>
    <t>Nový Hrozenkov</t>
  </si>
  <si>
    <t>Nový Jáchymov</t>
  </si>
  <si>
    <t>Nový Jičín</t>
  </si>
  <si>
    <t>Nový Jimramov</t>
  </si>
  <si>
    <t>Nový Knín</t>
  </si>
  <si>
    <t>Nový Kostel</t>
  </si>
  <si>
    <t>Nový Kramolín</t>
  </si>
  <si>
    <t>Nový Malín</t>
  </si>
  <si>
    <t>Nový Oldřichov</t>
  </si>
  <si>
    <t>Nový Ples</t>
  </si>
  <si>
    <t>Nový Poddvorov</t>
  </si>
  <si>
    <t>Nový Přerov</t>
  </si>
  <si>
    <t>Nový Rychnov</t>
  </si>
  <si>
    <t>Nový Šaldorf-Sedlešovice</t>
  </si>
  <si>
    <t>Nový Telečkov</t>
  </si>
  <si>
    <t>Nový Vestec</t>
  </si>
  <si>
    <t>Nučice</t>
  </si>
  <si>
    <t>Nupaky</t>
  </si>
  <si>
    <t>Nýdek</t>
  </si>
  <si>
    <t>Nyklovice</t>
  </si>
  <si>
    <t>Nymburk</t>
  </si>
  <si>
    <t>Nýrov</t>
  </si>
  <si>
    <t>Nýrsko</t>
  </si>
  <si>
    <t>Nýřany</t>
  </si>
  <si>
    <t>Občov</t>
  </si>
  <si>
    <t>Obecnice</t>
  </si>
  <si>
    <t>Obědkovice</t>
  </si>
  <si>
    <t>Obědovice</t>
  </si>
  <si>
    <t>Obora</t>
  </si>
  <si>
    <t>Oborná</t>
  </si>
  <si>
    <t>Obory</t>
  </si>
  <si>
    <t>Obořiště</t>
  </si>
  <si>
    <t>Obrataň</t>
  </si>
  <si>
    <t>Obrnice</t>
  </si>
  <si>
    <t>Obrubce</t>
  </si>
  <si>
    <t>Obruby</t>
  </si>
  <si>
    <t>Obříství</t>
  </si>
  <si>
    <t>Obyčtov</t>
  </si>
  <si>
    <t>Obytce</t>
  </si>
  <si>
    <t>Ocmanice</t>
  </si>
  <si>
    <t>Očelice</t>
  </si>
  <si>
    <t>Očihov</t>
  </si>
  <si>
    <t>Odolena Voda</t>
  </si>
  <si>
    <t>Odrava</t>
  </si>
  <si>
    <t>Odrovice</t>
  </si>
  <si>
    <t>Odry</t>
  </si>
  <si>
    <t>Odřepsy</t>
  </si>
  <si>
    <t>Odunec</t>
  </si>
  <si>
    <t>Ohaře</t>
  </si>
  <si>
    <t>Ohařice</t>
  </si>
  <si>
    <t>Ohaveč</t>
  </si>
  <si>
    <t>Ohníč</t>
  </si>
  <si>
    <t>Ohnišov</t>
  </si>
  <si>
    <t>Ohnišťany</t>
  </si>
  <si>
    <t>Ohrazenice</t>
  </si>
  <si>
    <t>Ohrobec</t>
  </si>
  <si>
    <t>Ohrozim</t>
  </si>
  <si>
    <t>Ochoz</t>
  </si>
  <si>
    <t>Ochoz u Brna</t>
  </si>
  <si>
    <t>Ochoz u Tišnova</t>
  </si>
  <si>
    <t>Okarec</t>
  </si>
  <si>
    <t>Okna</t>
  </si>
  <si>
    <t>Okoř</t>
  </si>
  <si>
    <t>Okounov</t>
  </si>
  <si>
    <t>Okrouhlá</t>
  </si>
  <si>
    <t>Okrouhlá Radouň</t>
  </si>
  <si>
    <t>Okrouhlice</t>
  </si>
  <si>
    <t>Okrouhlička</t>
  </si>
  <si>
    <t>Okrouhlo</t>
  </si>
  <si>
    <t>Okřesaneč</t>
  </si>
  <si>
    <t>Okřešice</t>
  </si>
  <si>
    <t>Okřínek</t>
  </si>
  <si>
    <t>Okříšky</t>
  </si>
  <si>
    <t>Olbramice</t>
  </si>
  <si>
    <t>Olbramkostel</t>
  </si>
  <si>
    <t>Olbramov</t>
  </si>
  <si>
    <t>Olbramovice</t>
  </si>
  <si>
    <t>Oldřichov</t>
  </si>
  <si>
    <t>Oldřichov v Hájích</t>
  </si>
  <si>
    <t>Oldřichovice</t>
  </si>
  <si>
    <t>Oldřiš</t>
  </si>
  <si>
    <t>Oldřišov</t>
  </si>
  <si>
    <t>Oleksovice</t>
  </si>
  <si>
    <t>Olešenka</t>
  </si>
  <si>
    <t>Oleška</t>
  </si>
  <si>
    <t>Oleško</t>
  </si>
  <si>
    <t>Olešná</t>
  </si>
  <si>
    <t>Olešnice</t>
  </si>
  <si>
    <t>Olešnice v Orlických horách</t>
  </si>
  <si>
    <t>Olešník</t>
  </si>
  <si>
    <t>Olomouc</t>
  </si>
  <si>
    <t>Olomučany</t>
  </si>
  <si>
    <t>Oloví</t>
  </si>
  <si>
    <t>Olovnice</t>
  </si>
  <si>
    <t>Olšany</t>
  </si>
  <si>
    <t>Olšany u Prostějova</t>
  </si>
  <si>
    <t>Olší</t>
  </si>
  <si>
    <t>Olšovec</t>
  </si>
  <si>
    <t>Olšovice</t>
  </si>
  <si>
    <t>Omice</t>
  </si>
  <si>
    <t>Omlenice</t>
  </si>
  <si>
    <t>Ondratice</t>
  </si>
  <si>
    <t>Ondřejov</t>
  </si>
  <si>
    <t>Onomyšl</t>
  </si>
  <si>
    <t>Onšov</t>
  </si>
  <si>
    <t>Opařany</t>
  </si>
  <si>
    <t>Opatov</t>
  </si>
  <si>
    <t>Opatovec</t>
  </si>
  <si>
    <t>Opatovice</t>
  </si>
  <si>
    <t>Opatovice I</t>
  </si>
  <si>
    <t>Opatovice nad Labem</t>
  </si>
  <si>
    <t>Opava</t>
  </si>
  <si>
    <t>Oplany</t>
  </si>
  <si>
    <t>Oplocany</t>
  </si>
  <si>
    <t>Oplot</t>
  </si>
  <si>
    <t>Opočnice</t>
  </si>
  <si>
    <t>Opočno</t>
  </si>
  <si>
    <t>Opolany</t>
  </si>
  <si>
    <t>Oponešice</t>
  </si>
  <si>
    <t>Oprostovice</t>
  </si>
  <si>
    <t>Oráčov</t>
  </si>
  <si>
    <t>Orel</t>
  </si>
  <si>
    <t>Orlické Podhůří</t>
  </si>
  <si>
    <t>Orlické Záhoří</t>
  </si>
  <si>
    <t>Orličky</t>
  </si>
  <si>
    <t>Orlík nad Vltavou</t>
  </si>
  <si>
    <t>Orlová</t>
  </si>
  <si>
    <t>Orlovice</t>
  </si>
  <si>
    <t>Ořech</t>
  </si>
  <si>
    <t>Ořechov</t>
  </si>
  <si>
    <t>Osečany</t>
  </si>
  <si>
    <t>Oseček</t>
  </si>
  <si>
    <t>Osečná</t>
  </si>
  <si>
    <t>Osečnice</t>
  </si>
  <si>
    <t>Osek</t>
  </si>
  <si>
    <t>Osek nad Bečvou</t>
  </si>
  <si>
    <t>Oselce</t>
  </si>
  <si>
    <t>Osice</t>
  </si>
  <si>
    <t>Osíčko</t>
  </si>
  <si>
    <t>Osičky</t>
  </si>
  <si>
    <t>Osík</t>
  </si>
  <si>
    <t>Osiky</t>
  </si>
  <si>
    <t>Oskava</t>
  </si>
  <si>
    <t>Oskořínek</t>
  </si>
  <si>
    <t>Oslavany</t>
  </si>
  <si>
    <t>Oslavice</t>
  </si>
  <si>
    <t>Oslavička</t>
  </si>
  <si>
    <t>Oslnovice</t>
  </si>
  <si>
    <t>Oslov</t>
  </si>
  <si>
    <t>Osoblaha</t>
  </si>
  <si>
    <t>Osov</t>
  </si>
  <si>
    <t>Osová Bítýška</t>
  </si>
  <si>
    <t>Osové</t>
  </si>
  <si>
    <t>Ostašov</t>
  </si>
  <si>
    <t>Ostopovice</t>
  </si>
  <si>
    <t>Ostrá</t>
  </si>
  <si>
    <t>Ostrata</t>
  </si>
  <si>
    <t>Ostrava</t>
  </si>
  <si>
    <t>Ostravice</t>
  </si>
  <si>
    <t>Ostrolovský Újezd</t>
  </si>
  <si>
    <t>Ostroměř</t>
  </si>
  <si>
    <t>Ostrov</t>
  </si>
  <si>
    <t>Ostrov nad Oslavou</t>
  </si>
  <si>
    <t>Ostrov u Bezdružic</t>
  </si>
  <si>
    <t>Ostrov u Macochy</t>
  </si>
  <si>
    <t>Ostrovačice</t>
  </si>
  <si>
    <t>Ostrovánky</t>
  </si>
  <si>
    <t>Ostrovec</t>
  </si>
  <si>
    <t>Ostrovec-Lhotka</t>
  </si>
  <si>
    <t>Ostrožská Lhota</t>
  </si>
  <si>
    <t>Ostrožská Nová Ves</t>
  </si>
  <si>
    <t>Ostružná</t>
  </si>
  <si>
    <t>Ostružno</t>
  </si>
  <si>
    <t>Ostředek</t>
  </si>
  <si>
    <t>Ostřešany</t>
  </si>
  <si>
    <t>Ostřetice</t>
  </si>
  <si>
    <t>Ostřetín</t>
  </si>
  <si>
    <t>Osvětimany</t>
  </si>
  <si>
    <t>Osvračín</t>
  </si>
  <si>
    <t>Ošelín</t>
  </si>
  <si>
    <t>Otaslavice</t>
  </si>
  <si>
    <t>Otěšice</t>
  </si>
  <si>
    <t>Otice</t>
  </si>
  <si>
    <t>Otín</t>
  </si>
  <si>
    <t>Otinoves</t>
  </si>
  <si>
    <t>Otmarov</t>
  </si>
  <si>
    <t>Otmíče</t>
  </si>
  <si>
    <t>Otnice</t>
  </si>
  <si>
    <t>Otov</t>
  </si>
  <si>
    <t>Otovice</t>
  </si>
  <si>
    <t>Otradov</t>
  </si>
  <si>
    <t>Otročín</t>
  </si>
  <si>
    <t>Otročiněves</t>
  </si>
  <si>
    <t>Otrokovice</t>
  </si>
  <si>
    <t>Otvice</t>
  </si>
  <si>
    <t>Otvovice</t>
  </si>
  <si>
    <t>Ouběnice</t>
  </si>
  <si>
    <t>Oucmanice</t>
  </si>
  <si>
    <t>Oudoleň</t>
  </si>
  <si>
    <t>Ovčáry</t>
  </si>
  <si>
    <t>Ovesná Lhota</t>
  </si>
  <si>
    <t>Ovesné Kladruby</t>
  </si>
  <si>
    <t>Oznice</t>
  </si>
  <si>
    <t>Paběnice</t>
  </si>
  <si>
    <t>Paceřice</t>
  </si>
  <si>
    <t>Pacetluky</t>
  </si>
  <si>
    <t>Pacov</t>
  </si>
  <si>
    <t>Pačejov</t>
  </si>
  <si>
    <t>Pačlavice</t>
  </si>
  <si>
    <t>Páleč</t>
  </si>
  <si>
    <t>Palkovice</t>
  </si>
  <si>
    <t>Palonín</t>
  </si>
  <si>
    <t>Pálovice</t>
  </si>
  <si>
    <t>Pamětice</t>
  </si>
  <si>
    <t>Panenská Rozsíčka</t>
  </si>
  <si>
    <t>Panenské Břežany</t>
  </si>
  <si>
    <t>Panenský Týnec</t>
  </si>
  <si>
    <t>Panoší Újezd</t>
  </si>
  <si>
    <t>Panské Dubenky</t>
  </si>
  <si>
    <t>Paračov</t>
  </si>
  <si>
    <t>Pardubice</t>
  </si>
  <si>
    <t>Paršovice</t>
  </si>
  <si>
    <t>Partutovice</t>
  </si>
  <si>
    <t>Pařezov</t>
  </si>
  <si>
    <t>Pasečnice</t>
  </si>
  <si>
    <t>Paseka</t>
  </si>
  <si>
    <t>Paseky</t>
  </si>
  <si>
    <t>Paseky nad Jizerou</t>
  </si>
  <si>
    <t>Paskov</t>
  </si>
  <si>
    <t>Pasohlávky</t>
  </si>
  <si>
    <t>Pastuchovice</t>
  </si>
  <si>
    <t>Pastviny</t>
  </si>
  <si>
    <t>Pašinka</t>
  </si>
  <si>
    <t>Pašovice</t>
  </si>
  <si>
    <t>Pátek</t>
  </si>
  <si>
    <t>Patokryje</t>
  </si>
  <si>
    <t>Pavlice</t>
  </si>
  <si>
    <t>Pavlíkov</t>
  </si>
  <si>
    <t>Pavlínov</t>
  </si>
  <si>
    <t>Pavlov</t>
  </si>
  <si>
    <t>Pavlovice</t>
  </si>
  <si>
    <t>Pavlovice u Kojetína</t>
  </si>
  <si>
    <t>Pavlovice u Přerova</t>
  </si>
  <si>
    <t>Pazderna</t>
  </si>
  <si>
    <t>Pec</t>
  </si>
  <si>
    <t>Pec pod Sněžkou</t>
  </si>
  <si>
    <t>Pecka</t>
  </si>
  <si>
    <t>Peč</t>
  </si>
  <si>
    <t>Pečice</t>
  </si>
  <si>
    <t>Pěčice</t>
  </si>
  <si>
    <t>Pěčín</t>
  </si>
  <si>
    <t>Pečky</t>
  </si>
  <si>
    <t>Pěčnov</t>
  </si>
  <si>
    <t>Pelechy</t>
  </si>
  <si>
    <t>Pelhřimov</t>
  </si>
  <si>
    <t>Pěnčín</t>
  </si>
  <si>
    <t>Perálec</t>
  </si>
  <si>
    <t>Perná</t>
  </si>
  <si>
    <t>Pernarec</t>
  </si>
  <si>
    <t>Pernink</t>
  </si>
  <si>
    <t>Pernštejnské Jestřabí</t>
  </si>
  <si>
    <t>Perštejn</t>
  </si>
  <si>
    <t>Pertoltice</t>
  </si>
  <si>
    <t>Pertoltice pod Ralskem</t>
  </si>
  <si>
    <t>Peruc</t>
  </si>
  <si>
    <t>Peřimov</t>
  </si>
  <si>
    <t>Pesvice</t>
  </si>
  <si>
    <t>Pětihosty</t>
  </si>
  <si>
    <t>Pětikozly</t>
  </si>
  <si>
    <t>Pětipsy</t>
  </si>
  <si>
    <t>Petkovy</t>
  </si>
  <si>
    <t>Petráveč</t>
  </si>
  <si>
    <t>Petrohrad</t>
  </si>
  <si>
    <t>Petroupim</t>
  </si>
  <si>
    <t>Petrov</t>
  </si>
  <si>
    <t>Petrov nad Desnou</t>
  </si>
  <si>
    <t>Petrovice</t>
  </si>
  <si>
    <t>Petrovice I</t>
  </si>
  <si>
    <t>Petrovice II</t>
  </si>
  <si>
    <t>Petrovice u Karviné</t>
  </si>
  <si>
    <t>Petrovice u Sušice</t>
  </si>
  <si>
    <t>Petrovičky</t>
  </si>
  <si>
    <t>Petrůvka</t>
  </si>
  <si>
    <t>Petrůvky</t>
  </si>
  <si>
    <t>Petříkov</t>
  </si>
  <si>
    <t>Petřvald</t>
  </si>
  <si>
    <t>Pchery</t>
  </si>
  <si>
    <t>Pičín</t>
  </si>
  <si>
    <t>Pikárec</t>
  </si>
  <si>
    <t>Pila</t>
  </si>
  <si>
    <t>Pilníkov</t>
  </si>
  <si>
    <t>Písařov</t>
  </si>
  <si>
    <t>Písečná</t>
  </si>
  <si>
    <t>Písečné</t>
  </si>
  <si>
    <t>Písek</t>
  </si>
  <si>
    <t>Písková Lhota</t>
  </si>
  <si>
    <t>Pístina</t>
  </si>
  <si>
    <t>Písty</t>
  </si>
  <si>
    <t>Píšť</t>
  </si>
  <si>
    <t>Píšťany</t>
  </si>
  <si>
    <t>Pištín</t>
  </si>
  <si>
    <t>Pitín</t>
  </si>
  <si>
    <t>Pivín</t>
  </si>
  <si>
    <t>Pivkovice</t>
  </si>
  <si>
    <t>Planá</t>
  </si>
  <si>
    <t>Planá nad Lužnicí</t>
  </si>
  <si>
    <t>Plaňany</t>
  </si>
  <si>
    <t>Plandry</t>
  </si>
  <si>
    <t>Pláně</t>
  </si>
  <si>
    <t>Plánice</t>
  </si>
  <si>
    <t>Plasy</t>
  </si>
  <si>
    <t>Plav</t>
  </si>
  <si>
    <t>Plaveč</t>
  </si>
  <si>
    <t>Plavsko</t>
  </si>
  <si>
    <t>Plavy</t>
  </si>
  <si>
    <t>Plazy</t>
  </si>
  <si>
    <t>Plenkovice</t>
  </si>
  <si>
    <t>Plesná</t>
  </si>
  <si>
    <t>Pleše</t>
  </si>
  <si>
    <t>Plešnice</t>
  </si>
  <si>
    <t>Pletený Újezd</t>
  </si>
  <si>
    <t>Plch</t>
  </si>
  <si>
    <t>Plchov</t>
  </si>
  <si>
    <t>Plchovice</t>
  </si>
  <si>
    <t>Plískov</t>
  </si>
  <si>
    <t>Ploskovice</t>
  </si>
  <si>
    <t>Pluhův Žďár</t>
  </si>
  <si>
    <t>Plumlov</t>
  </si>
  <si>
    <t>Plužná</t>
  </si>
  <si>
    <t>Plzeň</t>
  </si>
  <si>
    <t>Pnětluky</t>
  </si>
  <si>
    <t>Pňovany</t>
  </si>
  <si>
    <t>Pňovice</t>
  </si>
  <si>
    <t>Pňov-Předhradí</t>
  </si>
  <si>
    <t>Poběžovice</t>
  </si>
  <si>
    <t>Poběžovice u Holic</t>
  </si>
  <si>
    <t>Poběžovice u Přelouče</t>
  </si>
  <si>
    <t>Pocinovice</t>
  </si>
  <si>
    <t>Počaply</t>
  </si>
  <si>
    <t>Počátky</t>
  </si>
  <si>
    <t>Počedělice</t>
  </si>
  <si>
    <t>Počenice-Tetětice</t>
  </si>
  <si>
    <t>Počepice</t>
  </si>
  <si>
    <t>Počítky</t>
  </si>
  <si>
    <t>Podbořanský Rohozec</t>
  </si>
  <si>
    <t>Podbořany</t>
  </si>
  <si>
    <t>Podbrdy</t>
  </si>
  <si>
    <t>Podbřezí</t>
  </si>
  <si>
    <t>Podbřežice</t>
  </si>
  <si>
    <t>Poděbrady</t>
  </si>
  <si>
    <t>Poděšín</t>
  </si>
  <si>
    <t>Poděvousy</t>
  </si>
  <si>
    <t>Podhorní Újezd a Vojice</t>
  </si>
  <si>
    <t>Podhořany u Ronova</t>
  </si>
  <si>
    <t>Podhradí</t>
  </si>
  <si>
    <t>Podhradí nad Dyjí</t>
  </si>
  <si>
    <t>Podhradní Lhota</t>
  </si>
  <si>
    <t>Podivice</t>
  </si>
  <si>
    <t>Podivín</t>
  </si>
  <si>
    <t>Podkopná Lhota</t>
  </si>
  <si>
    <t>Podlesí</t>
  </si>
  <si>
    <t>Podlešín</t>
  </si>
  <si>
    <t>Podluhy</t>
  </si>
  <si>
    <t>Podmoklany</t>
  </si>
  <si>
    <t>Podmokly</t>
  </si>
  <si>
    <t>Podmoky</t>
  </si>
  <si>
    <t>Podmolí</t>
  </si>
  <si>
    <t>Podmyče</t>
  </si>
  <si>
    <t>Podolanka</t>
  </si>
  <si>
    <t>Podolí</t>
  </si>
  <si>
    <t>Podolí I</t>
  </si>
  <si>
    <t>Podomí</t>
  </si>
  <si>
    <t>Podsedice</t>
  </si>
  <si>
    <t>Podůlšany</t>
  </si>
  <si>
    <t>Podůlší</t>
  </si>
  <si>
    <t>Podveky</t>
  </si>
  <si>
    <t>Pohled</t>
  </si>
  <si>
    <t>Pohleď</t>
  </si>
  <si>
    <t>Pohledy</t>
  </si>
  <si>
    <t>Pohnánec</t>
  </si>
  <si>
    <t>Pohnání</t>
  </si>
  <si>
    <t>Pohorovice</t>
  </si>
  <si>
    <t>Pohorská Ves</t>
  </si>
  <si>
    <t>Pohořelice</t>
  </si>
  <si>
    <t>Pohoří</t>
  </si>
  <si>
    <t>Pochvalov</t>
  </si>
  <si>
    <t>Pojbuky</t>
  </si>
  <si>
    <t>Pokojov</t>
  </si>
  <si>
    <t>Pokojovice</t>
  </si>
  <si>
    <t>Pokřikov</t>
  </si>
  <si>
    <t>Polánka</t>
  </si>
  <si>
    <t>Poleň</t>
  </si>
  <si>
    <t>Polepy</t>
  </si>
  <si>
    <t>Polerady</t>
  </si>
  <si>
    <t>Polesí</t>
  </si>
  <si>
    <t>Polešovice</t>
  </si>
  <si>
    <t>Polevsko</t>
  </si>
  <si>
    <t>Police</t>
  </si>
  <si>
    <t>Police nad Metují</t>
  </si>
  <si>
    <t>Polička</t>
  </si>
  <si>
    <t>Poličná</t>
  </si>
  <si>
    <t>Polkovice</t>
  </si>
  <si>
    <t>Polná</t>
  </si>
  <si>
    <t>Polní Chrčice</t>
  </si>
  <si>
    <t>Polní Voděrady</t>
  </si>
  <si>
    <t>Polnička</t>
  </si>
  <si>
    <t>Polom</t>
  </si>
  <si>
    <t>Polomí</t>
  </si>
  <si>
    <t>Polště</t>
  </si>
  <si>
    <t>Pomezí</t>
  </si>
  <si>
    <t>Pomezí nad Ohří</t>
  </si>
  <si>
    <t>Ponědraž</t>
  </si>
  <si>
    <t>Ponědrážka</t>
  </si>
  <si>
    <t>Ponětovice</t>
  </si>
  <si>
    <t>Poniklá</t>
  </si>
  <si>
    <t>Popelín</t>
  </si>
  <si>
    <t>Popice</t>
  </si>
  <si>
    <t>Popovice</t>
  </si>
  <si>
    <t>Popovičky</t>
  </si>
  <si>
    <t>Popůvky</t>
  </si>
  <si>
    <t>Poříčany</t>
  </si>
  <si>
    <t>Poříčí nad Sázavou</t>
  </si>
  <si>
    <t>Poříčí u Litomyšle</t>
  </si>
  <si>
    <t>Postoloprty</t>
  </si>
  <si>
    <t>Postřekov</t>
  </si>
  <si>
    <t>Postřelmov</t>
  </si>
  <si>
    <t>Postřelmůvek</t>
  </si>
  <si>
    <t>Postřižín</t>
  </si>
  <si>
    <t>Postupice</t>
  </si>
  <si>
    <t>Pošná</t>
  </si>
  <si>
    <t>Poštovice</t>
  </si>
  <si>
    <t>Poteč</t>
  </si>
  <si>
    <t>Potěhy</t>
  </si>
  <si>
    <t>Potštát</t>
  </si>
  <si>
    <t>Potštejn</t>
  </si>
  <si>
    <t>Potůčky</t>
  </si>
  <si>
    <t>Potvorov</t>
  </si>
  <si>
    <t>Poustka</t>
  </si>
  <si>
    <t>Pouzdřany</t>
  </si>
  <si>
    <t>Povrly</t>
  </si>
  <si>
    <t>Pozďatín</t>
  </si>
  <si>
    <t>Pozděchov</t>
  </si>
  <si>
    <t>Pozdeň</t>
  </si>
  <si>
    <t>Pozlovice</t>
  </si>
  <si>
    <t>Pozořice</t>
  </si>
  <si>
    <t>Prace</t>
  </si>
  <si>
    <t>Pracejovice</t>
  </si>
  <si>
    <t>Prackovice nad Labem</t>
  </si>
  <si>
    <t>Práče</t>
  </si>
  <si>
    <t>Prádlo</t>
  </si>
  <si>
    <t>Praha</t>
  </si>
  <si>
    <t>Prachatice</t>
  </si>
  <si>
    <t>Prachovice</t>
  </si>
  <si>
    <t>Prakšice</t>
  </si>
  <si>
    <t>Prameny</t>
  </si>
  <si>
    <t>Prasek</t>
  </si>
  <si>
    <t>Praskačka</t>
  </si>
  <si>
    <t>Prasklice</t>
  </si>
  <si>
    <t>Praskolesy</t>
  </si>
  <si>
    <t>Prášily</t>
  </si>
  <si>
    <t>Pravčice</t>
  </si>
  <si>
    <t>Pravice</t>
  </si>
  <si>
    <t>Pravlov</t>
  </si>
  <si>
    <t>Pravonín</t>
  </si>
  <si>
    <t>Pravy</t>
  </si>
  <si>
    <t>Pražmo</t>
  </si>
  <si>
    <t>Prlov</t>
  </si>
  <si>
    <t>Proboštov</t>
  </si>
  <si>
    <t>Probulov</t>
  </si>
  <si>
    <t>Prodašice</t>
  </si>
  <si>
    <t>Prokopov</t>
  </si>
  <si>
    <t>Proruby</t>
  </si>
  <si>
    <t>Proseč</t>
  </si>
  <si>
    <t>Proseč pod Ještědem</t>
  </si>
  <si>
    <t>Proseč pod Křemešníkem</t>
  </si>
  <si>
    <t>Prosečné</t>
  </si>
  <si>
    <t>Prosenice</t>
  </si>
  <si>
    <t>Prosenická Lhota</t>
  </si>
  <si>
    <t>Prosetín</t>
  </si>
  <si>
    <t>Prosíčka</t>
  </si>
  <si>
    <t>Prosiměřice</t>
  </si>
  <si>
    <t>Prostějov</t>
  </si>
  <si>
    <t>Prostějovičky</t>
  </si>
  <si>
    <t>Prostiboř</t>
  </si>
  <si>
    <t>Prostřední Bečva</t>
  </si>
  <si>
    <t>Prostřední Poříčí</t>
  </si>
  <si>
    <t>Protivanov</t>
  </si>
  <si>
    <t>Protivín</t>
  </si>
  <si>
    <t>Provodín</t>
  </si>
  <si>
    <t>Provodov</t>
  </si>
  <si>
    <t>Provodovice</t>
  </si>
  <si>
    <t>Provodov-Šonov</t>
  </si>
  <si>
    <t>Prštice</t>
  </si>
  <si>
    <t>Průhonice</t>
  </si>
  <si>
    <t>Prusice</t>
  </si>
  <si>
    <t>Prusinovice</t>
  </si>
  <si>
    <t>Prusy-Boškůvky</t>
  </si>
  <si>
    <t>Prušánky</t>
  </si>
  <si>
    <t>Prysk</t>
  </si>
  <si>
    <t>Pržno</t>
  </si>
  <si>
    <t>Přáslavice</t>
  </si>
  <si>
    <t>Přeborov</t>
  </si>
  <si>
    <t>Přebuz</t>
  </si>
  <si>
    <t>Přeckov</t>
  </si>
  <si>
    <t>Předboj</t>
  </si>
  <si>
    <t>Předenice</t>
  </si>
  <si>
    <t>Předhradí</t>
  </si>
  <si>
    <t>Předín</t>
  </si>
  <si>
    <t>Předklášteří</t>
  </si>
  <si>
    <t>Předměřice nad Jizerou</t>
  </si>
  <si>
    <t>Předměřice nad Labem</t>
  </si>
  <si>
    <t>Předmíř</t>
  </si>
  <si>
    <t>Přední Výtoň</t>
  </si>
  <si>
    <t>Přední Zborovice</t>
  </si>
  <si>
    <t>Předotice</t>
  </si>
  <si>
    <t>Předslav</t>
  </si>
  <si>
    <t>Předslavice</t>
  </si>
  <si>
    <t>Přehořov</t>
  </si>
  <si>
    <t>Přehvozdí</t>
  </si>
  <si>
    <t>Přehýšov</t>
  </si>
  <si>
    <t>Přechovice</t>
  </si>
  <si>
    <t>Přelíc</t>
  </si>
  <si>
    <t>Přelouč</t>
  </si>
  <si>
    <t>Přelovice</t>
  </si>
  <si>
    <t>Přemyslovice</t>
  </si>
  <si>
    <t>Přepeře</t>
  </si>
  <si>
    <t>Přepychy</t>
  </si>
  <si>
    <t>Přerov</t>
  </si>
  <si>
    <t>Přerov nad Labem</t>
  </si>
  <si>
    <t>Přerubenice</t>
  </si>
  <si>
    <t>Přeskače</t>
  </si>
  <si>
    <t>Přestanov</t>
  </si>
  <si>
    <t>Přestavlky</t>
  </si>
  <si>
    <t>Přestavlky u Čerčan</t>
  </si>
  <si>
    <t>Přešovice</t>
  </si>
  <si>
    <t>Přeštěnice</t>
  </si>
  <si>
    <t>Přeštice</t>
  </si>
  <si>
    <t>Přešťovice</t>
  </si>
  <si>
    <t>Převýšov</t>
  </si>
  <si>
    <t>Přezletice</t>
  </si>
  <si>
    <t>Přibice</t>
  </si>
  <si>
    <t>Příbor</t>
  </si>
  <si>
    <t>Příbram</t>
  </si>
  <si>
    <t>Příbram na Moravě</t>
  </si>
  <si>
    <t>Příbraz</t>
  </si>
  <si>
    <t>Přibyslav</t>
  </si>
  <si>
    <t>Přibyslavice</t>
  </si>
  <si>
    <t>Příčina</t>
  </si>
  <si>
    <t>Příčovy</t>
  </si>
  <si>
    <t>Přídolí</t>
  </si>
  <si>
    <t>Příchovice</t>
  </si>
  <si>
    <t>Příkazy</t>
  </si>
  <si>
    <t>Příkosice</t>
  </si>
  <si>
    <t>Příkrý</t>
  </si>
  <si>
    <t>Přílepy</t>
  </si>
  <si>
    <t>Příluka</t>
  </si>
  <si>
    <t>Přimda</t>
  </si>
  <si>
    <t>Přísečná</t>
  </si>
  <si>
    <t>Příseka</t>
  </si>
  <si>
    <t>Přísnotice</t>
  </si>
  <si>
    <t>Přistoupim</t>
  </si>
  <si>
    <t>Přišimasy</t>
  </si>
  <si>
    <t>Příšov</t>
  </si>
  <si>
    <t>Příšovice</t>
  </si>
  <si>
    <t>Příštpo</t>
  </si>
  <si>
    <t>Přítluky</t>
  </si>
  <si>
    <t>Přívětice</t>
  </si>
  <si>
    <t>Přívrat</t>
  </si>
  <si>
    <t>Psárov</t>
  </si>
  <si>
    <t>Psáry</t>
  </si>
  <si>
    <t>Psáře</t>
  </si>
  <si>
    <t>Pstruží</t>
  </si>
  <si>
    <t>Pšánky</t>
  </si>
  <si>
    <t>Pšov</t>
  </si>
  <si>
    <t>Pšovlky</t>
  </si>
  <si>
    <t>Ptení</t>
  </si>
  <si>
    <t>Ptenín</t>
  </si>
  <si>
    <t>Ptice</t>
  </si>
  <si>
    <t>Ptýrov</t>
  </si>
  <si>
    <t>Puclice</t>
  </si>
  <si>
    <t>Pucov</t>
  </si>
  <si>
    <t>Puchlovice</t>
  </si>
  <si>
    <t>Puklice</t>
  </si>
  <si>
    <t>Pulečný</t>
  </si>
  <si>
    <t>Pustá Kamenice</t>
  </si>
  <si>
    <t>Pustá Polom</t>
  </si>
  <si>
    <t>Pustá Rybná</t>
  </si>
  <si>
    <t>Pustějov</t>
  </si>
  <si>
    <t>Pustiměř</t>
  </si>
  <si>
    <t>Pustina</t>
  </si>
  <si>
    <t>Pustověty</t>
  </si>
  <si>
    <t>Putim</t>
  </si>
  <si>
    <t>Putimov</t>
  </si>
  <si>
    <t>Pyšel</t>
  </si>
  <si>
    <t>Pyšely</t>
  </si>
  <si>
    <t>Rabakov</t>
  </si>
  <si>
    <t>Rabí</t>
  </si>
  <si>
    <t>Rabštejnská Lhota</t>
  </si>
  <si>
    <t>Ráby</t>
  </si>
  <si>
    <t>Rabyně</t>
  </si>
  <si>
    <t>Racková</t>
  </si>
  <si>
    <t>Rácovice</t>
  </si>
  <si>
    <t>Račetice</t>
  </si>
  <si>
    <t>Račice</t>
  </si>
  <si>
    <t>Račice nad Trotinou</t>
  </si>
  <si>
    <t>Račice-Pístovice</t>
  </si>
  <si>
    <t>Račín</t>
  </si>
  <si>
    <t>Račiněves</t>
  </si>
  <si>
    <t>Radčice</t>
  </si>
  <si>
    <t>Radějov</t>
  </si>
  <si>
    <t>Radějovice</t>
  </si>
  <si>
    <t>Radenice</t>
  </si>
  <si>
    <t>Radenín</t>
  </si>
  <si>
    <t>Radešín</t>
  </si>
  <si>
    <t>Radešínská Svratka</t>
  </si>
  <si>
    <t>Radětice</t>
  </si>
  <si>
    <t>Radhostice</t>
  </si>
  <si>
    <t>Radhošť</t>
  </si>
  <si>
    <t>Radíč</t>
  </si>
  <si>
    <t>Radíkov</t>
  </si>
  <si>
    <t>Radíkovice</t>
  </si>
  <si>
    <t>Radim</t>
  </si>
  <si>
    <t>Radiměř</t>
  </si>
  <si>
    <t>Radimovice</t>
  </si>
  <si>
    <t>Radimovice u Tábora</t>
  </si>
  <si>
    <t>Radimovice u Želče</t>
  </si>
  <si>
    <t>Radkov</t>
  </si>
  <si>
    <t>Radkova Lhota</t>
  </si>
  <si>
    <t>Radkovice</t>
  </si>
  <si>
    <t>Radkovice u Budče</t>
  </si>
  <si>
    <t>Radkovice u Hrotovic</t>
  </si>
  <si>
    <t>Radkovy</t>
  </si>
  <si>
    <t>Rádlo</t>
  </si>
  <si>
    <t>Radnice</t>
  </si>
  <si>
    <t>Radňoves</t>
  </si>
  <si>
    <t>Radňovice</t>
  </si>
  <si>
    <t>Radomyšl</t>
  </si>
  <si>
    <t>Radonice</t>
  </si>
  <si>
    <t>Radonín</t>
  </si>
  <si>
    <t>Radostice</t>
  </si>
  <si>
    <t>Radostín</t>
  </si>
  <si>
    <t>Radostín nad Oslavou</t>
  </si>
  <si>
    <t>Radostná pod Kozákovem</t>
  </si>
  <si>
    <t>Radostov</t>
  </si>
  <si>
    <t>Radošov</t>
  </si>
  <si>
    <t>Radošovice</t>
  </si>
  <si>
    <t>Radotice</t>
  </si>
  <si>
    <t>Radotín</t>
  </si>
  <si>
    <t>Radovesice</t>
  </si>
  <si>
    <t>Radovesnice I</t>
  </si>
  <si>
    <t>Radovesnice II</t>
  </si>
  <si>
    <t>Radslavice</t>
  </si>
  <si>
    <t>Raduň</t>
  </si>
  <si>
    <t>Radvanec</t>
  </si>
  <si>
    <t>Radvanice</t>
  </si>
  <si>
    <t>Rájec</t>
  </si>
  <si>
    <t>Rájec-Jestřebí</t>
  </si>
  <si>
    <t>Ráječko</t>
  </si>
  <si>
    <t>Rajhrad</t>
  </si>
  <si>
    <t>Rajhradice</t>
  </si>
  <si>
    <t>Rajnochovice</t>
  </si>
  <si>
    <t>Rakousy</t>
  </si>
  <si>
    <t>Rakov</t>
  </si>
  <si>
    <t>Raková</t>
  </si>
  <si>
    <t>Raková u Konice</t>
  </si>
  <si>
    <t>Rakovice</t>
  </si>
  <si>
    <t>Rakovník</t>
  </si>
  <si>
    <t>Rakůvka</t>
  </si>
  <si>
    <t>Rakvice</t>
  </si>
  <si>
    <t>Ralsko</t>
  </si>
  <si>
    <t>Raná</t>
  </si>
  <si>
    <t>Rančířov</t>
  </si>
  <si>
    <t>Rantířov</t>
  </si>
  <si>
    <t>Rapotice</t>
  </si>
  <si>
    <t>Rapotín</t>
  </si>
  <si>
    <t>Rapšach</t>
  </si>
  <si>
    <t>Rasošky</t>
  </si>
  <si>
    <t>Raspenava</t>
  </si>
  <si>
    <t>Rašín</t>
  </si>
  <si>
    <t>Raškovice</t>
  </si>
  <si>
    <t>Rašov</t>
  </si>
  <si>
    <t>Rašovice</t>
  </si>
  <si>
    <t>Rataje</t>
  </si>
  <si>
    <t>Rataje nad Sázavou</t>
  </si>
  <si>
    <t>Ratboř</t>
  </si>
  <si>
    <t>Ratenice</t>
  </si>
  <si>
    <t>Ratiboř</t>
  </si>
  <si>
    <t>Ratibořské Hory</t>
  </si>
  <si>
    <t>Ratíškovice</t>
  </si>
  <si>
    <t>Ratměřice</t>
  </si>
  <si>
    <t>Razová</t>
  </si>
  <si>
    <t>Ražice</t>
  </si>
  <si>
    <t>Rebešovice</t>
  </si>
  <si>
    <t>Rejchartice</t>
  </si>
  <si>
    <t>Rejštejn</t>
  </si>
  <si>
    <t>Rešice</t>
  </si>
  <si>
    <t>Roblín</t>
  </si>
  <si>
    <t>Ročov</t>
  </si>
  <si>
    <t>Rodinov</t>
  </si>
  <si>
    <t>Rodkov</t>
  </si>
  <si>
    <t>Rodná</t>
  </si>
  <si>
    <t>Rodvínov</t>
  </si>
  <si>
    <t>Rohatec</t>
  </si>
  <si>
    <t>Rohatsko</t>
  </si>
  <si>
    <t>Rohenice</t>
  </si>
  <si>
    <t>Rohle</t>
  </si>
  <si>
    <t>Rohov</t>
  </si>
  <si>
    <t>Rohovládova Bělá</t>
  </si>
  <si>
    <t>Rohozec</t>
  </si>
  <si>
    <t>Rohozná</t>
  </si>
  <si>
    <t>Rohoznice</t>
  </si>
  <si>
    <t>Rohy</t>
  </si>
  <si>
    <t>Rochlov</t>
  </si>
  <si>
    <t>Rochov</t>
  </si>
  <si>
    <t>Rojetín</t>
  </si>
  <si>
    <t>Rokle</t>
  </si>
  <si>
    <t>Rokycany</t>
  </si>
  <si>
    <t>Rokytá</t>
  </si>
  <si>
    <t>Rokytňany</t>
  </si>
  <si>
    <t>Rokytnice</t>
  </si>
  <si>
    <t>Rokytnice nad Jizerou</t>
  </si>
  <si>
    <t>Rokytnice nad Rokytnou</t>
  </si>
  <si>
    <t>Rokytnice v Orlických horách</t>
  </si>
  <si>
    <t>Rokytno</t>
  </si>
  <si>
    <t>Rokytovec</t>
  </si>
  <si>
    <t>Ronov nad Doubravou</t>
  </si>
  <si>
    <t>Ropice</t>
  </si>
  <si>
    <t>Roprachtice</t>
  </si>
  <si>
    <t>Roseč</t>
  </si>
  <si>
    <t>Rosice</t>
  </si>
  <si>
    <t>Rosička</t>
  </si>
  <si>
    <t>Rosovice</t>
  </si>
  <si>
    <t>Rostěnice-Zvonovice</t>
  </si>
  <si>
    <t>Rostoklaty</t>
  </si>
  <si>
    <t>Roštění</t>
  </si>
  <si>
    <t>Roštín</t>
  </si>
  <si>
    <t>Rotava</t>
  </si>
  <si>
    <t>Roubanina</t>
  </si>
  <si>
    <t>Roudná</t>
  </si>
  <si>
    <t>Roudné</t>
  </si>
  <si>
    <t>Roudnice</t>
  </si>
  <si>
    <t>Roudnice nad Labem</t>
  </si>
  <si>
    <t>Roudno</t>
  </si>
  <si>
    <t>Rouchovany</t>
  </si>
  <si>
    <t>Roupov</t>
  </si>
  <si>
    <t>Rousínov</t>
  </si>
  <si>
    <t>Rouské</t>
  </si>
  <si>
    <t>Rousměrov</t>
  </si>
  <si>
    <t>Rovečné</t>
  </si>
  <si>
    <t>Rovensko</t>
  </si>
  <si>
    <t>Rovensko pod Troskami</t>
  </si>
  <si>
    <t>Rovná</t>
  </si>
  <si>
    <t>Rozdrojovice</t>
  </si>
  <si>
    <t>Rozhovice</t>
  </si>
  <si>
    <t>Rozhraní</t>
  </si>
  <si>
    <t>Rozkoš</t>
  </si>
  <si>
    <t>Rozseč</t>
  </si>
  <si>
    <t>Rozseč nad Kunštátem</t>
  </si>
  <si>
    <t>Rozsíčka</t>
  </si>
  <si>
    <t>Rozsochatec</t>
  </si>
  <si>
    <t>Rozsochy</t>
  </si>
  <si>
    <t>Rozstání</t>
  </si>
  <si>
    <t>Roztoky</t>
  </si>
  <si>
    <t>Roztoky u Jilemnice</t>
  </si>
  <si>
    <t>Roztoky u Semil</t>
  </si>
  <si>
    <t>Rozvadov</t>
  </si>
  <si>
    <t>Rožďalovice</t>
  </si>
  <si>
    <t>Rožmberk nad Vltavou</t>
  </si>
  <si>
    <t>Rožmitál na Šumavě</t>
  </si>
  <si>
    <t>Rožmitál pod Třemšínem</t>
  </si>
  <si>
    <t>Rožná</t>
  </si>
  <si>
    <t>Rožnov</t>
  </si>
  <si>
    <t>Rožnov pod Radhoštěm</t>
  </si>
  <si>
    <t>Rpety</t>
  </si>
  <si>
    <t>Rtyně nad Bílinou</t>
  </si>
  <si>
    <t>Rtyně v Podkrkonoší</t>
  </si>
  <si>
    <t>Ruda</t>
  </si>
  <si>
    <t>Ruda nad Moravou</t>
  </si>
  <si>
    <t>Rudice</t>
  </si>
  <si>
    <t>Rudíkov</t>
  </si>
  <si>
    <t>Rudimov</t>
  </si>
  <si>
    <t>Rudka</t>
  </si>
  <si>
    <t>Rudlice</t>
  </si>
  <si>
    <t>Rudná</t>
  </si>
  <si>
    <t>Rudná pod Pradědem</t>
  </si>
  <si>
    <t>Rudník</t>
  </si>
  <si>
    <t>Rudolec</t>
  </si>
  <si>
    <t>Rudolfov</t>
  </si>
  <si>
    <t>Rudoltice</t>
  </si>
  <si>
    <t>Rumburk</t>
  </si>
  <si>
    <t>Ruprechtov</t>
  </si>
  <si>
    <t>Rusava</t>
  </si>
  <si>
    <t>Rusín</t>
  </si>
  <si>
    <t>Rušinov</t>
  </si>
  <si>
    <t>Růžďka</t>
  </si>
  <si>
    <t>Růžená</t>
  </si>
  <si>
    <t>Růžová</t>
  </si>
  <si>
    <t>Rybí</t>
  </si>
  <si>
    <t>Rybitví</t>
  </si>
  <si>
    <t>Rybná nad Zdobnicí</t>
  </si>
  <si>
    <t>Rybné</t>
  </si>
  <si>
    <t>Rybnice</t>
  </si>
  <si>
    <t>Rybníček</t>
  </si>
  <si>
    <t>Rybník</t>
  </si>
  <si>
    <t>Rybníky</t>
  </si>
  <si>
    <t>Rybniště</t>
  </si>
  <si>
    <t>Rychnov na Moravě</t>
  </si>
  <si>
    <t>Rychnov nad Kněžnou</t>
  </si>
  <si>
    <t>Rychnov u Jablonce nad Nisou</t>
  </si>
  <si>
    <t>Rychnovek</t>
  </si>
  <si>
    <t>Rychvald</t>
  </si>
  <si>
    <t>Ryjice</t>
  </si>
  <si>
    <t>Rýmařov</t>
  </si>
  <si>
    <t>Rymice</t>
  </si>
  <si>
    <t>Rynárec</t>
  </si>
  <si>
    <t>Rynholec</t>
  </si>
  <si>
    <t>Rynoltice</t>
  </si>
  <si>
    <t>Ryžoviště</t>
  </si>
  <si>
    <t>Řásná</t>
  </si>
  <si>
    <t>Řečany nad Labem</t>
  </si>
  <si>
    <t>Řečice</t>
  </si>
  <si>
    <t>Řehenice</t>
  </si>
  <si>
    <t>Řehlovice</t>
  </si>
  <si>
    <t>Řeka</t>
  </si>
  <si>
    <t>Řemíčov</t>
  </si>
  <si>
    <t>Řenče</t>
  </si>
  <si>
    <t>Řendějov</t>
  </si>
  <si>
    <t>Řepeč</t>
  </si>
  <si>
    <t>Řepice</t>
  </si>
  <si>
    <t>Řepín</t>
  </si>
  <si>
    <t>Řepiště</t>
  </si>
  <si>
    <t>Řepníky</t>
  </si>
  <si>
    <t>Řepov</t>
  </si>
  <si>
    <t>Řeřichy</t>
  </si>
  <si>
    <t>Řestoky</t>
  </si>
  <si>
    <t>Řetová</t>
  </si>
  <si>
    <t>Řetůvka</t>
  </si>
  <si>
    <t>Řevnice</t>
  </si>
  <si>
    <t>Řevničov</t>
  </si>
  <si>
    <t>Řícmanice</t>
  </si>
  <si>
    <t>Říčany</t>
  </si>
  <si>
    <t>Říčky</t>
  </si>
  <si>
    <t>Říčky v Orlických horách</t>
  </si>
  <si>
    <t>Řídeč</t>
  </si>
  <si>
    <t>Řídelov</t>
  </si>
  <si>
    <t>Řídký</t>
  </si>
  <si>
    <t>Řikonín</t>
  </si>
  <si>
    <t>Říkov</t>
  </si>
  <si>
    <t>Říkovice</t>
  </si>
  <si>
    <t>Římov</t>
  </si>
  <si>
    <t>Řimovice</t>
  </si>
  <si>
    <t>Řípec</t>
  </si>
  <si>
    <t>Řisuty</t>
  </si>
  <si>
    <t>Řitka</t>
  </si>
  <si>
    <t>Řitonice</t>
  </si>
  <si>
    <t>Sádek</t>
  </si>
  <si>
    <t>Sadov</t>
  </si>
  <si>
    <t>Sadová</t>
  </si>
  <si>
    <t>Sadská</t>
  </si>
  <si>
    <t>Salačova Lhota</t>
  </si>
  <si>
    <t>Salaš</t>
  </si>
  <si>
    <t>Samopše</t>
  </si>
  <si>
    <t>Samotišky</t>
  </si>
  <si>
    <t>Samšín</t>
  </si>
  <si>
    <t>Samšina</t>
  </si>
  <si>
    <t>Sány</t>
  </si>
  <si>
    <t>Sázava</t>
  </si>
  <si>
    <t>Sázavka</t>
  </si>
  <si>
    <t>Sazená</t>
  </si>
  <si>
    <t>Sazomín</t>
  </si>
  <si>
    <t>Sazovice</t>
  </si>
  <si>
    <t>Sběř</t>
  </si>
  <si>
    <t>Sebečice</t>
  </si>
  <si>
    <t>Sebranice</t>
  </si>
  <si>
    <t>Seč</t>
  </si>
  <si>
    <t>Sedlatice</t>
  </si>
  <si>
    <t>Sedlčany</t>
  </si>
  <si>
    <t>Sedlec</t>
  </si>
  <si>
    <t>Sedlec-Prčice</t>
  </si>
  <si>
    <t>Sedlečko u Soběslavě</t>
  </si>
  <si>
    <t>Sedlejov</t>
  </si>
  <si>
    <t>Sedletín</t>
  </si>
  <si>
    <t>Sedlice</t>
  </si>
  <si>
    <t>Sedliště</t>
  </si>
  <si>
    <t>Sedlnice</t>
  </si>
  <si>
    <t>Sedloňov</t>
  </si>
  <si>
    <t>Sehradice</t>
  </si>
  <si>
    <t>Sejřek</t>
  </si>
  <si>
    <t>Sekeřice</t>
  </si>
  <si>
    <t>Seletice</t>
  </si>
  <si>
    <t>Selmice</t>
  </si>
  <si>
    <t>Seloutky</t>
  </si>
  <si>
    <t>Semanín</t>
  </si>
  <si>
    <t>Semčice</t>
  </si>
  <si>
    <t>Semechnice</t>
  </si>
  <si>
    <t>Semice</t>
  </si>
  <si>
    <t>Semily</t>
  </si>
  <si>
    <t>Semín</t>
  </si>
  <si>
    <t>Semněvice</t>
  </si>
  <si>
    <t>Semtěš</t>
  </si>
  <si>
    <t>Sendraž</t>
  </si>
  <si>
    <t>Sendražice</t>
  </si>
  <si>
    <t>Senec</t>
  </si>
  <si>
    <t>Senetářov</t>
  </si>
  <si>
    <t>Senice</t>
  </si>
  <si>
    <t>Senice na Hané</t>
  </si>
  <si>
    <t>Senička</t>
  </si>
  <si>
    <t>Seninka</t>
  </si>
  <si>
    <t>Senohraby</t>
  </si>
  <si>
    <t>Senomaty</t>
  </si>
  <si>
    <t>Senorady</t>
  </si>
  <si>
    <t>Senožaty</t>
  </si>
  <si>
    <t>Sentice</t>
  </si>
  <si>
    <t>Sepekov</t>
  </si>
  <si>
    <t>Sezemice</t>
  </si>
  <si>
    <t>Sezimovo Ústí</t>
  </si>
  <si>
    <t>Schořov</t>
  </si>
  <si>
    <t>Sibřina</t>
  </si>
  <si>
    <t>Silůvky</t>
  </si>
  <si>
    <t>Sirá</t>
  </si>
  <si>
    <t>Sirákov</t>
  </si>
  <si>
    <t>Siřejovice</t>
  </si>
  <si>
    <t>Sivice</t>
  </si>
  <si>
    <t>Skalice</t>
  </si>
  <si>
    <t>Skalice nad Svitavou</t>
  </si>
  <si>
    <t>Skalice u České Lípy</t>
  </si>
  <si>
    <t>Skalička</t>
  </si>
  <si>
    <t>Skalka</t>
  </si>
  <si>
    <t>Skalka u Doks</t>
  </si>
  <si>
    <t>Skalná</t>
  </si>
  <si>
    <t>Skalsko</t>
  </si>
  <si>
    <t>Skály</t>
  </si>
  <si>
    <t>Skapce</t>
  </si>
  <si>
    <t>Skašov</t>
  </si>
  <si>
    <t>Skaštice</t>
  </si>
  <si>
    <t>Sklené</t>
  </si>
  <si>
    <t>Sklené nad Oslavou</t>
  </si>
  <si>
    <t>Skočice</t>
  </si>
  <si>
    <t>Skomelno</t>
  </si>
  <si>
    <t>Skopytce</t>
  </si>
  <si>
    <t>Skorkov</t>
  </si>
  <si>
    <t>Skoronice</t>
  </si>
  <si>
    <t>Skorošice</t>
  </si>
  <si>
    <t>Skorotice</t>
  </si>
  <si>
    <t>Skořenice</t>
  </si>
  <si>
    <t>Skořice</t>
  </si>
  <si>
    <t>Skotnice</t>
  </si>
  <si>
    <t>Skrbeň</t>
  </si>
  <si>
    <t>Skrchov</t>
  </si>
  <si>
    <t>Skršín</t>
  </si>
  <si>
    <t>Skrýchov u Malšic</t>
  </si>
  <si>
    <t>Skryje</t>
  </si>
  <si>
    <t>Skřinářov</t>
  </si>
  <si>
    <t>Skřipel</t>
  </si>
  <si>
    <t>Skřipov</t>
  </si>
  <si>
    <t>Skřípov</t>
  </si>
  <si>
    <t>Skřivany</t>
  </si>
  <si>
    <t>Skuhrov</t>
  </si>
  <si>
    <t>Skuhrov nad Bělou</t>
  </si>
  <si>
    <t>Skuteč</t>
  </si>
  <si>
    <t>Skvrňov</t>
  </si>
  <si>
    <t>Slabce</t>
  </si>
  <si>
    <t>Slabčice</t>
  </si>
  <si>
    <t>Slaná</t>
  </si>
  <si>
    <t>Slaník</t>
  </si>
  <si>
    <t>Slaný</t>
  </si>
  <si>
    <t>Slapsko</t>
  </si>
  <si>
    <t>Slapy</t>
  </si>
  <si>
    <t>Slatina</t>
  </si>
  <si>
    <t>Slatina nad Úpou</t>
  </si>
  <si>
    <t>Slatina nad Zdobnicí</t>
  </si>
  <si>
    <t>Slatiňany</t>
  </si>
  <si>
    <t>Slatinice</t>
  </si>
  <si>
    <t>Slatinky</t>
  </si>
  <si>
    <t>Slatiny</t>
  </si>
  <si>
    <t>Slavče</t>
  </si>
  <si>
    <t>Slavětice</t>
  </si>
  <si>
    <t>Slavětín</t>
  </si>
  <si>
    <t>Slavětín nad Metují</t>
  </si>
  <si>
    <t>Slavhostice</t>
  </si>
  <si>
    <t>Slavičín</t>
  </si>
  <si>
    <t>Slavičky</t>
  </si>
  <si>
    <t>Slavíkov</t>
  </si>
  <si>
    <t>Slavíkovice</t>
  </si>
  <si>
    <t>Slavkov</t>
  </si>
  <si>
    <t>Slavkov pod Hostýnem</t>
  </si>
  <si>
    <t>Slavkov u Brna</t>
  </si>
  <si>
    <t>Slavníč</t>
  </si>
  <si>
    <t>Slavonice</t>
  </si>
  <si>
    <t>Slavoňov</t>
  </si>
  <si>
    <t>Slavošov</t>
  </si>
  <si>
    <t>Slepotice</t>
  </si>
  <si>
    <t>Slezské Pavlovice</t>
  </si>
  <si>
    <t>Slezské Rudoltice</t>
  </si>
  <si>
    <t>Slopné</t>
  </si>
  <si>
    <t>Sloup</t>
  </si>
  <si>
    <t>Sloup v Čechách</t>
  </si>
  <si>
    <t>Sloupnice</t>
  </si>
  <si>
    <t>Sloupno</t>
  </si>
  <si>
    <t>Sloveč</t>
  </si>
  <si>
    <t>Slověnice</t>
  </si>
  <si>
    <t>Sluhy</t>
  </si>
  <si>
    <t>Slunečná</t>
  </si>
  <si>
    <t>Slup</t>
  </si>
  <si>
    <t>Slušovice</t>
  </si>
  <si>
    <t>Sluštice</t>
  </si>
  <si>
    <t>Služátky</t>
  </si>
  <si>
    <t>Služovice</t>
  </si>
  <si>
    <t>Smečno</t>
  </si>
  <si>
    <t>Smědčice</t>
  </si>
  <si>
    <t>Smetanova Lhota</t>
  </si>
  <si>
    <t>Smidary</t>
  </si>
  <si>
    <t>Smilkov</t>
  </si>
  <si>
    <t>Smilovice</t>
  </si>
  <si>
    <t>Smilovy Hory</t>
  </si>
  <si>
    <t>Smiřice</t>
  </si>
  <si>
    <t>Smolné Pece</t>
  </si>
  <si>
    <t>Smolnice</t>
  </si>
  <si>
    <t>Smolotely</t>
  </si>
  <si>
    <t>Smrček</t>
  </si>
  <si>
    <t>Smrčná</t>
  </si>
  <si>
    <t>Smrk</t>
  </si>
  <si>
    <t>Smržice</t>
  </si>
  <si>
    <t>Smržov</t>
  </si>
  <si>
    <t>Smržovka</t>
  </si>
  <si>
    <t>Snědovice</t>
  </si>
  <si>
    <t>Snět</t>
  </si>
  <si>
    <t>Sněžné</t>
  </si>
  <si>
    <t>Snovídky</t>
  </si>
  <si>
    <t>Sobčice</t>
  </si>
  <si>
    <t>Soběhrdy</t>
  </si>
  <si>
    <t>Soběchleby</t>
  </si>
  <si>
    <t>Soběkury</t>
  </si>
  <si>
    <t>Soběnov</t>
  </si>
  <si>
    <t>Soběraz</t>
  </si>
  <si>
    <t>Soběslav</t>
  </si>
  <si>
    <t>Soběslavice</t>
  </si>
  <si>
    <t>Soběsuky</t>
  </si>
  <si>
    <t>Soběšice</t>
  </si>
  <si>
    <t>Soběšín</t>
  </si>
  <si>
    <t>Soběšovice</t>
  </si>
  <si>
    <t>Sobětuchy</t>
  </si>
  <si>
    <t>Sobíňov</t>
  </si>
  <si>
    <t>Sobíšky</t>
  </si>
  <si>
    <t>Sobkovice</t>
  </si>
  <si>
    <t>Sobotín</t>
  </si>
  <si>
    <t>Sobotka</t>
  </si>
  <si>
    <t>Sobotovice</t>
  </si>
  <si>
    <t>Sobůlky</t>
  </si>
  <si>
    <t>Sojovice</t>
  </si>
  <si>
    <t>Sokoleč</t>
  </si>
  <si>
    <t>Sokolnice</t>
  </si>
  <si>
    <t>Sokolov</t>
  </si>
  <si>
    <t>Solenice</t>
  </si>
  <si>
    <t>Solnice</t>
  </si>
  <si>
    <t>Sopotnice</t>
  </si>
  <si>
    <t>Sopřeč</t>
  </si>
  <si>
    <t>Sosnová</t>
  </si>
  <si>
    <t>Souňov</t>
  </si>
  <si>
    <t>Sousedovice</t>
  </si>
  <si>
    <t>Soutice</t>
  </si>
  <si>
    <t>Sovětice</t>
  </si>
  <si>
    <t>Sovínky</t>
  </si>
  <si>
    <t>Sovolusky</t>
  </si>
  <si>
    <t>Spálené Poříčí</t>
  </si>
  <si>
    <t>Spálov</t>
  </si>
  <si>
    <t>Spáňov</t>
  </si>
  <si>
    <t>Spělkov</t>
  </si>
  <si>
    <t>Spešov</t>
  </si>
  <si>
    <t>Spojil</t>
  </si>
  <si>
    <t>Spomyšl</t>
  </si>
  <si>
    <t>Spořice</t>
  </si>
  <si>
    <t>Spytihněv</t>
  </si>
  <si>
    <t>Srbce</t>
  </si>
  <si>
    <t>Srbeč</t>
  </si>
  <si>
    <t>Srbice</t>
  </si>
  <si>
    <t>Srbská Kamenice</t>
  </si>
  <si>
    <t>Srbsko</t>
  </si>
  <si>
    <t>Srby</t>
  </si>
  <si>
    <t>Srch</t>
  </si>
  <si>
    <t>Srní</t>
  </si>
  <si>
    <t>Srnín</t>
  </si>
  <si>
    <t>Srnojedy</t>
  </si>
  <si>
    <t>Srubec</t>
  </si>
  <si>
    <t>Sruby</t>
  </si>
  <si>
    <t>Stádlec</t>
  </si>
  <si>
    <t>Stachy</t>
  </si>
  <si>
    <t>Stáj</t>
  </si>
  <si>
    <t>Stálky</t>
  </si>
  <si>
    <t>Staňkov</t>
  </si>
  <si>
    <t>Staňkovice</t>
  </si>
  <si>
    <t>Stanovice</t>
  </si>
  <si>
    <t>Stanoviště</t>
  </si>
  <si>
    <t>Stará Červená Voda</t>
  </si>
  <si>
    <t>Stará Huť</t>
  </si>
  <si>
    <t>Stará Lysá</t>
  </si>
  <si>
    <t>Stará Paka</t>
  </si>
  <si>
    <t>Stará Říše</t>
  </si>
  <si>
    <t>Stará Ves</t>
  </si>
  <si>
    <t>Stará Ves nad Ondřejnicí</t>
  </si>
  <si>
    <t>Stará Voda</t>
  </si>
  <si>
    <t>Staré Bříště</t>
  </si>
  <si>
    <t>Staré Buky</t>
  </si>
  <si>
    <t>Staré Hamry</t>
  </si>
  <si>
    <t>Staré Heřminovy</t>
  </si>
  <si>
    <t>Staré Hobzí</t>
  </si>
  <si>
    <t>Staré Hodějovice</t>
  </si>
  <si>
    <t>Staré Hradiště</t>
  </si>
  <si>
    <t>Staré Hrady</t>
  </si>
  <si>
    <t>Staré Hutě</t>
  </si>
  <si>
    <t>Staré Jesenčany</t>
  </si>
  <si>
    <t>Staré Křečany</t>
  </si>
  <si>
    <t>Staré Město</t>
  </si>
  <si>
    <t>Staré Město pod Landštejnem</t>
  </si>
  <si>
    <t>Staré Místo</t>
  </si>
  <si>
    <t>Staré Sedliště</t>
  </si>
  <si>
    <t>Staré Sedlo</t>
  </si>
  <si>
    <t>Staré Smrkovice</t>
  </si>
  <si>
    <t>Staré Těchanovice</t>
  </si>
  <si>
    <t>Staré Ždánice</t>
  </si>
  <si>
    <t>Starkoč</t>
  </si>
  <si>
    <t>Stárkov</t>
  </si>
  <si>
    <t>Starosedlský Hrádek</t>
  </si>
  <si>
    <t>Starovice</t>
  </si>
  <si>
    <t>Starovičky</t>
  </si>
  <si>
    <t>Starý Bydžov</t>
  </si>
  <si>
    <t>Starý Hrozenkov</t>
  </si>
  <si>
    <t>Starý Jičín</t>
  </si>
  <si>
    <t>Starý Kolín</t>
  </si>
  <si>
    <t>Starý Mateřov</t>
  </si>
  <si>
    <t>Starý Petřín</t>
  </si>
  <si>
    <t>Starý Plzenec</t>
  </si>
  <si>
    <t>Starý Poddvorov</t>
  </si>
  <si>
    <t>Starý Šachov</t>
  </si>
  <si>
    <t>Starý Vestec</t>
  </si>
  <si>
    <t>Stařeč</t>
  </si>
  <si>
    <t>Stařechovice</t>
  </si>
  <si>
    <t>Staříč</t>
  </si>
  <si>
    <t>Stašov</t>
  </si>
  <si>
    <t>Statenice</t>
  </si>
  <si>
    <t>Stavenice</t>
  </si>
  <si>
    <t>Stavěšice</t>
  </si>
  <si>
    <t>Stéblová</t>
  </si>
  <si>
    <t>Stebno</t>
  </si>
  <si>
    <t>Stěbořice</t>
  </si>
  <si>
    <t>Stehelčeves</t>
  </si>
  <si>
    <t>Stehlovice</t>
  </si>
  <si>
    <t>Stěžery</t>
  </si>
  <si>
    <t>Stínava</t>
  </si>
  <si>
    <t>Stod</t>
  </si>
  <si>
    <t>Stochov</t>
  </si>
  <si>
    <t>Stojčín</t>
  </si>
  <si>
    <t>Stojice</t>
  </si>
  <si>
    <t>Stolany</t>
  </si>
  <si>
    <t>Stonařov</t>
  </si>
  <si>
    <t>Stonava</t>
  </si>
  <si>
    <t>Stošíkovice na Louce</t>
  </si>
  <si>
    <t>Stožec</t>
  </si>
  <si>
    <t>Stožice</t>
  </si>
  <si>
    <t>Stračov</t>
  </si>
  <si>
    <t>Stradonice</t>
  </si>
  <si>
    <t>Stradouň</t>
  </si>
  <si>
    <t>Strahovice</t>
  </si>
  <si>
    <t>Strachoňovice</t>
  </si>
  <si>
    <t>Strachotice</t>
  </si>
  <si>
    <t>Strachotín</t>
  </si>
  <si>
    <t>Strachujov</t>
  </si>
  <si>
    <t>Strakonice</t>
  </si>
  <si>
    <t>Strakov</t>
  </si>
  <si>
    <t>Straky</t>
  </si>
  <si>
    <t>Strančice</t>
  </si>
  <si>
    <t>Stránecká Zhoř</t>
  </si>
  <si>
    <t>Strání</t>
  </si>
  <si>
    <t>Stránka</t>
  </si>
  <si>
    <t>Stranný</t>
  </si>
  <si>
    <t>Strašice</t>
  </si>
  <si>
    <t>Strašín</t>
  </si>
  <si>
    <t>Straškov-Vodochody</t>
  </si>
  <si>
    <t>Strašnov</t>
  </si>
  <si>
    <t>Strašov</t>
  </si>
  <si>
    <t>Stratov</t>
  </si>
  <si>
    <t>Stráž</t>
  </si>
  <si>
    <t>Stráž nad Nežárkou</t>
  </si>
  <si>
    <t>Stráž nad Nisou</t>
  </si>
  <si>
    <t>Stráž nad Ohří</t>
  </si>
  <si>
    <t>Stráž pod Ralskem</t>
  </si>
  <si>
    <t>Strážek</t>
  </si>
  <si>
    <t>Stražisko</t>
  </si>
  <si>
    <t>Strážiště</t>
  </si>
  <si>
    <t>Strážkovice</t>
  </si>
  <si>
    <t>Strážná</t>
  </si>
  <si>
    <t>Strážné</t>
  </si>
  <si>
    <t>Strážnice</t>
  </si>
  <si>
    <t>Strážný</t>
  </si>
  <si>
    <t>Strážov</t>
  </si>
  <si>
    <t>Strážovice</t>
  </si>
  <si>
    <t>Strenice</t>
  </si>
  <si>
    <t>Strhaře</t>
  </si>
  <si>
    <t>Strmilov</t>
  </si>
  <si>
    <t>Strojetice</t>
  </si>
  <si>
    <t>Stropešín</t>
  </si>
  <si>
    <t>Struhařov</t>
  </si>
  <si>
    <t>Strukov</t>
  </si>
  <si>
    <t>Strunkovice nad Blanicí</t>
  </si>
  <si>
    <t>Strunkovice nad Volyňkou</t>
  </si>
  <si>
    <t>Strupčice</t>
  </si>
  <si>
    <t>Stružinec</t>
  </si>
  <si>
    <t>Stružná</t>
  </si>
  <si>
    <t>Stružnice</t>
  </si>
  <si>
    <t>Strýčice</t>
  </si>
  <si>
    <t>Středokluky</t>
  </si>
  <si>
    <t>Střelice</t>
  </si>
  <si>
    <t>Střelná</t>
  </si>
  <si>
    <t>Střelské Hoštice</t>
  </si>
  <si>
    <t>Střemošice</t>
  </si>
  <si>
    <t>Střemy</t>
  </si>
  <si>
    <t>Střeň</t>
  </si>
  <si>
    <t>Střevač</t>
  </si>
  <si>
    <t>Střezetice</t>
  </si>
  <si>
    <t>Střezimíř</t>
  </si>
  <si>
    <t>Stříbrná</t>
  </si>
  <si>
    <t>Stříbrná Skalice</t>
  </si>
  <si>
    <t>Stříbrné Hory</t>
  </si>
  <si>
    <t>Stříbrnice</t>
  </si>
  <si>
    <t>Stříbro</t>
  </si>
  <si>
    <t>Stříbřec</t>
  </si>
  <si>
    <t>Střílky</t>
  </si>
  <si>
    <t>Střítež</t>
  </si>
  <si>
    <t>Střítež nad Bečvou</t>
  </si>
  <si>
    <t>Střítež nad Ludinou</t>
  </si>
  <si>
    <t>Střítež pod Křemešníkem</t>
  </si>
  <si>
    <t>Střížov</t>
  </si>
  <si>
    <t>Střížovice</t>
  </si>
  <si>
    <t>Studánka</t>
  </si>
  <si>
    <t>Studená</t>
  </si>
  <si>
    <t>Studené</t>
  </si>
  <si>
    <t>Studenec</t>
  </si>
  <si>
    <t>Studeněves</t>
  </si>
  <si>
    <t>Studénka</t>
  </si>
  <si>
    <t>Studený</t>
  </si>
  <si>
    <t>Studnice</t>
  </si>
  <si>
    <t>Stupava</t>
  </si>
  <si>
    <t>Stvolínky</t>
  </si>
  <si>
    <t>Stvolová</t>
  </si>
  <si>
    <t>Sudějov</t>
  </si>
  <si>
    <t>Sudice</t>
  </si>
  <si>
    <t>Sudislav nad Orlicí</t>
  </si>
  <si>
    <t>Sudkov</t>
  </si>
  <si>
    <t>Sudoměř</t>
  </si>
  <si>
    <t>Sudoměřice</t>
  </si>
  <si>
    <t>Sudoměřice u Bechyně</t>
  </si>
  <si>
    <t>Sudoměřice u Tábora</t>
  </si>
  <si>
    <t>Sudovo Hlavno</t>
  </si>
  <si>
    <t>Sudslava</t>
  </si>
  <si>
    <t>Suchá</t>
  </si>
  <si>
    <t>Suchá Lhota</t>
  </si>
  <si>
    <t>Suchá Loz</t>
  </si>
  <si>
    <t>Suchdol</t>
  </si>
  <si>
    <t>Suchdol nad Lužnicí</t>
  </si>
  <si>
    <t>Suchdol nad Odrou</t>
  </si>
  <si>
    <t>Suchodol</t>
  </si>
  <si>
    <t>Suchohrdly</t>
  </si>
  <si>
    <t>Suchohrdly u Miroslavi</t>
  </si>
  <si>
    <t>Suchomasty</t>
  </si>
  <si>
    <t>Suchonice</t>
  </si>
  <si>
    <t>Suchov</t>
  </si>
  <si>
    <t>Suchovršice</t>
  </si>
  <si>
    <t>Suchý</t>
  </si>
  <si>
    <t>Suchý Důl</t>
  </si>
  <si>
    <t>Sukorady</t>
  </si>
  <si>
    <t>Sulejovice</t>
  </si>
  <si>
    <t>Sulice</t>
  </si>
  <si>
    <t>Sulíkov</t>
  </si>
  <si>
    <t>Sulimov</t>
  </si>
  <si>
    <t>Sulislav</t>
  </si>
  <si>
    <t>Sulkovec</t>
  </si>
  <si>
    <t>Supíkovice</t>
  </si>
  <si>
    <t>Sušice</t>
  </si>
  <si>
    <t>Svárov</t>
  </si>
  <si>
    <t>Svatá</t>
  </si>
  <si>
    <t>Svatá Maří</t>
  </si>
  <si>
    <t>Svatava</t>
  </si>
  <si>
    <t>Svaté Pole</t>
  </si>
  <si>
    <t>Svatobořice-Mistřín</t>
  </si>
  <si>
    <t>Svatojanský Újezd</t>
  </si>
  <si>
    <t>Svatoňovice</t>
  </si>
  <si>
    <t>Svatoslav</t>
  </si>
  <si>
    <t>Svatý Jan</t>
  </si>
  <si>
    <t>Svatý Jan nad Malší</t>
  </si>
  <si>
    <t>Svatý Jan pod Skalou</t>
  </si>
  <si>
    <t>Svatý Jiří</t>
  </si>
  <si>
    <t>Svatý Mikuláš</t>
  </si>
  <si>
    <t>Svébohov</t>
  </si>
  <si>
    <t>Svémyslice</t>
  </si>
  <si>
    <t>Svépravice</t>
  </si>
  <si>
    <t>Svéradice</t>
  </si>
  <si>
    <t>Svésedlice</t>
  </si>
  <si>
    <t>Světce</t>
  </si>
  <si>
    <t>Světec</t>
  </si>
  <si>
    <t>Světí</t>
  </si>
  <si>
    <t>Světice</t>
  </si>
  <si>
    <t>Světlá</t>
  </si>
  <si>
    <t>Světlá Hora</t>
  </si>
  <si>
    <t>Světlá nad Sázavou</t>
  </si>
  <si>
    <t>Světlá pod Ještědem</t>
  </si>
  <si>
    <t>Světlík</t>
  </si>
  <si>
    <t>Světnov</t>
  </si>
  <si>
    <t>Sviadnov</t>
  </si>
  <si>
    <t>Svídnice</t>
  </si>
  <si>
    <t>Svijanský Újezd</t>
  </si>
  <si>
    <t>Svijany</t>
  </si>
  <si>
    <t>Svinaře</t>
  </si>
  <si>
    <t>Svinařov</t>
  </si>
  <si>
    <t>Svinčany</t>
  </si>
  <si>
    <t>Svinošice</t>
  </si>
  <si>
    <t>Sviny</t>
  </si>
  <si>
    <t>Svitávka</t>
  </si>
  <si>
    <t>Svitavy</t>
  </si>
  <si>
    <t>Svoboda nad Úpou</t>
  </si>
  <si>
    <t>Svobodné Heřmanice</t>
  </si>
  <si>
    <t>Svojanov</t>
  </si>
  <si>
    <t>Svojek</t>
  </si>
  <si>
    <t>Svojetice</t>
  </si>
  <si>
    <t>Svojetín</t>
  </si>
  <si>
    <t>Svojkov</t>
  </si>
  <si>
    <t>Svojkovice</t>
  </si>
  <si>
    <t>Svojšice</t>
  </si>
  <si>
    <t>Svojšín</t>
  </si>
  <si>
    <t>Svor</t>
  </si>
  <si>
    <t>Svrabov</t>
  </si>
  <si>
    <t>Svratka</t>
  </si>
  <si>
    <t>Svratouch</t>
  </si>
  <si>
    <t>Svrkyně</t>
  </si>
  <si>
    <t>Sychrov</t>
  </si>
  <si>
    <t>Sýkořice</t>
  </si>
  <si>
    <t>Synalov</t>
  </si>
  <si>
    <t>Synkov-Slemeno</t>
  </si>
  <si>
    <t>Syrov</t>
  </si>
  <si>
    <t>Syrovátka</t>
  </si>
  <si>
    <t>Syrovice</t>
  </si>
  <si>
    <t>Syrovín</t>
  </si>
  <si>
    <t>Syřenov</t>
  </si>
  <si>
    <t>Sytno</t>
  </si>
  <si>
    <t>Šabina</t>
  </si>
  <si>
    <t>Šafov</t>
  </si>
  <si>
    <t>Šakvice</t>
  </si>
  <si>
    <t>Šanov</t>
  </si>
  <si>
    <t>Šaplava</t>
  </si>
  <si>
    <t>Šaratice</t>
  </si>
  <si>
    <t>Šardice</t>
  </si>
  <si>
    <t>Šárovcova Lhota</t>
  </si>
  <si>
    <t>Šarovy</t>
  </si>
  <si>
    <t>Šatov</t>
  </si>
  <si>
    <t>Šebestěnice</t>
  </si>
  <si>
    <t>Šebetov</t>
  </si>
  <si>
    <t>Šebířov</t>
  </si>
  <si>
    <t>Šebkovice</t>
  </si>
  <si>
    <t>Šebrov-Kateřina</t>
  </si>
  <si>
    <t>Šedivec</t>
  </si>
  <si>
    <t>Šelešovice</t>
  </si>
  <si>
    <t>Šemnice</t>
  </si>
  <si>
    <t>Šenov</t>
  </si>
  <si>
    <t>Šenov u Nového Jičína</t>
  </si>
  <si>
    <t>Šerkovice</t>
  </si>
  <si>
    <t>Šestajovice</t>
  </si>
  <si>
    <t>Šetějovice</t>
  </si>
  <si>
    <t>Ševětín</t>
  </si>
  <si>
    <t>Šilheřovice</t>
  </si>
  <si>
    <t>Šimanov</t>
  </si>
  <si>
    <t>Šimonovice</t>
  </si>
  <si>
    <t>Šindelová</t>
  </si>
  <si>
    <t>Šípy</t>
  </si>
  <si>
    <t>Široká Niva</t>
  </si>
  <si>
    <t>Široký Důl</t>
  </si>
  <si>
    <t>Šišma</t>
  </si>
  <si>
    <t>Šitbořice</t>
  </si>
  <si>
    <t>Škrdlovice</t>
  </si>
  <si>
    <t>Škvorec</t>
  </si>
  <si>
    <t>Škvořetice</t>
  </si>
  <si>
    <t>Šlapanice</t>
  </si>
  <si>
    <t>Šlapanov</t>
  </si>
  <si>
    <t>Šléglov</t>
  </si>
  <si>
    <t>Šluknov</t>
  </si>
  <si>
    <t>Šonov</t>
  </si>
  <si>
    <t>Šošůvka</t>
  </si>
  <si>
    <t>Špičky</t>
  </si>
  <si>
    <t>Špindlerův Mlýn</t>
  </si>
  <si>
    <t>Štáblovice</t>
  </si>
  <si>
    <t>Šťáhlavy</t>
  </si>
  <si>
    <t>Štarnov</t>
  </si>
  <si>
    <t>Štědrá</t>
  </si>
  <si>
    <t>Štěchov</t>
  </si>
  <si>
    <t>Štěchovice</t>
  </si>
  <si>
    <t>Štěkeň</t>
  </si>
  <si>
    <t>Štěměchy</t>
  </si>
  <si>
    <t>Štěnovice</t>
  </si>
  <si>
    <t>Štěnovický Borek</t>
  </si>
  <si>
    <t>Štěpánkovice</t>
  </si>
  <si>
    <t>Štěpánov</t>
  </si>
  <si>
    <t>Štěpánov nad Svratkou</t>
  </si>
  <si>
    <t>Štěpánovice</t>
  </si>
  <si>
    <t>Štěpkov</t>
  </si>
  <si>
    <t>Šternberk</t>
  </si>
  <si>
    <t>Štětí</t>
  </si>
  <si>
    <t>Štětkovice</t>
  </si>
  <si>
    <t>Štíhlice</t>
  </si>
  <si>
    <t>Štichov</t>
  </si>
  <si>
    <t>Štichovice</t>
  </si>
  <si>
    <t>Štipoklasy</t>
  </si>
  <si>
    <t>Štítary</t>
  </si>
  <si>
    <t>Štítina</t>
  </si>
  <si>
    <t>Štítná nad Vláří-Popov</t>
  </si>
  <si>
    <t>Štítov</t>
  </si>
  <si>
    <t>Štíty</t>
  </si>
  <si>
    <t>Štoky</t>
  </si>
  <si>
    <t>Štramberk</t>
  </si>
  <si>
    <t>Študlov</t>
  </si>
  <si>
    <t>Šubířov</t>
  </si>
  <si>
    <t>Šumavské Hoštice</t>
  </si>
  <si>
    <t>Šumice</t>
  </si>
  <si>
    <t>Šumná</t>
  </si>
  <si>
    <t>Šumperk</t>
  </si>
  <si>
    <t>Šumvald</t>
  </si>
  <si>
    <t>Švábenice</t>
  </si>
  <si>
    <t>Švábov</t>
  </si>
  <si>
    <t>Švihov</t>
  </si>
  <si>
    <t>Tábor</t>
  </si>
  <si>
    <t>Tachlovice</t>
  </si>
  <si>
    <t>Tachov</t>
  </si>
  <si>
    <t>Tálín</t>
  </si>
  <si>
    <t>Tanvald</t>
  </si>
  <si>
    <t>Tasov</t>
  </si>
  <si>
    <t>Tasovice</t>
  </si>
  <si>
    <t>Tašov</t>
  </si>
  <si>
    <t>Tatce</t>
  </si>
  <si>
    <t>Tatenice</t>
  </si>
  <si>
    <t>Tatiná</t>
  </si>
  <si>
    <t>Tatobity</t>
  </si>
  <si>
    <t>Tatrovice</t>
  </si>
  <si>
    <t>Tavíkovice</t>
  </si>
  <si>
    <t>Tečovice</t>
  </si>
  <si>
    <t>Tehov</t>
  </si>
  <si>
    <t>Tehovec</t>
  </si>
  <si>
    <t>Těchařovice</t>
  </si>
  <si>
    <t>Těchlovice</t>
  </si>
  <si>
    <t>Těchobuz</t>
  </si>
  <si>
    <t>Těchonín</t>
  </si>
  <si>
    <t>Telč</t>
  </si>
  <si>
    <t>Telecí</t>
  </si>
  <si>
    <t>Telnice</t>
  </si>
  <si>
    <t>Temelín</t>
  </si>
  <si>
    <t>Temešvár</t>
  </si>
  <si>
    <t>Těmice</t>
  </si>
  <si>
    <t>Těně</t>
  </si>
  <si>
    <t>Teplá</t>
  </si>
  <si>
    <t>Teplice</t>
  </si>
  <si>
    <t>Teplice nad Bečvou</t>
  </si>
  <si>
    <t>Teplice nad Metují</t>
  </si>
  <si>
    <t>Teplička</t>
  </si>
  <si>
    <t>Teplýšovice</t>
  </si>
  <si>
    <t>Terešov</t>
  </si>
  <si>
    <t>Terezín</t>
  </si>
  <si>
    <t>Těrlicko</t>
  </si>
  <si>
    <t>Těšany</t>
  </si>
  <si>
    <t>Těšetice</t>
  </si>
  <si>
    <t>Těškov</t>
  </si>
  <si>
    <t>Těškovice</t>
  </si>
  <si>
    <t>Těšovice</t>
  </si>
  <si>
    <t>Tetčice</t>
  </si>
  <si>
    <t>Tetín</t>
  </si>
  <si>
    <t>Tetov</t>
  </si>
  <si>
    <t>Tchořovice</t>
  </si>
  <si>
    <t>Tichá</t>
  </si>
  <si>
    <t>Tichonice</t>
  </si>
  <si>
    <t>Tichov</t>
  </si>
  <si>
    <t>Tis</t>
  </si>
  <si>
    <t>Tis u Blatna</t>
  </si>
  <si>
    <t>Tisá</t>
  </si>
  <si>
    <t>Tísek</t>
  </si>
  <si>
    <t>Tisem</t>
  </si>
  <si>
    <t>Tismice</t>
  </si>
  <si>
    <t>Tisová</t>
  </si>
  <si>
    <t>Tisovec</t>
  </si>
  <si>
    <t>Tišice</t>
  </si>
  <si>
    <t>Tišnov</t>
  </si>
  <si>
    <t>Tišnovská Nová Ves</t>
  </si>
  <si>
    <t>Tištín</t>
  </si>
  <si>
    <t>Tlučná</t>
  </si>
  <si>
    <t>Tlumačov</t>
  </si>
  <si>
    <t>Tlustice</t>
  </si>
  <si>
    <t>Tmaň</t>
  </si>
  <si>
    <t>Točník</t>
  </si>
  <si>
    <t>Tochovice</t>
  </si>
  <si>
    <t>Tojice</t>
  </si>
  <si>
    <t>Tomice</t>
  </si>
  <si>
    <t>Topolany</t>
  </si>
  <si>
    <t>Topolná</t>
  </si>
  <si>
    <t>Toušice</t>
  </si>
  <si>
    <t>Toužetín</t>
  </si>
  <si>
    <t>Toužim</t>
  </si>
  <si>
    <t>Tovačov</t>
  </si>
  <si>
    <t>Tovéř</t>
  </si>
  <si>
    <t>Traplice</t>
  </si>
  <si>
    <t>Travčice</t>
  </si>
  <si>
    <t>Trboušany</t>
  </si>
  <si>
    <t>Trhanov</t>
  </si>
  <si>
    <t>Trhová Kamenice</t>
  </si>
  <si>
    <t>Trhové Dušníky</t>
  </si>
  <si>
    <t>Trhové Sviny</t>
  </si>
  <si>
    <t>Trhový Štěpánov</t>
  </si>
  <si>
    <t>Trmice</t>
  </si>
  <si>
    <t>Trnava</t>
  </si>
  <si>
    <t>Trnávka</t>
  </si>
  <si>
    <t>Trnov</t>
  </si>
  <si>
    <t>Trnová</t>
  </si>
  <si>
    <t>Trnovany</t>
  </si>
  <si>
    <t>Trnové Pole</t>
  </si>
  <si>
    <t>Trojanovice</t>
  </si>
  <si>
    <t>Trojovice</t>
  </si>
  <si>
    <t>Trokavec</t>
  </si>
  <si>
    <t>Troskotovice</t>
  </si>
  <si>
    <t>Troskovice</t>
  </si>
  <si>
    <t>Trotina</t>
  </si>
  <si>
    <t>Troubelice</t>
  </si>
  <si>
    <t>Troubky</t>
  </si>
  <si>
    <t>Troubky-Zdislavice</t>
  </si>
  <si>
    <t>Troubsko</t>
  </si>
  <si>
    <t>Trpík</t>
  </si>
  <si>
    <t>Trpín</t>
  </si>
  <si>
    <t>Trpísty</t>
  </si>
  <si>
    <t>Trpišovice</t>
  </si>
  <si>
    <t>Trstěnice</t>
  </si>
  <si>
    <t>Tršice</t>
  </si>
  <si>
    <t>Trubín</t>
  </si>
  <si>
    <t>Trubská</t>
  </si>
  <si>
    <t>Truskovice</t>
  </si>
  <si>
    <t>Trusnov</t>
  </si>
  <si>
    <t>Trutnov</t>
  </si>
  <si>
    <t>Tržek</t>
  </si>
  <si>
    <t>Třanovice</t>
  </si>
  <si>
    <t>Třebařov</t>
  </si>
  <si>
    <t>Třebčice</t>
  </si>
  <si>
    <t>Třebechovice pod Orebem</t>
  </si>
  <si>
    <t>Třebějice</t>
  </si>
  <si>
    <t>Třebelovice</t>
  </si>
  <si>
    <t>Třebeň</t>
  </si>
  <si>
    <t>Třebenice</t>
  </si>
  <si>
    <t>Třebestovice</t>
  </si>
  <si>
    <t>Třebešice</t>
  </si>
  <si>
    <t>Třebešov</t>
  </si>
  <si>
    <t>Třebětice</t>
  </si>
  <si>
    <t>Třebětín</t>
  </si>
  <si>
    <t>Třebíč</t>
  </si>
  <si>
    <t>Třebihošť</t>
  </si>
  <si>
    <t>Třebichovice</t>
  </si>
  <si>
    <t>Třebívlice</t>
  </si>
  <si>
    <t>Třebíz</t>
  </si>
  <si>
    <t>Třebnouševes</t>
  </si>
  <si>
    <t>Třeboc</t>
  </si>
  <si>
    <t>Třebohostice</t>
  </si>
  <si>
    <t>Třebom</t>
  </si>
  <si>
    <t>Třeboň</t>
  </si>
  <si>
    <t>Třebonín</t>
  </si>
  <si>
    <t>Třebosice</t>
  </si>
  <si>
    <t>Třebotov</t>
  </si>
  <si>
    <t>Třebovice</t>
  </si>
  <si>
    <t>Třebovle</t>
  </si>
  <si>
    <t>Třebsko</t>
  </si>
  <si>
    <t>Třebusice</t>
  </si>
  <si>
    <t>Třebušín</t>
  </si>
  <si>
    <t>Třemešná</t>
  </si>
  <si>
    <t>Třemešné</t>
  </si>
  <si>
    <t>Třemošná</t>
  </si>
  <si>
    <t>Třemošnice</t>
  </si>
  <si>
    <t>Třesov</t>
  </si>
  <si>
    <t>Třesovice</t>
  </si>
  <si>
    <t>Třešovice</t>
  </si>
  <si>
    <t>Třešť</t>
  </si>
  <si>
    <t>Třeštice</t>
  </si>
  <si>
    <t>Třeština</t>
  </si>
  <si>
    <t>Tři Dvory</t>
  </si>
  <si>
    <t>Tři Sekery</t>
  </si>
  <si>
    <t>Tři Studně</t>
  </si>
  <si>
    <t>Třibřichy</t>
  </si>
  <si>
    <t>Třinec</t>
  </si>
  <si>
    <t>Třtěnice</t>
  </si>
  <si>
    <t>Třtice</t>
  </si>
  <si>
    <t>Tučapy</t>
  </si>
  <si>
    <t>Tučín</t>
  </si>
  <si>
    <t>Tuhaň</t>
  </si>
  <si>
    <t>Tuchlovice</t>
  </si>
  <si>
    <t>Tuchoměřice</t>
  </si>
  <si>
    <t>Tuchoraz</t>
  </si>
  <si>
    <t>Tuchořice</t>
  </si>
  <si>
    <t>Tuklaty</t>
  </si>
  <si>
    <t>Tulešice</t>
  </si>
  <si>
    <t>Tuněchody</t>
  </si>
  <si>
    <t>Tupadly</t>
  </si>
  <si>
    <t>Tupesy</t>
  </si>
  <si>
    <t>Turkovice</t>
  </si>
  <si>
    <t>Turnov</t>
  </si>
  <si>
    <t>Turovec</t>
  </si>
  <si>
    <t>Turovice</t>
  </si>
  <si>
    <t>Tursko</t>
  </si>
  <si>
    <t>Tuř</t>
  </si>
  <si>
    <t>Tuřany</t>
  </si>
  <si>
    <t>Tuřice</t>
  </si>
  <si>
    <t>Tušovice</t>
  </si>
  <si>
    <t>Tutleky</t>
  </si>
  <si>
    <t>Tužice</t>
  </si>
  <si>
    <t>Tvarožná</t>
  </si>
  <si>
    <t>Tvarožná Lhota</t>
  </si>
  <si>
    <t>Tvorovice</t>
  </si>
  <si>
    <t>Tvořihráz</t>
  </si>
  <si>
    <t>Tvrdkov</t>
  </si>
  <si>
    <t>Tvrdonice</t>
  </si>
  <si>
    <t>Tvrzice</t>
  </si>
  <si>
    <t>Týček</t>
  </si>
  <si>
    <t>Tymákov</t>
  </si>
  <si>
    <t>Týn nad Bečvou</t>
  </si>
  <si>
    <t>Týn nad Vltavou</t>
  </si>
  <si>
    <t>Týnec</t>
  </si>
  <si>
    <t>Týnec nad Labem</t>
  </si>
  <si>
    <t>Týnec nad Sázavou</t>
  </si>
  <si>
    <t>Týniště</t>
  </si>
  <si>
    <t>Týniště nad Orlicí</t>
  </si>
  <si>
    <t>Týnišťko</t>
  </si>
  <si>
    <t>Úbislavice</t>
  </si>
  <si>
    <t>Ublo</t>
  </si>
  <si>
    <t>Úboč</t>
  </si>
  <si>
    <t>Ubušínek</t>
  </si>
  <si>
    <t>Údlice</t>
  </si>
  <si>
    <t>Údrnice</t>
  </si>
  <si>
    <t>Uhelná</t>
  </si>
  <si>
    <t>Uhelná Příbram</t>
  </si>
  <si>
    <t>Úherce</t>
  </si>
  <si>
    <t>Uherčice</t>
  </si>
  <si>
    <t>Úherčice</t>
  </si>
  <si>
    <t>Uherské Hradiště</t>
  </si>
  <si>
    <t>Uhersko</t>
  </si>
  <si>
    <t>Uherský Brod</t>
  </si>
  <si>
    <t>Uherský Ostroh</t>
  </si>
  <si>
    <t>Úhlejov</t>
  </si>
  <si>
    <t>Uhlířov</t>
  </si>
  <si>
    <t>Uhlířská Lhota</t>
  </si>
  <si>
    <t>Uhlířské Janovice</t>
  </si>
  <si>
    <t>Úholičky</t>
  </si>
  <si>
    <t>Úhonice</t>
  </si>
  <si>
    <t>Úhořilka</t>
  </si>
  <si>
    <t>Úhřetice</t>
  </si>
  <si>
    <t>Úhřetická Lhota</t>
  </si>
  <si>
    <t>Uhřice</t>
  </si>
  <si>
    <t>Uhřičice</t>
  </si>
  <si>
    <t>Uhřínov</t>
  </si>
  <si>
    <t>Uhy</t>
  </si>
  <si>
    <t>Ujčov</t>
  </si>
  <si>
    <t>Újezd</t>
  </si>
  <si>
    <t>Újezd nade Mží</t>
  </si>
  <si>
    <t>Újezd pod Troskami</t>
  </si>
  <si>
    <t>Újezd u Boskovic</t>
  </si>
  <si>
    <t>Újezd u Brna</t>
  </si>
  <si>
    <t>Újezd u Černé Hory</t>
  </si>
  <si>
    <t>Újezd u Chocně</t>
  </si>
  <si>
    <t>Újezd u Plánice</t>
  </si>
  <si>
    <t>Újezd u Přelouče</t>
  </si>
  <si>
    <t>Újezd u Rosic</t>
  </si>
  <si>
    <t>Újezd u Sezemic</t>
  </si>
  <si>
    <t>Újezd u Svatého Kříže</t>
  </si>
  <si>
    <t>Újezd u Tišnova</t>
  </si>
  <si>
    <t>Újezdec</t>
  </si>
  <si>
    <t>Újezdeček</t>
  </si>
  <si>
    <t>Ujkovice</t>
  </si>
  <si>
    <t>Úlehle</t>
  </si>
  <si>
    <t>Úlibice</t>
  </si>
  <si>
    <t>Úlice</t>
  </si>
  <si>
    <t>Úmonín</t>
  </si>
  <si>
    <t>Úmyslovice</t>
  </si>
  <si>
    <t>Únanov</t>
  </si>
  <si>
    <t>Unčín</t>
  </si>
  <si>
    <t>Únehle</t>
  </si>
  <si>
    <t>Únějovice</t>
  </si>
  <si>
    <t>Úněšov</t>
  </si>
  <si>
    <t>Únětice</t>
  </si>
  <si>
    <t>Unhošť</t>
  </si>
  <si>
    <t>Únice</t>
  </si>
  <si>
    <t>Uničov</t>
  </si>
  <si>
    <t>Unín</t>
  </si>
  <si>
    <t>Unkovice</t>
  </si>
  <si>
    <t>Úpice</t>
  </si>
  <si>
    <t>Úpohlavy</t>
  </si>
  <si>
    <t>Urbanice</t>
  </si>
  <si>
    <t>Urbanov</t>
  </si>
  <si>
    <t>Určice</t>
  </si>
  <si>
    <t>Úsilné</t>
  </si>
  <si>
    <t>Úsilov</t>
  </si>
  <si>
    <t>Úsobí</t>
  </si>
  <si>
    <t>Úsobrno</t>
  </si>
  <si>
    <t>Úsov</t>
  </si>
  <si>
    <t>Ústí</t>
  </si>
  <si>
    <t>Ústí nad Labem</t>
  </si>
  <si>
    <t>Ústí nad Orlicí</t>
  </si>
  <si>
    <t>Ústín</t>
  </si>
  <si>
    <t>Ústrašice</t>
  </si>
  <si>
    <t>Ústrašín</t>
  </si>
  <si>
    <t>Ústup</t>
  </si>
  <si>
    <t>Úsuší</t>
  </si>
  <si>
    <t>Úštěk</t>
  </si>
  <si>
    <t>Útěchov</t>
  </si>
  <si>
    <t>Útěchovice</t>
  </si>
  <si>
    <t>Útěchovice pod Stražištěm</t>
  </si>
  <si>
    <t>Útěchovičky</t>
  </si>
  <si>
    <t>Úterý</t>
  </si>
  <si>
    <t>Útušice</t>
  </si>
  <si>
    <t>Útvina</t>
  </si>
  <si>
    <t>Úvalno</t>
  </si>
  <si>
    <t>Úvaly</t>
  </si>
  <si>
    <t>Uzenice</t>
  </si>
  <si>
    <t>Uzeničky</t>
  </si>
  <si>
    <t>Úžice</t>
  </si>
  <si>
    <t>Vacenovice</t>
  </si>
  <si>
    <t>Václavice</t>
  </si>
  <si>
    <t>Václavov u Bruntálu</t>
  </si>
  <si>
    <t>Václavovice</t>
  </si>
  <si>
    <t>Václavy</t>
  </si>
  <si>
    <t>Vacov</t>
  </si>
  <si>
    <t>Vacovice</t>
  </si>
  <si>
    <t>Val</t>
  </si>
  <si>
    <t>Valašská Bystřice</t>
  </si>
  <si>
    <t>Valašská Polanka</t>
  </si>
  <si>
    <t>Valašská Senice</t>
  </si>
  <si>
    <t>Valašské Klobouky</t>
  </si>
  <si>
    <t>Valašské Meziříčí</t>
  </si>
  <si>
    <t>Valašské Příkazy</t>
  </si>
  <si>
    <t>Valdice</t>
  </si>
  <si>
    <t>Valdíkov</t>
  </si>
  <si>
    <t>Valeč</t>
  </si>
  <si>
    <t>Valchov</t>
  </si>
  <si>
    <t>Valkeřice</t>
  </si>
  <si>
    <t>Valšov</t>
  </si>
  <si>
    <t>Valtice</t>
  </si>
  <si>
    <t>Valtrovice</t>
  </si>
  <si>
    <t>Valy</t>
  </si>
  <si>
    <t>Vamberk</t>
  </si>
  <si>
    <t>Vanov</t>
  </si>
  <si>
    <t>Vanovice</t>
  </si>
  <si>
    <t>Vanůvek</t>
  </si>
  <si>
    <t>Vápenice</t>
  </si>
  <si>
    <t>Vápenná</t>
  </si>
  <si>
    <t>Vápenný Podol</t>
  </si>
  <si>
    <t>Vápno</t>
  </si>
  <si>
    <t>Vápovice</t>
  </si>
  <si>
    <t>Varnsdorf</t>
  </si>
  <si>
    <t>Varvažov</t>
  </si>
  <si>
    <t>Vatín</t>
  </si>
  <si>
    <t>Vavřinec</t>
  </si>
  <si>
    <t>Vážany</t>
  </si>
  <si>
    <t>Vážany nad Litavou</t>
  </si>
  <si>
    <t>Včelákov</t>
  </si>
  <si>
    <t>Včelná</t>
  </si>
  <si>
    <t>Včelnička</t>
  </si>
  <si>
    <t>Věcov</t>
  </si>
  <si>
    <t>Vědomice</t>
  </si>
  <si>
    <t>Vedrovice</t>
  </si>
  <si>
    <t>Věchnov</t>
  </si>
  <si>
    <t>Vejprnice</t>
  </si>
  <si>
    <t>Vejprty</t>
  </si>
  <si>
    <t>Vejvanov</t>
  </si>
  <si>
    <t>Vejvanovice</t>
  </si>
  <si>
    <t>Velatice</t>
  </si>
  <si>
    <t>Velečín</t>
  </si>
  <si>
    <t>Velehrad</t>
  </si>
  <si>
    <t>Velemín</t>
  </si>
  <si>
    <t>Velemyšleves</t>
  </si>
  <si>
    <t>Veleň</t>
  </si>
  <si>
    <t>Velenice</t>
  </si>
  <si>
    <t>Velenka</t>
  </si>
  <si>
    <t>Velenov</t>
  </si>
  <si>
    <t>Velešín</t>
  </si>
  <si>
    <t>Velešovice</t>
  </si>
  <si>
    <t>Veletiny</t>
  </si>
  <si>
    <t>Veletov</t>
  </si>
  <si>
    <t>Velhartice</t>
  </si>
  <si>
    <t>Velichov</t>
  </si>
  <si>
    <t>Velichovky</t>
  </si>
  <si>
    <t>Veliká Ves</t>
  </si>
  <si>
    <t>Velim</t>
  </si>
  <si>
    <t>Veliny</t>
  </si>
  <si>
    <t>Veliš</t>
  </si>
  <si>
    <t>Velká Bíteš</t>
  </si>
  <si>
    <t>Velká Buková</t>
  </si>
  <si>
    <t>Velká Bukovina</t>
  </si>
  <si>
    <t>Velká Bystřice</t>
  </si>
  <si>
    <t>Velká Dobrá</t>
  </si>
  <si>
    <t>Velká Hleďsebe</t>
  </si>
  <si>
    <t>Velká Chmelištná</t>
  </si>
  <si>
    <t>Velká Chyška</t>
  </si>
  <si>
    <t>Velká Jesenice</t>
  </si>
  <si>
    <t>Velká Kraš</t>
  </si>
  <si>
    <t>Velká Lečice</t>
  </si>
  <si>
    <t>Velká Lhota</t>
  </si>
  <si>
    <t>Velká Losenice</t>
  </si>
  <si>
    <t>Velká nad Veličkou</t>
  </si>
  <si>
    <t>Velká Polom</t>
  </si>
  <si>
    <t>Velká Skrovnice</t>
  </si>
  <si>
    <t>Velká Štáhle</t>
  </si>
  <si>
    <t>Velká Turná</t>
  </si>
  <si>
    <t>Velké Albrechtice</t>
  </si>
  <si>
    <t>Velké Bílovice</t>
  </si>
  <si>
    <t>Velké Březno</t>
  </si>
  <si>
    <t>Velké Hamry</t>
  </si>
  <si>
    <t>Velké Heraltice</t>
  </si>
  <si>
    <t>Velké Hostěrádky</t>
  </si>
  <si>
    <t>Velké Hoštice</t>
  </si>
  <si>
    <t>Velké Hydčice</t>
  </si>
  <si>
    <t>Velké Chvojno</t>
  </si>
  <si>
    <t>Velké Janovice</t>
  </si>
  <si>
    <t>Velké Karlovice</t>
  </si>
  <si>
    <t>Velké Kunětice</t>
  </si>
  <si>
    <t>Velké Losiny</t>
  </si>
  <si>
    <t>Velké Meziříčí</t>
  </si>
  <si>
    <t>Velké Němčice</t>
  </si>
  <si>
    <t>Velké Opatovice</t>
  </si>
  <si>
    <t>Velké Pavlovice</t>
  </si>
  <si>
    <t>Velké Petrovice</t>
  </si>
  <si>
    <t>Velké Popovice</t>
  </si>
  <si>
    <t>Velké Poříčí</t>
  </si>
  <si>
    <t>Velké Přílepy</t>
  </si>
  <si>
    <t>Velké Přítočno</t>
  </si>
  <si>
    <t>Velké Svatoňovice</t>
  </si>
  <si>
    <t>Velké Tresné</t>
  </si>
  <si>
    <t>Velké Všelisy</t>
  </si>
  <si>
    <t>Velké Žernoseky</t>
  </si>
  <si>
    <t>Velký Beranov</t>
  </si>
  <si>
    <t>Velký Bor</t>
  </si>
  <si>
    <t>Velký Borek</t>
  </si>
  <si>
    <t>Velký Chlumec</t>
  </si>
  <si>
    <t>Velký Karlov</t>
  </si>
  <si>
    <t>Velký Luh</t>
  </si>
  <si>
    <t>Velký Malahov</t>
  </si>
  <si>
    <t>Velký Ořechov</t>
  </si>
  <si>
    <t>Velký Osek</t>
  </si>
  <si>
    <t>Velký Ratmírov</t>
  </si>
  <si>
    <t>Velký Rybník</t>
  </si>
  <si>
    <t>Velký Šenov</t>
  </si>
  <si>
    <t>Velký Třebešov</t>
  </si>
  <si>
    <t>Velký Týnec</t>
  </si>
  <si>
    <t>Velký Újezd</t>
  </si>
  <si>
    <t>Velký Valtinov</t>
  </si>
  <si>
    <t>Velký Vřešťov</t>
  </si>
  <si>
    <t>Vělopolí</t>
  </si>
  <si>
    <t>Veltěže</t>
  </si>
  <si>
    <t>Veltruby</t>
  </si>
  <si>
    <t>Veltrusy</t>
  </si>
  <si>
    <t>Velvary</t>
  </si>
  <si>
    <t>Vémyslice</t>
  </si>
  <si>
    <t>Vendolí</t>
  </si>
  <si>
    <t>Vendryně</t>
  </si>
  <si>
    <t>Vepříkov</t>
  </si>
  <si>
    <t>Vepřová</t>
  </si>
  <si>
    <t>Verměřovice</t>
  </si>
  <si>
    <t>Verneřice</t>
  </si>
  <si>
    <t>Vernéřovice</t>
  </si>
  <si>
    <t>Vernířovice</t>
  </si>
  <si>
    <t>Věrovany</t>
  </si>
  <si>
    <t>Verušičky</t>
  </si>
  <si>
    <t>Veřovice</t>
  </si>
  <si>
    <t>Ves Touškov</t>
  </si>
  <si>
    <t>Vesce</t>
  </si>
  <si>
    <t>Veselá</t>
  </si>
  <si>
    <t>Veselé</t>
  </si>
  <si>
    <t>Veselí</t>
  </si>
  <si>
    <t>Veselí nad Lužnicí</t>
  </si>
  <si>
    <t>Veselí nad Moravou</t>
  </si>
  <si>
    <t>Veselice</t>
  </si>
  <si>
    <t>Veselíčko</t>
  </si>
  <si>
    <t>Veselý Žďár</t>
  </si>
  <si>
    <t>Vestec</t>
  </si>
  <si>
    <t>Věstín</t>
  </si>
  <si>
    <t>Věšín</t>
  </si>
  <si>
    <t>Věteřov</t>
  </si>
  <si>
    <t>Větrný Jeníkov</t>
  </si>
  <si>
    <t>Větrušice</t>
  </si>
  <si>
    <t>Větřkovice</t>
  </si>
  <si>
    <t>Větřní</t>
  </si>
  <si>
    <t>Vevčice</t>
  </si>
  <si>
    <t>Veverská Bítýška</t>
  </si>
  <si>
    <t>Veverské Knínice</t>
  </si>
  <si>
    <t>Věž</t>
  </si>
  <si>
    <t>Věžky</t>
  </si>
  <si>
    <t>Věžná</t>
  </si>
  <si>
    <t>Věžnice</t>
  </si>
  <si>
    <t>Věžnička</t>
  </si>
  <si>
    <t>Věžovatá Pláně</t>
  </si>
  <si>
    <t>Vchynice</t>
  </si>
  <si>
    <t>Víceměřice</t>
  </si>
  <si>
    <t>Vícemil</t>
  </si>
  <si>
    <t>Vícenice</t>
  </si>
  <si>
    <t>Vícenice u Náměště nad Oslavou</t>
  </si>
  <si>
    <t>Vícov</t>
  </si>
  <si>
    <t>Vidče</t>
  </si>
  <si>
    <t>Vídeň</t>
  </si>
  <si>
    <t>Vidice</t>
  </si>
  <si>
    <t>Vidim</t>
  </si>
  <si>
    <t>Vidlatá Seč</t>
  </si>
  <si>
    <t>Vidnava</t>
  </si>
  <si>
    <t>Vidochov</t>
  </si>
  <si>
    <t>Vidonín</t>
  </si>
  <si>
    <t>Vidov</t>
  </si>
  <si>
    <t>Vigantice</t>
  </si>
  <si>
    <t>Víchová nad Jizerou</t>
  </si>
  <si>
    <t>Vikantice</t>
  </si>
  <si>
    <t>Vikýřovice</t>
  </si>
  <si>
    <t>Vílanec</t>
  </si>
  <si>
    <t>Vilantice</t>
  </si>
  <si>
    <t>Vilémov</t>
  </si>
  <si>
    <t>Vilémovice</t>
  </si>
  <si>
    <t>Vilice</t>
  </si>
  <si>
    <t>Vimperk</t>
  </si>
  <si>
    <t>Vinary</t>
  </si>
  <si>
    <t>Vinaře</t>
  </si>
  <si>
    <t>Vinařice</t>
  </si>
  <si>
    <t>Vincencov</t>
  </si>
  <si>
    <t>Vinec</t>
  </si>
  <si>
    <t>Viničné Šumice</t>
  </si>
  <si>
    <t>Vintířov</t>
  </si>
  <si>
    <t>Vír</t>
  </si>
  <si>
    <t>Víska</t>
  </si>
  <si>
    <t>Víska u Jevíčka</t>
  </si>
  <si>
    <t>Vísky</t>
  </si>
  <si>
    <t>Višňová</t>
  </si>
  <si>
    <t>Višňové</t>
  </si>
  <si>
    <t>Vítanov</t>
  </si>
  <si>
    <t>Vitčice</t>
  </si>
  <si>
    <t>Vítějeves</t>
  </si>
  <si>
    <t>Vitějovice</t>
  </si>
  <si>
    <t>Vítězná</t>
  </si>
  <si>
    <t>Vitice</t>
  </si>
  <si>
    <t>Vitín</t>
  </si>
  <si>
    <t>Vitiněves</t>
  </si>
  <si>
    <t>Vítkov</t>
  </si>
  <si>
    <t>Vítkovice</t>
  </si>
  <si>
    <t>Vítonice</t>
  </si>
  <si>
    <t>Vizovice</t>
  </si>
  <si>
    <t>Vižina</t>
  </si>
  <si>
    <t>Vlačice</t>
  </si>
  <si>
    <t>Vladislav</t>
  </si>
  <si>
    <t>Vlachova Lhota</t>
  </si>
  <si>
    <t>Vlachovice</t>
  </si>
  <si>
    <t>Vlachovo Březí</t>
  </si>
  <si>
    <t>Vlasatice</t>
  </si>
  <si>
    <t>Vlastec</t>
  </si>
  <si>
    <t>Vlastějovice</t>
  </si>
  <si>
    <t>Vlastiboř</t>
  </si>
  <si>
    <t>Vlastibořice</t>
  </si>
  <si>
    <t>Vlastislav</t>
  </si>
  <si>
    <t>Vlašim</t>
  </si>
  <si>
    <t>Vlčatín</t>
  </si>
  <si>
    <t>Vlčetínec</t>
  </si>
  <si>
    <t>Vlčeves</t>
  </si>
  <si>
    <t>Vlčí</t>
  </si>
  <si>
    <t>Vlčí Habřina</t>
  </si>
  <si>
    <t>Vlčice</t>
  </si>
  <si>
    <t>Vlčkov</t>
  </si>
  <si>
    <t>Vlčková</t>
  </si>
  <si>
    <t>Vlčkovice v Podkrkonoší</t>
  </si>
  <si>
    <t>Vlčnov</t>
  </si>
  <si>
    <t>Vlčtejn</t>
  </si>
  <si>
    <t>Vlkančice</t>
  </si>
  <si>
    <t>Vlkaneč</t>
  </si>
  <si>
    <t>Vlkanov</t>
  </si>
  <si>
    <t>Vlkava</t>
  </si>
  <si>
    <t>Vlkoš</t>
  </si>
  <si>
    <t>Vlkov</t>
  </si>
  <si>
    <t>Vlkov pod Oškobrhem</t>
  </si>
  <si>
    <t>Vlkovice</t>
  </si>
  <si>
    <t>Vlksice</t>
  </si>
  <si>
    <t>Vnorovy</t>
  </si>
  <si>
    <t>Voděrady</t>
  </si>
  <si>
    <t>Vodice</t>
  </si>
  <si>
    <t>Vodňany</t>
  </si>
  <si>
    <t>Vodochody</t>
  </si>
  <si>
    <t>Vodranty</t>
  </si>
  <si>
    <t>Vodslivy</t>
  </si>
  <si>
    <t>Vohančice</t>
  </si>
  <si>
    <t>Vochov</t>
  </si>
  <si>
    <t>Vojkov</t>
  </si>
  <si>
    <t>Vojkovice</t>
  </si>
  <si>
    <t>Vojníkov</t>
  </si>
  <si>
    <t>Vojnův Městec</t>
  </si>
  <si>
    <t>Vojslavice</t>
  </si>
  <si>
    <t>Vojtanov</t>
  </si>
  <si>
    <t>Vojtěchov</t>
  </si>
  <si>
    <t>Vokov</t>
  </si>
  <si>
    <t>Volanice</t>
  </si>
  <si>
    <t>Volárna</t>
  </si>
  <si>
    <t>Volary</t>
  </si>
  <si>
    <t>Volduchy</t>
  </si>
  <si>
    <t>Voleč</t>
  </si>
  <si>
    <t>Volenice</t>
  </si>
  <si>
    <t>Volevčice</t>
  </si>
  <si>
    <t>Volfartice</t>
  </si>
  <si>
    <t>Volfířov</t>
  </si>
  <si>
    <t>Volyně</t>
  </si>
  <si>
    <t>Vonoklasy</t>
  </si>
  <si>
    <t>Vortová</t>
  </si>
  <si>
    <t>Votice</t>
  </si>
  <si>
    <t>Voznice</t>
  </si>
  <si>
    <t>Vrábče</t>
  </si>
  <si>
    <t>Vraclav</t>
  </si>
  <si>
    <t>Vracov</t>
  </si>
  <si>
    <t>Vracovice</t>
  </si>
  <si>
    <t>Vračovice-Orlov</t>
  </si>
  <si>
    <t>Vraňany</t>
  </si>
  <si>
    <t>Vrančice</t>
  </si>
  <si>
    <t>Vrané nad Vltavou</t>
  </si>
  <si>
    <t>Vranov</t>
  </si>
  <si>
    <t>Vranov nad Dyjí</t>
  </si>
  <si>
    <t>Vranová</t>
  </si>
  <si>
    <t>Vranová Lhota</t>
  </si>
  <si>
    <t>Vranovice</t>
  </si>
  <si>
    <t>Vranovice-Kelčice</t>
  </si>
  <si>
    <t>Vranovská Ves</t>
  </si>
  <si>
    <t>Vraný</t>
  </si>
  <si>
    <t>Vratěnín</t>
  </si>
  <si>
    <t>Vratimov</t>
  </si>
  <si>
    <t>Vratislávka</t>
  </si>
  <si>
    <t>Vrátkov</t>
  </si>
  <si>
    <t>Vrátno</t>
  </si>
  <si>
    <t>Vráto</t>
  </si>
  <si>
    <t>Vráž</t>
  </si>
  <si>
    <t>Vražkov</t>
  </si>
  <si>
    <t>Vražné</t>
  </si>
  <si>
    <t>Vrážné</t>
  </si>
  <si>
    <t>Vrbátky</t>
  </si>
  <si>
    <t>Vrbatův Kostelec</t>
  </si>
  <si>
    <t>Vrbčany</t>
  </si>
  <si>
    <t>Vrbice</t>
  </si>
  <si>
    <t>Vrbičany</t>
  </si>
  <si>
    <t>Vrbka</t>
  </si>
  <si>
    <t>Vrbno nad Lesy</t>
  </si>
  <si>
    <t>Vrbno pod Pradědem</t>
  </si>
  <si>
    <t>Vrbová Lhota</t>
  </si>
  <si>
    <t>Vrbovec</t>
  </si>
  <si>
    <t>Vrcovice</t>
  </si>
  <si>
    <t>Vrčeň</t>
  </si>
  <si>
    <t>Vrdy</t>
  </si>
  <si>
    <t>Vrhaveč</t>
  </si>
  <si>
    <t>Vrchlabí</t>
  </si>
  <si>
    <t>Vrchoslavice</t>
  </si>
  <si>
    <t>Vrchotovy Janovice</t>
  </si>
  <si>
    <t>Vrchovany</t>
  </si>
  <si>
    <t>Vrchovnice</t>
  </si>
  <si>
    <t>Vrchy</t>
  </si>
  <si>
    <t>Vroutek</t>
  </si>
  <si>
    <t>Vrskmaň</t>
  </si>
  <si>
    <t>Vršce</t>
  </si>
  <si>
    <t>Vršovice</t>
  </si>
  <si>
    <t>Vršovka</t>
  </si>
  <si>
    <t>Vrutice</t>
  </si>
  <si>
    <t>Vřesina</t>
  </si>
  <si>
    <t>Vřeskovice</t>
  </si>
  <si>
    <t>Vřesník</t>
  </si>
  <si>
    <t>Vřesová</t>
  </si>
  <si>
    <t>Vřesovice</t>
  </si>
  <si>
    <t>Vsetín</t>
  </si>
  <si>
    <t>Vstiš</t>
  </si>
  <si>
    <t>Všehrdy</t>
  </si>
  <si>
    <t>Všechlapy</t>
  </si>
  <si>
    <t>Všechovice</t>
  </si>
  <si>
    <t>Všejany</t>
  </si>
  <si>
    <t>Všekary</t>
  </si>
  <si>
    <t>Všelibice</t>
  </si>
  <si>
    <t>Všemina</t>
  </si>
  <si>
    <t>Všemyslice</t>
  </si>
  <si>
    <t>Všeň</t>
  </si>
  <si>
    <t>Všenice</t>
  </si>
  <si>
    <t>Všenory</t>
  </si>
  <si>
    <t>Všepadly</t>
  </si>
  <si>
    <t>Všeradice</t>
  </si>
  <si>
    <t>Všeradov</t>
  </si>
  <si>
    <t>Všeruby</t>
  </si>
  <si>
    <t>Všestary</t>
  </si>
  <si>
    <t>Všestudy</t>
  </si>
  <si>
    <t>Všesulov</t>
  </si>
  <si>
    <t>Všetaty</t>
  </si>
  <si>
    <t>Vševily</t>
  </si>
  <si>
    <t>Výčapy</t>
  </si>
  <si>
    <t>Vydří</t>
  </si>
  <si>
    <t>Vykáň</t>
  </si>
  <si>
    <t>Vyklantice</t>
  </si>
  <si>
    <t>Výkleky</t>
  </si>
  <si>
    <t>Výprachtice</t>
  </si>
  <si>
    <t>Výrava</t>
  </si>
  <si>
    <t>Výrov</t>
  </si>
  <si>
    <t>Výrovice</t>
  </si>
  <si>
    <t>Vyskeř</t>
  </si>
  <si>
    <t>Vyskytná</t>
  </si>
  <si>
    <t>Vyskytná nad Jihlavou</t>
  </si>
  <si>
    <t>Výsluní</t>
  </si>
  <si>
    <t>Vysočany</t>
  </si>
  <si>
    <t>Vysočina</t>
  </si>
  <si>
    <t>Vysoká</t>
  </si>
  <si>
    <t>Vysoká Lhota</t>
  </si>
  <si>
    <t>Vysoká Libyně</t>
  </si>
  <si>
    <t>Vysoká nad Labem</t>
  </si>
  <si>
    <t>Vysoká Pec</t>
  </si>
  <si>
    <t>Vysoká Srbská</t>
  </si>
  <si>
    <t>Vysoká u Příbramě</t>
  </si>
  <si>
    <t>Vysoké</t>
  </si>
  <si>
    <t>Vysoké Chvojno</t>
  </si>
  <si>
    <t>Vysoké Mýto</t>
  </si>
  <si>
    <t>Vysoké nad Jizerou</t>
  </si>
  <si>
    <t>Vysoké Pole</t>
  </si>
  <si>
    <t>Vysoké Popovice</t>
  </si>
  <si>
    <t>Vysoké Studnice</t>
  </si>
  <si>
    <t>Vysoké Veselí</t>
  </si>
  <si>
    <t>Vysokov</t>
  </si>
  <si>
    <t>Vysoký Chlumec</t>
  </si>
  <si>
    <t>Vysoký Újezd</t>
  </si>
  <si>
    <t>Vystrčenovice</t>
  </si>
  <si>
    <t>Vystrkov</t>
  </si>
  <si>
    <t>Vyšehněvice</t>
  </si>
  <si>
    <t>Vyšehoří</t>
  </si>
  <si>
    <t>Vyšehořovice</t>
  </si>
  <si>
    <t>Vyškov</t>
  </si>
  <si>
    <t>Výškov</t>
  </si>
  <si>
    <t>Vyškovec</t>
  </si>
  <si>
    <t>Vyšní Lhoty</t>
  </si>
  <si>
    <t>Výšovice</t>
  </si>
  <si>
    <t>Vyšší Brod</t>
  </si>
  <si>
    <t>Výžerky</t>
  </si>
  <si>
    <t>Vyžice</t>
  </si>
  <si>
    <t>Vyžlovka</t>
  </si>
  <si>
    <t>Xaverov</t>
  </si>
  <si>
    <t>Zábeštní Lhota</t>
  </si>
  <si>
    <t>Záblatí</t>
  </si>
  <si>
    <t>Záborná</t>
  </si>
  <si>
    <t>Záboří</t>
  </si>
  <si>
    <t>Záboří nad Labem</t>
  </si>
  <si>
    <t>Zábrdí</t>
  </si>
  <si>
    <t>Zábrodí</t>
  </si>
  <si>
    <t>Zabrušany</t>
  </si>
  <si>
    <t>Zábřeh</t>
  </si>
  <si>
    <t>Zábřezí-Řečice</t>
  </si>
  <si>
    <t>Zadní Chodov</t>
  </si>
  <si>
    <t>Zadní Střítež</t>
  </si>
  <si>
    <t>Zadní Třebaň</t>
  </si>
  <si>
    <t>Zadní Vydří</t>
  </si>
  <si>
    <t>Zadní Zhořec</t>
  </si>
  <si>
    <t>Zádolí</t>
  </si>
  <si>
    <t>Zádub-Závišín</t>
  </si>
  <si>
    <t>Zádveřice-Raková</t>
  </si>
  <si>
    <t>Zahájí</t>
  </si>
  <si>
    <t>Zahnašovice</t>
  </si>
  <si>
    <t>Zahorčice</t>
  </si>
  <si>
    <t>Záhornice</t>
  </si>
  <si>
    <t>Záhorovice</t>
  </si>
  <si>
    <t>Zahořany</t>
  </si>
  <si>
    <t>Záhoří</t>
  </si>
  <si>
    <t>Zahrádka</t>
  </si>
  <si>
    <t>Zahrádky</t>
  </si>
  <si>
    <t>Záchlumí</t>
  </si>
  <si>
    <t>Zachotín</t>
  </si>
  <si>
    <t>Zachrašťany</t>
  </si>
  <si>
    <t>Zaječí</t>
  </si>
  <si>
    <t>Zaječice</t>
  </si>
  <si>
    <t>Zaječov</t>
  </si>
  <si>
    <t>Zájezd</t>
  </si>
  <si>
    <t>Zájezdec</t>
  </si>
  <si>
    <t>Zajíčkov</t>
  </si>
  <si>
    <t>Zákolany</t>
  </si>
  <si>
    <t>Zakřany</t>
  </si>
  <si>
    <t>Zákupy</t>
  </si>
  <si>
    <t>Zálesí</t>
  </si>
  <si>
    <t>Zálesná Zhoř</t>
  </si>
  <si>
    <t>Zalešany</t>
  </si>
  <si>
    <t>Zálezlice</t>
  </si>
  <si>
    <t>Zálezly</t>
  </si>
  <si>
    <t>Zaloňov</t>
  </si>
  <si>
    <t>Zálší</t>
  </si>
  <si>
    <t>Zalužany</t>
  </si>
  <si>
    <t>Záluží</t>
  </si>
  <si>
    <t>Zálužice</t>
  </si>
  <si>
    <t>Záměl</t>
  </si>
  <si>
    <t>Zámostí-Blata</t>
  </si>
  <si>
    <t>Zámrsk</t>
  </si>
  <si>
    <t>Zámrsky</t>
  </si>
  <si>
    <t>Zápy</t>
  </si>
  <si>
    <t>Zárubice</t>
  </si>
  <si>
    <t>Záryby</t>
  </si>
  <si>
    <t>Zářecká Lhota</t>
  </si>
  <si>
    <t>Záříčí</t>
  </si>
  <si>
    <t>Zásada</t>
  </si>
  <si>
    <t>Zásmuky</t>
  </si>
  <si>
    <t>Zastávka</t>
  </si>
  <si>
    <t>Zástřizly</t>
  </si>
  <si>
    <t>Zašová</t>
  </si>
  <si>
    <t>Zašovice</t>
  </si>
  <si>
    <t>Zátor</t>
  </si>
  <si>
    <t>Závada</t>
  </si>
  <si>
    <t>Zavidov</t>
  </si>
  <si>
    <t>Závist</t>
  </si>
  <si>
    <t>Závišice</t>
  </si>
  <si>
    <t>Zavlekov</t>
  </si>
  <si>
    <t>Závraty</t>
  </si>
  <si>
    <t>Zbečno</t>
  </si>
  <si>
    <t>Zbelítov</t>
  </si>
  <si>
    <t>Zbenice</t>
  </si>
  <si>
    <t>Zběšičky</t>
  </si>
  <si>
    <t>Zbilidy</t>
  </si>
  <si>
    <t>Zbinohy</t>
  </si>
  <si>
    <t>Zbiroh</t>
  </si>
  <si>
    <t>Zbizuby</t>
  </si>
  <si>
    <t>Zblovice</t>
  </si>
  <si>
    <t>Zborov</t>
  </si>
  <si>
    <t>Zborovice</t>
  </si>
  <si>
    <t>Zborovy</t>
  </si>
  <si>
    <t>Zbožíčko</t>
  </si>
  <si>
    <t>Zbraslav</t>
  </si>
  <si>
    <t>Zbraslavec</t>
  </si>
  <si>
    <t>Zbraslavice</t>
  </si>
  <si>
    <t>Zbrašín</t>
  </si>
  <si>
    <t>Zbůch</t>
  </si>
  <si>
    <t>Zbuzany</t>
  </si>
  <si>
    <t>Zbyslavice</t>
  </si>
  <si>
    <t>Zbýšov</t>
  </si>
  <si>
    <t>Zbytiny</t>
  </si>
  <si>
    <t>Zděchov</t>
  </si>
  <si>
    <t>Zdechovice</t>
  </si>
  <si>
    <t>Zdelov</t>
  </si>
  <si>
    <t>Zdemyslice</t>
  </si>
  <si>
    <t>Zdeňkov</t>
  </si>
  <si>
    <t>Zderaz</t>
  </si>
  <si>
    <t>Zdětín</t>
  </si>
  <si>
    <t>Zdiby</t>
  </si>
  <si>
    <t>Zdice</t>
  </si>
  <si>
    <t>Zdíkov</t>
  </si>
  <si>
    <t>Zdislava</t>
  </si>
  <si>
    <t>Zdislavice</t>
  </si>
  <si>
    <t>Zdobín</t>
  </si>
  <si>
    <t>Zdobnice</t>
  </si>
  <si>
    <t>Zdounky</t>
  </si>
  <si>
    <t>Zduchovice</t>
  </si>
  <si>
    <t>Zelená Hora</t>
  </si>
  <si>
    <t>Zelenecká Lhota</t>
  </si>
  <si>
    <t>Zeleneč</t>
  </si>
  <si>
    <t>Zemětice</t>
  </si>
  <si>
    <t>Zhoř</t>
  </si>
  <si>
    <t>Zhoř u Mladé Vožice</t>
  </si>
  <si>
    <t>Zhoř u Tábora</t>
  </si>
  <si>
    <t>Zhořec</t>
  </si>
  <si>
    <t>Zichovec</t>
  </si>
  <si>
    <t>Zlámanec</t>
  </si>
  <si>
    <t>Zlatá</t>
  </si>
  <si>
    <t>Zlatá Koruna</t>
  </si>
  <si>
    <t>Zlatá Olešnice</t>
  </si>
  <si>
    <t>Zlaté Hory</t>
  </si>
  <si>
    <t>Zlátenka</t>
  </si>
  <si>
    <t>Zlatníky-Hodkovice</t>
  </si>
  <si>
    <t>Zlechov</t>
  </si>
  <si>
    <t>Zlín</t>
  </si>
  <si>
    <t>Zliv</t>
  </si>
  <si>
    <t>Zlobice</t>
  </si>
  <si>
    <t>Zlončice</t>
  </si>
  <si>
    <t>Zlonice</t>
  </si>
  <si>
    <t>Zlonín</t>
  </si>
  <si>
    <t>Zlosyň</t>
  </si>
  <si>
    <t>Zlukov</t>
  </si>
  <si>
    <t>Znětínek</t>
  </si>
  <si>
    <t>Znojmo</t>
  </si>
  <si>
    <t>Zruč nad Sázavou</t>
  </si>
  <si>
    <t>Zruč-Senec</t>
  </si>
  <si>
    <t>Zubčice</t>
  </si>
  <si>
    <t>Zubrnice</t>
  </si>
  <si>
    <t>Zubří</t>
  </si>
  <si>
    <t>Zvánovice</t>
  </si>
  <si>
    <t>Zvěrkovice</t>
  </si>
  <si>
    <t>Zvěrotice</t>
  </si>
  <si>
    <t>Zvěřínek</t>
  </si>
  <si>
    <t>Zvěstov</t>
  </si>
  <si>
    <t>Zvěstovice</t>
  </si>
  <si>
    <t>Zvíkov</t>
  </si>
  <si>
    <t>Zvíkovec</t>
  </si>
  <si>
    <t>Zvíkovské Podhradí</t>
  </si>
  <si>
    <t>Zvole</t>
  </si>
  <si>
    <t>Zvoleněves</t>
  </si>
  <si>
    <t>Zvolenovice</t>
  </si>
  <si>
    <t>Zvotoky</t>
  </si>
  <si>
    <t>Žabčice</t>
  </si>
  <si>
    <t>Žabeň</t>
  </si>
  <si>
    <t>Žabonosy</t>
  </si>
  <si>
    <t>Žabovřesky</t>
  </si>
  <si>
    <t>Žabovřesky nad Ohří</t>
  </si>
  <si>
    <t>Žacléř</t>
  </si>
  <si>
    <t>Žádovice</t>
  </si>
  <si>
    <t>Žákava</t>
  </si>
  <si>
    <t>Žákovice</t>
  </si>
  <si>
    <t>Žáky</t>
  </si>
  <si>
    <t>Žalany</t>
  </si>
  <si>
    <t>Žalhostice</t>
  </si>
  <si>
    <t>Žalkovice</t>
  </si>
  <si>
    <t>Žamberk</t>
  </si>
  <si>
    <t>Žampach</t>
  </si>
  <si>
    <t>Žandov</t>
  </si>
  <si>
    <t>Žár</t>
  </si>
  <si>
    <t>Žáravice</t>
  </si>
  <si>
    <t>Žarošice</t>
  </si>
  <si>
    <t>Žárovná</t>
  </si>
  <si>
    <t>Žatčany</t>
  </si>
  <si>
    <t>Žatec</t>
  </si>
  <si>
    <t>Ždánice</t>
  </si>
  <si>
    <t>Ždánov</t>
  </si>
  <si>
    <t>Žďár</t>
  </si>
  <si>
    <t>Žďár nad Metují</t>
  </si>
  <si>
    <t>Žďár nad Orlicí</t>
  </si>
  <si>
    <t>Žďár nad Sázavou</t>
  </si>
  <si>
    <t>Žďárec</t>
  </si>
  <si>
    <t>Žďárek</t>
  </si>
  <si>
    <t>Žďárky</t>
  </si>
  <si>
    <t>Žďárná</t>
  </si>
  <si>
    <t>Ždírec</t>
  </si>
  <si>
    <t>Ždírec nad Doubravou</t>
  </si>
  <si>
    <t>Žebrák</t>
  </si>
  <si>
    <t>Žehuň</t>
  </si>
  <si>
    <t>Žehušice</t>
  </si>
  <si>
    <t>Želatovice</t>
  </si>
  <si>
    <t>Želeč</t>
  </si>
  <si>
    <t>Želechovice</t>
  </si>
  <si>
    <t>Želechovice nad Dřevnicí</t>
  </si>
  <si>
    <t>Želenice</t>
  </si>
  <si>
    <t>Želešice</t>
  </si>
  <si>
    <t>Želetava</t>
  </si>
  <si>
    <t>Želetice</t>
  </si>
  <si>
    <t>Železná</t>
  </si>
  <si>
    <t>Železná Ruda</t>
  </si>
  <si>
    <t>Železné</t>
  </si>
  <si>
    <t>Železnice</t>
  </si>
  <si>
    <t>Železný Brod</t>
  </si>
  <si>
    <t>Želiv</t>
  </si>
  <si>
    <t>Želivsko</t>
  </si>
  <si>
    <t>Želízy</t>
  </si>
  <si>
    <t>Želkovice</t>
  </si>
  <si>
    <t>Želnava</t>
  </si>
  <si>
    <t>Ženklava</t>
  </si>
  <si>
    <t>Žeranovice</t>
  </si>
  <si>
    <t>Žeravice</t>
  </si>
  <si>
    <t>Žeraviny</t>
  </si>
  <si>
    <t>Žerčice</t>
  </si>
  <si>
    <t>Žeretice</t>
  </si>
  <si>
    <t>Žermanice</t>
  </si>
  <si>
    <t>Žernov</t>
  </si>
  <si>
    <t>Žernovice</t>
  </si>
  <si>
    <t>Žernovník</t>
  </si>
  <si>
    <t>Žerotice</t>
  </si>
  <si>
    <t>Žerotín</t>
  </si>
  <si>
    <t>Žerůtky</t>
  </si>
  <si>
    <t>Židlochovice</t>
  </si>
  <si>
    <t>Židněves</t>
  </si>
  <si>
    <t>Židovice</t>
  </si>
  <si>
    <t>Žihle</t>
  </si>
  <si>
    <t>Žihobce</t>
  </si>
  <si>
    <t>Žichlínek</t>
  </si>
  <si>
    <t>Žichovice</t>
  </si>
  <si>
    <t>Žilina</t>
  </si>
  <si>
    <t>Žilov</t>
  </si>
  <si>
    <t>Žim</t>
  </si>
  <si>
    <t>Žimutice</t>
  </si>
  <si>
    <t>Žinkovy</t>
  </si>
  <si>
    <t>Žirov</t>
  </si>
  <si>
    <t>Žirovnice</t>
  </si>
  <si>
    <t>Žíšov</t>
  </si>
  <si>
    <t>Žitenice</t>
  </si>
  <si>
    <t>Žítková</t>
  </si>
  <si>
    <t>Žitovlice</t>
  </si>
  <si>
    <t>Živanice</t>
  </si>
  <si>
    <t>Životice</t>
  </si>
  <si>
    <t>Životice u Nového Jičína</t>
  </si>
  <si>
    <t>Žiželice</t>
  </si>
  <si>
    <t>Žižice</t>
  </si>
  <si>
    <t>Žižkovo Pole</t>
  </si>
  <si>
    <t>Žlebské Chvalovice</t>
  </si>
  <si>
    <t>Žleby</t>
  </si>
  <si>
    <t>Žlunice</t>
  </si>
  <si>
    <t>Žlutava</t>
  </si>
  <si>
    <t>Žlutice</t>
  </si>
  <si>
    <t>Žulová</t>
  </si>
  <si>
    <t>Žumberk</t>
  </si>
  <si>
    <t>Županovice</t>
  </si>
  <si>
    <r>
      <rPr>
        <b/>
        <sz val="11"/>
        <rFont val="Arial CE"/>
        <charset val="238"/>
      </rPr>
      <t>Stát</t>
    </r>
    <r>
      <rPr>
        <sz val="11"/>
        <rFont val="Arial CE"/>
        <charset val="238"/>
      </rPr>
      <t xml:space="preserve"> ( list ZAKL_DATA, položka B18 která se přenáší na list 1, položka A36 )</t>
    </r>
  </si>
  <si>
    <r>
      <rPr>
        <b/>
        <sz val="11"/>
        <rFont val="Arial CE"/>
        <charset val="238"/>
      </rPr>
      <t>Stát</t>
    </r>
    <r>
      <rPr>
        <sz val="11"/>
        <rFont val="Arial CE"/>
        <charset val="238"/>
      </rPr>
      <t xml:space="preserve"> ( list ZAKL_DATA, položka B20 která se přenáší na list 1, položka A38 )</t>
    </r>
  </si>
  <si>
    <r>
      <t xml:space="preserve">Data v buňkách B13, B14, B18, B20 a B29 je potřeba </t>
    </r>
    <r>
      <rPr>
        <b/>
        <sz val="11"/>
        <rFont val="Arial CE"/>
        <charset val="238"/>
      </rPr>
      <t>vyplnit pomocí rozevíracího seznamu</t>
    </r>
    <r>
      <rPr>
        <sz val="11"/>
        <rFont val="Arial CE"/>
        <charset val="23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"prah", nabízí se mi pouze slova obsahující tento řetězec, v daném případě mj. Prahu a Jílové u Prahy ). </t>
    </r>
  </si>
  <si>
    <t>LUMA electric, s. r. o. - organizační složka</t>
  </si>
  <si>
    <t>CZ 27293131</t>
  </si>
  <si>
    <t>Praha 9 - Vysočany</t>
  </si>
  <si>
    <t xml:space="preserve">Pod Pekárnami </t>
  </si>
  <si>
    <t>300/17</t>
  </si>
  <si>
    <t>190 00</t>
  </si>
  <si>
    <t>lubos.kokoska@gmail.com</t>
  </si>
  <si>
    <t>Výroba a opravy elektrických strojov, prístrojov a zariadení</t>
  </si>
  <si>
    <t>Ľuboš</t>
  </si>
  <si>
    <t>Kokoška</t>
  </si>
  <si>
    <t>Ing.</t>
  </si>
  <si>
    <t>jednateľ - vedúci organizační složky</t>
  </si>
</sst>
</file>

<file path=xl/styles.xml><?xml version="1.0" encoding="utf-8"?>
<styleSheet xmlns="http://schemas.openxmlformats.org/spreadsheetml/2006/main">
  <numFmts count="6">
    <numFmt numFmtId="164" formatCode="#,##0\ &quot;Kč&quot;;\-#,##0\ &quot;Kč&quot;"/>
    <numFmt numFmtId="165" formatCode="mmmm\ d\,\ yyyy"/>
    <numFmt numFmtId="166" formatCode="d/mmmm\ yyyy"/>
    <numFmt numFmtId="167" formatCode="#,##0.00\ &quot;Kč&quot;"/>
    <numFmt numFmtId="168" formatCode="d/m/yyyy;@"/>
    <numFmt numFmtId="169" formatCode="0.0%"/>
  </numFmts>
  <fonts count="120">
    <font>
      <sz val="10"/>
      <name val="Arial"/>
      <charset val="238"/>
    </font>
    <font>
      <b/>
      <sz val="10"/>
      <name val="Arial"/>
      <family val="2"/>
      <charset val="238"/>
    </font>
    <font>
      <sz val="10"/>
      <name val="Arial"/>
      <family val="2"/>
      <charset val="238"/>
    </font>
    <font>
      <b/>
      <sz val="18"/>
      <name val="Arial"/>
      <family val="2"/>
      <charset val="238"/>
    </font>
    <font>
      <b/>
      <sz val="12"/>
      <name val="Arial"/>
      <family val="2"/>
      <charset val="238"/>
    </font>
    <font>
      <sz val="10"/>
      <name val="Arial CE"/>
      <charset val="238"/>
    </font>
    <font>
      <sz val="8"/>
      <name val="Arial CE"/>
      <charset val="238"/>
    </font>
    <font>
      <b/>
      <sz val="10"/>
      <name val="Arial CE"/>
      <charset val="238"/>
    </font>
    <font>
      <b/>
      <sz val="12"/>
      <name val="Arial CE"/>
      <charset val="238"/>
    </font>
    <font>
      <b/>
      <sz val="8"/>
      <name val="Arial CE"/>
      <charset val="238"/>
    </font>
    <font>
      <sz val="8"/>
      <name val="Arial"/>
      <family val="2"/>
      <charset val="238"/>
    </font>
    <font>
      <b/>
      <sz val="10"/>
      <name val="Arial CE"/>
      <family val="2"/>
      <charset val="238"/>
    </font>
    <font>
      <sz val="8"/>
      <name val="Arial CE"/>
      <family val="2"/>
      <charset val="238"/>
    </font>
    <font>
      <i/>
      <sz val="8"/>
      <name val="Arial CE"/>
      <family val="2"/>
      <charset val="238"/>
    </font>
    <font>
      <sz val="10"/>
      <name val="Arial CE"/>
      <family val="2"/>
      <charset val="238"/>
    </font>
    <font>
      <sz val="8"/>
      <name val="Arial"/>
      <family val="2"/>
      <charset val="238"/>
    </font>
    <font>
      <sz val="9"/>
      <name val="Arial CE"/>
      <family val="2"/>
      <charset val="238"/>
    </font>
    <font>
      <b/>
      <u/>
      <sz val="12"/>
      <name val="Arial CE"/>
      <family val="2"/>
      <charset val="238"/>
    </font>
    <font>
      <sz val="10"/>
      <name val="Arial"/>
      <family val="2"/>
      <charset val="238"/>
    </font>
    <font>
      <sz val="7"/>
      <name val="Arial CE"/>
      <family val="2"/>
      <charset val="238"/>
    </font>
    <font>
      <b/>
      <sz val="7"/>
      <name val="Arial CE"/>
      <family val="2"/>
      <charset val="238"/>
    </font>
    <font>
      <sz val="7"/>
      <name val="Arial CE"/>
      <charset val="238"/>
    </font>
    <font>
      <sz val="7"/>
      <name val="Arial"/>
      <family val="2"/>
      <charset val="238"/>
    </font>
    <font>
      <b/>
      <sz val="9"/>
      <name val="Arial CE"/>
      <family val="2"/>
      <charset val="238"/>
    </font>
    <font>
      <sz val="8"/>
      <name val="Arial"/>
      <family val="2"/>
    </font>
    <font>
      <b/>
      <sz val="18"/>
      <name val="Arial CE"/>
      <charset val="238"/>
    </font>
    <font>
      <sz val="18"/>
      <name val="Arial"/>
      <family val="2"/>
      <charset val="238"/>
    </font>
    <font>
      <b/>
      <sz val="10"/>
      <name val="Arial"/>
      <family val="2"/>
    </font>
    <font>
      <vertAlign val="superscript"/>
      <sz val="8"/>
      <name val="Arial CE"/>
      <family val="2"/>
      <charset val="238"/>
    </font>
    <font>
      <vertAlign val="superscript"/>
      <sz val="10"/>
      <name val="Arial CE"/>
      <family val="2"/>
      <charset val="238"/>
    </font>
    <font>
      <vertAlign val="superscript"/>
      <sz val="9"/>
      <name val="Arial CE"/>
      <family val="2"/>
      <charset val="238"/>
    </font>
    <font>
      <sz val="9"/>
      <name val="Arial"/>
      <family val="2"/>
      <charset val="238"/>
    </font>
    <font>
      <b/>
      <sz val="8"/>
      <name val="Arial CE"/>
      <family val="2"/>
      <charset val="238"/>
    </font>
    <font>
      <b/>
      <vertAlign val="superscript"/>
      <sz val="9"/>
      <name val="Arial CE"/>
      <charset val="238"/>
    </font>
    <font>
      <b/>
      <u/>
      <sz val="10"/>
      <name val="Arial CE"/>
      <family val="2"/>
      <charset val="238"/>
    </font>
    <font>
      <b/>
      <sz val="9"/>
      <name val="Arial"/>
      <family val="2"/>
    </font>
    <font>
      <b/>
      <sz val="10"/>
      <name val="Arial"/>
      <family val="2"/>
      <charset val="238"/>
    </font>
    <font>
      <vertAlign val="superscript"/>
      <sz val="8"/>
      <name val="Arial CE"/>
      <charset val="238"/>
    </font>
    <font>
      <u/>
      <sz val="10"/>
      <color indexed="12"/>
      <name val="Arial"/>
      <family val="2"/>
      <charset val="238"/>
    </font>
    <font>
      <sz val="9"/>
      <name val="Arial CE"/>
      <charset val="238"/>
    </font>
    <font>
      <b/>
      <sz val="24"/>
      <name val="Arial CE"/>
      <charset val="238"/>
    </font>
    <font>
      <b/>
      <sz val="14"/>
      <name val="Arial CE"/>
      <charset val="238"/>
    </font>
    <font>
      <b/>
      <u/>
      <sz val="14"/>
      <name val="Arial CE"/>
      <charset val="238"/>
    </font>
    <font>
      <sz val="14"/>
      <name val="Arial"/>
      <family val="2"/>
      <charset val="238"/>
    </font>
    <font>
      <sz val="14"/>
      <name val="Arial CE"/>
      <charset val="238"/>
    </font>
    <font>
      <b/>
      <sz val="7"/>
      <name val="Arial CE"/>
      <charset val="238"/>
    </font>
    <font>
      <b/>
      <i/>
      <sz val="10"/>
      <name val="Arial"/>
      <family val="2"/>
      <charset val="238"/>
    </font>
    <font>
      <b/>
      <sz val="14"/>
      <name val="Arial"/>
      <family val="2"/>
      <charset val="238"/>
    </font>
    <font>
      <b/>
      <u/>
      <sz val="10"/>
      <name val="Arial"/>
      <family val="2"/>
      <charset val="238"/>
    </font>
    <font>
      <i/>
      <u/>
      <sz val="10"/>
      <name val="Arial"/>
      <family val="2"/>
      <charset val="238"/>
    </font>
    <font>
      <b/>
      <i/>
      <u/>
      <sz val="8"/>
      <name val="Arial"/>
      <family val="2"/>
      <charset val="238"/>
    </font>
    <font>
      <i/>
      <sz val="8"/>
      <name val="Arial"/>
      <family val="2"/>
      <charset val="238"/>
    </font>
    <font>
      <b/>
      <sz val="8"/>
      <color indexed="81"/>
      <name val="Tahoma"/>
      <family val="2"/>
      <charset val="238"/>
    </font>
    <font>
      <sz val="8"/>
      <color indexed="81"/>
      <name val="Tahoma"/>
      <family val="2"/>
      <charset val="238"/>
    </font>
    <font>
      <vertAlign val="superscript"/>
      <sz val="10"/>
      <name val="Arial CE"/>
      <charset val="238"/>
    </font>
    <font>
      <b/>
      <sz val="9"/>
      <name val="Arial"/>
      <family val="2"/>
      <charset val="238"/>
    </font>
    <font>
      <b/>
      <sz val="8"/>
      <name val="Arial"/>
      <family val="2"/>
      <charset val="238"/>
    </font>
    <font>
      <b/>
      <sz val="12"/>
      <name val="Arial"/>
      <family val="2"/>
      <charset val="238"/>
    </font>
    <font>
      <sz val="12"/>
      <name val="Arial"/>
      <family val="2"/>
      <charset val="238"/>
    </font>
    <font>
      <sz val="10"/>
      <name val="Arial"/>
      <family val="2"/>
      <charset val="238"/>
    </font>
    <font>
      <b/>
      <sz val="11"/>
      <name val="Arial"/>
      <family val="2"/>
      <charset val="238"/>
    </font>
    <font>
      <sz val="11"/>
      <name val="Arial"/>
      <family val="2"/>
      <charset val="238"/>
    </font>
    <font>
      <vertAlign val="superscript"/>
      <sz val="8"/>
      <color indexed="81"/>
      <name val="Tahoma"/>
      <family val="2"/>
      <charset val="238"/>
    </font>
    <font>
      <i/>
      <sz val="7"/>
      <name val="Arial"/>
      <family val="2"/>
      <charset val="238"/>
    </font>
    <font>
      <b/>
      <i/>
      <sz val="9"/>
      <name val="Arial CE"/>
      <charset val="238"/>
    </font>
    <font>
      <b/>
      <i/>
      <sz val="9"/>
      <name val="Arial"/>
      <family val="2"/>
      <charset val="238"/>
    </font>
    <font>
      <b/>
      <u/>
      <sz val="12"/>
      <color indexed="12"/>
      <name val="Arial"/>
      <family val="2"/>
      <charset val="238"/>
    </font>
    <font>
      <sz val="11"/>
      <color indexed="17"/>
      <name val="Calibri"/>
      <family val="2"/>
      <charset val="238"/>
    </font>
    <font>
      <sz val="11"/>
      <color indexed="20"/>
      <name val="Calibri"/>
      <family val="2"/>
      <charset val="238"/>
    </font>
    <font>
      <sz val="11"/>
      <color indexed="62"/>
      <name val="Calibri"/>
      <family val="2"/>
      <charset val="238"/>
    </font>
    <font>
      <b/>
      <sz val="11"/>
      <color indexed="63"/>
      <name val="Calibri"/>
      <family val="2"/>
      <charset val="238"/>
    </font>
    <font>
      <sz val="11"/>
      <color indexed="10"/>
      <name val="Calibri"/>
      <family val="2"/>
      <charset val="238"/>
    </font>
    <font>
      <b/>
      <sz val="11"/>
      <color indexed="9"/>
      <name val="Calibri"/>
      <family val="2"/>
      <charset val="238"/>
    </font>
    <font>
      <i/>
      <sz val="11"/>
      <color indexed="23"/>
      <name val="Calibri"/>
      <family val="2"/>
      <charset val="238"/>
    </font>
    <font>
      <sz val="11"/>
      <color indexed="9"/>
      <name val="Calibri"/>
      <family val="2"/>
      <charset val="238"/>
    </font>
    <font>
      <sz val="12"/>
      <name val="Arial"/>
      <family val="2"/>
      <charset val="238"/>
    </font>
    <font>
      <b/>
      <u/>
      <sz val="14"/>
      <name val="Arial"/>
      <family val="2"/>
      <charset val="238"/>
    </font>
    <font>
      <sz val="9"/>
      <name val="Arial"/>
      <family val="2"/>
      <charset val="238"/>
    </font>
    <font>
      <b/>
      <vertAlign val="superscript"/>
      <sz val="8"/>
      <name val="Arial"/>
      <family val="2"/>
      <charset val="238"/>
    </font>
    <font>
      <i/>
      <sz val="10"/>
      <name val="Arial"/>
      <family val="2"/>
      <charset val="238"/>
    </font>
    <font>
      <sz val="7"/>
      <name val="Arial"/>
      <family val="2"/>
      <charset val="238"/>
    </font>
    <font>
      <sz val="11"/>
      <color indexed="8"/>
      <name val="Calibri"/>
      <family val="2"/>
      <charset val="238"/>
    </font>
    <font>
      <b/>
      <sz val="11"/>
      <color indexed="8"/>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
      <sz val="11"/>
      <color indexed="60"/>
      <name val="Calibri"/>
      <family val="2"/>
      <charset val="238"/>
    </font>
    <font>
      <sz val="11"/>
      <color indexed="52"/>
      <name val="Calibri"/>
      <family val="2"/>
      <charset val="238"/>
    </font>
    <font>
      <b/>
      <sz val="11"/>
      <color indexed="52"/>
      <name val="Calibri"/>
      <family val="2"/>
      <charset val="238"/>
    </font>
    <font>
      <b/>
      <vertAlign val="superscript"/>
      <sz val="10"/>
      <name val="Arial"/>
      <family val="2"/>
      <charset val="238"/>
    </font>
    <font>
      <vertAlign val="superscript"/>
      <sz val="10"/>
      <name val="Arial"/>
      <family val="2"/>
      <charset val="238"/>
    </font>
    <font>
      <vertAlign val="superscript"/>
      <sz val="8"/>
      <name val="Arial"/>
      <family val="2"/>
      <charset val="238"/>
    </font>
    <font>
      <sz val="10"/>
      <name val="Inherit"/>
    </font>
    <font>
      <sz val="11"/>
      <name val="Calibri"/>
      <family val="2"/>
      <charset val="238"/>
      <scheme val="minor"/>
    </font>
    <font>
      <sz val="10"/>
      <name val="Tahoma"/>
      <family val="2"/>
      <charset val="238"/>
    </font>
    <font>
      <b/>
      <sz val="10"/>
      <name val="Tahoma"/>
      <family val="2"/>
      <charset val="238"/>
    </font>
    <font>
      <sz val="10"/>
      <color theme="1"/>
      <name val="Arial"/>
      <family val="2"/>
      <charset val="238"/>
    </font>
    <font>
      <sz val="10"/>
      <color rgb="FF000000"/>
      <name val="Tahoma"/>
      <family val="2"/>
      <charset val="238"/>
    </font>
    <font>
      <sz val="10"/>
      <color rgb="FFFF0000"/>
      <name val="Arial"/>
      <family val="2"/>
      <charset val="238"/>
    </font>
    <font>
      <b/>
      <sz val="14"/>
      <color rgb="FFFF0000"/>
      <name val="Arial"/>
      <family val="2"/>
      <charset val="238"/>
    </font>
    <font>
      <b/>
      <sz val="14"/>
      <color rgb="FFFF0000"/>
      <name val="Arial CE"/>
      <charset val="238"/>
    </font>
    <font>
      <sz val="11"/>
      <name val="Arial CE"/>
      <charset val="238"/>
    </font>
    <font>
      <b/>
      <sz val="11"/>
      <name val="Arial CE"/>
      <charset val="238"/>
    </font>
    <font>
      <u/>
      <sz val="10"/>
      <color indexed="12"/>
      <name val="Arial CE"/>
      <charset val="238"/>
    </font>
    <font>
      <b/>
      <u/>
      <sz val="11"/>
      <color indexed="12"/>
      <name val="Arial CE"/>
      <charset val="238"/>
    </font>
    <font>
      <sz val="9"/>
      <color theme="1"/>
      <name val="Arial"/>
      <family val="2"/>
      <charset val="238"/>
    </font>
    <font>
      <sz val="9"/>
      <color theme="1"/>
      <name val="Arial CE"/>
      <charset val="238"/>
    </font>
    <font>
      <b/>
      <u/>
      <sz val="11"/>
      <color indexed="12"/>
      <name val="Arial"/>
      <family val="2"/>
      <charset val="238"/>
    </font>
    <font>
      <sz val="20"/>
      <name val="Arial"/>
      <family val="2"/>
      <charset val="238"/>
    </font>
    <font>
      <sz val="16"/>
      <name val="Arial"/>
      <family val="2"/>
      <charset val="238"/>
    </font>
    <font>
      <i/>
      <sz val="7"/>
      <name val="Arial"/>
      <family val="2"/>
    </font>
    <font>
      <b/>
      <sz val="10"/>
      <color theme="0"/>
      <name val="Arial"/>
      <family val="2"/>
      <charset val="238"/>
    </font>
    <font>
      <b/>
      <sz val="10"/>
      <color theme="0"/>
      <name val="Tahoma"/>
      <family val="2"/>
      <charset val="238"/>
    </font>
    <font>
      <sz val="10"/>
      <color theme="1"/>
      <name val="Arial"/>
      <charset val="238"/>
    </font>
    <font>
      <b/>
      <sz val="10"/>
      <color theme="0"/>
      <name val="Arial"/>
      <charset val="238"/>
    </font>
    <font>
      <vertAlign val="superscript"/>
      <sz val="9"/>
      <name val="Arial"/>
      <family val="2"/>
      <charset val="238"/>
    </font>
    <font>
      <b/>
      <sz val="8"/>
      <name val="Tahoma"/>
      <charset val="238"/>
    </font>
    <font>
      <sz val="8"/>
      <name val="Tahoma"/>
      <charset val="238"/>
    </font>
    <font>
      <u/>
      <sz val="10"/>
      <color indexed="12"/>
      <name val="Arial"/>
      <charset val="238"/>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6"/>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10"/>
      </patternFill>
    </fill>
    <fill>
      <patternFill patternType="solid">
        <fgColor indexed="55"/>
      </patternFill>
    </fill>
    <fill>
      <patternFill patternType="solid">
        <fgColor indexed="43"/>
      </patternFill>
    </fill>
    <fill>
      <patternFill patternType="solid">
        <fgColor indexed="22"/>
      </patternFill>
    </fill>
    <fill>
      <patternFill patternType="solid">
        <fgColor indexed="62"/>
      </patternFill>
    </fill>
    <fill>
      <patternFill patternType="solid">
        <fgColor indexed="57"/>
      </patternFill>
    </fill>
    <fill>
      <patternFill patternType="solid">
        <fgColor indexed="9"/>
        <bgColor indexed="64"/>
      </patternFill>
    </fill>
    <fill>
      <patternFill patternType="solid">
        <fgColor indexed="9"/>
        <bgColor indexed="32"/>
      </patternFill>
    </fill>
    <fill>
      <patternFill patternType="solid">
        <fgColor indexed="8"/>
        <bgColor indexed="64"/>
      </patternFill>
    </fill>
    <fill>
      <patternFill patternType="solid">
        <fgColor indexed="8"/>
        <bgColor indexed="32"/>
      </patternFill>
    </fill>
    <fill>
      <patternFill patternType="solid">
        <fgColor indexed="22"/>
        <bgColor indexed="64"/>
      </patternFill>
    </fill>
    <fill>
      <patternFill patternType="solid">
        <fgColor indexed="22"/>
        <bgColor indexed="32"/>
      </patternFill>
    </fill>
    <fill>
      <patternFill patternType="solid">
        <fgColor indexed="43"/>
        <bgColor indexed="32"/>
      </patternFill>
    </fill>
    <fill>
      <patternFill patternType="solid">
        <fgColor indexed="24"/>
        <bgColor indexed="32"/>
      </patternFill>
    </fill>
    <fill>
      <patternFill patternType="solid">
        <fgColor indexed="47"/>
        <bgColor indexed="64"/>
      </patternFill>
    </fill>
    <fill>
      <patternFill patternType="solid">
        <fgColor indexed="31"/>
        <bgColor indexed="32"/>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9" tint="0.39994506668294322"/>
        <bgColor indexed="64"/>
      </patternFill>
    </fill>
    <fill>
      <patternFill patternType="solid">
        <fgColor rgb="FFFFFF99"/>
        <bgColor indexed="32"/>
      </patternFill>
    </fill>
    <fill>
      <patternFill patternType="solid">
        <fgColor rgb="FFFF0000"/>
        <bgColor indexed="64"/>
      </patternFill>
    </fill>
    <fill>
      <patternFill patternType="solid">
        <fgColor theme="0" tint="-0.24994659260841701"/>
        <bgColor indexed="64"/>
      </patternFill>
    </fill>
    <fill>
      <patternFill patternType="solid">
        <fgColor rgb="FFFFCC99"/>
        <bgColor indexed="32"/>
      </patternFill>
    </fill>
    <fill>
      <patternFill patternType="solid">
        <fgColor theme="4"/>
        <bgColor theme="4"/>
      </patternFill>
    </fill>
    <fill>
      <patternFill patternType="solid">
        <fgColor theme="4" tint="0.79998168889431442"/>
        <bgColor theme="4" tint="0.79998168889431442"/>
      </patternFill>
    </fill>
    <fill>
      <patternFill patternType="solid">
        <fgColor indexed="24"/>
        <bgColor indexed="64"/>
      </patternFill>
    </fill>
  </fills>
  <borders count="109">
    <border>
      <left/>
      <right/>
      <top/>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double">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hair">
        <color indexed="64"/>
      </top>
      <bottom/>
      <diagonal/>
    </border>
    <border>
      <left/>
      <right/>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54">
    <xf numFmtId="0" fontId="0" fillId="0" borderId="0"/>
    <xf numFmtId="0" fontId="81" fillId="2" borderId="0" applyNumberFormat="0" applyBorder="0" applyAlignment="0" applyProtection="0"/>
    <xf numFmtId="0" fontId="81" fillId="3" borderId="0" applyNumberFormat="0" applyBorder="0" applyAlignment="0" applyProtection="0"/>
    <xf numFmtId="0" fontId="81" fillId="4" borderId="0" applyNumberFormat="0" applyBorder="0" applyAlignment="0" applyProtection="0"/>
    <xf numFmtId="0" fontId="81" fillId="5" borderId="0" applyNumberFormat="0" applyBorder="0" applyAlignment="0" applyProtection="0"/>
    <xf numFmtId="0" fontId="81" fillId="6" borderId="0" applyNumberFormat="0" applyBorder="0" applyAlignment="0" applyProtection="0"/>
    <xf numFmtId="0" fontId="81" fillId="7" borderId="0" applyNumberFormat="0" applyBorder="0" applyAlignment="0" applyProtection="0"/>
    <xf numFmtId="0" fontId="81" fillId="8" borderId="0" applyNumberFormat="0" applyBorder="0" applyAlignment="0" applyProtection="0"/>
    <xf numFmtId="0" fontId="81" fillId="10" borderId="0" applyNumberFormat="0" applyBorder="0" applyAlignment="0" applyProtection="0"/>
    <xf numFmtId="0" fontId="81" fillId="11" borderId="0" applyNumberFormat="0" applyBorder="0" applyAlignment="0" applyProtection="0"/>
    <xf numFmtId="0" fontId="81" fillId="5" borderId="0" applyNumberFormat="0" applyBorder="0" applyAlignment="0" applyProtection="0"/>
    <xf numFmtId="0" fontId="81" fillId="8" borderId="0" applyNumberFormat="0" applyBorder="0" applyAlignment="0" applyProtection="0"/>
    <xf numFmtId="0" fontId="81" fillId="12" borderId="0" applyNumberFormat="0" applyBorder="0" applyAlignment="0" applyProtection="0"/>
    <xf numFmtId="0" fontId="74" fillId="13" borderId="0" applyNumberFormat="0" applyBorder="0" applyAlignment="0" applyProtection="0"/>
    <xf numFmtId="0" fontId="74" fillId="10" borderId="0" applyNumberFormat="0" applyBorder="0" applyAlignment="0" applyProtection="0"/>
    <xf numFmtId="0" fontId="74" fillId="11"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82" fillId="0" borderId="2" applyNumberFormat="0" applyFill="0" applyAlignment="0" applyProtection="0"/>
    <xf numFmtId="3" fontId="2" fillId="0" borderId="0" applyFill="0" applyBorder="0" applyAlignment="0" applyProtection="0"/>
    <xf numFmtId="164"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8" fillId="0" borderId="0" applyNumberFormat="0" applyFill="0" applyBorder="0" applyAlignment="0" applyProtection="0">
      <alignment vertical="top"/>
      <protection locked="0"/>
    </xf>
    <xf numFmtId="0" fontId="68" fillId="3" borderId="0" applyNumberFormat="0" applyBorder="0" applyAlignment="0" applyProtection="0"/>
    <xf numFmtId="0" fontId="72" fillId="19" borderId="3" applyNumberFormat="0" applyAlignment="0" applyProtection="0"/>
    <xf numFmtId="0" fontId="83" fillId="0" borderId="4" applyNumberFormat="0" applyFill="0" applyAlignment="0" applyProtection="0"/>
    <xf numFmtId="0" fontId="84" fillId="0" borderId="5" applyNumberFormat="0" applyFill="0" applyAlignment="0" applyProtection="0"/>
    <xf numFmtId="0" fontId="85" fillId="0" borderId="6"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7" fillId="20" borderId="0" applyNumberFormat="0" applyBorder="0" applyAlignment="0" applyProtection="0"/>
    <xf numFmtId="0" fontId="2" fillId="9" borderId="7" applyNumberFormat="0" applyFont="0" applyAlignment="0" applyProtection="0"/>
    <xf numFmtId="0" fontId="88" fillId="0" borderId="9" applyNumberFormat="0" applyFill="0" applyAlignment="0" applyProtection="0"/>
    <xf numFmtId="0" fontId="67" fillId="4" borderId="0" applyNumberFormat="0" applyBorder="0" applyAlignment="0" applyProtection="0"/>
    <xf numFmtId="0" fontId="71" fillId="0" borderId="0" applyNumberFormat="0" applyFill="0" applyBorder="0" applyAlignment="0" applyProtection="0"/>
    <xf numFmtId="0" fontId="2" fillId="0" borderId="10" applyNumberFormat="0" applyFill="0" applyAlignment="0" applyProtection="0"/>
    <xf numFmtId="0" fontId="69" fillId="7" borderId="1" applyNumberFormat="0" applyAlignment="0" applyProtection="0"/>
    <xf numFmtId="0" fontId="89" fillId="21" borderId="1" applyNumberFormat="0" applyAlignment="0" applyProtection="0"/>
    <xf numFmtId="0" fontId="70" fillId="21" borderId="8" applyNumberFormat="0" applyAlignment="0" applyProtection="0"/>
    <xf numFmtId="0" fontId="73" fillId="0" borderId="0" applyNumberFormat="0" applyFill="0" applyBorder="0" applyAlignment="0" applyProtection="0"/>
    <xf numFmtId="0" fontId="74" fillId="22" borderId="0" applyNumberFormat="0" applyBorder="0" applyAlignment="0" applyProtection="0"/>
    <xf numFmtId="0" fontId="74" fillId="18" borderId="0" applyNumberFormat="0" applyBorder="0" applyAlignment="0" applyProtection="0"/>
    <xf numFmtId="0" fontId="74" fillId="2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7" borderId="0" applyNumberFormat="0" applyBorder="0" applyAlignment="0" applyProtection="0"/>
    <xf numFmtId="0" fontId="5" fillId="0" borderId="0"/>
    <xf numFmtId="0" fontId="5" fillId="0" borderId="0"/>
    <xf numFmtId="0" fontId="104" fillId="0" borderId="0" applyNumberFormat="0" applyFill="0" applyBorder="0" applyAlignment="0" applyProtection="0">
      <alignment vertical="top"/>
      <protection locked="0"/>
    </xf>
    <xf numFmtId="0" fontId="2" fillId="0" borderId="0"/>
  </cellStyleXfs>
  <cellXfs count="1126">
    <xf numFmtId="0" fontId="0" fillId="0" borderId="0" xfId="0"/>
    <xf numFmtId="0" fontId="0" fillId="25" borderId="0" xfId="0" applyFill="1"/>
    <xf numFmtId="0" fontId="5" fillId="25" borderId="0" xfId="0" applyFont="1" applyFill="1"/>
    <xf numFmtId="0" fontId="6" fillId="24" borderId="0" xfId="0" applyFont="1" applyFill="1"/>
    <xf numFmtId="0" fontId="5" fillId="24" borderId="0" xfId="0" applyFont="1" applyFill="1"/>
    <xf numFmtId="0" fontId="0" fillId="24" borderId="0" xfId="0" applyFill="1"/>
    <xf numFmtId="14" fontId="11" fillId="24" borderId="11" xfId="0" applyNumberFormat="1" applyFont="1" applyFill="1" applyBorder="1" applyAlignment="1">
      <alignment horizontal="center"/>
    </xf>
    <xf numFmtId="0" fontId="5" fillId="26" borderId="12" xfId="0" applyFont="1" applyFill="1" applyBorder="1"/>
    <xf numFmtId="0" fontId="5" fillId="26" borderId="13" xfId="0" applyFont="1" applyFill="1" applyBorder="1"/>
    <xf numFmtId="0" fontId="5" fillId="26" borderId="14" xfId="0" applyFont="1" applyFill="1" applyBorder="1"/>
    <xf numFmtId="0" fontId="5" fillId="26" borderId="15" xfId="0" applyFont="1" applyFill="1" applyBorder="1"/>
    <xf numFmtId="0" fontId="5" fillId="26" borderId="16" xfId="0" applyFont="1" applyFill="1" applyBorder="1"/>
    <xf numFmtId="0" fontId="5" fillId="26" borderId="17" xfId="0" applyFont="1" applyFill="1" applyBorder="1"/>
    <xf numFmtId="0" fontId="5" fillId="27" borderId="12" xfId="0" applyFont="1" applyFill="1" applyBorder="1"/>
    <xf numFmtId="0" fontId="6" fillId="26" borderId="0" xfId="0" applyFont="1" applyFill="1" applyBorder="1"/>
    <xf numFmtId="0" fontId="5" fillId="26" borderId="18" xfId="0" applyFont="1" applyFill="1" applyBorder="1"/>
    <xf numFmtId="0" fontId="5" fillId="26" borderId="19" xfId="0" applyFont="1" applyFill="1" applyBorder="1"/>
    <xf numFmtId="0" fontId="12" fillId="26" borderId="20" xfId="0" applyFont="1" applyFill="1" applyBorder="1" applyAlignment="1">
      <alignment horizontal="center" vertical="center"/>
    </xf>
    <xf numFmtId="0" fontId="6" fillId="26" borderId="11" xfId="0" applyFont="1" applyFill="1" applyBorder="1" applyAlignment="1">
      <alignment vertical="center"/>
    </xf>
    <xf numFmtId="0" fontId="12" fillId="26" borderId="21" xfId="0" applyFont="1" applyFill="1" applyBorder="1" applyAlignment="1">
      <alignment horizontal="center" vertical="center"/>
    </xf>
    <xf numFmtId="0" fontId="5" fillId="26" borderId="22" xfId="0" applyFont="1" applyFill="1" applyBorder="1" applyAlignment="1">
      <alignment vertical="center"/>
    </xf>
    <xf numFmtId="0" fontId="5" fillId="26" borderId="23" xfId="0" applyFont="1" applyFill="1" applyBorder="1" applyAlignment="1">
      <alignment vertical="center"/>
    </xf>
    <xf numFmtId="0" fontId="5" fillId="26" borderId="22" xfId="0" applyFont="1" applyFill="1" applyBorder="1"/>
    <xf numFmtId="0" fontId="5" fillId="28" borderId="0" xfId="0" applyFont="1" applyFill="1"/>
    <xf numFmtId="0" fontId="0" fillId="28" borderId="0" xfId="0" applyFill="1"/>
    <xf numFmtId="0" fontId="5" fillId="28" borderId="0" xfId="0" applyFont="1" applyFill="1" applyAlignment="1">
      <alignment horizontal="right"/>
    </xf>
    <xf numFmtId="0" fontId="6" fillId="27" borderId="24" xfId="0" applyFont="1" applyFill="1" applyBorder="1" applyAlignment="1">
      <alignment horizontal="center" vertical="center"/>
    </xf>
    <xf numFmtId="0" fontId="6" fillId="26" borderId="24" xfId="0" applyFont="1" applyFill="1" applyBorder="1" applyAlignment="1">
      <alignment horizontal="center" vertical="center"/>
    </xf>
    <xf numFmtId="0" fontId="6" fillId="26" borderId="25" xfId="0" applyFont="1" applyFill="1" applyBorder="1" applyAlignment="1">
      <alignment horizontal="center" vertical="center"/>
    </xf>
    <xf numFmtId="0" fontId="5" fillId="26" borderId="25" xfId="0" applyFont="1" applyFill="1" applyBorder="1" applyAlignment="1">
      <alignment horizontal="center" vertical="center"/>
    </xf>
    <xf numFmtId="0" fontId="5" fillId="26" borderId="24" xfId="0" applyFont="1" applyFill="1" applyBorder="1" applyAlignment="1">
      <alignment horizontal="center" vertical="center"/>
    </xf>
    <xf numFmtId="0" fontId="6" fillId="26" borderId="26" xfId="0" applyFont="1" applyFill="1" applyBorder="1" applyAlignment="1">
      <alignment horizontal="center" vertical="center"/>
    </xf>
    <xf numFmtId="0" fontId="6" fillId="26" borderId="27" xfId="0" applyFont="1" applyFill="1" applyBorder="1" applyAlignment="1">
      <alignment horizontal="center" vertical="center"/>
    </xf>
    <xf numFmtId="0" fontId="5" fillId="26" borderId="28" xfId="0" applyFont="1" applyFill="1" applyBorder="1"/>
    <xf numFmtId="0" fontId="6" fillId="26" borderId="29" xfId="0" applyFont="1" applyFill="1" applyBorder="1" applyAlignment="1">
      <alignment horizontal="center" vertical="center"/>
    </xf>
    <xf numFmtId="0" fontId="5" fillId="26" borderId="30" xfId="0" applyFont="1" applyFill="1" applyBorder="1"/>
    <xf numFmtId="0" fontId="0" fillId="24" borderId="0" xfId="0" applyFill="1" applyAlignment="1">
      <alignment vertical="center"/>
    </xf>
    <xf numFmtId="0" fontId="5" fillId="27" borderId="22" xfId="0" applyFont="1" applyFill="1" applyBorder="1"/>
    <xf numFmtId="0" fontId="5" fillId="27" borderId="23" xfId="0" applyFont="1" applyFill="1" applyBorder="1"/>
    <xf numFmtId="0" fontId="5" fillId="26" borderId="12" xfId="0" applyFont="1" applyFill="1" applyBorder="1" applyAlignment="1">
      <alignment vertical="center"/>
    </xf>
    <xf numFmtId="0" fontId="5" fillId="26" borderId="29" xfId="0" applyFont="1" applyFill="1" applyBorder="1" applyAlignment="1">
      <alignment horizontal="center" vertical="center"/>
    </xf>
    <xf numFmtId="0" fontId="5" fillId="26" borderId="31" xfId="0" applyFont="1" applyFill="1" applyBorder="1" applyAlignment="1">
      <alignment horizontal="center" vertical="center"/>
    </xf>
    <xf numFmtId="0" fontId="12" fillId="26" borderId="32" xfId="0" applyFont="1" applyFill="1" applyBorder="1" applyAlignment="1">
      <alignment vertical="center" wrapText="1"/>
    </xf>
    <xf numFmtId="0" fontId="12" fillId="26" borderId="33" xfId="0" applyFont="1" applyFill="1" applyBorder="1" applyAlignment="1">
      <alignment vertical="center" wrapText="1"/>
    </xf>
    <xf numFmtId="0" fontId="12" fillId="26" borderId="34" xfId="0" applyFont="1" applyFill="1" applyBorder="1" applyAlignment="1">
      <alignment vertical="center" wrapText="1"/>
    </xf>
    <xf numFmtId="0" fontId="10" fillId="24" borderId="0" xfId="0" applyFont="1" applyFill="1"/>
    <xf numFmtId="0" fontId="6" fillId="26" borderId="20" xfId="0" applyFont="1" applyFill="1" applyBorder="1" applyAlignment="1">
      <alignment horizontal="center" vertical="center"/>
    </xf>
    <xf numFmtId="0" fontId="5" fillId="25" borderId="0" xfId="0" applyFont="1" applyFill="1" applyProtection="1">
      <protection locked="0"/>
    </xf>
    <xf numFmtId="3" fontId="0" fillId="25" borderId="33" xfId="0" applyNumberFormat="1" applyFill="1" applyBorder="1" applyAlignment="1" applyProtection="1">
      <alignment horizontal="center" vertical="center"/>
      <protection locked="0"/>
    </xf>
    <xf numFmtId="3" fontId="5" fillId="24" borderId="32" xfId="0" applyNumberFormat="1" applyFont="1" applyFill="1" applyBorder="1" applyAlignment="1" applyProtection="1">
      <alignment horizontal="center" vertical="center"/>
      <protection locked="0"/>
    </xf>
    <xf numFmtId="3" fontId="5" fillId="24" borderId="32" xfId="0" applyNumberFormat="1" applyFont="1" applyFill="1" applyBorder="1" applyAlignment="1">
      <alignment horizontal="center" vertical="center"/>
    </xf>
    <xf numFmtId="3" fontId="5" fillId="24" borderId="37" xfId="0" applyNumberFormat="1" applyFont="1" applyFill="1" applyBorder="1" applyAlignment="1" applyProtection="1">
      <alignment horizontal="center" vertical="center"/>
      <protection locked="0"/>
    </xf>
    <xf numFmtId="0" fontId="6" fillId="26" borderId="32" xfId="0" applyFont="1" applyFill="1" applyBorder="1" applyAlignment="1">
      <alignment vertical="center" wrapText="1"/>
    </xf>
    <xf numFmtId="0" fontId="12" fillId="26" borderId="25" xfId="0" applyFont="1" applyFill="1" applyBorder="1" applyAlignment="1">
      <alignment horizontal="center" vertical="center"/>
    </xf>
    <xf numFmtId="0" fontId="6" fillId="26" borderId="37" xfId="0" applyFont="1" applyFill="1" applyBorder="1" applyAlignment="1">
      <alignment vertical="center" wrapText="1"/>
    </xf>
    <xf numFmtId="0" fontId="6" fillId="26" borderId="32" xfId="0" applyFont="1" applyFill="1" applyBorder="1" applyAlignment="1">
      <alignment vertical="center"/>
    </xf>
    <xf numFmtId="0" fontId="12" fillId="26" borderId="26" xfId="0" applyFont="1" applyFill="1" applyBorder="1" applyAlignment="1">
      <alignment horizontal="center" vertical="center"/>
    </xf>
    <xf numFmtId="0" fontId="6" fillId="26" borderId="34" xfId="0" applyFont="1" applyFill="1" applyBorder="1" applyAlignment="1">
      <alignment vertical="center"/>
    </xf>
    <xf numFmtId="0" fontId="0" fillId="25" borderId="0" xfId="0" applyFill="1" applyBorder="1"/>
    <xf numFmtId="0" fontId="0" fillId="25" borderId="0" xfId="0" applyFill="1" applyBorder="1" applyAlignment="1" applyProtection="1">
      <alignment horizontal="left"/>
    </xf>
    <xf numFmtId="3" fontId="5" fillId="25" borderId="32" xfId="0" applyNumberFormat="1" applyFont="1" applyFill="1" applyBorder="1" applyAlignment="1">
      <alignment horizontal="center" vertical="center"/>
    </xf>
    <xf numFmtId="3" fontId="5" fillId="24" borderId="33" xfId="0" applyNumberFormat="1" applyFont="1" applyFill="1" applyBorder="1" applyAlignment="1" applyProtection="1">
      <alignment horizontal="center" vertical="center"/>
      <protection locked="0"/>
    </xf>
    <xf numFmtId="3" fontId="5" fillId="24" borderId="34" xfId="0" applyNumberFormat="1" applyFont="1" applyFill="1" applyBorder="1" applyAlignment="1">
      <alignment horizontal="center" vertical="center"/>
    </xf>
    <xf numFmtId="3" fontId="5" fillId="24" borderId="38" xfId="0" applyNumberFormat="1" applyFont="1" applyFill="1" applyBorder="1" applyAlignment="1">
      <alignment horizontal="center" vertical="center"/>
    </xf>
    <xf numFmtId="0" fontId="6" fillId="26" borderId="32" xfId="0" applyFont="1" applyFill="1" applyBorder="1" applyAlignment="1">
      <alignment vertical="center" wrapText="1" shrinkToFit="1"/>
    </xf>
    <xf numFmtId="0" fontId="6" fillId="26" borderId="33" xfId="0" applyFont="1" applyFill="1" applyBorder="1" applyAlignment="1">
      <alignment vertical="center" wrapText="1"/>
    </xf>
    <xf numFmtId="3" fontId="5" fillId="24" borderId="37" xfId="0" applyNumberFormat="1" applyFont="1" applyFill="1" applyBorder="1" applyAlignment="1">
      <alignment horizontal="center" vertical="center"/>
    </xf>
    <xf numFmtId="0" fontId="6" fillId="26" borderId="34" xfId="0" applyFont="1" applyFill="1" applyBorder="1" applyAlignment="1">
      <alignment vertical="center" wrapText="1"/>
    </xf>
    <xf numFmtId="9" fontId="5" fillId="24" borderId="37" xfId="0" applyNumberFormat="1" applyFont="1" applyFill="1" applyBorder="1" applyAlignment="1" applyProtection="1">
      <alignment horizontal="center" vertical="center"/>
      <protection locked="0"/>
    </xf>
    <xf numFmtId="0" fontId="6" fillId="26" borderId="37" xfId="0" applyFont="1" applyFill="1" applyBorder="1" applyAlignment="1">
      <alignment horizontal="left" vertical="center" wrapText="1"/>
    </xf>
    <xf numFmtId="9" fontId="5" fillId="24" borderId="32" xfId="0" applyNumberFormat="1" applyFont="1" applyFill="1" applyBorder="1" applyAlignment="1">
      <alignment horizontal="center" vertical="center"/>
    </xf>
    <xf numFmtId="0" fontId="12" fillId="26" borderId="39" xfId="0" applyFont="1" applyFill="1" applyBorder="1" applyAlignment="1">
      <alignment vertical="center" wrapText="1"/>
    </xf>
    <xf numFmtId="0" fontId="12" fillId="26" borderId="38" xfId="0" applyFont="1" applyFill="1" applyBorder="1" applyAlignment="1">
      <alignment vertical="center" wrapText="1"/>
    </xf>
    <xf numFmtId="3" fontId="5" fillId="24" borderId="36" xfId="0" applyNumberFormat="1" applyFont="1" applyFill="1" applyBorder="1" applyAlignment="1" applyProtection="1">
      <alignment horizontal="center" vertical="center"/>
      <protection locked="0"/>
    </xf>
    <xf numFmtId="3" fontId="5" fillId="24" borderId="40" xfId="0" applyNumberFormat="1" applyFont="1" applyFill="1" applyBorder="1" applyAlignment="1" applyProtection="1">
      <alignment horizontal="center" vertical="center"/>
      <protection locked="0"/>
    </xf>
    <xf numFmtId="3" fontId="5" fillId="24" borderId="41" xfId="0" applyNumberFormat="1" applyFont="1" applyFill="1" applyBorder="1" applyAlignment="1" applyProtection="1">
      <alignment horizontal="center" vertical="center"/>
      <protection locked="0"/>
    </xf>
    <xf numFmtId="0" fontId="6" fillId="26" borderId="42" xfId="0" applyFont="1" applyFill="1" applyBorder="1" applyAlignment="1">
      <alignment horizontal="center" vertical="center"/>
    </xf>
    <xf numFmtId="3" fontId="5" fillId="24" borderId="43" xfId="0" applyNumberFormat="1" applyFont="1" applyFill="1" applyBorder="1" applyAlignment="1" applyProtection="1">
      <alignment horizontal="center" vertical="center"/>
      <protection locked="0"/>
    </xf>
    <xf numFmtId="3" fontId="6" fillId="26" borderId="24" xfId="0" applyNumberFormat="1" applyFont="1" applyFill="1" applyBorder="1" applyAlignment="1">
      <alignment horizontal="center" vertical="center"/>
    </xf>
    <xf numFmtId="3" fontId="6" fillId="26" borderId="27" xfId="0" applyNumberFormat="1" applyFont="1" applyFill="1" applyBorder="1" applyAlignment="1">
      <alignment horizontal="center" vertical="center"/>
    </xf>
    <xf numFmtId="3" fontId="5" fillId="24" borderId="34" xfId="0" applyNumberFormat="1" applyFont="1" applyFill="1" applyBorder="1" applyAlignment="1" applyProtection="1">
      <alignment horizontal="center" vertical="center"/>
      <protection locked="0"/>
    </xf>
    <xf numFmtId="3" fontId="6" fillId="26" borderId="29" xfId="0" applyNumberFormat="1" applyFont="1" applyFill="1" applyBorder="1" applyAlignment="1">
      <alignment horizontal="center" vertical="center"/>
    </xf>
    <xf numFmtId="3" fontId="0" fillId="25" borderId="38" xfId="0" applyNumberFormat="1" applyFill="1" applyBorder="1" applyAlignment="1" applyProtection="1">
      <alignment horizontal="center" vertical="center"/>
      <protection locked="0"/>
    </xf>
    <xf numFmtId="3" fontId="6" fillId="26" borderId="25" xfId="0" applyNumberFormat="1" applyFont="1" applyFill="1" applyBorder="1" applyAlignment="1">
      <alignment horizontal="center" vertical="center"/>
    </xf>
    <xf numFmtId="3" fontId="5" fillId="24" borderId="38" xfId="0" applyNumberFormat="1" applyFont="1" applyFill="1" applyBorder="1" applyAlignment="1" applyProtection="1">
      <alignment horizontal="center" vertical="center"/>
      <protection locked="0"/>
    </xf>
    <xf numFmtId="0" fontId="6" fillId="26" borderId="24" xfId="0" applyFont="1" applyFill="1" applyBorder="1" applyAlignment="1">
      <alignment horizontal="center" vertical="center" wrapText="1"/>
    </xf>
    <xf numFmtId="3" fontId="5" fillId="24" borderId="32" xfId="0" applyNumberFormat="1" applyFont="1" applyFill="1" applyBorder="1" applyAlignment="1" applyProtection="1">
      <alignment horizontal="center" vertical="center" wrapText="1"/>
      <protection locked="0"/>
    </xf>
    <xf numFmtId="3" fontId="5" fillId="24" borderId="33" xfId="0" applyNumberFormat="1" applyFont="1" applyFill="1" applyBorder="1" applyAlignment="1" applyProtection="1">
      <alignment horizontal="center" vertical="center" wrapText="1"/>
      <protection locked="0"/>
    </xf>
    <xf numFmtId="3" fontId="5" fillId="24" borderId="22" xfId="0" applyNumberFormat="1" applyFont="1" applyFill="1" applyBorder="1" applyAlignment="1" applyProtection="1">
      <alignment horizontal="center" vertical="center"/>
      <protection locked="0"/>
    </xf>
    <xf numFmtId="0" fontId="15" fillId="26" borderId="44" xfId="0" applyFont="1" applyFill="1" applyBorder="1" applyAlignment="1">
      <alignment horizontal="center" vertical="center"/>
    </xf>
    <xf numFmtId="0" fontId="6" fillId="26" borderId="38" xfId="0" applyFont="1" applyFill="1" applyBorder="1" applyAlignment="1">
      <alignment vertical="center" wrapText="1"/>
    </xf>
    <xf numFmtId="0" fontId="0" fillId="24" borderId="0" xfId="0" applyFill="1" applyAlignment="1">
      <alignment horizontal="center" vertical="center"/>
    </xf>
    <xf numFmtId="0" fontId="6" fillId="26" borderId="33" xfId="0" applyFont="1" applyFill="1" applyBorder="1" applyAlignment="1">
      <alignment horizontal="center" vertical="center" wrapText="1"/>
    </xf>
    <xf numFmtId="0" fontId="6" fillId="26" borderId="22" xfId="0" applyFont="1" applyFill="1" applyBorder="1" applyAlignment="1">
      <alignment horizontal="center" vertical="center" wrapText="1"/>
    </xf>
    <xf numFmtId="0" fontId="12" fillId="26" borderId="33" xfId="0" applyFont="1" applyFill="1" applyBorder="1" applyAlignment="1">
      <alignment horizontal="center" vertical="center"/>
    </xf>
    <xf numFmtId="0" fontId="12" fillId="26" borderId="45" xfId="0" applyFont="1" applyFill="1" applyBorder="1" applyAlignment="1">
      <alignment horizontal="center" vertical="center"/>
    </xf>
    <xf numFmtId="0" fontId="5" fillId="26" borderId="46" xfId="0" applyFont="1" applyFill="1" applyBorder="1" applyAlignment="1">
      <alignment vertical="center"/>
    </xf>
    <xf numFmtId="3" fontId="5" fillId="24" borderId="46" xfId="0" applyNumberFormat="1" applyFont="1" applyFill="1" applyBorder="1" applyAlignment="1" applyProtection="1">
      <alignment horizontal="center" vertical="center"/>
      <protection locked="0"/>
    </xf>
    <xf numFmtId="0" fontId="6" fillId="26" borderId="32" xfId="0" applyFont="1" applyFill="1" applyBorder="1" applyAlignment="1">
      <alignment horizontal="center"/>
    </xf>
    <xf numFmtId="0" fontId="6" fillId="26" borderId="12" xfId="0" applyFont="1" applyFill="1" applyBorder="1" applyAlignment="1">
      <alignment horizontal="center"/>
    </xf>
    <xf numFmtId="0" fontId="31" fillId="26" borderId="37" xfId="0" applyFont="1" applyFill="1" applyBorder="1" applyAlignment="1">
      <alignment horizontal="center" vertical="center"/>
    </xf>
    <xf numFmtId="0" fontId="31" fillId="26" borderId="47" xfId="0" applyFont="1" applyFill="1" applyBorder="1" applyAlignment="1">
      <alignment horizontal="center" vertical="center"/>
    </xf>
    <xf numFmtId="0" fontId="6" fillId="26" borderId="11" xfId="0" applyFont="1" applyFill="1" applyBorder="1" applyAlignment="1">
      <alignment vertical="center" wrapText="1"/>
    </xf>
    <xf numFmtId="3" fontId="5" fillId="26" borderId="32" xfId="0" applyNumberFormat="1" applyFont="1" applyFill="1" applyBorder="1" applyAlignment="1" applyProtection="1">
      <alignment horizontal="center" vertical="center"/>
    </xf>
    <xf numFmtId="0" fontId="5" fillId="26" borderId="12" xfId="0" applyFont="1" applyFill="1" applyBorder="1" applyAlignment="1">
      <alignment horizontal="center" vertical="center"/>
    </xf>
    <xf numFmtId="0" fontId="7" fillId="26" borderId="0" xfId="0" applyFont="1" applyFill="1" applyAlignment="1">
      <alignment vertical="center"/>
    </xf>
    <xf numFmtId="0" fontId="0" fillId="0" borderId="0" xfId="0" applyAlignment="1">
      <alignment horizontal="center" vertical="center"/>
    </xf>
    <xf numFmtId="0" fontId="0" fillId="29" borderId="0" xfId="0" applyFill="1" applyAlignment="1">
      <alignment vertical="center"/>
    </xf>
    <xf numFmtId="0" fontId="0" fillId="0" borderId="0" xfId="0" applyAlignment="1">
      <alignment vertical="center"/>
    </xf>
    <xf numFmtId="0" fontId="36" fillId="25" borderId="0" xfId="0" applyFont="1" applyFill="1" applyAlignment="1">
      <alignment horizontal="center" vertical="center"/>
    </xf>
    <xf numFmtId="0" fontId="48" fillId="25" borderId="0" xfId="0" applyFont="1" applyFill="1" applyAlignment="1">
      <alignment horizontal="center" vertical="center"/>
    </xf>
    <xf numFmtId="0" fontId="0" fillId="25" borderId="0" xfId="0" applyFill="1" applyAlignment="1">
      <alignment vertical="center"/>
    </xf>
    <xf numFmtId="0" fontId="0" fillId="25" borderId="0" xfId="0" applyFill="1" applyAlignment="1">
      <alignment horizontal="right" vertical="center"/>
    </xf>
    <xf numFmtId="0" fontId="0" fillId="27" borderId="48" xfId="0" applyFill="1" applyBorder="1" applyAlignment="1" applyProtection="1">
      <alignment vertical="center"/>
      <protection locked="0"/>
    </xf>
    <xf numFmtId="0" fontId="0" fillId="25" borderId="49" xfId="0" applyFill="1" applyBorder="1" applyAlignment="1" applyProtection="1">
      <alignment vertical="center"/>
      <protection locked="0"/>
    </xf>
    <xf numFmtId="0" fontId="0" fillId="27" borderId="50" xfId="0" applyFill="1" applyBorder="1" applyAlignment="1" applyProtection="1">
      <alignment vertical="center"/>
      <protection locked="0"/>
    </xf>
    <xf numFmtId="0" fontId="0" fillId="30" borderId="51" xfId="0" applyFill="1" applyBorder="1" applyAlignment="1" applyProtection="1">
      <alignment vertical="center"/>
      <protection locked="0"/>
    </xf>
    <xf numFmtId="0" fontId="0" fillId="31" borderId="50" xfId="0" applyFill="1" applyBorder="1" applyAlignment="1" applyProtection="1">
      <alignment vertical="center"/>
      <protection locked="0"/>
    </xf>
    <xf numFmtId="0" fontId="49" fillId="25" borderId="0" xfId="0" applyFont="1" applyFill="1" applyBorder="1" applyAlignment="1" applyProtection="1">
      <alignment vertical="center"/>
      <protection locked="0"/>
    </xf>
    <xf numFmtId="0" fontId="49" fillId="25" borderId="0" xfId="0" applyFont="1" applyFill="1" applyAlignment="1">
      <alignment vertical="center"/>
    </xf>
    <xf numFmtId="0" fontId="49" fillId="25" borderId="0" xfId="0" applyFont="1" applyFill="1" applyAlignment="1">
      <alignment horizontal="right" vertical="center"/>
    </xf>
    <xf numFmtId="0" fontId="0" fillId="31" borderId="52" xfId="0" applyFill="1" applyBorder="1" applyAlignment="1" applyProtection="1">
      <alignment vertical="center"/>
      <protection locked="0"/>
    </xf>
    <xf numFmtId="0" fontId="0" fillId="25" borderId="53" xfId="0" applyFill="1" applyBorder="1" applyAlignment="1" applyProtection="1">
      <alignment vertical="center"/>
      <protection locked="0"/>
    </xf>
    <xf numFmtId="0" fontId="0" fillId="31" borderId="54" xfId="0" applyFill="1" applyBorder="1" applyAlignment="1" applyProtection="1">
      <alignment vertical="center"/>
      <protection locked="0"/>
    </xf>
    <xf numFmtId="0" fontId="51" fillId="30" borderId="0" xfId="0" applyFont="1" applyFill="1" applyAlignment="1">
      <alignment vertical="center"/>
    </xf>
    <xf numFmtId="0" fontId="51" fillId="30" borderId="0" xfId="0" applyFont="1" applyFill="1" applyAlignment="1">
      <alignment horizontal="right" vertical="center"/>
    </xf>
    <xf numFmtId="0" fontId="51" fillId="27" borderId="0" xfId="0" applyFont="1" applyFill="1" applyAlignment="1">
      <alignment vertical="center"/>
    </xf>
    <xf numFmtId="0" fontId="51" fillId="27" borderId="0" xfId="0" applyFont="1" applyFill="1" applyAlignment="1">
      <alignment horizontal="right" vertical="center"/>
    </xf>
    <xf numFmtId="0" fontId="51" fillId="25" borderId="0" xfId="0" applyFont="1" applyFill="1" applyAlignment="1">
      <alignment vertical="center"/>
    </xf>
    <xf numFmtId="0" fontId="51" fillId="31" borderId="0" xfId="0" applyFont="1" applyFill="1" applyAlignment="1">
      <alignment vertical="center"/>
    </xf>
    <xf numFmtId="0" fontId="51" fillId="31" borderId="0" xfId="0" applyFont="1" applyFill="1" applyAlignment="1">
      <alignment horizontal="right" vertical="center"/>
    </xf>
    <xf numFmtId="0" fontId="51" fillId="25" borderId="0" xfId="0" applyFont="1" applyFill="1" applyAlignment="1">
      <alignment horizontal="center" vertical="center"/>
    </xf>
    <xf numFmtId="0" fontId="0" fillId="29" borderId="0" xfId="0" applyFill="1"/>
    <xf numFmtId="0" fontId="49" fillId="29" borderId="0" xfId="0" applyFont="1" applyFill="1"/>
    <xf numFmtId="14" fontId="0" fillId="27" borderId="50" xfId="0" applyNumberFormat="1" applyFill="1" applyBorder="1" applyAlignment="1" applyProtection="1">
      <alignment horizontal="left" vertical="center"/>
      <protection locked="0"/>
    </xf>
    <xf numFmtId="49" fontId="0" fillId="27" borderId="50" xfId="0" applyNumberFormat="1" applyFill="1" applyBorder="1" applyAlignment="1" applyProtection="1">
      <alignment horizontal="left" vertical="center"/>
      <protection locked="0"/>
    </xf>
    <xf numFmtId="49" fontId="0" fillId="30" borderId="51" xfId="0" applyNumberFormat="1" applyFill="1" applyBorder="1" applyAlignment="1" applyProtection="1">
      <alignment vertical="center"/>
      <protection locked="0"/>
    </xf>
    <xf numFmtId="0" fontId="5" fillId="27" borderId="0" xfId="0" applyFont="1" applyFill="1" applyAlignment="1">
      <alignment vertical="center"/>
    </xf>
    <xf numFmtId="0" fontId="6" fillId="25" borderId="55" xfId="0" applyFont="1" applyFill="1" applyBorder="1" applyAlignment="1" applyProtection="1">
      <alignment horizontal="center" vertical="center"/>
      <protection locked="0"/>
    </xf>
    <xf numFmtId="0" fontId="5" fillId="27" borderId="0" xfId="0" applyFont="1" applyFill="1" applyAlignment="1">
      <alignment horizontal="center" vertical="center"/>
    </xf>
    <xf numFmtId="0" fontId="5" fillId="26" borderId="0" xfId="0" applyFont="1" applyFill="1" applyAlignment="1">
      <alignment vertical="center"/>
    </xf>
    <xf numFmtId="49" fontId="5" fillId="25" borderId="55" xfId="0" applyNumberFormat="1" applyFont="1" applyFill="1" applyBorder="1" applyAlignment="1" applyProtection="1">
      <alignment horizontal="center" vertical="center"/>
      <protection locked="0"/>
    </xf>
    <xf numFmtId="0" fontId="6" fillId="26" borderId="0" xfId="0" applyFont="1" applyFill="1" applyAlignment="1">
      <alignment vertical="center"/>
    </xf>
    <xf numFmtId="0" fontId="14" fillId="25" borderId="55" xfId="0" applyFont="1" applyFill="1" applyBorder="1" applyAlignment="1" applyProtection="1">
      <alignment horizontal="center" vertical="center"/>
      <protection locked="0"/>
    </xf>
    <xf numFmtId="14" fontId="5" fillId="25" borderId="55" xfId="0" applyNumberFormat="1" applyFont="1" applyFill="1" applyBorder="1" applyAlignment="1" applyProtection="1">
      <alignment horizontal="center" vertical="center"/>
      <protection locked="0"/>
    </xf>
    <xf numFmtId="0" fontId="24" fillId="27" borderId="19" xfId="0" applyFont="1" applyFill="1" applyBorder="1" applyAlignment="1">
      <alignment vertical="center"/>
    </xf>
    <xf numFmtId="0" fontId="0" fillId="27" borderId="56" xfId="0" applyFill="1" applyBorder="1" applyAlignment="1" applyProtection="1">
      <alignment horizontal="left" vertical="center"/>
    </xf>
    <xf numFmtId="49" fontId="0" fillId="25" borderId="55" xfId="0" applyNumberFormat="1" applyFill="1" applyBorder="1" applyAlignment="1" applyProtection="1">
      <alignment horizontal="center" vertical="center"/>
      <protection locked="0"/>
    </xf>
    <xf numFmtId="0" fontId="5" fillId="25" borderId="33" xfId="0" applyFont="1" applyFill="1" applyBorder="1" applyAlignment="1" applyProtection="1">
      <alignment horizontal="center" vertical="center"/>
      <protection locked="0"/>
    </xf>
    <xf numFmtId="0" fontId="5" fillId="27" borderId="33" xfId="0" applyFont="1" applyFill="1" applyBorder="1" applyAlignment="1">
      <alignment horizontal="center" vertical="center"/>
    </xf>
    <xf numFmtId="0" fontId="5" fillId="27" borderId="33" xfId="0" applyFont="1" applyFill="1" applyBorder="1" applyAlignment="1">
      <alignment vertical="center"/>
    </xf>
    <xf numFmtId="0" fontId="11" fillId="24" borderId="33" xfId="0" applyFont="1" applyFill="1" applyBorder="1" applyAlignment="1">
      <alignment horizontal="center" vertical="center"/>
    </xf>
    <xf numFmtId="0" fontId="39" fillId="26" borderId="32" xfId="0" applyFont="1" applyFill="1" applyBorder="1" applyAlignment="1">
      <alignment horizontal="center" vertical="center"/>
    </xf>
    <xf numFmtId="0" fontId="39" fillId="26" borderId="12" xfId="0" applyFont="1" applyFill="1" applyBorder="1" applyAlignment="1">
      <alignment horizontal="center" vertical="center"/>
    </xf>
    <xf numFmtId="0" fontId="5" fillId="26" borderId="17" xfId="0" applyFont="1" applyFill="1" applyBorder="1" applyAlignment="1">
      <alignment vertical="center"/>
    </xf>
    <xf numFmtId="0" fontId="39" fillId="26" borderId="34" xfId="0" applyFont="1" applyFill="1" applyBorder="1" applyAlignment="1">
      <alignment horizontal="center" vertical="center"/>
    </xf>
    <xf numFmtId="3" fontId="5" fillId="26" borderId="12" xfId="0" applyNumberFormat="1" applyFont="1" applyFill="1" applyBorder="1" applyAlignment="1">
      <alignment horizontal="center" vertical="center"/>
    </xf>
    <xf numFmtId="3" fontId="5" fillId="26" borderId="12" xfId="0" applyNumberFormat="1" applyFont="1" applyFill="1" applyBorder="1" applyAlignment="1">
      <alignment vertical="center"/>
    </xf>
    <xf numFmtId="3" fontId="5" fillId="26" borderId="22" xfId="0" applyNumberFormat="1" applyFont="1" applyFill="1" applyBorder="1" applyAlignment="1">
      <alignment vertical="center"/>
    </xf>
    <xf numFmtId="3" fontId="6" fillId="26" borderId="26" xfId="0" applyNumberFormat="1" applyFont="1" applyFill="1" applyBorder="1" applyAlignment="1">
      <alignment horizontal="center" vertical="center"/>
    </xf>
    <xf numFmtId="3" fontId="0" fillId="27" borderId="22" xfId="0" applyNumberFormat="1" applyFill="1" applyBorder="1" applyAlignment="1">
      <alignment vertical="center"/>
    </xf>
    <xf numFmtId="3" fontId="0" fillId="27" borderId="12" xfId="0" applyNumberFormat="1" applyFill="1" applyBorder="1" applyAlignment="1">
      <alignment vertical="center"/>
    </xf>
    <xf numFmtId="3" fontId="0" fillId="27" borderId="23" xfId="0" applyNumberFormat="1" applyFill="1" applyBorder="1" applyAlignment="1">
      <alignment vertical="center"/>
    </xf>
    <xf numFmtId="3" fontId="5" fillId="26" borderId="17" xfId="0" applyNumberFormat="1" applyFont="1" applyFill="1" applyBorder="1" applyAlignment="1">
      <alignment vertical="center"/>
    </xf>
    <xf numFmtId="0" fontId="6" fillId="26" borderId="33" xfId="0" applyFont="1" applyFill="1" applyBorder="1" applyAlignment="1">
      <alignment horizontal="center" vertical="center"/>
    </xf>
    <xf numFmtId="0" fontId="6" fillId="26" borderId="22" xfId="0" applyFont="1" applyFill="1" applyBorder="1" applyAlignment="1">
      <alignment horizontal="center" vertical="center"/>
    </xf>
    <xf numFmtId="168" fontId="5" fillId="24" borderId="33" xfId="0" applyNumberFormat="1" applyFont="1" applyFill="1" applyBorder="1" applyAlignment="1" applyProtection="1">
      <alignment horizontal="center" vertical="center"/>
      <protection locked="0"/>
    </xf>
    <xf numFmtId="168" fontId="0" fillId="25" borderId="33" xfId="0" applyNumberFormat="1" applyFill="1" applyBorder="1" applyAlignment="1" applyProtection="1">
      <alignment horizontal="center" vertical="center"/>
      <protection locked="0"/>
    </xf>
    <xf numFmtId="3" fontId="5" fillId="24" borderId="11" xfId="0" applyNumberFormat="1" applyFont="1" applyFill="1" applyBorder="1" applyAlignment="1" applyProtection="1">
      <alignment horizontal="center" vertical="center"/>
      <protection locked="0"/>
    </xf>
    <xf numFmtId="168" fontId="0" fillId="0" borderId="33" xfId="0" applyNumberFormat="1" applyBorder="1" applyAlignment="1" applyProtection="1">
      <alignment horizontal="center" vertical="center"/>
      <protection locked="0"/>
    </xf>
    <xf numFmtId="3" fontId="5" fillId="24" borderId="23" xfId="0" applyNumberFormat="1" applyFont="1" applyFill="1" applyBorder="1" applyAlignment="1">
      <alignment horizontal="center" vertical="center"/>
    </xf>
    <xf numFmtId="0" fontId="0" fillId="0" borderId="38" xfId="0" applyBorder="1" applyAlignment="1" applyProtection="1">
      <alignment horizontal="center" vertical="center"/>
      <protection locked="0"/>
    </xf>
    <xf numFmtId="0" fontId="6" fillId="26" borderId="37" xfId="0" applyFont="1" applyFill="1" applyBorder="1" applyAlignment="1">
      <alignment horizontal="center" vertical="center"/>
    </xf>
    <xf numFmtId="0" fontId="6" fillId="26" borderId="17" xfId="0" applyFont="1" applyFill="1" applyBorder="1" applyAlignment="1">
      <alignment horizontal="center" vertical="center"/>
    </xf>
    <xf numFmtId="0" fontId="6" fillId="26" borderId="34" xfId="0" applyFont="1" applyFill="1" applyBorder="1" applyAlignment="1">
      <alignment horizontal="center" vertical="center"/>
    </xf>
    <xf numFmtId="0" fontId="6" fillId="26" borderId="13" xfId="0" applyFont="1" applyFill="1" applyBorder="1" applyAlignment="1">
      <alignment horizontal="center" vertical="center"/>
    </xf>
    <xf numFmtId="0" fontId="6" fillId="26" borderId="47" xfId="0" applyFont="1" applyFill="1" applyBorder="1" applyAlignment="1">
      <alignment horizontal="center" vertical="center"/>
    </xf>
    <xf numFmtId="0" fontId="6" fillId="24" borderId="32" xfId="0" applyFont="1" applyFill="1" applyBorder="1" applyAlignment="1" applyProtection="1">
      <alignment vertical="center"/>
      <protection locked="0"/>
    </xf>
    <xf numFmtId="0" fontId="5" fillId="26" borderId="15" xfId="0" applyFont="1" applyFill="1" applyBorder="1" applyAlignment="1">
      <alignment vertical="center"/>
    </xf>
    <xf numFmtId="0" fontId="20" fillId="26" borderId="0" xfId="0" applyFont="1" applyFill="1" applyAlignment="1">
      <alignment vertical="center"/>
    </xf>
    <xf numFmtId="0" fontId="0" fillId="27" borderId="0" xfId="0" applyFill="1" applyAlignment="1">
      <alignment horizontal="right" vertical="center"/>
    </xf>
    <xf numFmtId="0" fontId="47" fillId="25" borderId="0" xfId="0" applyFont="1" applyFill="1" applyAlignment="1">
      <alignment horizontal="center" vertical="center"/>
    </xf>
    <xf numFmtId="0" fontId="57" fillId="24" borderId="0" xfId="0" applyFont="1" applyFill="1" applyAlignment="1">
      <alignment horizontal="right" vertical="center"/>
    </xf>
    <xf numFmtId="0" fontId="58" fillId="24" borderId="0" xfId="0" applyFont="1" applyFill="1" applyAlignment="1">
      <alignment vertical="center"/>
    </xf>
    <xf numFmtId="0" fontId="0" fillId="24" borderId="0" xfId="0" applyFill="1" applyAlignment="1"/>
    <xf numFmtId="0" fontId="58" fillId="24" borderId="0" xfId="0" applyFont="1" applyFill="1" applyAlignment="1" applyProtection="1">
      <alignment vertical="center"/>
      <protection locked="0"/>
    </xf>
    <xf numFmtId="0" fontId="36" fillId="24" borderId="33" xfId="0" applyFont="1" applyFill="1" applyBorder="1" applyAlignment="1" applyProtection="1">
      <alignment horizontal="center" vertical="center"/>
      <protection locked="0"/>
    </xf>
    <xf numFmtId="0" fontId="59" fillId="25" borderId="0" xfId="0" applyFont="1" applyFill="1" applyAlignment="1"/>
    <xf numFmtId="0" fontId="59" fillId="0" borderId="0" xfId="0" applyFont="1"/>
    <xf numFmtId="0" fontId="59" fillId="25" borderId="0" xfId="0" applyFont="1" applyFill="1" applyAlignment="1">
      <alignment vertical="top"/>
    </xf>
    <xf numFmtId="0" fontId="59" fillId="25" borderId="0" xfId="0" applyFont="1" applyFill="1" applyAlignment="1">
      <alignment vertical="center"/>
    </xf>
    <xf numFmtId="14" fontId="60" fillId="25" borderId="0" xfId="0" applyNumberFormat="1" applyFont="1" applyFill="1" applyAlignment="1">
      <alignment horizontal="center"/>
    </xf>
    <xf numFmtId="0" fontId="61" fillId="25" borderId="0" xfId="0" applyFont="1" applyFill="1" applyAlignment="1">
      <alignment horizontal="center"/>
    </xf>
    <xf numFmtId="14" fontId="61" fillId="25" borderId="0" xfId="0" applyNumberFormat="1" applyFont="1" applyFill="1" applyAlignment="1">
      <alignment horizontal="center"/>
    </xf>
    <xf numFmtId="0" fontId="61" fillId="25" borderId="0" xfId="0" applyFont="1" applyFill="1"/>
    <xf numFmtId="0" fontId="59" fillId="25" borderId="0" xfId="0" applyFont="1" applyFill="1" applyAlignment="1">
      <alignment horizontal="right"/>
    </xf>
    <xf numFmtId="3" fontId="5" fillId="26" borderId="33" xfId="0" applyNumberFormat="1" applyFont="1" applyFill="1" applyBorder="1" applyAlignment="1" applyProtection="1">
      <alignment horizontal="center" vertical="center"/>
    </xf>
    <xf numFmtId="0" fontId="6" fillId="26" borderId="34" xfId="0" applyFont="1" applyFill="1" applyBorder="1" applyAlignment="1" applyProtection="1">
      <alignment vertical="center"/>
      <protection locked="0"/>
    </xf>
    <xf numFmtId="3" fontId="5" fillId="26" borderId="22" xfId="0" applyNumberFormat="1" applyFont="1" applyFill="1" applyBorder="1" applyAlignment="1" applyProtection="1">
      <alignment horizontal="center" vertical="center"/>
    </xf>
    <xf numFmtId="0" fontId="59" fillId="0" borderId="0" xfId="0" applyFont="1" applyProtection="1">
      <protection locked="0"/>
    </xf>
    <xf numFmtId="0" fontId="59" fillId="25" borderId="0" xfId="0" applyFont="1" applyFill="1" applyAlignment="1" applyProtection="1">
      <alignment vertical="center"/>
      <protection locked="0"/>
    </xf>
    <xf numFmtId="0" fontId="0" fillId="26" borderId="0" xfId="0" applyFill="1" applyProtection="1"/>
    <xf numFmtId="0" fontId="0" fillId="24" borderId="0" xfId="0" applyFill="1" applyProtection="1">
      <protection locked="0"/>
    </xf>
    <xf numFmtId="0" fontId="1" fillId="27" borderId="0" xfId="0" applyFont="1" applyFill="1" applyAlignment="1">
      <alignment horizontal="center" vertical="center"/>
    </xf>
    <xf numFmtId="0" fontId="5" fillId="24" borderId="0" xfId="0" applyFont="1" applyFill="1" applyAlignment="1">
      <alignment vertical="center"/>
    </xf>
    <xf numFmtId="0" fontId="38" fillId="26" borderId="0" xfId="26" applyFill="1" applyAlignment="1" applyProtection="1"/>
    <xf numFmtId="0" fontId="57" fillId="26" borderId="0" xfId="0" applyFont="1" applyFill="1" applyProtection="1"/>
    <xf numFmtId="0" fontId="58" fillId="26" borderId="0" xfId="0" applyFont="1" applyFill="1" applyAlignment="1" applyProtection="1"/>
    <xf numFmtId="167" fontId="57" fillId="0" borderId="0" xfId="0" applyNumberFormat="1" applyFont="1" applyAlignment="1" applyProtection="1">
      <alignment horizontal="center"/>
      <protection locked="0"/>
    </xf>
    <xf numFmtId="0" fontId="10" fillId="0" borderId="0" xfId="0" applyFont="1" applyAlignment="1">
      <alignment vertical="center"/>
    </xf>
    <xf numFmtId="0" fontId="10" fillId="26" borderId="0" xfId="0" applyFont="1" applyFill="1" applyAlignment="1">
      <alignment horizontal="right"/>
    </xf>
    <xf numFmtId="0" fontId="36" fillId="0" borderId="33" xfId="0" applyFont="1" applyBorder="1" applyAlignment="1" applyProtection="1">
      <alignment horizontal="center" vertical="center"/>
      <protection locked="0"/>
    </xf>
    <xf numFmtId="0" fontId="10" fillId="26" borderId="27" xfId="0" applyFont="1" applyFill="1" applyBorder="1" applyAlignment="1">
      <alignment horizontal="center" vertical="center"/>
    </xf>
    <xf numFmtId="0" fontId="10" fillId="26" borderId="33" xfId="0" applyFont="1" applyFill="1" applyBorder="1" applyAlignment="1">
      <alignment horizontal="center" vertical="center"/>
    </xf>
    <xf numFmtId="3" fontId="2" fillId="0" borderId="33" xfId="0" applyNumberFormat="1" applyFont="1" applyBorder="1" applyAlignment="1">
      <alignment horizontal="right" vertical="center" indent="1"/>
    </xf>
    <xf numFmtId="3" fontId="2" fillId="0" borderId="33" xfId="0" applyNumberFormat="1" applyFont="1" applyBorder="1" applyAlignment="1" applyProtection="1">
      <alignment horizontal="right" vertical="center" indent="1"/>
      <protection locked="0"/>
    </xf>
    <xf numFmtId="0" fontId="10" fillId="26" borderId="29" xfId="0" applyFont="1" applyFill="1" applyBorder="1" applyAlignment="1">
      <alignment horizontal="center" vertical="center"/>
    </xf>
    <xf numFmtId="0" fontId="10" fillId="26" borderId="40" xfId="0" applyFont="1" applyFill="1" applyBorder="1" applyAlignment="1">
      <alignment horizontal="left" vertical="center" wrapText="1"/>
    </xf>
    <xf numFmtId="3" fontId="2" fillId="0" borderId="38" xfId="0" applyNumberFormat="1" applyFont="1" applyBorder="1" applyAlignment="1">
      <alignment horizontal="right" vertical="center" indent="1"/>
    </xf>
    <xf numFmtId="3" fontId="5" fillId="26" borderId="33" xfId="0" applyNumberFormat="1" applyFont="1" applyFill="1" applyBorder="1" applyAlignment="1">
      <alignment horizontal="center" vertical="center"/>
    </xf>
    <xf numFmtId="3" fontId="5" fillId="26" borderId="38" xfId="0" applyNumberFormat="1" applyFont="1" applyFill="1" applyBorder="1" applyAlignment="1">
      <alignment horizontal="center" vertical="center"/>
    </xf>
    <xf numFmtId="0" fontId="0" fillId="32" borderId="0" xfId="0" applyFill="1" applyAlignment="1">
      <alignment vertical="center"/>
    </xf>
    <xf numFmtId="0" fontId="60" fillId="32" borderId="0" xfId="0" applyFont="1" applyFill="1" applyAlignment="1">
      <alignment horizontal="center" vertical="center"/>
    </xf>
    <xf numFmtId="0" fontId="0" fillId="32" borderId="33" xfId="0" applyFill="1" applyBorder="1" applyAlignment="1">
      <alignment horizontal="center" vertical="center"/>
    </xf>
    <xf numFmtId="0" fontId="0" fillId="32" borderId="22" xfId="0" applyFill="1" applyBorder="1" applyAlignment="1">
      <alignment horizontal="center" vertical="center"/>
    </xf>
    <xf numFmtId="0" fontId="0" fillId="32" borderId="22" xfId="0" applyFill="1" applyBorder="1" applyAlignment="1">
      <alignment vertical="center"/>
    </xf>
    <xf numFmtId="0" fontId="0" fillId="32" borderId="23" xfId="0" applyFill="1" applyBorder="1" applyAlignment="1">
      <alignment vertical="center"/>
    </xf>
    <xf numFmtId="0" fontId="15" fillId="32" borderId="58" xfId="0" applyFont="1" applyFill="1" applyBorder="1" applyAlignment="1">
      <alignment vertical="center" wrapText="1"/>
    </xf>
    <xf numFmtId="0" fontId="15" fillId="32" borderId="39" xfId="0" applyFont="1" applyFill="1" applyBorder="1" applyAlignment="1">
      <alignment vertical="center" wrapText="1"/>
    </xf>
    <xf numFmtId="0" fontId="15" fillId="32" borderId="59" xfId="0" applyFont="1" applyFill="1" applyBorder="1" applyAlignment="1">
      <alignment vertical="center" wrapText="1"/>
    </xf>
    <xf numFmtId="0" fontId="0" fillId="24" borderId="33" xfId="0" applyFill="1" applyBorder="1" applyAlignment="1" applyProtection="1">
      <alignment horizontal="left" vertical="center"/>
      <protection locked="0"/>
    </xf>
    <xf numFmtId="14" fontId="0" fillId="24" borderId="33" xfId="0" applyNumberFormat="1" applyFill="1" applyBorder="1" applyAlignment="1" applyProtection="1">
      <alignment horizontal="center" vertical="center"/>
      <protection locked="0"/>
    </xf>
    <xf numFmtId="14" fontId="36" fillId="24" borderId="33" xfId="0" applyNumberFormat="1" applyFont="1" applyFill="1" applyBorder="1" applyAlignment="1">
      <alignment horizontal="center" vertical="center"/>
    </xf>
    <xf numFmtId="3" fontId="0" fillId="24" borderId="33" xfId="0" applyNumberFormat="1" applyFill="1" applyBorder="1" applyAlignment="1">
      <alignment horizontal="right" vertical="center" indent="1"/>
    </xf>
    <xf numFmtId="3" fontId="0" fillId="24" borderId="38" xfId="0" applyNumberFormat="1" applyFill="1" applyBorder="1" applyAlignment="1">
      <alignment horizontal="right" vertical="center" indent="1"/>
    </xf>
    <xf numFmtId="3" fontId="0" fillId="24" borderId="33" xfId="0" applyNumberFormat="1" applyFill="1" applyBorder="1" applyAlignment="1" applyProtection="1">
      <alignment horizontal="right" vertical="center" indent="1"/>
      <protection locked="0"/>
    </xf>
    <xf numFmtId="9" fontId="0" fillId="24" borderId="33" xfId="0" applyNumberFormat="1" applyFill="1" applyBorder="1" applyAlignment="1">
      <alignment horizontal="right" vertical="center" indent="1"/>
    </xf>
    <xf numFmtId="0" fontId="0" fillId="24" borderId="29" xfId="0" applyFill="1" applyBorder="1" applyAlignment="1" applyProtection="1">
      <alignment horizontal="center" vertical="center"/>
      <protection locked="0"/>
    </xf>
    <xf numFmtId="3" fontId="0" fillId="24" borderId="23" xfId="0" applyNumberFormat="1" applyFill="1" applyBorder="1" applyAlignment="1" applyProtection="1">
      <alignment horizontal="right" vertical="center" indent="1"/>
      <protection locked="0"/>
    </xf>
    <xf numFmtId="0" fontId="10" fillId="32" borderId="27" xfId="0" applyFont="1" applyFill="1" applyBorder="1" applyAlignment="1">
      <alignment horizontal="center" vertical="center"/>
    </xf>
    <xf numFmtId="0" fontId="10" fillId="32" borderId="33" xfId="0" applyFont="1" applyFill="1" applyBorder="1" applyAlignment="1">
      <alignment horizontal="center" vertical="center"/>
    </xf>
    <xf numFmtId="0" fontId="10" fillId="32" borderId="22" xfId="0" applyFont="1" applyFill="1" applyBorder="1" applyAlignment="1">
      <alignment horizontal="center" vertical="center"/>
    </xf>
    <xf numFmtId="0" fontId="10" fillId="0" borderId="0" xfId="0" applyFont="1"/>
    <xf numFmtId="0" fontId="10" fillId="24" borderId="0" xfId="0" applyFont="1" applyFill="1" applyAlignment="1">
      <alignment vertical="center"/>
    </xf>
    <xf numFmtId="3" fontId="0" fillId="24" borderId="38" xfId="0" applyNumberFormat="1" applyFill="1" applyBorder="1" applyAlignment="1" applyProtection="1">
      <alignment horizontal="right" vertical="center" indent="1"/>
      <protection locked="0"/>
    </xf>
    <xf numFmtId="0" fontId="0" fillId="24" borderId="38" xfId="0" applyNumberFormat="1" applyFill="1" applyBorder="1" applyAlignment="1">
      <alignment horizontal="right" vertical="center" indent="1"/>
    </xf>
    <xf numFmtId="169" fontId="0" fillId="24" borderId="33" xfId="0" applyNumberFormat="1" applyFill="1" applyBorder="1" applyAlignment="1" applyProtection="1">
      <alignment horizontal="right" vertical="center" indent="1"/>
      <protection locked="0"/>
    </xf>
    <xf numFmtId="0" fontId="7" fillId="26" borderId="58" xfId="0" applyFont="1" applyFill="1" applyBorder="1" applyAlignment="1">
      <alignment vertical="center"/>
    </xf>
    <xf numFmtId="0" fontId="5" fillId="26" borderId="59" xfId="0" applyFont="1" applyFill="1" applyBorder="1" applyAlignment="1">
      <alignment horizontal="center" vertical="center"/>
    </xf>
    <xf numFmtId="0" fontId="5" fillId="26" borderId="27" xfId="0" applyFont="1" applyFill="1" applyBorder="1" applyAlignment="1">
      <alignment vertical="center"/>
    </xf>
    <xf numFmtId="167" fontId="2" fillId="26" borderId="22" xfId="0" applyNumberFormat="1" applyFont="1" applyFill="1" applyBorder="1" applyAlignment="1">
      <alignment horizontal="center" vertical="center"/>
    </xf>
    <xf numFmtId="167" fontId="5" fillId="26" borderId="22" xfId="0" applyNumberFormat="1" applyFont="1" applyFill="1" applyBorder="1" applyAlignment="1">
      <alignment horizontal="center" vertical="center"/>
    </xf>
    <xf numFmtId="1" fontId="5" fillId="24" borderId="22" xfId="0" applyNumberFormat="1" applyFont="1" applyFill="1" applyBorder="1" applyAlignment="1" applyProtection="1">
      <alignment horizontal="center" vertical="center"/>
      <protection locked="0"/>
    </xf>
    <xf numFmtId="0" fontId="5" fillId="26" borderId="29" xfId="0" applyFont="1" applyFill="1" applyBorder="1" applyAlignment="1">
      <alignment vertical="center"/>
    </xf>
    <xf numFmtId="14" fontId="5" fillId="24" borderId="23" xfId="0" applyNumberFormat="1" applyFont="1" applyFill="1" applyBorder="1" applyAlignment="1" applyProtection="1">
      <alignment horizontal="center" vertical="center"/>
      <protection locked="0"/>
    </xf>
    <xf numFmtId="0" fontId="7" fillId="26" borderId="25" xfId="0" applyFont="1" applyFill="1" applyBorder="1" applyAlignment="1">
      <alignment horizontal="center" vertical="center"/>
    </xf>
    <xf numFmtId="0" fontId="7" fillId="26" borderId="17" xfId="0" applyFont="1" applyFill="1" applyBorder="1" applyAlignment="1">
      <alignment horizontal="center" vertical="center"/>
    </xf>
    <xf numFmtId="14" fontId="7" fillId="26" borderId="58" xfId="0" applyNumberFormat="1" applyFont="1" applyFill="1" applyBorder="1" applyAlignment="1">
      <alignment horizontal="center" vertical="center"/>
    </xf>
    <xf numFmtId="167" fontId="5" fillId="24" borderId="59" xfId="0" applyNumberFormat="1" applyFont="1" applyFill="1" applyBorder="1" applyAlignment="1">
      <alignment horizontal="center" vertical="center"/>
    </xf>
    <xf numFmtId="166" fontId="7" fillId="26" borderId="20" xfId="0" applyNumberFormat="1" applyFont="1" applyFill="1" applyBorder="1" applyAlignment="1">
      <alignment horizontal="center" vertical="center"/>
    </xf>
    <xf numFmtId="167" fontId="5" fillId="24" borderId="22" xfId="0" applyNumberFormat="1" applyFont="1" applyFill="1" applyBorder="1" applyAlignment="1">
      <alignment horizontal="center" vertical="center"/>
    </xf>
    <xf numFmtId="166" fontId="7" fillId="26" borderId="29" xfId="0" applyNumberFormat="1" applyFont="1" applyFill="1" applyBorder="1" applyAlignment="1">
      <alignment horizontal="center" vertical="center"/>
    </xf>
    <xf numFmtId="0" fontId="59" fillId="29" borderId="0" xfId="0" applyFont="1" applyFill="1" applyProtection="1">
      <protection locked="0"/>
    </xf>
    <xf numFmtId="0" fontId="59" fillId="29" borderId="0" xfId="0" applyFont="1" applyFill="1"/>
    <xf numFmtId="0" fontId="59" fillId="28" borderId="0" xfId="0" applyFont="1" applyFill="1" applyProtection="1">
      <protection locked="0"/>
    </xf>
    <xf numFmtId="0" fontId="59" fillId="28" borderId="0" xfId="0" applyFont="1" applyFill="1"/>
    <xf numFmtId="0" fontId="10" fillId="32" borderId="29" xfId="0" applyFont="1" applyFill="1" applyBorder="1" applyAlignment="1">
      <alignment horizontal="center" vertical="center"/>
    </xf>
    <xf numFmtId="0" fontId="0" fillId="24" borderId="33" xfId="0" applyNumberFormat="1" applyFill="1" applyBorder="1" applyAlignment="1" applyProtection="1">
      <alignment horizontal="right" vertical="center" indent="1"/>
      <protection locked="0"/>
    </xf>
    <xf numFmtId="0" fontId="0" fillId="32" borderId="58" xfId="0" applyFill="1" applyBorder="1" applyAlignment="1">
      <alignment horizontal="center" vertical="center"/>
    </xf>
    <xf numFmtId="0" fontId="10" fillId="32" borderId="58" xfId="0" applyFont="1" applyFill="1" applyBorder="1" applyAlignment="1">
      <alignment horizontal="center" vertical="center"/>
    </xf>
    <xf numFmtId="0" fontId="15" fillId="32" borderId="58" xfId="0" applyFont="1" applyFill="1" applyBorder="1" applyAlignment="1">
      <alignment horizontal="center" vertical="center"/>
    </xf>
    <xf numFmtId="3" fontId="5" fillId="24" borderId="60" xfId="0" applyNumberFormat="1" applyFont="1" applyFill="1" applyBorder="1" applyAlignment="1" applyProtection="1">
      <alignment horizontal="center" vertical="center"/>
      <protection locked="0"/>
    </xf>
    <xf numFmtId="3" fontId="5" fillId="24" borderId="61" xfId="0" applyNumberFormat="1" applyFont="1" applyFill="1" applyBorder="1" applyAlignment="1" applyProtection="1">
      <alignment horizontal="center" vertical="center"/>
      <protection locked="0"/>
    </xf>
    <xf numFmtId="0" fontId="0" fillId="27" borderId="62" xfId="0" applyFill="1" applyBorder="1" applyAlignment="1" applyProtection="1">
      <alignment vertical="center"/>
    </xf>
    <xf numFmtId="0" fontId="0" fillId="27" borderId="30" xfId="0" applyFill="1" applyBorder="1" applyAlignment="1" applyProtection="1">
      <alignment vertical="center"/>
    </xf>
    <xf numFmtId="0" fontId="6" fillId="26" borderId="11" xfId="0" applyFont="1" applyFill="1" applyBorder="1" applyAlignment="1">
      <alignment horizontal="center" vertical="center"/>
    </xf>
    <xf numFmtId="0" fontId="0" fillId="27" borderId="59" xfId="0" applyFill="1" applyBorder="1" applyAlignment="1" applyProtection="1">
      <alignment vertical="center"/>
    </xf>
    <xf numFmtId="0" fontId="0" fillId="27" borderId="22" xfId="0" applyFill="1" applyBorder="1" applyAlignment="1" applyProtection="1">
      <alignment vertical="center"/>
    </xf>
    <xf numFmtId="0" fontId="0" fillId="27" borderId="23" xfId="0" applyFill="1" applyBorder="1" applyAlignment="1" applyProtection="1">
      <alignment vertical="center"/>
    </xf>
    <xf numFmtId="3" fontId="5" fillId="24" borderId="39" xfId="0" applyNumberFormat="1" applyFont="1" applyFill="1" applyBorder="1" applyAlignment="1" applyProtection="1">
      <alignment horizontal="center" vertical="center"/>
      <protection locked="0"/>
    </xf>
    <xf numFmtId="0" fontId="77" fillId="26" borderId="0" xfId="0" applyFont="1" applyFill="1" applyAlignment="1">
      <alignment horizontal="left"/>
    </xf>
    <xf numFmtId="0" fontId="59" fillId="26" borderId="0" xfId="0" applyFont="1" applyFill="1" applyAlignment="1">
      <alignment horizontal="left"/>
    </xf>
    <xf numFmtId="0" fontId="10" fillId="26" borderId="22" xfId="0" applyFont="1" applyFill="1" applyBorder="1" applyAlignment="1">
      <alignment horizontal="center" vertical="center"/>
    </xf>
    <xf numFmtId="0" fontId="10" fillId="26" borderId="58" xfId="0" applyFont="1" applyFill="1" applyBorder="1" applyAlignment="1">
      <alignment horizontal="center" vertical="center"/>
    </xf>
    <xf numFmtId="0" fontId="6" fillId="26" borderId="11" xfId="0" applyFont="1" applyFill="1" applyBorder="1" applyAlignment="1">
      <alignment horizontal="center" vertical="center" wrapText="1"/>
    </xf>
    <xf numFmtId="3" fontId="5" fillId="24" borderId="23" xfId="0" applyNumberFormat="1" applyFont="1" applyFill="1" applyBorder="1" applyAlignment="1" applyProtection="1">
      <alignment horizontal="center" vertical="center"/>
      <protection locked="0"/>
    </xf>
    <xf numFmtId="0" fontId="6" fillId="26" borderId="34" xfId="0" applyFont="1" applyFill="1" applyBorder="1" applyAlignment="1" applyProtection="1">
      <alignment vertical="center" wrapText="1"/>
      <protection locked="0"/>
    </xf>
    <xf numFmtId="0" fontId="5" fillId="26" borderId="13" xfId="0" applyFont="1" applyFill="1" applyBorder="1" applyAlignment="1">
      <alignment vertical="center"/>
    </xf>
    <xf numFmtId="0" fontId="36" fillId="0" borderId="55" xfId="0" applyFont="1" applyBorder="1" applyAlignment="1" applyProtection="1">
      <alignment horizontal="center" vertical="center"/>
      <protection locked="0"/>
    </xf>
    <xf numFmtId="3" fontId="2" fillId="0" borderId="22" xfId="0" applyNumberFormat="1" applyFont="1" applyBorder="1" applyAlignment="1" applyProtection="1">
      <alignment horizontal="right" vertical="center" indent="1"/>
      <protection locked="0"/>
    </xf>
    <xf numFmtId="3" fontId="2" fillId="0" borderId="38" xfId="0" applyNumberFormat="1" applyFont="1" applyBorder="1" applyAlignment="1" applyProtection="1">
      <alignment horizontal="right" vertical="center" indent="1"/>
      <protection locked="0"/>
    </xf>
    <xf numFmtId="3" fontId="2" fillId="0" borderId="23" xfId="0" applyNumberFormat="1" applyFont="1" applyBorder="1" applyAlignment="1" applyProtection="1">
      <alignment horizontal="right" vertical="center" indent="1"/>
      <protection locked="0"/>
    </xf>
    <xf numFmtId="0" fontId="10" fillId="26" borderId="33" xfId="0" applyFont="1" applyFill="1" applyBorder="1" applyAlignment="1">
      <alignment horizontal="center" vertical="center" wrapText="1"/>
    </xf>
    <xf numFmtId="0" fontId="10" fillId="26" borderId="22" xfId="0" applyFont="1" applyFill="1" applyBorder="1" applyAlignment="1">
      <alignment horizontal="center" vertical="center" wrapText="1"/>
    </xf>
    <xf numFmtId="3" fontId="2" fillId="0" borderId="39" xfId="0" applyNumberFormat="1" applyFont="1" applyBorder="1" applyAlignment="1" applyProtection="1">
      <alignment horizontal="center" vertical="center"/>
      <protection locked="0"/>
    </xf>
    <xf numFmtId="3" fontId="2" fillId="0" borderId="59" xfId="0" applyNumberFormat="1" applyFont="1" applyBorder="1" applyAlignment="1" applyProtection="1">
      <alignment horizontal="center" vertical="center"/>
      <protection locked="0"/>
    </xf>
    <xf numFmtId="3" fontId="2" fillId="0" borderId="33" xfId="0" applyNumberFormat="1" applyFont="1" applyBorder="1" applyAlignment="1" applyProtection="1">
      <alignment horizontal="center" vertical="center"/>
      <protection locked="0"/>
    </xf>
    <xf numFmtId="3" fontId="2" fillId="0" borderId="22" xfId="0" applyNumberFormat="1" applyFont="1" applyBorder="1" applyAlignment="1" applyProtection="1">
      <alignment horizontal="center" vertical="center"/>
      <protection locked="0"/>
    </xf>
    <xf numFmtId="3" fontId="2" fillId="0" borderId="38" xfId="0" applyNumberFormat="1" applyFont="1" applyBorder="1" applyAlignment="1" applyProtection="1">
      <alignment horizontal="center" vertical="center"/>
      <protection locked="0"/>
    </xf>
    <xf numFmtId="3" fontId="2" fillId="0" borderId="23" xfId="0" applyNumberFormat="1" applyFont="1" applyBorder="1" applyAlignment="1" applyProtection="1">
      <alignment horizontal="center" vertical="center"/>
      <protection locked="0"/>
    </xf>
    <xf numFmtId="0" fontId="5" fillId="0" borderId="0" xfId="50"/>
    <xf numFmtId="0" fontId="5" fillId="0" borderId="0" xfId="50" applyAlignment="1">
      <alignment horizontal="center" vertical="center"/>
    </xf>
    <xf numFmtId="0" fontId="5" fillId="0" borderId="63" xfId="50" applyBorder="1" applyAlignment="1">
      <alignment horizontal="center" vertical="center"/>
    </xf>
    <xf numFmtId="0" fontId="5" fillId="0" borderId="64" xfId="50" applyBorder="1" applyAlignment="1">
      <alignment horizontal="center" vertical="center"/>
    </xf>
    <xf numFmtId="0" fontId="5" fillId="0" borderId="27" xfId="50" applyBorder="1" applyAlignment="1">
      <alignment horizontal="center" vertical="center"/>
    </xf>
    <xf numFmtId="0" fontId="93" fillId="24" borderId="33" xfId="50" applyFont="1" applyFill="1" applyBorder="1" applyAlignment="1">
      <alignment vertical="center" wrapText="1"/>
    </xf>
    <xf numFmtId="0" fontId="93" fillId="24" borderId="11" xfId="50" applyFont="1" applyFill="1" applyBorder="1" applyAlignment="1">
      <alignment horizontal="center" vertical="center" wrapText="1"/>
    </xf>
    <xf numFmtId="0" fontId="5" fillId="0" borderId="33" xfId="50" applyBorder="1"/>
    <xf numFmtId="0" fontId="5" fillId="0" borderId="22" xfId="50" applyBorder="1"/>
    <xf numFmtId="0" fontId="5" fillId="0" borderId="27" xfId="50" applyBorder="1"/>
    <xf numFmtId="0" fontId="5" fillId="0" borderId="11" xfId="50" applyBorder="1" applyAlignment="1">
      <alignment horizontal="center" vertical="center"/>
    </xf>
    <xf numFmtId="0" fontId="5" fillId="0" borderId="0" xfId="50" applyBorder="1" applyAlignment="1">
      <alignment horizontal="center" vertical="center"/>
    </xf>
    <xf numFmtId="0" fontId="5" fillId="0" borderId="29" xfId="50" applyBorder="1"/>
    <xf numFmtId="0" fontId="5" fillId="0" borderId="61" xfId="50" applyBorder="1" applyAlignment="1">
      <alignment horizontal="center" vertical="center"/>
    </xf>
    <xf numFmtId="0" fontId="93" fillId="24" borderId="38" xfId="50" applyFont="1" applyFill="1" applyBorder="1" applyAlignment="1">
      <alignment vertical="center" wrapText="1"/>
    </xf>
    <xf numFmtId="0" fontId="93" fillId="24" borderId="61" xfId="50" applyFont="1" applyFill="1" applyBorder="1" applyAlignment="1">
      <alignment horizontal="center" vertical="center" wrapText="1"/>
    </xf>
    <xf numFmtId="0" fontId="5" fillId="0" borderId="38" xfId="50" applyBorder="1"/>
    <xf numFmtId="0" fontId="5" fillId="0" borderId="23" xfId="50" applyBorder="1"/>
    <xf numFmtId="1" fontId="5" fillId="0" borderId="93" xfId="51" applyNumberFormat="1" applyFont="1" applyFill="1" applyBorder="1" applyAlignment="1">
      <alignment horizontal="left"/>
    </xf>
    <xf numFmtId="0" fontId="5" fillId="0" borderId="93" xfId="51" applyFont="1" applyFill="1" applyBorder="1" applyAlignment="1">
      <alignment horizontal="left"/>
    </xf>
    <xf numFmtId="1" fontId="5" fillId="0" borderId="93" xfId="51" applyNumberFormat="1" applyFont="1" applyFill="1" applyBorder="1" applyAlignment="1">
      <alignment horizontal="left" vertical="top" wrapText="1"/>
    </xf>
    <xf numFmtId="1" fontId="94" fillId="0" borderId="93" xfId="0" applyNumberFormat="1" applyFont="1" applyFill="1" applyBorder="1" applyAlignment="1">
      <alignment horizontal="left"/>
    </xf>
    <xf numFmtId="1" fontId="5" fillId="0" borderId="94" xfId="51" applyNumberFormat="1" applyFont="1" applyFill="1" applyBorder="1" applyAlignment="1">
      <alignment horizontal="left"/>
    </xf>
    <xf numFmtId="49" fontId="0" fillId="0" borderId="0" xfId="0" applyNumberFormat="1"/>
    <xf numFmtId="0" fontId="95" fillId="0" borderId="0" xfId="0" applyFont="1"/>
    <xf numFmtId="49" fontId="95" fillId="0" borderId="0" xfId="0" applyNumberFormat="1" applyFont="1"/>
    <xf numFmtId="3" fontId="0" fillId="0" borderId="0" xfId="0" applyNumberFormat="1"/>
    <xf numFmtId="49" fontId="59" fillId="0" borderId="0" xfId="0" applyNumberFormat="1" applyFont="1"/>
    <xf numFmtId="14" fontId="59" fillId="0" borderId="0" xfId="0" applyNumberFormat="1" applyFont="1"/>
    <xf numFmtId="0" fontId="0" fillId="0" borderId="0" xfId="0" applyNumberFormat="1"/>
    <xf numFmtId="0" fontId="36" fillId="0" borderId="0" xfId="0" applyFont="1"/>
    <xf numFmtId="3" fontId="59" fillId="0" borderId="0" xfId="0" applyNumberFormat="1" applyFont="1"/>
    <xf numFmtId="49" fontId="5" fillId="0" borderId="0" xfId="51" applyNumberFormat="1" applyFont="1" applyFill="1" applyAlignment="1">
      <alignment horizontal="center"/>
    </xf>
    <xf numFmtId="49" fontId="5" fillId="0" borderId="0" xfId="51" applyNumberFormat="1" applyFont="1" applyFill="1" applyAlignment="1">
      <alignment horizontal="center" vertical="top"/>
    </xf>
    <xf numFmtId="49" fontId="94" fillId="0" borderId="0" xfId="0" applyNumberFormat="1" applyFont="1" applyFill="1" applyAlignment="1">
      <alignment horizontal="center"/>
    </xf>
    <xf numFmtId="0" fontId="96" fillId="0" borderId="0" xfId="0" applyFont="1"/>
    <xf numFmtId="0" fontId="0" fillId="0" borderId="0" xfId="0" applyFill="1"/>
    <xf numFmtId="0" fontId="98" fillId="0" borderId="0" xfId="0" applyFont="1"/>
    <xf numFmtId="0" fontId="0" fillId="25" borderId="0" xfId="0" applyFill="1" applyBorder="1" applyAlignment="1" applyProtection="1">
      <alignment vertical="center"/>
      <protection locked="0"/>
    </xf>
    <xf numFmtId="1" fontId="0" fillId="0" borderId="0" xfId="0" applyNumberFormat="1"/>
    <xf numFmtId="0" fontId="38" fillId="0" borderId="0" xfId="26" applyAlignment="1" applyProtection="1"/>
    <xf numFmtId="0" fontId="59" fillId="0" borderId="27" xfId="0" applyFont="1" applyBorder="1" applyAlignment="1">
      <alignment vertical="center" wrapText="1"/>
    </xf>
    <xf numFmtId="0" fontId="59" fillId="0" borderId="29" xfId="0" applyFont="1" applyBorder="1" applyAlignment="1">
      <alignment vertical="center" wrapText="1"/>
    </xf>
    <xf numFmtId="0" fontId="59" fillId="0" borderId="11" xfId="0" applyFont="1" applyBorder="1" applyAlignment="1">
      <alignment vertical="center" wrapText="1"/>
    </xf>
    <xf numFmtId="0" fontId="59" fillId="0" borderId="61" xfId="0" applyFont="1" applyBorder="1" applyAlignment="1">
      <alignment vertical="center" wrapText="1"/>
    </xf>
    <xf numFmtId="0" fontId="0" fillId="0" borderId="97" xfId="0" applyBorder="1"/>
    <xf numFmtId="0" fontId="36" fillId="0" borderId="98" xfId="0" applyFont="1" applyBorder="1" applyAlignment="1">
      <alignment horizontal="center" vertical="center" wrapText="1"/>
    </xf>
    <xf numFmtId="0" fontId="36" fillId="0" borderId="84" xfId="0" applyFont="1" applyBorder="1" applyAlignment="1">
      <alignment horizontal="center" vertical="center" wrapText="1"/>
    </xf>
    <xf numFmtId="0" fontId="0" fillId="0" borderId="55" xfId="0" applyBorder="1"/>
    <xf numFmtId="1" fontId="5" fillId="0" borderId="97" xfId="51" applyNumberFormat="1" applyFont="1" applyFill="1" applyBorder="1" applyAlignment="1">
      <alignment horizontal="left"/>
    </xf>
    <xf numFmtId="0" fontId="5" fillId="0" borderId="44" xfId="50" applyBorder="1"/>
    <xf numFmtId="0" fontId="5" fillId="0" borderId="70" xfId="50" applyBorder="1" applyAlignment="1">
      <alignment horizontal="center" vertical="center"/>
    </xf>
    <xf numFmtId="0" fontId="5" fillId="0" borderId="44" xfId="50" applyBorder="1" applyAlignment="1">
      <alignment horizontal="center" vertical="center"/>
    </xf>
    <xf numFmtId="0" fontId="93" fillId="24" borderId="47" xfId="50" applyFont="1" applyFill="1" applyBorder="1" applyAlignment="1">
      <alignment vertical="center" wrapText="1"/>
    </xf>
    <xf numFmtId="0" fontId="93" fillId="24" borderId="70" xfId="50" applyFont="1" applyFill="1" applyBorder="1" applyAlignment="1">
      <alignment horizontal="center" vertical="center" wrapText="1"/>
    </xf>
    <xf numFmtId="0" fontId="5" fillId="0" borderId="47" xfId="50" applyBorder="1"/>
    <xf numFmtId="0" fontId="5" fillId="0" borderId="99" xfId="50" applyBorder="1"/>
    <xf numFmtId="0" fontId="5" fillId="0" borderId="98" xfId="50" applyBorder="1" applyAlignment="1">
      <alignment horizontal="center" vertical="center"/>
    </xf>
    <xf numFmtId="0" fontId="5" fillId="0" borderId="100" xfId="50" applyBorder="1" applyAlignment="1">
      <alignment horizontal="center" vertical="center"/>
    </xf>
    <xf numFmtId="0" fontId="5" fillId="0" borderId="84" xfId="50" applyBorder="1" applyAlignment="1">
      <alignment horizontal="center" vertical="center"/>
    </xf>
    <xf numFmtId="0" fontId="5" fillId="0" borderId="101" xfId="50" applyBorder="1"/>
    <xf numFmtId="0" fontId="0" fillId="0" borderId="65" xfId="0" applyBorder="1"/>
    <xf numFmtId="0" fontId="0" fillId="0" borderId="0" xfId="0" applyBorder="1"/>
    <xf numFmtId="0" fontId="0" fillId="0" borderId="19" xfId="0" applyBorder="1"/>
    <xf numFmtId="0" fontId="0" fillId="0" borderId="76" xfId="0" applyBorder="1"/>
    <xf numFmtId="0" fontId="59" fillId="0" borderId="63" xfId="0" applyFont="1" applyBorder="1"/>
    <xf numFmtId="0" fontId="0" fillId="0" borderId="64" xfId="0" applyBorder="1"/>
    <xf numFmtId="49" fontId="0" fillId="35" borderId="0" xfId="0" applyNumberFormat="1" applyFill="1"/>
    <xf numFmtId="0" fontId="59" fillId="35" borderId="0" xfId="0" applyFont="1" applyFill="1"/>
    <xf numFmtId="0" fontId="6" fillId="27" borderId="0" xfId="0" applyFont="1" applyFill="1" applyBorder="1" applyAlignment="1">
      <alignment vertical="center"/>
    </xf>
    <xf numFmtId="0" fontId="5" fillId="36" borderId="0" xfId="50" applyFill="1"/>
    <xf numFmtId="0" fontId="5" fillId="37" borderId="0" xfId="50" applyFill="1"/>
    <xf numFmtId="0" fontId="102" fillId="37" borderId="0" xfId="50" applyFont="1" applyFill="1" applyAlignment="1">
      <alignment vertical="top"/>
    </xf>
    <xf numFmtId="0" fontId="103" fillId="37" borderId="0" xfId="50" applyFont="1" applyFill="1" applyAlignment="1">
      <alignment wrapText="1"/>
    </xf>
    <xf numFmtId="0" fontId="102" fillId="37" borderId="0" xfId="50" applyFont="1" applyFill="1" applyAlignment="1">
      <alignment wrapText="1"/>
    </xf>
    <xf numFmtId="0" fontId="102" fillId="37" borderId="0" xfId="50" applyFont="1" applyFill="1"/>
    <xf numFmtId="0" fontId="102" fillId="37" borderId="0" xfId="51" applyFont="1" applyFill="1" applyAlignment="1">
      <alignment wrapText="1"/>
    </xf>
    <xf numFmtId="0" fontId="105" fillId="37" borderId="0" xfId="52" applyFont="1" applyFill="1" applyAlignment="1" applyProtection="1"/>
    <xf numFmtId="0" fontId="102" fillId="37" borderId="0" xfId="50" applyFont="1" applyFill="1" applyBorder="1" applyAlignment="1">
      <alignment wrapText="1"/>
    </xf>
    <xf numFmtId="0" fontId="8" fillId="37" borderId="0" xfId="50" applyFont="1" applyFill="1" applyBorder="1" applyAlignment="1">
      <alignment horizontal="right" wrapText="1"/>
    </xf>
    <xf numFmtId="0" fontId="102" fillId="37" borderId="0" xfId="50" applyFont="1" applyFill="1" applyBorder="1" applyAlignment="1">
      <alignment horizontal="right" wrapText="1"/>
    </xf>
    <xf numFmtId="0" fontId="0" fillId="38" borderId="0" xfId="0" applyFill="1" applyAlignment="1">
      <alignment horizontal="right" vertical="center"/>
    </xf>
    <xf numFmtId="0" fontId="59" fillId="38" borderId="0" xfId="0" applyFont="1" applyFill="1" applyAlignment="1">
      <alignment horizontal="right" vertical="center"/>
    </xf>
    <xf numFmtId="0" fontId="0" fillId="25" borderId="0" xfId="0" applyFill="1" applyProtection="1"/>
    <xf numFmtId="0" fontId="0" fillId="24" borderId="0" xfId="0" applyFill="1" applyProtection="1"/>
    <xf numFmtId="0" fontId="0" fillId="25" borderId="0" xfId="0" applyFill="1" applyBorder="1" applyProtection="1"/>
    <xf numFmtId="0" fontId="0" fillId="25" borderId="0" xfId="0" applyFill="1" applyBorder="1" applyAlignment="1" applyProtection="1"/>
    <xf numFmtId="49" fontId="0" fillId="0" borderId="33" xfId="0" applyNumberFormat="1" applyBorder="1"/>
    <xf numFmtId="49" fontId="106" fillId="0" borderId="36" xfId="0" applyNumberFormat="1" applyFont="1" applyBorder="1" applyAlignment="1">
      <alignment horizontal="center" vertical="center"/>
    </xf>
    <xf numFmtId="49" fontId="107" fillId="0" borderId="36" xfId="0" applyNumberFormat="1" applyFont="1" applyBorder="1" applyAlignment="1">
      <alignment horizontal="center" vertical="center"/>
    </xf>
    <xf numFmtId="0" fontId="2" fillId="0" borderId="0" xfId="0" applyFont="1"/>
    <xf numFmtId="0" fontId="108" fillId="37" borderId="0" xfId="26" applyFont="1" applyFill="1" applyAlignment="1" applyProtection="1">
      <alignment wrapText="1"/>
    </xf>
    <xf numFmtId="0" fontId="0" fillId="0" borderId="33" xfId="0" applyBorder="1" applyAlignment="1">
      <alignment horizontal="center"/>
    </xf>
    <xf numFmtId="3" fontId="0" fillId="0" borderId="33" xfId="0" applyNumberFormat="1" applyBorder="1" applyAlignment="1">
      <alignment horizontal="right"/>
    </xf>
    <xf numFmtId="3" fontId="0" fillId="0" borderId="22" xfId="0" applyNumberFormat="1" applyBorder="1" applyAlignment="1">
      <alignment horizontal="right"/>
    </xf>
    <xf numFmtId="49" fontId="0" fillId="0" borderId="33" xfId="0" applyNumberFormat="1" applyBorder="1" applyAlignment="1">
      <alignment horizontal="center"/>
    </xf>
    <xf numFmtId="49" fontId="0" fillId="0" borderId="33" xfId="0" applyNumberFormat="1" applyBorder="1" applyAlignment="1">
      <alignment horizontal="right"/>
    </xf>
    <xf numFmtId="49" fontId="0" fillId="0" borderId="22" xfId="0" applyNumberFormat="1" applyBorder="1" applyAlignment="1">
      <alignment horizontal="right"/>
    </xf>
    <xf numFmtId="0" fontId="2" fillId="0" borderId="33" xfId="0" applyNumberFormat="1" applyFont="1" applyBorder="1" applyAlignment="1">
      <alignment horizontal="center"/>
    </xf>
    <xf numFmtId="0" fontId="2" fillId="0" borderId="38" xfId="0" applyNumberFormat="1" applyFont="1" applyBorder="1" applyAlignment="1">
      <alignment horizontal="center"/>
    </xf>
    <xf numFmtId="49" fontId="0" fillId="0" borderId="38" xfId="0" applyNumberFormat="1" applyBorder="1" applyAlignment="1">
      <alignment horizontal="center"/>
    </xf>
    <xf numFmtId="49" fontId="0" fillId="0" borderId="38" xfId="0" applyNumberFormat="1" applyBorder="1" applyAlignment="1">
      <alignment horizontal="right"/>
    </xf>
    <xf numFmtId="49" fontId="0" fillId="0" borderId="23" xfId="0" applyNumberFormat="1" applyBorder="1" applyAlignment="1">
      <alignment horizontal="right"/>
    </xf>
    <xf numFmtId="0" fontId="2" fillId="0" borderId="39" xfId="0" applyNumberFormat="1" applyFont="1" applyBorder="1" applyAlignment="1">
      <alignment horizontal="center"/>
    </xf>
    <xf numFmtId="0" fontId="95" fillId="0" borderId="0" xfId="0" applyNumberFormat="1" applyFont="1"/>
    <xf numFmtId="3" fontId="95" fillId="0" borderId="0" xfId="0" applyNumberFormat="1" applyFont="1"/>
    <xf numFmtId="0" fontId="2" fillId="39" borderId="0" xfId="0" applyFont="1" applyFill="1" applyAlignment="1">
      <alignment horizontal="center"/>
    </xf>
    <xf numFmtId="0" fontId="0" fillId="0" borderId="47" xfId="0" applyBorder="1" applyAlignment="1">
      <alignment horizontal="center"/>
    </xf>
    <xf numFmtId="3" fontId="0" fillId="0" borderId="47" xfId="0" applyNumberFormat="1" applyBorder="1" applyAlignment="1">
      <alignment horizontal="right"/>
    </xf>
    <xf numFmtId="3" fontId="0" fillId="0" borderId="99" xfId="0" applyNumberFormat="1" applyBorder="1" applyAlignment="1">
      <alignment horizontal="right"/>
    </xf>
    <xf numFmtId="49" fontId="0" fillId="0" borderId="47" xfId="0" applyNumberFormat="1" applyBorder="1" applyAlignment="1">
      <alignment horizontal="center"/>
    </xf>
    <xf numFmtId="0" fontId="110" fillId="34" borderId="77" xfId="0" applyFont="1" applyFill="1" applyBorder="1" applyAlignment="1">
      <alignment horizontal="center" vertical="center"/>
    </xf>
    <xf numFmtId="0" fontId="2" fillId="34" borderId="0" xfId="0" applyFont="1" applyFill="1" applyAlignment="1"/>
    <xf numFmtId="0" fontId="0" fillId="34" borderId="0" xfId="0" applyFill="1" applyAlignment="1"/>
    <xf numFmtId="0" fontId="0" fillId="34" borderId="0" xfId="0" applyNumberFormat="1" applyFill="1" applyAlignment="1"/>
    <xf numFmtId="0" fontId="110" fillId="34" borderId="45" xfId="0" applyFont="1" applyFill="1" applyBorder="1" applyAlignment="1">
      <alignment horizontal="center" vertical="center"/>
    </xf>
    <xf numFmtId="0" fontId="110" fillId="34" borderId="19" xfId="0" applyFont="1" applyFill="1" applyBorder="1" applyAlignment="1">
      <alignment horizontal="center" vertical="center"/>
    </xf>
    <xf numFmtId="0" fontId="110" fillId="34" borderId="78" xfId="0" applyFont="1" applyFill="1" applyBorder="1" applyAlignment="1">
      <alignment horizontal="center" vertical="center"/>
    </xf>
    <xf numFmtId="0" fontId="0" fillId="0" borderId="44" xfId="0" applyBorder="1" applyAlignment="1"/>
    <xf numFmtId="0" fontId="0" fillId="0" borderId="44" xfId="0" applyNumberFormat="1" applyBorder="1" applyAlignment="1"/>
    <xf numFmtId="3" fontId="0" fillId="0" borderId="47" xfId="0" applyNumberFormat="1" applyBorder="1" applyAlignment="1"/>
    <xf numFmtId="3" fontId="0" fillId="0" borderId="99" xfId="0" applyNumberFormat="1" applyBorder="1" applyAlignment="1"/>
    <xf numFmtId="0" fontId="0" fillId="0" borderId="27" xfId="0" applyBorder="1" applyAlignment="1"/>
    <xf numFmtId="0" fontId="0" fillId="34" borderId="56" xfId="0" applyFill="1" applyBorder="1" applyAlignment="1"/>
    <xf numFmtId="0" fontId="0" fillId="0" borderId="27" xfId="0" applyNumberFormat="1" applyBorder="1" applyAlignment="1"/>
    <xf numFmtId="3" fontId="0" fillId="0" borderId="33" xfId="0" applyNumberFormat="1" applyBorder="1" applyAlignment="1"/>
    <xf numFmtId="3" fontId="0" fillId="0" borderId="22" xfId="0" applyNumberFormat="1" applyBorder="1" applyAlignment="1"/>
    <xf numFmtId="0" fontId="0" fillId="0" borderId="29" xfId="0" applyNumberFormat="1" applyBorder="1" applyAlignment="1"/>
    <xf numFmtId="3" fontId="0" fillId="0" borderId="38" xfId="0" applyNumberFormat="1" applyBorder="1" applyAlignment="1"/>
    <xf numFmtId="3" fontId="0" fillId="0" borderId="23" xfId="0" applyNumberFormat="1" applyBorder="1" applyAlignment="1"/>
    <xf numFmtId="0" fontId="2" fillId="34" borderId="0" xfId="0" applyNumberFormat="1" applyFont="1" applyFill="1" applyAlignment="1"/>
    <xf numFmtId="3" fontId="0" fillId="34" borderId="0" xfId="0" applyNumberFormat="1" applyFill="1" applyAlignment="1"/>
    <xf numFmtId="0" fontId="1" fillId="36" borderId="102" xfId="0" applyNumberFormat="1" applyFont="1" applyFill="1" applyBorder="1" applyAlignment="1"/>
    <xf numFmtId="0" fontId="1" fillId="36" borderId="80" xfId="0" applyFont="1" applyFill="1" applyBorder="1" applyAlignment="1"/>
    <xf numFmtId="0" fontId="1" fillId="36" borderId="62" xfId="0" applyFont="1" applyFill="1" applyBorder="1" applyAlignment="1"/>
    <xf numFmtId="0" fontId="0" fillId="36" borderId="45" xfId="0" applyNumberFormat="1" applyFill="1" applyBorder="1" applyAlignment="1"/>
    <xf numFmtId="0" fontId="0" fillId="36" borderId="19" xfId="0" applyFill="1" applyBorder="1" applyAlignment="1"/>
    <xf numFmtId="0" fontId="0" fillId="36" borderId="78" xfId="0" applyFill="1" applyBorder="1" applyAlignment="1"/>
    <xf numFmtId="0" fontId="0" fillId="0" borderId="29" xfId="0" applyBorder="1" applyAlignment="1"/>
    <xf numFmtId="49" fontId="0" fillId="34" borderId="0" xfId="0" applyNumberFormat="1" applyFill="1" applyAlignment="1"/>
    <xf numFmtId="0" fontId="110" fillId="34" borderId="79" xfId="0" applyFont="1" applyFill="1" applyBorder="1" applyAlignment="1">
      <alignment horizontal="center" vertical="center"/>
    </xf>
    <xf numFmtId="0" fontId="110" fillId="34" borderId="79" xfId="0" applyFont="1" applyFill="1" applyBorder="1" applyAlignment="1">
      <alignment horizontal="right" vertical="center"/>
    </xf>
    <xf numFmtId="0" fontId="110" fillId="34" borderId="14" xfId="0" applyFont="1" applyFill="1" applyBorder="1" applyAlignment="1">
      <alignment horizontal="center" vertical="center"/>
    </xf>
    <xf numFmtId="0" fontId="0" fillId="0" borderId="58" xfId="0" applyNumberFormat="1" applyBorder="1" applyAlignment="1"/>
    <xf numFmtId="3" fontId="2" fillId="0" borderId="39" xfId="0" applyNumberFormat="1" applyFont="1" applyBorder="1" applyAlignment="1"/>
    <xf numFmtId="3" fontId="2" fillId="0" borderId="59" xfId="0" applyNumberFormat="1" applyFont="1" applyBorder="1" applyAlignment="1"/>
    <xf numFmtId="3" fontId="2" fillId="0" borderId="33" xfId="0" applyNumberFormat="1" applyFont="1" applyBorder="1" applyAlignment="1"/>
    <xf numFmtId="3" fontId="2" fillId="0" borderId="22" xfId="0" applyNumberFormat="1" applyFont="1" applyBorder="1" applyAlignment="1"/>
    <xf numFmtId="3" fontId="2" fillId="0" borderId="38" xfId="0" applyNumberFormat="1" applyFont="1" applyBorder="1" applyAlignment="1"/>
    <xf numFmtId="3" fontId="2" fillId="0" borderId="23" xfId="0" applyNumberFormat="1" applyFont="1" applyBorder="1" applyAlignment="1"/>
    <xf numFmtId="0" fontId="0" fillId="34" borderId="65" xfId="0" applyFill="1" applyBorder="1" applyAlignment="1"/>
    <xf numFmtId="0" fontId="1" fillId="34" borderId="0" xfId="0" applyFont="1" applyFill="1" applyAlignment="1"/>
    <xf numFmtId="0" fontId="0" fillId="40" borderId="0" xfId="0" applyNumberFormat="1" applyFill="1"/>
    <xf numFmtId="0" fontId="0" fillId="40" borderId="0" xfId="0" applyFill="1"/>
    <xf numFmtId="0" fontId="2" fillId="40" borderId="0" xfId="0" applyNumberFormat="1" applyFont="1" applyFill="1"/>
    <xf numFmtId="3" fontId="2" fillId="40" borderId="0" xfId="0" applyNumberFormat="1" applyFont="1" applyFill="1"/>
    <xf numFmtId="0" fontId="43" fillId="34" borderId="0" xfId="0" applyFont="1" applyFill="1" applyAlignment="1">
      <alignment horizontal="center"/>
    </xf>
    <xf numFmtId="0" fontId="47" fillId="34" borderId="0" xfId="0" applyFont="1" applyFill="1" applyAlignment="1"/>
    <xf numFmtId="0" fontId="109" fillId="34" borderId="77" xfId="0" applyFont="1" applyFill="1" applyBorder="1" applyAlignment="1">
      <alignment horizontal="left" vertical="center"/>
    </xf>
    <xf numFmtId="0" fontId="0" fillId="34" borderId="79" xfId="0" applyFill="1" applyBorder="1" applyAlignment="1">
      <alignment horizontal="left"/>
    </xf>
    <xf numFmtId="0" fontId="0" fillId="34" borderId="14" xfId="0" applyFill="1" applyBorder="1" applyAlignment="1">
      <alignment horizontal="left"/>
    </xf>
    <xf numFmtId="0" fontId="109" fillId="34" borderId="45" xfId="0" applyFont="1" applyFill="1" applyBorder="1" applyAlignment="1">
      <alignment horizontal="left" vertical="center"/>
    </xf>
    <xf numFmtId="0" fontId="109" fillId="34" borderId="19" xfId="0" applyFont="1" applyFill="1" applyBorder="1" applyAlignment="1">
      <alignment horizontal="left" vertical="center"/>
    </xf>
    <xf numFmtId="0" fontId="109" fillId="34" borderId="78" xfId="0" applyFont="1" applyFill="1" applyBorder="1" applyAlignment="1">
      <alignment horizontal="left" vertical="center"/>
    </xf>
    <xf numFmtId="0" fontId="0" fillId="34" borderId="77" xfId="0" applyFill="1" applyBorder="1" applyAlignment="1">
      <alignment horizontal="left"/>
    </xf>
    <xf numFmtId="0" fontId="0" fillId="34" borderId="0" xfId="0" applyFill="1" applyBorder="1" applyAlignment="1">
      <alignment horizontal="left"/>
    </xf>
    <xf numFmtId="0" fontId="0" fillId="34" borderId="77" xfId="0" applyNumberFormat="1" applyFill="1" applyBorder="1" applyAlignment="1">
      <alignment horizontal="left"/>
    </xf>
    <xf numFmtId="0" fontId="0" fillId="34" borderId="79" xfId="0" applyNumberFormat="1" applyFill="1" applyBorder="1" applyAlignment="1">
      <alignment horizontal="left"/>
    </xf>
    <xf numFmtId="0" fontId="0" fillId="34" borderId="14" xfId="0" applyNumberFormat="1" applyFill="1" applyBorder="1" applyAlignment="1">
      <alignment horizontal="left"/>
    </xf>
    <xf numFmtId="0" fontId="110" fillId="34" borderId="65" xfId="0" applyFont="1" applyFill="1" applyBorder="1" applyAlignment="1">
      <alignment horizontal="left" vertical="center"/>
    </xf>
    <xf numFmtId="0" fontId="0" fillId="34" borderId="0" xfId="0" applyFill="1" applyAlignment="1">
      <alignment horizontal="left" vertical="center"/>
    </xf>
    <xf numFmtId="0" fontId="0" fillId="34" borderId="15" xfId="0" applyFill="1" applyBorder="1" applyAlignment="1">
      <alignment horizontal="left" vertical="center"/>
    </xf>
    <xf numFmtId="0" fontId="0" fillId="34" borderId="56" xfId="0" applyFill="1" applyBorder="1" applyAlignment="1">
      <alignment horizontal="left"/>
    </xf>
    <xf numFmtId="0" fontId="110" fillId="34" borderId="65" xfId="0" applyNumberFormat="1" applyFont="1" applyFill="1" applyBorder="1" applyAlignment="1">
      <alignment horizontal="left" vertical="center"/>
    </xf>
    <xf numFmtId="0" fontId="99" fillId="0" borderId="0" xfId="0" applyFont="1"/>
    <xf numFmtId="0" fontId="2" fillId="25" borderId="0" xfId="0" applyFont="1" applyFill="1" applyAlignment="1">
      <alignment vertical="center"/>
    </xf>
    <xf numFmtId="0" fontId="54" fillId="27" borderId="0" xfId="0" applyFont="1" applyFill="1" applyAlignment="1">
      <alignment horizontal="left" vertical="center"/>
    </xf>
    <xf numFmtId="49" fontId="2" fillId="31" borderId="50" xfId="0" applyNumberFormat="1" applyFont="1" applyFill="1" applyBorder="1" applyAlignment="1" applyProtection="1">
      <alignment horizontal="left" vertical="center"/>
      <protection locked="0"/>
    </xf>
    <xf numFmtId="0" fontId="97" fillId="43" borderId="104" xfId="0" applyNumberFormat="1" applyFont="1" applyFill="1" applyBorder="1"/>
    <xf numFmtId="49" fontId="2" fillId="0" borderId="0" xfId="0" applyNumberFormat="1" applyFont="1"/>
    <xf numFmtId="49" fontId="0" fillId="34" borderId="0" xfId="0" applyNumberFormat="1" applyFill="1"/>
    <xf numFmtId="3" fontId="97" fillId="43" borderId="104" xfId="0" applyNumberFormat="1" applyFont="1" applyFill="1" applyBorder="1"/>
    <xf numFmtId="1" fontId="97" fillId="43" borderId="104" xfId="0" applyNumberFormat="1" applyFont="1" applyFill="1" applyBorder="1"/>
    <xf numFmtId="0" fontId="112" fillId="42" borderId="106" xfId="0" applyFont="1" applyFill="1" applyBorder="1"/>
    <xf numFmtId="0" fontId="112" fillId="42" borderId="107" xfId="0" applyFont="1" applyFill="1" applyBorder="1"/>
    <xf numFmtId="0" fontId="112" fillId="42" borderId="96" xfId="0" applyFont="1" applyFill="1" applyBorder="1"/>
    <xf numFmtId="14" fontId="97" fillId="43" borderId="103" xfId="0" applyNumberFormat="1" applyFont="1" applyFill="1" applyBorder="1"/>
    <xf numFmtId="0" fontId="97" fillId="43" borderId="104" xfId="0" applyFont="1" applyFill="1" applyBorder="1"/>
    <xf numFmtId="49" fontId="97" fillId="43" borderId="104" xfId="0" applyNumberFormat="1" applyFont="1" applyFill="1" applyBorder="1"/>
    <xf numFmtId="49" fontId="97" fillId="43" borderId="103" xfId="0" applyNumberFormat="1" applyFont="1" applyFill="1" applyBorder="1"/>
    <xf numFmtId="0" fontId="97" fillId="43" borderId="103" xfId="0" applyFont="1" applyFill="1" applyBorder="1"/>
    <xf numFmtId="0" fontId="97" fillId="43" borderId="95" xfId="0" applyFont="1" applyFill="1" applyBorder="1"/>
    <xf numFmtId="3" fontId="97" fillId="43" borderId="105" xfId="0" applyNumberFormat="1" applyFont="1" applyFill="1" applyBorder="1"/>
    <xf numFmtId="0" fontId="97" fillId="43" borderId="105" xfId="0" applyFont="1" applyFill="1" applyBorder="1"/>
    <xf numFmtId="0" fontId="113" fillId="42" borderId="106" xfId="0" applyFont="1" applyFill="1" applyBorder="1"/>
    <xf numFmtId="0" fontId="113" fillId="42" borderId="107" xfId="0" applyFont="1" applyFill="1" applyBorder="1"/>
    <xf numFmtId="0" fontId="113" fillId="42" borderId="108" xfId="0" applyFont="1" applyFill="1" applyBorder="1"/>
    <xf numFmtId="0" fontId="114" fillId="43" borderId="103" xfId="0" applyFont="1" applyFill="1" applyBorder="1"/>
    <xf numFmtId="3" fontId="114" fillId="43" borderId="104" xfId="0" applyNumberFormat="1" applyFont="1" applyFill="1" applyBorder="1"/>
    <xf numFmtId="3" fontId="114" fillId="43" borderId="105" xfId="0" applyNumberFormat="1" applyFont="1" applyFill="1" applyBorder="1"/>
    <xf numFmtId="0" fontId="114" fillId="43" borderId="105" xfId="0" applyFont="1" applyFill="1" applyBorder="1"/>
    <xf numFmtId="0" fontId="115" fillId="42" borderId="106" xfId="0" applyFont="1" applyFill="1" applyBorder="1"/>
    <xf numFmtId="0" fontId="115" fillId="42" borderId="108" xfId="0" applyFont="1" applyFill="1" applyBorder="1"/>
    <xf numFmtId="0" fontId="0" fillId="0" borderId="0" xfId="0" applyAlignment="1">
      <alignment vertical="center"/>
    </xf>
    <xf numFmtId="0" fontId="31" fillId="32" borderId="0" xfId="0" applyFont="1" applyFill="1" applyAlignment="1">
      <alignment horizontal="center" vertical="center"/>
    </xf>
    <xf numFmtId="0" fontId="10" fillId="32" borderId="58" xfId="0" applyFont="1" applyFill="1" applyBorder="1" applyAlignment="1">
      <alignment vertical="center" wrapText="1"/>
    </xf>
    <xf numFmtId="0" fontId="10" fillId="26" borderId="0" xfId="0" applyFont="1" applyFill="1" applyAlignment="1">
      <alignment horizontal="right" vertical="center"/>
    </xf>
    <xf numFmtId="0" fontId="2" fillId="26" borderId="0" xfId="53" applyFill="1"/>
    <xf numFmtId="0" fontId="2" fillId="24" borderId="0" xfId="53" applyFill="1"/>
    <xf numFmtId="0" fontId="46" fillId="24" borderId="0" xfId="53" applyFont="1" applyFill="1"/>
    <xf numFmtId="0" fontId="2" fillId="24" borderId="0" xfId="53" applyFill="1" applyAlignment="1">
      <alignment vertical="top" wrapText="1"/>
    </xf>
    <xf numFmtId="0" fontId="46" fillId="24" borderId="0" xfId="53" applyFont="1" applyFill="1" applyAlignment="1"/>
    <xf numFmtId="0" fontId="2" fillId="24" borderId="0" xfId="53" applyFill="1" applyProtection="1">
      <protection locked="0"/>
    </xf>
    <xf numFmtId="0" fontId="2" fillId="0" borderId="0" xfId="53"/>
    <xf numFmtId="0" fontId="0" fillId="44" borderId="50" xfId="0" applyFill="1" applyBorder="1" applyAlignment="1" applyProtection="1">
      <alignment vertical="center"/>
      <protection locked="0"/>
    </xf>
    <xf numFmtId="49" fontId="0" fillId="44" borderId="50" xfId="0" applyNumberFormat="1" applyFill="1" applyBorder="1" applyAlignment="1" applyProtection="1">
      <alignment horizontal="left" vertical="center"/>
      <protection locked="0"/>
    </xf>
    <xf numFmtId="3" fontId="0" fillId="44" borderId="50" xfId="0" applyNumberFormat="1" applyFill="1" applyBorder="1" applyAlignment="1" applyProtection="1">
      <alignment horizontal="left" vertical="center"/>
      <protection locked="0"/>
    </xf>
    <xf numFmtId="0" fontId="119" fillId="44" borderId="50" xfId="26" applyFont="1" applyFill="1" applyBorder="1" applyAlignment="1" applyProtection="1">
      <alignment vertical="center"/>
      <protection locked="0"/>
    </xf>
    <xf numFmtId="0" fontId="0" fillId="44" borderId="51" xfId="0" applyFill="1" applyBorder="1" applyAlignment="1" applyProtection="1">
      <alignment vertical="center"/>
      <protection locked="0"/>
    </xf>
    <xf numFmtId="3" fontId="0" fillId="44" borderId="51" xfId="0" applyNumberFormat="1" applyFill="1" applyBorder="1" applyAlignment="1" applyProtection="1">
      <alignment horizontal="left" vertical="center"/>
      <protection locked="0"/>
    </xf>
    <xf numFmtId="0" fontId="0" fillId="44" borderId="51" xfId="0" applyFill="1" applyBorder="1" applyAlignment="1" applyProtection="1">
      <alignment horizontal="left" vertical="center"/>
      <protection locked="0"/>
    </xf>
    <xf numFmtId="49" fontId="0" fillId="44" borderId="51" xfId="0" applyNumberFormat="1" applyFill="1" applyBorder="1" applyAlignment="1" applyProtection="1">
      <alignment horizontal="left" vertical="center"/>
      <protection locked="0"/>
    </xf>
    <xf numFmtId="0" fontId="41" fillId="26" borderId="0" xfId="53" applyFont="1" applyFill="1" applyAlignment="1">
      <alignment horizontal="center" vertical="center" wrapText="1"/>
    </xf>
    <xf numFmtId="0" fontId="2" fillId="24" borderId="0" xfId="53" applyFill="1" applyAlignment="1">
      <alignment vertical="top" wrapText="1"/>
    </xf>
    <xf numFmtId="0" fontId="41" fillId="26" borderId="0" xfId="53" applyFont="1" applyFill="1" applyAlignment="1">
      <alignment horizontal="center" wrapText="1"/>
    </xf>
    <xf numFmtId="0" fontId="66" fillId="27" borderId="0" xfId="53" applyFont="1" applyFill="1" applyAlignment="1">
      <alignment horizontal="center" vertical="center" wrapText="1"/>
    </xf>
    <xf numFmtId="0" fontId="41" fillId="26" borderId="0" xfId="53" applyFont="1" applyFill="1" applyAlignment="1">
      <alignment horizontal="left" wrapText="1"/>
    </xf>
    <xf numFmtId="0" fontId="42" fillId="26" borderId="0" xfId="53" applyFont="1" applyFill="1" applyAlignment="1">
      <alignment horizontal="left" wrapText="1"/>
    </xf>
    <xf numFmtId="0" fontId="43" fillId="26" borderId="0" xfId="53" applyFont="1" applyFill="1" applyAlignment="1">
      <alignment horizontal="left" wrapText="1" shrinkToFit="1"/>
    </xf>
    <xf numFmtId="0" fontId="44" fillId="26" borderId="0" xfId="53" applyFont="1" applyFill="1" applyAlignment="1">
      <alignment horizontal="left" wrapText="1"/>
    </xf>
    <xf numFmtId="0" fontId="3" fillId="24" borderId="0" xfId="53" applyFont="1" applyFill="1" applyAlignment="1">
      <alignment vertical="center"/>
    </xf>
    <xf numFmtId="0" fontId="100" fillId="26" borderId="0" xfId="53" applyFont="1" applyFill="1" applyAlignment="1">
      <alignment horizontal="center"/>
    </xf>
    <xf numFmtId="0" fontId="2" fillId="0" borderId="0" xfId="53" applyAlignment="1">
      <alignment horizontal="center"/>
    </xf>
    <xf numFmtId="0" fontId="40" fillId="26" borderId="0" xfId="53" applyFont="1" applyFill="1" applyAlignment="1">
      <alignment horizontal="center" wrapText="1"/>
    </xf>
    <xf numFmtId="0" fontId="41" fillId="26" borderId="0" xfId="53" applyFont="1" applyFill="1" applyAlignment="1">
      <alignment horizontal="center"/>
    </xf>
    <xf numFmtId="0" fontId="101" fillId="26" borderId="0" xfId="53" applyFont="1" applyFill="1" applyAlignment="1">
      <alignment horizontal="center" wrapText="1"/>
    </xf>
    <xf numFmtId="0" fontId="99" fillId="0" borderId="0" xfId="53" applyFont="1" applyAlignment="1">
      <alignment wrapText="1"/>
    </xf>
    <xf numFmtId="0" fontId="51" fillId="25" borderId="0" xfId="0" applyFont="1" applyFill="1" applyAlignment="1">
      <alignment horizontal="center" vertical="center"/>
    </xf>
    <xf numFmtId="0" fontId="0" fillId="33" borderId="0" xfId="0" applyFill="1" applyAlignment="1"/>
    <xf numFmtId="0" fontId="0" fillId="0" borderId="0" xfId="0" applyAlignment="1"/>
    <xf numFmtId="0" fontId="47" fillId="25" borderId="0" xfId="0" applyFont="1" applyFill="1" applyAlignment="1">
      <alignment horizontal="center" vertical="center"/>
    </xf>
    <xf numFmtId="0" fontId="0" fillId="0" borderId="0" xfId="0" applyAlignment="1">
      <alignment horizontal="center" vertical="center"/>
    </xf>
    <xf numFmtId="0" fontId="0" fillId="30" borderId="74" xfId="0" applyFill="1" applyBorder="1" applyAlignment="1" applyProtection="1">
      <alignment vertical="top" wrapText="1"/>
      <protection locked="0"/>
    </xf>
    <xf numFmtId="0" fontId="0" fillId="30" borderId="51" xfId="0" applyFill="1" applyBorder="1" applyAlignment="1" applyProtection="1">
      <alignment vertical="top" wrapText="1"/>
      <protection locked="0"/>
    </xf>
    <xf numFmtId="0" fontId="48" fillId="25" borderId="50" xfId="0" applyFont="1" applyFill="1" applyBorder="1" applyAlignment="1" applyProtection="1">
      <alignment horizontal="center" vertical="center"/>
      <protection locked="0"/>
    </xf>
    <xf numFmtId="0" fontId="48" fillId="0" borderId="0" xfId="0" applyFont="1" applyAlignment="1" applyProtection="1">
      <alignment horizontal="center" vertical="center"/>
      <protection locked="0"/>
    </xf>
    <xf numFmtId="0" fontId="48" fillId="0" borderId="51" xfId="0" applyFont="1" applyBorder="1" applyAlignment="1" applyProtection="1">
      <alignment horizontal="center" vertical="center"/>
      <protection locked="0"/>
    </xf>
    <xf numFmtId="0" fontId="0" fillId="44" borderId="50" xfId="0" applyFill="1" applyBorder="1" applyAlignment="1" applyProtection="1">
      <alignment vertical="top"/>
      <protection locked="0"/>
    </xf>
    <xf numFmtId="0" fontId="50" fillId="25" borderId="0" xfId="0" applyFont="1" applyFill="1" applyAlignment="1">
      <alignment horizontal="center" vertical="center"/>
    </xf>
    <xf numFmtId="0" fontId="51" fillId="25" borderId="73" xfId="0" applyFont="1" applyFill="1" applyBorder="1" applyAlignment="1">
      <alignment vertical="center"/>
    </xf>
    <xf numFmtId="0" fontId="0" fillId="0" borderId="72" xfId="0" applyBorder="1" applyAlignment="1">
      <alignment vertical="center"/>
    </xf>
    <xf numFmtId="0" fontId="42" fillId="37" borderId="0" xfId="50" applyFont="1" applyFill="1" applyAlignment="1"/>
    <xf numFmtId="0" fontId="5" fillId="37" borderId="0" xfId="50" applyFill="1" applyAlignment="1"/>
    <xf numFmtId="0" fontId="24" fillId="27" borderId="65" xfId="0" applyFont="1" applyFill="1" applyBorder="1" applyAlignment="1">
      <alignment vertical="center"/>
    </xf>
    <xf numFmtId="0" fontId="0" fillId="0" borderId="0" xfId="0" applyBorder="1" applyAlignment="1">
      <alignment vertical="center"/>
    </xf>
    <xf numFmtId="0" fontId="27" fillId="27" borderId="0" xfId="0" applyFont="1" applyFill="1" applyAlignment="1">
      <alignment horizontal="center" vertical="center"/>
    </xf>
    <xf numFmtId="0" fontId="7" fillId="25" borderId="63" xfId="0" applyFont="1" applyFill="1" applyBorder="1" applyAlignment="1" applyProtection="1">
      <alignment horizontal="left" vertical="center"/>
      <protection locked="0"/>
    </xf>
    <xf numFmtId="0" fontId="1" fillId="25" borderId="64" xfId="0" applyFont="1" applyFill="1" applyBorder="1" applyAlignment="1" applyProtection="1">
      <alignment horizontal="left" vertical="center"/>
      <protection locked="0"/>
    </xf>
    <xf numFmtId="0" fontId="1" fillId="25" borderId="57" xfId="0" applyFont="1" applyFill="1" applyBorder="1" applyAlignment="1" applyProtection="1">
      <alignment horizontal="left" vertical="center"/>
      <protection locked="0"/>
    </xf>
    <xf numFmtId="0" fontId="5" fillId="24" borderId="77" xfId="0" applyFont="1" applyFill="1" applyBorder="1" applyAlignment="1" applyProtection="1">
      <alignment horizontal="center" vertical="center" wrapText="1"/>
      <protection locked="0"/>
    </xf>
    <xf numFmtId="0" fontId="18" fillId="0" borderId="14"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78" xfId="0" applyFont="1" applyBorder="1" applyAlignment="1">
      <alignment horizontal="center" vertical="center" wrapText="1"/>
    </xf>
    <xf numFmtId="0" fontId="6" fillId="27" borderId="0" xfId="0" applyFont="1" applyFill="1" applyAlignment="1">
      <alignment vertical="center" wrapText="1"/>
    </xf>
    <xf numFmtId="0" fontId="0" fillId="0" borderId="0" xfId="0" applyAlignment="1">
      <alignment vertical="center" wrapText="1"/>
    </xf>
    <xf numFmtId="0" fontId="0" fillId="0" borderId="15" xfId="0" applyBorder="1" applyAlignment="1">
      <alignment vertical="center" wrapText="1"/>
    </xf>
    <xf numFmtId="0" fontId="5" fillId="27" borderId="0" xfId="0" applyFont="1" applyFill="1" applyAlignment="1">
      <alignment vertical="center"/>
    </xf>
    <xf numFmtId="0" fontId="0" fillId="0" borderId="0" xfId="0" applyAlignment="1">
      <alignment vertical="center"/>
    </xf>
    <xf numFmtId="0" fontId="5" fillId="24" borderId="75" xfId="0" applyFont="1" applyFill="1" applyBorder="1" applyAlignment="1" applyProtection="1">
      <alignment horizontal="center" vertical="center"/>
      <protection locked="0"/>
    </xf>
    <xf numFmtId="0" fontId="18" fillId="25" borderId="76" xfId="0" applyFont="1" applyFill="1" applyBorder="1" applyAlignment="1" applyProtection="1">
      <alignment horizontal="center" vertical="center"/>
      <protection locked="0"/>
    </xf>
    <xf numFmtId="0" fontId="6" fillId="27" borderId="0" xfId="0" applyFont="1" applyFill="1" applyAlignment="1">
      <alignment vertical="center"/>
    </xf>
    <xf numFmtId="0" fontId="6" fillId="27" borderId="15" xfId="0" applyFont="1" applyFill="1" applyBorder="1" applyAlignment="1">
      <alignment vertical="center"/>
    </xf>
    <xf numFmtId="0" fontId="12" fillId="27" borderId="0" xfId="0" applyFont="1" applyFill="1" applyAlignment="1">
      <alignment horizontal="right" vertical="center"/>
    </xf>
    <xf numFmtId="0" fontId="0" fillId="0" borderId="0" xfId="0" applyAlignment="1">
      <alignment horizontal="right" vertical="center"/>
    </xf>
    <xf numFmtId="0" fontId="0" fillId="0" borderId="15" xfId="0" applyBorder="1" applyAlignment="1">
      <alignment horizontal="right" vertical="center"/>
    </xf>
    <xf numFmtId="0" fontId="2" fillId="0" borderId="63" xfId="0" applyFont="1" applyBorder="1" applyAlignment="1" applyProtection="1">
      <alignment horizontal="center" vertical="center"/>
      <protection locked="0"/>
    </xf>
    <xf numFmtId="0" fontId="0" fillId="0" borderId="57" xfId="0" applyBorder="1" applyAlignment="1" applyProtection="1">
      <alignment horizontal="center" vertical="center"/>
      <protection locked="0"/>
    </xf>
    <xf numFmtId="0" fontId="5" fillId="26" borderId="65" xfId="0" applyFont="1" applyFill="1" applyBorder="1" applyAlignment="1">
      <alignment vertical="center"/>
    </xf>
    <xf numFmtId="0" fontId="5" fillId="26" borderId="0" xfId="0" applyFont="1" applyFill="1" applyAlignment="1">
      <alignment vertical="center"/>
    </xf>
    <xf numFmtId="0" fontId="6" fillId="26" borderId="0" xfId="0" applyFont="1" applyFill="1" applyAlignment="1">
      <alignment vertical="center" wrapText="1"/>
    </xf>
    <xf numFmtId="0" fontId="5" fillId="25" borderId="63" xfId="0" applyFont="1" applyFill="1" applyBorder="1" applyAlignment="1" applyProtection="1">
      <alignment horizontal="left" vertical="center"/>
      <protection locked="0"/>
    </xf>
    <xf numFmtId="0" fontId="0" fillId="25" borderId="64" xfId="0" applyFill="1" applyBorder="1" applyAlignment="1" applyProtection="1">
      <alignment horizontal="left" vertical="center"/>
      <protection locked="0"/>
    </xf>
    <xf numFmtId="0" fontId="0" fillId="0" borderId="64" xfId="0" applyBorder="1" applyAlignment="1" applyProtection="1">
      <alignment vertical="center"/>
      <protection locked="0"/>
    </xf>
    <xf numFmtId="0" fontId="0" fillId="0" borderId="14" xfId="0" applyBorder="1" applyAlignment="1" applyProtection="1">
      <alignment vertical="center"/>
      <protection locked="0"/>
    </xf>
    <xf numFmtId="0" fontId="6" fillId="27" borderId="19" xfId="0" applyFont="1" applyFill="1" applyBorder="1" applyAlignment="1">
      <alignment vertical="center"/>
    </xf>
    <xf numFmtId="0" fontId="0" fillId="0" borderId="19" xfId="0" applyBorder="1" applyAlignment="1">
      <alignment vertical="center"/>
    </xf>
    <xf numFmtId="0" fontId="7" fillId="26" borderId="0" xfId="0" applyFont="1" applyFill="1" applyAlignment="1">
      <alignment vertical="center"/>
    </xf>
    <xf numFmtId="0" fontId="6" fillId="27" borderId="0" xfId="0" applyFont="1" applyFill="1" applyBorder="1" applyAlignment="1">
      <alignment vertical="center"/>
    </xf>
    <xf numFmtId="0" fontId="0" fillId="0" borderId="57" xfId="0" applyBorder="1" applyAlignment="1" applyProtection="1">
      <alignment vertical="center"/>
      <protection locked="0"/>
    </xf>
    <xf numFmtId="0" fontId="6" fillId="27" borderId="19" xfId="0" applyFont="1" applyFill="1" applyBorder="1" applyAlignment="1">
      <alignment vertical="center" shrinkToFit="1"/>
    </xf>
    <xf numFmtId="0" fontId="0" fillId="0" borderId="19" xfId="0" applyBorder="1" applyAlignment="1">
      <alignment vertical="center" shrinkToFit="1"/>
    </xf>
    <xf numFmtId="0" fontId="1" fillId="27" borderId="0" xfId="0" applyFont="1" applyFill="1" applyAlignment="1">
      <alignment horizontal="center" vertical="center"/>
    </xf>
    <xf numFmtId="0" fontId="0" fillId="27" borderId="0" xfId="0" applyFill="1" applyAlignment="1">
      <alignment horizontal="center" vertical="center"/>
    </xf>
    <xf numFmtId="0" fontId="0" fillId="27" borderId="0" xfId="0" applyFill="1" applyBorder="1" applyAlignment="1">
      <alignment horizontal="center" vertical="center"/>
    </xf>
    <xf numFmtId="0" fontId="36" fillId="27" borderId="0" xfId="0" applyFont="1" applyFill="1" applyAlignment="1">
      <alignment horizontal="right" vertical="center"/>
    </xf>
    <xf numFmtId="0" fontId="0" fillId="0" borderId="15" xfId="0" applyBorder="1" applyAlignment="1">
      <alignment vertical="center"/>
    </xf>
    <xf numFmtId="0" fontId="8" fillId="27" borderId="0" xfId="0" applyFont="1" applyFill="1" applyAlignment="1">
      <alignment horizontal="center" vertical="center"/>
    </xf>
    <xf numFmtId="0" fontId="4" fillId="27" borderId="0" xfId="0" applyFont="1" applyFill="1" applyAlignment="1">
      <alignment horizontal="center" vertical="center"/>
    </xf>
    <xf numFmtId="0" fontId="25" fillId="27" borderId="0" xfId="0" applyFont="1" applyFill="1" applyAlignment="1">
      <alignment horizontal="center" vertical="center"/>
    </xf>
    <xf numFmtId="0" fontId="26" fillId="27" borderId="0" xfId="0" applyFont="1" applyFill="1" applyAlignment="1">
      <alignment horizontal="center" vertical="center"/>
    </xf>
    <xf numFmtId="0" fontId="1" fillId="27" borderId="65" xfId="0" applyFont="1" applyFill="1" applyBorder="1" applyAlignment="1">
      <alignment horizontal="center" vertical="center"/>
    </xf>
    <xf numFmtId="0" fontId="7" fillId="25" borderId="63" xfId="0" applyFont="1" applyFill="1" applyBorder="1" applyAlignment="1" applyProtection="1">
      <alignment vertical="center"/>
      <protection locked="0"/>
    </xf>
    <xf numFmtId="0" fontId="1" fillId="25" borderId="64" xfId="0" applyFont="1" applyFill="1" applyBorder="1" applyAlignment="1" applyProtection="1">
      <alignment vertical="center"/>
      <protection locked="0"/>
    </xf>
    <xf numFmtId="0" fontId="1" fillId="25" borderId="57" xfId="0" applyFont="1" applyFill="1" applyBorder="1" applyAlignment="1" applyProtection="1">
      <alignment vertical="center"/>
      <protection locked="0"/>
    </xf>
    <xf numFmtId="0" fontId="5" fillId="27" borderId="65" xfId="0" applyFont="1" applyFill="1" applyBorder="1" applyAlignment="1">
      <alignment vertical="center"/>
    </xf>
    <xf numFmtId="0" fontId="11" fillId="27" borderId="0" xfId="0" applyFont="1" applyFill="1" applyAlignment="1">
      <alignment horizontal="center" vertical="center"/>
    </xf>
    <xf numFmtId="0" fontId="6" fillId="27" borderId="64" xfId="0" applyFont="1" applyFill="1" applyBorder="1" applyAlignment="1">
      <alignment vertical="center"/>
    </xf>
    <xf numFmtId="0" fontId="0" fillId="27" borderId="64" xfId="0" applyFill="1" applyBorder="1" applyAlignment="1">
      <alignment vertical="center"/>
    </xf>
    <xf numFmtId="0" fontId="5" fillId="25" borderId="63" xfId="0" applyNumberFormat="1" applyFont="1" applyFill="1" applyBorder="1" applyAlignment="1" applyProtection="1">
      <alignment horizontal="left" vertical="center"/>
      <protection locked="0"/>
    </xf>
    <xf numFmtId="0" fontId="0" fillId="25" borderId="64" xfId="0" applyNumberFormat="1" applyFill="1" applyBorder="1" applyAlignment="1" applyProtection="1">
      <alignment horizontal="left" vertical="center"/>
      <protection locked="0"/>
    </xf>
    <xf numFmtId="0" fontId="0" fillId="25" borderId="57" xfId="0" applyNumberFormat="1" applyFill="1" applyBorder="1" applyAlignment="1" applyProtection="1">
      <alignment horizontal="left" vertical="center"/>
      <protection locked="0"/>
    </xf>
    <xf numFmtId="0" fontId="5" fillId="25" borderId="63" xfId="0" applyFont="1" applyFill="1" applyBorder="1" applyAlignment="1" applyProtection="1">
      <alignment vertical="center"/>
      <protection locked="0"/>
    </xf>
    <xf numFmtId="0" fontId="0" fillId="25" borderId="64" xfId="0" applyFill="1" applyBorder="1" applyAlignment="1" applyProtection="1">
      <alignment vertical="center"/>
      <protection locked="0"/>
    </xf>
    <xf numFmtId="0" fontId="0" fillId="25" borderId="57" xfId="0" applyFill="1" applyBorder="1" applyAlignment="1" applyProtection="1">
      <alignment vertical="center"/>
      <protection locked="0"/>
    </xf>
    <xf numFmtId="0" fontId="0" fillId="0" borderId="0" xfId="0" applyBorder="1" applyAlignment="1"/>
    <xf numFmtId="0" fontId="6" fillId="27" borderId="71" xfId="0" applyFont="1" applyFill="1" applyBorder="1" applyAlignment="1">
      <alignment horizontal="center"/>
    </xf>
    <xf numFmtId="0" fontId="0" fillId="0" borderId="66" xfId="0" applyBorder="1" applyAlignment="1">
      <alignment horizontal="center"/>
    </xf>
    <xf numFmtId="0" fontId="0" fillId="0" borderId="41"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68" xfId="0" applyBorder="1" applyAlignment="1">
      <alignment horizontal="center"/>
    </xf>
    <xf numFmtId="0" fontId="0" fillId="0" borderId="67" xfId="0" applyBorder="1" applyAlignment="1">
      <alignment horizontal="center"/>
    </xf>
    <xf numFmtId="0" fontId="0" fillId="27" borderId="0" xfId="0" applyFill="1" applyAlignment="1">
      <alignment vertical="center"/>
    </xf>
    <xf numFmtId="0" fontId="0" fillId="26" borderId="66" xfId="0" applyFill="1" applyBorder="1" applyAlignment="1" applyProtection="1">
      <alignment vertical="center"/>
    </xf>
    <xf numFmtId="0" fontId="0" fillId="26" borderId="66" xfId="0" applyFill="1" applyBorder="1" applyAlignment="1">
      <alignment vertical="center"/>
    </xf>
    <xf numFmtId="0" fontId="5" fillId="25" borderId="63" xfId="0" applyFont="1" applyFill="1" applyBorder="1" applyAlignment="1" applyProtection="1">
      <alignment vertical="center"/>
    </xf>
    <xf numFmtId="0" fontId="0" fillId="25" borderId="64" xfId="0" applyFill="1" applyBorder="1" applyAlignment="1" applyProtection="1">
      <alignment vertical="center"/>
    </xf>
    <xf numFmtId="0" fontId="0" fillId="25" borderId="57" xfId="0" applyFill="1" applyBorder="1" applyAlignment="1" applyProtection="1">
      <alignment vertical="center"/>
    </xf>
    <xf numFmtId="0" fontId="13" fillId="27" borderId="0" xfId="0" applyFont="1" applyFill="1" applyBorder="1" applyAlignment="1">
      <alignment horizontal="right" vertical="center"/>
    </xf>
    <xf numFmtId="0" fontId="12" fillId="27" borderId="0" xfId="0" applyFont="1" applyFill="1" applyBorder="1" applyAlignment="1">
      <alignment horizontal="right" vertical="center"/>
    </xf>
    <xf numFmtId="0" fontId="10" fillId="0" borderId="19" xfId="0" applyFont="1" applyBorder="1" applyAlignment="1">
      <alignment vertical="center"/>
    </xf>
    <xf numFmtId="0" fontId="111" fillId="27" borderId="0" xfId="0" applyFont="1" applyFill="1" applyAlignment="1">
      <alignment horizontal="right" vertical="center" wrapText="1"/>
    </xf>
    <xf numFmtId="0" fontId="12" fillId="27" borderId="0" xfId="0" applyFont="1" applyFill="1" applyBorder="1" applyAlignment="1">
      <alignment vertical="center"/>
    </xf>
    <xf numFmtId="0" fontId="6" fillId="25" borderId="0" xfId="0" applyFont="1" applyFill="1" applyBorder="1" applyAlignment="1" applyProtection="1"/>
    <xf numFmtId="0" fontId="0" fillId="25" borderId="0" xfId="0" applyFill="1" applyBorder="1" applyAlignment="1" applyProtection="1"/>
    <xf numFmtId="3" fontId="5" fillId="25" borderId="0" xfId="0" applyNumberFormat="1" applyFont="1" applyFill="1" applyBorder="1" applyAlignment="1" applyProtection="1">
      <alignment horizontal="center"/>
    </xf>
    <xf numFmtId="3" fontId="0" fillId="25" borderId="0" xfId="0" applyNumberFormat="1" applyFill="1" applyBorder="1" applyAlignment="1" applyProtection="1">
      <alignment horizontal="center"/>
    </xf>
    <xf numFmtId="3" fontId="0" fillId="25" borderId="63" xfId="0" applyNumberFormat="1" applyFill="1" applyBorder="1" applyAlignment="1" applyProtection="1">
      <alignment horizontal="center" vertical="center"/>
      <protection locked="0"/>
    </xf>
    <xf numFmtId="0" fontId="0" fillId="0" borderId="57" xfId="0" applyBorder="1" applyAlignment="1">
      <alignment horizontal="center" vertical="center"/>
    </xf>
    <xf numFmtId="0" fontId="10" fillId="27" borderId="0" xfId="0" applyFont="1" applyFill="1" applyAlignment="1">
      <alignment vertical="center"/>
    </xf>
    <xf numFmtId="0" fontId="10" fillId="0" borderId="0" xfId="0" applyFont="1" applyAlignment="1">
      <alignment vertical="center"/>
    </xf>
    <xf numFmtId="0" fontId="10" fillId="0" borderId="69" xfId="0" applyFont="1" applyBorder="1" applyAlignment="1">
      <alignment vertical="center"/>
    </xf>
    <xf numFmtId="3" fontId="5" fillId="25" borderId="63" xfId="0"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6" fillId="27" borderId="11" xfId="0" applyFont="1" applyFill="1" applyBorder="1" applyAlignment="1">
      <alignment horizontal="center" vertical="center"/>
    </xf>
    <xf numFmtId="0" fontId="0" fillId="0" borderId="36" xfId="0" applyBorder="1" applyAlignment="1">
      <alignment horizontal="center" vertical="center"/>
    </xf>
    <xf numFmtId="0" fontId="6" fillId="41" borderId="0" xfId="0" applyFont="1" applyFill="1" applyBorder="1" applyAlignment="1" applyProtection="1">
      <alignment vertical="center"/>
    </xf>
    <xf numFmtId="0" fontId="10" fillId="41" borderId="0" xfId="0" applyFont="1" applyFill="1" applyBorder="1" applyAlignment="1" applyProtection="1">
      <alignment vertical="center"/>
    </xf>
    <xf numFmtId="0" fontId="6" fillId="27" borderId="79" xfId="0" applyFont="1" applyFill="1" applyBorder="1" applyAlignment="1">
      <alignment vertical="center"/>
    </xf>
    <xf numFmtId="0" fontId="0" fillId="0" borderId="79" xfId="0" applyBorder="1" applyAlignment="1">
      <alignment vertical="center"/>
    </xf>
    <xf numFmtId="0" fontId="6" fillId="27" borderId="79" xfId="0" applyFont="1" applyFill="1" applyBorder="1" applyAlignment="1">
      <alignment horizontal="left" vertical="center"/>
    </xf>
    <xf numFmtId="0" fontId="6" fillId="26" borderId="11" xfId="0" applyFont="1" applyFill="1" applyBorder="1" applyAlignment="1">
      <alignment vertical="center" wrapText="1"/>
    </xf>
    <xf numFmtId="0" fontId="0" fillId="0" borderId="35" xfId="0" applyBorder="1" applyAlignment="1">
      <alignment vertical="center" wrapText="1"/>
    </xf>
    <xf numFmtId="0" fontId="0" fillId="0" borderId="36" xfId="0" applyBorder="1" applyAlignment="1">
      <alignment vertical="center" wrapText="1"/>
    </xf>
    <xf numFmtId="0" fontId="5" fillId="24" borderId="71" xfId="0" applyFont="1" applyFill="1" applyBorder="1" applyAlignment="1" applyProtection="1">
      <alignment vertical="center"/>
      <protection locked="0"/>
    </xf>
    <xf numFmtId="0" fontId="18" fillId="25" borderId="66" xfId="0" applyFont="1" applyFill="1" applyBorder="1" applyAlignment="1" applyProtection="1">
      <alignment vertical="center"/>
      <protection locked="0"/>
    </xf>
    <xf numFmtId="0" fontId="18" fillId="25" borderId="41" xfId="0" applyFont="1" applyFill="1" applyBorder="1" applyAlignment="1" applyProtection="1">
      <alignment vertical="center"/>
      <protection locked="0"/>
    </xf>
    <xf numFmtId="0" fontId="6" fillId="26" borderId="82" xfId="0" applyFont="1" applyFill="1" applyBorder="1" applyAlignment="1">
      <alignment vertical="center" wrapText="1"/>
    </xf>
    <xf numFmtId="0" fontId="0" fillId="0" borderId="79" xfId="0" applyBorder="1" applyAlignment="1">
      <alignment vertical="center" wrapText="1"/>
    </xf>
    <xf numFmtId="0" fontId="0" fillId="0" borderId="83" xfId="0" applyBorder="1" applyAlignment="1">
      <alignment vertical="center" wrapText="1"/>
    </xf>
    <xf numFmtId="0" fontId="6" fillId="26" borderId="71" xfId="0" applyFont="1" applyFill="1" applyBorder="1" applyAlignment="1">
      <alignment vertical="center" wrapText="1"/>
    </xf>
    <xf numFmtId="0" fontId="0" fillId="0" borderId="66" xfId="0" applyBorder="1" applyAlignment="1">
      <alignment vertical="center" wrapText="1"/>
    </xf>
    <xf numFmtId="0" fontId="0" fillId="0" borderId="41" xfId="0" applyBorder="1" applyAlignment="1">
      <alignment vertical="center" wrapText="1"/>
    </xf>
    <xf numFmtId="0" fontId="6" fillId="27" borderId="11" xfId="0" applyFont="1" applyFill="1" applyBorder="1" applyAlignment="1">
      <alignment vertical="center" wrapText="1"/>
    </xf>
    <xf numFmtId="0" fontId="7" fillId="26" borderId="79" xfId="0" applyFont="1" applyFill="1" applyBorder="1" applyAlignment="1">
      <alignment horizontal="center"/>
    </xf>
    <xf numFmtId="0" fontId="1" fillId="27" borderId="79" xfId="0" applyFont="1" applyFill="1" applyBorder="1" applyAlignment="1">
      <alignment horizontal="center"/>
    </xf>
    <xf numFmtId="0" fontId="6" fillId="26" borderId="60" xfId="0" applyFont="1" applyFill="1" applyBorder="1" applyAlignment="1">
      <alignment horizontal="center"/>
    </xf>
    <xf numFmtId="0" fontId="10" fillId="27" borderId="62" xfId="0" applyFont="1" applyFill="1" applyBorder="1" applyAlignment="1">
      <alignment horizontal="center"/>
    </xf>
    <xf numFmtId="0" fontId="0" fillId="27" borderId="35" xfId="0" applyFill="1" applyBorder="1" applyAlignment="1">
      <alignment vertical="center" wrapText="1"/>
    </xf>
    <xf numFmtId="0" fontId="0" fillId="27" borderId="36" xfId="0" applyFill="1" applyBorder="1" applyAlignment="1">
      <alignment vertical="center" wrapText="1"/>
    </xf>
    <xf numFmtId="0" fontId="6" fillId="26" borderId="61" xfId="0" applyFont="1" applyFill="1" applyBorder="1" applyAlignment="1">
      <alignment vertical="center"/>
    </xf>
    <xf numFmtId="0" fontId="0" fillId="27" borderId="31" xfId="0" applyFill="1" applyBorder="1" applyAlignment="1">
      <alignment vertical="center"/>
    </xf>
    <xf numFmtId="0" fontId="0" fillId="27" borderId="40" xfId="0" applyFill="1" applyBorder="1" applyAlignment="1">
      <alignment vertical="center"/>
    </xf>
    <xf numFmtId="0" fontId="12" fillId="26" borderId="24" xfId="0" applyFont="1" applyFill="1" applyBorder="1" applyAlignment="1">
      <alignment horizontal="center" vertical="center"/>
    </xf>
    <xf numFmtId="0" fontId="0" fillId="27" borderId="26" xfId="0" applyFill="1" applyBorder="1" applyAlignment="1">
      <alignment vertical="center"/>
    </xf>
    <xf numFmtId="0" fontId="0" fillId="27" borderId="42" xfId="0" applyFill="1" applyBorder="1" applyAlignment="1">
      <alignment vertical="center"/>
    </xf>
    <xf numFmtId="0" fontId="6" fillId="26" borderId="64" xfId="0" applyFont="1" applyFill="1" applyBorder="1" applyAlignment="1">
      <alignment vertical="center"/>
    </xf>
    <xf numFmtId="0" fontId="0" fillId="0" borderId="64" xfId="0" applyBorder="1" applyAlignment="1"/>
    <xf numFmtId="0" fontId="5" fillId="25" borderId="71" xfId="0" applyFont="1" applyFill="1" applyBorder="1" applyAlignment="1" applyProtection="1">
      <alignment vertical="center"/>
      <protection locked="0"/>
    </xf>
    <xf numFmtId="0" fontId="6" fillId="26" borderId="11" xfId="0" applyFont="1" applyFill="1"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6" fillId="27" borderId="71" xfId="0" applyFont="1" applyFill="1" applyBorder="1" applyAlignment="1">
      <alignment vertical="center"/>
    </xf>
    <xf numFmtId="0" fontId="0" fillId="27" borderId="66" xfId="0" applyFill="1" applyBorder="1" applyAlignment="1">
      <alignment vertical="center"/>
    </xf>
    <xf numFmtId="0" fontId="0" fillId="27" borderId="41" xfId="0" applyFill="1" applyBorder="1" applyAlignment="1">
      <alignment vertical="center"/>
    </xf>
    <xf numFmtId="0" fontId="6" fillId="26" borderId="60" xfId="0" applyFont="1" applyFill="1"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xf numFmtId="0" fontId="7" fillId="26" borderId="0" xfId="0" applyFont="1" applyFill="1" applyAlignment="1">
      <alignment vertical="top"/>
    </xf>
    <xf numFmtId="0" fontId="0" fillId="0" borderId="0" xfId="0" applyAlignment="1">
      <alignment vertical="top"/>
    </xf>
    <xf numFmtId="0" fontId="0" fillId="0" borderId="19" xfId="0" applyBorder="1" applyAlignment="1">
      <alignment vertical="top"/>
    </xf>
    <xf numFmtId="0" fontId="5" fillId="26" borderId="64" xfId="0" applyFont="1" applyFill="1" applyBorder="1" applyAlignment="1"/>
    <xf numFmtId="0" fontId="5" fillId="26" borderId="12" xfId="0" applyFont="1" applyFill="1" applyBorder="1" applyAlignment="1"/>
    <xf numFmtId="0" fontId="0" fillId="0" borderId="13" xfId="0" applyBorder="1" applyAlignment="1"/>
    <xf numFmtId="0" fontId="0" fillId="0" borderId="46" xfId="0" applyBorder="1" applyAlignment="1"/>
    <xf numFmtId="0" fontId="6" fillId="26" borderId="82" xfId="0" applyFont="1" applyFill="1" applyBorder="1" applyAlignment="1">
      <alignment horizontal="left" vertical="center"/>
    </xf>
    <xf numFmtId="0" fontId="10" fillId="0" borderId="79" xfId="0" applyFont="1" applyBorder="1" applyAlignment="1">
      <alignment horizontal="left" vertical="center"/>
    </xf>
    <xf numFmtId="0" fontId="10" fillId="0" borderId="83" xfId="0" applyFont="1" applyBorder="1" applyAlignment="1">
      <alignment horizontal="left" vertical="center"/>
    </xf>
    <xf numFmtId="0" fontId="10" fillId="0" borderId="70" xfId="0" applyFont="1" applyBorder="1" applyAlignment="1">
      <alignment horizontal="left" vertical="center"/>
    </xf>
    <xf numFmtId="0" fontId="10" fillId="0" borderId="68" xfId="0" applyFont="1" applyBorder="1" applyAlignment="1">
      <alignment horizontal="left" vertical="center"/>
    </xf>
    <xf numFmtId="0" fontId="10" fillId="0" borderId="67" xfId="0" applyFont="1" applyBorder="1" applyAlignment="1">
      <alignment horizontal="left" vertical="center"/>
    </xf>
    <xf numFmtId="0" fontId="6" fillId="26" borderId="25" xfId="0" applyFont="1" applyFill="1" applyBorder="1" applyAlignment="1">
      <alignment horizontal="center" vertical="center"/>
    </xf>
    <xf numFmtId="0" fontId="10" fillId="27" borderId="44" xfId="0" applyFont="1" applyFill="1" applyBorder="1" applyAlignment="1">
      <alignment vertical="center"/>
    </xf>
    <xf numFmtId="3" fontId="5" fillId="24" borderId="32" xfId="0" applyNumberFormat="1" applyFont="1" applyFill="1" applyBorder="1" applyAlignment="1" applyProtection="1">
      <alignment horizontal="center" vertical="center"/>
      <protection locked="0"/>
    </xf>
    <xf numFmtId="3" fontId="0" fillId="25" borderId="34" xfId="0" applyNumberFormat="1" applyFill="1" applyBorder="1" applyAlignment="1" applyProtection="1">
      <alignment vertical="center"/>
      <protection locked="0"/>
    </xf>
    <xf numFmtId="3" fontId="0" fillId="25" borderId="43" xfId="0" applyNumberFormat="1" applyFill="1" applyBorder="1" applyAlignment="1" applyProtection="1">
      <alignment vertical="center"/>
      <protection locked="0"/>
    </xf>
    <xf numFmtId="0" fontId="6" fillId="26" borderId="71" xfId="0" applyFont="1" applyFill="1" applyBorder="1" applyAlignment="1"/>
    <xf numFmtId="0" fontId="0" fillId="0" borderId="66" xfId="0" applyBorder="1" applyAlignment="1"/>
    <xf numFmtId="0" fontId="0" fillId="0" borderId="41" xfId="0" applyBorder="1" applyAlignment="1"/>
    <xf numFmtId="0" fontId="5" fillId="24" borderId="11" xfId="0" applyFont="1" applyFill="1" applyBorder="1" applyAlignment="1" applyProtection="1">
      <alignment horizontal="left" vertical="center"/>
      <protection locked="0"/>
    </xf>
    <xf numFmtId="0" fontId="5" fillId="24" borderId="36" xfId="0" applyFont="1" applyFill="1" applyBorder="1" applyAlignment="1" applyProtection="1">
      <alignment horizontal="left" vertical="center"/>
      <protection locked="0"/>
    </xf>
    <xf numFmtId="0" fontId="6" fillId="26" borderId="36" xfId="0" applyFont="1" applyFill="1" applyBorder="1" applyAlignment="1">
      <alignment vertical="center"/>
    </xf>
    <xf numFmtId="0" fontId="6" fillId="26" borderId="36" xfId="0" applyFont="1" applyFill="1" applyBorder="1" applyAlignment="1">
      <alignment vertical="center" wrapText="1"/>
    </xf>
    <xf numFmtId="0" fontId="7" fillId="26" borderId="79" xfId="0" applyFont="1" applyFill="1" applyBorder="1" applyAlignment="1">
      <alignment horizontal="center" vertical="center"/>
    </xf>
    <xf numFmtId="0" fontId="1" fillId="27" borderId="79" xfId="0" applyFont="1" applyFill="1" applyBorder="1" applyAlignment="1">
      <alignment vertical="center"/>
    </xf>
    <xf numFmtId="0" fontId="9" fillId="26" borderId="79" xfId="0" applyFont="1" applyFill="1" applyBorder="1" applyAlignment="1">
      <alignment vertical="center" wrapText="1"/>
    </xf>
    <xf numFmtId="0" fontId="0" fillId="27" borderId="79" xfId="0" applyFill="1" applyBorder="1" applyAlignment="1">
      <alignment vertical="center" wrapText="1"/>
    </xf>
    <xf numFmtId="0" fontId="0" fillId="27" borderId="19" xfId="0" applyFill="1" applyBorder="1" applyAlignment="1">
      <alignment vertical="center" wrapText="1"/>
    </xf>
    <xf numFmtId="0" fontId="0" fillId="0" borderId="40" xfId="0" applyBorder="1" applyAlignment="1">
      <alignment vertical="center"/>
    </xf>
    <xf numFmtId="0" fontId="7" fillId="26" borderId="79" xfId="0" applyFont="1" applyFill="1" applyBorder="1" applyAlignment="1">
      <alignment vertical="center"/>
    </xf>
    <xf numFmtId="0" fontId="6" fillId="26" borderId="84" xfId="0" applyFont="1" applyFill="1" applyBorder="1" applyAlignment="1">
      <alignment horizontal="left" vertical="center" wrapText="1"/>
    </xf>
    <xf numFmtId="0" fontId="0" fillId="0" borderId="85" xfId="0" applyBorder="1" applyAlignment="1">
      <alignment horizontal="left" vertical="center" wrapText="1"/>
    </xf>
    <xf numFmtId="0" fontId="39" fillId="26" borderId="82" xfId="0" applyFont="1" applyFill="1" applyBorder="1" applyAlignment="1">
      <alignment horizontal="left" vertical="center"/>
    </xf>
    <xf numFmtId="0" fontId="31" fillId="27" borderId="83" xfId="0" applyFont="1" applyFill="1" applyBorder="1" applyAlignment="1">
      <alignment horizontal="left" vertical="center"/>
    </xf>
    <xf numFmtId="0" fontId="31" fillId="0" borderId="70" xfId="0" applyFont="1" applyBorder="1" applyAlignment="1">
      <alignment horizontal="left" vertical="center"/>
    </xf>
    <xf numFmtId="0" fontId="31" fillId="0" borderId="67" xfId="0" applyFont="1" applyBorder="1" applyAlignment="1">
      <alignment horizontal="left" vertical="center"/>
    </xf>
    <xf numFmtId="2" fontId="6" fillId="26" borderId="11" xfId="0" applyNumberFormat="1" applyFont="1" applyFill="1" applyBorder="1" applyAlignment="1">
      <alignment vertical="center" wrapText="1"/>
    </xf>
    <xf numFmtId="2" fontId="6" fillId="26" borderId="36" xfId="0" applyNumberFormat="1" applyFont="1" applyFill="1" applyBorder="1" applyAlignment="1">
      <alignment vertical="center" wrapText="1"/>
    </xf>
    <xf numFmtId="0" fontId="39" fillId="26" borderId="60" xfId="0" applyFont="1" applyFill="1" applyBorder="1" applyAlignment="1">
      <alignment horizontal="center" vertical="center"/>
    </xf>
    <xf numFmtId="0" fontId="31" fillId="27" borderId="62" xfId="0" applyFont="1" applyFill="1" applyBorder="1" applyAlignment="1">
      <alignment horizontal="center" vertical="center"/>
    </xf>
    <xf numFmtId="0" fontId="9" fillId="26" borderId="0" xfId="0" applyFont="1" applyFill="1" applyAlignment="1">
      <alignment vertical="center" wrapText="1"/>
    </xf>
    <xf numFmtId="0" fontId="0" fillId="27" borderId="0" xfId="0" applyFill="1" applyAlignment="1">
      <alignment vertical="center" wrapText="1"/>
    </xf>
    <xf numFmtId="0" fontId="39" fillId="26" borderId="25" xfId="0" applyFont="1" applyFill="1" applyBorder="1" applyAlignment="1">
      <alignment horizontal="center" vertical="center"/>
    </xf>
    <xf numFmtId="0" fontId="31" fillId="0" borderId="44" xfId="0" applyFont="1" applyBorder="1" applyAlignment="1">
      <alignment vertical="center"/>
    </xf>
    <xf numFmtId="0" fontId="8" fillId="26" borderId="0" xfId="0" applyFont="1" applyFill="1" applyAlignment="1">
      <alignment horizontal="right" vertical="center"/>
    </xf>
    <xf numFmtId="0" fontId="12" fillId="26" borderId="0" xfId="0" applyFont="1" applyFill="1" applyAlignment="1">
      <alignment horizontal="left" vertical="center" wrapText="1"/>
    </xf>
    <xf numFmtId="0" fontId="7" fillId="26" borderId="0" xfId="0" applyFont="1" applyFill="1" applyAlignment="1">
      <alignment vertical="center" wrapText="1"/>
    </xf>
    <xf numFmtId="0" fontId="5" fillId="26" borderId="18" xfId="0" applyFont="1" applyFill="1" applyBorder="1" applyAlignment="1">
      <alignment vertical="center"/>
    </xf>
    <xf numFmtId="0" fontId="11" fillId="26" borderId="79" xfId="0" applyFont="1" applyFill="1" applyBorder="1" applyAlignment="1">
      <alignment horizontal="center" vertical="center"/>
    </xf>
    <xf numFmtId="0" fontId="31" fillId="27" borderId="79" xfId="0" applyFont="1" applyFill="1" applyBorder="1" applyAlignment="1">
      <alignment horizontal="left" vertical="center"/>
    </xf>
    <xf numFmtId="0" fontId="31" fillId="27" borderId="70" xfId="0" applyFont="1" applyFill="1" applyBorder="1" applyAlignment="1">
      <alignment horizontal="left" vertical="center"/>
    </xf>
    <xf numFmtId="0" fontId="31" fillId="27" borderId="68" xfId="0" applyFont="1" applyFill="1" applyBorder="1" applyAlignment="1">
      <alignment horizontal="left" vertical="center"/>
    </xf>
    <xf numFmtId="0" fontId="31" fillId="27" borderId="67" xfId="0" applyFont="1" applyFill="1" applyBorder="1" applyAlignment="1">
      <alignment horizontal="left" vertical="center"/>
    </xf>
    <xf numFmtId="0" fontId="31" fillId="27" borderId="44" xfId="0" applyFont="1" applyFill="1" applyBorder="1" applyAlignment="1">
      <alignment vertical="center"/>
    </xf>
    <xf numFmtId="3" fontId="6" fillId="26" borderId="61" xfId="0" applyNumberFormat="1" applyFont="1" applyFill="1" applyBorder="1" applyAlignment="1">
      <alignment vertical="center" wrapText="1"/>
    </xf>
    <xf numFmtId="3" fontId="0" fillId="0" borderId="31" xfId="0" applyNumberFormat="1" applyBorder="1" applyAlignment="1">
      <alignment vertical="center" wrapText="1"/>
    </xf>
    <xf numFmtId="3" fontId="0" fillId="0" borderId="40" xfId="0" applyNumberFormat="1" applyBorder="1" applyAlignment="1">
      <alignment vertical="center" wrapText="1"/>
    </xf>
    <xf numFmtId="3" fontId="6" fillId="26" borderId="71" xfId="0" applyNumberFormat="1" applyFont="1" applyFill="1" applyBorder="1" applyAlignment="1">
      <alignment vertical="center" wrapText="1"/>
    </xf>
    <xf numFmtId="3" fontId="0" fillId="0" borderId="66" xfId="0" applyNumberFormat="1" applyBorder="1" applyAlignment="1">
      <alignment vertical="center" wrapText="1"/>
    </xf>
    <xf numFmtId="3" fontId="0" fillId="0" borderId="41" xfId="0" applyNumberFormat="1" applyBorder="1" applyAlignment="1">
      <alignment vertical="center" wrapText="1"/>
    </xf>
    <xf numFmtId="3" fontId="6" fillId="26" borderId="11" xfId="0" applyNumberFormat="1" applyFont="1" applyFill="1" applyBorder="1" applyAlignment="1">
      <alignment vertical="center" wrapText="1"/>
    </xf>
    <xf numFmtId="3" fontId="0" fillId="0" borderId="35" xfId="0" applyNumberFormat="1" applyBorder="1" applyAlignment="1">
      <alignment vertical="center" wrapText="1"/>
    </xf>
    <xf numFmtId="3" fontId="0" fillId="0" borderId="36" xfId="0" applyNumberFormat="1" applyBorder="1" applyAlignment="1">
      <alignment vertical="center" wrapText="1"/>
    </xf>
    <xf numFmtId="3" fontId="6" fillId="26" borderId="82" xfId="0" applyNumberFormat="1" applyFont="1" applyFill="1" applyBorder="1" applyAlignment="1">
      <alignment vertical="center" wrapText="1"/>
    </xf>
    <xf numFmtId="3" fontId="0" fillId="0" borderId="79" xfId="0" applyNumberFormat="1" applyBorder="1" applyAlignment="1">
      <alignment vertical="center" wrapText="1"/>
    </xf>
    <xf numFmtId="3" fontId="0" fillId="0" borderId="83" xfId="0" applyNumberFormat="1" applyBorder="1" applyAlignment="1">
      <alignment vertical="center" wrapText="1"/>
    </xf>
    <xf numFmtId="3" fontId="9" fillId="26" borderId="64" xfId="0" applyNumberFormat="1" applyFont="1" applyFill="1" applyBorder="1" applyAlignment="1">
      <alignment vertical="center"/>
    </xf>
    <xf numFmtId="3" fontId="0" fillId="0" borderId="64" xfId="0" applyNumberFormat="1" applyBorder="1" applyAlignment="1">
      <alignment vertical="center"/>
    </xf>
    <xf numFmtId="3" fontId="10" fillId="27" borderId="33" xfId="0" applyNumberFormat="1" applyFont="1" applyFill="1" applyBorder="1" applyAlignment="1">
      <alignment vertical="center" wrapText="1"/>
    </xf>
    <xf numFmtId="3" fontId="10" fillId="27" borderId="38" xfId="0" applyNumberFormat="1" applyFont="1" applyFill="1" applyBorder="1" applyAlignment="1">
      <alignment vertical="center" wrapText="1"/>
    </xf>
    <xf numFmtId="0" fontId="9" fillId="26" borderId="19" xfId="0" applyFont="1" applyFill="1" applyBorder="1" applyAlignment="1">
      <alignment vertical="center" wrapText="1"/>
    </xf>
    <xf numFmtId="0" fontId="0" fillId="0" borderId="19" xfId="0" applyBorder="1" applyAlignment="1">
      <alignment vertical="center" wrapText="1"/>
    </xf>
    <xf numFmtId="3" fontId="6" fillId="26" borderId="35" xfId="0" applyNumberFormat="1" applyFont="1" applyFill="1" applyBorder="1" applyAlignment="1">
      <alignment vertical="center" wrapText="1"/>
    </xf>
    <xf numFmtId="3" fontId="6" fillId="26" borderId="36" xfId="0" applyNumberFormat="1" applyFont="1" applyFill="1" applyBorder="1" applyAlignment="1">
      <alignment vertical="center" wrapText="1"/>
    </xf>
    <xf numFmtId="3" fontId="6" fillId="26" borderId="71" xfId="0" applyNumberFormat="1" applyFont="1" applyFill="1" applyBorder="1" applyAlignment="1">
      <alignment vertical="center" wrapText="1" shrinkToFit="1"/>
    </xf>
    <xf numFmtId="3" fontId="0" fillId="0" borderId="66" xfId="0" applyNumberFormat="1" applyBorder="1" applyAlignment="1">
      <alignment vertical="center" wrapText="1" shrinkToFit="1"/>
    </xf>
    <xf numFmtId="3" fontId="0" fillId="0" borderId="41" xfId="0" applyNumberFormat="1" applyBorder="1" applyAlignment="1">
      <alignment vertical="center" wrapText="1" shrinkToFit="1"/>
    </xf>
    <xf numFmtId="0" fontId="0" fillId="0" borderId="62" xfId="0" applyBorder="1" applyAlignment="1">
      <alignment horizontal="center" vertical="center"/>
    </xf>
    <xf numFmtId="3" fontId="15" fillId="27" borderId="33" xfId="0" applyNumberFormat="1" applyFont="1" applyFill="1" applyBorder="1" applyAlignment="1">
      <alignment vertical="center" wrapText="1"/>
    </xf>
    <xf numFmtId="3" fontId="6" fillId="26" borderId="82" xfId="0" applyNumberFormat="1" applyFont="1" applyFill="1" applyBorder="1" applyAlignment="1">
      <alignment vertical="center" wrapText="1" shrinkToFit="1"/>
    </xf>
    <xf numFmtId="3" fontId="0" fillId="0" borderId="79" xfId="0" applyNumberFormat="1" applyBorder="1" applyAlignment="1">
      <alignment vertical="center" wrapText="1" shrinkToFit="1"/>
    </xf>
    <xf numFmtId="3" fontId="0" fillId="0" borderId="83" xfId="0" applyNumberFormat="1" applyBorder="1" applyAlignment="1">
      <alignment vertical="center" wrapText="1" shrinkToFit="1"/>
    </xf>
    <xf numFmtId="3" fontId="6" fillId="26" borderId="11" xfId="0" applyNumberFormat="1" applyFont="1" applyFill="1" applyBorder="1" applyAlignment="1">
      <alignment vertical="center" wrapText="1" shrinkToFit="1"/>
    </xf>
    <xf numFmtId="3" fontId="0" fillId="0" borderId="35" xfId="0" applyNumberFormat="1" applyBorder="1" applyAlignment="1">
      <alignment vertical="center" wrapText="1" shrinkToFit="1"/>
    </xf>
    <xf numFmtId="3" fontId="0" fillId="0" borderId="36" xfId="0" applyNumberFormat="1" applyBorder="1" applyAlignment="1">
      <alignment vertical="center" wrapText="1" shrinkToFit="1"/>
    </xf>
    <xf numFmtId="3" fontId="9" fillId="26" borderId="19" xfId="0" applyNumberFormat="1" applyFont="1" applyFill="1" applyBorder="1" applyAlignment="1">
      <alignment vertical="center"/>
    </xf>
    <xf numFmtId="3" fontId="6" fillId="26" borderId="60" xfId="0" applyNumberFormat="1" applyFont="1" applyFill="1" applyBorder="1" applyAlignment="1">
      <alignment vertical="center" wrapText="1"/>
    </xf>
    <xf numFmtId="0" fontId="0" fillId="0" borderId="80" xfId="0" applyBorder="1" applyAlignment="1">
      <alignment vertical="center"/>
    </xf>
    <xf numFmtId="0" fontId="0" fillId="0" borderId="81" xfId="0" applyBorder="1" applyAlignment="1">
      <alignment vertical="center"/>
    </xf>
    <xf numFmtId="0" fontId="0" fillId="0" borderId="31" xfId="0" applyBorder="1" applyAlignment="1">
      <alignment vertical="center"/>
    </xf>
    <xf numFmtId="0" fontId="9" fillId="26" borderId="0" xfId="0" applyFont="1" applyFill="1" applyBorder="1" applyAlignment="1">
      <alignment vertical="center"/>
    </xf>
    <xf numFmtId="0" fontId="1" fillId="0" borderId="0" xfId="0" applyFont="1" applyBorder="1" applyAlignment="1">
      <alignment vertical="center"/>
    </xf>
    <xf numFmtId="0" fontId="9" fillId="26" borderId="19" xfId="0" applyFont="1" applyFill="1" applyBorder="1" applyAlignment="1">
      <alignment vertical="center"/>
    </xf>
    <xf numFmtId="0" fontId="1" fillId="0" borderId="79" xfId="0" applyFont="1" applyBorder="1" applyAlignment="1">
      <alignment vertical="center"/>
    </xf>
    <xf numFmtId="0" fontId="5" fillId="26" borderId="61" xfId="0" applyFont="1" applyFill="1" applyBorder="1" applyAlignment="1">
      <alignment horizontal="left" vertical="center"/>
    </xf>
    <xf numFmtId="0" fontId="0" fillId="27" borderId="31" xfId="0" applyFill="1" applyBorder="1" applyAlignment="1">
      <alignment horizontal="left" vertical="center"/>
    </xf>
    <xf numFmtId="0" fontId="9" fillId="26" borderId="64" xfId="0" applyFont="1" applyFill="1" applyBorder="1" applyAlignment="1">
      <alignment vertical="center"/>
    </xf>
    <xf numFmtId="0" fontId="0" fillId="0" borderId="64" xfId="0" applyBorder="1" applyAlignment="1">
      <alignment vertical="center"/>
    </xf>
    <xf numFmtId="0" fontId="11" fillId="26" borderId="79" xfId="0" applyFont="1" applyFill="1" applyBorder="1" applyAlignment="1">
      <alignment vertical="center" wrapText="1"/>
    </xf>
    <xf numFmtId="0" fontId="6" fillId="26" borderId="60" xfId="0" applyFont="1" applyFill="1" applyBorder="1" applyAlignment="1" applyProtection="1">
      <alignment vertical="center" wrapText="1"/>
    </xf>
    <xf numFmtId="0" fontId="0" fillId="0" borderId="80" xfId="0" applyBorder="1" applyAlignment="1" applyProtection="1">
      <alignment vertical="center"/>
    </xf>
    <xf numFmtId="0" fontId="0" fillId="0" borderId="81" xfId="0" applyBorder="1" applyAlignment="1" applyProtection="1">
      <alignment vertical="center"/>
    </xf>
    <xf numFmtId="0" fontId="6" fillId="26" borderId="11" xfId="0" applyFont="1" applyFill="1" applyBorder="1" applyAlignment="1" applyProtection="1">
      <alignment vertical="center" wrapText="1"/>
    </xf>
    <xf numFmtId="0" fontId="0" fillId="0" borderId="35" xfId="0" applyBorder="1" applyAlignment="1" applyProtection="1">
      <alignment vertical="center"/>
    </xf>
    <xf numFmtId="0" fontId="0" fillId="0" borderId="36" xfId="0" applyBorder="1" applyAlignment="1" applyProtection="1">
      <alignment vertical="center"/>
    </xf>
    <xf numFmtId="0" fontId="6" fillId="26" borderId="61" xfId="0" applyFont="1" applyFill="1" applyBorder="1" applyAlignment="1" applyProtection="1">
      <alignment vertical="center" wrapText="1"/>
    </xf>
    <xf numFmtId="0" fontId="0" fillId="0" borderId="31" xfId="0" applyBorder="1" applyAlignment="1" applyProtection="1">
      <alignment vertical="center"/>
    </xf>
    <xf numFmtId="0" fontId="0" fillId="0" borderId="40" xfId="0" applyBorder="1" applyAlignment="1" applyProtection="1">
      <alignment vertical="center"/>
    </xf>
    <xf numFmtId="0" fontId="7" fillId="26" borderId="0" xfId="0" applyFont="1" applyFill="1" applyBorder="1" applyAlignment="1">
      <alignment vertical="center" wrapText="1"/>
    </xf>
    <xf numFmtId="0" fontId="0" fillId="0" borderId="0" xfId="0" applyBorder="1" applyAlignment="1">
      <alignment vertical="center" wrapText="1"/>
    </xf>
    <xf numFmtId="0" fontId="6" fillId="26" borderId="82" xfId="0" applyFont="1" applyFill="1" applyBorder="1" applyAlignment="1">
      <alignment horizontal="center" vertical="center" wrapText="1"/>
    </xf>
    <xf numFmtId="0" fontId="0" fillId="0" borderId="83" xfId="0" applyBorder="1" applyAlignment="1">
      <alignment horizontal="center" vertical="center" wrapText="1"/>
    </xf>
    <xf numFmtId="0" fontId="0" fillId="0" borderId="18" xfId="0" applyBorder="1" applyAlignment="1">
      <alignment horizontal="center" vertical="center" wrapText="1"/>
    </xf>
    <xf numFmtId="0" fontId="0" fillId="0" borderId="69" xfId="0" applyBorder="1" applyAlignment="1">
      <alignment horizontal="center" vertical="center" wrapText="1"/>
    </xf>
    <xf numFmtId="0" fontId="10" fillId="0" borderId="26" xfId="0" applyFont="1" applyBorder="1" applyAlignment="1">
      <alignment vertical="center"/>
    </xf>
    <xf numFmtId="0" fontId="6" fillId="26" borderId="11" xfId="0" applyFont="1" applyFill="1" applyBorder="1" applyAlignment="1">
      <alignment horizontal="center" vertical="center"/>
    </xf>
    <xf numFmtId="0" fontId="0" fillId="27" borderId="36" xfId="0" applyFill="1" applyBorder="1" applyAlignment="1">
      <alignment horizontal="center" vertical="center"/>
    </xf>
    <xf numFmtId="0" fontId="0" fillId="0" borderId="79" xfId="0" applyBorder="1" applyAlignment="1">
      <alignment horizontal="center" vertical="center" wrapText="1"/>
    </xf>
    <xf numFmtId="0" fontId="0" fillId="0" borderId="14" xfId="0" applyBorder="1" applyAlignment="1">
      <alignment horizontal="center" vertical="center" wrapText="1"/>
    </xf>
    <xf numFmtId="0" fontId="0" fillId="0" borderId="70" xfId="0" applyBorder="1" applyAlignment="1">
      <alignment horizontal="center" vertical="center" wrapText="1"/>
    </xf>
    <xf numFmtId="168" fontId="0" fillId="27" borderId="61" xfId="0" applyNumberFormat="1" applyFill="1" applyBorder="1" applyAlignment="1">
      <alignment horizontal="left" vertical="center"/>
    </xf>
    <xf numFmtId="0" fontId="23" fillId="26" borderId="19" xfId="0" applyFont="1" applyFill="1" applyBorder="1" applyAlignment="1">
      <alignment vertical="center" wrapText="1"/>
    </xf>
    <xf numFmtId="0" fontId="31" fillId="0" borderId="19" xfId="0" applyFont="1" applyBorder="1" applyAlignment="1">
      <alignment vertical="center" wrapText="1"/>
    </xf>
    <xf numFmtId="0" fontId="23" fillId="26" borderId="64" xfId="0" applyFont="1" applyFill="1" applyBorder="1" applyAlignment="1">
      <alignment vertical="center"/>
    </xf>
    <xf numFmtId="0" fontId="31" fillId="0" borderId="64" xfId="0" applyFont="1" applyBorder="1" applyAlignment="1">
      <alignment vertical="center"/>
    </xf>
    <xf numFmtId="0" fontId="10" fillId="27" borderId="40" xfId="0" applyFont="1" applyFill="1" applyBorder="1" applyAlignment="1" applyProtection="1">
      <alignment vertical="center" wrapText="1"/>
    </xf>
    <xf numFmtId="0" fontId="31" fillId="26" borderId="62" xfId="0" applyFont="1" applyFill="1" applyBorder="1" applyAlignment="1">
      <alignment horizontal="center" vertical="center"/>
    </xf>
    <xf numFmtId="0" fontId="31" fillId="26" borderId="83" xfId="0" applyFont="1" applyFill="1" applyBorder="1" applyAlignment="1">
      <alignment horizontal="left" vertical="center"/>
    </xf>
    <xf numFmtId="0" fontId="31" fillId="26" borderId="70" xfId="0" applyFont="1" applyFill="1" applyBorder="1" applyAlignment="1">
      <alignment horizontal="left" vertical="center"/>
    </xf>
    <xf numFmtId="0" fontId="31" fillId="26" borderId="67" xfId="0" applyFont="1" applyFill="1" applyBorder="1" applyAlignment="1">
      <alignment horizontal="left" vertical="center"/>
    </xf>
    <xf numFmtId="0" fontId="31" fillId="26" borderId="44" xfId="0" applyFont="1" applyFill="1" applyBorder="1" applyAlignment="1">
      <alignment horizontal="center" vertical="center"/>
    </xf>
    <xf numFmtId="0" fontId="0" fillId="0" borderId="41" xfId="0" applyBorder="1" applyAlignment="1">
      <alignment vertical="center"/>
    </xf>
    <xf numFmtId="0" fontId="14" fillId="26" borderId="25" xfId="0" applyFont="1" applyFill="1" applyBorder="1" applyAlignment="1">
      <alignment horizontal="center" vertical="center"/>
    </xf>
    <xf numFmtId="0" fontId="0" fillId="26" borderId="26" xfId="0" applyFill="1" applyBorder="1" applyAlignment="1">
      <alignment horizontal="center" vertical="center"/>
    </xf>
    <xf numFmtId="0" fontId="0" fillId="26" borderId="44" xfId="0" applyFill="1" applyBorder="1" applyAlignment="1">
      <alignment horizontal="center" vertical="center"/>
    </xf>
    <xf numFmtId="0" fontId="39" fillId="26" borderId="82" xfId="0" applyFont="1" applyFill="1" applyBorder="1" applyAlignment="1">
      <alignment horizontal="center" vertical="center"/>
    </xf>
    <xf numFmtId="0" fontId="31" fillId="26" borderId="70" xfId="0" applyFont="1" applyFill="1" applyBorder="1" applyAlignment="1">
      <alignment horizontal="center" vertical="center"/>
    </xf>
    <xf numFmtId="0" fontId="23" fillId="26" borderId="19" xfId="0" applyFont="1" applyFill="1" applyBorder="1" applyAlignment="1">
      <alignment vertical="center"/>
    </xf>
    <xf numFmtId="0" fontId="35" fillId="27" borderId="19" xfId="0" applyFont="1" applyFill="1" applyBorder="1" applyAlignment="1">
      <alignment horizontal="right" vertical="center"/>
    </xf>
    <xf numFmtId="0" fontId="0" fillId="27" borderId="19" xfId="0" applyFill="1" applyBorder="1" applyAlignment="1">
      <alignment vertical="center"/>
    </xf>
    <xf numFmtId="0" fontId="5" fillId="26" borderId="25" xfId="0" applyFont="1" applyFill="1" applyBorder="1" applyAlignment="1">
      <alignment horizontal="center" vertical="center"/>
    </xf>
    <xf numFmtId="0" fontId="18" fillId="26" borderId="44" xfId="0" applyFont="1" applyFill="1" applyBorder="1" applyAlignment="1">
      <alignment horizontal="center" vertical="center"/>
    </xf>
    <xf numFmtId="0" fontId="6" fillId="26" borderId="37" xfId="0" applyFont="1" applyFill="1" applyBorder="1" applyAlignment="1">
      <alignment horizontal="center" vertical="center"/>
    </xf>
    <xf numFmtId="0" fontId="10" fillId="0" borderId="47" xfId="0" applyFont="1" applyBorder="1" applyAlignment="1">
      <alignment vertical="center"/>
    </xf>
    <xf numFmtId="0" fontId="6" fillId="26" borderId="60" xfId="0" applyFont="1" applyFill="1" applyBorder="1" applyAlignment="1">
      <alignment horizontal="center" vertical="center"/>
    </xf>
    <xf numFmtId="0" fontId="10" fillId="26" borderId="62" xfId="0" applyFont="1" applyFill="1" applyBorder="1" applyAlignment="1">
      <alignment horizontal="center" vertical="center"/>
    </xf>
    <xf numFmtId="0" fontId="1" fillId="27" borderId="79" xfId="0" applyFont="1" applyFill="1" applyBorder="1" applyAlignment="1">
      <alignment horizontal="center" vertical="center"/>
    </xf>
    <xf numFmtId="0" fontId="12" fillId="26" borderId="37" xfId="0" applyFont="1" applyFill="1" applyBorder="1" applyAlignment="1">
      <alignment vertical="center"/>
    </xf>
    <xf numFmtId="0" fontId="0" fillId="27" borderId="47" xfId="0" applyFill="1" applyBorder="1" applyAlignment="1">
      <alignment vertical="center"/>
    </xf>
    <xf numFmtId="0" fontId="5" fillId="26" borderId="17" xfId="0" applyFont="1" applyFill="1" applyBorder="1" applyAlignment="1">
      <alignment vertical="center"/>
    </xf>
    <xf numFmtId="0" fontId="0" fillId="0" borderId="46" xfId="0" applyBorder="1" applyAlignment="1">
      <alignment vertical="center"/>
    </xf>
    <xf numFmtId="3" fontId="5" fillId="24" borderId="37" xfId="0" applyNumberFormat="1" applyFont="1" applyFill="1" applyBorder="1" applyAlignment="1">
      <alignment horizontal="center" vertical="center"/>
    </xf>
    <xf numFmtId="3" fontId="0" fillId="25" borderId="47" xfId="0" applyNumberFormat="1" applyFill="1" applyBorder="1" applyAlignment="1">
      <alignment vertical="center"/>
    </xf>
    <xf numFmtId="0" fontId="12" fillId="26" borderId="25" xfId="0" applyFont="1" applyFill="1" applyBorder="1" applyAlignment="1">
      <alignment horizontal="center" vertical="center"/>
    </xf>
    <xf numFmtId="0" fontId="0" fillId="27" borderId="44" xfId="0" applyFill="1" applyBorder="1" applyAlignment="1">
      <alignment horizontal="center" vertical="center"/>
    </xf>
    <xf numFmtId="0" fontId="45" fillId="26" borderId="0" xfId="0" applyFont="1" applyFill="1" applyAlignment="1">
      <alignment vertical="center" wrapText="1"/>
    </xf>
    <xf numFmtId="0" fontId="22" fillId="27" borderId="0" xfId="0" applyFont="1" applyFill="1" applyAlignment="1">
      <alignment vertical="center" wrapText="1"/>
    </xf>
    <xf numFmtId="0" fontId="5" fillId="24" borderId="45" xfId="0" applyFont="1" applyFill="1" applyBorder="1" applyAlignment="1">
      <alignment vertical="center"/>
    </xf>
    <xf numFmtId="0" fontId="0" fillId="25" borderId="19" xfId="0" applyFill="1" applyBorder="1" applyAlignment="1">
      <alignment vertical="center"/>
    </xf>
    <xf numFmtId="0" fontId="0" fillId="25" borderId="78" xfId="0" applyFill="1" applyBorder="1" applyAlignment="1">
      <alignment vertical="center"/>
    </xf>
    <xf numFmtId="3" fontId="5" fillId="26" borderId="11" xfId="0" applyNumberFormat="1" applyFont="1" applyFill="1" applyBorder="1" applyAlignment="1">
      <alignment horizontal="center" vertical="center"/>
    </xf>
    <xf numFmtId="0" fontId="0" fillId="27" borderId="28" xfId="0" applyFill="1" applyBorder="1" applyAlignment="1">
      <alignment horizontal="center" vertical="center"/>
    </xf>
    <xf numFmtId="0" fontId="16" fillId="26" borderId="0" xfId="0" applyFont="1" applyFill="1" applyAlignment="1">
      <alignment horizontal="right" vertical="center"/>
    </xf>
    <xf numFmtId="0" fontId="0" fillId="27" borderId="0" xfId="0" applyFill="1" applyAlignment="1">
      <alignment horizontal="right" vertical="center"/>
    </xf>
    <xf numFmtId="0" fontId="39" fillId="26" borderId="11" xfId="0" applyFont="1" applyFill="1" applyBorder="1" applyAlignment="1">
      <alignment horizontal="center" vertical="center"/>
    </xf>
    <xf numFmtId="0" fontId="0" fillId="0" borderId="28" xfId="0" applyBorder="1" applyAlignment="1">
      <alignment horizontal="center" vertical="center"/>
    </xf>
    <xf numFmtId="0" fontId="6" fillId="26" borderId="71" xfId="0" applyFont="1" applyFill="1" applyBorder="1" applyAlignment="1">
      <alignment vertical="center"/>
    </xf>
    <xf numFmtId="0" fontId="0" fillId="0" borderId="66" xfId="0" applyBorder="1" applyAlignment="1">
      <alignment vertical="center"/>
    </xf>
    <xf numFmtId="0" fontId="31" fillId="0" borderId="44" xfId="0" applyFont="1" applyBorder="1" applyAlignment="1">
      <alignment horizontal="center" vertical="center"/>
    </xf>
    <xf numFmtId="0" fontId="7" fillId="26" borderId="19" xfId="0" applyFont="1" applyFill="1" applyBorder="1" applyAlignment="1">
      <alignment vertical="center"/>
    </xf>
    <xf numFmtId="0" fontId="39" fillId="26" borderId="82" xfId="0" applyFont="1" applyFill="1" applyBorder="1" applyAlignment="1">
      <alignment vertical="center"/>
    </xf>
    <xf numFmtId="0" fontId="31" fillId="0" borderId="79" xfId="0" applyFont="1" applyBorder="1" applyAlignment="1">
      <alignment vertical="center"/>
    </xf>
    <xf numFmtId="0" fontId="31" fillId="0" borderId="83" xfId="0" applyFont="1" applyBorder="1" applyAlignment="1">
      <alignment vertical="center"/>
    </xf>
    <xf numFmtId="0" fontId="31" fillId="0" borderId="70" xfId="0" applyFont="1" applyBorder="1" applyAlignment="1">
      <alignment vertical="center"/>
    </xf>
    <xf numFmtId="0" fontId="31" fillId="0" borderId="68" xfId="0" applyFont="1" applyBorder="1" applyAlignment="1">
      <alignment vertical="center"/>
    </xf>
    <xf numFmtId="0" fontId="31" fillId="0" borderId="67" xfId="0" applyFont="1" applyBorder="1" applyAlignment="1">
      <alignment vertical="center"/>
    </xf>
    <xf numFmtId="0" fontId="39" fillId="26" borderId="80" xfId="0" applyFont="1" applyFill="1" applyBorder="1" applyAlignment="1">
      <alignment horizontal="center" vertical="center"/>
    </xf>
    <xf numFmtId="0" fontId="31" fillId="0" borderId="62" xfId="0" applyFont="1" applyBorder="1" applyAlignment="1">
      <alignment horizontal="center" vertical="center"/>
    </xf>
    <xf numFmtId="0" fontId="7" fillId="26" borderId="64" xfId="0" applyFont="1" applyFill="1" applyBorder="1" applyAlignment="1">
      <alignment vertical="center"/>
    </xf>
    <xf numFmtId="0" fontId="11" fillId="26" borderId="0" xfId="0" applyFont="1" applyFill="1" applyAlignment="1">
      <alignment horizontal="center" vertical="center"/>
    </xf>
    <xf numFmtId="0" fontId="13" fillId="27" borderId="66" xfId="0" applyFont="1" applyFill="1" applyBorder="1" applyAlignment="1">
      <alignment horizontal="center" vertical="center"/>
    </xf>
    <xf numFmtId="0" fontId="0" fillId="27" borderId="66" xfId="0" applyFill="1" applyBorder="1" applyAlignment="1">
      <alignment horizontal="center" vertical="center"/>
    </xf>
    <xf numFmtId="0" fontId="0" fillId="27" borderId="35" xfId="0" applyFill="1" applyBorder="1" applyAlignment="1">
      <alignment vertical="center"/>
    </xf>
    <xf numFmtId="0" fontId="0" fillId="27" borderId="36" xfId="0" applyFill="1" applyBorder="1" applyAlignment="1">
      <alignment vertical="center"/>
    </xf>
    <xf numFmtId="0" fontId="6" fillId="26" borderId="24" xfId="0" applyFont="1" applyFill="1" applyBorder="1" applyAlignment="1">
      <alignment horizontal="center" vertical="center"/>
    </xf>
    <xf numFmtId="0" fontId="10" fillId="27" borderId="42" xfId="0" applyFont="1" applyFill="1" applyBorder="1" applyAlignment="1">
      <alignment horizontal="center" vertical="center"/>
    </xf>
    <xf numFmtId="3" fontId="5" fillId="24" borderId="32" xfId="0" applyNumberFormat="1" applyFont="1" applyFill="1" applyBorder="1" applyAlignment="1">
      <alignment horizontal="center" vertical="center"/>
    </xf>
    <xf numFmtId="3" fontId="0" fillId="25" borderId="43" xfId="0" applyNumberFormat="1" applyFill="1" applyBorder="1" applyAlignment="1">
      <alignment horizontal="center" vertical="center"/>
    </xf>
    <xf numFmtId="0" fontId="21" fillId="26" borderId="0" xfId="0" applyFont="1" applyFill="1" applyAlignment="1">
      <alignment vertical="center" wrapText="1"/>
    </xf>
    <xf numFmtId="0" fontId="19" fillId="26" borderId="0" xfId="0" applyFont="1" applyFill="1" applyAlignment="1">
      <alignment vertical="center" wrapText="1"/>
    </xf>
    <xf numFmtId="0" fontId="6" fillId="26" borderId="86" xfId="0" applyFont="1" applyFill="1" applyBorder="1" applyAlignment="1">
      <alignment vertical="center"/>
    </xf>
    <xf numFmtId="0" fontId="0" fillId="0" borderId="87" xfId="0" applyBorder="1" applyAlignment="1">
      <alignment vertical="center"/>
    </xf>
    <xf numFmtId="3" fontId="5" fillId="26" borderId="71" xfId="0" applyNumberFormat="1" applyFont="1" applyFill="1" applyBorder="1" applyAlignment="1">
      <alignment horizontal="center" vertical="center"/>
    </xf>
    <xf numFmtId="0" fontId="0" fillId="27" borderId="16" xfId="0" applyFill="1" applyBorder="1" applyAlignment="1">
      <alignment vertical="center"/>
    </xf>
    <xf numFmtId="0" fontId="0" fillId="27" borderId="86" xfId="0" applyFill="1" applyBorder="1" applyAlignment="1">
      <alignment vertical="center"/>
    </xf>
    <xf numFmtId="0" fontId="0" fillId="27" borderId="78" xfId="0" applyFill="1" applyBorder="1" applyAlignment="1">
      <alignment vertical="center"/>
    </xf>
    <xf numFmtId="14" fontId="0" fillId="24" borderId="20" xfId="0" applyNumberFormat="1" applyFill="1" applyBorder="1" applyAlignment="1" applyProtection="1">
      <alignment horizontal="center" vertical="center"/>
      <protection locked="0"/>
    </xf>
    <xf numFmtId="0" fontId="0" fillId="24" borderId="36" xfId="0" applyFill="1" applyBorder="1" applyAlignment="1">
      <alignment horizontal="center" vertical="center"/>
    </xf>
    <xf numFmtId="0" fontId="56" fillId="24" borderId="77" xfId="0" applyFont="1" applyFill="1" applyBorder="1" applyAlignment="1" applyProtection="1">
      <alignment vertical="center"/>
    </xf>
    <xf numFmtId="0" fontId="56" fillId="24" borderId="79" xfId="0" applyFont="1" applyFill="1" applyBorder="1" applyAlignment="1" applyProtection="1">
      <alignment vertical="center"/>
    </xf>
    <xf numFmtId="0" fontId="36" fillId="25" borderId="14" xfId="0" applyFont="1" applyFill="1" applyBorder="1" applyAlignment="1" applyProtection="1">
      <alignment vertical="center"/>
    </xf>
    <xf numFmtId="0" fontId="10" fillId="24" borderId="68" xfId="0" applyFont="1" applyFill="1" applyBorder="1" applyAlignment="1" applyProtection="1">
      <alignment horizontal="center" wrapText="1"/>
    </xf>
    <xf numFmtId="0" fontId="0" fillId="25" borderId="88" xfId="0" applyFill="1" applyBorder="1" applyAlignment="1" applyProtection="1">
      <alignment horizontal="center" wrapText="1"/>
    </xf>
    <xf numFmtId="0" fontId="10" fillId="24" borderId="71" xfId="0" applyFont="1" applyFill="1" applyBorder="1" applyAlignment="1" applyProtection="1">
      <alignment horizontal="center"/>
      <protection locked="0"/>
    </xf>
    <xf numFmtId="0" fontId="0" fillId="24" borderId="66" xfId="0" applyFill="1" applyBorder="1" applyAlignment="1" applyProtection="1">
      <alignment horizontal="center"/>
      <protection locked="0"/>
    </xf>
    <xf numFmtId="0" fontId="0" fillId="25" borderId="16" xfId="0" applyFill="1" applyBorder="1" applyAlignment="1" applyProtection="1">
      <alignment horizontal="center"/>
      <protection locked="0"/>
    </xf>
    <xf numFmtId="0" fontId="0" fillId="24" borderId="70" xfId="0" applyFill="1" applyBorder="1" applyAlignment="1" applyProtection="1">
      <alignment horizontal="center"/>
      <protection locked="0"/>
    </xf>
    <xf numFmtId="0" fontId="0" fillId="24" borderId="68" xfId="0" applyFill="1" applyBorder="1" applyAlignment="1" applyProtection="1">
      <alignment horizontal="center"/>
      <protection locked="0"/>
    </xf>
    <xf numFmtId="0" fontId="0" fillId="25" borderId="88" xfId="0" applyFill="1" applyBorder="1" applyAlignment="1" applyProtection="1">
      <alignment horizontal="center"/>
      <protection locked="0"/>
    </xf>
    <xf numFmtId="0" fontId="10" fillId="24" borderId="89" xfId="0" applyFont="1" applyFill="1" applyBorder="1" applyAlignment="1"/>
    <xf numFmtId="0" fontId="10" fillId="24" borderId="66" xfId="0" applyFont="1" applyFill="1" applyBorder="1" applyAlignment="1"/>
    <xf numFmtId="0" fontId="0" fillId="24" borderId="20" xfId="0" applyFill="1" applyBorder="1" applyAlignment="1" applyProtection="1">
      <alignment horizontal="left" vertical="center"/>
      <protection locked="0"/>
    </xf>
    <xf numFmtId="0" fontId="0" fillId="24" borderId="35" xfId="0" applyFill="1" applyBorder="1" applyAlignment="1" applyProtection="1">
      <alignment horizontal="left" vertical="center"/>
      <protection locked="0"/>
    </xf>
    <xf numFmtId="0" fontId="0" fillId="25" borderId="28" xfId="0" applyFill="1" applyBorder="1" applyAlignment="1" applyProtection="1">
      <alignment vertical="center"/>
      <protection locked="0"/>
    </xf>
    <xf numFmtId="0" fontId="7" fillId="26" borderId="79" xfId="0" applyFont="1" applyFill="1" applyBorder="1" applyAlignment="1">
      <alignment horizontal="center" vertical="center" wrapText="1"/>
    </xf>
    <xf numFmtId="0" fontId="0" fillId="27" borderId="79" xfId="0" applyFill="1" applyBorder="1" applyAlignment="1">
      <alignment horizontal="center" vertical="center" wrapText="1"/>
    </xf>
    <xf numFmtId="49" fontId="0" fillId="24" borderId="20" xfId="0" applyNumberFormat="1" applyFill="1" applyBorder="1" applyAlignment="1" applyProtection="1">
      <alignment horizontal="left" vertical="center"/>
      <protection locked="0"/>
    </xf>
    <xf numFmtId="49" fontId="0" fillId="24" borderId="35" xfId="0" applyNumberFormat="1" applyFill="1" applyBorder="1" applyAlignment="1" applyProtection="1">
      <alignment horizontal="left" vertical="center"/>
      <protection locked="0"/>
    </xf>
    <xf numFmtId="49" fontId="0" fillId="25" borderId="28" xfId="0" applyNumberFormat="1" applyFill="1" applyBorder="1" applyAlignment="1" applyProtection="1">
      <alignment vertical="center"/>
      <protection locked="0"/>
    </xf>
    <xf numFmtId="0" fontId="10" fillId="24" borderId="20" xfId="0" applyFont="1" applyFill="1" applyBorder="1" applyAlignment="1" applyProtection="1">
      <alignment vertical="center"/>
    </xf>
    <xf numFmtId="0" fontId="10" fillId="24" borderId="35" xfId="0" applyFont="1" applyFill="1" applyBorder="1" applyAlignment="1" applyProtection="1">
      <alignment vertical="center"/>
    </xf>
    <xf numFmtId="0" fontId="0" fillId="25" borderId="28" xfId="0" applyFill="1" applyBorder="1" applyAlignment="1" applyProtection="1">
      <alignment vertical="center"/>
    </xf>
    <xf numFmtId="0" fontId="55" fillId="24" borderId="77" xfId="0" applyFont="1" applyFill="1" applyBorder="1" applyAlignment="1">
      <alignment vertical="center"/>
    </xf>
    <xf numFmtId="0" fontId="0" fillId="25" borderId="79" xfId="0" applyFill="1" applyBorder="1" applyAlignment="1">
      <alignment vertical="center"/>
    </xf>
    <xf numFmtId="0" fontId="10" fillId="24" borderId="79" xfId="0" applyFont="1" applyFill="1" applyBorder="1" applyAlignment="1" applyProtection="1">
      <alignment horizontal="left" vertical="center"/>
    </xf>
    <xf numFmtId="0" fontId="10" fillId="25" borderId="79" xfId="0" applyFont="1" applyFill="1" applyBorder="1" applyAlignment="1" applyProtection="1">
      <alignment vertical="center"/>
    </xf>
    <xf numFmtId="0" fontId="10" fillId="25" borderId="14" xfId="0" applyFont="1" applyFill="1" applyBorder="1" applyAlignment="1" applyProtection="1">
      <alignment vertical="center"/>
    </xf>
    <xf numFmtId="0" fontId="0" fillId="24" borderId="18" xfId="0" applyFill="1" applyBorder="1" applyAlignment="1" applyProtection="1">
      <alignment horizontal="center" vertical="center"/>
    </xf>
    <xf numFmtId="0" fontId="0" fillId="25" borderId="0" xfId="0" applyFill="1" applyBorder="1" applyAlignment="1" applyProtection="1">
      <alignment vertical="center"/>
    </xf>
    <xf numFmtId="0" fontId="0" fillId="25" borderId="15" xfId="0" applyFill="1" applyBorder="1" applyAlignment="1" applyProtection="1">
      <alignment vertical="center"/>
    </xf>
    <xf numFmtId="0" fontId="55" fillId="24" borderId="65" xfId="0" applyFont="1" applyFill="1" applyBorder="1" applyAlignment="1">
      <alignment vertical="center"/>
    </xf>
    <xf numFmtId="0" fontId="0" fillId="25" borderId="69" xfId="0" applyFill="1" applyBorder="1" applyAlignment="1">
      <alignment vertical="center"/>
    </xf>
    <xf numFmtId="0" fontId="10" fillId="24" borderId="65" xfId="0" applyFont="1" applyFill="1" applyBorder="1" applyAlignment="1">
      <alignment vertical="center"/>
    </xf>
    <xf numFmtId="0" fontId="10" fillId="24" borderId="0" xfId="0" applyFont="1" applyFill="1" applyBorder="1" applyAlignment="1">
      <alignment vertical="center"/>
    </xf>
    <xf numFmtId="0" fontId="0" fillId="25" borderId="15" xfId="0" applyFill="1" applyBorder="1" applyAlignment="1">
      <alignment vertical="center"/>
    </xf>
    <xf numFmtId="0" fontId="10" fillId="24" borderId="0" xfId="0" applyFont="1" applyFill="1" applyBorder="1" applyAlignment="1" applyProtection="1">
      <alignment horizontal="center" vertical="center"/>
      <protection locked="0"/>
    </xf>
    <xf numFmtId="0" fontId="0" fillId="24" borderId="0" xfId="0" applyFill="1" applyBorder="1" applyAlignment="1">
      <alignment horizontal="center" vertical="center"/>
    </xf>
    <xf numFmtId="0" fontId="10" fillId="24" borderId="90" xfId="0" applyFont="1" applyFill="1" applyBorder="1" applyAlignment="1"/>
    <xf numFmtId="0" fontId="10" fillId="24" borderId="68" xfId="0" applyFont="1" applyFill="1" applyBorder="1" applyAlignment="1"/>
    <xf numFmtId="0" fontId="56" fillId="24" borderId="89" xfId="0" applyFont="1" applyFill="1" applyBorder="1" applyAlignment="1" applyProtection="1">
      <alignment vertical="center"/>
    </xf>
    <xf numFmtId="0" fontId="15" fillId="24" borderId="66" xfId="0" applyFont="1" applyFill="1" applyBorder="1" applyAlignment="1" applyProtection="1">
      <alignment vertical="center"/>
    </xf>
    <xf numFmtId="0" fontId="0" fillId="25" borderId="16" xfId="0" applyFill="1" applyBorder="1" applyAlignment="1" applyProtection="1">
      <alignment vertical="center"/>
    </xf>
    <xf numFmtId="0" fontId="5" fillId="26" borderId="0" xfId="0" applyFont="1" applyFill="1" applyBorder="1" applyAlignment="1">
      <alignment vertical="center"/>
    </xf>
    <xf numFmtId="0" fontId="0" fillId="27" borderId="0" xfId="0" applyFill="1" applyBorder="1" applyAlignment="1">
      <alignment vertical="center"/>
    </xf>
    <xf numFmtId="0" fontId="19" fillId="26" borderId="0" xfId="0" applyFont="1" applyFill="1" applyAlignment="1">
      <alignment vertical="center"/>
    </xf>
    <xf numFmtId="0" fontId="15" fillId="24" borderId="90" xfId="0" applyFont="1" applyFill="1" applyBorder="1" applyAlignment="1" applyProtection="1">
      <alignment vertical="center"/>
    </xf>
    <xf numFmtId="0" fontId="15" fillId="24" borderId="68" xfId="0" applyFont="1" applyFill="1" applyBorder="1" applyAlignment="1" applyProtection="1">
      <alignment vertical="center"/>
    </xf>
    <xf numFmtId="0" fontId="0" fillId="25" borderId="88" xfId="0" applyFill="1" applyBorder="1" applyAlignment="1" applyProtection="1">
      <alignment vertical="center"/>
    </xf>
    <xf numFmtId="0" fontId="15" fillId="24" borderId="45" xfId="0" applyFont="1" applyFill="1" applyBorder="1" applyAlignment="1" applyProtection="1">
      <alignment vertical="center"/>
    </xf>
    <xf numFmtId="0" fontId="15" fillId="24" borderId="19" xfId="0" applyFont="1" applyFill="1" applyBorder="1" applyAlignment="1" applyProtection="1">
      <alignment vertical="center"/>
    </xf>
    <xf numFmtId="0" fontId="0" fillId="25" borderId="78" xfId="0" applyFill="1" applyBorder="1" applyAlignment="1" applyProtection="1">
      <alignment vertical="center"/>
    </xf>
    <xf numFmtId="0" fontId="15" fillId="26" borderId="0" xfId="0" applyFont="1" applyFill="1" applyBorder="1" applyAlignment="1" applyProtection="1">
      <alignment vertical="center"/>
    </xf>
    <xf numFmtId="0" fontId="0" fillId="27" borderId="0" xfId="0" applyFill="1" applyBorder="1" applyAlignment="1" applyProtection="1">
      <alignment vertical="center"/>
    </xf>
    <xf numFmtId="0" fontId="56" fillId="24" borderId="65" xfId="0" applyFont="1" applyFill="1" applyBorder="1" applyAlignment="1" applyProtection="1">
      <alignment vertical="center"/>
    </xf>
    <xf numFmtId="0" fontId="15" fillId="24" borderId="0" xfId="0" applyFont="1" applyFill="1" applyBorder="1" applyAlignment="1" applyProtection="1">
      <alignment vertical="center"/>
    </xf>
    <xf numFmtId="0" fontId="0" fillId="0" borderId="28" xfId="0" applyBorder="1" applyAlignment="1" applyProtection="1">
      <alignment vertical="center"/>
      <protection locked="0"/>
    </xf>
    <xf numFmtId="0" fontId="15" fillId="26" borderId="0" xfId="0" applyFont="1" applyFill="1" applyAlignment="1">
      <alignment horizontal="left"/>
    </xf>
    <xf numFmtId="0" fontId="15" fillId="26" borderId="0" xfId="0" applyFont="1" applyFill="1" applyAlignment="1">
      <alignment horizontal="left" wrapText="1"/>
    </xf>
    <xf numFmtId="0" fontId="51" fillId="26" borderId="0" xfId="0" applyFont="1" applyFill="1" applyAlignment="1"/>
    <xf numFmtId="0" fontId="79" fillId="0" borderId="0" xfId="0" applyFont="1" applyAlignment="1"/>
    <xf numFmtId="0" fontId="63" fillId="26" borderId="0" xfId="0" applyFont="1" applyFill="1" applyAlignment="1">
      <alignment horizontal="right" vertical="center" wrapText="1"/>
    </xf>
    <xf numFmtId="0" fontId="80" fillId="0" borderId="0" xfId="0" applyFont="1" applyAlignment="1"/>
    <xf numFmtId="0" fontId="51" fillId="26" borderId="0" xfId="0" applyFont="1" applyFill="1" applyAlignment="1">
      <alignment horizontal="right" vertical="center" wrapText="1"/>
    </xf>
    <xf numFmtId="0" fontId="77" fillId="26" borderId="0" xfId="0" applyFont="1" applyFill="1" applyAlignment="1">
      <alignment horizontal="left"/>
    </xf>
    <xf numFmtId="0" fontId="59" fillId="26" borderId="0" xfId="0" applyFont="1" applyFill="1" applyAlignment="1">
      <alignment horizontal="left"/>
    </xf>
    <xf numFmtId="0" fontId="10" fillId="26" borderId="38" xfId="0" applyFont="1" applyFill="1" applyBorder="1" applyAlignment="1">
      <alignment horizontal="center" vertical="center"/>
    </xf>
    <xf numFmtId="0" fontId="10" fillId="26" borderId="23" xfId="0" applyFont="1" applyFill="1" applyBorder="1" applyAlignment="1">
      <alignment horizontal="center" vertical="center"/>
    </xf>
    <xf numFmtId="0" fontId="10" fillId="26" borderId="61" xfId="0" applyFont="1" applyFill="1" applyBorder="1" applyAlignment="1">
      <alignment horizontal="left" vertical="center" wrapText="1"/>
    </xf>
    <xf numFmtId="0" fontId="10" fillId="26" borderId="31" xfId="0" applyFont="1" applyFill="1" applyBorder="1" applyAlignment="1">
      <alignment horizontal="left" vertical="center" wrapText="1"/>
    </xf>
    <xf numFmtId="0" fontId="10" fillId="26" borderId="33" xfId="0" applyFont="1" applyFill="1" applyBorder="1" applyAlignment="1">
      <alignment horizontal="center" vertical="center"/>
    </xf>
    <xf numFmtId="0" fontId="10" fillId="26" borderId="22" xfId="0" applyFont="1" applyFill="1" applyBorder="1" applyAlignment="1">
      <alignment horizontal="center" vertical="center"/>
    </xf>
    <xf numFmtId="0" fontId="10" fillId="26" borderId="33" xfId="0" applyFont="1" applyFill="1" applyBorder="1" applyAlignment="1">
      <alignment horizontal="left" vertical="center" wrapText="1"/>
    </xf>
    <xf numFmtId="0" fontId="10" fillId="26" borderId="0" xfId="0" applyFont="1" applyFill="1" applyAlignment="1">
      <alignment wrapText="1"/>
    </xf>
    <xf numFmtId="0" fontId="10" fillId="26" borderId="69" xfId="0" applyFont="1" applyFill="1" applyBorder="1" applyAlignment="1">
      <alignment wrapText="1"/>
    </xf>
    <xf numFmtId="0" fontId="0" fillId="0" borderId="11" xfId="0" applyBorder="1" applyAlignment="1" applyProtection="1">
      <alignment vertical="center"/>
      <protection locked="0"/>
    </xf>
    <xf numFmtId="0" fontId="0" fillId="0" borderId="36" xfId="0" applyBorder="1" applyAlignment="1" applyProtection="1">
      <alignment vertical="center"/>
      <protection locked="0"/>
    </xf>
    <xf numFmtId="0" fontId="56" fillId="26" borderId="0" xfId="0" applyFont="1" applyFill="1" applyAlignment="1">
      <alignment horizontal="right"/>
    </xf>
    <xf numFmtId="0" fontId="15" fillId="26" borderId="0" xfId="0" applyFont="1" applyFill="1" applyAlignment="1"/>
    <xf numFmtId="0" fontId="36" fillId="0" borderId="11" xfId="0" applyFont="1" applyBorder="1" applyAlignment="1">
      <alignment horizontal="center" vertical="center"/>
    </xf>
    <xf numFmtId="0" fontId="36" fillId="0" borderId="36" xfId="0" applyFont="1" applyBorder="1" applyAlignment="1">
      <alignment horizontal="center" vertical="center"/>
    </xf>
    <xf numFmtId="0" fontId="0" fillId="26" borderId="18" xfId="0" applyFill="1" applyBorder="1" applyAlignment="1">
      <alignment horizontal="center" vertical="center"/>
    </xf>
    <xf numFmtId="0" fontId="0" fillId="26" borderId="0" xfId="0" applyFill="1" applyAlignment="1">
      <alignment horizontal="center" vertical="center"/>
    </xf>
    <xf numFmtId="0" fontId="56" fillId="26" borderId="0" xfId="0" applyFont="1" applyFill="1" applyAlignment="1">
      <alignment horizontal="left"/>
    </xf>
    <xf numFmtId="0" fontId="10" fillId="26" borderId="58" xfId="0" applyFont="1" applyFill="1" applyBorder="1" applyAlignment="1">
      <alignment horizontal="center" vertical="center"/>
    </xf>
    <xf numFmtId="0" fontId="10" fillId="26" borderId="27" xfId="0" applyFont="1" applyFill="1" applyBorder="1" applyAlignment="1">
      <alignment horizontal="center" vertical="center"/>
    </xf>
    <xf numFmtId="0" fontId="10" fillId="26" borderId="39" xfId="0" applyFont="1" applyFill="1" applyBorder="1" applyAlignment="1">
      <alignment vertical="center"/>
    </xf>
    <xf numFmtId="0" fontId="10" fillId="26" borderId="33" xfId="0" applyFont="1" applyFill="1" applyBorder="1" applyAlignment="1">
      <alignment vertical="center"/>
    </xf>
    <xf numFmtId="0" fontId="10" fillId="26" borderId="39" xfId="0" applyFont="1" applyFill="1" applyBorder="1" applyAlignment="1">
      <alignment horizontal="center" vertical="center"/>
    </xf>
    <xf numFmtId="0" fontId="10" fillId="26" borderId="59" xfId="0" applyFont="1" applyFill="1" applyBorder="1" applyAlignment="1">
      <alignment horizontal="center" vertical="center"/>
    </xf>
    <xf numFmtId="0" fontId="31" fillId="32" borderId="0" xfId="0" applyFont="1" applyFill="1" applyAlignment="1">
      <alignment horizontal="left" vertical="center"/>
    </xf>
    <xf numFmtId="0" fontId="31" fillId="0" borderId="0" xfId="0" applyFont="1" applyAlignment="1">
      <alignment horizontal="left" vertical="center"/>
    </xf>
    <xf numFmtId="0" fontId="10" fillId="32" borderId="0" xfId="0" applyFont="1" applyFill="1" applyAlignment="1">
      <alignment horizontal="left" vertical="center" wrapText="1"/>
    </xf>
    <xf numFmtId="0" fontId="10" fillId="32" borderId="0" xfId="0" applyFont="1" applyFill="1" applyAlignment="1">
      <alignment horizontal="left" vertical="center"/>
    </xf>
    <xf numFmtId="0" fontId="51" fillId="32" borderId="0" xfId="0" applyFont="1" applyFill="1" applyAlignment="1">
      <alignment vertical="center"/>
    </xf>
    <xf numFmtId="0" fontId="10" fillId="32" borderId="0" xfId="0" applyFont="1" applyFill="1" applyAlignment="1">
      <alignment vertical="center"/>
    </xf>
    <xf numFmtId="0" fontId="51" fillId="32" borderId="0" xfId="0" applyFont="1" applyFill="1" applyAlignment="1">
      <alignment horizontal="right" vertical="center" wrapText="1"/>
    </xf>
    <xf numFmtId="0" fontId="10" fillId="32" borderId="33" xfId="0" applyFont="1" applyFill="1" applyBorder="1" applyAlignment="1">
      <alignment horizontal="center" vertical="center"/>
    </xf>
    <xf numFmtId="3" fontId="0" fillId="24" borderId="61" xfId="0" applyNumberFormat="1" applyFill="1" applyBorder="1" applyAlignment="1" applyProtection="1">
      <alignment horizontal="right" vertical="center" indent="1"/>
      <protection locked="0"/>
    </xf>
    <xf numFmtId="3" fontId="0" fillId="24" borderId="40" xfId="0" applyNumberFormat="1" applyFill="1" applyBorder="1" applyAlignment="1" applyProtection="1">
      <alignment horizontal="right" vertical="center" indent="1"/>
      <protection locked="0"/>
    </xf>
    <xf numFmtId="0" fontId="15" fillId="32" borderId="33" xfId="0" applyFont="1" applyFill="1" applyBorder="1" applyAlignment="1">
      <alignment vertical="center" wrapText="1"/>
    </xf>
    <xf numFmtId="0" fontId="36" fillId="32" borderId="0" xfId="0" applyFont="1" applyFill="1" applyAlignment="1">
      <alignment horizontal="left" vertical="center"/>
    </xf>
    <xf numFmtId="0" fontId="15" fillId="32" borderId="0" xfId="0" applyFont="1" applyFill="1" applyAlignment="1">
      <alignment horizontal="left" vertical="center"/>
    </xf>
    <xf numFmtId="0" fontId="0" fillId="32" borderId="39" xfId="0" applyFill="1" applyBorder="1" applyAlignment="1">
      <alignment horizontal="center" vertical="center"/>
    </xf>
    <xf numFmtId="0" fontId="0" fillId="32" borderId="59" xfId="0" applyFill="1" applyBorder="1" applyAlignment="1">
      <alignment horizontal="center" vertical="center"/>
    </xf>
    <xf numFmtId="0" fontId="0" fillId="32" borderId="39" xfId="0" applyFill="1" applyBorder="1" applyAlignment="1">
      <alignment vertical="center"/>
    </xf>
    <xf numFmtId="0" fontId="0" fillId="32" borderId="33" xfId="0" applyFill="1" applyBorder="1" applyAlignment="1">
      <alignment vertical="center"/>
    </xf>
    <xf numFmtId="0" fontId="0" fillId="32" borderId="58" xfId="0" applyFill="1" applyBorder="1" applyAlignment="1">
      <alignment horizontal="center" vertical="center"/>
    </xf>
    <xf numFmtId="0" fontId="0" fillId="32" borderId="27" xfId="0" applyFill="1" applyBorder="1" applyAlignment="1">
      <alignment horizontal="center" vertical="center"/>
    </xf>
    <xf numFmtId="0" fontId="36" fillId="32" borderId="0" xfId="0" applyFont="1" applyFill="1" applyAlignment="1">
      <alignment horizontal="center" vertical="center"/>
    </xf>
    <xf numFmtId="0" fontId="15" fillId="32" borderId="38" xfId="0" applyFont="1" applyFill="1" applyBorder="1" applyAlignment="1">
      <alignment vertical="center" wrapText="1"/>
    </xf>
    <xf numFmtId="0" fontId="15" fillId="32" borderId="0" xfId="0" applyFont="1" applyFill="1" applyAlignment="1">
      <alignment horizontal="left" vertical="center" wrapText="1"/>
    </xf>
    <xf numFmtId="0" fontId="15" fillId="32" borderId="60" xfId="0" applyFont="1" applyFill="1" applyBorder="1" applyAlignment="1">
      <alignment vertical="center" wrapText="1"/>
    </xf>
    <xf numFmtId="0" fontId="0" fillId="0" borderId="81" xfId="0" applyBorder="1"/>
    <xf numFmtId="0" fontId="0" fillId="32" borderId="33" xfId="0" applyFill="1" applyBorder="1" applyAlignment="1">
      <alignment vertical="center" wrapText="1"/>
    </xf>
    <xf numFmtId="0" fontId="60" fillId="32" borderId="0" xfId="0" applyFont="1" applyFill="1" applyAlignment="1">
      <alignment horizontal="right" vertical="center"/>
    </xf>
    <xf numFmtId="0" fontId="31" fillId="32" borderId="0" xfId="0" applyFont="1" applyFill="1" applyAlignment="1">
      <alignment vertical="center"/>
    </xf>
    <xf numFmtId="0" fontId="36" fillId="24" borderId="11" xfId="0" applyFont="1" applyFill="1" applyBorder="1" applyAlignment="1">
      <alignment horizontal="center" vertical="center"/>
    </xf>
    <xf numFmtId="0" fontId="36" fillId="24" borderId="36" xfId="0" applyFont="1" applyFill="1" applyBorder="1" applyAlignment="1">
      <alignment horizontal="center" vertical="center"/>
    </xf>
    <xf numFmtId="0" fontId="36" fillId="32" borderId="0" xfId="0" applyFont="1" applyFill="1" applyAlignment="1">
      <alignment horizontal="right" vertical="center"/>
    </xf>
    <xf numFmtId="0" fontId="57" fillId="32" borderId="0" xfId="0" applyFont="1" applyFill="1" applyAlignment="1">
      <alignment horizontal="center" vertical="center"/>
    </xf>
    <xf numFmtId="0" fontId="61" fillId="0" borderId="0" xfId="0" applyFont="1" applyAlignment="1">
      <alignment horizontal="right" vertical="center"/>
    </xf>
    <xf numFmtId="0" fontId="61" fillId="0" borderId="69" xfId="0" applyFont="1" applyBorder="1" applyAlignment="1">
      <alignment horizontal="right" vertical="center"/>
    </xf>
    <xf numFmtId="0" fontId="77" fillId="32" borderId="0" xfId="0" applyFont="1" applyFill="1" applyAlignment="1">
      <alignment horizontal="left" vertical="center"/>
    </xf>
    <xf numFmtId="0" fontId="55" fillId="32" borderId="0" xfId="0" applyFont="1" applyFill="1" applyAlignment="1">
      <alignment horizontal="left" vertical="center"/>
    </xf>
    <xf numFmtId="0" fontId="36" fillId="32" borderId="0" xfId="0" applyFont="1" applyFill="1" applyAlignment="1">
      <alignment vertical="center"/>
    </xf>
    <xf numFmtId="0" fontId="0" fillId="0" borderId="33" xfId="0" applyBorder="1" applyAlignment="1">
      <alignment vertical="center"/>
    </xf>
    <xf numFmtId="0" fontId="36" fillId="32" borderId="0" xfId="0" applyFont="1" applyFill="1" applyBorder="1" applyAlignment="1">
      <alignment vertical="center"/>
    </xf>
    <xf numFmtId="0" fontId="0" fillId="32" borderId="0" xfId="0" applyFill="1" applyBorder="1" applyAlignment="1">
      <alignment vertical="center"/>
    </xf>
    <xf numFmtId="0" fontId="31" fillId="32" borderId="0" xfId="0" applyFont="1" applyFill="1" applyBorder="1" applyAlignment="1">
      <alignment vertical="center"/>
    </xf>
    <xf numFmtId="0" fontId="15" fillId="32" borderId="11" xfId="0" applyFont="1" applyFill="1" applyBorder="1" applyAlignment="1">
      <alignment vertical="center" wrapText="1"/>
    </xf>
    <xf numFmtId="0" fontId="15" fillId="32" borderId="36" xfId="0" applyFont="1" applyFill="1" applyBorder="1" applyAlignment="1">
      <alignment vertical="center" wrapText="1"/>
    </xf>
    <xf numFmtId="0" fontId="15" fillId="32" borderId="33" xfId="0" applyFont="1" applyFill="1" applyBorder="1" applyAlignment="1">
      <alignment vertical="center"/>
    </xf>
    <xf numFmtId="0" fontId="15" fillId="32" borderId="38" xfId="0" applyFont="1" applyFill="1" applyBorder="1" applyAlignment="1">
      <alignment vertical="center"/>
    </xf>
    <xf numFmtId="0" fontId="10" fillId="32" borderId="33" xfId="0" applyFont="1" applyFill="1" applyBorder="1" applyAlignment="1">
      <alignment vertical="center" wrapText="1"/>
    </xf>
    <xf numFmtId="0" fontId="15" fillId="32" borderId="0" xfId="0" applyFont="1" applyFill="1" applyAlignment="1">
      <alignment vertical="center" wrapText="1"/>
    </xf>
    <xf numFmtId="0" fontId="15" fillId="0" borderId="0" xfId="0" applyFont="1" applyAlignment="1">
      <alignment vertical="center"/>
    </xf>
    <xf numFmtId="0" fontId="15" fillId="32" borderId="61" xfId="0" applyFont="1" applyFill="1" applyBorder="1" applyAlignment="1">
      <alignment vertical="center" wrapText="1"/>
    </xf>
    <xf numFmtId="0" fontId="15" fillId="32" borderId="40" xfId="0" applyFont="1" applyFill="1" applyBorder="1" applyAlignment="1">
      <alignment vertical="center" wrapText="1"/>
    </xf>
    <xf numFmtId="0" fontId="10" fillId="32" borderId="11" xfId="0" applyFont="1" applyFill="1" applyBorder="1" applyAlignment="1">
      <alignment vertical="center" wrapText="1"/>
    </xf>
    <xf numFmtId="0" fontId="0" fillId="32" borderId="36" xfId="0" applyFill="1" applyBorder="1" applyAlignment="1">
      <alignment vertical="center" wrapText="1"/>
    </xf>
    <xf numFmtId="0" fontId="10" fillId="32" borderId="79" xfId="0" applyFont="1" applyFill="1" applyBorder="1" applyAlignment="1">
      <alignment vertical="center" wrapText="1"/>
    </xf>
    <xf numFmtId="0" fontId="15" fillId="32" borderId="79" xfId="0" applyFont="1" applyFill="1" applyBorder="1" applyAlignment="1">
      <alignment vertical="center" wrapText="1"/>
    </xf>
    <xf numFmtId="0" fontId="36" fillId="32" borderId="0" xfId="0" applyFont="1" applyFill="1" applyBorder="1" applyAlignment="1">
      <alignment horizontal="center" vertical="center"/>
    </xf>
    <xf numFmtId="0" fontId="0" fillId="32" borderId="0" xfId="0" applyFill="1" applyBorder="1" applyAlignment="1">
      <alignment horizontal="center" vertical="center"/>
    </xf>
    <xf numFmtId="0" fontId="10" fillId="32" borderId="61" xfId="0" applyFont="1" applyFill="1" applyBorder="1" applyAlignment="1">
      <alignment vertical="center" wrapText="1"/>
    </xf>
    <xf numFmtId="0" fontId="31" fillId="32" borderId="0" xfId="0" applyFont="1" applyFill="1" applyBorder="1" applyAlignment="1">
      <alignment vertical="center" wrapText="1"/>
    </xf>
    <xf numFmtId="0" fontId="10" fillId="32" borderId="0" xfId="0" applyFont="1" applyFill="1" applyBorder="1" applyAlignment="1">
      <alignment vertical="center" wrapText="1"/>
    </xf>
    <xf numFmtId="0" fontId="15" fillId="32" borderId="0" xfId="0" applyFont="1" applyFill="1" applyBorder="1" applyAlignment="1">
      <alignment vertical="center" wrapText="1"/>
    </xf>
    <xf numFmtId="3" fontId="0" fillId="24" borderId="33" xfId="0" applyNumberFormat="1" applyFill="1" applyBorder="1" applyAlignment="1" applyProtection="1">
      <alignment horizontal="right" vertical="center" indent="2"/>
      <protection locked="0"/>
    </xf>
    <xf numFmtId="0" fontId="0" fillId="0" borderId="22" xfId="0" applyBorder="1" applyAlignment="1" applyProtection="1">
      <alignment horizontal="right" vertical="center" indent="2"/>
      <protection locked="0"/>
    </xf>
    <xf numFmtId="3" fontId="0" fillId="24" borderId="38" xfId="0" applyNumberFormat="1" applyFill="1" applyBorder="1" applyAlignment="1" applyProtection="1">
      <alignment horizontal="right" vertical="center" indent="2"/>
    </xf>
    <xf numFmtId="0" fontId="0" fillId="0" borderId="23" xfId="0" applyBorder="1" applyAlignment="1" applyProtection="1">
      <alignment horizontal="right" vertical="center" indent="2"/>
    </xf>
    <xf numFmtId="0" fontId="51" fillId="32" borderId="0" xfId="0" applyFont="1" applyFill="1" applyBorder="1" applyAlignment="1">
      <alignment vertical="center" wrapText="1"/>
    </xf>
    <xf numFmtId="0" fontId="79" fillId="0" borderId="0" xfId="0" applyFont="1" applyAlignment="1">
      <alignment vertical="center"/>
    </xf>
    <xf numFmtId="0" fontId="51" fillId="32" borderId="0" xfId="0" applyFont="1" applyFill="1" applyBorder="1" applyAlignment="1">
      <alignment horizontal="right" vertical="center" wrapText="1"/>
    </xf>
    <xf numFmtId="0" fontId="0" fillId="0" borderId="0" xfId="0" applyAlignment="1">
      <alignment horizontal="right" vertical="center" wrapText="1"/>
    </xf>
    <xf numFmtId="0" fontId="51" fillId="32" borderId="0" xfId="0" applyFont="1" applyFill="1" applyBorder="1" applyAlignment="1">
      <alignment vertical="center"/>
    </xf>
    <xf numFmtId="3" fontId="0" fillId="24" borderId="33" xfId="0" applyNumberFormat="1" applyFill="1" applyBorder="1" applyAlignment="1" applyProtection="1">
      <alignment horizontal="right" vertical="center" indent="2"/>
    </xf>
    <xf numFmtId="3" fontId="0" fillId="0" borderId="22" xfId="0" applyNumberFormat="1" applyBorder="1" applyAlignment="1" applyProtection="1">
      <alignment horizontal="right" vertical="center" indent="2"/>
    </xf>
    <xf numFmtId="10" fontId="0" fillId="24" borderId="33" xfId="0" applyNumberFormat="1" applyFill="1" applyBorder="1" applyAlignment="1" applyProtection="1">
      <alignment horizontal="right" vertical="center" indent="2"/>
      <protection locked="0"/>
    </xf>
    <xf numFmtId="10" fontId="0" fillId="0" borderId="22" xfId="0" applyNumberFormat="1" applyBorder="1" applyAlignment="1" applyProtection="1">
      <alignment horizontal="right" vertical="center" indent="2"/>
      <protection locked="0"/>
    </xf>
    <xf numFmtId="0" fontId="15" fillId="32" borderId="39" xfId="0" applyFont="1" applyFill="1" applyBorder="1" applyAlignment="1">
      <alignment vertical="center" wrapText="1"/>
    </xf>
    <xf numFmtId="0" fontId="15" fillId="32" borderId="39" xfId="0" applyFont="1" applyFill="1" applyBorder="1" applyAlignment="1">
      <alignment vertical="center"/>
    </xf>
    <xf numFmtId="3" fontId="0" fillId="24" borderId="39" xfId="0" applyNumberFormat="1" applyFill="1" applyBorder="1" applyAlignment="1" applyProtection="1">
      <alignment horizontal="right" vertical="center" indent="2"/>
      <protection locked="0"/>
    </xf>
    <xf numFmtId="0" fontId="0" fillId="0" borderId="59" xfId="0" applyBorder="1" applyAlignment="1" applyProtection="1">
      <alignment horizontal="right" vertical="center" indent="2"/>
      <protection locked="0"/>
    </xf>
    <xf numFmtId="3" fontId="0" fillId="24" borderId="38" xfId="0" applyNumberFormat="1" applyFill="1" applyBorder="1" applyAlignment="1" applyProtection="1">
      <alignment horizontal="right" vertical="center" indent="2"/>
      <protection locked="0"/>
    </xf>
    <xf numFmtId="0" fontId="0" fillId="0" borderId="23" xfId="0" applyBorder="1" applyAlignment="1" applyProtection="1">
      <alignment horizontal="right" vertical="center" indent="2"/>
      <protection locked="0"/>
    </xf>
    <xf numFmtId="3" fontId="0" fillId="0" borderId="23" xfId="0" applyNumberFormat="1" applyBorder="1" applyAlignment="1" applyProtection="1">
      <alignment horizontal="right" vertical="center" indent="2"/>
    </xf>
    <xf numFmtId="0" fontId="59" fillId="0" borderId="0" xfId="0" applyFont="1" applyAlignment="1">
      <alignment vertical="center"/>
    </xf>
    <xf numFmtId="0" fontId="10" fillId="32" borderId="39" xfId="0" applyFont="1" applyFill="1" applyBorder="1" applyAlignment="1">
      <alignment vertical="center" wrapText="1"/>
    </xf>
    <xf numFmtId="0" fontId="10" fillId="32" borderId="39" xfId="0" applyFont="1" applyFill="1" applyBorder="1" applyAlignment="1">
      <alignment vertical="center"/>
    </xf>
    <xf numFmtId="0" fontId="36" fillId="32" borderId="0" xfId="0" applyFont="1" applyFill="1" applyAlignment="1">
      <alignment vertical="center" wrapText="1"/>
    </xf>
    <xf numFmtId="49" fontId="36" fillId="24" borderId="63" xfId="0" applyNumberFormat="1" applyFont="1" applyFill="1" applyBorder="1" applyAlignment="1" applyProtection="1">
      <alignment horizontal="left" vertical="center"/>
      <protection locked="0"/>
    </xf>
    <xf numFmtId="49" fontId="36" fillId="24" borderId="64" xfId="0" applyNumberFormat="1" applyFont="1" applyFill="1" applyBorder="1" applyAlignment="1" applyProtection="1">
      <alignment horizontal="left" vertical="center"/>
      <protection locked="0"/>
    </xf>
    <xf numFmtId="49" fontId="36" fillId="24" borderId="57" xfId="0" applyNumberFormat="1" applyFont="1" applyFill="1" applyBorder="1" applyAlignment="1" applyProtection="1">
      <alignment horizontal="left" vertical="center"/>
      <protection locked="0"/>
    </xf>
    <xf numFmtId="0" fontId="0" fillId="0" borderId="0" xfId="0" applyAlignment="1">
      <alignment horizontal="left"/>
    </xf>
    <xf numFmtId="0" fontId="59" fillId="24" borderId="63" xfId="0" applyFont="1" applyFill="1" applyBorder="1" applyAlignment="1" applyProtection="1">
      <alignment horizontal="left" vertical="center"/>
      <protection locked="0"/>
    </xf>
    <xf numFmtId="0" fontId="59" fillId="24" borderId="57" xfId="0" applyFont="1" applyFill="1" applyBorder="1" applyAlignment="1" applyProtection="1">
      <alignment horizontal="left" vertical="center"/>
      <protection locked="0"/>
    </xf>
    <xf numFmtId="0" fontId="59" fillId="26" borderId="65" xfId="0" applyFont="1" applyFill="1" applyBorder="1" applyAlignment="1">
      <alignment horizontal="left"/>
    </xf>
    <xf numFmtId="0" fontId="59" fillId="26" borderId="65" xfId="0" applyFont="1" applyFill="1" applyBorder="1" applyAlignment="1">
      <alignment horizontal="left" vertical="center"/>
    </xf>
    <xf numFmtId="0" fontId="59" fillId="26" borderId="0" xfId="0" applyFont="1" applyFill="1" applyAlignment="1">
      <alignment horizontal="left" vertical="center"/>
    </xf>
    <xf numFmtId="0" fontId="36" fillId="26" borderId="18" xfId="0" applyFont="1" applyFill="1" applyBorder="1" applyAlignment="1">
      <alignment horizontal="left" vertical="center" indent="5"/>
    </xf>
    <xf numFmtId="0" fontId="36" fillId="26" borderId="0" xfId="0" applyFont="1" applyFill="1" applyAlignment="1">
      <alignment horizontal="left" vertical="center" indent="5"/>
    </xf>
    <xf numFmtId="0" fontId="36" fillId="26" borderId="0" xfId="0" applyFont="1" applyFill="1" applyAlignment="1">
      <alignment horizontal="center"/>
    </xf>
    <xf numFmtId="0" fontId="10" fillId="26" borderId="38" xfId="0" applyFont="1" applyFill="1" applyBorder="1" applyAlignment="1">
      <alignment horizontal="left" vertical="center" wrapText="1"/>
    </xf>
    <xf numFmtId="0" fontId="36" fillId="0" borderId="0" xfId="0" applyFont="1" applyAlignment="1">
      <alignment horizontal="center"/>
    </xf>
    <xf numFmtId="0" fontId="51" fillId="26" borderId="79" xfId="0" applyFont="1" applyFill="1" applyBorder="1" applyAlignment="1">
      <alignment horizontal="left" vertical="center" wrapText="1"/>
    </xf>
    <xf numFmtId="0" fontId="0" fillId="0" borderId="79" xfId="0" applyBorder="1" applyAlignment="1">
      <alignment horizontal="left" wrapText="1"/>
    </xf>
    <xf numFmtId="0" fontId="63" fillId="26" borderId="79" xfId="0" applyFont="1" applyFill="1" applyBorder="1" applyAlignment="1">
      <alignment horizontal="right" vertical="center" wrapText="1"/>
    </xf>
    <xf numFmtId="0" fontId="0" fillId="0" borderId="79" xfId="0" applyBorder="1" applyAlignment="1">
      <alignment wrapText="1"/>
    </xf>
    <xf numFmtId="0" fontId="10" fillId="26" borderId="20" xfId="0" applyFont="1" applyFill="1" applyBorder="1" applyAlignment="1">
      <alignment horizontal="left" vertical="center" wrapText="1"/>
    </xf>
    <xf numFmtId="0" fontId="10" fillId="26" borderId="39" xfId="0" applyFont="1" applyFill="1" applyBorder="1" applyAlignment="1">
      <alignment horizontal="left" vertical="center" wrapText="1"/>
    </xf>
    <xf numFmtId="0" fontId="59" fillId="25" borderId="0" xfId="0" applyFont="1" applyFill="1" applyAlignment="1" applyProtection="1">
      <alignment vertical="center" wrapText="1"/>
      <protection locked="0"/>
    </xf>
    <xf numFmtId="0" fontId="47" fillId="25" borderId="0" xfId="0" applyFont="1" applyFill="1" applyAlignment="1"/>
    <xf numFmtId="0" fontId="59" fillId="25" borderId="0" xfId="0" applyFont="1" applyFill="1" applyAlignment="1"/>
    <xf numFmtId="0" fontId="60" fillId="25" borderId="0" xfId="0" applyFont="1" applyFill="1" applyAlignment="1"/>
    <xf numFmtId="0" fontId="61" fillId="25" borderId="0" xfId="0" applyFont="1" applyFill="1" applyAlignment="1"/>
    <xf numFmtId="0" fontId="57" fillId="25" borderId="0" xfId="0" applyFont="1" applyFill="1" applyAlignment="1"/>
    <xf numFmtId="0" fontId="58" fillId="25" borderId="0" xfId="0" applyFont="1" applyFill="1" applyAlignment="1"/>
    <xf numFmtId="0" fontId="2" fillId="25" borderId="0" xfId="0" applyFont="1" applyFill="1" applyAlignment="1" applyProtection="1">
      <alignment vertical="center" wrapText="1"/>
      <protection locked="0"/>
    </xf>
    <xf numFmtId="0" fontId="59" fillId="25" borderId="0" xfId="0" applyFont="1" applyFill="1" applyAlignment="1">
      <alignment vertical="center"/>
    </xf>
    <xf numFmtId="14" fontId="60" fillId="25" borderId="0" xfId="0" applyNumberFormat="1" applyFont="1" applyFill="1" applyAlignment="1" applyProtection="1">
      <alignment horizontal="left"/>
      <protection locked="0"/>
    </xf>
    <xf numFmtId="0" fontId="60" fillId="25" borderId="0" xfId="0" applyFont="1" applyFill="1" applyAlignment="1" applyProtection="1">
      <alignment horizontal="left"/>
      <protection locked="0"/>
    </xf>
    <xf numFmtId="0" fontId="59" fillId="25" borderId="0" xfId="0" applyFont="1" applyFill="1" applyAlignment="1" applyProtection="1">
      <alignment vertical="top"/>
      <protection locked="0"/>
    </xf>
    <xf numFmtId="0" fontId="60" fillId="25" borderId="0" xfId="0" applyFont="1" applyFill="1" applyAlignment="1" applyProtection="1">
      <protection locked="0"/>
    </xf>
    <xf numFmtId="0" fontId="51" fillId="25" borderId="0" xfId="0" applyFont="1" applyFill="1" applyAlignment="1">
      <alignment horizontal="center"/>
    </xf>
    <xf numFmtId="0" fontId="36" fillId="25" borderId="0" xfId="0" applyFont="1" applyFill="1" applyAlignment="1" applyProtection="1">
      <alignment horizontal="right"/>
      <protection locked="0"/>
    </xf>
    <xf numFmtId="0" fontId="36" fillId="0" borderId="0" xfId="0" applyFont="1" applyAlignment="1" applyProtection="1">
      <alignment horizontal="right"/>
      <protection locked="0"/>
    </xf>
    <xf numFmtId="166" fontId="64" fillId="26" borderId="0" xfId="0" applyNumberFormat="1" applyFont="1" applyFill="1" applyBorder="1" applyAlignment="1">
      <alignment horizontal="left" vertical="center" wrapText="1"/>
    </xf>
    <xf numFmtId="0" fontId="65" fillId="0" borderId="0" xfId="0" applyFont="1" applyAlignment="1">
      <alignment horizontal="left" vertical="center" wrapText="1"/>
    </xf>
    <xf numFmtId="0" fontId="13" fillId="27" borderId="0" xfId="0" applyFont="1" applyFill="1" applyBorder="1" applyAlignment="1">
      <alignment horizontal="center" wrapText="1"/>
    </xf>
    <xf numFmtId="0" fontId="0" fillId="0" borderId="0" xfId="0" applyBorder="1" applyAlignment="1">
      <alignment horizontal="center" wrapText="1"/>
    </xf>
    <xf numFmtId="0" fontId="17" fillId="26" borderId="0" xfId="0" applyFont="1" applyFill="1" applyAlignment="1">
      <alignment horizontal="center" vertical="center"/>
    </xf>
    <xf numFmtId="0" fontId="13" fillId="26" borderId="64" xfId="0" applyFont="1" applyFill="1" applyBorder="1" applyAlignment="1">
      <alignment vertical="top"/>
    </xf>
    <xf numFmtId="166" fontId="7" fillId="26" borderId="79" xfId="0" applyNumberFormat="1" applyFont="1" applyFill="1" applyBorder="1" applyAlignment="1">
      <alignment horizontal="center"/>
    </xf>
    <xf numFmtId="0" fontId="0" fillId="0" borderId="79" xfId="0" applyBorder="1" applyAlignment="1">
      <alignment horizontal="center"/>
    </xf>
    <xf numFmtId="0" fontId="58" fillId="0" borderId="91" xfId="0" applyFont="1" applyBorder="1" applyAlignment="1" applyProtection="1">
      <alignment horizontal="center"/>
      <protection locked="0"/>
    </xf>
    <xf numFmtId="0" fontId="51" fillId="26" borderId="0" xfId="0" applyFont="1" applyFill="1" applyAlignment="1" applyProtection="1">
      <alignment horizontal="center" wrapText="1"/>
    </xf>
    <xf numFmtId="0" fontId="57" fillId="24" borderId="0" xfId="0" applyFont="1" applyFill="1" applyAlignment="1" applyProtection="1">
      <protection locked="0"/>
    </xf>
    <xf numFmtId="0" fontId="0" fillId="0" borderId="0" xfId="0" applyAlignment="1" applyProtection="1">
      <protection locked="0"/>
    </xf>
    <xf numFmtId="0" fontId="0" fillId="0" borderId="92" xfId="0" applyBorder="1" applyAlignment="1" applyProtection="1">
      <protection locked="0"/>
    </xf>
    <xf numFmtId="0" fontId="57" fillId="26" borderId="0" xfId="0" applyFont="1" applyFill="1" applyAlignment="1" applyProtection="1"/>
    <xf numFmtId="0" fontId="0" fillId="26" borderId="0" xfId="0" applyFill="1" applyAlignment="1" applyProtection="1"/>
    <xf numFmtId="0" fontId="0" fillId="0" borderId="0" xfId="0" applyAlignment="1" applyProtection="1"/>
    <xf numFmtId="0" fontId="58" fillId="26" borderId="0" xfId="0" applyFont="1" applyFill="1" applyAlignment="1" applyProtection="1">
      <alignment wrapText="1"/>
    </xf>
    <xf numFmtId="0" fontId="58" fillId="26" borderId="0" xfId="0" applyFont="1" applyFill="1" applyAlignment="1" applyProtection="1"/>
    <xf numFmtId="0" fontId="57" fillId="0" borderId="0" xfId="0" applyFont="1" applyAlignment="1" applyProtection="1">
      <alignment horizontal="left"/>
      <protection locked="0"/>
    </xf>
    <xf numFmtId="0" fontId="57" fillId="0" borderId="0" xfId="0" applyFont="1" applyAlignment="1" applyProtection="1">
      <protection locked="0"/>
    </xf>
    <xf numFmtId="0" fontId="76" fillId="26" borderId="0" xfId="0" applyFont="1" applyFill="1" applyAlignment="1" applyProtection="1">
      <alignment horizontal="center" wrapText="1"/>
    </xf>
    <xf numFmtId="0" fontId="75" fillId="26" borderId="0" xfId="0" applyFont="1" applyFill="1" applyAlignment="1" applyProtection="1">
      <alignment wrapText="1"/>
    </xf>
    <xf numFmtId="0" fontId="0" fillId="26" borderId="0" xfId="0" applyFill="1" applyAlignment="1" applyProtection="1">
      <alignment wrapText="1"/>
    </xf>
    <xf numFmtId="0" fontId="57" fillId="0" borderId="0" xfId="0" applyFont="1" applyAlignment="1" applyProtection="1"/>
    <xf numFmtId="0" fontId="58" fillId="0" borderId="0" xfId="0" applyFont="1" applyAlignment="1" applyProtection="1">
      <protection locked="0"/>
    </xf>
    <xf numFmtId="0" fontId="58" fillId="0" borderId="0" xfId="0" applyFont="1" applyAlignment="1" applyProtection="1"/>
  </cellXfs>
  <cellStyles count="54">
    <cellStyle name="20 % – Zvýraznění1" xfId="1"/>
    <cellStyle name="20 % – Zvýraznění2" xfId="2"/>
    <cellStyle name="20 % – Zvýraznění3" xfId="3"/>
    <cellStyle name="20 % – Zvýraznění4" xfId="4"/>
    <cellStyle name="20 % – Zvýraznění5" xfId="5"/>
    <cellStyle name="20 % – Zvýraznění6" xfId="6"/>
    <cellStyle name="40 % – Zvýraznění1" xfId="7"/>
    <cellStyle name="40 % – Zvýraznění2" xfId="8"/>
    <cellStyle name="40 % – Zvýraznění3" xfId="9"/>
    <cellStyle name="40 % – Zvýraznění4" xfId="10"/>
    <cellStyle name="40 % – Zvýraznění5" xfId="11"/>
    <cellStyle name="40 % – Zvýraznění6" xfId="12"/>
    <cellStyle name="60 % – Zvýraznění1" xfId="13"/>
    <cellStyle name="60 % – Zvýraznění2" xfId="14"/>
    <cellStyle name="60 % – Zvýraznění3" xfId="15"/>
    <cellStyle name="60 % – Zvýraznění4" xfId="16"/>
    <cellStyle name="60 % – Zvýraznění5" xfId="17"/>
    <cellStyle name="60 % – Zvýraznění6" xfId="18"/>
    <cellStyle name="Celkem" xfId="19"/>
    <cellStyle name="Comma0" xfId="20"/>
    <cellStyle name="Currency0" xfId="21"/>
    <cellStyle name="Date" xfId="22"/>
    <cellStyle name="Fixed" xfId="23"/>
    <cellStyle name="Heading 1" xfId="24"/>
    <cellStyle name="Heading 2" xfId="25"/>
    <cellStyle name="Hypertextový odkaz" xfId="26" builtinId="8"/>
    <cellStyle name="Hypertextový odkaz 2" xfId="52"/>
    <cellStyle name="Chybně" xfId="27"/>
    <cellStyle name="Kontrolní buňka" xfId="28"/>
    <cellStyle name="Nadpis 1" xfId="29"/>
    <cellStyle name="Nadpis 2" xfId="30"/>
    <cellStyle name="Nadpis 3" xfId="31"/>
    <cellStyle name="Nadpis 4" xfId="32"/>
    <cellStyle name="Název" xfId="33"/>
    <cellStyle name="Neutrální" xfId="34"/>
    <cellStyle name="normální" xfId="0" builtinId="0"/>
    <cellStyle name="normální 2" xfId="51"/>
    <cellStyle name="Normální 3" xfId="50"/>
    <cellStyle name="Normální 4" xfId="53"/>
    <cellStyle name="Poznámka" xfId="35"/>
    <cellStyle name="Propojená buňka" xfId="36"/>
    <cellStyle name="Správně" xfId="37"/>
    <cellStyle name="Text upozornění" xfId="38"/>
    <cellStyle name="Total" xfId="39"/>
    <cellStyle name="Vstup" xfId="40"/>
    <cellStyle name="Výpočet" xfId="41"/>
    <cellStyle name="Výstup" xfId="42"/>
    <cellStyle name="Vysvětlující text" xfId="43"/>
    <cellStyle name="Zvýraznění 1" xfId="44"/>
    <cellStyle name="Zvýraznění 2" xfId="45"/>
    <cellStyle name="Zvýraznění 3" xfId="46"/>
    <cellStyle name="Zvýraznění 4" xfId="47"/>
    <cellStyle name="Zvýraznění 5" xfId="48"/>
    <cellStyle name="Zvýraznění 6" xfId="49"/>
  </cellStyles>
  <dxfs count="98">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numFmt numFmtId="0" formatCode="General"/>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numFmt numFmtId="0" formatCode="General"/>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3" formatCode="#,##0"/>
    </dxf>
    <dxf>
      <font>
        <b val="0"/>
        <i val="0"/>
        <strike val="0"/>
        <condense val="0"/>
        <extend val="0"/>
        <outline val="0"/>
        <shadow val="0"/>
        <u val="none"/>
        <vertAlign val="baseline"/>
        <sz val="10"/>
        <color auto="1"/>
        <name val="Tahoma"/>
        <scheme val="none"/>
      </font>
      <numFmt numFmtId="0" formatCode="General"/>
    </dxf>
    <dxf>
      <font>
        <b val="0"/>
        <i val="0"/>
        <strike val="0"/>
        <condense val="0"/>
        <extend val="0"/>
        <outline val="0"/>
        <shadow val="0"/>
        <u val="none"/>
        <vertAlign val="baseline"/>
        <sz val="10"/>
        <color auto="1"/>
        <name val="Tahoma"/>
        <scheme val="none"/>
      </font>
      <numFmt numFmtId="0" formatCode="General"/>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Tahoma"/>
        <scheme val="none"/>
      </font>
    </dxf>
    <dxf>
      <font>
        <b val="0"/>
        <i val="0"/>
        <strike val="0"/>
        <condense val="0"/>
        <extend val="0"/>
        <outline val="0"/>
        <shadow val="0"/>
        <u val="none"/>
        <vertAlign val="baseline"/>
        <sz val="10"/>
        <color rgb="FF000000"/>
        <name val="Tahoma"/>
        <scheme val="none"/>
      </font>
    </dxf>
    <dxf>
      <font>
        <b val="0"/>
        <i val="0"/>
        <strike val="0"/>
        <condense val="0"/>
        <extend val="0"/>
        <outline val="0"/>
        <shadow val="0"/>
        <u val="none"/>
        <vertAlign val="baseline"/>
        <sz val="10"/>
        <color auto="1"/>
        <name val="Tahoma"/>
        <scheme val="none"/>
      </font>
    </dxf>
    <dxf>
      <numFmt numFmtId="0" formatCode="General"/>
    </dxf>
    <dxf>
      <font>
        <b val="0"/>
        <i val="0"/>
        <strike val="0"/>
        <condense val="0"/>
        <extend val="0"/>
        <outline val="0"/>
        <shadow val="0"/>
        <u val="none"/>
        <vertAlign val="baseline"/>
        <sz val="10"/>
        <color auto="1"/>
        <name val="Tahoma"/>
        <scheme val="none"/>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10"/>
        <color auto="1"/>
        <name val="Tahoma"/>
        <scheme val="none"/>
      </font>
    </dxf>
    <dxf>
      <numFmt numFmtId="3" formatCode="#,##0"/>
    </dxf>
    <dxf>
      <numFmt numFmtId="3" formatCode="#,##0"/>
    </dxf>
    <dxf>
      <numFmt numFmtId="3" formatCode="#,##0"/>
    </dxf>
    <dxf>
      <numFmt numFmtId="3" formatCode="#,##0"/>
    </dxf>
    <dxf>
      <numFmt numFmtId="0" formatCode="General"/>
    </dxf>
    <dxf>
      <numFmt numFmtId="0" formatCode="General"/>
    </dxf>
    <dxf>
      <numFmt numFmtId="0" formatCode="General"/>
    </dxf>
    <dxf>
      <font>
        <b val="0"/>
        <i val="0"/>
        <strike val="0"/>
        <condense val="0"/>
        <extend val="0"/>
        <outline val="0"/>
        <shadow val="0"/>
        <u val="none"/>
        <vertAlign val="baseline"/>
        <sz val="10"/>
        <color auto="1"/>
        <name val="Tahoma"/>
        <scheme val="none"/>
      </font>
    </dxf>
    <dxf>
      <numFmt numFmtId="3" formatCode="#,##0"/>
    </dxf>
    <dxf>
      <numFmt numFmtId="0" formatCode="General"/>
    </dxf>
    <dxf>
      <numFmt numFmtId="0" formatCode="Genera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99"/>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FFCC"/>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CC99"/>
      <rgbColor rgb="00A6CAF0"/>
      <rgbColor rgb="00CC9CCC"/>
      <rgbColor rgb="00CC99FF"/>
      <rgbColor rgb="00FFCC99"/>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9966"/>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PDP8">
              <xs:complexType>
                <xs:sequence>
                  <xs:element maxOccurs="1" minOccurs="1" name="VetaD">
                    <xs:complexType>
                      <xs:attribute name="kc_dppiv6" use="optional">
                        <xs:annotation>
                          <xs:documentation>Tento řádek bude vyplněn současně se ř. 3, přechází-li poslední známá daňová ztráta do částky daně (v tomto případě se na ř. 6 uvede částka ze ř. 4 se znaménkem mínus (–)) nebo naopak z poslední známé částky daně do daňové ztráty (v tomto případě se na ř. 6 uvede částka ze ř. 5 se znaménkem plus (+)).</xs:documentation>
                        </xs:annotation>
                        <xs:simpleType>
                          <xs:restriction base="xs:decimal">
                            <xs:totalDigits value="14"/>
                            <xs:fractionDigits value="0"/>
                          </xs:restriction>
                        </xs:simpleType>
                      </xs:attribute>
                      <xs:attribute name="kc_v_3" use="optional">
                        <xs:annotation>
                          <xs:documentation>Daňoví nerezidenti (§ 17 odst. 4 zákona), kteří &lt;strong&gt;jsou&lt;/strong&gt; rezidenty členského státu Evropské unie nebo dalších států tvořících Evropský hospodářský prostor, uvedou na tomto řádku celkovou částku daně, která jim byla vybrána srážkou všemi plátci z příjmů podle § 22 odst. 1 písm. b), c), f) a g) bodů 1, 2, 4, 5, 6, 12 až 14 zákona, kterou uplatňují k zápočtu na celkovou daň vztahující se k příjmům ze zdrojů na území České republiky, za zdaňovací období nebo za období, za které se podává daňové přiznání. Rozčlenění celkové částky podle jednotlivých plátců se provede na zvláštní příloze.</xs:documentation>
                        </xs:annotation>
                        <xs:simpleType>
                          <xs:restriction base="xs:decimal">
                            <xs:totalDigits value="14"/>
                            <xs:fractionDigits value="0"/>
                          </xs:restriction>
                        </xs:simpleType>
                      </xs:attribute>
                      <xs:attribute name="dapdpp_forma" use="required">
                        <xs:annotation>
                          <xs:documentation>Typ daňového přiznání.&lt;BR /&gt;&lt;STRONG&gt;B&lt;/STRONG&gt; - řádné&lt;BR /&gt;&lt;STRONG&gt;O&lt;/STRONG&gt; - řádné-opravné&lt;BR /&gt;&lt;STRONG&gt;D&lt;/STRONG&gt; - dodatečné&lt;BR /&gt;&lt;STRONG&gt;E&lt;/STRONG&gt; - dodatečné-opravné</xs:documentation>
                        </xs:annotation>
                        <xs:simpleType>
                          <xs:restriction base="xs:string">
                            <xs:minLength value="0"/>
                            <xs:maxLength value="1"/>
                          </xs:restriction>
                        </xs:simpleType>
                      </xs:attribute>
                      <xs:attribute fixed="DPP" name="k_uladis" use="required">
                        <xs:annotation>
                          <xs:documentation>musí obsahovat "DPP" - Daň z příjmů právnických osob</xs:documentation>
                        </xs:annotation>
                      </xs:attribute>
                      <xs:attribute name="kc_v_4" use="optional">
                        <xs:annotation>
                          <xs:documentation>Bude-li na ř. 340 II. oddílu vykázána částka &lt;= 200 Kč (viz § 38b zákona), použije se pro výpočet částky na tomto řádku zkrácený algoritmus ve tvaru (ř. 1 + ř. 2 + ř. 3).&lt;br /&gt;V případě vratitelného přeplatku může poplatník požádat správce daně o jeho použití na úhradu nedoplatku, který má u jiného správce daně, nebo na úhradu nedoplatku jiného daňového subjektu u téhož nebo jiného správce daně (§ 155 odst. 1 DŘ) anebo o jeho vrácení (§ 155 odst. 2 DŘ).</xs:documentation>
                        </xs:annotation>
                        <xs:simpleType>
                          <xs:restriction base="xs:decimal">
                            <xs:totalDigits value="14"/>
                            <xs:fractionDigits value="0"/>
                          </xs:restriction>
                        </xs:simpleType>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c_ufo_cil" use="required">
                        <xs:annotation>
                          <xs:documentation>doplňte zbývající část oficiálního názvu svého místně příslušného finančního úřadu (např. – pro hlavní město Prahu, - pro Jihočeský kraj, apod.). Bude-li poplatník vybraným subjektem podle § 11 odst. 2 zákona o Finanční správě České republiky, doplní údaj slovy Specializovanému finančnímu úřadu.&lt;br /&gt;Pro hodnotu této položky použijte číselník Územní finanční orgány (ufo). Z číselníku se vkládá položka c_ufo.&lt;br /&gt;Položka obsahuje kritickou kontrolu: musí být vyplněno číslo existujícího FÚ.&lt;br&gt;
Pro popis číselníku Územní finanční orgány klikněte &lt;a href="http://adisepo.mfcr.cz/adis/jepo/epo/ciselnik_ukazka.htm?C=ufo"&gt;zde&lt;/a&gt;.</xs:documentation>
                        </xs:annotation>
                        <xs:simpleType>
                          <xs:restriction base="xs:decimal">
                            <xs:totalDigits value="4"/>
                            <xs:fractionDigits value="0"/>
                          </xs:restriction>
                        </xs:simpleType>
                      </xs:attribute>
                      <xs:attribute name="zvl_pr" use="optional">
                        <xs:annotation>
                          <xs:documentation>Počet zvláštních příloh. Počet zvláštních příloh se vyplňuje automaticky.</xs:documentation>
                        </xs:annotation>
                        <xs:simpleType>
                          <xs:restriction base="xs:decimal">
                            <xs:totalDigits value="3"/>
                            <xs:fractionDigits value="0"/>
                          </xs:restriction>
                        </xs:simpleType>
                      </xs:attribute>
                      <xs:attribute name="hl_cin_2" use="optional">
                        <xs:annotation>
                          <xs:documentation>uvede se slovní označení předmětu činnosti vykonávané poplatníkem (hlavní činnost). Pokud bylo vykonáváno více činností, uvedou se maximálně dvě činnosti, z nichž dosažené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zakl_if" use="optional">
                        <xs:annotation>
                          <xs:documentation>Poplatník typu 4 a poplatník typu 5 podílový fond uvede, zda je základním investičním fondem podle § 17b zákona.&lt;br /&gt;A - ano&lt;br /&gt;N - ne&lt;br /&gt;&lt;br&gt;Položka obsahuje kritické kontroly: hodnota musí být vyplněna pro polatníky typu (typ_popldpp) 4 a 5 (u poplatníků typu 5 pouze pokud se jedná o podílový fond - identifikován 9-místným vlastním číslem plátce); naopak pro poplatníky ostatních typů a poplatníky typu 5 (pokud se nejedná o podílový fond, ale o investiční společnost) hodnota vyplněna být nesmí.</xs:documentation>
                        </xs:annotation>
                        <xs:simpleType>
                          <xs:restriction base="xs:string">
                            <xs:minLength value="0"/>
                            <xs:maxLength value="1"/>
                          </xs:restriction>
                        </xs:simpleType>
                      </xs:attribute>
                      <xs:attribute name="p_pr_2od" use="optional">
                        <xs:annotation>
                          <xs:documentation>Počet příloh II. oddílu Počet příloh II. oddílu se vyplňuje automaticky.</xs:documentation>
                        </xs:annotation>
                        <xs:simpleType>
                          <xs:restriction base="xs:decimal">
                            <xs:totalDigits value="3"/>
                            <xs:fractionDigits value="0"/>
                          </xs:restriction>
                        </xs:simpleType>
                      </xs:attribute>
                      <xs:attribute name="audit" use="optional">
                        <xs:annotation>
                          <xs:documentation>uveďte, zda máte zákonnou povinnost ověření účetní závěrky auditorem.</xs:documentation>
                        </xs:annotation>
                        <xs:simpleType>
                          <xs:restriction base="xs:string">
                            <xs:minLength value="0"/>
                            <xs:maxLength value="1"/>
                          </xs:restriction>
                        </xs:simpleType>
                      </xs:attribute>
                      <xs:attribute name="kc_dppiv2" use="optional">
                        <xs:annotation>
                          <xs:documentation>Uvede se poslední známá částka daně vztahující se k danému zdaňovacímu období, a to i tehdy, bude-li na ř. 4 vykázána poslední známá daňová ztráta z příjmů zahrnovaných do obecného základu daně.</xs:documentation>
                        </xs:annotation>
                        <xs:simpleType>
                          <xs:restriction base="xs:decimal">
                            <xs:totalDigits value="14"/>
                            <xs:fractionDigits value="0"/>
                          </xs:restriction>
                        </xs:simpleType>
                      </xs:attribute>
                      <xs:attribute name="uc_zav" use="optional">
                        <xs:annotation>
                          <xs:documentation>Poplatníci, kteří vedou účetnictví, přikládají k daňovému přiznání účetní závěrku v rozsahu vymezeném v § 18 odst. 1 zákona o účetnictví; poplatníci, účetní jednotky uvedené v § 19a zákona o účetnictví, účetní závěrku sestavenou podle Mezinárodních účetních standardů.&lt;br /&gt;Při elektronickém podání daňového přiznání se účetní závěrkou poplatníků, účetních jednotek, které &lt;strong&gt;nejsou&lt;/strong&gt; povinny používat pro účtování a sestavování účetní závěrky Mezinárodní účetní standardy, rozumí elektronické přílohy &lt;strong&gt;Vybrané údaje z Rozvahy&lt;/strong&gt; a &lt;strong&gt;Vybrané údaje z Výkazu zisku a ztráty&lt;/strong&gt;, popřípadě &lt;strong&gt;Vybrané údaje z Přehledu o změnách vlastního kapitálu&lt;/strong&gt;, vyplňované s využitím údajů z Rozvahy a Výkazu zisku a ztráty, popřípadě Přehledu o změnách vlastního kapitálu, a &lt;strong&gt;Opis Přílohy účetní závěrky&lt;/strong&gt;, vkládaný jako samostatný soubor typu .doc, .docx, .xls, .xlsx, .pdf, .jpg, .txt nebo .rtf, s použitím tzv. &lt;strong&gt;E-přílohy&lt;/strong&gt;. Poplatníci, účetní jednotky, jimž zatím nejsou v programovém vybavení aplikace Elektronické podání pro finanční správu k dispozici elektronické přílohy nahrazující účetní závěrku se závazně stanoveným uspořádáním údajů, mohou tyto elektronické přílohy účinně nahradit elektronickými kopiemi Rozvahy, Výkazu zisku a ztráty, popřípadě Přehledu o změnách vlastního kapitálu, a Přílohy účetní závěrky, vkládanými prostřednictvím &lt;strong&gt;E-příloh&lt;/strong&gt;.&lt;br /&gt;Poplatníci, účetní jednotky, které &lt;strong&gt;jsou&lt;/strong&gt; povinny používat pro účtování a sestavování účetní závěrky Mezinárodní účetní standardy, mohou při elektronickém podání daňového přiznání účinně nahradit účetní závěrku elektronickými kopiemi jejích jednotlivých složek, vkládanými s použitím &lt;strong&gt;E-příloh&lt;/strong&gt;. Jako &lt;strong&gt;E-přílohu&lt;/strong&gt; lze podat též zvláštní přílohu se specifikací a kvantifi kací vlivů, z nichž vyplývá rozdíl mezi výsledkem hospodaření zjištěným podle Mezinárodních účetních standardů a výsledkem hospodaření zjištěným podle českých právních předpisů (§ 23 odst. 2 písm. a) zákona). Stejně mohou postupovat poplatníci, konsolidující účetní jednotky, jestliže využijí možnost podle § 23a odst. 2 zákona o účetnictví, a pro sestavení konsolidované účetní závěrky použijí Mezinárodní účetní standardy.&lt;br /&gt;Poplatníci, kteří po 1. lednu 2015 účtovali v soustavě &lt;strong&gt;jednoduchého účetnictví&lt;/strong&gt;, přikládají přehled o majetku a závazku a přehled o příjmech a výdajích podle § 15 odst. 5 zákona o účetnictví, ve znění platném do 31. prosince 2003. (Pro účetní období započatá od 1.1.2016 a později přikládají poplatníci, kteří mohou vést jednoduché účetnictví, přehledy podle §13b odst. 3 zákona o účetnictví ve znění od 1. ledna 2016, jejichž označení a obsahové vymezení je stanoveno přílohou č. 1 a přílohou č. 2 k vyhlášce, kterou se provádějí některá ustanovení zákona o účetnictví, pro účetní jednotky, které vedou jednoduché účetnictví.) Při elektronickém podání daňového přiznání mohou být tyto výkazy účinně nahrazeny jejich elektronickými kopiemi, vkládanými jako &lt;strong&gt;E-přílohy&lt;/strong&gt;.</xs:documentation>
                        </xs:annotation>
                        <xs:simpleType>
                          <xs:restriction base="xs:string">
                            <xs:minLength value="0"/>
                            <xs:maxLength value="1"/>
                          </xs:restriction>
                        </xs:simpleType>
                      </xs:attribute>
                      <xs:attribute name="kc_dppiv3" use="optional">
                        <xs:annotation>
                          <xs:documentation>Tento řádek bude vyplněn současně se ř. 6, přechází-li poslední známá částka daně do daňové ztráty (v tomto případě se na ř. 3 uvede částka ze ř. 1 se znaménkem minus (–)) nebo naopak z poslední známé daňové ztráty do částky daně (v tomto případě se na ř. 3 uvede částka ze ř. 2 se znaménkem plus (+)).</xs:documentation>
                        </xs:annotation>
                        <xs:simpleType>
                          <xs:restriction base="xs:decimal">
                            <xs:totalDigits value="14"/>
                            <xs:fractionDigits value="0"/>
                          </xs:restriction>
                        </xs:simpleType>
                      </xs:attribute>
                      <xs:attribute name="spoj_zahr" use="optional">
                        <xs:annotation>
                          <xs:documentation>Poplatník uvede, zda uskutečnil či neuskutečnil transakce s osobou kapitálově spojenou (§ 23 odst. 7 písm a) zákona) či jinak spojenou (§ 23 odst. 7 písm. b) zákona), a to s použitím těchto kódů:&lt;br&gt;T - transakce uskutečněné s tuzemskou spojenou osobou&lt;br&gt;Z - transakce uskutečněné se zahraniční spojenou osobou&lt;br&gt;A - transakce uskutečněné s tuzemskou i zahraniční spojenou osobou&lt;br&gt;N - žádné uskutečněné transakce se spojenou osobou&lt;br&gt;Samostatná příloha k položce 12 I. oddílu se vyplňuje vždy, pokud byly se spojenou osobou uskutečněny transakce a současně, jsou splněny podmínky uvedené v dílčích pokynech pro její vyplnění.&lt;br /&gt;</xs:documentation>
                        </xs:annotation>
                        <xs:simpleType>
                          <xs:restriction base="xs:string">
                            <xs:minLength value="0"/>
                            <xs:maxLength value="1"/>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/&gt;501 pro&lt;br /&gt;Vyhlášku č.501/2002 Sb., kterou se provádějí některá ustanovení zákona č. 563/1991 Sb., o účetnictví, ve znění pozdějších předpisů, pro účetní jednotky, které jsou bankami a jinými finančními institucemi, v platném znění.&lt;br /&gt;&lt;br /&gt;502 pro&lt;br /&gt;Vyhlášku č.502/2002 Sb., kterou se provádějí některá ustanovení zákona č. 563/1991 Sb., o účetnictví, ve znění pozdějších předpisů, pro účetní jednotky, které jsou pojišťovnami, v platném znění.&lt;br /&gt;&lt;br /&gt;503 pro&lt;br /&gt;Vyhlášku č.503/2002 Sb., kterou se provádějí některá ustanovení zákona č. 563/1991 Sb., o účetnictví, ve znění pozdějších předpisů, pro zdravotní pojišťovny, v platném znění.&lt;br /&gt;&lt;br /&gt;504 pro&lt;br /&gt;Vyhlášku č. 504/2002 Sb., kterou se provádějí některá ustanovení zákona č. 563/1991 Sb., o účetnictví, ve znění pozdějších předpisů, pro účetní jednotky, u kterých hlavním předmětem činnosti není podnikání, pokud účtují v soustavě podvojného účetnictví, v platném znění.&lt;br /&gt;&lt;br /&gt;507 pro (platnost do 2015)&lt;br /&gt;Vyhlášku č. 507/2002 Sb., kterou se provádějí některá ustanovení zákona č. 563/1991 Sb., o účetnictví, ve znění pozdějších předpisů, pro účetní jednotky účtující v soustavě jednoduchého účetnictví, ve znění účinném do 31. prosince 2003, podle níž mohou doposud postupovat účetní jednotky vymezené § 38a zákona č. 563/1991 Sb., o účetnictví, v platném znění..&lt;br /&gt;&lt;br /&gt;325 pro (platnost od 2016, nahrazuje vyhlášku č. 507)&lt;br /&gt;Vyhlášku č. 325/2015 Sb., kterou se provádějí některá ustanovení zákona č. 563/1991 Sb., o účetnictví, ve znění pozdějších předpisů, pro účetní jednotky, které vedou jednoduché účetnictví, v platném znění&lt;br /&gt;&lt;br /&gt;410 pro&lt;br /&gt;Vyhlášku č. 410/2009 Sb., pro vybrané účetní jednotky, v platném znění, nebo jste účetní jednotkou podle § 38a zákona č. 563/1991 Sb., o účetnictví, ve znění pozdějších předpisů, která využívá možnost vést účetnictví podle zákona č. 563/1991 Sb., o účetnictví, ve znění zákona č. 117/1994 Sb., zákona č. 227/1997 Sb., zákona č. 492/2000 Sb., zákona č. 353/2001 Sb. a zákona č. 437/2003 Sb., a na kterou se vztahují ustanovení zákona č. 563/1991 Sb., o účetnictví, a jeho prováděcích právních předpisů, která upravují účtování v soustavě jednoduchého účetnictví, ve znění účinném k 31. prosinci 2003.&lt;br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může být použito pouze číslo vyhlášky platné pro dané ZO,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typ_zo" use="required">
                        <xs:annotation>
                          <xs:documentation>Poplatníci podávající daňové přiznání typu A uvedou ve volném rámečku příslušné písmeno § 21a zákona. Poplatníci, kteří podávají daňová přiznání typu B až T, uvedou v tomto rámečku, s použitím odkazu na příslušné písmeno § 21a zákona, informaci o zdaňovacím období, do něhož spadal poslední den období, za které je podáváno daňové přiznání; bude-li některé z těchto období delší než dvanáct měsíců, uvede se odkaz na písm. d) § 21a zákona.&lt;br /&gt;Položka obsahuje kritické kontroly: Pokud je hodnota A nebo B, nesmí být ZO delší než 1 rok.  </xs:documentation>
                        </xs:annotation>
                        <xs:simpleType>
                          <xs:restriction base="xs:string">
                            <xs:minLength value="0"/>
                            <xs:maxLength value="1"/>
                          </xs:restriction>
                        </xs:simpleType>
                      </xs:attribute>
                      <xs:attribute name="kc_dppiv5" use="optional">
                        <xs:annotation>
                          <xs:documentation>Uvede se poslední známá daňová ztráta vztahující se k danému zdaňovacímu období, a to i tehdy, bude-li na ř. 1 vykázána poslední známá částka daně z příjmů zahrnovaných do samostatného základu daně.</xs:documentation>
                        </xs:annotation>
                        <xs:simpleType>
                          <xs:restriction base="xs:decimal">
                            <xs:totalDigits value="14"/>
                            <xs:fractionDigits value="0"/>
                          </xs:restriction>
                        </xs:simpleType>
                      </xs:attribute>
                      <xs:attribute name="kc_dppiv4" use="optional">
                        <xs:annotation>
                          <xs:documentation>Na tomto řádku se uvede daňová ztráta ze ř. 220 II. oddílu, a to i tehdy, bude-li na ř. 2 vykázána částka daně z příjmů zahrnovaných do samostatného základu daně.</xs:documentation>
                        </xs:annotation>
                        <xs:simpleType>
                          <xs:restriction base="xs:decimal">
                            <xs:totalDigits value="14"/>
                            <xs:fractionDigits value="0"/>
                          </xs:restriction>
                        </xs:simpleType>
                      </xs:attribute>
                      <xs:attribute name="d_zjist" type="dateInMultiFormat" use="optional">
                        <xs:annotation>
                          <xs:documentation>Datum zjištění důvodů pro podání dodatečného daňového přiznání.&lt;br /&gt;Položka obsahuje kritické kontroly: musí být vyplněna u dodatečného a dodatečného-opravného DAP (dapdpp_forma = D, E). Pokud navíc typ_dapdpp = A, musí být větší než datum konce zdaň. období.</xs:documentation>
                        </xs:annotation>
                      </xs:attribute>
                      <xs:attribute name="typ_popldpp" use="required">
                        <xs:annotation>
                          <xs:documentation>Vyplňte s použitím těchto symbolů:&lt;br&gt; &lt;strong&gt;- první položka označující typ poplatníka&lt;/strong&gt; &lt;TABLE border="0" class="InstrukceWiz"&gt; &lt;TR&gt;&lt;TD class="InstrukceWiz" valign="top"&gt;0&lt;/TD&gt;&lt;TD class="InstrukceWiz"&gt;- nositel příslibu investiční pobídky uplatňující slevu na dani podle § 35b zákona&lt;/TD&gt;&lt;/TR&gt; &lt;TR&gt;&lt;TD class="InstrukceWiz" valign="top"&gt;9&lt;/TD&gt;&lt;TD class="InstrukceWiz"&gt;- nositel příslibu investiční pobídky uplatňující slevu na dani podle § 35a zákona&lt;/TD&gt;&lt;/TR&gt; &lt;TR&gt;&lt;TD class="InstrukceWiz" valign="top"&gt;8&lt;/TD&gt;&lt;TD class="InstrukceWiz"&gt;- nositel příslibu investiční pobídky v daňové oblasti podle usnesení vlády&lt;/TD&gt;&lt;/TR&gt; &lt;TR&gt;&lt;TD class="InstrukceWiz" valign="top"&gt;7&lt;/TD&gt;&lt;TD class="InstrukceWiz"&gt;- poplatník, který byl po část zdaňovacího období základním investičním fondem (§ 20a zákona)&lt;/TD&gt;&lt;/TR&gt; &lt;TR&gt;&lt;TD class="InstrukceWiz" valign="top"&gt;6&lt;/TD&gt;&lt;TD class="InstrukceWiz"&gt;- instituce penzijního pojištění nebo penzijní společnost, vč. fondů penzijní společnosti (§ 17 odst. 1 písm. e) zákona)&lt;/TD&gt;&lt;/TR&gt; &lt;TR&gt;&lt;TD class="InstrukceWiz" valign="top"&gt;5&lt;/TD&gt;&lt;TD class="InstrukceWiz"&gt;- investiční společnost, vč. obhospodařovaných podílových fondů&lt;/TD&gt;&lt;/TR&gt; &lt;TR&gt;&lt;TD class="InstrukceWiz" valign="top"&gt;4&lt;/TD&gt;&lt;TD class="InstrukceWiz"&gt;- investiční fond podle zákona upravujícího investiční společnosti a investiční fondy vyjma podílových fondů&lt;/TD&gt;&lt;/TR&gt; &lt;TR&gt;&lt;TD class="InstrukceWiz" valign="top"&gt;3&lt;/TD&gt;&lt;TD class="InstrukceWiz"&gt;- veřejně prospěšný poplatník (§ 17a zákona)&lt;/TD&gt;&lt;/TR&gt; &lt;TR&gt;&lt;TD class="InstrukceWiz" valign="top"&gt;2&lt;/TD&gt;&lt;TD class="InstrukceWiz"&gt;- daňový nerezident (§ 17 odst. 4 zákona)&lt;/TD&gt;&lt;/TR&gt; &lt;TR&gt;&lt;TD class="InstrukceWiz" valign="top"&gt;1&lt;/TD&gt;&lt;TD class="InstrukceWiz"&gt;- ostatní&lt;/TD&gt;&lt;/TR&gt; &lt;/TABLE&gt;&lt;br /&gt;Položka obsahuje kritickou kontrolu: Kód typu poplatníka musí být vyplněn. Typ poplatníka musí nabývat hodnot 0, 1, 2, 3, 4, 5, 6, 7, 8 nebo 9. </xs:documentation>
                        </xs:annotation>
                        <xs:simpleType>
                          <xs:restriction base="xs:string">
                            <xs:minLength value="0"/>
                            <xs:maxLength value="1"/>
                          </xs:restriction>
                        </xs:simpleType>
                      </xs:attribute>
                      <xs:attribute name="kc_dppiv1" use="optional">
                        <xs:annotation>
                          <xs:documentation>Na tomto řádku se uvede částka daně ze ř. 340 II. oddílu, a to i tehdy, bude-li na ř. 5 vykázána daňová ztráta z příjmů zahrnovaných do obecného základu daně.</xs:documentation>
                        </xs:annotation>
                        <xs:simpleType>
                          <xs:restriction base="xs:decimal">
                            <xs:totalDigits value="14"/>
                            <xs:fractionDigits value="0"/>
                          </xs:restriction>
                        </xs:simpleType>
                      </xs:attribute>
                      <xs:attribute name="kc_v_2" use="optional">
                        <xs:annotation>
                          <xs:documentation>Daňoví nerezidenti (§ 17 odst. 4 zákona), kteří &lt;strong&gt;nejsou&lt;/strong&gt; rezidenty členského státu Evropské unie nebo dalších států tvořících Evropský hospodářský prostor, uvedou na tomto řádku celkovou částku zajištění daně, sraženého jim všemi plátci z příjmů podle § 38e odst. 2 zákona, které jsou součástí základu daně za zdaňovací období nebo za období, za které se podává daňové přiznání; její rozčlenění podle jednotlivých plátců se provede na zvláštní příloze. Pokud jsou tito poplatníci společníky veřejných obchodních společností nebo komplementáři komanditních společností, bude částka vykázaná na tomto řádku zahrnovat též zajištění daně sražené jim veřejnou obchodní společností nebo komanditní společností podle § 38e odst. 3 písm. b) zákona za zdaňovací období nebo období, za něž je podáváno daňové přiznání.</xs:documentation>
                        </xs:annotation>
                        <xs:simpleType>
                          <xs:restriction base="xs:decimal">
                            <xs:totalDigits value="14"/>
                            <xs:fractionDigits value="0"/>
                          </xs:restriction>
                        </xs:simpleType>
                      </xs:attribute>
                      <xs:attribute name="uv_rozsah" use="optional">
                        <xs:annotation>
                          <xs:documentation>Rozsah údajů účetních výkazů. &lt;br /&gt;2015:&lt;br /&gt;P = plný / Z = zjednodušený.&lt;br /&gt;&lt;br /&gt;od 2016:&lt;br /&gt;P = plný / Z = zkrácený.&lt;br /&gt;Pokud navíc některý výkaz vybrané vyhlášky podporuje více zkrácených tvarů podle velikosti účetní jednotky:&lt;br /&gt;Z = Zkrácený pro malé ÚJ / M = Zkrácený pro mikro ÚJ.</xs:documentation>
                        </xs:annotation>
                        <xs:simpleType>
                          <xs:restriction base="xs:string">
                            <xs:minLength value="0"/>
                            <xs:maxLength value="1"/>
                          </xs:restriction>
                        </xs:simpleType>
                      </xs:attribute>
                      <xs:attribute name="zdobd_do" type="dateInMultiFormat" use="required">
                        <xs:annotation>
                          <xs:documentation>vyplňte datum konce zdaňovacího období.&lt;br /&gt;Položka obsahuje kritické kontroly: Datum konce ZO musí být vyplněn. Datum konce ZO nesmí být starší než 1.1.2015. Datum konce ZO nesmí být starší než datum počátku ZO.</xs:documentation>
                        </xs:annotation>
                      </xs:attribute>
                      <xs:attribute name="typ_dapdpp" use="required">
                        <xs:annotation>
                          <xs:documentation>&lt;TABLE border="0" class="InstrukceWiz"&gt; &lt;strong&gt;- druhá položka označující typ daňového přiznání&lt;/strong&gt; &lt;TR&gt;&lt;TD class="InstrukceWiz" valign="top"&gt;A&lt;/TD&gt;&lt;TD class="InstrukceWiz"&gt;- daňové přiznání &lt;STRONG&gt;za zdaňovací období&lt;/STRONG&gt; (§ 21a zákona) nebo daňové přiznání nespadající do typů uvedených pod symboly B až T&lt;/TD&gt;&lt;/TR&gt; &lt;TR&gt;&lt;TD class="InstrukceWiz" valign="top"&gt;B&lt;/TD&gt;&lt;TD class="InstrukceWiz"&gt;- daňové přiznání &lt;STRONG&gt;při vstupu do likvidace&lt;/STRONG&gt;&lt;/TD&gt;&lt;/TR&gt; &lt;TR&gt;&lt;TD class="InstrukceWiz" valign="top"&gt;C&lt;/TD&gt;&lt;TD class="InstrukceWiz"&gt;- daňové přiznání v &lt;STRONG&gt;průběhu likvidace&lt;/STRONG&gt;&lt;/TD&gt;&lt;/TR&gt; &lt;TR&gt;&lt;TD class="InstrukceWiz" valign="top"&gt;D&lt;/TD&gt;&lt;TD class="InstrukceWiz"&gt;- daňové přiznání za uplynulou část zdaňovacího období předcházející dni zániku subjektu &lt;STRONG&gt;při zrušení bez provedení likvidace&lt;/STRONG&gt;&lt;/TD&gt;&lt;/TR&gt; &lt;TR&gt;&lt;TD class="InstrukceWiz" valign="top"&gt;G&lt;/TD&gt;&lt;TD class="InstrukceWiz"&gt;- daňové přiznání &lt;STRONG&gt;při ukončení činnosti v rámci privatizace&lt;/STRONG&gt; v případě stanoveném zvláštním zákonem&lt;/TD&gt;&lt;/TR&gt; &lt;TR&gt;&lt;TD class="InstrukceWiz" valign="top"&gt;H&lt;/TD&gt;&lt;TD class="InstrukceWiz"&gt;- daňové přiznání &lt;STRONG&gt;za období předcházející dni zpracování návrhu na použití likvidačního zůstatku&lt;/STRONG&gt;&lt;/TD&gt;&lt;/TR&gt; &lt;TR&gt;&lt;TD class="InstrukceWiz" valign="top"&gt;J&lt;/TD&gt;&lt;TD class="InstrukceWiz"&gt;- daňové přiznání za období &lt;STRONG&gt;předcházející rozhodnému dni fúze&lt;/STRONG&gt; nebo &lt;STRONG&gt;převodu jmění na společníka&lt;/STRONG&gt; anebo &lt;STRONG&gt;rozdělení obchodní korporace&lt;/STRONG&gt;, zápisu přeměny obchodní společnosti do obchodního rejstříku přejímajícím společníkem, fyzickou osobou, za které nebylo dosud daňové přiznání podáno, není-li tento rozhodný den prvním dnem kalendářního roku nebo hospodářského roku&lt;/TD&gt;&lt;/TR&gt; &lt;TR&gt;&lt;TD class="InstrukceWiz" valign="top"&gt;K&lt;/TD&gt;&lt;TD class="InstrukceWiz"&gt;- daňové přiznání za období předcházející dni zápisu &lt;STRONG&gt;změny právní formy&lt;/STRONG&gt; komanditní společnosti na jinou obchodní korporaci a změny právní formy akciové společnosti nebo společnosti s ručením omezeným či družstva na veřejnou obchodní společnost nebo na komanditní společnost, za které nebylo dosud daňové přiznání podáno&lt;/TD&gt;&lt;/TR&gt; &lt;TR&gt;&lt;TD class="InstrukceWiz" valign="top"&gt;L&lt;/TD&gt;&lt;TD class="InstrukceWiz"&gt;- daňové přiznání za období předcházející &lt;STRONG&gt;změně zdaňovacího období z kalendářního roku na hospodářský rok nebo naopak&lt;/STRONG&gt;, za které nebylo dosud daňové přiznání podáno; tento typ označení daňového přiznání se použije i tehdy, bude-li uvedené období delší než dvanáct měsíců&lt;/TD&gt;&lt;/TR&gt; &lt;TR&gt;&lt;TD class="InstrukceWiz" valign="top"&gt;M&lt;/TD&gt;&lt;TD class="InstrukceWiz"&gt;- daňové přiznání za období počínající dnem &lt;STRONG&gt;vzniku poplatníka&lt;/STRONG&gt;, bez ohledu na to, zda je toto období kratší nebo delší než dvanáct měsíců&lt;/TD&gt;&lt;/TR&gt; &lt;TR&gt;&lt;TD class="InstrukceWiz" valign="top"&gt;O&lt;/TD&gt;&lt;TD class="InstrukceWiz"&gt;- daňové přiznání za období předcházející dni &lt;STRONG&gt;přemístění sídla evropské společnosti nebo evropské družstevní společnosti&lt;/STRONG&gt; zapsaného do obchodního rejstříku z území České republiky&lt;/TD&gt;&lt;/TR&gt; &lt;TR&gt;&lt;TD class="InstrukceWiz" valign="top"&gt;P&lt;/TD&gt;&lt;TD class="InstrukceWiz"&gt;- daňové přiznání ke dni nabytí účinnosti &lt;STRONG&gt;rozhodnutí o úpadku&lt;/STRONG&gt;, bez ohledu na způsob jeho řešení&lt;/TD&gt;&lt;/TR&gt; &lt;TR&gt;&lt;TD class="InstrukceWiz" valign="top"&gt;R&lt;/TD&gt;&lt;TD class="InstrukceWiz"&gt;- daňové přiznání &lt;STRONG&gt;v průběhu insolvenčního řízení&lt;/STRONG&gt;, bez ohledu na způsob řešení úpadku&lt;/TD&gt;&lt;/TR&gt; &lt;TR&gt;&lt;TD class="InstrukceWiz" valign="top"&gt;T&lt;/TD&gt;&lt;TD class="InstrukceWiz"&gt;- daňové přiznání ke dni &lt;STRONG&gt;předložení konečné zprávy&lt;/STRONG&gt;&lt;/TD&gt;&lt;/TR&gt;&lt;/TABLE&gt;&lt;br /&gt;&lt;STRONG&gt;Poznámka:&lt;/STRONG&gt; Typ A daňového přiznání se použije též pro období od rozhodného dne přeměny do dne zápisu přeměny do obchodního rejstříku za zanikající nebo rozdělovanou obchodní korporaci nebo za její část, u které je právním nástupcem poplatník daně z příjmů právnických osob, který je daňovým nerezidentem a který nemá ke dni zápisu přeměny do obchodního rejstříku stálou provozovnu na území České republiky.&lt;br /&gt;Typy daňových přiznání vážící se k přeměnám obchodních korporací se použijí též pro poplatníky, kteří nejsou obchodními korporacemi (§ 37e odst. 1 zákona).&lt;br /&gt;Typy R a T se použijí též pro označení daňových přiznání za období, která následují po prohlášení konkursu podle zákona č. 328/1991 Sb., o konkursu a vyrovnání, ve znění pozdějších předpisů.&lt;br /&gt;&lt;br /&gt;&lt;STRONG&gt;Upozornění:&lt;/STRONG&gt; Pro označení daňových přiznání typů B, C, D, G, H, J, K, O, P, R a T se vyjmenovaná velká písmena abecedy použijí i tehdy, rozhodne-li se poplatník v postavení účetní jednotky pro možnost uplatnění postupu podle § 3 odst. 4 písm. c) a d) zákona o účetnictví, tzn. že bude podáváno daňové přiznání za účetní období delší než nepřetržitě po sobě jdoucích dvanáct měsíců.&lt;br /&gt;V případě připojení „krátkého účetního období“ v trvání nejvýše tří měsíců k účetnímu období kalendářního nebo hospodářského roku, je vhodné zvážit důsledky tohoto postupu z pohledu vlivu na stanovený základ daně (daňovou ztrátu), m.j. v souvislosti s uplatňováním daňových odpisů hmotného a nehmotného majetku, popř. s omezeními při tvorbě daňových rezerv a opravných položek.&lt;br /&gt;Položka obsahuje kritické kontroly: Kód rozlišení typu přiznání musí být vyplněn; Kód musí nabývat pouze hodnot uvedených v masce položky.</xs:documentation>
                        </xs:annotation>
                        <xs:simpleType>
                          <xs:restriction base="xs:string">
                            <xs:minLength value="0"/>
                            <xs:maxLength value="1"/>
                          </xs:restriction>
                        </xs:simpleType>
                      </xs:attribute>
                      <xs:attribute name="kc_v_1" use="optional">
                        <xs:annotation>
                          <xs:documentation>Uvede se celková částka zaplacených záloh, splatných v průběhu zdaňovacího období nebo období, za které je podáváno daňové přiznání. Ze záloh splatných ve zdaňovacím období nebo v období, za které je podáváno daňové přiznání, u nichž došlo k prodlení s placením, lze do úhrnu na ř. 1 zahrnout pouze ty zálohy, které byly zaplaceny do posledního dne lhůty pro podání daňového přiznání.</xs:documentation>
                        </xs:annotation>
                        <xs:simpleType>
                          <xs:restriction base="xs:decimal">
                            <xs:totalDigits value="14"/>
                            <xs:fractionDigits value="0"/>
                          </xs:restriction>
                        </xs:simpleType>
                      </xs:attribute>
                      <xs:attribute name="zdobd_od" type="dateInMultiFormat" use="required">
                        <xs:annotation>
                          <xs:documentation>vyplňte datum počátku zdaňovacího období.&lt;br /&gt;Položka obsahuje kritické kontroly: u podání typu A (typ_dapdpp) musí být v rozmezí 1.1.2015 až 30.12.2016, u ostatních typů musí být v rozmezí 1.1.2015 až 31.12.2016.</xs:documentation>
                        </xs:annotation>
                      </xs:attribute>
                      <xs:attribute fixed="DP8" name="dokument" use="required"/>
                      <xs:attribute name="dan_por" use="optional">
                        <xs:annotation>
                          <xs:documentation>pokud ano, je povinen v I. oddílu vyplnit předepsané údaje.</xs:documentation>
                        </xs:annotation>
                        <xs:simpleType>
                          <xs:restriction base="xs:string">
                            <xs:minLength value="0"/>
                            <xs:maxLength value="1"/>
                          </xs:restriction>
                        </xs:simpleType>
                      </xs:attribute>
                      <xs:attribute name="c_nace" use="optional">
                        <xs:annotation>
                          <xs:documentation>uvede se slovní označení předmětu činnosti vykonávané poplatníkem (hlavní činnost). Pokud bylo vykonáváno více činností, uvedou se maximálně dvě činnosti, z nichž dosažené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sam_pr" use="optional">
                        <xs:annotation>
                          <xs:documentation>Počet samostatných příloh. Počet samostatných příloh se vyplňuje automaticky.</xs:documentation>
                        </xs:annotation>
                        <xs:simpleType>
                          <xs:restriction base="xs:decimal">
                            <xs:totalDigits value="3"/>
                            <xs:fractionDigits value="0"/>
                          </xs:restriction>
                        </xs:simpleType>
                      </xs:attribute>
                    </xs:complexType>
                  </xs:element>
                  <xs:element maxOccurs="1" minOccurs="0" name="VetaP">
                    <xs:complexType>
                      <xs:attribute name="ulice" use="optional">
                        <xs:simpleType>
                          <xs:restriction base="xs:string">
                            <xs:minLength value="0"/>
                            <xs:maxLength value="38"/>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stat" use="optional">
                        <xs:annotation>
                          <xs:documentation>Údaj vyplňují pouze zahraniční právnické osoby (§ 21 odst. 2 obchodního zákoníku), které pod písm. a), b), c) a d) uvedou svoji úplnou zahraniční adresu a na zvláštní příloze adresu (umístění) své organizační složky, popřípadě stálé provozovny, pokud není současně organizační složkou, a adresu svého zmocněnce pro doručování. Kód státu se vyplňuje podle přílohy č. 18 nařízení Komise (ES) č. 2081/2003 ze dne 27. listopadu 2003, o seznamu zemí a území pro statistiku zahraničního obchodu Společenství a obchodu mezi členskými státy (viz též webová adresa http://www.financnisprava.cz položka Daně, podpoložka Daně, složka Daně z příjmů, nabídka Seznam kódů států; použije se pouze dvoumístný kód vymezený písmeny velké abecedy).&lt;br&gt;
Pro popis číselníku Země klikněte &lt;a href="http://adisepo.mfcr.cz/adis/jepo/epo/ciselnik_ukazka.htm?C=zeme"&gt;zde&lt;/a&gt;.</xs:documentation>
                        </xs:annotation>
                        <xs:simpleType>
                          <xs:restriction base="xs:string">
                            <xs:minLength value="0"/>
                            <xs:maxLength value="25"/>
                          </xs:restriction>
                        </xs:simpleType>
                      </xs:attribute>
                      <xs:attribute name="c_telef" use="optional">
                        <xs:annotation>
                          <xs:documentation>Vyplňte číslo telefonu, na kterém je možné vás kontaktovat.</xs:documentation>
                        </xs:annotation>
                        <xs:simpleType>
                          <xs:restriction base="xs:string">
                            <xs:minLength value="0"/>
                            <xs:maxLength value="14"/>
                          </xs:restriction>
                        </xs:simpleType>
                      </xs:attribute>
                      <xs:attribute name="c_orient" use="optional">
                        <xs:simpleType>
                          <xs:restriction base="xs:string">
                            <xs:minLength value="0"/>
                            <xs:maxLength value="4"/>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pop" use="optional">
                        <xs:simpleType>
                          <xs:restriction base="xs:decimal">
                            <xs:totalDigits value="6"/>
                            <xs:fractionDigits value="0"/>
                          </xs:restriction>
                        </xs:simpleType>
                      </xs:attribute>
                      <xs:attribute name="dic" use="optional">
                        <xs:annotation>
                          <xs:documentation>za předtištěným kódem CZ se uvede kmenová část přiděleného DIČ (§ 130 odst. 1 DŘ).</xs:documentation>
                        </xs:annotation>
                        <xs:simpleType>
                          <xs:restriction base="xs:string">
                            <xs:pattern value="[0-9]{1,10}"/>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naz_obce" use="optional">
                        <xs:simpleType>
                          <xs:restriction base="xs:string">
                            <xs:minLength value="0"/>
                            <xs:maxLength value="48"/>
                          </xs:restriction>
                        </xs:simpleType>
                      </xs:attribute>
                      <xs:attribute name="zkrobchjm" use="optional">
                        <xs:annotation>
                          <xs:documentation>Uvede se obchodní firma právnické osoby zapsaná do veřejného rejstříku, včetně dodatku označujícího její právní formu, popřípadě též dovětku „v likvidaci“. U právnických osob, které se nezapisují do veřejného rejstříku, se uvede název, pod kterým byly založeny nebo zřízeny, a u ostatních subjektů název, pod nímž vystupují vůči třetím osobám. Pokud rozsah předtištěných políček položky 05 nestačí k zapsání celého názvu obchodní firmy nebo názvu poplatníka, uvede se pouze jejich zkrácený tvar s tím, že na zvláštní příloze se pak vyznačí celý název obchodní firmy, případně název poplatníka</xs:documentation>
                        </xs:annotation>
                        <xs:simpleType>
                          <xs:restriction base="xs:string">
                            <xs:minLength value="0"/>
                            <xs:maxLength value="255"/>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c_obce" use="optional">
                        <xs:annotation>
                          <xs:documentation>V generovaném souboru nemusí být vyplněno.&lt;br&gt;
Pro popis číselníku Obce klikněte &lt;a href="http://adisepo.mfcr.cz/adis/jepo/epo/ciselnik_ukazka.htm?C=obce"&gt;zde&lt;/a&gt;.</xs:documentation>
                        </xs:annotation>
                        <xs:simpleType>
                          <xs:restriction base="xs:decimal">
                            <xs:totalDigits value="6"/>
                            <xs:fractionDigits value="0"/>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k_stat" use="optional">
                        <xs:simpleType>
                          <xs:restriction base="xs:string">
                            <xs:minLength value="0"/>
                            <xs:maxLength value="2"/>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c_faxu" use="optional">
                        <xs:annotation>
                          <xs:documentation>Vyplňte číslo, na které je možné zasílat faxy.</xs:documentation>
                        </xs:annotation>
                        <xs:simpleType>
                          <xs:restriction base="xs:string">
                            <xs:minLength value="0"/>
                            <xs:maxLength value="14"/>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rod_c" use="optional">
                        <xs:annotation>
                          <xs:documentation>Bude uvedeno přidělené identifikační číslo (§ 21 a 22 zákona č. 89/1995 Sb., o státní statistické službě, ve znění pozdějších předpisů). Podílové fondy, podfondy akciové společnosti s proměnným základním kapitálem, svěřenské fondy podle občanského zákoníku a fondy penzijní společnosti tento údaj nevyplňují.&lt;br /&gt;</xs:documentation>
                        </xs:annotation>
                        <xs:simpleType>
                          <xs:restriction base="xs:string">
                            <xs:pattern value="[0-9]{1,1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opr_prijmeni" use="optional">
                        <xs:annotation>
                          <xs:documentation>Příjmení oprávněné osoby.</xs:documentation>
                        </xs:annotation>
                        <xs:simpleType>
                          <xs:restriction base="xs:string">
                            <xs:minLength value="0"/>
                            <xs:maxLength value="36"/>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complexType>
                  </xs:element>
                  <xs:element maxOccurs="1" minOccurs="1" name="VetaO">
                    <xs:complexType>
                      <xs:attribute name="kc_ii210_230" use="optional">
                        <xs:annotation>
                          <xs:documentation>Částka odečtu daňové ztráty, uplatněná na tomto řádku podle § 34 odst. 1 zákona, s omezením podle § 38na zákona, nesmí být vyšší než částka základu daně upraveného o část základu daně (daňové ztráty) připadající na komplementáře a sníženého o příjmy podléhající zdanění v zahraničí, u nichž je uplatňováno vynětí, uvedená na ř. 220, a současně musí být shodná s částkou uvedenou na ř. 9 ve sl. 4 tabulky E přílohy č. 1 II. oddílu.&lt;br /&gt;Za zdaňovací období nebo období, za které se podává daňové přiznání, započaté v roce 2015, lze jako položku odčitatelnou od základu daně naposledy uplatnit zbývající část daňové ztráty vzniklé a vyměřené za zdaňovací období nebo období, za které se podává daňové přiznání, započaté v roce 2010.&lt;br /&gt;Podílové fondy uvedou na tomto řádku částku odečtu daňové ztráty vzniklé a vyměřené za zdaňovací období započaté v letech 2011 až 2014. Tato částka nesmí být v úhrnu s částkou uplatněnou k odečtu na ř. 241 vyšší než částka základu daně uvedená na ř. 220, a současně musí být shodná s částkou uvedenou ve sloupci 4 na řádku odpovídajícím zdaňovacímu období započatému v letech 2011 až 2014.</xs:documentation>
                        </xs:annotation>
                        <xs:simpleType>
                          <xs:restriction base="xs:decimal">
                            <xs:totalDigits value="14"/>
                            <xs:fractionDigits value="0"/>
                          </xs:restriction>
                        </xs:simpleType>
                      </xs:attribute>
                      <xs:attribute name="kc_ii180_160" use="optional">
                        <xs:annotation>
                          <xs:documentation>Na tomto řádku se v návaznosti na ustanovení § 24 zákona uvede souhrn rozdílů, o které částky daňových výdajů převyšují účetní náklady, např. při prodeji hmotného a nehmotného majetku rozdíl, o který daňová zůstatková cena (§ 29 zákona) převyšuje účetní zůstatkovou cenu, popřípadě pojistné na sociální zabezpečení, příspěvek na státní politiku zaměstnanosti a pojistné na veřejné zdravotní pojištění, pokud byly zaplaceny po zákonném termínu ve zdaňovacím období, za něž je podáváno daňové přiznání (§ 24 odst. 2 písm. f) zákona). Částky podle § 24 odst. 2 písm. f) zákona může uplatnit též právní nástupce poplatníka. Na zvláštní příloze se pak uvede rozdělení této souhrnné částky podle účtových skupin účtové třídy - náklady.</xs:documentation>
                        </xs:annotation>
                        <xs:simpleType>
                          <xs:restriction base="xs:decimal">
                            <xs:totalDigits value="14"/>
                            <xs:fractionDigits value="0"/>
                          </xs:restriction>
                        </xs:simpleType>
                      </xs:attribute>
                      <xs:attribute name="kc_ii_109" use="optional">
                        <xs:annotation>
                          <xs:documentation>Příjmy osvobozené od daně podle § 19b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kc_ii_334" use="optional">
                        <xs:annotation>
                          <xs:documentation>Zde se uvede úhrnná částka daní zaplacených v zahraničí z příjmů zahrnovaných do samostatného základu daně. Specifikace jednotlivých zaplacených daní s přiřazením ke konkrétním zdaněným příjmům bude součástí zvláštní přílohy k ř. 331. K zápočtu lze uplatnit pouze takovou částku daně, která byla v zahraničí u jednotlivých konkrétních příjmů vybrána v souladu s právními předpisy státu v němž byl zdroj příjmu, nejvýše však do částky tuzemské daně z příjmů připadající na daný příjem, a pokud se jedná o příjem ze státu, s nímž Česká republika uzavřela smlouvu o zamezení dvojího zdanění nejvýše částku daně, která může být v tomto státě vybrána v souladu s uzavřenou smlouvou. Částky daně zaplacené v zahraničí musí být doloženy seznamem potvrzení zahraničních správců daně (§ 38f odst. 10 zákona) nebo, půjde-li o ojedinělé příjmy ze zdrojů v zahraničí, potvrzeními zahraničních správců daně (§ 38f odst. 5 zákona).</xs:documentation>
                        </xs:annotation>
                        <xs:simpleType>
                          <xs:restriction base="xs:decimal">
                            <xs:totalDigits value="14"/>
                            <xs:fractionDigits value="0"/>
                          </xs:restriction>
                        </xs:simpleType>
                      </xs:attribute>
                      <xs:attribute name="kc_ii_335" use="optional">
                        <xs:simpleType>
                          <xs:restriction base="xs:decimal">
                            <xs:totalDigits value="14"/>
                            <xs:fractionDigits value="0"/>
                          </xs:restriction>
                        </xs:simpleType>
                      </xs:attribute>
                      <xs:attribute name="text_ii221_241" use="optional">
                        <xs:simpleType>
                          <xs:restriction base="xs:string">
                            <xs:minLength value="0"/>
                            <xs:maxLength value="60"/>
                          </xs:restriction>
                        </xs:simpleType>
                      </xs:attribute>
                      <xs:attribute name="kc_ii_360" use="optional">
                        <xs:annotation>
                          <xs:documentation>Částka na tomto řádku je poslední známou daní pro stanovení periodicity a výše záloh podle § 38a odst. 1 zákona. Tato částka &lt;strong&gt;nesmí&lt;/strong&gt; nabývat záporných hodnot.</xs:documentation>
                        </xs:annotation>
                        <xs:simpleType>
                          <xs:restriction base="xs:decimal">
                            <xs:totalDigits value="14"/>
                            <xs:fractionDigits value="0"/>
                          </xs:restriction>
                        </xs:simpleType>
                      </xs:attribute>
                      <xs:attribute name="kc_ii50_40" use="optional">
                        <xs:annotation>
                          <xs:documentation>Na tomto řádku se uvede souhrn rozdílů, o které náklady uplatněné v účetnictví (viz účtová třída - náklady) převyšují výdaje (náklady) na dosažení, zajištění a udržení příjmu (dále jen daňové výdaje) podle § 24 a 25 zákona, s výjimkou rozdílu, o který účetní odpisy převyšují daňové odpisy hmotného a nehmotného majetku, jenž se uvede samostatně na ř. 50. &lt;br&gt; Do úhrnné částky na tomto řádku se uvede též část pojistného na sociální zabezpečení, příspěvku na státní politiku zaměstnanosti a pojistného na veřejné zdravotní pojištění, hrazených zaměstnavatelem, která nebyla zaplacena v zákonném termínu (§ 24 odst. 2 písm. f) zákona) a dále úhrn nabývacích cen podílů na obchodní společnosti souvisejících s příjmy podle § 20b a § 36 odst. 2 písm. a) bodů 5 a 6 zákona. Na tomto řádku se uvede též hodnota veškerých bezúplatných plnění poskytnutých v období, za které je podáváno daňové přiznání, vč. bezúplatných plnění vymezených v § 20 odst. 8 zákona, jejichž případný odečet od základu daně se uplatní až na ř. 260. &lt;br&gt; Celková částka na ř. 40 musí být shodná s částkou na ř. 13 tabulky A přílohy č. 1 II. oddílu.</xs:documentation>
                        </xs:annotation>
                        <xs:simpleType>
                          <xs:restriction base="xs:decimal">
                            <xs:totalDigits value="14"/>
                            <xs:fractionDigits value="0"/>
                          </xs:restriction>
                        </xs:simpleType>
                      </xs:attribute>
                      <xs:attribute name="kc_ii111_101" use="optional">
                        <xs:simpleType>
                          <xs:restriction base="xs:decimal">
                            <xs:totalDigits value="14"/>
                            <xs:fractionDigits value="0"/>
                          </xs:restriction>
                        </xs:simpleType>
                      </xs:attribute>
                      <xs:attribute name="kc_ii40_30" use="optional">
                        <xs:annotation>
                          <xs:documentation>Úhrnná částka uvedená na tomto řádku se na zvláštní příloze rozčlení podle jednotlivých bodů § 23 odst. 3 písm. a) zákona, s výjimkou příjmů zahrnutých do částky na ř. 20 a výdajů (nákladů) zahrnutých do částky na řádku 40. Již pro zdaňovací období započaté v roce 2015 lze použít ustanovení § 23 odst. 3 písm. a) bod 20 zákona, ve znění účinném od 1. ledna 2016.</xs:documentation>
                        </xs:annotation>
                        <xs:simpleType>
                          <xs:restriction base="xs:decimal">
                            <xs:totalDigits value="14"/>
                            <xs:fractionDigits value="0"/>
                          </xs:restriction>
                        </xs:simpleType>
                      </xs:attribute>
                      <xs:attribute name="kc_ii130_120" use="optional">
                        <xs:annotation>
                          <xs:documentation>Na tomto řádku uvedou poplatníci se sídlem na území České republiky a stálé provozovny úhrn příjmů, z nichž je daň vybírána srážkou podle zvláštní sazby daně.</xs:documentation>
                        </xs:annotation>
                        <xs:simpleType>
                          <xs:restriction base="xs:decimal">
                            <xs:totalDigits value="14"/>
                            <xs:fractionDigits value="0"/>
                          </xs:restriction>
                        </xs:simpleType>
                      </xs:attribute>
                      <xs:attribute name="kc_ii190_170" use="optional">
                        <xs:simpleType>
                          <xs:restriction base="xs:decimal">
                            <xs:totalDigits value="14"/>
                            <xs:fractionDigits value="0"/>
                          </xs:restriction>
                        </xs:simpleType>
                      </xs:attribute>
                      <xs:attribute name="kc_ii201_201" use="optional">
                        <xs:annotation>
                          <xs:documentation>Uvede se část základu daně nebo daňové ztráty ze ř. 200, připadající komplementářům.</xs:documentation>
                        </xs:annotation>
                        <xs:simpleType>
                          <xs:restriction base="xs:decimal">
                            <xs:totalDigits value="14"/>
                            <xs:fractionDigits value="0"/>
                          </xs:restriction>
                        </xs:simpleType>
                      </xs:attribute>
                      <xs:attribute name="kc_ii170_150" use="optional">
                        <xs:annotation>
                          <xs:documentation>Uvede se celkový rozdíl, o který souhrn odpisů hmotného a nehmotného majetku (§ 26 zákona) stanovených podle § 26 až 33 zákona &lt;strong&gt;převyšuje&lt;/strong&gt; souhrn odpisů tohoto majetku uplatněných v účetnictví. V opačném případě se použije ř. 50.</xs:documentation>
                        </xs:annotation>
                        <xs:simpleType>
                          <xs:restriction base="xs:decimal">
                            <xs:totalDigits value="14"/>
                            <xs:fractionDigits value="0"/>
                          </xs:restriction>
                        </xs:simpleType>
                      </xs:attribute>
                      <xs:attribute name="kc_ii250_210" use="optional">
                        <xs:annotation>
                          <xs:documentation>Uvede se souhrn příjmů (výnosů) ze zdrojů v zahraničí, u nichž se podle uzavřených mezinárodních smluv o zamezení dvojího zdanění uplatňuje metoda úplného vynětí ze základu daně (daňové ztráty), pokud jsou součástí celosvětového základu daně (daňové ztráty) na ř. 200. Rozčlenění částky vykázané na tomto řádku podle jednotlivých smluvních států, v nichž byl zdroj vyjímaných příjmů, musí být doloženo seznamem potvrzení zahraničních správců daně (§ 38f odst. 10 zákona) nebo, půjde-li o ojedinělý příjem ze zdrojů v zahraničí, potvrzením zahraničního správce daně (§ 38f odst. 5 zákona).&lt;br /&gt;Pokud poplatníkem je společník veřejné obchodní společnosti nebo komplementář komanditní společnosti, bude částka uvedená na tomto řádku obsahovat i na něho připadající poměrnou část příjmů ze zdrojů v zahraničí plynoucí veřejné obchodní společnosti nebo komanditní společnosti, které se podle smluv o zamezení dvojího zdanění vyjímají ze zdanění, zahrnutou v základu daně uvedeném na ř. 200.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 Na zvláštní příloze se pak uvede rozčlenění souhrnné částky z tohoto řádku na část vztahující se k veřejné obchodní společnosti nebo komanditní společnosti a na část vztahující se k vlastní podnikatelské činnosti poplatníka.&lt;br /&gt;&lt;strong&gt;Upozornění:&lt;/strong&gt;&lt;br /&gt;Pod pojmem &lt;strong&gt;„příjmy ze zdrojů v zahraničí“&lt;/strong&gt; se pro účely vyloučení dvojího zdanění příjmů rozumí příjmy (výnosy) plynoucí ze zdrojů v zahraničí, které podléhají zdanění v zahraničí v souladu s uzavřenou mezinárodní smlouvou, snížené o související výdaje (náklady) stanovené podle tuzemského zákona o daních z příjmů. Odčitatelné položky a položky snižující základ daně podle zahraničních právních předpisů nelze při stanovení základu daně použít. Při použití metody úplného vynětí se příjmy ze zdrojů v zahraničí vyjímají ze základu daně před uplatněním částek odčitatelných od základu daně (ř. 230, 240, 241, 242, 243, 251 a 260). Nelze-li u některých výdajů (nákladů) prokazatelně stanovit, zda souvisejí s příjmy (výnosy) plynoucími ze zdrojů v zahraničí, považuje se za související výdaje (náklady) jejich část stanovená ve stejném poměru, v jakém příjmy (výnosy) plynoucí ze zdrojů v zahraničí nesnížené o výdaje (náklady) připadají na celosvětové příjmy (výnosy).&lt;br /&gt;Částky jednotlivých příjmů ze zdrojů v zahraničí se pro účely jejich vynětí ze zdanění přepočtou na Kč s použitím kursů devizového trhu vyhlášených ČNB, uplatňovaných v účetnictví poplatníka (§ 38 odst. 1 zákona). Pro přepočet měn neuváděných v kursovním lístku ČNB se použije přepočet přes třetí měnu. Poplatníci, kteří po 1. lednu 2015 v souladu s § 38a zákona č. 563/1991 Sb., o účetnictví, ve znění zákona č. 348/2007 Sb., účtovali v soustavě jednoduchého účetnictví, mohou přepočítat částky jednotlivých příjmů ze zdrojů v zahraničí pro účely jejich vynětí ze zdanění na Kč s použitím jednotného kursu, vymezeného v § 38 odst. 1 zákona, nevyužijí-li kursy devizového trhu uplatňované podle zvláštních předpisů o účetnictví.</xs:documentation>
                        </xs:annotation>
                        <xs:simpleType>
                          <xs:restriction base="xs:decimal">
                            <xs:totalDigits value="14"/>
                            <xs:fractionDigits value="0"/>
                          </xs:restriction>
                        </xs:simpleType>
                      </xs:attribute>
                      <xs:attribute name="kc_ii290_300" use="optional">
                        <xs:annotation>
                          <xs:documentation>Uvede se úhrn skutečně uplatněných slev na dani podle § 35 odst. 1 a § 35a nebo § 35b zákona, nejvýše v částce na ř. 290. Jejich specifikace se provede v tabulce H přílohy č. 1 II. oddílu, přičemž nárok na slevy podle § 35 odst. 1 se vyčíslí i tehdy, bude-li na ř. 220 vykázána daňová ztráta, nebo jestliže jej nebude možné s ohledem na částku vykázanou na ř. 290 plně využít.</xs:documentation>
                        </xs:annotation>
                        <xs:simpleType>
                          <xs:restriction base="xs:decimal">
                            <xs:totalDigits value="14"/>
                            <xs:fractionDigits value="0"/>
                          </xs:restriction>
                        </xs:simpleType>
                      </xs:attribute>
                      <xs:attribute name="kc_ii220_240" use="optional">
                        <xs:annotation>
                          <xs:documentation>Uplatněním odečtu podle § 34 odst. 3 až 10 a 12 zákona, ve znění platném do 31. prosince 2004, nelze vykázat daňovou ztrátu, pro jejíž stanovení platí ustanovení § 23 až 33, § 38n a § 38na zákona. Proto částka na tomto řádku &lt;strong&gt;nesmí být vyšší&lt;/strong&gt; než základ daně uvedený na ř. 220, snížený o případné odečty daňové ztráty podle § 34 odst. 1 zákona (ř. 230) a odečty na podporu výzkumu a vývoje nebo odečty na podporu odborného vzdělávání (ř. 242 a 243).</xs:documentation>
                        </xs:annotation>
                        <xs:simpleType>
                          <xs:restriction base="xs:decimal">
                            <xs:totalDigits value="14"/>
                            <xs:fractionDigits value="0"/>
                          </xs:restriction>
                        </xs:simpleType>
                      </xs:attribute>
                      <xs:attribute name="kc_ii181_1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příjmů příštích období a nákladů příštích období (včetně komplexních nákladů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231_251" use="optional">
                        <xs:annotation>
                          <xs:documentation>Tento řádek vyplňují pouze veřejně prospěšní poplatníci, kterým zákon umožňuje uplatnění snížení základu daně podle § 20 odst. 7 zákona.&lt;br /&gt;&lt;br /&gt;Položka obsahuje kritickou kontrolu: nesmí být vyplněna u poplatníků typu 7 (typ_popldpp).</xs:documentation>
                        </xs:annotation>
                        <xs:simpleType>
                          <xs:restriction base="xs:decimal">
                            <xs:totalDigits value="14"/>
                            <xs:fractionDigits value="0"/>
                          </xs:restriction>
                        </xs:simpleType>
                      </xs:attribute>
                      <xs:attribute name="kc_ii270_280" use="optional">
                        <xs:annotation>
                          <xs:documentation>Uvede se sazba daně podle § 21 odst. 1 nebo odst. 2 anebo odst. 3 zákona, platná k prvnímu dni zdaňovacího období nebo období, za něž je podáváno daňové přiznání. V roce 2015 činí sazba podle § 21 odst. 1 zákona 19 %, sazba podle § 21 odst. 2 zákona 5 % a sazba podle § 21 odst. 3 zákona 0 %.&lt;br /&gt;&lt;br /&gt;Položka obsahuje kritickou kontrolu: nesmí být vyplněna u poplatníků typu 7 (typ_popldpp).</xs:documentation>
                        </xs:annotation>
                        <xs:simpleType>
                          <xs:restriction base="xs:decimal">
                            <xs:totalDigits value="2"/>
                            <xs:fractionDigits value="0"/>
                          </xs:restriction>
                        </xs:simpleType>
                      </xs:attribute>
                      <xs:attribute name="kc_ii221_241" use="optional">
                        <xs:annotation>
                          <xs:documentation>Na tomto řádku se uvede částka snížení základu daně podílového fondu o nevyužitou částku záporných rozdílů mezi jeho příjmy a výdaji podle § 20 odst. 3 zákona, ve znění platném do 14. července 2011, pokud mu vznikly za zdaňovací období nebo období, za které se podává daňové přiznání, započaté v roce 2010. Tato částka musí být shodná s úhrnem částek vykázaných ve sl. 4 tabulky E přílohy č. 1 II. oddílu, na řádcích odpovídajících zdaňovacím obdobím započatým v roce 2010.</xs:documentation>
                        </xs:annotation>
                        <xs:simpleType>
                          <xs:restriction base="xs:decimal">
                            <xs:totalDigits value="14"/>
                            <xs:fractionDigits value="0"/>
                          </xs:restriction>
                        </xs:simpleType>
                      </xs:attribute>
                      <xs:attribute name="kc_ii60_50" use="optional">
                        <xs:annotation>
                          <xs:documentation>Uvede se celkový rozdíl, o který souhrn odpisů hmotného a nehmotného majetku (§ 26 zákona) uplatněných v účetnictví &lt;strong&gt;převyšuje&lt;/strong&gt; souhrn odpisů tohoto majetku stanovených podle § 26 až 33 zákona. V opačném případě se použije ř. 150.</xs:documentation>
                        </xs:annotation>
                        <xs:simpleType>
                          <xs:restriction base="xs:decimal">
                            <xs:totalDigits value="14"/>
                            <xs:fractionDigits value="0"/>
                          </xs:restriction>
                        </xs:simpleType>
                      </xs:attribute>
                      <xs:attribute name="kc_ii200_200" use="optional">
                        <xs:annotation>
                          <xs:documentation>U poplatníka, jenž je společníkem veřejné obchodní společnosti nebo komplementářem komanditní společnosti, je součástí základu daně popřípadě daňové ztráty i na něho připadající poměrná část základu daně nebo daňové ztráty veřejné obchodní společnosti nebo komanditní společnosti.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xs:documentation>
                        </xs:annotation>
                        <xs:simpleType>
                          <xs:restriction base="xs:decimal">
                            <xs:totalDigits value="14"/>
                            <xs:fractionDigits value="0"/>
                          </xs:restriction>
                        </xs:simpleType>
                      </xs:attribute>
                      <xs:attribute name="kc_ii72_62" use="optional">
                        <xs:annotation>
                          <xs:documentation>Tohoto řádku lze využít v ostatních případech, neuvedených na ř. 20 až 61, kdy je nutné pro správné stanovení základu daně zvýšit výsledek hospodaření na ř. 10. Věcnou náplň částky vykázané na tomto řádku je třeba uvést buď přímo v nepředtištěném názvu položky tohoto řádku nebo, zahrnuje-li více položek, na zvláštní příloze. Např. v návaznosti na ustanovení § 20 odst. 5 a 6 zákona zde poplatník, jenž je společníkem veřejné obchodní společnosti nebo komplementářem komanditní společnosti, uvede rozdíl mezi jeho podílem na výsledku hospodaření a podílem na základu daně, popřípadě na daňové ztrátě, veřejné obchodní společnosti nebo komanditní společnosti, bude-li tento rozdíl kladný (částka zvyšující výsledek hospodaření). Jestliže bude tento rozdíl záporný, uvede se na ř. 162 (částka snižující výsledek hospodaření).&lt;br&gt;</xs:documentation>
                        </xs:annotation>
                        <xs:simpleType>
                          <xs:restriction base="xs:decimal">
                            <xs:totalDigits value="14"/>
                            <xs:fractionDigits value="0"/>
                          </xs:restriction>
                        </xs:simpleType>
                      </xs:attribute>
                      <xs:attribute name="text_ii72_62" use="optional">
                        <xs:simpleType>
                          <xs:restriction base="xs:string">
                            <xs:minLength value="0"/>
                            <xs:maxLength value="60"/>
                          </xs:restriction>
                        </xs:simpleType>
                      </xs:attribute>
                      <xs:attribute name="text_ii182_162" use="optional">
                        <xs:simpleType>
                          <xs:restriction base="xs:string">
                            <xs:minLength value="0"/>
                            <xs:maxLength value="60"/>
                          </xs:restriction>
                        </xs:simpleType>
                      </xs:attribute>
                      <xs:attribute name="kc_ii_242" use="optional">
                        <xs:annotation>
                          <xs:documentation>Na tomto řádku se uvede odečet na podporu výzkumu a vývoje podle § 34 odst. 4 a § 34a až § 34e zákona, včetně odečtu dosud neuplatněných výdajů (nákladů) při realizaci projektů výzkumu a vývoje ve znění zákona platném do 31. 12. 2013. Částka odečtu se musí rovnat částce vykázané na ř. 5 ve sl. 4 v dílčí tabulce b) tabulky F přílohy č. 1 II. oddílu. Uplatněním odečtu na podporu výzkumu a vývoje podle § 34 odst. 4 zákona nelze vykázat daňovou ztrátu, proto částka na tomto řádku &lt;strong&gt;nesmí být vyšší&lt;/strong&gt; než základ daně uvedený na ř. 220, snížený o případné částky odečtů uplatněné na ř. 230, 240 a 243.&lt;br /&gt; Pokud poplatníkem je společník veřejné obchodní společnosti nebo komplementář komanditní společnosti, bude částka uvedená na tomto řádku obsahovat i poměrnou část odečtu podle § 34 odst. 4 zákona zjištěného za veřejnou obchodní společnost nebo komanditní společnost, přičemž tato poměrná část se stanoví v souladu s § 34d odst. 1 a 2 zákona. Na zvláštní příloze se pak uvede rozčlenění souhrnné částky z tohoto řádku na část vztahující se k odečtu za veřejnou obchodní společnost nebo komanditní společnost a na část vztahující se k vlastní podnikatelské činnosti poplatníka. Obdobně se u těchto poplatníků postupuje i v případě položek uvedených na řádcích 243, 260 a 300.</xs:documentation>
                        </xs:annotation>
                        <xs:simpleType>
                          <xs:restriction base="xs:decimal">
                            <xs:totalDigits value="14"/>
                            <xs:fractionDigits value="0"/>
                          </xs:restriction>
                        </xs:simpleType>
                      </xs:attribute>
                      <xs:attribute name="kc_ii320_330" use="optional">
                        <xs:annotation>
                          <xs:documentation>Částka vykázaná na tomto řádku je součástí celkové daně (ř. 340).&lt;br /&gt;&lt;br /&gt;Položka obsahuje kritickou kontrolu: nesmí být vyplněna, je-li na ř. 220 vykázána daňová ztráta.</xs:documentation>
                        </xs:annotation>
                        <xs:simpleType>
                          <xs:restriction base="xs:decimal">
                            <xs:totalDigits value="14"/>
                            <xs:fractionDigits value="0"/>
                          </xs:restriction>
                        </xs:simpleType>
                      </xs:attribute>
                      <xs:attribute name="kc_ii10_10" use="optional">
                        <xs:annotation>
                          <xs:documentation>Na řádku 10 uvedou poplatníci daně z příjmů právnických osob &lt;strong&gt;výsledek hospodaření před zdaněním&lt;/strong&gt; (zisk nebo ztráta), a to vždy bez vlivu Mezinárodních účetních standardů. Poplatníci, kteří sestavují účetní závěrku podle Mezinárodních účetních standardů, použijí ke zjištění výsledku hospodaření&lt;br/&gt; &lt;ul style="margin:1em 0 1em 2em"&gt; &lt;li&gt;vyhlášku č. 500/2002 Sb., kterou se provádějí některá ustanovení zákona č. 563/1991 Sb., o účetnictví, ve znění pozdějších předpisů, pro účetní jednotky, které jsou &lt;strong&gt;podnikateli&lt;/strong&gt; účtujícími v soustavě podvojného účetnictví, v platném znění, nebo &lt;/li&gt; &lt;li&gt;vyhlášku č. 501/2002 Sb., kterou se provádějí některá ustanovení zákona č. 563/1991 Sb., o účetnictví, ve znění pozdějších předpisů, pro účetní jednotky, které jsou &lt;strong&gt;bankami a jinými finančními institucemi&lt;/strong&gt;, v platném znění, anebo&lt;/li&gt; &lt;li&gt;vyhlášku č. 502/2002 Sb., kterou se provádějí některá ustanovení zákona č. 563/1991 Sb., o účetnictví, ve znění pozdějších předpisů, pro účetní jednotky, které jsou &lt;strong&gt;pojišťovnami&lt;/strong&gt;, v platném znění,&lt;/li&gt; &lt;/ul&gt; a to podle působnosti vymezené v § 2 uvedených vyhlášek. Tito poplatníci uvedou na zvláštní příloze specifikaci a kvantifikaci vlivů, z nichž vyplývá rozdíl mezi výsledkem hospodaření zjištěným podle Mezinárodních účetních standardů a výsledkem hospodaření zjištěným podle příslušné, shora uvedené vyhlášky, a na ni navazujících Českých účetních standardů (§ 23 odst. 2 písm. a) zákona). Namísto této zvláštní přílohy lze předložit Výkaz zisku a ztráty a Rozvahu, popřípadě Přehled o změnách vlastního kapitálu, sestavené podle shora uvedených vyhlášek.&lt;br/&gt; Při stanovení základu daně se nepřihlíží k zápisům v knihách podrozvahových účtů, není-li v zákoně o daních z příjmů stanoveno jinak.&lt;br/&gt; Z výsledku hospodaření před zdaněním nebo z rozdílu mezi příjmy a výdaji se vychází pro zjištění základu daně (§ 23 odst. 2 zákona) za zdaňovací období nebo za období, za něž se podává přiznání.&lt;br/&gt; Veřejná obchodní společnost a komanditní společnost, uvedou na tomto řádku výsledek hospodaření před úpravou o převod podílů na výsledku hospodaření společníkům nebo komplementářům komanditní společnosti; tato úprava se provede na řádku 201.&lt;br/&gt; Jestliže poplatník účtoval po 1. lednu 2015 v soustavě jednoduchého účetnictví, uvede na tomto řádku &lt;strong&gt;rozdíl mezi příjmy a výdaji&lt;/strong&gt; (kladný nebo záporný).&lt;br/&gt; Daňoví nerezidenti použijí řádek 10 též pro případ stanovení základu daně nebo jeho části jinými metodami podle § 23 odst. 11 zákona. V tomto případě bude na zvláštní příloze uveden propočet vykázané částky.&lt;br/&gt;&lt;br /&gt;&lt;strong&gt;Výsledkem hospodaření před zdaněním, z něhož se vychází pro zjištění základu daně (dále jen „výsledek hospodaření“), se rozumí:&lt;/strong&gt;&lt;br/&gt;&lt;br/&gt; &lt;strong&gt;a)&lt;/strong&gt; u poplatníků, účetních jednotek vymezených v § 2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 částka vykázaná ve &lt;strong&gt;Výkazu zisku a ztráty - druhové členění&lt;/strong&gt;, sestavovaného v plném nebo ve zjednodušeném rozsahu podle přílohy č. 2 k vyhlášce č. 500/2002 Sb., v platném znění, kterou se stanoví uspořádání a označování položek výkazu zisku a ztráty - druhové členění, popřípadě ve &lt;strong&gt;Výkazu zisku a ztráty - účelové členění&lt;/strong&gt;, sestavovaného v plném nebo ve zjednodušeném rozsahu podle přílohy č. 3 k vyhlášce č. 500/2002 Sb., v platném znění, kterou se stanoví uspořádání a označování položek výkazu zisku a ztráty - druhové členění, ve výpočtové položce „&lt;strong&gt;****Výsledek hospodaření před zdaněním&lt;/strong&gt;“, před jejím zaokrouhlením na celé tisíce Kč. S účinností pro účetní období započatá 1.1.2016 a později se rozumí, částka vykázaná ve výpočtové položce „&lt;strong&gt;** Výsledek hospodaření před zdaněním&lt;/strong&gt;“, před jejím zaokrouhlením na celé tisíce Kč, podle přílohy č. 2 a přílohy č. 3 k vyhlášce č. 500/2002 Sb., ve znění od 1. ledna 2016.&lt;br/&gt; &lt;strong&gt;b)&lt;/strong&gt; u poplatníků, účetních jednotek vymezených v § 2 vyhlášky č. 501/2002 Sb., kterou se provádějí některá ustanovení zákona č. 563/1991 Sb., o účetnictví, ve znění pozdějších předpisů, pro účetní jednotky, které jsou &lt;strong&gt;bankami a jinými finančními institucemi&lt;/strong&gt;, v platném znění, součet částek vykázaných ve &lt;strong&gt;Výkazu zisku a ztráty&lt;/strong&gt; v položce 19. &lt;strong&gt;„Zisk nebo ztráta za účetní období z běžné činnosti před zdaněním“&lt;/strong&gt; a v položce 22. &lt;strong&gt;„Zisk nebo ztráta za účetní období z mimořádné činnosti před zdaněním“&lt;/strong&gt; podle přílohy č. 2 k vyhlášce č. 501/2002 Sb., v platném znění, kterou se stanoví uspořádání položek výkazu zisku a ztráty a jejich označování, před jejich zaokrouhlením na celé tisíce Kč. &lt;br/&gt; &lt;strong&gt;c)&lt;/strong&gt; u poplatníků, účetních jednotek vymezených v § 2 vyhlášky č. 502/2002 Sb., kterou se provádějí některá ustanovení zákona č. 563/1991 Sb., o účetnictví, ve znění pozdějších předpisů, pro účetní jednotky, které jsou &lt;strong&gt;pojišťovnami&lt;/strong&gt;, v platném znění, částka vykázaná ve &lt;strong&gt;Výkazu zisku a ztráty&lt;/strong&gt; v položce III. 16. &lt;strong&gt;Zisk nebo ztráta za účetní období&lt;/strong&gt;, neupravená o částky v položkách III. 9. &lt;strong&gt;Daň z příjmů z běžné činnosti&lt;/strong&gt; a III. 14. &lt;strong&gt;Daň z příjmů z mimořádné činnosti&lt;/strong&gt;, podle přílohy č. 2 k vyhlášce č. 502/2002 Sb., v platném znění, kterou se stanoví uspořádání a označování položek výkazu zisku a ztráty, před jejím zaokrouhlením na celé tisíce Kč.&lt;br/&gt; &lt;strong&gt;d)&lt;/strong&gt; u poplatníků, účetních jednotek vymezených v § 2 vyhlášky č. 503/2002 Sb., kterou se provádějí některá ustanovení zákona č. 563/1991 Sb., o účetnictví, ve znění pozdějších předpisů, pro &lt;strong&gt;zdravotní pojišťovny&lt;/strong&gt;, v platném znění, částka vykázaná ve &lt;strong&gt;Výkazu zisku a ztráty&lt;/strong&gt; v položce II. 12 &lt;strong&gt;Hospodářský výsledek za účetní období&lt;/strong&gt;, neupravená o částku v položce II. 7 &lt;strong&gt;Daň z příjmů&lt;/strong&gt;, podle přílohy č. 2 k vyhlášce č. 503/2002 Sb., v platném znění, kterou se stanoví uspořádání a označování položek výkazu zisku a ztráty, před jejím zaokrouhlením na celé tisíce Kč.&lt;br/&gt; &lt;strong&gt; e)&lt;/strong&gt; u poplatníků, účetních jednotek vymezených v § 2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 součet částek za hlavní a hospodářskou činnost, vykázaných ve &lt;strong&gt;Výkazu zisku a ztráty&lt;/strong&gt; v položce C &lt;strong&gt;Výsledek hospodaření před zdaněním&lt;/strong&gt;, podle přílohy č. 2 k vyhlášce č. 504/2002 Sb., v platném znění, kterou se stanoví uspořádání a označování položek výkazu zisku a ztráty, před jejich zaokrouhlením na celé tisíce Kč.&lt;br/&gt; &lt;strong&gt;f)&lt;/strong&gt; u poplatníků, účetních jednotek vymezených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částka vykázaná ve &lt;strong&gt;Výkazu zisku a ztráty&lt;/strong&gt; v položce C.1 &lt;strong&gt;Výsledek hospodaření před zdaněním&lt;/strong&gt;, podle přílohy č. 2 k vyhlášce č. 410/2009 Sb., v platném znění, kterou se stanoví uspořádání a označování položek výkazu zisku a ztráty, před jejím zaokrouhlením na celé tisíce Kč.&lt;br/&gt;&lt;strong&gt;g)&lt;/strong&gt; daňoví nerezidenti uplatní podle druhu činnosti vykonávané na území České republiky postup týkající se tuzemských poplatníků uvedených pod písmeny a) až c), s týmž nebo obdobným předmětem činnosti.&lt;br/&gt; &lt;/p &gt; &lt;p class="Napoveda"&gt; &lt;br/&gt;&lt;strong&gt;&lt;u&gt;Rozdílem mezi příjmy a výdaji&lt;/u&gt;&lt;/strong&gt;&lt;br/&gt; se u poplatníků, pokud po 1. lednu 2015 účtovali v soustavě jednoduchého účetnictví, rozumí výsledek hospodaření, zjištěný ke dni uzavření účetních knih podle dosavadních právních předpisů upravujících účtování v soustavě jednoduchého účetnictví, jako rozdíl součtu všech příjmů a součtu všech výdajů (včetně kursových rozdílů zjištěných v peněžním deníku k poslednímu dni účetního období), z něhož se vychází pro zjištění základu daně (§ 23 odst. 2 zákona).(U poplatníků, vedoucích jednoduché účetnictví podle § 13b zákona o účetnictví, ve znění od 1. ledna 2016 s účinností pro účetní období započatá od 1. ledna 2016 a později, se výsledkem hospodaření rozumí částka vykázaná v &lt;strong&gt;Přehledu o příjmech a výdajích&lt;/strong&gt; v položce 99 &lt;strong&gt;Rozdíl příjmů a výdajů&lt;/strong&gt;, podle přílohy č. 1 k vyhlášce, kterou se provádějí některá ustanovení zákona o účetnictví, pro účetní jednotky, které vedou jednoduché účetnictví, kterou se stanoví uspořádání a označování položek v přehledu o příjmech a výdajích, před jejím zaokrouhlením na celé tisíce Kč.)</xs:documentation>
                        </xs:annotation>
                        <xs:simpleType>
                          <xs:restriction base="xs:decimal">
                            <xs:totalDigits value="14"/>
                            <xs:fractionDigits value="0"/>
                          </xs:restriction>
                        </xs:simpleType>
                      </xs:attribute>
                      <xs:attribute name="kc_ii291_301" use="optional">
                        <xs:annotation>
                          <xs:documentation>Tento řádek se nevyplňuje. Jeho využití je možné jen tehdy, jestliže kromě slev na dani zákon vymezí nové skutečnosti, které budou důvodem k dalším úpravám částky daně.</xs:documentation>
                        </xs:annotation>
                        <xs:simpleType>
                          <xs:restriction base="xs:decimal">
                            <xs:totalDigits value="14"/>
                            <xs:fractionDigits value="0"/>
                          </xs:restriction>
                        </xs:simpleType>
                      </xs:attribute>
                      <xs:attribute name="kc_ii_243" use="optional">
                        <xs:annotation>
                          <xs:documentation>Na tomto řádku se uvede odečet na podporu odborného vzdělávání podle § 34 odst. 4 a § 34f až § 34h zákona. Částka odečtu se musí rovnat částce vykázané na ř. 5 ve sl. 4 v dílčí tabulce c) tabulky F přílohy č. 1 II. oddílu. Uplatněním odečtu na podporu odborného vzdělávání podle § 34 odst. 4 zákona nelze vykázat daňovou ztrátu, proto částka na tomto řádku nesmí být vyšší než základ daně uvedený na ř. 220, snížený o případné částky odečtů uplatněné na ř. 230, 240 a 242.</xs:documentation>
                        </xs:annotation>
                        <xs:simpleType>
                          <xs:restriction base="xs:decimal">
                            <xs:totalDigits value="14"/>
                            <xs:fractionDigits value="0"/>
                          </xs:restriction>
                        </xs:simpleType>
                      </xs:attribute>
                      <xs:attribute name="kc_ii_220" use="optional">
                        <xs:annotation>
                          <xs:documentation>Bude-li na tomto řádku vykázána daňová ztráta, následující řádky 230 až 330 se &lt;strong&gt;nevyplňují ani neproškrtávají&lt;/strong&gt;. Daňovou ztrátu, která vznikne a bude vyměřena za zdaňovací období nebo období, za které se podává daňové přiznání, započaté v roce 2015, lze podle § 34 odst. 1 zákona uplatňovat jako položku odčitatelnou od základu daně nejdéle v pěti bezprostředně následujících zdaňovacích obdobích.&lt;br /&gt;Příklad výpočtu částky uvedené na tomto řádku při vykázání záporných čísel na ř. 200, 201 a 210:&lt;br /&gt; ř. 200 ......... –200 000,- Kč&lt;br /&gt; ř. 201 ........... –50 000,- Kč&lt;br /&gt; ř. 210 ........... –30 000,- Kč&lt;br /&gt; ř. 220 = –200 000 – (–50 000) – (–30 000) = –120 000,- Kč</xs:documentation>
                        </xs:annotation>
                        <xs:simpleType>
                          <xs:restriction base="xs:decimal">
                            <xs:totalDigits value="14"/>
                            <xs:fractionDigits value="0"/>
                          </xs:restriction>
                        </xs:simpleType>
                      </xs:attribute>
                      <xs:attribute name="kc_ii300_310" use="optional">
                        <xs:simpleType>
                          <xs:restriction base="xs:decimal">
                            <xs:totalDigits value="14"/>
                            <xs:fractionDigits value="0"/>
                          </xs:restriction>
                        </xs:simpleType>
                      </xs:attribute>
                      <xs:attribute name="kc_ii_340" use="optional">
                        <xs:annotation>
                          <xs:documentation>Celková daňová povinnost na tomto řádku se vyměřuje a je základem pro stanovení pokuty za opožděné tvrzení daně (§ 250 DŘ).&lt;br /&gt;Bude-li pro použití ř. 331 až 340 věcná náplň, vyplní se i tehdy, vykáže-li poplatník na ř. 220 daňovou ztrátu.</xs:documentation>
                        </xs:annotation>
                        <xs:simpleType>
                          <xs:restriction base="xs:decimal">
                            <xs:totalDigits value="14"/>
                            <xs:fractionDigits value="0"/>
                          </xs:restriction>
                        </xs:simpleType>
                      </xs:attribute>
                      <xs:attribute name="kc_ii30_20" use="optional">
                        <xs:annotation>
                          <xs:documentation>Na tomto řádku se uvede úhrn částek neoprávněně zkracujících příjmy a hodnota nepeněžních příjmů, které je nutné zahrnout do základu daně, jestliže nejsou zahrnuty ve výsledku hospodaření nebo v rozdílu mezi příjmy a výdaji na ř. 10.</xs:documentation>
                        </xs:annotation>
                        <xs:simpleType>
                          <xs:restriction base="xs:decimal">
                            <xs:totalDigits value="14"/>
                            <xs:fractionDigits value="0"/>
                          </xs:restriction>
                        </xs:simpleType>
                      </xs:attribute>
                      <xs:attribute name="kc_ii_331" use="optional">
                        <xs:annotation>
                          <xs:documentation>Na tomto řádku se uvede úhrn příjmů před zdaněním (základů daně), které podle § 20b zákona vstupují do samostatného základu daně.&lt;br /&gt;Specifikace jednotlivých příjmů uplatněných na ř. 331 se uvede na zvláštní příloze. K příjmům z vypořádacích podílů, z podílů na likvidačním zůstatku nebo z obdobných plnění budou v této zvláštní příloze přiřazeny s nimi související nabývací ceny podílů na obchodní korporaci.&lt;br /&gt;Částka na tomto řádku nesmí nabývat záporných hodnot.</xs:documentation>
                        </xs:annotation>
                        <xs:simpleType>
                          <xs:restriction base="xs:decimal">
                            <xs:totalDigits value="14"/>
                            <xs:fractionDigits value="0"/>
                          </xs:restriction>
                        </xs:simpleType>
                      </xs:attribute>
                      <xs:attribute name="kc_ii260_270" use="optional">
                        <xs:simpleType>
                          <xs:restriction base="xs:decimal">
                            <xs:totalDigits value="14"/>
                            <xs:fractionDigits value="0"/>
                          </xs:restriction>
                        </xs:simpleType>
                      </xs:attribute>
                      <xs:attribute name="kc_ii_333" use="optional">
                        <xs:simpleType>
                          <xs:restriction base="xs:decimal">
                            <xs:totalDigits value="14"/>
                            <xs:fractionDigits value="0"/>
                          </xs:restriction>
                        </xs:simpleType>
                      </xs:attribute>
                      <xs:attribute name="kc_ii230_250" use="optional">
                        <xs:annotation>
                          <xs:documentation>Částka uvedená na tomto řádku nemůže nabývat záporných hodnot. To platí i pro řádky 270, 310, 330, 340 a 360.</xs:documentation>
                        </xs:annotation>
                        <xs:simpleType>
                          <xs:restriction base="xs:decimal">
                            <xs:totalDigits value="14"/>
                            <xs:fractionDigits value="0"/>
                          </xs:restriction>
                        </xs:simpleType>
                      </xs:attribute>
                      <xs:attribute name="kc_ii71_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vytvořených zákonných rezerv a opravných položek (tzn. rezerv a opravných položek, jejichž tvorba byla uznána za daňový výdaj), zůstatky výnosů příštích období a výdajů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_112" use="optional">
                        <xs:annotation>
                          <xs:documentation>Úhrnná částka uvedená na tomto řádku se na zvláštní příloze rozčlení podle jednotlivých bodů § 23 odst. 3 písm. c) zákona. Již pro zdaňovací období započaté v roce 2015 lze použít ustanovení § 23 odst. 3 písm. c) bod 10 zákona, ve znění účinném od 1. ledna 2016.</xs:documentation>
                        </xs:annotation>
                        <xs:simpleType>
                          <xs:restriction base="xs:decimal">
                            <xs:totalDigits value="14"/>
                            <xs:fractionDigits value="0"/>
                          </xs:restriction>
                        </xs:simpleType>
                      </xs:attribute>
                      <xs:attribute name="text_ii291_301" use="optional">
                        <xs:annotation>
                          <xs:documentation>Název položky u řádku 301. Tento řádek se nevyplňuje. Jeho využití je možné jen tehdy, jestliže kromě slev na dani zákon vymezí nové skutečnosti, které budou důvodem k dalším úpravám daňové povinnosti.</xs:documentation>
                        </xs:annotation>
                        <xs:simpleType>
                          <xs:restriction base="xs:string">
                            <xs:minLength value="0"/>
                            <xs:maxLength value="60"/>
                          </xs:restriction>
                        </xs:simpleType>
                      </xs:attribute>
                      <xs:attribute name="kc_ii110_100" use="optional">
                        <xs:simpleType>
                          <xs:restriction base="xs:decimal">
                            <xs:totalDigits value="14"/>
                            <xs:fractionDigits value="0"/>
                          </xs:restriction>
                        </xs:simpleType>
                      </xs:attribute>
                      <xs:attribute name="kc_ii310_320" use="optional">
                        <xs:annotation>
                          <xs:documentation>Uvede se daň zaplacená v zahraničí, o níž lze podle smluv o zamezení dvojího zdanění snížit daň, nejvýše však do částky uvedené na ř. 310. Při výpočtu výše daně zaplacené v zahraničí, kterou lze započíst na daň za zdaňovací období nebo za období, za které se podává daňové přiznání, se postupuje podle tabulky I přílohy č. 1 II. oddílu.</xs:documentation>
                        </xs:annotation>
                        <xs:simpleType>
                          <xs:restriction base="xs:decimal">
                            <xs:totalDigits value="14"/>
                            <xs:fractionDigits value="0"/>
                          </xs:restriction>
                        </xs:simpleType>
                      </xs:attribute>
                      <xs:attribute name="kc_ii_111" use="optional">
                        <xs:annotation>
                          <xs:documentation>Úhrnná částka uvedená na tomto řádku se na zvláštní příloze rozčlení podle jednotlivých bodů § 23 odst. 3 písm. b) zákona.</xs:documentation>
                        </xs:annotation>
                        <xs:simpleType>
                          <xs:restriction base="xs:decimal">
                            <xs:totalDigits value="14"/>
                            <xs:fractionDigits value="0"/>
                          </xs:restriction>
                        </xs:simpleType>
                      </xs:attribute>
                      <xs:attribute name="kc_ii80_70" use="optional">
                        <xs:simpleType>
                          <xs:restriction base="xs:decimal">
                            <xs:totalDigits value="14"/>
                            <xs:fractionDigits value="0"/>
                          </xs:restriction>
                        </xs:simpleType>
                      </xs:attribute>
                      <xs:attribute name="kc_ii120_110" use="optional">
                        <xs:annotation>
                          <xs:documentation>Příjmy osvobozené od daně podle § 19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d_hospvysl" type="dateInMultiFormat" use="optional">
                        <xs:annotation>
                          <xs:documentation>Výsledek hospodaření před zdaněním (zisk+, ztráta -) nebo rozdíl mezi příjmy a výdaji ke dni.</xs:documentation>
                        </xs:annotation>
                      </xs:attribute>
                      <xs:attribute name="kc_ii140_130" use="optional">
                        <xs:annotation>
                          <xs:documentation>Zde se uvede úhrn příjmů zdaňovaných sazbou daně podle § 21 odst. 4 zákona, které nejsou osvobozeny od daně, zaúčtovaných ve prospěch výnosů.</xs:documentation>
                        </xs:annotation>
                        <xs:simpleType>
                          <xs:restriction base="xs:decimal">
                            <xs:totalDigits value="14"/>
                            <xs:fractionDigits value="0"/>
                          </xs:restriction>
                        </xs:simpleType>
                      </xs:attribute>
                      <xs:attribute name="kc_ii240_260" use="optional">
                        <xs:annotation>
                          <xs:documentation>Uvede se skutečně uplatněná částka odečtu hodnoty bezúplatných plnění, poskytnutých ve zdaňovacím období na zákonem vymezené účely (§ 20 odst. 8 zákona) z tabulky G přílohy č. 1 II. oddílu, nejvýše však do 10 % z částky na ř. 250. Bezúplatná plnění, která odpovídají uplatněným slevám na dílčím odvodu z loterií a jiných podobných her (ř. 2 tabulky G přílohy č. 1 II. oddílu) se do limitů pro tento odpočet nezapočítávají.</xs:documentation>
                        </xs:annotation>
                        <xs:simpleType>
                          <xs:restriction base="xs:decimal">
                            <xs:totalDigits value="14"/>
                            <xs:fractionDigits value="0"/>
                          </xs:restriction>
                        </xs:simpleType>
                      </xs:attribute>
                      <xs:attribute name="kc_ii182_162" use="optional">
                        <xs:annotation>
                          <xs:documentation>Využití tohoto řádku se týká případů neuvedených na ř. 109 až 161, kdy zákon pro účely stanovení základu daně umožňuje snížit výsledek hospodaření uvedený na ř. 10. Věcná náplň částky vykázané na tomto řádku se uvede buď přímo v nepředtištěném názvu položky tohoto řádku nebo, pokud zahrnuje více položek, na zvláštní příloze.</xs:documentation>
                        </xs:annotation>
                        <xs:simpleType>
                          <xs:restriction base="xs:decimal">
                            <xs:totalDigits value="14"/>
                            <xs:fractionDigits value="0"/>
                          </xs:restriction>
                        </xs:simpleType>
                      </xs:attribute>
                      <xs:attribute name="kc_ii_332" use="optional">
                        <xs:annotation>
                          <xs:documentation>Uvede se sazba daně podle § 21 odst. 4 zákona, účinná k prvnímu dni zdaňovacího období nebo období, za něž je podáváno daňové přiznání. V roce 2015 činí sazba podle § 21 odst. 4 zákona 15 %.</xs:documentation>
                        </xs:annotation>
                        <xs:simpleType>
                          <xs:restriction base="xs:decimal">
                            <xs:totalDigits value="2"/>
                            <xs:fractionDigits value="0"/>
                          </xs:restriction>
                        </xs:simpleType>
                      </xs:attribute>
                      <xs:attribute name="kc_ii280_290" use="optional">
                        <xs:simpleType>
                          <xs:restriction base="xs:decimal">
                            <xs:totalDigits value="14"/>
                            <xs:fractionDigits value="0"/>
                          </xs:restriction>
                        </xs:simpleType>
                      </xs:attribute>
                      <xs:attribute name="kc_ii150_140" use="optional">
                        <xs:annotation>
                          <xs:documentation>Uvede se souhrnná částka příjmů a částek nezahrnovaných do základu daně podle § 23 odst. 4 zákona, s výjimkou příjmů podle § 23 odst. 4 písm. a) a b) zákona, uvedených na ř. 120 a 130. Na zvláštní příloze se uvede rozčlenění souhrnné částky na tomto řádku podle zbývajících položek § 23 odst. 4 zákona, t.j. písm. c) až m). Částky podle § 23 odst. 4 písm. d) zákona může uplatnit též právní nástupce poplatníka.</xs:documentation>
                        </xs:annotation>
                        <xs:simpleType>
                          <xs:restriction base="xs:decimal">
                            <xs:totalDigits value="14"/>
                            <xs:fractionDigits value="0"/>
                          </xs:restriction>
                        </xs:simpleType>
                      </xs:attribute>
                    </xs:complexType>
                  </xs:element>
                  <xs:element maxOccurs="12" minOccurs="0" name="VetaU">
                    <xs:complexType>
                      <xs:attribute name="naz_uc_skup" use="optional">
                        <xs:simpleType>
                          <xs:restriction base="xs:string">
                            <xs:minLength value="0"/>
                            <xs:maxLength value="60"/>
                          </xs:restriction>
                        </xs:simpleType>
                      </xs:attribute>
                      <xs:attribute name="kc_1a" use="optional">
                        <xs:simpleType>
                          <xs:restriction base="xs:decimal">
                            <xs:totalDigits value="14"/>
                            <xs:fractionDigits value="0"/>
                          </xs:restriction>
                        </xs:simpleType>
                      </xs:attribute>
                    </xs:complexType>
                  </xs:element>
                  <xs:element maxOccurs="1" minOccurs="0" name="VetaE">
                    <xs:complexType>
                      <xs:attribute name="kc_dpp_a12" use="optional">
                        <xs:annotation>
                          <xs:documentation>Výsledná částka na řádku 13 tabulky musí být shodná s částkou na ř. 40 II. oddílu.</xs:documentation>
                        </xs:annotation>
                        <xs:simpleType>
                          <xs:restriction base="xs:decimal">
                            <xs:totalDigits value="14"/>
                            <xs:fractionDigits value="0"/>
                          </xs:restriction>
                        </xs:simpleType>
                      </xs:attribute>
                    </xs:complexType>
                  </xs:element>
                  <xs:element maxOccurs="1" minOccurs="0" name="VetaF">
                    <xs:complexType>
                      <xs:attribute name="kc_dppb6_b8" use="optional">
                        <xs:simpleType>
                          <xs:restriction base="xs:decimal">
                            <xs:totalDigits value="14"/>
                            <xs:fractionDigits value="0"/>
                          </xs:restriction>
                        </xs:simpleType>
                      </xs:attribute>
                      <xs:attribute name="kc_dpp_b_onm" use="optional">
                        <xs:simpleType>
                          <xs:restriction base="xs:decimal">
                            <xs:totalDigits value="14"/>
                            <xs:fractionDigits value="0"/>
                          </xs:restriction>
                        </xs:simpleType>
                      </xs:attribute>
                      <xs:attribute name="kc_dpp_b6" use="optional">
                        <xs:simpleType>
                          <xs:restriction base="xs:decimal">
                            <xs:totalDigits value="14"/>
                            <xs:fractionDigits value="0"/>
                          </xs:restriction>
                        </xs:simpleType>
                      </xs:attribute>
                      <xs:attribute name="kc_dpp_b10" use="optional">
                        <xs:annotation>
                          <xs:documentation>Na ř. 12 v části b) tabulky uvede poplatník účetní odpisy, s výjimkou uvedenou v § 25 odst. 1 písm. zg) zákona, u hmotného majetku, který není vymezen pro účely zákona jako hmotný majetek, a nehmotného majetku, který se neodpisuje podle tohoto zákona, uplatněné jako výdaj (náklad) k dosažení, zajištění a udržení zdanitelných příjmů, podle § 24 odst. 2 písm. v) zákona. Pro nehmotný majetek zaevidovaný do majetku poplatníka do 31. prosince 2000 a v době od 1. ledna 2001 do konce zdaňovacího období započatého v roce 2003, se použije zákon v příslušném platném znění, a to až do doby jeho vyřazení z majetku poplatníka.</xs:documentation>
                        </xs:annotation>
                        <xs:simpleType>
                          <xs:restriction base="xs:decimal">
                            <xs:totalDigits value="14"/>
                            <xs:fractionDigits value="0"/>
                          </xs:restriction>
                        </xs:simpleType>
                      </xs:attribute>
                      <xs:attribute name="kc_dppb5" use="optional">
                        <xs:simpleType>
                          <xs:restriction base="xs:decimal">
                            <xs:totalDigits value="14"/>
                            <xs:fractionDigits value="0"/>
                          </xs:restriction>
                        </xs:simpleType>
                      </xs:attribute>
                      <xs:attribute name="kc_dppb4" use="optional">
                        <xs:simpleType>
                          <xs:restriction base="xs:decimal">
                            <xs:totalDigits value="14"/>
                            <xs:fractionDigits value="0"/>
                          </xs:restriction>
                        </xs:simpleType>
                      </xs:attribute>
                      <xs:attribute name="kc_dpp_b_ohm_30_6" use="optional">
                        <xs:simpleType>
                          <xs:restriction base="xs:decimal">
                            <xs:totalDigits value="9"/>
                            <xs:fractionDigits value="0"/>
                          </xs:restriction>
                        </xs:simpleType>
                      </xs:attribute>
                      <xs:attribute name="kc_dppb2" use="optional">
                        <xs:simpleType>
                          <xs:restriction base="xs:decimal">
                            <xs:totalDigits value="14"/>
                            <xs:fractionDigits value="0"/>
                          </xs:restriction>
                        </xs:simpleType>
                      </xs:attribute>
                      <xs:attribute name="kc_dppb1" use="optional">
                        <xs:simpleType>
                          <xs:restriction base="xs:decimal">
                            <xs:totalDigits value="14"/>
                            <xs:fractionDigits value="0"/>
                          </xs:restriction>
                        </xs:simpleType>
                      </xs:attribute>
                      <xs:attribute name="kc_dpp_b_6odsk" use="optional">
                        <xs:simpleType>
                          <xs:restriction base="xs:decimal">
                            <xs:totalDigits value="14"/>
                            <xs:fractionDigits value="0"/>
                          </xs:restriction>
                        </xs:simpleType>
                      </xs:attribute>
                      <xs:attribute name="kc_dppb3" use="optional">
                        <xs:simpleType>
                          <xs:restriction base="xs:decimal">
                            <xs:totalDigits value="14"/>
                            <xs:fractionDigits value="0"/>
                          </xs:restriction>
                        </xs:simpleType>
                      </xs:attribute>
                    </xs:complexType>
                  </xs:element>
                  <xs:element maxOccurs="1" minOccurs="0" name="VetaG">
                    <xs:complexType>
                      <xs:attribute name="kc_op8b" use="optional">
                        <xs:simpleType>
                          <xs:restriction base="xs:decimal">
                            <xs:totalDigits value="14"/>
                            <xs:fractionDigits value="0"/>
                          </xs:restriction>
                        </xs:simpleType>
                      </xs:attribute>
                      <xs:attribute name="kc_dpp_c_5a2" use="optional">
                        <xs:simpleType>
                          <xs:restriction base="xs:decimal">
                            <xs:totalDigits value="14"/>
                            <xs:fractionDigits value="0"/>
                          </xs:restriction>
                        </xs:simpleType>
                      </xs:attribute>
                      <xs:attribute name="kc_dpp_c_5a1" use="optional">
                        <xs:simpleType>
                          <xs:restriction base="xs:decimal">
                            <xs:totalDigits value="14"/>
                            <xs:fractionDigits value="0"/>
                          </xs:restriction>
                        </xs:simpleType>
                      </xs:attribute>
                      <xs:attribute name="kc_dpp_c3" use="optional">
                        <xs:simpleType>
                          <xs:restriction base="xs:decimal">
                            <xs:totalDigits value="14"/>
                            <xs:fractionDigits value="0"/>
                          </xs:restriction>
                        </xs:simpleType>
                      </xs:attribute>
                      <xs:attribute name="kc_dpp_c22" use="optional">
                        <xs:simpleType>
                          <xs:restriction base="xs:decimal">
                            <xs:totalDigits value="14"/>
                            <xs:fractionDigits value="0"/>
                          </xs:restriction>
                        </xs:simpleType>
                      </xs:attribute>
                      <xs:attribute name="kc_dpp_c13" use="optional">
                        <xs:simpleType>
                          <xs:restriction base="xs:decimal">
                            <xs:totalDigits value="14"/>
                            <xs:fractionDigits value="0"/>
                          </xs:restriction>
                        </xs:simpleType>
                      </xs:attribute>
                      <xs:attribute name="kc_dpp_c7" use="optional">
                        <xs:simpleType>
                          <xs:restriction base="xs:decimal">
                            <xs:totalDigits value="14"/>
                            <xs:fractionDigits value="0"/>
                          </xs:restriction>
                        </xs:simpleType>
                      </xs:attribute>
                      <xs:attribute name="kc_sop8b" use="optional">
                        <xs:simpleType>
                          <xs:restriction base="xs:decimal">
                            <xs:totalDigits value="14"/>
                            <xs:fractionDigits value="0"/>
                          </xs:restriction>
                        </xs:simpleType>
                      </xs:attribute>
                      <xs:attribute name="kc_dpp_c9" use="optional">
                        <xs:simpleType>
                          <xs:restriction base="xs:decimal">
                            <xs:totalDigits value="14"/>
                            <xs:fractionDigits value="0"/>
                          </xs:restriction>
                        </xs:simpleType>
                      </xs:attribute>
                      <xs:attribute name="kc_dpp_c11" use="optional">
                        <xs:simpleType>
                          <xs:restriction base="xs:decimal">
                            <xs:totalDigits value="14"/>
                            <xs:fractionDigits value="0"/>
                          </xs:restriction>
                        </xs:simpleType>
                      </xs:attribute>
                      <xs:attribute name="kc_dpp_c5" use="optional">
                        <xs:simpleType>
                          <xs:restriction base="xs:decimal">
                            <xs:totalDigits value="14"/>
                            <xs:fractionDigits value="0"/>
                          </xs:restriction>
                        </xs:simpleType>
                      </xs:attribute>
                      <xs:attribute name="kc_dpp_c18" use="optional">
                        <xs:simpleType>
                          <xs:restriction base="xs:decimal">
                            <xs:totalDigits value="14"/>
                            <xs:fractionDigits value="0"/>
                          </xs:restriction>
                        </xs:simpleType>
                      </xs:attribute>
                      <xs:attribute name="kc_dpp_c_5a3" use="optional">
                        <xs:simpleType>
                          <xs:restriction base="xs:decimal">
                            <xs:totalDigits value="14"/>
                            <xs:fractionDigits value="0"/>
                          </xs:restriction>
                        </xs:simpleType>
                      </xs:attribute>
                      <xs:attribute name="kc_dpp_c31" use="optional">
                        <xs:simpleType>
                          <xs:restriction base="xs:decimal">
                            <xs:totalDigits value="14"/>
                            <xs:fractionDigits value="0"/>
                          </xs:restriction>
                        </xs:simpleType>
                      </xs:attribute>
                      <xs:attribute name="kc_dpp_c6" use="optional">
                        <xs:simpleType>
                          <xs:restriction base="xs:decimal">
                            <xs:totalDigits value="14"/>
                            <xs:fractionDigits value="0"/>
                          </xs:restriction>
                        </xs:simpleType>
                      </xs:attribute>
                      <xs:attribute name="kc_op8c" use="optional">
                        <xs:simpleType>
                          <xs:restriction base="xs:decimal">
                            <xs:totalDigits value="14"/>
                            <xs:fractionDigits value="0"/>
                          </xs:restriction>
                        </xs:simpleType>
                      </xs:attribute>
                      <xs:attribute name="kc_dpp_c16" use="optional">
                        <xs:simpleType>
                          <xs:restriction base="xs:decimal">
                            <xs:totalDigits value="14"/>
                            <xs:fractionDigits value="0"/>
                          </xs:restriction>
                        </xs:simpleType>
                      </xs:attribute>
                      <xs:attribute name="kc_dpp_c19" use="optional">
                        <xs:simpleType>
                          <xs:restriction base="xs:decimal">
                            <xs:totalDigits value="14"/>
                            <xs:fractionDigits value="0"/>
                          </xs:restriction>
                        </xs:simpleType>
                      </xs:attribute>
                      <xs:attribute name="kc_dpp_c12" use="optional">
                        <xs:simpleType>
                          <xs:restriction base="xs:decimal">
                            <xs:totalDigits value="14"/>
                            <xs:fractionDigits value="0"/>
                          </xs:restriction>
                        </xs:simpleType>
                      </xs:attribute>
                      <xs:attribute name="kc_dpp_c8" use="optional">
                        <xs:simpleType>
                          <xs:restriction base="xs:decimal">
                            <xs:totalDigits value="14"/>
                            <xs:fractionDigits value="0"/>
                          </xs:restriction>
                        </xs:simpleType>
                      </xs:attribute>
                      <xs:attribute name="kc_dpp_c14" use="optional">
                        <xs:simpleType>
                          <xs:restriction base="xs:decimal">
                            <xs:totalDigits value="14"/>
                            <xs:fractionDigits value="0"/>
                          </xs:restriction>
                        </xs:simpleType>
                      </xs:attribute>
                      <xs:attribute name="kc_dpp_c30" use="optional">
                        <xs:simpleType>
                          <xs:restriction base="xs:decimal">
                            <xs:totalDigits value="14"/>
                            <xs:fractionDigits value="0"/>
                          </xs:restriction>
                        </xs:simpleType>
                      </xs:attribute>
                      <xs:attribute name="kc_dpp_c_5a4" use="optional">
                        <xs:simpleType>
                          <xs:restriction base="xs:decimal">
                            <xs:totalDigits value="14"/>
                            <xs:fractionDigits value="0"/>
                          </xs:restriction>
                        </xs:simpleType>
                      </xs:attribute>
                      <xs:attribute name="kc_dpp_c21" use="optional">
                        <xs:simpleType>
                          <xs:restriction base="xs:decimal">
                            <xs:totalDigits value="14"/>
                            <xs:fractionDigits value="0"/>
                          </xs:restriction>
                        </xs:simpleType>
                      </xs:attribute>
                      <xs:attribute name="kc_dpp_c10" use="optional">
                        <xs:simpleType>
                          <xs:restriction base="xs:decimal">
                            <xs:totalDigits value="14"/>
                            <xs:fractionDigits value="0"/>
                          </xs:restriction>
                        </xs:simpleType>
                      </xs:attribute>
                      <xs:attribute name="kc_sop8c" use="optional">
                        <xs:simpleType>
                          <xs:restriction base="xs:decimal">
                            <xs:totalDigits value="14"/>
                            <xs:fractionDigits value="0"/>
                          </xs:restriction>
                        </xs:simpleType>
                      </xs:attribute>
                      <xs:attribute name="kc_dpp_c17" use="optional">
                        <xs:simpleType>
                          <xs:restriction base="xs:decimal">
                            <xs:totalDigits value="14"/>
                            <xs:fractionDigits value="0"/>
                          </xs:restriction>
                        </xs:simpleType>
                      </xs:attribute>
                      <xs:attribute name="kc_dpp_c4" use="optional">
                        <xs:simpleType>
                          <xs:restriction base="xs:decimal">
                            <xs:totalDigits value="14"/>
                            <xs:fractionDigits value="0"/>
                          </xs:restriction>
                        </xs:simpleType>
                      </xs:attribute>
                      <xs:attribute name="kc_dpp_c20" use="optional">
                        <xs:simpleType>
                          <xs:restriction base="xs:decimal">
                            <xs:totalDigits value="14"/>
                            <xs:fractionDigits value="0"/>
                          </xs:restriction>
                        </xs:simpleType>
                      </xs:attribute>
                    </xs:complexType>
                  </xs:element>
                  <xs:element maxOccurs="8" minOccurs="0" name="VetaV">
                    <xs:complexType>
                      <xs:attribute name="pr1e_sl_3" use="optional">
                        <xs:simpleType>
                          <xs:restriction base="xs:decimal">
                            <xs:totalDigits value="14"/>
                            <xs:fractionDigits value="0"/>
                          </xs:restriction>
                        </xs:simpleType>
                      </xs:attribute>
                      <xs:attribute name="pr1e_sl_4" use="optional">
                        <xs:simpleType>
                          <xs:restriction base="xs:decimal">
                            <xs:totalDigits value="14"/>
                            <xs:fractionDigits value="0"/>
                          </xs:restriction>
                        </xs:simpleType>
                      </xs:attribute>
                      <xs:attribute name="pr1e_sl_2" use="optional">
                        <xs:annotation>
                          <xs:documentation>Ve sl. 2 se uvede celková výše daňové ztráty vyměřené za zdaňovací období nebo období, za které bylo podáno daňové přiznání, uvedené ve sl. 1. Za zdaňovací období nebo období, za které je daňové přiznání podáváno, se na příslušném řádku ve sl. 2 uvede výše přiznávané daňové ztráty.</xs:documentation>
                        </xs:annotation>
                        <xs:simpleType>
                          <xs:restriction base="xs:decimal">
                            <xs:totalDigits value="14"/>
                            <xs:fractionDigits value="0"/>
                          </xs:restriction>
                        </xs:simpleType>
                      </xs:attribute>
                      <xs:attribute name="pr1e_sl_5" use="optional">
                        <xs:simpleType>
                          <xs:restriction base="xs:decimal">
                            <xs:totalDigits value="14"/>
                            <xs:fractionDigits value="0"/>
                          </xs:restriction>
                        </xs:simpleType>
                      </xs:attribute>
                      <xs:attribute name="pr1e_sl_1_od" type="dateInMultiFormat" use="optional">
                        <xs:annotation>
                          <xs:documentation>Počátky zdaňovacích období nebo období, za která byla podána daňová přiznání, v nichž byla vykázána daňová ztráta.</xs:documentation>
                        </xs:annotation>
                      </xs:attribute>
                      <xs:attribute name="pr1e_sl_1_do" type="dateInMultiFormat" use="optional">
                        <xs:annotation>
                          <xs:documentation>Konce zdaňovacích období nebo období, za která byla podána daňová přiznání, v nichž byla vykázána daňová ztráta.</xs:documentation>
                        </xs:annotation>
                      </xs:attribute>
                    </xs:complexType>
                  </xs:element>
                  <xs:element maxOccurs="1" minOccurs="0" name="VetaI">
                    <xs:complexType>
                      <xs:attribute name="kc_dppc65_d85" use="optional">
                        <xs:annotation>
                          <xs:documentation>hodnota na ř. 9 (Celkem)</xs:documentation>
                        </xs:annotation>
                        <xs:simpleType>
                          <xs:restriction base="xs:decimal">
                            <xs:totalDigits value="14"/>
                            <xs:fractionDigits value="0"/>
                          </xs:restriction>
                        </xs:simpleType>
                      </xs:attribute>
                      <xs:attribute name="pr1e_sl_4_celk" use="optional">
                        <xs:annotation>
                          <xs:documentation>hodnota na ř. 9 (Celkem)</xs:documentation>
                        </xs:annotation>
                        <xs:simpleType>
                          <xs:restriction base="xs:decimal">
                            <xs:totalDigits value="14"/>
                            <xs:fractionDigits value="0"/>
                          </xs:restriction>
                        </xs:simpleType>
                      </xs:attribute>
                    </xs:complexType>
                  </xs:element>
                  <xs:element maxOccurs="1" minOccurs="0" name="VetaJ">
                    <xs:complexType>
                      <xs:attribute name="pr1f_sl_1_r4_do" type="dateInMultiFormat" use="optional"/>
                      <xs:attribute name="pr1f_sl_1_r2_od" type="dateInMultiFormat" use="optional"/>
                      <xs:attribute name="pr1fc_sl_2_r1" use="optional">
                        <xs:simpleType>
                          <xs:restriction base="xs:decimal">
                            <xs:totalDigits value="14"/>
                            <xs:fractionDigits value="0"/>
                          </xs:restriction>
                        </xs:simpleType>
                      </xs:attribute>
                      <xs:attribute name="pr1fc_sl_3_r3" use="optional">
                        <xs:simpleType>
                          <xs:restriction base="xs:decimal">
                            <xs:totalDigits value="14"/>
                            <xs:fractionDigits value="0"/>
                          </xs:restriction>
                        </xs:simpleType>
                      </xs:attribute>
                      <xs:attribute name="pr1fc_sl_1_r3_od" type="dateInMultiFormat" use="optional"/>
                      <xs:attribute name="pr1f_sl_2_r3" use="optional">
                        <xs:simpleType>
                          <xs:restriction base="xs:decimal">
                            <xs:totalDigits value="14"/>
                            <xs:fractionDigits value="0"/>
                          </xs:restriction>
                        </xs:simpleType>
                      </xs:attribute>
                      <xs:attribute name="pr1fc_sl_1_r4_do" type="dateInMultiFormat" use="optional"/>
                      <xs:attribute name="pr1fc_sl_2_r3" use="optional">
                        <xs:simpleType>
                          <xs:restriction base="xs:decimal">
                            <xs:totalDigits value="14"/>
                            <xs:fractionDigits value="0"/>
                          </xs:restriction>
                        </xs:simpleType>
                      </xs:attribute>
                      <xs:attribute name="pr1f_sl_2_r4" use="optional">
                        <xs:simpleType>
                          <xs:restriction base="xs:decimal">
                            <xs:totalDigits value="14"/>
                            <xs:fractionDigits value="0"/>
                          </xs:restriction>
                        </xs:simpleType>
                      </xs:attribute>
                      <xs:attribute name="pr1f_sl_3_r4" use="optional">
                        <xs:simpleType>
                          <xs:restriction base="xs:decimal">
                            <xs:totalDigits value="14"/>
                            <xs:fractionDigits value="0"/>
                          </xs:restriction>
                        </xs:simpleType>
                      </xs:attribute>
                      <xs:attribute name="pr1fc_sl_4_r4" use="optional">
                        <xs:simpleType>
                          <xs:restriction base="xs:decimal">
                            <xs:totalDigits value="14"/>
                            <xs:fractionDigits value="0"/>
                          </xs:restriction>
                        </xs:simpleType>
                      </xs:attribute>
                      <xs:attribute name="pr1f_sl_1_r3_od" type="dateInMultiFormat" use="optional"/>
                      <xs:attribute name="pr1fc_sl_4_r3" use="optional">
                        <xs:simpleType>
                          <xs:restriction base="xs:decimal">
                            <xs:totalDigits value="14"/>
                            <xs:fractionDigits value="0"/>
                          </xs:restriction>
                        </xs:simpleType>
                      </xs:attribute>
                      <xs:attribute name="pr1f_sl_4_r1" use="optional">
                        <xs:simpleType>
                          <xs:restriction base="xs:decimal">
                            <xs:totalDigits value="14"/>
                            <xs:fractionDigits value="0"/>
                          </xs:restriction>
                        </xs:simpleType>
                      </xs:attribute>
                      <xs:attribute name="pr1f_sl_1_r4_od" type="dateInMultiFormat" use="optional"/>
                      <xs:attribute name="pr1fc_sl_5_r4" use="optional">
                        <xs:simpleType>
                          <xs:restriction base="xs:decimal">
                            <xs:totalDigits value="14"/>
                            <xs:fractionDigits value="0"/>
                          </xs:restriction>
                        </xs:simpleType>
                      </xs:attribute>
                      <xs:attribute name="pr1f_sl_2_r1" use="optional">
                        <xs:simpleType>
                          <xs:restriction base="xs:decimal">
                            <xs:totalDigits value="14"/>
                            <xs:fractionDigits value="0"/>
                          </xs:restriction>
                        </xs:simpleType>
                      </xs:attribute>
                      <xs:attribute name="pr1fc_sl_3_r1" use="optional">
                        <xs:simpleType>
                          <xs:restriction base="xs:decimal">
                            <xs:totalDigits value="14"/>
                            <xs:fractionDigits value="0"/>
                          </xs:restriction>
                        </xs:simpleType>
                      </xs:attribute>
                      <xs:attribute name="pr1fc_sl_1_r1_do" type="dateInMultiFormat" use="optional"/>
                      <xs:attribute name="pr1f_sl_5_r3" use="optional">
                        <xs:simpleType>
                          <xs:restriction base="xs:decimal">
                            <xs:totalDigits value="14"/>
                            <xs:fractionDigits value="0"/>
                          </xs:restriction>
                        </xs:simpleType>
                      </xs:attribute>
                      <xs:attribute name="pr1fc_sl_3_r4" use="optional">
                        <xs:simpleType>
                          <xs:restriction base="xs:decimal">
                            <xs:totalDigits value="14"/>
                            <xs:fractionDigits value="0"/>
                          </xs:restriction>
                        </xs:simpleType>
                      </xs:attribute>
                      <xs:attribute name="pr1fc_sl_2_r4" use="optional">
                        <xs:simpleType>
                          <xs:restriction base="xs:decimal">
                            <xs:totalDigits value="14"/>
                            <xs:fractionDigits value="0"/>
                          </xs:restriction>
                        </xs:simpleType>
                      </xs:attribute>
                      <xs:attribute name="pr1fc_sl_5_r1" use="optional">
                        <xs:simpleType>
                          <xs:restriction base="xs:decimal">
                            <xs:totalDigits value="14"/>
                            <xs:fractionDigits value="0"/>
                          </xs:restriction>
                        </xs:simpleType>
                      </xs:attribute>
                      <xs:attribute name="pr1f_sl_1_r1_do" type="dateInMultiFormat" use="optional"/>
                      <xs:attribute name="pr1fc_sl_4_r2" use="optional">
                        <xs:simpleType>
                          <xs:restriction base="xs:decimal">
                            <xs:totalDigits value="14"/>
                            <xs:fractionDigits value="0"/>
                          </xs:restriction>
                        </xs:simpleType>
                      </xs:attribute>
                      <xs:attribute name="pr1f_sl_4_r2" use="optional">
                        <xs:simpleType>
                          <xs:restriction base="xs:decimal">
                            <xs:totalDigits value="14"/>
                            <xs:fractionDigits value="0"/>
                          </xs:restriction>
                        </xs:simpleType>
                      </xs:attribute>
                      <xs:attribute name="pr1f_sl_3_r1" use="optional">
                        <xs:simpleType>
                          <xs:restriction base="xs:decimal">
                            <xs:totalDigits value="14"/>
                            <xs:fractionDigits value="0"/>
                          </xs:restriction>
                        </xs:simpleType>
                      </xs:attribute>
                      <xs:attribute name="pr1f_sl_2_r2" use="optional">
                        <xs:simpleType>
                          <xs:restriction base="xs:decimal">
                            <xs:totalDigits value="14"/>
                            <xs:fractionDigits value="0"/>
                          </xs:restriction>
                        </xs:simpleType>
                      </xs:attribute>
                      <xs:attribute name="pr1fc_sl_1_r2_do" type="dateInMultiFormat" use="optional"/>
                      <xs:attribute name="pr1f_sl_5_r5" use="optional">
                        <xs:simpleType>
                          <xs:restriction base="xs:decimal">
                            <xs:totalDigits value="14"/>
                            <xs:fractionDigits value="0"/>
                          </xs:restriction>
                        </xs:simpleType>
                      </xs:attribute>
                      <xs:attribute name="pr1f_sl_3_r2" use="optional">
                        <xs:simpleType>
                          <xs:restriction base="xs:decimal">
                            <xs:totalDigits value="14"/>
                            <xs:fractionDigits value="0"/>
                          </xs:restriction>
                        </xs:simpleType>
                      </xs:attribute>
                      <xs:attribute name="pr1fc_sl_2_r2" use="optional">
                        <xs:simpleType>
                          <xs:restriction base="xs:decimal">
                            <xs:totalDigits value="14"/>
                            <xs:fractionDigits value="0"/>
                          </xs:restriction>
                        </xs:simpleType>
                      </xs:attribute>
                      <xs:attribute name="pr1f_sl_1_r1_od" type="dateInMultiFormat" use="optional"/>
                      <xs:attribute name="pr1fc_sl_4_r5" use="optional">
                        <xs:simpleType>
                          <xs:restriction base="xs:decimal">
                            <xs:totalDigits value="14"/>
                            <xs:fractionDigits value="0"/>
                          </xs:restriction>
                        </xs:simpleType>
                      </xs:attribute>
                      <xs:attribute name="pr1fc_sl_1_r1_od" type="dateInMultiFormat" use="optional"/>
                      <xs:attribute name="pr1f_sl_5_r1" use="optional">
                        <xs:simpleType>
                          <xs:restriction base="xs:decimal">
                            <xs:totalDigits value="14"/>
                            <xs:fractionDigits value="0"/>
                          </xs:restriction>
                        </xs:simpleType>
                      </xs:attribute>
                      <xs:attribute name="pr1f_sl_1_r3_do" type="dateInMultiFormat" use="optional"/>
                      <xs:attribute name="pr1fc_sl_5_r3" use="optional">
                        <xs:simpleType>
                          <xs:restriction base="xs:decimal">
                            <xs:totalDigits value="14"/>
                            <xs:fractionDigits value="0"/>
                          </xs:restriction>
                        </xs:simpleType>
                      </xs:attribute>
                      <xs:attribute name="pr1fc_sl_1_r3_do" type="dateInMultiFormat" use="optional"/>
                      <xs:attribute name="pr1fc_sl_4_r1" use="optional">
                        <xs:simpleType>
                          <xs:restriction base="xs:decimal">
                            <xs:totalDigits value="14"/>
                            <xs:fractionDigits value="0"/>
                          </xs:restriction>
                        </xs:simpleType>
                      </xs:attribute>
                      <xs:attribute name="pr1fc_sl_5_r5" use="optional">
                        <xs:simpleType>
                          <xs:restriction base="xs:decimal">
                            <xs:totalDigits value="14"/>
                            <xs:fractionDigits value="0"/>
                          </xs:restriction>
                        </xs:simpleType>
                      </xs:attribute>
                      <xs:attribute name="pr1fc_sl_5_r2" use="optional">
                        <xs:simpleType>
                          <xs:restriction base="xs:decimal">
                            <xs:totalDigits value="14"/>
                            <xs:fractionDigits value="0"/>
                          </xs:restriction>
                        </xs:simpleType>
                      </xs:attribute>
                      <xs:attribute name="pr1f_sl_4_r5" use="optional">
                        <xs:simpleType>
                          <xs:restriction base="xs:decimal">
                            <xs:totalDigits value="14"/>
                            <xs:fractionDigits value="0"/>
                          </xs:restriction>
                        </xs:simpleType>
                      </xs:attribute>
                      <xs:attribute name="pr1f_sl_4_r3" use="optional">
                        <xs:simpleType>
                          <xs:restriction base="xs:decimal">
                            <xs:totalDigits value="14"/>
                            <xs:fractionDigits value="0"/>
                          </xs:restriction>
                        </xs:simpleType>
                      </xs:attribute>
                      <xs:attribute name="pr1fc_sl_3_r2" use="optional">
                        <xs:simpleType>
                          <xs:restriction base="xs:decimal">
                            <xs:totalDigits value="14"/>
                            <xs:fractionDigits value="0"/>
                          </xs:restriction>
                        </xs:simpleType>
                      </xs:attribute>
                      <xs:attribute name="pr1f_sl_3_r3" use="optional">
                        <xs:simpleType>
                          <xs:restriction base="xs:decimal">
                            <xs:totalDigits value="14"/>
                            <xs:fractionDigits value="0"/>
                          </xs:restriction>
                        </xs:simpleType>
                      </xs:attribute>
                      <xs:attribute name="pr1fc_sl_1_r2_od" type="dateInMultiFormat" use="optional"/>
                      <xs:attribute name="pr1f_sl_4_r4" use="optional">
                        <xs:simpleType>
                          <xs:restriction base="xs:decimal">
                            <xs:totalDigits value="14"/>
                            <xs:fractionDigits value="0"/>
                          </xs:restriction>
                        </xs:simpleType>
                      </xs:attribute>
                      <xs:attribute name="pr1f_sl_1_r2_do" type="dateInMultiFormat" use="optional"/>
                      <xs:attribute name="pr1f_sl_5_r2" use="optional">
                        <xs:simpleType>
                          <xs:restriction base="xs:decimal">
                            <xs:totalDigits value="14"/>
                            <xs:fractionDigits value="0"/>
                          </xs:restriction>
                        </xs:simpleType>
                      </xs:attribute>
                      <xs:attribute name="pr1fc_sl_1_r4_od" type="dateInMultiFormat" use="optional"/>
                      <xs:attribute name="pr1f_sl_5_r4" use="optional">
                        <xs:simpleType>
                          <xs:restriction base="xs:decimal">
                            <xs:totalDigits value="14"/>
                            <xs:fractionDigits value="0"/>
                          </xs:restriction>
                        </xs:simpleType>
                      </xs:attribute>
                    </xs:complexType>
                  </xs:element>
                  <xs:element maxOccurs="1" minOccurs="0" name="VetaL">
                    <xs:complexType>
                      <xs:attribute name="pr1g_1" use="optional">
                        <xs:annotation>
                          <xs:documentation>Na ř. 1 tabulky se uvede celková hodnota bezúplatných plnění poskytnutých poplatníkem na účely vymezené v § 20 odst. 8 zákona, t.j. vč. bezúplatných plnění ve výši uplatněných slev na dílčím odvodu z loterií a jiných podobných her, a to i tehdy, bude-li úhrnná částka těchto bezúplatných plnění vyšší než základ daně vykázaný na ř. 250, nejméně však 2 000 Kč, jako minimální zákonná hodnota poskytnutého bezúplatného plnění.&lt;br /&gt;Je-li poplatníkem komanditní společnost, může z celkové hodnoty jí poskytnutých bezúplatných plnění uplatnit pro účely odečtu nejvýše částku připadající na komanditisty (§ 20 odst. 10 zákona), vypočtenou na ř. 5 ve sloupci 3 tabulky J.&lt;br /&gt; U poplatníka, který je společníkem veřejné obchodní společnosti nebo komplementářem komanditní společnosti je součástí hodnoty bezúplatných plnění, kterou lze odečíst od základu daně, i část hodnoty bezúplatných plnění poskytnutých veřejnou obchodní společností nebo komanditní společností na zákonem vymezené účely, stanovená podle § 20 odst. 9 nebo 10 zákona, jejíž výpočet se uvede na zvláštní příloze.</xs:documentation>
                        </xs:annotation>
                        <xs:simpleType>
                          <xs:restriction base="xs:decimal">
                            <xs:totalDigits value="14"/>
                            <xs:fractionDigits value="0"/>
                          </xs:restriction>
                        </xs:simpleType>
                      </xs:attribute>
                      <xs:attribute name="pr1g_2" use="optional">
                        <xs:annotation>
                          <xs:documentation>Na ř. 2 tabulky se z celkové hodnoty bezúplatných plnění na ř. 1 uvede hodnota části bezúplatných plnění ve výši uplatněných slev na dílčím odvodu z loterií a jiných podobných her, o niž lze snížit základ daně snížený podle § 20 odst. 8 zákona.&lt;br /&gt;Je-li poplatníkem komanditní společnost, uvede na tomto řádku částku připadající na komanditisty (§ 20 odst. 10 zákona), vypočtenou na ř. 6 ve sloupci 3 tabulky J.&lt;br /&gt;Odečet lze uplatnit též za část zdaňovacího období, za něž je podáváno daňové přiznání.</xs:documentation>
                        </xs:annotation>
                        <xs:simpleType>
                          <xs:restriction base="xs:decimal">
                            <xs:totalDigits value="14"/>
                            <xs:fractionDigits value="0"/>
                          </xs:restriction>
                        </xs:simpleType>
                      </xs:attribute>
                    </xs:complexType>
                  </xs:element>
                  <xs:element maxOccurs="1" minOccurs="0" name="VetaM">
                    <xs:complexType>
                      <xs:attribute name="kc_dpp_f4" use="optional">
                        <xs:annotation>
                          <xs:documentation>Úhrn slev podle § 35 zákona (ř. 1 + 2).</xs:documentation>
                        </xs:annotation>
                        <xs:simpleType>
                          <xs:restriction base="xs:decimal">
                            <xs:totalDigits value="14"/>
                            <xs:fractionDigits value="0"/>
                          </xs:restriction>
                        </xs:simpleType>
                      </xs:attribute>
                      <xs:attribute name="kc_dpp_f2" use="optional">
                        <xs:annotation>
                          <xs:documentation>Pro výpočet nároku na slevu podle § 35 odst. 1 písm. b) zákona je rozhodný průměrný přepočtený počet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f1" use="optional">
                        <xs:annotation>
                          <xs:documentation>Pro výpočet nároku na slevu podle § 35 odst. 1 písm. a) zákona je rozhodný průměrný přepočtený počet zaměstnanců se zdravotním postižením bez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h1_35ab" use="optional">
                        <xs:annotation>
                          <xs:documentation>Řádek vyplňují pouze poplatníci, jimž byla poskytnuta investiční pobídka formou slevy na dani podle § 1 odst. 2 písm. a) zákona č. 72/2000 Sb., o investičních pobídkách a o změně některých zákonů (zákon o investičních pobídkách), ve znění pozdějších předpisů, kteří na tomto řádku uvedou částku této slevy, uplatněné za zdaňovací období.&lt;br /&gt;Poplatník typu 9 přenese do tohoto řádku částku slevy vykázanou ve sl. 4 dílčí tabulky Uplatňování slev podle § 35a odst. 4 zákona, která je součástí Samostatné přílohy k řádku 5 tabulky H přílohy č. 1 II. oddílu.&lt;br /&gt;Poplatník typu 0 přenese do tohoto řádku částku slevy vykázanou ve sl. 4 dílčí tabulky Uplatňování slev podle § 35b odst. 5 zákona, která je součástí Samostatné přílohy k řádku 5 tabulky H přílohy č. 1 II. oddílu.</xs:documentation>
                        </xs:annotation>
                        <xs:simpleType>
                          <xs:restriction base="xs:decimal">
                            <xs:totalDigits value="14"/>
                            <xs:fractionDigits value="0"/>
                          </xs:restriction>
                        </xs:simpleType>
                      </xs:attribute>
                    </xs:complexType>
                  </xs:element>
                  <xs:element maxOccurs="1" minOccurs="0" name="VetaN">
                    <xs:complexType>
                      <xs:attribute name="kc_dppd17_g17" use="optional">
                        <xs:annotation>
                          <xs:documentation>Částku vykázanou na tomto řádku lze podle § 24 odst. 2 písm. ch) zákona uplatnit jako výdaj (náklad) vynaložený na dosažení, zajištění a udržení příjmů v následujícím zdaňovacím období nebo období, za něž bude podáváno daňové přiznání. To platí pouze za předpokladu, že z úhrnných částek uvedených na ř. 1 a 2 budou vyloučeny ty částky daně zaplacené v zahraničí, které byly vyměřeny a zaplaceny nad rámec daňové povinnosti stanovené podle mezinárodních smluv o zamezení dvojího zdanění. Jako výdaj (náklad) vynaložený na dosažení, zajištění a udržení příjmů podle § 24 odst. 2 písm. ch), s přihlédnutím k § 25 odst. 1 písm. s) zákona, lze uplatnit též daň zaplacenou v zahraničí z příjmů se zdrojem ve státě, s nímž dosud nemá Česká republika uzavřenu smlouvu o zamezení dvojího zdanění nebo jestliže již uzavřená smlouva dosud nenabyla účinnosti.</xs:documentation>
                        </xs:annotation>
                        <xs:simpleType>
                          <xs:restriction base="xs:decimal">
                            <xs:totalDigits value="14"/>
                            <xs:fractionDigits value="0"/>
                          </xs:restriction>
                        </xs:simpleType>
                      </xs:attribute>
                      <xs:attribute name="pr1i_1" use="optional">
                        <xs:annotation>
                          <xs:documentation>Na tomto řádku se uvede úhrnná částka daní zaplacených v zahraničí, které lze v souladu s příslušnými ustanoveními smluv o zamezení dvojího zdanění, jimiž je Česká republika vázána, uplatnit k zápočtu na daň metodou &lt;strong&gt;úplného&lt;/strong&gt; zápočtu. Její rozčlenění podle smluvních států musí být doloženo seznamem potvrzení zahraničních správců daně (§ 38f odst. 10 zákona) nebo, půjde-li o ojedinělý příjem ze zdrojů v zahraničí, potvrzením zahraničního správce daně (§ 38f odst. 5 zákona).</xs:documentation>
                        </xs:annotation>
                        <xs:simpleType>
                          <xs:restriction base="xs:decimal">
                            <xs:totalDigits value="14"/>
                            <xs:fractionDigits value="0"/>
                          </xs:restriction>
                        </xs:simpleType>
                      </xs:attribute>
                      <xs:attribute name="pr1i_3" use="optional">
                        <xs:annotation>
                          <xs:documentation>Uvede se úhrn částek vypočtených na ř. 7 všech samostatných příloh k tabulce I.</xs:documentation>
                        </xs:annotation>
                        <xs:simpleType>
                          <xs:restriction base="xs:decimal">
                            <xs:totalDigits value="14"/>
                            <xs:fractionDigits value="0"/>
                          </xs:restriction>
                        </xs:simpleType>
                      </xs:attribute>
                      <xs:attribute name="poc_zvl_pr_i" use="optional">
                        <xs:annotation>
                          <xs:documentation>Počet samostatných příloh</xs:documentation>
                        </xs:annotation>
                        <xs:simpleType>
                          <xs:restriction base="xs:decimal">
                            <xs:totalDigits value="3"/>
                            <xs:fractionDigits value="0"/>
                          </xs:restriction>
                        </xs:simpleType>
                      </xs:attribute>
                      <xs:attribute name="pr1i_4" use="optional">
                        <xs:annotation>
                          <xs:documentation>Částka z tohoto řádku se přenese do ř. 320 II. oddílu, maximálně však do výše částky vykázané na ř. 310 II. oddílu.</xs:documentation>
                        </xs:annotation>
                        <xs:simpleType>
                          <xs:restriction base="xs:decimal">
                            <xs:totalDigits value="14"/>
                            <xs:fractionDigits value="0"/>
                          </xs:restriction>
                        </xs:simpleType>
                      </xs:attribute>
                      <xs:attribute name="pr1i_2" use="optional">
                        <xs:annotation>
                          <xs:documentation>Uvede se úhrn částek daní zaplacených v zahraničí, které lze v souladu s příslušnými ustanoveními smluv o zamezení dvojího zdanění, jimiž je Česká republika vázána, uplatnit k zápočtu na daň metodou &lt;strong&gt;prostého&lt;/strong&gt; zápočtu, vykázaných na ř. 3 všech vyplněných samostatných příloh k tabulce I.</xs:documentation>
                        </xs:annotation>
                        <xs:simpleType>
                          <xs:restriction base="xs:decimal">
                            <xs:totalDigits value="14"/>
                            <xs:fractionDigits value="0"/>
                          </xs:restriction>
                        </xs:simpleType>
                      </xs:attribute>
                    </xs:complexType>
                  </xs:element>
                  <xs:element maxOccurs="1" minOccurs="0" name="VetaQ">
                    <xs:complexType>
                      <xs:attribute name="pr1j_sl_2_r6" use="optional">
                        <xs:annotation>
                          <xs:documentation>Řádek 6, sloupec 2</xs:documentation>
                        </xs:annotation>
                        <xs:simpleType>
                          <xs:restriction base="xs:decimal">
                            <xs:totalDigits value="14"/>
                            <xs:fractionDigits value="0"/>
                          </xs:restriction>
                        </xs:simpleType>
                      </xs:attribute>
                      <xs:attribute name="pr1j_sl_2_r9" use="optional">
                        <xs:annotation>
                          <xs:documentation>Řádek 9, sloupec 2</xs:documentation>
                        </xs:annotation>
                        <xs:simpleType>
                          <xs:restriction base="xs:decimal">
                            <xs:totalDigits value="14"/>
                            <xs:fractionDigits value="0"/>
                          </xs:restriction>
                        </xs:simpleType>
                      </xs:attribute>
                      <xs:attribute name="pr1j_sl_4_r6" use="optional">
                        <xs:annotation>
                          <xs:documentation>Řádek 6, sloupec 4</xs:documentation>
                        </xs:annotation>
                        <xs:simpleType>
                          <xs:restriction base="xs:decimal">
                            <xs:totalDigits value="14"/>
                            <xs:fractionDigits value="0"/>
                          </xs:restriction>
                        </xs:simpleType>
                      </xs:attribute>
                      <xs:attribute name="pr1j_sl_4_r7" use="optional">
                        <xs:annotation>
                          <xs:documentation>Řádek 7, sloupec 4</xs:documentation>
                        </xs:annotation>
                        <xs:simpleType>
                          <xs:restriction base="xs:decimal">
                            <xs:totalDigits value="14"/>
                            <xs:fractionDigits value="0"/>
                          </xs:restriction>
                        </xs:simpleType>
                      </xs:attribute>
                      <xs:attribute name="pr1j_sl_4_r5" use="optional">
                        <xs:annotation>
                          <xs:documentation>Řádek 5, sloupec 4</xs:documentation>
                        </xs:annotation>
                        <xs:simpleType>
                          <xs:restriction base="xs:decimal">
                            <xs:totalDigits value="14"/>
                            <xs:fractionDigits value="0"/>
                          </xs:restriction>
                        </xs:simpleType>
                      </xs:attribute>
                      <xs:attribute name="pr1j_sl_3_r9" use="optional">
                        <xs:annotation>
                          <xs:documentation>Řádek 9, sloupec 3&lt;br /&gt;Musí se rovnat částce na ř. 4 tabulky I</xs:documentation>
                        </xs:annotation>
                        <xs:simpleType>
                          <xs:restriction base="xs:decimal">
                            <xs:totalDigits value="14"/>
                            <xs:fractionDigits value="0"/>
                          </xs:restriction>
                        </xs:simpleType>
                      </xs:attribute>
                      <xs:attribute name="pr1j_sl_4_r9" use="optional">
                        <xs:annotation>
                          <xs:documentation>Řádek 9, sloupec 4</xs:documentation>
                        </xs:annotation>
                        <xs:simpleType>
                          <xs:restriction base="xs:decimal">
                            <xs:totalDigits value="14"/>
                            <xs:fractionDigits value="0"/>
                          </xs:restriction>
                        </xs:simpleType>
                      </xs:attribute>
                      <xs:attribute name="pr1j_sl_4_r4" use="optional">
                        <xs:annotation>
                          <xs:documentation>Řádek 4, sloupec 4</xs:documentation>
                        </xs:annotation>
                        <xs:simpleType>
                          <xs:restriction base="xs:decimal">
                            <xs:totalDigits value="14"/>
                            <xs:fractionDigits value="0"/>
                          </xs:restriction>
                        </xs:simpleType>
                      </xs:attribute>
                      <xs:attribute name="pr1j_sl_4_r3" use="optional">
                        <xs:annotation>
                          <xs:documentation>Řádek 3, sloupec 4</xs:documentation>
                        </xs:annotation>
                        <xs:simpleType>
                          <xs:restriction base="xs:decimal">
                            <xs:totalDigits value="14"/>
                            <xs:fractionDigits value="0"/>
                          </xs:restriction>
                        </xs:simpleType>
                      </xs:attribute>
                      <xs:attribute name="pr1j_sl_2_r7" use="optional">
                        <xs:annotation>
                          <xs:documentation>Řádek 7, sloupec 2</xs:documentation>
                        </xs:annotation>
                        <xs:simpleType>
                          <xs:restriction base="xs:decimal">
                            <xs:totalDigits value="14"/>
                            <xs:fractionDigits value="0"/>
                          </xs:restriction>
                        </xs:simpleType>
                      </xs:attribute>
                      <xs:attribute name="pr1j_sl_3_r3" use="optional">
                        <xs:annotation>
                          <xs:documentation>Řádek 3, sloupec 3&lt;br /&gt;Musí se rovnat částce ve sl. 2 na řádku tabulky F/c,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1" use="optional">
                        <xs:annotation>
                          <xs:documentation>Řádek 1, sloupec 2</xs:documentation>
                        </xs:annotation>
                        <xs:simpleType>
                          <xs:restriction base="xs:decimal">
                            <xs:totalDigits value="14"/>
                            <xs:fractionDigits value="0"/>
                          </xs:restriction>
                        </xs:simpleType>
                      </xs:attribute>
                      <xs:attribute name="pr1j_sl_4_r1" use="optional">
                        <xs:annotation>
                          <xs:documentation>Řádek 1, sloupec 4</xs:documentation>
                        </xs:annotation>
                        <xs:simpleType>
                          <xs:restriction base="xs:decimal">
                            <xs:totalDigits value="14"/>
                            <xs:fractionDigits value="0"/>
                          </xs:restriction>
                        </xs:simpleType>
                      </xs:attribute>
                      <xs:attribute name="pr1j_sl_2_r5" use="optional">
                        <xs:annotation>
                          <xs:documentation>Řádek 5, sloupec 2</xs:documentation>
                        </xs:annotation>
                        <xs:simpleType>
                          <xs:restriction base="xs:decimal">
                            <xs:totalDigits value="14"/>
                            <xs:fractionDigits value="0"/>
                          </xs:restriction>
                        </xs:simpleType>
                      </xs:attribute>
                      <xs:attribute name="pr1j_sl_3_r1" use="optional">
                        <xs:annotation>
                          <xs:documentation>Řádek 1, sloupec 3</xs:documentation>
                        </xs:annotation>
                        <xs:simpleType>
                          <xs:restriction base="xs:decimal">
                            <xs:totalDigits value="14"/>
                            <xs:fractionDigits value="0"/>
                          </xs:restriction>
                        </xs:simpleType>
                      </xs:attribute>
                      <xs:attribute name="pr1j_sl_3_r4" use="optional">
                        <xs:annotation>
                          <xs:documentation>Řádek 4, sloupec 3&lt;br /&gt;Musí se rovnat částce ve sl. 2 na řádku tabulky F/b,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2" use="optional">
                        <xs:annotation>
                          <xs:documentation>Řádek 2, sloupec 2</xs:documentation>
                        </xs:annotation>
                        <xs:simpleType>
                          <xs:restriction base="xs:decimal">
                            <xs:totalDigits value="14"/>
                            <xs:fractionDigits value="0"/>
                          </xs:restriction>
                        </xs:simpleType>
                      </xs:attribute>
                      <xs:attribute name="pr1j_sl_2_r3" use="optional">
                        <xs:annotation>
                          <xs:documentation>Řádek 3, sloupec 2</xs:documentation>
                        </xs:annotation>
                        <xs:simpleType>
                          <xs:restriction base="xs:decimal">
                            <xs:totalDigits value="14"/>
                            <xs:fractionDigits value="0"/>
                          </xs:restriction>
                        </xs:simpleType>
                      </xs:attribute>
                      <xs:attribute name="pr1j_sl_3_r7" use="optional">
                        <xs:annotation>
                          <xs:documentation>Řádek 7, sloupec 3&lt;br /&gt;Musí se rovnat částce na ř. 4 tabulky H</xs:documentation>
                        </xs:annotation>
                        <xs:simpleType>
                          <xs:restriction base="xs:decimal">
                            <xs:totalDigits value="14"/>
                            <xs:fractionDigits value="0"/>
                          </xs:restriction>
                        </xs:simpleType>
                      </xs:attribute>
                      <xs:attribute name="pr1j_sl_3_r2" use="optional">
                        <xs:annotation>
                          <xs:documentation>Řádek 2, sloupec 3</xs:documentation>
                        </xs:annotation>
                        <xs:simpleType>
                          <xs:restriction base="xs:decimal">
                            <xs:totalDigits value="14"/>
                            <xs:fractionDigits value="0"/>
                          </xs:restriction>
                        </xs:simpleType>
                      </xs:attribute>
                      <xs:attribute name="pr1j_sl_3_r6" use="optional">
                        <xs:annotation>
                          <xs:documentation>Řádek 6, sloupec 3&lt;br /&gt;Musí se rovnat částce na ř. 2 tabulky G</xs:documentation>
                        </xs:annotation>
                        <xs:simpleType>
                          <xs:restriction base="xs:decimal">
                            <xs:totalDigits value="14"/>
                            <xs:fractionDigits value="0"/>
                          </xs:restriction>
                        </xs:simpleType>
                      </xs:attribute>
                      <xs:attribute name="pr1j_sl_2_r4" use="optional">
                        <xs:annotation>
                          <xs:documentation>Řádek 4, sloupec 2</xs:documentation>
                        </xs:annotation>
                        <xs:simpleType>
                          <xs:restriction base="xs:decimal">
                            <xs:totalDigits value="14"/>
                            <xs:fractionDigits value="0"/>
                          </xs:restriction>
                        </xs:simpleType>
                      </xs:attribute>
                      <xs:attribute name="pr1j_sl_4_r2" use="optional">
                        <xs:annotation>
                          <xs:documentation>Řádek 2, sloupec 4</xs:documentation>
                        </xs:annotation>
                        <xs:simpleType>
                          <xs:restriction base="xs:decimal">
                            <xs:totalDigits value="14"/>
                            <xs:fractionDigits value="0"/>
                          </xs:restriction>
                        </xs:simpleType>
                      </xs:attribute>
                      <xs:attribute name="pr1j_sl_3_r5" use="optional">
                        <xs:annotation>
                          <xs:documentation>Řádek 5, sloupec 3&lt;br /&gt;Musí se rovnat částce na ř. 1 tabulky G</xs:documentation>
                        </xs:annotation>
                        <xs:simpleType>
                          <xs:restriction base="xs:decimal">
                            <xs:totalDigits value="14"/>
                            <xs:fractionDigits value="0"/>
                          </xs:restriction>
                        </xs:simpleType>
                      </xs:attribute>
                    </xs:complexType>
                  </xs:element>
                  <xs:element maxOccurs="1" minOccurs="0" name="VetaS">
                    <xs:complexType>
                      <xs:attribute name="poc_zam" use="optional">
                        <xs:annotation>
                          <xs:documentation>Na tomto řádku se uvede celkový průměrný přepočtený počet zaměstnanců, včetně případů pracovního vztahu člena k družstvu během zdaňovacího období nebo období, za které se podává daňové přiznání, který je u poplatníků v postavení účetních jednotek součástí údajů uváděných v příloze účetní závěrky podle&lt;br /&gt;a) § 39 odst. 3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 (pro zdaňovací období započatá od 1. ledna 2016 a později podle § 39 odst. 1 písm. i) vyhlášky č. 500/2002 Sb., ve znění od 1. ledna 2016),&lt;br /&gt;b) § 60 odst. 3 písm. b) vyhlášky č. 501/2002 Sb., kterou se provádějí některá ustanovení zákona č. 563/1991 Sb., o účetnictví, ve znění pozdějších předpisů, pro účetní jednotky, které jsou &lt;strong&gt;bankami a jinými finančními institucemi&lt;/strong&gt;, v platném znění (pro zdaňovací období započatá od 1. ledna 2016 a později podle § 54 odst. 5 písm. a) vyhlášky č. 501/2002 Sb., ve znění od 1. ledna 2016),&lt;br /&gt;c) § 22 odst. 2 písm. k) vyhlášky č. 502/2002 Sb., kterou se provádějí některá ustanovení zákona č. 563/1991 Sb., o účetnictví, ve znění pozdějších předpisů, pro účetní jednotky, které jsou &lt;strong&gt;pojišťovnami&lt;/strong&gt;, v platném znění,&lt;br /&gt;d) § 30 odst. 1 písm. m)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 (pro zdaňovací období započatá od 1. ledna 2016 a později podle § 30 odst. 1 písm. p) vyhlášky 504/2002 Sb., ve znění od 1. ledna 2016).&lt;br /&gt;Poplatníci, účetní jednotky vymezené v § 2 vyhlášky č. 503/2002 Sb., kterou se provádějí některá ustanovení zákona č. 563/1991 Sb., o účetnictví, ve znění pozdějších předpisů, pro &lt;strong&gt;zdravotní pojišťovny&lt;/strong&gt;, v platném znění, a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v platném znění, jimž zmíněné vyhlášky nestanoví povinnost uvádět celkový průměrný přepočtený počet zaměstnanců v příloze účetní závěrky, uvedou tento údaj za zdaňovací období nebo období, za které se podává daňové přiznání, jen pokud mají zpravodajskou povinnost ke statistickým výkazům podle vyhlášky č. 239/2014 Sb., o Programu statistických zjišťování na rok 2015, jejichž součástí je ukazatel o počtu zaměstnanců (např. P 3-04, Zdp 3-04, Práce 2-04).&lt;br /&gt;Průměrný přepočtený počet zaměstnanců se zaokrouhluje na celá čísla.&lt;br /&gt;Tento údaj není povinný pro poplatníky, kteří po 1. lednu 2015 účtovali v soustavě jednoduchého účetnictví.</xs:documentation>
                        </xs:annotation>
                        <xs:simpleType>
                          <xs:restriction base="xs:decimal">
                            <xs:totalDigits value="14"/>
                            <xs:fractionDigits value="0"/>
                          </xs:restriction>
                        </xs:simpleType>
                      </xs:attribute>
                      <xs:attribute name="kc_dpp_i1" use="optional">
                        <xs:annotation>
                          <xs:documentation>Údaj vyplňují všichni poplatníci podávající přiznání za zdaňovací období nebo za období, za které se podává daňové přiznání, kteří na tomto řádku uvedou roční úhrn čistého obratu, vypočtený podle § 20 odst. 1 písm. a) bodu 2 zákona o účetnictví. Pro zdaňovací období započatá od 1. ledna 2016 a později se uvádí roční úhrn čistého obratu, vypočtený podle § 1d odst. 2 zákona o účetnictví ve znění od 1. ledna 2016. Veřejně prospěšní poplatníci (§ 17a zákona), uvedou roční úhrn čistého obratu z celkové činnosti, t.j. z hlavní i hospodářské činnosti.&lt;br /&gt;Poplatníci, kteří po 1. lednu 2015 účtovali v soustavě jednoduchého účetnictví, uvedou součet všech příjmů dosažených za zdaňovací období nebo za období, za které se podává daňové přiznání.</xs:documentation>
                        </xs:annotation>
                        <xs:simpleType>
                          <xs:restriction base="xs:decimal">
                            <xs:totalDigits value="14"/>
                            <xs:fractionDigits value="0"/>
                          </xs:restriction>
                        </xs:simpleType>
                      </xs:attribute>
                    </xs:complexType>
                  </xs:element>
                  <xs:element maxOccurs="unbounded" minOccurs="0" name="VetaR">
                    <xs:complexType>
                      <xs:attribute name="poradi" use="optional">
                        <xs:annotation>
                          <xs:documentation>Číslo řádku přílohy.</xs:documentation>
                        </xs:annotation>
                        <xs:simpleType>
                          <xs:restriction base="xs:decimal">
                            <xs:totalDigits value="4"/>
                            <xs:fractionDigits value="0"/>
                          </xs:restriction>
                        </xs:simpleType>
                      </xs:attribute>
                      <xs:attribute name="radek" use="optional">
                        <xs:annotation>
                          <xs:documentation>Historická položka, dále nepoužívat. Nahrazeno položkou t_prilohy.</xs:documentation>
                        </xs:annotation>
                        <xs:simpleType>
                          <xs:restriction base="xs:string">
                            <xs:minLength value="0"/>
                            <xs:maxLength value="72"/>
                          </xs:restriction>
                        </xs:simpleType>
                      </xs:attribute>
                      <xs:attribute name="c_radku" use="optional">
                        <xs:annotation>
                          <xs:documentation>Číslo řádku z formuláře, ke kterému příloha patří.</xs:documentation>
                        </xs:annotation>
                        <xs:simpleType>
                          <xs:restriction base="xs:string">
                            <xs:minLength value="0"/>
                            <xs:maxLength value="3"/>
                          </xs:restriction>
                        </xs:simpleType>
                      </xs:attribute>
                      <xs:attribute name="kod_sekce" use="required">
                        <xs:annotation>
                          <xs:documentation>Označení oddílu, ke kterému se příloha vztahuje.:&lt;BR /&gt;2 - II. oddíl,&lt;BR /&gt;5 - V.oddíl,&lt;BR /&gt;C - příloha C,&lt;BR /&gt;F - příloha F,&lt;BR /&gt;H - příloha H,&lt;BR /&gt;S - příloha H5 tabulka I,&lt;BR /&gt;T - příloha H5 tabulka II,&lt;BR /&gt;U - příloha H5 tabulka II b),&lt;BR /&gt;I - příloha I,&lt;BR /&gt;O - obecná příloha&lt;BR /&gt;D - důvody pro podání dodatečného DAP</xs:documentation>
                        </xs:annotation>
                        <xs:simpleType>
                          <xs:restriction base="xs:string">
                            <xs:minLength value="0"/>
                            <xs:maxLength value="1"/>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complexType>
                  </xs:element>
                  <xs:element maxOccurs="1" minOccurs="0" name="VetaW">
                    <xs:complexType>
                      <xs:attribute name="pr1hr1_ir7" use="optional">
                        <xs:simpleType>
                          <xs:restriction base="xs:decimal">
                            <xs:totalDigits value="14"/>
                            <xs:fractionDigits value="0"/>
                          </xs:restriction>
                        </xs:simpleType>
                      </xs:attribute>
                      <xs:attribute name="pr1hr1_it1_sl1" use="optional">
                        <xs:simpleType>
                          <xs:restriction base="xs:decimal">
                            <xs:totalDigits value="14"/>
                            <xs:fractionDigits value="0"/>
                          </xs:restriction>
                        </xs:simpleType>
                      </xs:attribute>
                      <xs:attribute name="pr1hr1_iiar7" use="optional">
                        <xs:simpleType>
                          <xs:restriction base="xs:decimal">
                            <xs:totalDigits value="14"/>
                            <xs:fractionDigits value="0"/>
                          </xs:restriction>
                        </xs:simpleType>
                      </xs:attribute>
                      <xs:attribute name="pr1hr1_iibr2" use="optional">
                        <xs:simpleType>
                          <xs:restriction base="xs:decimal">
                            <xs:totalDigits value="15"/>
                            <xs:fractionDigits value="1"/>
                          </xs:restriction>
                        </xs:simpleType>
                      </xs:attribute>
                      <xs:attribute name="pr1hr1_roz_c_p" use="optional">
                        <xs:annotation>
                          <xs:documentation>Sleva je uplatňována na základě rozhodnutí Ministerstva průmyslu a obchodu (část za lomítkem).</xs:documentation>
                        </xs:annotation>
                        <xs:simpleType>
                          <xs:restriction base="xs:decimal">
                            <xs:totalDigits value="4"/>
                            <xs:fractionDigits value="0"/>
                          </xs:restriction>
                        </xs:simpleType>
                      </xs:attribute>
                      <xs:attribute name="pr1hr1_iit1_sl1" use="optional">
                        <xs:simpleType>
                          <xs:restriction base="xs:decimal">
                            <xs:totalDigits value="14"/>
                            <xs:fractionDigits value="0"/>
                          </xs:restriction>
                        </xs:simpleType>
                      </xs:attribute>
                      <xs:attribute name="pr1hr1_iiar2" use="optional">
                        <xs:simpleType>
                          <xs:restriction base="xs:decimal">
                            <xs:totalDigits value="14"/>
                            <xs:fractionDigits value="0"/>
                          </xs:restriction>
                        </xs:simpleType>
                      </xs:attribute>
                      <xs:attribute name="pr_vyp35a_vyslslv" use="optional">
                        <xs:simpleType>
                          <xs:restriction base="xs:decimal">
                            <xs:totalDigits value="14"/>
                            <xs:fractionDigits value="0"/>
                          </xs:restriction>
                        </xs:simpleType>
                      </xs:attribute>
                      <xs:attribute name="pr1hr1_iir2" use="optional">
                        <xs:simpleType>
                          <xs:restriction base="xs:decimal">
                            <xs:totalDigits value="14"/>
                            <xs:fractionDigits value="0"/>
                          </xs:restriction>
                        </xs:simpleType>
                      </xs:attribute>
                      <xs:attribute name="pr1hr1_skut35a" use="optional">
                        <xs:annotation>
                          <xs:documentation>Uveďte, zda máte výskyt skutečností podle § 35a odst. 7 nebo 8 anebo 9 ZDP ve zdaňovacím období, za které je podáváno DAP</xs:documentation>
                        </xs:annotation>
                        <xs:simpleType>
                          <xs:restriction base="xs:string">
                            <xs:minLength value="0"/>
                            <xs:maxLength value="1"/>
                          </xs:restriction>
                        </xs:simpleType>
                      </xs:attribute>
                      <xs:attribute name="pr1hr1_roz_dat" type="dateInMultiFormat" use="optional">
                        <xs:annotation>
                          <xs:documentation>Datum vydání rozhodnutí Ministerstva průmyslu a obchodu </xs:documentation>
                        </xs:annotation>
                      </xs:attribute>
                      <xs:attribute name="pr1hr1_iit1_sl0" use="optional">
                        <xs:simpleType>
                          <xs:restriction base="xs:string">
                            <xs:minLength value="0"/>
                            <xs:maxLength value="30"/>
                          </xs:restriction>
                        </xs:simpleType>
                      </xs:attribute>
                      <xs:attribute name="pr1hr1_ir1" use="optional">
                        <xs:simpleType>
                          <xs:restriction base="xs:decimal">
                            <xs:totalDigits value="14"/>
                            <xs:fractionDigits value="0"/>
                          </xs:restriction>
                        </xs:simpleType>
                      </xs:attribute>
                      <xs:attribute name="pr1hr1_iiar6" use="optional">
                        <xs:simpleType>
                          <xs:restriction base="xs:decimal">
                            <xs:totalDigits value="2"/>
                            <xs:fractionDigits value="0"/>
                          </xs:restriction>
                        </xs:simpleType>
                      </xs:attribute>
                      <xs:attribute name="pr1hr1_ir6" use="optional">
                        <xs:simpleType>
                          <xs:restriction base="xs:decimal">
                            <xs:totalDigits value="2"/>
                            <xs:fractionDigits value="0"/>
                          </xs:restriction>
                        </xs:simpleType>
                      </xs:attribute>
                      <xs:attribute name="pr1hr1_iibr1" use="optional">
                        <xs:simpleType>
                          <xs:restriction base="xs:decimal">
                            <xs:totalDigits value="14"/>
                            <xs:fractionDigits value="0"/>
                          </xs:restriction>
                        </xs:simpleType>
                      </xs:attribute>
                      <xs:attribute name="pr1hr1_it1_sl3" use="optional">
                        <xs:simpleType>
                          <xs:restriction base="xs:decimal">
                            <xs:totalDigits value="14"/>
                            <xs:fractionDigits value="0"/>
                          </xs:restriction>
                        </xs:simpleType>
                      </xs:attribute>
                      <xs:attribute name="pr1hr1_iiar5" use="optional">
                        <xs:simpleType>
                          <xs:restriction base="xs:decimal">
                            <xs:totalDigits value="14"/>
                            <xs:fractionDigits value="0"/>
                          </xs:restriction>
                        </xs:simpleType>
                      </xs:attribute>
                      <xs:attribute name="pr1hr1_iibr3" use="optional">
                        <xs:simpleType>
                          <xs:restriction base="xs:decimal">
                            <xs:totalDigits value="14"/>
                            <xs:fractionDigits value="0"/>
                          </xs:restriction>
                        </xs:simpleType>
                      </xs:attribute>
                      <xs:attribute name="pr_vyp35a_porus" use="optional">
                        <xs:simpleType>
                          <xs:restriction base="xs:decimal">
                            <xs:totalDigits value="14"/>
                            <xs:fractionDigits value="0"/>
                          </xs:restriction>
                        </xs:simpleType>
                      </xs:attribute>
                      <xs:attribute name="pr_vyp35b_sniznar" use="optional">
                        <xs:simpleType>
                          <xs:restriction base="xs:decimal">
                            <xs:totalDigits value="14"/>
                            <xs:fractionDigits value="0"/>
                          </xs:restriction>
                        </xs:simpleType>
                      </xs:attribute>
                      <xs:attribute name="pr1hr1_it1_sl2" use="optional">
                        <xs:simpleType>
                          <xs:restriction base="xs:decimal">
                            <xs:totalDigits value="14"/>
                            <xs:fractionDigits value="0"/>
                          </xs:restriction>
                        </xs:simpleType>
                      </xs:attribute>
                      <xs:attribute name="pr_vyp35b_vyslslv" use="optional">
                        <xs:simpleType>
                          <xs:restriction base="xs:decimal">
                            <xs:totalDigits value="14"/>
                            <xs:fractionDigits value="0"/>
                          </xs:restriction>
                        </xs:simpleType>
                      </xs:attribute>
                      <xs:attribute name="pr1hr1_it1_sl0" use="optional">
                        <xs:simpleType>
                          <xs:restriction base="xs:string">
                            <xs:minLength value="0"/>
                            <xs:maxLength value="30"/>
                          </xs:restriction>
                        </xs:simpleType>
                      </xs:attribute>
                      <xs:attribute name="pr1hr1_iit1_sl3" use="optional">
                        <xs:simpleType>
                          <xs:restriction base="xs:decimal">
                            <xs:totalDigits value="14"/>
                            <xs:fractionDigits value="0"/>
                          </xs:restriction>
                        </xs:simpleType>
                      </xs:attribute>
                      <xs:attribute name="pr1hr1_iir3" use="optional">
                        <xs:simpleType>
                          <xs:restriction base="xs:decimal">
                            <xs:totalDigits value="14"/>
                            <xs:fractionDigits value="0"/>
                          </xs:restriction>
                        </xs:simpleType>
                      </xs:attribute>
                      <xs:attribute name="pr1hr1_iiar1" use="optional">
                        <xs:simpleType>
                          <xs:restriction base="xs:decimal">
                            <xs:totalDigits value="14"/>
                            <xs:fractionDigits value="0"/>
                          </xs:restriction>
                        </xs:simpleType>
                      </xs:attribute>
                      <xs:attribute name="pr1hr1_iit1_sl2" use="optional">
                        <xs:simpleType>
                          <xs:restriction base="xs:decimal">
                            <xs:totalDigits value="14"/>
                            <xs:fractionDigits value="0"/>
                          </xs:restriction>
                        </xs:simpleType>
                      </xs:attribute>
                      <xs:attribute name="pr1hr1_ir5" use="optional">
                        <xs:simpleType>
                          <xs:restriction base="xs:decimal">
                            <xs:totalDigits value="14"/>
                            <xs:fractionDigits value="0"/>
                          </xs:restriction>
                        </xs:simpleType>
                      </xs:attribute>
                      <xs:attribute name="pr1hr1_iir1" use="optional">
                        <xs:simpleType>
                          <xs:restriction base="xs:decimal">
                            <xs:totalDigits value="14"/>
                            <xs:fractionDigits value="0"/>
                          </xs:restriction>
                        </xs:simpleType>
                      </xs:attribute>
                      <xs:attribute name="pr1hr1_it1_sl4" use="optional">
                        <xs:simpleType>
                          <xs:restriction base="xs:decimal">
                            <xs:totalDigits value="14"/>
                            <xs:fractionDigits value="0"/>
                          </xs:restriction>
                        </xs:simpleType>
                      </xs:attribute>
                      <xs:attribute name="pr1hr1_roz_c" use="optional">
                        <xs:annotation>
                          <xs:documentation>Sleva je uplatňována na základě rozhodnutí Ministerstva průmyslu a obchodu (část před lomítkem). </xs:documentation>
                        </xs:annotation>
                        <xs:simpleType>
                          <xs:restriction base="xs:decimal">
                            <xs:totalDigits value="3"/>
                            <xs:fractionDigits value="0"/>
                          </xs:restriction>
                        </xs:simpleType>
                      </xs:attribute>
                      <xs:attribute name="pr1hr1_iit1_sl4" use="optional">
                        <xs:simpleType>
                          <xs:restriction base="xs:decimal">
                            <xs:totalDigits value="14"/>
                            <xs:fractionDigits value="0"/>
                          </xs:restriction>
                        </xs:simpleType>
                      </xs:attribute>
                      <xs:attribute name="pr_vyp35a_sniznar" use="optional">
                        <xs:simpleType>
                          <xs:restriction base="xs:decimal">
                            <xs:totalDigits value="14"/>
                            <xs:fractionDigits value="0"/>
                          </xs:restriction>
                        </xs:simpleType>
                      </xs:attribute>
                      <xs:attribute name="pr_vyp35b_porus" use="optional">
                        <xs:simpleType>
                          <xs:restriction base="xs:decimal">
                            <xs:totalDigits value="14"/>
                            <xs:fractionDigits value="0"/>
                          </xs:restriction>
                        </xs:simpleType>
                      </xs:attribute>
                      <xs:attribute name="pr1hr1_ir2" use="optional">
                        <xs:simpleType>
                          <xs:restriction base="xs:decimal">
                            <xs:totalDigits value="14"/>
                            <xs:fractionDigits value="0"/>
                          </xs:restriction>
                        </xs:simpleType>
                      </xs:attribute>
                    </xs:complexType>
                  </xs:element>
                  <xs:element maxOccurs="1" minOccurs="0" name="VetaT">
                    <xs:complexType>
                      <xs:attribute name="kc_ii_286" use="optional">
                        <xs:annotation>
                          <xs:documentation>Část daně připadající na dobu činnosti základního investičního fondu (ř. 272 x ř. 282) / 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4" use="optional">
                        <xs:annotation>
                          <xs:documentation>Sazba daně (v %) podle § 21 odst. 1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88" use="optional">
                        <xs:annotation>
                          <xs:documentation>Část daně připadající na zbývající část zdaňovacího období (ř. 274 x ř. 284)/100.&lt;br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74" use="optional">
                        <xs:annotation>
                          <xs:documentation>Část základu daně podle § 20a písm. b) zákona ze ř. 273,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90" use="optional">
                        <xs:annotation>
                          <xs:documentation>Daň (ř. 286 + 288).&lt;br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72" use="optional">
                        <xs:annotation>
                          <xs:documentation>Část základu daně podle § 20a písm. a) zákona ze ř. 271,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p_fond" use="optional">
                        <xs:annotation>
                          <xs:documentation>Počet kalendářních dnů v části zdaňovacího období ode dne vzniku investičního fondu.&lt;br /&gt;Položka obsahuje kritické kontroly: nesmí být vyplněna, je-li na ř. 220 vykázána daňová ztráta. U poplatníků typu 7 (typ_popldpp) musí být vyplněna a hodnota musí být větší než 0. U poplatníků ostatních typů nesmí být vyplněna.</xs:documentation>
                        </xs:annotation>
                        <xs:simpleType>
                          <xs:restriction base="xs:decimal">
                            <xs:totalDigits value="3"/>
                            <xs:fractionDigits value="0"/>
                          </xs:restriction>
                        </xs:simpleType>
                      </xs:attribute>
                      <xs:attribute name="kc_ii_273" use="optional">
                        <xs:annotation>
                          <xs:documentation>Část základu daně podle § 20a písm. b) zákona (ř. 270 II. oddílu - ř. 271).&lt;br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71" use="optional">
                        <xs:annotation>
                          <xs:documentation>Část základu daně podle § 20a písm. a) zákona (ř. 270 II. oddílu x počet dnů podle § 20a písm. a) zákona)/ počet dnů trvání zdaňovacího období.&lt;br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2" use="optional">
                        <xs:annotation>
                          <xs:documentation>Sazba daně (v %) podle § 21 odst. 2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complexType>
                  </xs:element>
                  <xs:element maxOccurs="unbounded" minOccurs="0" name="VetaZ">
                    <xs:complexType>
                      <xs:attribute name="zvl_pr_i_k_stat" use="optional">
                        <xs:annotation>
                          <xs:documentation>Stát zdroje příjmů, z nichž je podle smlouvy o zamezení dvojího zdanění uplatňován zápočet daně zaplacené v tomto státě.&lt;br /&gt;Pro hodnotu této položky použijte číselník Země (zeme). Z číselníku se vkládá položka kod2. &lt;br /&gt;Položka obsahuje kritické kontroly: hodnota musí být vyplněna a musí obsahovat kód existujícího státu.&lt;br&gt;
Pro popis číselníku Země klikněte &lt;a href="http://adisepo.mfcr.cz/adis/jepo/epo/ciselnik_ukazka.htm?C=zeme"&gt;zde&lt;/a&gt;.</xs:documentation>
                        </xs:annotation>
                        <xs:simpleType>
                          <xs:restriction base="xs:string">
                            <xs:minLength value="0"/>
                            <xs:maxLength value="2"/>
                          </xs:restriction>
                        </xs:simpleType>
                      </xs:attribute>
                      <xs:attribute name="zvl_pr_i_r4" use="optional">
                        <xs:annotation>
                          <xs:documentation>Uvede se úhrn hrubých příjmů (výnosů) zdaněných ve státě zdroje. &lt;br&gt; Při přepočtu příjmů ze zdrojů v daném státě na Kč se pro účely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r1" use="optional">
                        <xs:annotation>
                          <xs:documentation>Uvede se daň vztahující se k příjmům plynoucím ze zdrojů na území České republiky i ze zdrojů v zahraničí, která se převezme z řádku 310 II. oddílu přiznání.</xs:documentation>
                        </xs:annotation>
                        <xs:simpleType>
                          <xs:restriction base="xs:decimal">
                            <xs:totalDigits value="14"/>
                            <xs:fractionDigits value="0"/>
                          </xs:restriction>
                        </xs:simpleType>
                      </xs:attribute>
                      <xs:attribute name="zvl_pr_i_r3" use="optional">
                        <xs:annotation>
                          <xs:documentation>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 &lt;br&gt; Při přepočtu daně zaplacené v zahraničí na Kč se pro účely jejího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r5" use="optional">
                        <xs:annotation>
                          <xs:documentation>Na tomto řádku bude uveden úhrn výdajů (nákladů)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předpisů.&lt;br /&gt; Při přepočtu souvisejících zahraničních výdajů (nákladů) na Kč se pro účely zápočtu používají kursy devizového trhu vyhlášené ČNB, uplatňované v účetnictví poplatníka (§ 38 odst. 1 zákona).&lt;br /&gt; Nelze-li u některých výdajů (nákladů) prokazatelně stanovit, zda souvisí s příjmy (výnosy) plynoucími ze zdrojů v daném státě, považuje se za související výdaje (náklady) jejich část stanovená ve stejném poměru, v jakém příjmy (výnosy) plynoucí ze zdrojů v zahraničí nesnížené o výdaje (náklady) připadají na celosvětové příjmy (výnosy) (§ 38f odst. 3 zákona).</xs:documentation>
                        </xs:annotation>
                        <xs:simpleType>
                          <xs:restriction base="xs:decimal">
                            <xs:totalDigits value="14"/>
                            <xs:fractionDigits value="0"/>
                          </xs:restriction>
                        </xs:simpleType>
                      </xs:attribute>
                      <xs:attribute name="zvl_pr_i_r7" use="optional">
                        <xs:annotation>
                          <xs:documentation>Částka vypočtená na tomto řádku se zahrne do celkové částky na ř. 3 tabulky I. Zápočet daně zaplacené v zahraničí.</xs:documentation>
                        </xs:annotation>
                        <xs:simpleType>
                          <xs:restriction base="xs:decimal">
                            <xs:totalDigits value="14"/>
                            <xs:fractionDigits value="0"/>
                          </xs:restriction>
                        </xs:simpleType>
                      </xs:attribute>
                      <xs:attribute name="zvl_pr_i_r2" use="optional">
                        <xs:annotation>
                          <xs:documentation>Na tomto řádku bude uveden základ daně před uplatněním položek odčitatelných od základu daně a nezdanitelných částí základu daně, který se převezme z řádku 220 II. oddílu přiznání.</xs:documentation>
                        </xs:annotation>
                        <xs:simpleType>
                          <xs:restriction base="xs:decimal">
                            <xs:totalDigits value="14"/>
                            <xs:fractionDigits value="0"/>
                          </xs:restriction>
                        </xs:simpleType>
                      </xs:attribute>
                      <xs:attribute name="zvl_pr_i_r6" use="optional">
                        <xs:annotation>
                          <xs:documentation>Uvede se příjem podléhající zdanění ve státě zdroje (§ 38f odst. 3 zákona). Bude-li na tomto řádku vykázáno záporné číslo (daňová ztráta) následující řádek 7 se nevyplňuje.</xs:documentation>
                        </xs:annotation>
                        <xs:simpleType>
                          <xs:restriction base="xs:decimal">
                            <xs:totalDigits value="14"/>
                            <xs:fractionDigits value="0"/>
                          </xs:restriction>
                        </xs:simpleType>
                      </xs:attribute>
                    </xs:complexType>
                  </xs:element>
                  <xs:element maxOccurs="unbounded" minOccurs="0" name="VetaUA">
                    <xs:complexTyp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B">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D">
                    <xs:complexTyp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E">
                    <xs:complexTyp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F">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G">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H">
                    <xs:complexTyp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I">
                    <xs:complexType>
                      <xs:attribute name="kc_akcie" use="optional">
                        <xs:annotation>
                          <xs:documentation>Hodnota ve sloupci vlastní akcie (v tis. Kč).</xs:documentation>
                        </xs:annotation>
                        <xs:simpleType>
                          <xs:restriction base="xs:decimal">
                            <xs:totalDigits value="14"/>
                            <xs:fractionDigits value="0"/>
                          </xs:restriction>
                        </xs:simpleType>
                      </xs:attribute>
                      <xs:attribute name="kc_k_fondy" use="optional">
                        <xs:annotation>
                          <xs:documentation>Hodnota ve sloupci kapitálové fondy (v tis. Kč).</xs:documentation>
                        </xs:annotation>
                        <xs:simpleType>
                          <xs:restriction base="xs:decimal">
                            <xs:totalDigits value="14"/>
                            <xs:fractionDigits value="0"/>
                          </xs:restriction>
                        </xs:simpleType>
                      </xs:attribute>
                      <xs:attribute name="kc_azio" use="optional">
                        <xs:annotation>
                          <xs:documentation>Hodnota ve sloupci emisní ážio (v tis. Kč).</xs:documentation>
                        </xs:annotation>
                        <xs:simpleType>
                          <xs:restriction base="xs:decimal">
                            <xs:totalDigits value="14"/>
                            <xs:fractionDigits value="0"/>
                          </xs:restriction>
                        </xs:simpleType>
                      </xs:attribute>
                      <xs:attribute name="kc_r_fondy" use="optional">
                        <xs:annotation>
                          <xs:documentation>Hodnota ve sloupci rezervní fondy (v tis. Kč).</xs:documentation>
                        </xs:annotation>
                        <xs:simpleType>
                          <xs:restriction base="xs:decimal">
                            <xs:totalDigits value="14"/>
                            <xs:fractionDigits value="0"/>
                          </xs:restriction>
                        </xs:simpleType>
                      </xs:attribute>
                      <xs:attribute name="kc_rozd" use="optional">
                        <xs:annotation>
                          <xs:documentation>Hodnota ve sloupci oceňovací rozdíly (v tis. Kč).</xs:documentation>
                        </xs:annotation>
                        <xs:simpleType>
                          <xs:restriction base="xs:decimal">
                            <xs:totalDigits value="14"/>
                            <xs:fractionDigits value="0"/>
                          </xs:restriction>
                        </xs:simpleType>
                      </xs:attribute>
                      <xs:attribute name="kc_kap" use="optional">
                        <xs:annotation>
                          <xs:documentation>Hodnota ve sloupci základní kapitál (v tis. Kč).</xs:documentation>
                        </xs:annotation>
                        <xs:simpleType>
                          <xs:restriction base="xs:decimal">
                            <xs:totalDigits value="14"/>
                            <xs:fractionDigits value="0"/>
                          </xs:restriction>
                        </xs:simpleType>
                      </xs:attribute>
                      <xs:attribute name="kc_celkem" use="optional">
                        <xs:annotation>
                          <xs:documentation>Hodnota ve sloupci celkem (v tis. Kč).</xs:documentation>
                        </xs:annotation>
                        <xs:simpleType>
                          <xs:restriction base="xs:decimal">
                            <xs:totalDigits value="14"/>
                            <xs:fractionDigits value="0"/>
                          </xs:restriction>
                        </xs:simpleType>
                      </xs:attribute>
                      <xs:attribute name="kc_zisk" use="optional">
                        <xs:annotation>
                          <xs:documentation>Hodnota ve sloupci zisk (ztráta) (v tis.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J">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K">
                    <xs:complexTyp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L">
                    <xs:complexTyp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N">
                    <xs:complexType>
                      <xs:attribute name="kc_zakl" use="optional">
                        <xs:annotation>
                          <xs:documentation>Hodnota ve sloupci běžné účetní období - základna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_min" use="optional">
                        <xs:annotation>
                          <xs:documentation>Hodnota ve sloupci minulé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vysl" use="optional">
                        <xs:annotation>
                          <xs:documentation>Hodnota ve sloupci běžné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O">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P">
                    <xs:complexTyp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Q">
                    <xs:complexType>
                      <xs:attribute name="kc_zakl" use="optional">
                        <xs:annotation>
                          <xs:documentation>Hodnota ve sloupci běžné účetní období - základna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_min" use="optional">
                        <xs:annotation>
                          <xs:documentation>Hodnota ve sloupci minulé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 use="optional">
                        <xs:annotation>
                          <xs:documentation>Hodnota ve sloupci běžné účetní období - výsledek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R">
                    <xs:complexType>
                      <xs:attribute name="kc_prvni" use="optional">
                        <xs:annotation>
                          <xs:documentation>Hodnota ve sloupci stav k prvnímu dni účetního období (v tis. Kč).</xs:documentation>
                        </xs:annotation>
                        <xs:simpleType>
                          <xs:restriction base="xs:decimal">
                            <xs:totalDigits value="14"/>
                            <xs:fractionDigits value="0"/>
                          </xs:restriction>
                        </xs:simpleType>
                      </xs:attribute>
                      <xs:attribute name="kc_posledni" use="optional">
                        <xs:annotation>
                          <xs:documentation>Hodnota ve sloupci stav k poslednímu dni účetního období (v tis.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S">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Kč).</xs:documentation>
                        </xs:annotation>
                        <xs:simpleType>
                          <xs:restriction base="xs:decimal">
                            <xs:totalDigits value="14"/>
                            <xs:fractionDigits value="0"/>
                          </xs:restriction>
                        </xs:simpleType>
                      </xs:attribute>
                      <xs:attribute name="kc_posledni" use="optional">
                        <xs:annotation>
                          <xs:documentation>Hodnota ve sloupci stav k poslednímu dni účetního období (v tis. Kč).</xs:documentation>
                        </xs:annotation>
                        <xs:simpleType>
                          <xs:restriction base="xs:decimal">
                            <xs:totalDigits value="14"/>
                            <xs:fractionDigits value="0"/>
                          </xs:restriction>
                        </xs:simpleType>
                      </xs:attribute>
                    </xs:complexType>
                  </xs:element>
                  <xs:element maxOccurs="unbounded" minOccurs="0" name="VetaUT">
                    <xs:complexType>
                      <xs:attribute name="kc_hosp" use="optional">
                        <xs:annotation>
                          <xs:documentation>Hodnota ve sloupci činnost hospodářská (v tis. Kč).</xs:documentation>
                        </xs:annotation>
                        <xs:simpleType>
                          <xs:restriction base="xs:decimal">
                            <xs:totalDigits value="14"/>
                            <xs:fractionDigits value="0"/>
                          </xs:restriction>
                        </xs:simpleType>
                      </xs:attribute>
                      <xs:attribute name="kc_hlav" use="optional">
                        <xs:annotation>
                          <xs:documentation>Hodnota ve sloupci činnost hlavní (v tis. Kč).</xs:documentation>
                        </xs:annotation>
                        <xs:simpleType>
                          <xs:restriction base="xs:decimal">
                            <xs:totalDigits value="14"/>
                            <xs:fractionDigits value="0"/>
                          </xs:restriction>
                        </xs:simpleType>
                      </xs:attribute>
                      <xs:attribute name="kc_celkem" use="optional">
                        <xs:annotation>
                          <xs:documentation>Hodnota ve sloupci celkem (v tis.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V">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dnota" use="optional">
                        <xs:annotation>
                          <xs:documentation>Hodnota ve sloupci Účetní období (v tis. Kč).</xs:documentation>
                        </xs:annotation>
                        <xs:simpleType>
                          <xs:restriction base="xs:decimal">
                            <xs:totalDigits value="14"/>
                            <xs:fractionDigits value="0"/>
                          </xs:restriction>
                        </xs:simpleType>
                      </xs:attribute>
                    </xs:complexType>
                  </xs:element>
                  <xs:element maxOccurs="unbounded" minOccurs="0" name="VetaUU">
                    <xs:complexType>
                      <xs:attribute name="kc_sniz" use="optional">
                        <xs:annotation>
                          <xs:documentation>Hodnota ve sloupci Snížení stavu (v tis. Kč).</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Běžné období (v tis. Kč).</xs:documentation>
                        </xs:annotation>
                        <xs:simpleType>
                          <xs:restriction base="xs:decimal">
                            <xs:totalDigits value="14"/>
                            <xs:fractionDigits value="0"/>
                          </xs:restriction>
                        </xs:simpleType>
                      </xs:attribute>
                      <xs:attribute name="kc_min" use="optional">
                        <xs:annotation>
                          <xs:documentation>Hodnota ve sloupci Minulé období (v tis. Kč).</xs:documentation>
                        </xs:annotation>
                        <xs:simpleType>
                          <xs:restriction base="xs:decimal">
                            <xs:totalDigits value="14"/>
                            <xs:fractionDigits value="0"/>
                          </xs:restriction>
                        </xs:simpleType>
                      </xs:attribute>
                      <xs:attribute name="kc_zvys" use="optional">
                        <xs:annotation>
                          <xs:documentation>Hodnota ve sloupci Zvýšení stavu (v tis. Kč).</xs:documentation>
                        </xs:annotation>
                        <xs:simpleType>
                          <xs:restriction base="xs:decimal">
                            <xs:totalDigits value="14"/>
                            <xs:fractionDigits value="0"/>
                          </xs:restriction>
                        </xs:simpleType>
                      </xs:attribute>
                    </xs:complexType>
                  </xs:element>
                  <xs:element maxOccurs="unbounded" minOccurs="0" name="VetaA">
                    <xs:complexType>
                      <xs:attribute name="hmot_sl2" use="optional">
                        <xs:annotation>
                          <xs:documentation>Dlouhodobý hmotný majetek - Pořizovací cena (nákup). Vyplní se v tis. Kč</xs:documentation>
                        </xs:annotation>
                        <xs:simpleType>
                          <xs:restriction base="xs:decimal">
                            <xs:totalDigits value="14"/>
                            <xs:fractionDigits value="0"/>
                          </xs:restriction>
                        </xs:simpleType>
                      </xs:attribute>
                      <xs:attribute name="ost_trans_sl2" use="optional">
                        <xs:annotation>
                          <xs:documentation>Celkový objem ostatních transakcí - Náklad. Vyplní se v tis. Kč</xs:documentation>
                        </xs:annotation>
                        <xs:simpleType>
                          <xs:restriction base="xs:decimal">
                            <xs:totalDigits value="14"/>
                            <xs:fractionDigits value="0"/>
                          </xs:restriction>
                        </xs:simpleType>
                      </xs:attribute>
                      <xs:attribute name="sluzby_sl2" use="optional">
                        <xs:annotation>
                          <xs:documentation>Služby - Náklad. Vyplní se v tis. Kč</xs:documentation>
                        </xs:annotation>
                        <xs:simpleType>
                          <xs:restriction base="xs:decimal">
                            <xs:totalDigits value="14"/>
                            <xs:fractionDigits value="0"/>
                          </xs:restriction>
                        </xs:simpleType>
                      </xs:attribute>
                      <xs:attribute name="ost_trans_sl1" use="optional">
                        <xs:annotation>
                          <xs:documentation>Celkový objem ostatních transakcí - Výnos. Vyplní se v tis. Kč</xs:documentation>
                        </xs:annotation>
                        <xs:simpleType>
                          <xs:restriction base="xs:decimal">
                            <xs:totalDigits value="14"/>
                            <xs:fractionDigits value="0"/>
                          </xs:restriction>
                        </xs:simpleType>
                      </xs:attribute>
                      <xs:attribute name="krpohl_sl2" use="optional">
                        <xs:annotation>
                          <xs:documentation>Krátkodobé pohledávky - Stav ke konci minulého období. Vyplní se v tis. Kč</xs:documentation>
                        </xs:annotation>
                        <xs:simpleType>
                          <xs:restriction base="xs:decimal">
                            <xs:totalDigits value="14"/>
                            <xs:fractionDigits value="0"/>
                          </xs:restriction>
                        </xs:simpleType>
                      </xs:attribute>
                      <xs:attribute name="uver_sl2" use="optional">
                        <xs:annotation>
                          <xs:documentation>Úvěrové finanční nástroje - Vyplacené. Vyplní se v tis. Kč</xs:documentation>
                        </xs:annotation>
                        <xs:simpleType>
                          <xs:restriction base="xs:decimal">
                            <xs:totalDigits value="14"/>
                            <xs:fractionDigits value="0"/>
                          </xs:restriction>
                        </xs:simpleType>
                      </xs:attribute>
                      <xs:attribute name="zasoby_sl1" use="optional">
                        <xs:annotation>
                          <xs:documentation>Zásoby materiálu, výrobků a zboží - Výnos (prodej). Vyplní se v tis. Kč</xs:documentation>
                        </xs:annotation>
                        <xs:simpleType>
                          <xs:restriction base="xs:decimal">
                            <xs:totalDigits value="14"/>
                            <xs:fractionDigits value="0"/>
                          </xs:restriction>
                        </xs:simpleType>
                      </xs:attribute>
                      <xs:attribute name="licence_sl2" use="optional">
                        <xs:annotation>
                          <xs:documentation>Licenční poplatek (vč. software) - Náklad. Vyplní se v tis. Kč</xs:documentation>
                        </xs:annotation>
                        <xs:simpleType>
                          <xs:restriction base="xs:decimal">
                            <xs:totalDigits value="14"/>
                            <xs:fractionDigits value="0"/>
                          </xs:restriction>
                        </xs:simpleType>
                      </xs:attribute>
                      <xs:attribute name="krpohl_sl1" use="optional">
                        <xs:annotation>
                          <xs:documentation>Krátkodobé pohledávky - Stav ke konci aktuálního období. Vyplní se v tis. Kč</xs:documentation>
                        </xs:annotation>
                        <xs:simpleType>
                          <xs:restriction base="xs:decimal">
                            <xs:totalDigits value="14"/>
                            <xs:fractionDigits value="0"/>
                          </xs:restriction>
                        </xs:simpleType>
                      </xs:attribute>
                      <xs:attribute name="nehm_sl1" use="optional">
                        <xs:annotation>
                          <xs:documentation>Dlouhodobý nehmotný majetek - Výnos (prodej). Vyplní se v tis. Kč</xs:documentation>
                        </xs:annotation>
                        <xs:simpleType>
                          <xs:restriction base="xs:decimal">
                            <xs:totalDigits value="14"/>
                            <xs:fractionDigits value="0"/>
                          </xs:restriction>
                        </xs:simpleType>
                      </xs:attribute>
                      <xs:attribute name="fin_sl2" use="optional">
                        <xs:annotation>
                          <xs:documentation>Dlouhodobý finanční majetek - Pořizovací cena (nákup). Vyplní se v tis. Kč</xs:documentation>
                        </xs:annotation>
                        <xs:simpleType>
                          <xs:restriction base="xs:decimal">
                            <xs:totalDigits value="14"/>
                            <xs:fractionDigits value="0"/>
                          </xs:restriction>
                        </xs:simpleType>
                      </xs:attribute>
                      <xs:attribute name="dlzav_sl2" use="optional">
                        <xs:annotation>
                          <xs:documentation>Dlouhodobé závazky - Stav ke konci minulého období. Vyplní se v tis. Kč</xs:documentation>
                        </xs:annotation>
                        <xs:simpleType>
                          <xs:restriction base="xs:decimal">
                            <xs:totalDigits value="14"/>
                            <xs:fractionDigits value="0"/>
                          </xs:restriction>
                        </xs:simpleType>
                      </xs:attribute>
                      <xs:attribute name="ost_vlkap_sl2" use="optional">
                        <xs:annotation>
                          <xs:documentation>Ostatní složky vlastního kapitálu - Snížení. Vyplní se v tis. Kč</xs:documentation>
                        </xs:annotation>
                        <xs:simpleType>
                          <xs:restriction base="xs:decimal">
                            <xs:totalDigits value="14"/>
                            <xs:fractionDigits value="0"/>
                          </xs:restriction>
                        </xs:simpleType>
                      </xs:attribute>
                      <xs:attribute name="dlpohl_sl1" use="optional">
                        <xs:annotation>
                          <xs:documentation>Dlouhodobé pohledávky - Stav ke konci aktuálního období. Vyplní se v tis. Kč</xs:documentation>
                        </xs:annotation>
                        <xs:simpleType>
                          <xs:restriction base="xs:decimal">
                            <xs:totalDigits value="14"/>
                            <xs:fractionDigits value="0"/>
                          </xs:restriction>
                        </xs:simpleType>
                      </xs:attribute>
                      <xs:attribute name="bezupl_pos" use="optional">
                        <xs:annotation>
                          <xs:documentation>uvede se, zda byla uskutečněna se spojenou osobou transakce poskytnutí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krzav_sl2" use="optional">
                        <xs:annotation>
                          <xs:documentation>Krátkodobé závazky - Stav ke konci minulého období. Vyplní se v tis. Kč</xs:documentation>
                        </xs:annotation>
                        <xs:simpleType>
                          <xs:restriction base="xs:decimal">
                            <xs:totalDigits value="14"/>
                            <xs:fractionDigits value="0"/>
                          </xs:restriction>
                        </xs:simpleType>
                      </xs:attribute>
                      <xs:attribute name="ic_spojos" use="optional">
                        <xs:annotation>
                          <xs:documentation>uvede se identifikační číslo (identifikátor pro daňové účely) spojené osoby, pokud jí bylo přiděleno.</xs:documentation>
                        </xs:annotation>
                        <xs:simpleType>
                          <xs:restriction base="xs:string">
                            <xs:minLength value="0"/>
                            <xs:maxLength value="20"/>
                          </xs:restriction>
                        </xs:simpleType>
                      </xs:attribute>
                      <xs:attribute name="urok_sl2" use="optional">
                        <xs:annotation>
                          <xs:documentation>Úroky - Náklad. Vyplní se v tis. Kč</xs:documentation>
                        </xs:annotation>
                        <xs:simpleType>
                          <xs:restriction base="xs:decimal">
                            <xs:totalDigits value="14"/>
                            <xs:fractionDigits value="0"/>
                          </xs:restriction>
                        </xs:simpleType>
                      </xs:attribute>
                      <xs:attribute name="bezupl_prij" use="optional">
                        <xs:annotation>
                          <xs:documentation>uvede se, zda byla uskutečněna se spojenou osobou transakce přijetí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krzav_sl1" use="optional">
                        <xs:annotation>
                          <xs:documentation>Krátkodobé závazky - Stav ke konci aktuálního období. Vyplní se v tis. Kč</xs:documentation>
                        </xs:annotation>
                        <xs:simpleType>
                          <xs:restriction base="xs:decimal">
                            <xs:totalDigits value="14"/>
                            <xs:fractionDigits value="0"/>
                          </xs:restriction>
                        </xs:simpleType>
                      </xs:attribute>
                      <xs:attribute name="dlpohl_sl2" use="optional">
                        <xs:annotation>
                          <xs:documentation>Dlouhodobé pohledávky - Stav ke konci minulého období. Vyplní se v tis. Kč</xs:documentation>
                        </xs:annotation>
                        <xs:simpleType>
                          <xs:restriction base="xs:decimal">
                            <xs:totalDigits value="14"/>
                            <xs:fractionDigits value="0"/>
                          </xs:restriction>
                        </xs:simpleType>
                      </xs:attribute>
                      <xs:attribute name="stat_spojos" use="optional">
                        <xs:annotation>
                          <xs:documentation>kód státu se vyplňuje podle Sdělení Českého statistického úřadu ze dne 18. května 2012 o aktualizaci číselníku zemí (CZEM) (viz též webová adresa http://www.financnisprava.cz položka Daně a pojistné, podpoložka Daně, složka Daň z příjmů, nabídka Číselník zemí;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href="http://adisepo.mfcr.cz/adis/jepo/epo/ciselnik_ukazka.htm?C=zeme"&gt;zde&lt;/a&gt;.</xs:documentation>
                        </xs:annotation>
                        <xs:simpleType>
                          <xs:restriction base="xs:string">
                            <xs:minLength value="0"/>
                            <xs:maxLength value="2"/>
                          </xs:restriction>
                        </xs:simpleType>
                      </xs:attribute>
                      <xs:attribute name="hmot_sl1" use="optional">
                        <xs:annotation>
                          <xs:documentation>Dlouhodobý hmotný majetek - Výnos (prodej). Vyplní se v tis. Kč</xs:documentation>
                        </xs:annotation>
                        <xs:simpleType>
                          <xs:restriction base="xs:decimal">
                            <xs:totalDigits value="14"/>
                            <xs:fractionDigits value="0"/>
                          </xs:restriction>
                        </xs:simpleType>
                      </xs:attribute>
                      <xs:attribute name="podil_sl1" use="optional">
                        <xs:annotation>
                          <xs:documentation>Podíly na zisku - Přijaté. Vyplní se v tis. Kč</xs:documentation>
                        </xs:annotation>
                        <xs:simpleType>
                          <xs:restriction base="xs:decimal">
                            <xs:totalDigits value="14"/>
                            <xs:fractionDigits value="0"/>
                          </xs:restriction>
                        </xs:simpleType>
                      </xs:attribute>
                      <xs:attribute name="cashpool" use="optional">
                        <xs:annotation>
                          <xs:documentation>(vnitroskupinové sdružování finančních prostředků) – uvede se, zda daňový subjekt využívá cash-pooling.&lt;br /&gt;A - ano&lt;br /&gt;N - ne</xs:documentation>
                        </xs:annotation>
                        <xs:simpleType>
                          <xs:restriction base="xs:string">
                            <xs:minLength value="0"/>
                            <xs:maxLength value="1"/>
                          </xs:restriction>
                        </xs:simpleType>
                      </xs:attribute>
                      <xs:attribute name="dlzav_sl1" use="optional">
                        <xs:annotation>
                          <xs:documentation>Dlouhodobé závazky - Stav ke konci aktuálního období. Vyplní se v tis. Kč</xs:documentation>
                        </xs:annotation>
                        <xs:simpleType>
                          <xs:restriction base="xs:decimal">
                            <xs:totalDigits value="14"/>
                            <xs:fractionDigits value="0"/>
                          </xs:restriction>
                        </xs:simpleType>
                      </xs:attribute>
                      <xs:attribute name="nehm_sl2" use="optional">
                        <xs:annotation>
                          <xs:documentation>Dlouhodobý nehmotný majetek - Pořizovací cena (nákup). Vyplní se v tis. Kč</xs:documentation>
                        </xs:annotation>
                        <xs:simpleType>
                          <xs:restriction base="xs:decimal">
                            <xs:totalDigits value="14"/>
                            <xs:fractionDigits value="0"/>
                          </xs:restriction>
                        </xs:simpleType>
                      </xs:attribute>
                      <xs:attribute name="urok_sl1" use="optional">
                        <xs:annotation>
                          <xs:documentation>Úroky - Výnos. Vyplní se v tis. Kč</xs:documentation>
                        </xs:annotation>
                        <xs:simpleType>
                          <xs:restriction base="xs:decimal">
                            <xs:totalDigits value="14"/>
                            <xs:fractionDigits value="0"/>
                          </xs:restriction>
                        </xs:simpleType>
                      </xs:attribute>
                      <xs:attribute name="naz_spojos"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předtištěných políček položky 01 nestačí k zapsání celého názvu obchodní firmy nebo názvu poplatníka, uvede se pouze jejich zkrácený tvar s tím, že na zvláštní příloze se pak vyznačí celý název obchodní firmy, případně název poplatníka. Je-li spojenou osobou fyzická osoba, uvede se současné jméno a příjmení včetně získaných vědeckých a akademických titulů.&lt;br/&gt;Položka obsahuje kritické kontroly: Název spojené osoby musí být vyplněn; V souboru nesmí existovat duplicitní listy přílohy, tj. věty A se stejnou hodnotou dvojice položek (naz_spojos, stat_spojos).</xs:documentation>
                        </xs:annotation>
                        <xs:simpleType>
                          <xs:restriction base="xs:string">
                            <xs:minLength value="0"/>
                            <xs:maxLength value="255"/>
                          </xs:restriction>
                        </xs:simpleType>
                      </xs:attribute>
                      <xs:attribute name="uver_sl1" use="optional">
                        <xs:annotation>
                          <xs:documentation>Úvěrové finanční nástroje - Přijaté. Vyplní se v tis. Kč</xs:documentation>
                        </xs:annotation>
                        <xs:simpleType>
                          <xs:restriction base="xs:decimal">
                            <xs:totalDigits value="14"/>
                            <xs:fractionDigits value="0"/>
                          </xs:restriction>
                        </xs:simpleType>
                      </xs:attribute>
                      <xs:attribute name="fin_sl1" use="optional">
                        <xs:annotation>
                          <xs:documentation>Dlouhodobý finanční majetek - Výnos (prodej). Vyplní se v tis. Kč</xs:documentation>
                        </xs:annotation>
                        <xs:simpleType>
                          <xs:restriction base="xs:decimal">
                            <xs:totalDigits value="14"/>
                            <xs:fractionDigits value="0"/>
                          </xs:restriction>
                        </xs:simpleType>
                      </xs:attribute>
                      <xs:attribute name="ost_vlkap_sl1" use="optional">
                        <xs:annotation>
                          <xs:documentation>Ostatní složky vlastního kapitálu - Zvýšení. Vyplní se v tis. Kč</xs:documentation>
                        </xs:annotation>
                        <xs:simpleType>
                          <xs:restriction base="xs:decimal">
                            <xs:totalDigits value="14"/>
                            <xs:fractionDigits value="0"/>
                          </xs:restriction>
                        </xs:simpleType>
                      </xs:attribute>
                      <xs:attribute name="zasoby_sl2" use="optional">
                        <xs:annotation>
                          <xs:documentation>Zásoby materiálu, výrobků a zboží - Pořizovací cena (nákup). Vyplní se v tis. Kč</xs:documentation>
                        </xs:annotation>
                        <xs:simpleType>
                          <xs:restriction base="xs:decimal">
                            <xs:totalDigits value="14"/>
                            <xs:fractionDigits value="0"/>
                          </xs:restriction>
                        </xs:simpleType>
                      </xs:attribute>
                      <xs:attribute name="podil_sl2" use="optional">
                        <xs:annotation>
                          <xs:documentation>Podíly na zisku - Vyplacené. Vyplní se v tis. Kč</xs:documentation>
                        </xs:annotation>
                        <xs:simpleType>
                          <xs:restriction base="xs:decimal">
                            <xs:totalDigits value="14"/>
                            <xs:fractionDigits value="0"/>
                          </xs:restriction>
                        </xs:simpleType>
                      </xs:attribute>
                      <xs:attribute name="licence_sl1" use="optional">
                        <xs:annotation>
                          <xs:documentation>Licenční poplatek (vč. software) - Výnos. Vyplní se v tis. Kč</xs:documentation>
                        </xs:annotation>
                        <xs:simpleType>
                          <xs:restriction base="xs:decimal">
                            <xs:totalDigits value="14"/>
                            <xs:fractionDigits value="0"/>
                          </xs:restriction>
                        </xs:simpleType>
                      </xs:attribute>
                      <xs:attribute name="sluzby_sl1" use="optional">
                        <xs:annotation>
                          <xs:documentation>Služby - Výnos. Vyplní se v tis. Kč</xs:documentation>
                        </xs:annotation>
                        <xs:simpleType>
                          <xs:restriction base="xs:decimal">
                            <xs:totalDigits value="14"/>
                            <xs:fractionDigits value="0"/>
                          </xs:restriction>
                        </xs:simpleType>
                      </xs:attribute>
                    </xs:complexType>
                  </xs:element>
                  <xs:element maxOccurs="unbounded" minOccurs="0" name="VetaB">
                    <xs:complexType>
                      <xs:attribute name="d_fond_od"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datumy musí být ve zdaň. období, za které je DAP podáváno. Počátky intervalů ZIF nesmí být duplicitní. </xs:documentation>
                        </xs:annotation>
                      </xs:attribute>
                      <xs:attribute name="d_fond_do"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 musí být ve zdaň. období, za které je DAP podáváno. Datum konce ZIF musí být větší nebo rovno počátku ZIF.</xs:documentation>
                        </xs:annotation>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OPISPUV){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2" Name="Pisemnost_Mapování1" RootElement="Pisemnost" SchemaID="Schema2"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xmlMaps" Target="xmlMap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361950</xdr:colOff>
      <xdr:row>0</xdr:row>
      <xdr:rowOff>85725</xdr:rowOff>
    </xdr:from>
    <xdr:to>
      <xdr:col>5</xdr:col>
      <xdr:colOff>295275</xdr:colOff>
      <xdr:row>5</xdr:row>
      <xdr:rowOff>152400</xdr:rowOff>
    </xdr:to>
    <xdr:pic>
      <xdr:nvPicPr>
        <xdr:cNvPr id="2" name="Picture 6" descr="LOGO_ASPEKT_dane_orez_www"/>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361950" y="85725"/>
          <a:ext cx="2981325" cy="8763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okoskova_m/AppData/Local/Microsoft/Windows/Temporary%20Internet%20Files/Content.IE5/BPPC3PWG/TODO/DzPPO14_xml_z.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69;innosti"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Obory%20&#269;innosti"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Finan&#269;n&#237;%20&#250;&#345;ady"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H3" t="str">
            <v>PRAHA 1</v>
          </cell>
          <cell r="J3" t="str">
            <v>ČESKÁ REPUBLIKA</v>
          </cell>
          <cell r="Q3" t="str">
            <v>Rostlinná a živočišná výroba, myslivost a související činnosti</v>
          </cell>
        </row>
        <row r="4">
          <cell r="B4" t="str">
            <v>STŘEDOČESKÝ KRAJ</v>
          </cell>
          <cell r="H4" t="str">
            <v>PRAHA 2</v>
          </cell>
          <cell r="J4" t="str">
            <v>Afghánská islámská republika</v>
          </cell>
          <cell r="Q4" t="str">
            <v>Lesnictví a těžba dřeva</v>
          </cell>
        </row>
        <row r="5">
          <cell r="B5" t="str">
            <v>JIHOČESKÝ KRAJ</v>
          </cell>
          <cell r="H5" t="str">
            <v>PRAHA 3</v>
          </cell>
          <cell r="J5" t="str">
            <v>Provincie Alandy</v>
          </cell>
          <cell r="Q5" t="str">
            <v>Rybolov a akvakultura</v>
          </cell>
        </row>
        <row r="6">
          <cell r="B6" t="str">
            <v>PLZEŇSKÝ KRAJ</v>
          </cell>
          <cell r="H6" t="str">
            <v>PRAHA 4</v>
          </cell>
          <cell r="J6" t="str">
            <v>Albánská republika</v>
          </cell>
          <cell r="Q6" t="str">
            <v>Těžba a úprava černého a hnědého uhlí</v>
          </cell>
        </row>
        <row r="7">
          <cell r="B7" t="str">
            <v>KARLOVARSKÝ KRAJ</v>
          </cell>
          <cell r="H7" t="str">
            <v>PRAHA 5</v>
          </cell>
          <cell r="J7" t="str">
            <v>Alžírská demokratická a lidová republika</v>
          </cell>
          <cell r="Q7" t="str">
            <v>Těžba ropy a zemního plynu</v>
          </cell>
        </row>
        <row r="8">
          <cell r="B8" t="str">
            <v>ÚSTECKÝ KRAJ</v>
          </cell>
          <cell r="H8" t="str">
            <v>PRAHA 6</v>
          </cell>
          <cell r="J8" t="str">
            <v>Území Americká Samoa</v>
          </cell>
          <cell r="Q8" t="str">
            <v>Těžba a úprava rud</v>
          </cell>
        </row>
        <row r="9">
          <cell r="B9" t="str">
            <v>LIBERECKÝ KRAJ</v>
          </cell>
          <cell r="H9" t="str">
            <v>PRAHA 7</v>
          </cell>
          <cell r="J9" t="str">
            <v>Americké Panenské ostrovy</v>
          </cell>
          <cell r="Q9" t="str">
            <v>Ostatní těžba a dobývání</v>
          </cell>
        </row>
        <row r="10">
          <cell r="B10" t="str">
            <v>KRÁLOVÉHRADEC. KR.</v>
          </cell>
          <cell r="H10" t="str">
            <v>PRAHA 8</v>
          </cell>
          <cell r="J10" t="str">
            <v>Andorrské knížectví</v>
          </cell>
          <cell r="Q10" t="str">
            <v>Podpůrné činnosti při těžbě</v>
          </cell>
        </row>
        <row r="11">
          <cell r="B11" t="str">
            <v>PARDUBICKÝ KRAJ</v>
          </cell>
          <cell r="H11" t="str">
            <v>PRAHA 9</v>
          </cell>
          <cell r="J11" t="str">
            <v>Angolská republika</v>
          </cell>
          <cell r="Q11" t="str">
            <v>Výroba potravinářských výrobků</v>
          </cell>
        </row>
        <row r="12">
          <cell r="B12" t="str">
            <v>KRAJ VYSOČINA</v>
          </cell>
          <cell r="H12" t="str">
            <v>PRAHA 10</v>
          </cell>
          <cell r="J12" t="str">
            <v>Anguilla</v>
          </cell>
          <cell r="Q12" t="str">
            <v>Výroba nápojů</v>
          </cell>
        </row>
        <row r="13">
          <cell r="B13" t="str">
            <v>JIHOMORAVSKÝ KRAJ</v>
          </cell>
          <cell r="H13" t="str">
            <v>PRAHA-JIŽNÍ MĚSTO</v>
          </cell>
          <cell r="J13" t="str">
            <v>Antarktida</v>
          </cell>
          <cell r="Q13" t="str">
            <v>Pěstování plodin jiných než trvalých</v>
          </cell>
        </row>
        <row r="14">
          <cell r="B14" t="str">
            <v>OLOMOUCKÝ KRAJ</v>
          </cell>
          <cell r="H14" t="str">
            <v>PRAHA-MODŘANY</v>
          </cell>
          <cell r="J14" t="str">
            <v>Antigua a Barbuda</v>
          </cell>
          <cell r="Q14" t="str">
            <v>Výroba tabákových výrobků</v>
          </cell>
        </row>
        <row r="15">
          <cell r="B15" t="str">
            <v>MORAVSKOSLEZS. KR.</v>
          </cell>
          <cell r="H15" t="str">
            <v>PRAHA - VÝCHOD</v>
          </cell>
          <cell r="J15" t="str">
            <v>Argentinská republika</v>
          </cell>
          <cell r="Q15" t="str">
            <v>Pěstování trvalých plodin</v>
          </cell>
        </row>
        <row r="16">
          <cell r="B16" t="str">
            <v>ZLÍNSKÝ KRAJ</v>
          </cell>
          <cell r="H16" t="str">
            <v>PRAHA ZÁPAD</v>
          </cell>
          <cell r="J16" t="str">
            <v>Arménská republika</v>
          </cell>
          <cell r="Q16" t="str">
            <v>Výroba textilií</v>
          </cell>
        </row>
        <row r="17">
          <cell r="B17" t="str">
            <v>SPECIALIZOVANÝ</v>
          </cell>
          <cell r="H17" t="str">
            <v>BENEŠOV</v>
          </cell>
          <cell r="J17" t="str">
            <v>Aruba</v>
          </cell>
          <cell r="Q17" t="str">
            <v>Množení rostlin</v>
          </cell>
        </row>
        <row r="18">
          <cell r="H18" t="str">
            <v>BEROUN</v>
          </cell>
          <cell r="J18" t="str">
            <v>Australské společenství</v>
          </cell>
          <cell r="Q18" t="str">
            <v>Výroba oděvů</v>
          </cell>
        </row>
        <row r="19">
          <cell r="H19" t="str">
            <v>BRANDÝS N.L. - ST.BOL.</v>
          </cell>
          <cell r="J19" t="str">
            <v>Ázerbájdžánská republika</v>
          </cell>
          <cell r="Q19" t="str">
            <v>živočišná výroba</v>
          </cell>
        </row>
        <row r="20">
          <cell r="H20" t="str">
            <v>ČÁSLAV</v>
          </cell>
          <cell r="J20" t="str">
            <v>Bahamské společenství</v>
          </cell>
          <cell r="Q20" t="str">
            <v>Výroba usní a souvisejících výrobků</v>
          </cell>
        </row>
        <row r="21">
          <cell r="H21" t="str">
            <v>ČESKÝ BROD</v>
          </cell>
          <cell r="J21" t="str">
            <v>Království Bahrajn</v>
          </cell>
          <cell r="Q21" t="str">
            <v>Smíšené hospodářství</v>
          </cell>
        </row>
        <row r="22">
          <cell r="H22" t="str">
            <v>DOBŘÍŠ</v>
          </cell>
          <cell r="J22" t="str">
            <v>Bangladéšská lidová republika</v>
          </cell>
          <cell r="Q22" t="str">
            <v>Zprac.dřeva,výroba dřevěných,korkových,proutěných a slam.výr.,kromě nábytku</v>
          </cell>
        </row>
        <row r="23">
          <cell r="H23" t="str">
            <v>HOŘOVICE</v>
          </cell>
          <cell r="J23" t="str">
            <v>Barbados</v>
          </cell>
          <cell r="Q23" t="str">
            <v>Podpůrné činnosti pro zemědělství a posklizňové činnosti</v>
          </cell>
        </row>
        <row r="24">
          <cell r="H24" t="str">
            <v>KLADNO</v>
          </cell>
          <cell r="J24" t="str">
            <v>Belgické království</v>
          </cell>
          <cell r="Q24" t="str">
            <v>Výroba papíru a výrobků z papíru</v>
          </cell>
        </row>
        <row r="25">
          <cell r="H25" t="str">
            <v>KOLÍN</v>
          </cell>
          <cell r="J25" t="str">
            <v>Belize</v>
          </cell>
          <cell r="Q25" t="str">
            <v>Lov a odchyt divokých zvířat a související činnosti</v>
          </cell>
        </row>
        <row r="26">
          <cell r="H26" t="str">
            <v>KRALUPY NAD VLTAVOU</v>
          </cell>
          <cell r="J26" t="str">
            <v>Běloruská republika</v>
          </cell>
          <cell r="Q26" t="str">
            <v>Tisk a rozmnožování nahraných nosičů</v>
          </cell>
        </row>
        <row r="27">
          <cell r="H27" t="str">
            <v>KUTNÁ HORA</v>
          </cell>
          <cell r="J27" t="str">
            <v>Beninská republika</v>
          </cell>
          <cell r="Q27" t="str">
            <v>Výroba koksu a rafinovaných ropných produktů</v>
          </cell>
        </row>
        <row r="28">
          <cell r="H28" t="str">
            <v>MĚLNÍK</v>
          </cell>
          <cell r="J28" t="str">
            <v>Bermudy</v>
          </cell>
          <cell r="Q28" t="str">
            <v>Výroba chemických látek a chemických přípravků</v>
          </cell>
        </row>
        <row r="29">
          <cell r="H29" t="str">
            <v>MLADÁ BOLESLAV</v>
          </cell>
          <cell r="J29" t="str">
            <v>Bhútánské království</v>
          </cell>
          <cell r="Q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row>
        <row r="31">
          <cell r="H31" t="str">
            <v>NERATOVICE</v>
          </cell>
          <cell r="J31" t="str">
            <v>Bonaire, Svatý Eustach a Saba</v>
          </cell>
          <cell r="Q31" t="str">
            <v>Výroba pryžových a plastových výrobků</v>
          </cell>
        </row>
        <row r="32">
          <cell r="H32" t="str">
            <v>NYMBURK</v>
          </cell>
          <cell r="J32" t="str">
            <v>Bosna a Hercegovina</v>
          </cell>
          <cell r="Q32" t="str">
            <v>Těžba dřeva</v>
          </cell>
        </row>
        <row r="33">
          <cell r="H33" t="str">
            <v>PODĚBRADY</v>
          </cell>
          <cell r="J33" t="str">
            <v>Botswanská republika</v>
          </cell>
          <cell r="Q33" t="str">
            <v>Výroba ostatních nekovových minerálních výrobků</v>
          </cell>
        </row>
        <row r="34">
          <cell r="H34" t="str">
            <v>PŘÍBRAM</v>
          </cell>
          <cell r="J34" t="str">
            <v>Bouvetův ostrov</v>
          </cell>
          <cell r="Q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row>
        <row r="36">
          <cell r="H36" t="str">
            <v>ŘÍČANY</v>
          </cell>
          <cell r="J36" t="str">
            <v>Britské území v Indickém oceánu</v>
          </cell>
          <cell r="Q36" t="str">
            <v>Podpůrné činnosti pro lesnictví</v>
          </cell>
        </row>
        <row r="37">
          <cell r="H37" t="str">
            <v>SEDLČANY</v>
          </cell>
          <cell r="J37" t="str">
            <v>Britské Panenské ostrovy</v>
          </cell>
          <cell r="Q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row>
        <row r="39">
          <cell r="H39" t="str">
            <v>VLAŠIM</v>
          </cell>
          <cell r="J39" t="str">
            <v>Bulharská republika</v>
          </cell>
          <cell r="Q39" t="str">
            <v>Výroba elektrických zařízení</v>
          </cell>
        </row>
        <row r="40">
          <cell r="H40" t="str">
            <v>VOTICE</v>
          </cell>
          <cell r="J40" t="str">
            <v>Burkina Faso</v>
          </cell>
          <cell r="Q40" t="str">
            <v>Výroba strojů a zařízení j. n.</v>
          </cell>
        </row>
        <row r="41">
          <cell r="H41" t="str">
            <v>ČESKÉ BUDĚJOVICE</v>
          </cell>
          <cell r="J41" t="str">
            <v>Burundská republika</v>
          </cell>
          <cell r="Q41" t="str">
            <v>Výroba motorových vozidel (kromě motocyklů), přívěsů a návěsů</v>
          </cell>
        </row>
        <row r="42">
          <cell r="H42" t="str">
            <v>BLATNÁ</v>
          </cell>
          <cell r="J42" t="str">
            <v>Cookovy ostrovy</v>
          </cell>
          <cell r="Q42" t="str">
            <v>Výroba ostatních dopravních prostředků a zařízení</v>
          </cell>
        </row>
        <row r="43">
          <cell r="H43" t="str">
            <v>ČESKÝ KRUMLOV</v>
          </cell>
          <cell r="J43" t="str">
            <v>Curaçao</v>
          </cell>
          <cell r="Q43" t="str">
            <v>Výroba nábytku</v>
          </cell>
        </row>
        <row r="44">
          <cell r="H44" t="str">
            <v>DAČICE</v>
          </cell>
          <cell r="J44" t="str">
            <v>Čadská republika</v>
          </cell>
          <cell r="Q44" t="str">
            <v>Rybolov</v>
          </cell>
        </row>
        <row r="45">
          <cell r="H45" t="str">
            <v>JINDŘICHŮV HRADEC</v>
          </cell>
          <cell r="J45" t="str">
            <v>Černá Hora</v>
          </cell>
          <cell r="Q45" t="str">
            <v>Ostatní zpracovatelský průmysl</v>
          </cell>
        </row>
        <row r="46">
          <cell r="H46" t="str">
            <v>KAPLICE</v>
          </cell>
          <cell r="J46" t="str">
            <v>Česká republika</v>
          </cell>
          <cell r="Q46" t="str">
            <v>Akvakultura</v>
          </cell>
        </row>
        <row r="47">
          <cell r="H47" t="str">
            <v>MILEVSKO</v>
          </cell>
          <cell r="J47" t="str">
            <v>Čínská lidová republika</v>
          </cell>
          <cell r="Q47" t="str">
            <v>Opravy a instalace strojů a zařízení</v>
          </cell>
        </row>
        <row r="48">
          <cell r="H48" t="str">
            <v>PÍSEK</v>
          </cell>
          <cell r="J48" t="str">
            <v>Dánské království</v>
          </cell>
          <cell r="Q48" t="str">
            <v>Výroba a rozvod elektřiny, plynu, tepla a klimatizovaného vzduchu</v>
          </cell>
        </row>
        <row r="49">
          <cell r="H49" t="str">
            <v>PRACHATICE</v>
          </cell>
          <cell r="J49" t="str">
            <v>Demokratická republika Kongo</v>
          </cell>
          <cell r="Q49" t="str">
            <v>Shromažďování, úprava a rozvod vody</v>
          </cell>
        </row>
        <row r="50">
          <cell r="H50" t="str">
            <v>SOBĚSLAV</v>
          </cell>
          <cell r="J50" t="str">
            <v>Dominické společenství</v>
          </cell>
          <cell r="Q50" t="str">
            <v>Činnosti související s odpadními vodami</v>
          </cell>
        </row>
        <row r="51">
          <cell r="H51" t="str">
            <v>STRAKONICE</v>
          </cell>
          <cell r="J51" t="str">
            <v>Dominikánská republika</v>
          </cell>
          <cell r="Q51" t="str">
            <v>Shromažďování,sběr a odstraňování odpadů,úprava odpadů k dalšímu využití</v>
          </cell>
        </row>
        <row r="52">
          <cell r="H52" t="str">
            <v>TÁBOR</v>
          </cell>
          <cell r="J52" t="str">
            <v>Džibutská republika</v>
          </cell>
          <cell r="Q52" t="str">
            <v>Sanace a jiné činnosti související s odpady</v>
          </cell>
        </row>
        <row r="53">
          <cell r="H53" t="str">
            <v>TRHOVÉ SVINY</v>
          </cell>
          <cell r="J53" t="str">
            <v>Egyptská arabská republika</v>
          </cell>
          <cell r="Q53" t="str">
            <v>Výstavba budov</v>
          </cell>
        </row>
        <row r="54">
          <cell r="H54" t="str">
            <v>TŘEBOŇ</v>
          </cell>
          <cell r="J54" t="str">
            <v>Ekvádorská republika</v>
          </cell>
          <cell r="Q54" t="str">
            <v>Inženýrské stavitelství</v>
          </cell>
        </row>
        <row r="55">
          <cell r="H55" t="str">
            <v>TÝN NAD VLTAVOU</v>
          </cell>
          <cell r="J55" t="str">
            <v>Stát Eritrea</v>
          </cell>
          <cell r="Q55" t="str">
            <v>Specializované stavební činnosti</v>
          </cell>
        </row>
        <row r="56">
          <cell r="H56" t="str">
            <v>VIMPERK</v>
          </cell>
          <cell r="J56" t="str">
            <v>Estonská republika</v>
          </cell>
          <cell r="Q56" t="str">
            <v>Velkoobchod, maloobchod a opravy motorových vozidel</v>
          </cell>
        </row>
        <row r="57">
          <cell r="H57" t="str">
            <v>VODŇANY</v>
          </cell>
          <cell r="J57" t="str">
            <v>Etiopská federativní demokratická republika</v>
          </cell>
          <cell r="Q57" t="str">
            <v>Velkoobchod, kromě motorových vozidel</v>
          </cell>
        </row>
        <row r="58">
          <cell r="H58" t="str">
            <v>PLZEŇ</v>
          </cell>
          <cell r="J58" t="str">
            <v>Faerské ostrovy</v>
          </cell>
          <cell r="Q58" t="str">
            <v>Maloobchod, kromě motorových vozidel</v>
          </cell>
        </row>
        <row r="59">
          <cell r="H59" t="str">
            <v>PLZEŇ-SEVER</v>
          </cell>
          <cell r="J59" t="str">
            <v>Falklandské ostrovy</v>
          </cell>
          <cell r="Q59" t="str">
            <v>Pozemní a potrubní doprava</v>
          </cell>
        </row>
        <row r="60">
          <cell r="H60" t="str">
            <v>PLZEŇ-JIH</v>
          </cell>
          <cell r="J60" t="str">
            <v>Fidžijská republika</v>
          </cell>
          <cell r="Q60" t="str">
            <v>Vodní doprava</v>
          </cell>
        </row>
        <row r="61">
          <cell r="H61" t="str">
            <v>BLOVICE</v>
          </cell>
          <cell r="J61" t="str">
            <v>Filipínská republika</v>
          </cell>
          <cell r="Q61" t="str">
            <v>Letecká doprava</v>
          </cell>
        </row>
        <row r="62">
          <cell r="H62" t="str">
            <v>DOMAŽLICE</v>
          </cell>
          <cell r="J62" t="str">
            <v>Finská republika</v>
          </cell>
          <cell r="Q62" t="str">
            <v>Těžba a úprava černého uhlí</v>
          </cell>
        </row>
        <row r="63">
          <cell r="H63" t="str">
            <v>HORAŽĎOVICE</v>
          </cell>
          <cell r="J63" t="str">
            <v>Francouzská republika</v>
          </cell>
          <cell r="Q63" t="str">
            <v>Skladování a vedlejší činnosti v dopravě</v>
          </cell>
        </row>
        <row r="64">
          <cell r="H64" t="str">
            <v>HORŠOVSKÝ TÝN</v>
          </cell>
          <cell r="J64" t="str">
            <v>Region Francouzská Guyana</v>
          </cell>
          <cell r="Q64" t="str">
            <v>Těžba a úprava hnědého uhlí</v>
          </cell>
        </row>
        <row r="65">
          <cell r="H65" t="str">
            <v>KLATOVY</v>
          </cell>
          <cell r="J65" t="str">
            <v>Teritorium Francouzská jižní a antarktická území</v>
          </cell>
          <cell r="Q65" t="str">
            <v>Poštovní a kurýrní činnosti</v>
          </cell>
        </row>
        <row r="66">
          <cell r="H66" t="str">
            <v>KRALOVICE</v>
          </cell>
          <cell r="J66" t="str">
            <v>Francouzská Polynésie</v>
          </cell>
          <cell r="Q66" t="str">
            <v>Ubytování</v>
          </cell>
        </row>
        <row r="67">
          <cell r="H67" t="str">
            <v>NEPOMUK</v>
          </cell>
          <cell r="J67" t="str">
            <v>Gabonská republika</v>
          </cell>
          <cell r="Q67" t="str">
            <v>Stravování a pohostinství</v>
          </cell>
        </row>
        <row r="68">
          <cell r="H68" t="str">
            <v>PŘEŠTICE</v>
          </cell>
          <cell r="J68" t="str">
            <v>Gambijská republika</v>
          </cell>
          <cell r="Q68" t="str">
            <v>Vydavatelské činnosti</v>
          </cell>
        </row>
        <row r="69">
          <cell r="H69" t="str">
            <v>ROKYCANY</v>
          </cell>
          <cell r="J69" t="str">
            <v>Ghanská republika</v>
          </cell>
          <cell r="Q69" t="str">
            <v>Čin.v obl.filmů,videozázn.a tel.programů,pořiz.zvuk.nahr.a hudeb.vyd.čin.</v>
          </cell>
        </row>
        <row r="70">
          <cell r="H70" t="str">
            <v>TACHOV</v>
          </cell>
          <cell r="J70" t="str">
            <v>Gibraltar</v>
          </cell>
          <cell r="Q70" t="str">
            <v>Tvorba programů a vysílání</v>
          </cell>
        </row>
        <row r="71">
          <cell r="H71" t="str">
            <v>STŘÍBRO</v>
          </cell>
          <cell r="J71" t="str">
            <v>Grenadský stát</v>
          </cell>
          <cell r="Q71" t="str">
            <v>Telekomunikační činnosti</v>
          </cell>
        </row>
        <row r="72">
          <cell r="H72" t="str">
            <v>SUŠICE</v>
          </cell>
          <cell r="J72" t="str">
            <v>Grónsko</v>
          </cell>
          <cell r="Q72" t="str">
            <v>Těžba ropy</v>
          </cell>
        </row>
        <row r="73">
          <cell r="H73" t="str">
            <v>KARLOVY VARY</v>
          </cell>
          <cell r="J73" t="str">
            <v>Gruzie</v>
          </cell>
          <cell r="Q73" t="str">
            <v>Činnosti v oblasti informačních technologií</v>
          </cell>
        </row>
        <row r="74">
          <cell r="H74" t="str">
            <v>AŠ</v>
          </cell>
          <cell r="J74" t="str">
            <v>Region Guadeloupe</v>
          </cell>
          <cell r="Q74" t="str">
            <v>Těžba zemního plynu</v>
          </cell>
        </row>
        <row r="75">
          <cell r="H75" t="str">
            <v>CHEB</v>
          </cell>
          <cell r="J75" t="str">
            <v>Teritorium Guam</v>
          </cell>
          <cell r="Q75" t="str">
            <v>Informační činnosti</v>
          </cell>
        </row>
        <row r="76">
          <cell r="H76" t="str">
            <v>KRASLICE</v>
          </cell>
          <cell r="J76" t="str">
            <v>Guatemalská republika</v>
          </cell>
          <cell r="Q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row>
        <row r="78">
          <cell r="H78" t="str">
            <v>OSTROV NAD OHŘÍ</v>
          </cell>
          <cell r="J78" t="str">
            <v>Guinejská republika</v>
          </cell>
          <cell r="Q78" t="str">
            <v>Ostatní finanční činnosti</v>
          </cell>
        </row>
        <row r="79">
          <cell r="H79" t="str">
            <v>SOKOLOV</v>
          </cell>
          <cell r="J79" t="str">
            <v>Republika Guinea-Bissau</v>
          </cell>
          <cell r="Q79" t="str">
            <v>Činnosti v oblasti nemovitostí</v>
          </cell>
        </row>
        <row r="80">
          <cell r="H80" t="str">
            <v>ÚSTÍ NAD LABEM</v>
          </cell>
          <cell r="J80" t="str">
            <v>Guyanská kooperativní republika</v>
          </cell>
          <cell r="Q80" t="str">
            <v>Právní a účetnické činnosti</v>
          </cell>
        </row>
        <row r="81">
          <cell r="H81" t="str">
            <v>BÍLINA</v>
          </cell>
          <cell r="J81" t="str">
            <v>Republika Haiti</v>
          </cell>
          <cell r="Q81" t="str">
            <v>Činnosti vedení podniků; poradenství v oblasti řízení</v>
          </cell>
        </row>
        <row r="82">
          <cell r="H82" t="str">
            <v>DĚČÍN</v>
          </cell>
          <cell r="J82" t="str">
            <v>Heardův ostrov a MacDonaldovy ostrovy</v>
          </cell>
          <cell r="Q82" t="str">
            <v>Architektonické a inženýrské činnosti; technické zkoušky a analýzy</v>
          </cell>
        </row>
        <row r="83">
          <cell r="H83" t="str">
            <v>CHOMUTOV</v>
          </cell>
          <cell r="J83" t="str">
            <v>Honduraská republika</v>
          </cell>
          <cell r="Q83" t="str">
            <v>Těžba a úprava železných rud</v>
          </cell>
        </row>
        <row r="84">
          <cell r="H84" t="str">
            <v>KADAŇ</v>
          </cell>
          <cell r="J84" t="str">
            <v>Zvláštní administrativní oblast Čínské lidové republiky Hongkong</v>
          </cell>
          <cell r="Q84" t="str">
            <v>Výzkum a vývoj</v>
          </cell>
        </row>
        <row r="85">
          <cell r="H85" t="str">
            <v>LIBOCHOVICE</v>
          </cell>
          <cell r="J85" t="str">
            <v>Chilská republika</v>
          </cell>
          <cell r="Q85" t="str">
            <v>Těžba a úprava neželezných rud</v>
          </cell>
        </row>
        <row r="86">
          <cell r="H86" t="str">
            <v>LITOMĚŘICE</v>
          </cell>
          <cell r="J86" t="str">
            <v>Chorvatská republika</v>
          </cell>
          <cell r="Q86" t="str">
            <v>Reklama a průzkum trhu</v>
          </cell>
        </row>
        <row r="87">
          <cell r="H87" t="str">
            <v>LITVÍNOV</v>
          </cell>
          <cell r="J87" t="str">
            <v>Indická republika</v>
          </cell>
          <cell r="Q87" t="str">
            <v>Ostatní profesní, vědecké a technické činnosti</v>
          </cell>
        </row>
        <row r="88">
          <cell r="H88" t="str">
            <v>LOUNY</v>
          </cell>
          <cell r="J88" t="str">
            <v>Indonéská republika</v>
          </cell>
          <cell r="Q88" t="str">
            <v>Veterinární činnosti</v>
          </cell>
        </row>
        <row r="89">
          <cell r="H89" t="str">
            <v>MOST</v>
          </cell>
          <cell r="J89" t="str">
            <v>Irácká republika</v>
          </cell>
          <cell r="Q89" t="str">
            <v>Činnosti v oblasti pronájmu a operativního leasingu</v>
          </cell>
        </row>
        <row r="90">
          <cell r="H90" t="str">
            <v>PODBOŘANY</v>
          </cell>
          <cell r="J90" t="str">
            <v>Íránská islámská republika</v>
          </cell>
          <cell r="Q90" t="str">
            <v>Činnosti související se zaměstnáním</v>
          </cell>
        </row>
        <row r="91">
          <cell r="H91" t="str">
            <v>ROUDNICE NAD LABEM</v>
          </cell>
          <cell r="J91" t="str">
            <v>Irsko</v>
          </cell>
          <cell r="Q91" t="str">
            <v>Činnosti cest.agentur,kanceláří a jiné rezervační a související činnosti</v>
          </cell>
        </row>
        <row r="92">
          <cell r="H92" t="str">
            <v>RUMBURK</v>
          </cell>
          <cell r="J92" t="str">
            <v>Islandská republika</v>
          </cell>
          <cell r="Q92" t="str">
            <v>Bezpečnostní a pátrací činnosti</v>
          </cell>
        </row>
        <row r="93">
          <cell r="H93" t="str">
            <v>TEPLICE</v>
          </cell>
          <cell r="J93" t="str">
            <v>Italská republika</v>
          </cell>
          <cell r="Q93" t="str">
            <v>Činnosti související se stavbami a úpravou krajiny</v>
          </cell>
        </row>
        <row r="94">
          <cell r="H94" t="str">
            <v>ŽATEC</v>
          </cell>
          <cell r="J94" t="str">
            <v>Stát Izrael</v>
          </cell>
          <cell r="Q94" t="str">
            <v>Dobývání kamene, písků a jílů</v>
          </cell>
        </row>
        <row r="95">
          <cell r="H95" t="str">
            <v>LIBEREC</v>
          </cell>
          <cell r="J95" t="str">
            <v>Jamajka</v>
          </cell>
          <cell r="Q95" t="str">
            <v>Administrativní, kancelářské a jiné podpůrné činnosti pro podnikání</v>
          </cell>
        </row>
        <row r="96">
          <cell r="H96" t="str">
            <v>ČESKÁ LÍPA</v>
          </cell>
          <cell r="J96" t="str">
            <v>Japonsko</v>
          </cell>
          <cell r="Q96" t="str">
            <v>Veřejná správa a obrana; povinné sociální zabezpečení</v>
          </cell>
        </row>
        <row r="97">
          <cell r="H97" t="str">
            <v>FRÝDLANT</v>
          </cell>
          <cell r="J97" t="str">
            <v>Jemenská republika</v>
          </cell>
          <cell r="Q97" t="str">
            <v>Vzdělávání</v>
          </cell>
        </row>
        <row r="98">
          <cell r="H98" t="str">
            <v>JABLONEC NAD NISOU</v>
          </cell>
          <cell r="J98" t="str">
            <v>Bailiwick Jersey</v>
          </cell>
          <cell r="Q98" t="str">
            <v>Zdravotní péče</v>
          </cell>
        </row>
        <row r="99">
          <cell r="H99" t="str">
            <v>JILEMNICE</v>
          </cell>
          <cell r="J99" t="str">
            <v>Jihoafrická republika</v>
          </cell>
          <cell r="Q99" t="str">
            <v>Pobytové služby sociální péče</v>
          </cell>
        </row>
        <row r="100">
          <cell r="H100" t="str">
            <v>NOVÝ BOR</v>
          </cell>
          <cell r="J100" t="str">
            <v>Jižní Georgie a Jižní Sandwichovy ostrovy</v>
          </cell>
          <cell r="Q100" t="str">
            <v>Ambulantní nebo terénní sociální služby</v>
          </cell>
        </row>
        <row r="101">
          <cell r="H101" t="str">
            <v>SEMILY</v>
          </cell>
          <cell r="J101" t="str">
            <v>Jihosúdánská republika</v>
          </cell>
          <cell r="Q101" t="str">
            <v>Těžba a dobývání j. n.</v>
          </cell>
        </row>
        <row r="102">
          <cell r="H102" t="str">
            <v>TANVALD</v>
          </cell>
          <cell r="J102" t="str">
            <v>Jordánské hášimovské království</v>
          </cell>
          <cell r="Q102" t="str">
            <v>Tvůrčí, umělecké a zábavní činnosti</v>
          </cell>
        </row>
        <row r="103">
          <cell r="H103" t="str">
            <v>TURNOV</v>
          </cell>
          <cell r="J103" t="str">
            <v>Kajmanské ostrovy</v>
          </cell>
          <cell r="Q103" t="str">
            <v>Činnosti knihoven, archivů, muzeí a jiných kulturních zařízení</v>
          </cell>
        </row>
        <row r="104">
          <cell r="H104" t="str">
            <v>ŽELEZNÝ BROD</v>
          </cell>
          <cell r="J104" t="str">
            <v>Kambodžské království</v>
          </cell>
          <cell r="Q104" t="str">
            <v>Podpůrné činnosti při těžbě ropy a zemního plynu</v>
          </cell>
        </row>
        <row r="105">
          <cell r="H105" t="str">
            <v>HRADEC KRÁLOVÉ</v>
          </cell>
          <cell r="J105" t="str">
            <v>Kamerunská republika</v>
          </cell>
          <cell r="Q105" t="str">
            <v>Činnosti heren, kasin a sázkových kanceláří</v>
          </cell>
        </row>
        <row r="106">
          <cell r="H106" t="str">
            <v>BROUMOV</v>
          </cell>
          <cell r="J106" t="str">
            <v>Kanada</v>
          </cell>
          <cell r="Q106" t="str">
            <v>Sportovní, zábavní a rekreační činnosti</v>
          </cell>
        </row>
        <row r="107">
          <cell r="H107" t="str">
            <v>DOBRUŠKA</v>
          </cell>
          <cell r="J107" t="str">
            <v>Kapverdská republika</v>
          </cell>
          <cell r="Q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row>
        <row r="109">
          <cell r="H109" t="str">
            <v>HOŘICE</v>
          </cell>
          <cell r="J109" t="str">
            <v>Republika Kazachstán</v>
          </cell>
          <cell r="Q109" t="str">
            <v>Poskytování ostatních osobních služeb</v>
          </cell>
        </row>
        <row r="110">
          <cell r="H110" t="str">
            <v>JAROMĚŘ</v>
          </cell>
          <cell r="J110" t="str">
            <v>Keňská republika</v>
          </cell>
          <cell r="Q110" t="str">
            <v>Činnosti domácností jako zaměstnavatelů domácího personálu</v>
          </cell>
        </row>
        <row r="111">
          <cell r="H111" t="str">
            <v>JIČÍN</v>
          </cell>
          <cell r="J111" t="str">
            <v>Republika Kiribati</v>
          </cell>
          <cell r="Q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row>
        <row r="113">
          <cell r="H113" t="str">
            <v>NÁCHOD</v>
          </cell>
          <cell r="J113" t="str">
            <v>Kolumbijská republika</v>
          </cell>
          <cell r="Q113" t="str">
            <v>Podpůrné činnosti při ostatní těžbě a dobývání</v>
          </cell>
        </row>
        <row r="114">
          <cell r="H114" t="str">
            <v>NOVÁ PAKA</v>
          </cell>
          <cell r="J114" t="str">
            <v>Komorský svaz</v>
          </cell>
          <cell r="Q114" t="str">
            <v>Zpracování a konzervování masa a výroba masných výrobků</v>
          </cell>
        </row>
        <row r="115">
          <cell r="H115" t="str">
            <v>NOVÝ BYDŽOV</v>
          </cell>
          <cell r="J115" t="str">
            <v>Konžská republika</v>
          </cell>
          <cell r="Q115" t="str">
            <v>Zpracování a konzervování ryb, korýšů a měkkýšů</v>
          </cell>
        </row>
        <row r="116">
          <cell r="H116" t="str">
            <v>RYCHNOV NAD KNĚŽ.</v>
          </cell>
          <cell r="J116" t="str">
            <v>Korejská lidově demokratická republika</v>
          </cell>
          <cell r="Q116" t="str">
            <v>Zpracování a konzervování ovoce a zeleniny</v>
          </cell>
        </row>
        <row r="117">
          <cell r="H117" t="str">
            <v>TRUTNOV</v>
          </cell>
          <cell r="J117" t="str">
            <v>Korejská republika</v>
          </cell>
          <cell r="Q117" t="str">
            <v>Výroba rostlinných a živočišných olejů a tuků</v>
          </cell>
        </row>
        <row r="118">
          <cell r="H118" t="str">
            <v>VRCHLABÍ</v>
          </cell>
          <cell r="J118" t="str">
            <v>Kosovská republika</v>
          </cell>
          <cell r="Q118" t="str">
            <v>Výroba mléčných výrobků</v>
          </cell>
        </row>
        <row r="119">
          <cell r="H119" t="str">
            <v>PARDUBICE</v>
          </cell>
          <cell r="J119" t="str">
            <v>Kostarická republika</v>
          </cell>
          <cell r="Q119" t="str">
            <v>Výroba mlýnských a škrobárenských výrobků</v>
          </cell>
        </row>
        <row r="120">
          <cell r="H120" t="str">
            <v>HLINSKO</v>
          </cell>
          <cell r="J120" t="str">
            <v>Kubánská republika</v>
          </cell>
          <cell r="Q120" t="str">
            <v>Výroba pekařských, cukrářských a jiných moučných výrobků</v>
          </cell>
        </row>
        <row r="121">
          <cell r="H121" t="str">
            <v>HOLICE</v>
          </cell>
          <cell r="J121" t="str">
            <v>Kuvajtský stát</v>
          </cell>
          <cell r="Q121" t="str">
            <v>Výroba ostatních potravinářských výrobků</v>
          </cell>
        </row>
        <row r="122">
          <cell r="H122" t="str">
            <v>CHRUDIM</v>
          </cell>
          <cell r="J122" t="str">
            <v>Kyperská republika</v>
          </cell>
          <cell r="Q122" t="str">
            <v>Výroba průmyslových krmiv</v>
          </cell>
        </row>
        <row r="123">
          <cell r="H123" t="str">
            <v>LITOMYŠL</v>
          </cell>
          <cell r="J123" t="str">
            <v>Kyrgyzská republika</v>
          </cell>
          <cell r="Q123" t="str">
            <v>Pěstování obilovin (kromě rýže), luštěnin a olejnatých semen</v>
          </cell>
        </row>
        <row r="124">
          <cell r="H124" t="str">
            <v>MORAVSKÁ TŘEBOVÁ</v>
          </cell>
          <cell r="J124" t="str">
            <v>Laoská lidově demokratická republika</v>
          </cell>
          <cell r="Q124" t="str">
            <v>Pěstování rýže</v>
          </cell>
        </row>
        <row r="125">
          <cell r="H125" t="str">
            <v>PŘELOUČ</v>
          </cell>
          <cell r="J125" t="str">
            <v>Lesothské království</v>
          </cell>
          <cell r="Q125" t="str">
            <v>Pěstování zeleniny a melounů, kořenů a hlíz</v>
          </cell>
        </row>
        <row r="126">
          <cell r="H126" t="str">
            <v>SVITAVY</v>
          </cell>
          <cell r="J126" t="str">
            <v>Libanonská republika</v>
          </cell>
          <cell r="Q126" t="str">
            <v>Pěstování tabáku</v>
          </cell>
        </row>
        <row r="127">
          <cell r="H127" t="str">
            <v>ÚSTÍ NAD ORLICÍ</v>
          </cell>
          <cell r="J127" t="str">
            <v>Liberijská republika</v>
          </cell>
          <cell r="Q127" t="str">
            <v>Pěstování přadných rostlin</v>
          </cell>
        </row>
        <row r="128">
          <cell r="H128" t="str">
            <v>VYSOKÉ MÝTO</v>
          </cell>
          <cell r="J128" t="str">
            <v>Libyjský stát</v>
          </cell>
          <cell r="Q128" t="str">
            <v>Pěstování ostatních plodin jiných než trvalých</v>
          </cell>
        </row>
        <row r="129">
          <cell r="H129" t="str">
            <v>ŽAMBERK</v>
          </cell>
          <cell r="J129" t="str">
            <v>Lichtenštejnské knížectví</v>
          </cell>
          <cell r="Q129" t="str">
            <v>Pěstování vinných hroznů</v>
          </cell>
        </row>
        <row r="130">
          <cell r="H130" t="str">
            <v>JIHLAVA</v>
          </cell>
          <cell r="J130" t="str">
            <v>Litevská republika</v>
          </cell>
          <cell r="Q130" t="str">
            <v>Pěstování tropického a subtropického ovoce</v>
          </cell>
        </row>
        <row r="131">
          <cell r="H131" t="str">
            <v>BYSTŘICE NAD PERN.</v>
          </cell>
          <cell r="J131" t="str">
            <v>Lotyšská republika</v>
          </cell>
          <cell r="Q131" t="str">
            <v>Pěstování citrusových plodů</v>
          </cell>
        </row>
        <row r="132">
          <cell r="H132" t="str">
            <v>HAVLÍČKŮV BROD</v>
          </cell>
          <cell r="J132" t="str">
            <v>Lucemburské velkovévodství</v>
          </cell>
          <cell r="Q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row>
        <row r="134">
          <cell r="H134" t="str">
            <v>CHOTĚBOŘ</v>
          </cell>
          <cell r="J134" t="str">
            <v>Madagaskarská republika</v>
          </cell>
          <cell r="Q134" t="str">
            <v>Pěstování olejnatých plodů</v>
          </cell>
        </row>
        <row r="135">
          <cell r="H135" t="str">
            <v>LEDEČ NAD SÁZAVOU</v>
          </cell>
          <cell r="J135" t="str">
            <v>Maďarsko</v>
          </cell>
          <cell r="Q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row>
        <row r="137">
          <cell r="H137" t="str">
            <v>NÁMĚŠŤ NAD OSLAVOU</v>
          </cell>
          <cell r="J137" t="str">
            <v>Malajsie</v>
          </cell>
          <cell r="Q137" t="str">
            <v>Pěstování ostatních trvalých plodin</v>
          </cell>
        </row>
        <row r="138">
          <cell r="H138" t="str">
            <v>PACOV</v>
          </cell>
          <cell r="J138" t="str">
            <v>Malawiská republika</v>
          </cell>
          <cell r="Q138" t="str">
            <v>Úprava a spřádání textilních vláken a příze</v>
          </cell>
        </row>
        <row r="139">
          <cell r="H139" t="str">
            <v>PELHŘIMOV</v>
          </cell>
          <cell r="J139" t="str">
            <v>Maledivská republika</v>
          </cell>
          <cell r="Q139" t="str">
            <v>Tkaní textilií</v>
          </cell>
        </row>
        <row r="140">
          <cell r="H140" t="str">
            <v>TELČ</v>
          </cell>
          <cell r="J140" t="str">
            <v>Republika Mali</v>
          </cell>
          <cell r="Q140" t="str">
            <v>Konečná úprava textilií</v>
          </cell>
        </row>
        <row r="141">
          <cell r="H141" t="str">
            <v>TŘEBÍČ</v>
          </cell>
          <cell r="J141" t="str">
            <v>Maltská republika</v>
          </cell>
          <cell r="Q141" t="str">
            <v>Výroba ostatních textilií</v>
          </cell>
        </row>
        <row r="142">
          <cell r="H142" t="str">
            <v>VELKÉ MEZIŘÍČÍ</v>
          </cell>
          <cell r="J142" t="str">
            <v>Ostrov Man</v>
          </cell>
          <cell r="Q142" t="str">
            <v>Pěstování cukrové třtiny</v>
          </cell>
        </row>
        <row r="143">
          <cell r="H143" t="str">
            <v>ŽĎÁR NAD SÁZAVOU</v>
          </cell>
          <cell r="J143" t="str">
            <v>Marocké království</v>
          </cell>
          <cell r="Q143" t="str">
            <v>Výroba oděvů, kromě kožešinových výrobků</v>
          </cell>
        </row>
        <row r="144">
          <cell r="H144" t="str">
            <v>BRNO I</v>
          </cell>
          <cell r="J144" t="str">
            <v>Republika Marshallovy ostrovy</v>
          </cell>
          <cell r="Q144" t="str">
            <v>Chov mléčného skotu</v>
          </cell>
        </row>
        <row r="145">
          <cell r="H145" t="str">
            <v>BRNO II</v>
          </cell>
          <cell r="J145" t="str">
            <v>Region Martinik</v>
          </cell>
          <cell r="Q145" t="str">
            <v>Výroba kožešinových výrobků</v>
          </cell>
        </row>
        <row r="146">
          <cell r="H146" t="str">
            <v>BRNO III</v>
          </cell>
          <cell r="J146" t="str">
            <v>Mauricijská republika</v>
          </cell>
          <cell r="Q146" t="str">
            <v>Chov jiného skotu</v>
          </cell>
        </row>
        <row r="147">
          <cell r="H147" t="str">
            <v>BRNO IV</v>
          </cell>
          <cell r="J147" t="str">
            <v>Mauritánská islámská republika</v>
          </cell>
          <cell r="Q147" t="str">
            <v>Výroba pletených a háčkovaných oděvů</v>
          </cell>
        </row>
        <row r="148">
          <cell r="H148" t="str">
            <v>BRNO VENKOV</v>
          </cell>
          <cell r="J148" t="str">
            <v>Departementní společenství Mayotte</v>
          </cell>
          <cell r="Q148" t="str">
            <v>Chov koní a jiných koňovitých</v>
          </cell>
        </row>
        <row r="149">
          <cell r="H149" t="str">
            <v>BLANSKO</v>
          </cell>
          <cell r="J149" t="str">
            <v>Menší odlehlé ostrovy USA</v>
          </cell>
          <cell r="Q149" t="str">
            <v>Chov velbloudů a velbloudovitých</v>
          </cell>
        </row>
        <row r="150">
          <cell r="H150" t="str">
            <v>BOSKOVICE</v>
          </cell>
          <cell r="J150" t="str">
            <v>Spojené státy mexické</v>
          </cell>
          <cell r="Q150" t="str">
            <v>Chov ovcí a koz</v>
          </cell>
        </row>
        <row r="151">
          <cell r="H151" t="str">
            <v>BŘECLAV</v>
          </cell>
          <cell r="J151" t="str">
            <v>Federativní státy Mikronésie</v>
          </cell>
          <cell r="Q151" t="str">
            <v>Chov prasat</v>
          </cell>
        </row>
        <row r="152">
          <cell r="H152" t="str">
            <v>BUČOVICE</v>
          </cell>
          <cell r="J152" t="str">
            <v>Moldavská republika</v>
          </cell>
          <cell r="Q152" t="str">
            <v>Chov drůbeže</v>
          </cell>
        </row>
        <row r="153">
          <cell r="H153" t="str">
            <v>HODONÍN</v>
          </cell>
          <cell r="J153" t="str">
            <v>Monacké knížectví</v>
          </cell>
          <cell r="Q153" t="str">
            <v>Chov ostatních zvířat</v>
          </cell>
        </row>
        <row r="154">
          <cell r="H154" t="str">
            <v>HUSTOPEČE</v>
          </cell>
          <cell r="J154" t="str">
            <v>Mongolsko</v>
          </cell>
          <cell r="Q154" t="str">
            <v>Činění a úprava usní (vyčiněných kůží); zpracování a barvení kožešin; výrob</v>
          </cell>
        </row>
        <row r="155">
          <cell r="H155" t="str">
            <v>IVANČICE</v>
          </cell>
          <cell r="J155" t="str">
            <v>Montserrat</v>
          </cell>
          <cell r="Q155" t="str">
            <v>Výroba obuvi</v>
          </cell>
        </row>
        <row r="156">
          <cell r="H156" t="str">
            <v>KYJOV</v>
          </cell>
          <cell r="J156" t="str">
            <v>Mosambická republika</v>
          </cell>
          <cell r="Q156" t="str">
            <v>Výroba pilařská a impregnace dřeva</v>
          </cell>
        </row>
        <row r="157">
          <cell r="H157" t="str">
            <v>MIKULOV</v>
          </cell>
          <cell r="J157" t="str">
            <v>Republika Myanmarský svaz</v>
          </cell>
          <cell r="Q157" t="str">
            <v>Podpůrné činnosti pro rostlinnou výrobu</v>
          </cell>
        </row>
        <row r="158">
          <cell r="H158" t="str">
            <v>MORAVSKÝ KRUMLOV</v>
          </cell>
          <cell r="J158" t="str">
            <v>Namibijská republika</v>
          </cell>
          <cell r="Q158" t="str">
            <v>Výroba dřevěných,korkových,proutěných a slaměných výrobků,kromě nábytku</v>
          </cell>
        </row>
        <row r="159">
          <cell r="H159" t="str">
            <v>SLAVKOV U BRNA</v>
          </cell>
          <cell r="J159" t="str">
            <v>Republika Nauru</v>
          </cell>
          <cell r="Q159" t="str">
            <v>Podpůrné činnosti pro živočišnou výrobu</v>
          </cell>
        </row>
        <row r="160">
          <cell r="H160" t="str">
            <v>TIŠNOV</v>
          </cell>
          <cell r="J160" t="str">
            <v>Spolková republika Německo</v>
          </cell>
          <cell r="Q160" t="str">
            <v>Posklizňové činnosti</v>
          </cell>
        </row>
        <row r="161">
          <cell r="H161" t="str">
            <v>VESELÍ NAD MORAVOU</v>
          </cell>
          <cell r="J161" t="str">
            <v>Nepálská federativní demokratická republika</v>
          </cell>
          <cell r="Q161" t="str">
            <v>Zpracování osiva pro účely množení</v>
          </cell>
        </row>
        <row r="162">
          <cell r="H162" t="str">
            <v>VYŠKOV</v>
          </cell>
          <cell r="J162" t="str">
            <v>Nigerská republika</v>
          </cell>
          <cell r="Q162" t="str">
            <v>Výroba buničiny, papíru a lepenky</v>
          </cell>
        </row>
        <row r="163">
          <cell r="H163" t="str">
            <v>ZNOJMO</v>
          </cell>
          <cell r="J163" t="str">
            <v>Nigerijská federativní republika</v>
          </cell>
          <cell r="Q163" t="str">
            <v>Výroba výrobků z papíru a lepenky</v>
          </cell>
        </row>
        <row r="164">
          <cell r="H164" t="str">
            <v>OLOMOUC</v>
          </cell>
          <cell r="J164" t="str">
            <v>Nikaragujská republika</v>
          </cell>
          <cell r="Q164" t="str">
            <v>Tisk a činnosti související s tiskem</v>
          </cell>
        </row>
        <row r="165">
          <cell r="H165" t="str">
            <v>HRANICE</v>
          </cell>
          <cell r="J165" t="str">
            <v>Niue</v>
          </cell>
          <cell r="Q165" t="str">
            <v>Rozmnožování nahraných nosičů</v>
          </cell>
        </row>
        <row r="166">
          <cell r="H166" t="str">
            <v>JESENÍK</v>
          </cell>
          <cell r="J166" t="str">
            <v>Nizozemsko</v>
          </cell>
          <cell r="Q166" t="str">
            <v>Výroba koksárenských produktů</v>
          </cell>
        </row>
        <row r="167">
          <cell r="H167" t="str">
            <v>KONICE</v>
          </cell>
          <cell r="J167" t="str">
            <v>Území Norfolk</v>
          </cell>
          <cell r="Q167" t="str">
            <v>Výroba rafinovaných ropných produktů</v>
          </cell>
        </row>
        <row r="168">
          <cell r="H168" t="str">
            <v>LITOVEL</v>
          </cell>
          <cell r="J168" t="str">
            <v>Norské království</v>
          </cell>
          <cell r="Q168" t="str">
            <v>Výroba zákl.chem.látek,hnojiv a dusík.sl.,plastů a synt.kaučuku v prim.f.</v>
          </cell>
        </row>
        <row r="169">
          <cell r="H169" t="str">
            <v>PROSTĚJOV</v>
          </cell>
          <cell r="J169" t="str">
            <v>Nová Kaledonie</v>
          </cell>
          <cell r="Q169" t="str">
            <v>Výroba pesticidů a jiných agrochemických přípravků</v>
          </cell>
        </row>
        <row r="170">
          <cell r="H170" t="str">
            <v>PŘEROV</v>
          </cell>
          <cell r="J170" t="str">
            <v>Nový Zéland</v>
          </cell>
          <cell r="Q170" t="str">
            <v>Výroba nátěr.barev,laků a jiných nátěrových mater.,tisk.barev a tmelů</v>
          </cell>
        </row>
        <row r="171">
          <cell r="H171" t="str">
            <v>ŠTERNBERK</v>
          </cell>
          <cell r="J171" t="str">
            <v>Sultanát Omán</v>
          </cell>
          <cell r="Q171" t="str">
            <v>Výroba mýdel a detergentů,čist.a lešticích prostř.,parfémů a toal. přípr.</v>
          </cell>
        </row>
        <row r="172">
          <cell r="H172" t="str">
            <v>ŠUMPERK</v>
          </cell>
          <cell r="J172" t="str">
            <v>Pákistánská islámská republika</v>
          </cell>
          <cell r="Q172" t="str">
            <v>Výroba ostatních chemických výrobků</v>
          </cell>
        </row>
        <row r="173">
          <cell r="H173" t="str">
            <v>ZÁBŘEH</v>
          </cell>
          <cell r="J173" t="str">
            <v>Republika Palau</v>
          </cell>
          <cell r="Q173" t="str">
            <v>Výroba chemických vláken</v>
          </cell>
        </row>
        <row r="174">
          <cell r="H174" t="str">
            <v>OSTRAVA I</v>
          </cell>
          <cell r="J174" t="str">
            <v>Palestinská autonomní území</v>
          </cell>
          <cell r="Q174" t="str">
            <v>Výroba základních farmaceutických výrobků</v>
          </cell>
        </row>
        <row r="175">
          <cell r="H175" t="str">
            <v>OSTRAVA II</v>
          </cell>
          <cell r="J175" t="str">
            <v>Panamská republika</v>
          </cell>
          <cell r="Q175" t="str">
            <v>Výroba farmaceutických přípravků</v>
          </cell>
        </row>
        <row r="176">
          <cell r="H176" t="str">
            <v>OSTRAVA III</v>
          </cell>
          <cell r="J176" t="str">
            <v>Nezávislý stát Papua Nová Guinea</v>
          </cell>
          <cell r="Q176" t="str">
            <v>Výroba pryžových výrobků</v>
          </cell>
        </row>
        <row r="177">
          <cell r="H177" t="str">
            <v>BOHUMÍN</v>
          </cell>
          <cell r="J177" t="str">
            <v>Paraguayská republika</v>
          </cell>
          <cell r="Q177" t="str">
            <v>Výroba plastových výrobků</v>
          </cell>
        </row>
        <row r="178">
          <cell r="H178" t="str">
            <v>BRUNTÁL</v>
          </cell>
          <cell r="J178" t="str">
            <v>Peruánská republika</v>
          </cell>
          <cell r="Q178" t="str">
            <v>Výroba skla a skleněných výrobků</v>
          </cell>
        </row>
        <row r="179">
          <cell r="H179" t="str">
            <v>ČESKÝ TĚŠÍN</v>
          </cell>
          <cell r="J179" t="str">
            <v>Pitcairnovy ostrovy</v>
          </cell>
          <cell r="Q179" t="str">
            <v>Výroba žáruvzdorných výrobků</v>
          </cell>
        </row>
        <row r="180">
          <cell r="H180" t="str">
            <v>FRÝDEK-MÍSTEK</v>
          </cell>
          <cell r="J180" t="str">
            <v>Republika Pobřeží slonoviny</v>
          </cell>
          <cell r="Q180" t="str">
            <v>Výroba stavebních výrobků z jílovitých materiálů</v>
          </cell>
        </row>
        <row r="181">
          <cell r="H181" t="str">
            <v>FRÝDLANT NAD OSTRAV.</v>
          </cell>
          <cell r="J181" t="str">
            <v>Polská republika</v>
          </cell>
          <cell r="Q181" t="str">
            <v>Výroba ostatních porcelánových a keramických výrobků</v>
          </cell>
        </row>
        <row r="182">
          <cell r="H182" t="str">
            <v>FULNEK</v>
          </cell>
          <cell r="J182" t="str">
            <v>Portorické společenství</v>
          </cell>
          <cell r="Q182" t="str">
            <v>Výroba cementu, vápna a sádry</v>
          </cell>
        </row>
        <row r="183">
          <cell r="H183" t="str">
            <v>HAVÍŘOV</v>
          </cell>
          <cell r="J183" t="str">
            <v>Portugalská republika</v>
          </cell>
          <cell r="Q183" t="str">
            <v>Výroba betonových, cementových a sádrových výrobků</v>
          </cell>
        </row>
        <row r="184">
          <cell r="H184" t="str">
            <v>HLUČÍN</v>
          </cell>
          <cell r="J184" t="str">
            <v>Rakouská republika</v>
          </cell>
          <cell r="Q184" t="str">
            <v>Řezání, tvarování a konečná úprava kamenů</v>
          </cell>
        </row>
        <row r="185">
          <cell r="H185" t="str">
            <v>KARVINÁ</v>
          </cell>
          <cell r="J185" t="str">
            <v>Region Réunion</v>
          </cell>
          <cell r="Q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row>
        <row r="187">
          <cell r="H187" t="str">
            <v>KRNOV</v>
          </cell>
          <cell r="J187" t="str">
            <v>Rumunsko</v>
          </cell>
          <cell r="Q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row>
        <row r="189">
          <cell r="H189" t="str">
            <v>OPAVA</v>
          </cell>
          <cell r="J189" t="str">
            <v>Rwandská republika</v>
          </cell>
          <cell r="Q189" t="str">
            <v>Výroba a hutní zpracování drahých a neželezných kovů</v>
          </cell>
        </row>
        <row r="190">
          <cell r="H190" t="str">
            <v>ORLOVÁ</v>
          </cell>
          <cell r="J190" t="str">
            <v>Řecká republika</v>
          </cell>
          <cell r="Q190" t="str">
            <v>Slévárenství</v>
          </cell>
        </row>
        <row r="191">
          <cell r="H191" t="str">
            <v>TŘINEC</v>
          </cell>
          <cell r="J191" t="str">
            <v>Územní společenství Saint Pierre a Miquelon</v>
          </cell>
          <cell r="Q191" t="str">
            <v>Výroba konstrukčních kovových výrobků</v>
          </cell>
        </row>
        <row r="192">
          <cell r="H192" t="str">
            <v>ZLÍN</v>
          </cell>
          <cell r="J192" t="str">
            <v>Salvadorská republika</v>
          </cell>
          <cell r="Q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row>
        <row r="194">
          <cell r="H194" t="str">
            <v>HOLEŠOV</v>
          </cell>
          <cell r="J194" t="str">
            <v>Republika San Marino</v>
          </cell>
          <cell r="Q194" t="str">
            <v>Výroba zbraní a střeliva</v>
          </cell>
        </row>
        <row r="195">
          <cell r="H195" t="str">
            <v>KROMĚŘÍŽ</v>
          </cell>
          <cell r="J195" t="str">
            <v>Království Saúdská Arábie</v>
          </cell>
          <cell r="Q195" t="str">
            <v>Kování,lisování,ražení,válcování a protlačování kovů;prášková metalurgie</v>
          </cell>
        </row>
        <row r="196">
          <cell r="H196" t="str">
            <v>LUHAČOVICE</v>
          </cell>
          <cell r="J196" t="str">
            <v>Senegalská republika</v>
          </cell>
          <cell r="Q196" t="str">
            <v>Povrchová úprava a zušlechťování kovů; obrábění</v>
          </cell>
        </row>
        <row r="197">
          <cell r="H197" t="str">
            <v>OTROKOVICE</v>
          </cell>
          <cell r="J197" t="str">
            <v>Společenství Severní Mariany</v>
          </cell>
          <cell r="Q197" t="str">
            <v>Výroba nožířských výrobků, nástrojů a železářských výrobků</v>
          </cell>
        </row>
        <row r="198">
          <cell r="H198" t="str">
            <v>ROŽNOV POD RADH.</v>
          </cell>
          <cell r="J198" t="str">
            <v>Seychelská republika</v>
          </cell>
          <cell r="Q198" t="str">
            <v>Výroba ostatních kovodělných výrobků</v>
          </cell>
        </row>
        <row r="199">
          <cell r="H199" t="str">
            <v>UHERSKÝ BROD</v>
          </cell>
          <cell r="J199" t="str">
            <v>Republika Sierra Leone</v>
          </cell>
          <cell r="Q199" t="str">
            <v>Výroba elektronických součástek a desek</v>
          </cell>
        </row>
        <row r="200">
          <cell r="H200" t="str">
            <v>UHERSKÉ HRADIŠTĚ</v>
          </cell>
          <cell r="J200" t="str">
            <v>Singapurská republika</v>
          </cell>
          <cell r="Q200" t="str">
            <v>Výroba počítačů a periferních zařízení</v>
          </cell>
        </row>
        <row r="201">
          <cell r="H201" t="str">
            <v>VALAŠSKÉ MEZIŘÍČÍ</v>
          </cell>
          <cell r="J201" t="str">
            <v>Slovenská republika</v>
          </cell>
          <cell r="Q201" t="str">
            <v>Výroba komunikačních zařízení</v>
          </cell>
        </row>
        <row r="202">
          <cell r="H202" t="str">
            <v>VALAŠSKÉ KLOBOUKY</v>
          </cell>
          <cell r="J202" t="str">
            <v>Slovinská republika</v>
          </cell>
          <cell r="Q202" t="str">
            <v>Výroba spotřební elektroniky</v>
          </cell>
        </row>
        <row r="203">
          <cell r="H203" t="str">
            <v>VSETÍN</v>
          </cell>
          <cell r="J203" t="str">
            <v>Somálská federativní republika</v>
          </cell>
          <cell r="Q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t="str">
            <v/>
          </cell>
        </row>
        <row r="994">
          <cell r="Q994" t="str">
            <v/>
          </cell>
        </row>
        <row r="995">
          <cell r="Q995" t="str">
            <v/>
          </cell>
        </row>
        <row r="996">
          <cell r="Q996" t="str">
            <v/>
          </cell>
        </row>
        <row r="997">
          <cell r="Q997" t="str">
            <v/>
          </cell>
        </row>
        <row r="998">
          <cell r="Q998" t="str">
            <v/>
          </cell>
        </row>
        <row r="999">
          <cell r="Q999" t="str">
            <v/>
          </cell>
        </row>
        <row r="1000">
          <cell r="Q1000" t="str">
            <v/>
          </cell>
        </row>
        <row r="1001">
          <cell r="Q1001" t="str">
            <v/>
          </cell>
        </row>
        <row r="1002">
          <cell r="Q1002" t="str">
            <v/>
          </cell>
        </row>
        <row r="1003">
          <cell r="Q1003" t="str">
            <v/>
          </cell>
        </row>
        <row r="1004">
          <cell r="Q1004" t="str">
            <v/>
          </cell>
        </row>
        <row r="1005">
          <cell r="Q1005" t="str">
            <v/>
          </cell>
        </row>
        <row r="1006">
          <cell r="Q1006" t="str">
            <v/>
          </cell>
        </row>
        <row r="1007">
          <cell r="Q1007" t="str">
            <v/>
          </cell>
        </row>
        <row r="1008">
          <cell r="Q1008" t="str">
            <v/>
          </cell>
        </row>
        <row r="1009">
          <cell r="Q1009" t="str">
            <v/>
          </cell>
        </row>
        <row r="1010">
          <cell r="Q1010" t="str">
            <v/>
          </cell>
        </row>
        <row r="1011">
          <cell r="Q1011" t="str">
            <v/>
          </cell>
        </row>
        <row r="1012">
          <cell r="Q1012" t="str">
            <v/>
          </cell>
        </row>
        <row r="1013">
          <cell r="Q1013" t="str">
            <v/>
          </cell>
        </row>
        <row r="1014">
          <cell r="Q1014" t="str">
            <v/>
          </cell>
        </row>
        <row r="1015">
          <cell r="Q1015" t="str">
            <v/>
          </cell>
        </row>
        <row r="1016">
          <cell r="Q1016" t="str">
            <v/>
          </cell>
        </row>
        <row r="1017">
          <cell r="Q1017" t="str">
            <v/>
          </cell>
        </row>
        <row r="1018">
          <cell r="Q1018" t="str">
            <v/>
          </cell>
        </row>
        <row r="1019">
          <cell r="Q1019" t="str">
            <v/>
          </cell>
        </row>
        <row r="1020">
          <cell r="Q1020" t="str">
            <v/>
          </cell>
        </row>
        <row r="1021">
          <cell r="Q1021" t="str">
            <v/>
          </cell>
        </row>
        <row r="1022">
          <cell r="Q1022" t="str">
            <v/>
          </cell>
        </row>
        <row r="1023">
          <cell r="Q1023" t="str">
            <v/>
          </cell>
        </row>
        <row r="1024">
          <cell r="Q1024" t="str">
            <v/>
          </cell>
        </row>
        <row r="1025">
          <cell r="Q1025" t="str">
            <v/>
          </cell>
        </row>
        <row r="1026">
          <cell r="Q1026" t="str">
            <v/>
          </cell>
        </row>
        <row r="1027">
          <cell r="Q1027" t="str">
            <v/>
          </cell>
        </row>
        <row r="1028">
          <cell r="Q1028" t="str">
            <v/>
          </cell>
        </row>
        <row r="1029">
          <cell r="Q1029" t="str">
            <v/>
          </cell>
        </row>
        <row r="1030">
          <cell r="Q1030" t="str">
            <v/>
          </cell>
        </row>
        <row r="1031">
          <cell r="Q1031" t="str">
            <v/>
          </cell>
        </row>
        <row r="1032">
          <cell r="Q1032" t="str">
            <v/>
          </cell>
        </row>
        <row r="1033">
          <cell r="Q1033" t="str">
            <v/>
          </cell>
        </row>
        <row r="1034">
          <cell r="Q1034" t="str">
            <v/>
          </cell>
        </row>
        <row r="1035">
          <cell r="Q1035" t="str">
            <v/>
          </cell>
        </row>
        <row r="1036">
          <cell r="Q1036" t="str">
            <v/>
          </cell>
        </row>
        <row r="1037">
          <cell r="Q1037" t="str">
            <v/>
          </cell>
        </row>
        <row r="1038">
          <cell r="Q1038" t="str">
            <v/>
          </cell>
        </row>
        <row r="1039">
          <cell r="Q1039" t="str">
            <v/>
          </cell>
        </row>
        <row r="1040">
          <cell r="Q1040" t="str">
            <v/>
          </cell>
        </row>
        <row r="1041">
          <cell r="Q1041" t="str">
            <v/>
          </cell>
        </row>
        <row r="1042">
          <cell r="Q1042" t="str">
            <v/>
          </cell>
        </row>
        <row r="1043">
          <cell r="Q1043" t="str">
            <v/>
          </cell>
        </row>
        <row r="1044">
          <cell r="Q1044" t="str">
            <v/>
          </cell>
        </row>
        <row r="1045">
          <cell r="Q1045" t="str">
            <v/>
          </cell>
        </row>
        <row r="1046">
          <cell r="Q1046" t="str">
            <v/>
          </cell>
        </row>
        <row r="1047">
          <cell r="Q1047" t="str">
            <v/>
          </cell>
        </row>
        <row r="1048">
          <cell r="Q1048" t="str">
            <v/>
          </cell>
        </row>
        <row r="1049">
          <cell r="Q1049" t="str">
            <v/>
          </cell>
        </row>
        <row r="1050">
          <cell r="Q1050" t="str">
            <v/>
          </cell>
        </row>
        <row r="1051">
          <cell r="Q1051" t="str">
            <v/>
          </cell>
        </row>
        <row r="1052">
          <cell r="Q1052" t="str">
            <v/>
          </cell>
        </row>
        <row r="1053">
          <cell r="Q1053" t="str">
            <v/>
          </cell>
        </row>
        <row r="1054">
          <cell r="Q1054" t="str">
            <v/>
          </cell>
        </row>
        <row r="1055">
          <cell r="Q1055" t="str">
            <v/>
          </cell>
        </row>
        <row r="1056">
          <cell r="Q1056" t="str">
            <v/>
          </cell>
        </row>
        <row r="1057">
          <cell r="Q1057" t="str">
            <v/>
          </cell>
        </row>
        <row r="1058">
          <cell r="Q1058" t="str">
            <v/>
          </cell>
        </row>
        <row r="1059">
          <cell r="Q1059" t="str">
            <v/>
          </cell>
        </row>
        <row r="1060">
          <cell r="Q1060" t="str">
            <v/>
          </cell>
        </row>
        <row r="1061">
          <cell r="Q1061" t="str">
            <v/>
          </cell>
        </row>
        <row r="1062">
          <cell r="Q1062" t="str">
            <v/>
          </cell>
        </row>
        <row r="1063">
          <cell r="Q1063" t="str">
            <v/>
          </cell>
        </row>
        <row r="1064">
          <cell r="Q1064" t="str">
            <v/>
          </cell>
        </row>
        <row r="1065">
          <cell r="Q1065" t="str">
            <v/>
          </cell>
        </row>
        <row r="1066">
          <cell r="Q1066" t="str">
            <v/>
          </cell>
        </row>
        <row r="1067">
          <cell r="Q1067" t="str">
            <v/>
          </cell>
        </row>
        <row r="1068">
          <cell r="Q1068" t="str">
            <v/>
          </cell>
        </row>
        <row r="1069">
          <cell r="Q1069" t="str">
            <v/>
          </cell>
        </row>
        <row r="1070">
          <cell r="Q1070" t="str">
            <v/>
          </cell>
        </row>
        <row r="1071">
          <cell r="Q1071" t="str">
            <v/>
          </cell>
        </row>
        <row r="1072">
          <cell r="Q1072" t="str">
            <v/>
          </cell>
        </row>
        <row r="1073">
          <cell r="Q1073" t="str">
            <v/>
          </cell>
        </row>
        <row r="1074">
          <cell r="Q1074" t="str">
            <v/>
          </cell>
        </row>
        <row r="1075">
          <cell r="Q1075" t="str">
            <v/>
          </cell>
        </row>
        <row r="1076">
          <cell r="Q1076" t="str">
            <v/>
          </cell>
        </row>
        <row r="1077">
          <cell r="Q1077" t="str">
            <v/>
          </cell>
        </row>
        <row r="1078">
          <cell r="Q1078" t="str">
            <v/>
          </cell>
        </row>
        <row r="1079">
          <cell r="Q1079" t="str">
            <v/>
          </cell>
        </row>
        <row r="1080">
          <cell r="Q1080" t="str">
            <v/>
          </cell>
        </row>
        <row r="1081">
          <cell r="Q1081" t="str">
            <v/>
          </cell>
        </row>
        <row r="1082">
          <cell r="Q1082" t="str">
            <v/>
          </cell>
        </row>
        <row r="1083">
          <cell r="Q1083" t="str">
            <v/>
          </cell>
        </row>
        <row r="1084">
          <cell r="Q1084" t="str">
            <v/>
          </cell>
        </row>
        <row r="1085">
          <cell r="Q1085" t="str">
            <v/>
          </cell>
        </row>
        <row r="1086">
          <cell r="Q1086" t="str">
            <v/>
          </cell>
        </row>
        <row r="1087">
          <cell r="Q1087" t="str">
            <v/>
          </cell>
        </row>
        <row r="1088">
          <cell r="Q1088" t="str">
            <v/>
          </cell>
        </row>
        <row r="1089">
          <cell r="Q1089" t="str">
            <v/>
          </cell>
        </row>
        <row r="1090">
          <cell r="Q1090" t="str">
            <v/>
          </cell>
        </row>
        <row r="1091">
          <cell r="Q1091" t="str">
            <v/>
          </cell>
        </row>
        <row r="1092">
          <cell r="Q1092" t="str">
            <v/>
          </cell>
        </row>
        <row r="1093">
          <cell r="Q1093" t="str">
            <v/>
          </cell>
        </row>
        <row r="1094">
          <cell r="Q1094" t="str">
            <v/>
          </cell>
        </row>
        <row r="1095">
          <cell r="Q1095" t="str">
            <v/>
          </cell>
        </row>
        <row r="1096">
          <cell r="Q1096" t="str">
            <v/>
          </cell>
        </row>
        <row r="1097">
          <cell r="Q1097" t="str">
            <v/>
          </cell>
        </row>
        <row r="1098">
          <cell r="Q1098" t="str">
            <v/>
          </cell>
        </row>
        <row r="1099">
          <cell r="Q1099" t="str">
            <v/>
          </cell>
        </row>
        <row r="1100">
          <cell r="Q1100" t="str">
            <v/>
          </cell>
        </row>
        <row r="1101">
          <cell r="Q1101" t="str">
            <v/>
          </cell>
        </row>
        <row r="1102">
          <cell r="Q1102" t="str">
            <v/>
          </cell>
        </row>
        <row r="1103">
          <cell r="Q1103" t="str">
            <v/>
          </cell>
        </row>
        <row r="1104">
          <cell r="Q1104" t="str">
            <v/>
          </cell>
        </row>
        <row r="1105">
          <cell r="Q1105" t="str">
            <v/>
          </cell>
        </row>
        <row r="1106">
          <cell r="Q1106" t="str">
            <v/>
          </cell>
        </row>
        <row r="1107">
          <cell r="Q1107" t="str">
            <v/>
          </cell>
        </row>
        <row r="1108">
          <cell r="Q1108" t="str">
            <v/>
          </cell>
        </row>
        <row r="1109">
          <cell r="Q1109" t="str">
            <v/>
          </cell>
        </row>
        <row r="1110">
          <cell r="Q1110" t="str">
            <v/>
          </cell>
        </row>
        <row r="1111">
          <cell r="Q1111" t="str">
            <v/>
          </cell>
        </row>
        <row r="1112">
          <cell r="Q1112" t="str">
            <v/>
          </cell>
        </row>
        <row r="1113">
          <cell r="Q1113" t="str">
            <v/>
          </cell>
        </row>
        <row r="1114">
          <cell r="Q1114" t="str">
            <v/>
          </cell>
        </row>
        <row r="1115">
          <cell r="Q1115" t="str">
            <v/>
          </cell>
        </row>
        <row r="1116">
          <cell r="Q1116" t="str">
            <v/>
          </cell>
        </row>
        <row r="1117">
          <cell r="Q1117" t="str">
            <v/>
          </cell>
        </row>
        <row r="1118">
          <cell r="Q1118" t="str">
            <v/>
          </cell>
        </row>
        <row r="1119">
          <cell r="Q1119" t="str">
            <v/>
          </cell>
        </row>
        <row r="1120">
          <cell r="Q1120" t="str">
            <v/>
          </cell>
        </row>
        <row r="1121">
          <cell r="Q1121" t="str">
            <v/>
          </cell>
        </row>
        <row r="1122">
          <cell r="Q1122" t="str">
            <v/>
          </cell>
        </row>
        <row r="1123">
          <cell r="Q1123" t="str">
            <v/>
          </cell>
        </row>
        <row r="1124">
          <cell r="Q1124" t="str">
            <v/>
          </cell>
        </row>
        <row r="1125">
          <cell r="Q1125" t="str">
            <v/>
          </cell>
        </row>
        <row r="1126">
          <cell r="Q1126" t="str">
            <v/>
          </cell>
        </row>
        <row r="1127">
          <cell r="Q1127" t="str">
            <v/>
          </cell>
        </row>
        <row r="1128">
          <cell r="Q1128" t="str">
            <v/>
          </cell>
        </row>
        <row r="1129">
          <cell r="Q1129" t="str">
            <v/>
          </cell>
        </row>
        <row r="1130">
          <cell r="Q1130" t="str">
            <v/>
          </cell>
        </row>
        <row r="1131">
          <cell r="Q1131" t="str">
            <v/>
          </cell>
        </row>
        <row r="1132">
          <cell r="Q1132" t="str">
            <v/>
          </cell>
        </row>
        <row r="1133">
          <cell r="Q1133" t="str">
            <v/>
          </cell>
        </row>
        <row r="1134">
          <cell r="Q1134" t="str">
            <v/>
          </cell>
        </row>
        <row r="1135">
          <cell r="Q1135" t="str">
            <v/>
          </cell>
        </row>
        <row r="1136">
          <cell r="Q1136" t="str">
            <v/>
          </cell>
        </row>
        <row r="1137">
          <cell r="Q1137" t="str">
            <v/>
          </cell>
        </row>
        <row r="1138">
          <cell r="Q1138" t="str">
            <v/>
          </cell>
        </row>
        <row r="1139">
          <cell r="Q1139" t="str">
            <v/>
          </cell>
        </row>
        <row r="1140">
          <cell r="Q1140" t="str">
            <v/>
          </cell>
        </row>
        <row r="1141">
          <cell r="Q1141" t="str">
            <v/>
          </cell>
        </row>
        <row r="1142">
          <cell r="Q1142" t="str">
            <v/>
          </cell>
        </row>
        <row r="1143">
          <cell r="Q1143" t="str">
            <v/>
          </cell>
        </row>
        <row r="1144">
          <cell r="Q1144" t="str">
            <v/>
          </cell>
        </row>
        <row r="1145">
          <cell r="Q1145" t="str">
            <v/>
          </cell>
        </row>
        <row r="1146">
          <cell r="Q1146" t="str">
            <v/>
          </cell>
        </row>
        <row r="1147">
          <cell r="Q1147" t="str">
            <v/>
          </cell>
        </row>
        <row r="1148">
          <cell r="Q1148" t="str">
            <v/>
          </cell>
        </row>
        <row r="1149">
          <cell r="Q1149" t="str">
            <v/>
          </cell>
        </row>
        <row r="1150">
          <cell r="Q1150" t="str">
            <v/>
          </cell>
        </row>
        <row r="1151">
          <cell r="Q1151" t="str">
            <v/>
          </cell>
        </row>
        <row r="1152">
          <cell r="Q1152" t="str">
            <v/>
          </cell>
        </row>
        <row r="1153">
          <cell r="Q1153" t="str">
            <v/>
          </cell>
        </row>
        <row r="1154">
          <cell r="Q1154" t="str">
            <v/>
          </cell>
        </row>
        <row r="1155">
          <cell r="Q1155" t="str">
            <v/>
          </cell>
        </row>
        <row r="1156">
          <cell r="Q1156" t="str">
            <v/>
          </cell>
        </row>
        <row r="1157">
          <cell r="Q1157" t="str">
            <v/>
          </cell>
        </row>
        <row r="1158">
          <cell r="Q1158" t="str">
            <v/>
          </cell>
        </row>
        <row r="1159">
          <cell r="Q1159" t="str">
            <v/>
          </cell>
        </row>
        <row r="1160">
          <cell r="Q1160" t="str">
            <v/>
          </cell>
        </row>
        <row r="1161">
          <cell r="Q1161" t="str">
            <v/>
          </cell>
        </row>
        <row r="1162">
          <cell r="Q1162" t="str">
            <v/>
          </cell>
        </row>
        <row r="1163">
          <cell r="Q1163" t="str">
            <v/>
          </cell>
        </row>
        <row r="1164">
          <cell r="Q1164" t="str">
            <v/>
          </cell>
        </row>
        <row r="1165">
          <cell r="Q1165" t="str">
            <v/>
          </cell>
        </row>
        <row r="1166">
          <cell r="Q1166" t="str">
            <v/>
          </cell>
        </row>
        <row r="1167">
          <cell r="Q1167" t="str">
            <v/>
          </cell>
        </row>
        <row r="1168">
          <cell r="Q1168" t="str">
            <v/>
          </cell>
        </row>
        <row r="1169">
          <cell r="Q1169" t="str">
            <v/>
          </cell>
        </row>
        <row r="1170">
          <cell r="Q1170" t="str">
            <v/>
          </cell>
        </row>
        <row r="1171">
          <cell r="Q1171" t="str">
            <v/>
          </cell>
        </row>
        <row r="1172">
          <cell r="Q1172" t="str">
            <v/>
          </cell>
        </row>
        <row r="1173">
          <cell r="Q1173" t="str">
            <v/>
          </cell>
        </row>
        <row r="1174">
          <cell r="Q1174" t="str">
            <v/>
          </cell>
        </row>
        <row r="1175">
          <cell r="Q1175" t="str">
            <v/>
          </cell>
        </row>
        <row r="1176">
          <cell r="Q1176" t="str">
            <v/>
          </cell>
        </row>
        <row r="1177">
          <cell r="Q1177" t="str">
            <v/>
          </cell>
        </row>
        <row r="1178">
          <cell r="Q1178" t="str">
            <v/>
          </cell>
        </row>
        <row r="1179">
          <cell r="Q1179" t="str">
            <v/>
          </cell>
        </row>
        <row r="1180">
          <cell r="Q1180" t="str">
            <v/>
          </cell>
        </row>
        <row r="1181">
          <cell r="Q1181" t="str">
            <v/>
          </cell>
        </row>
        <row r="1182">
          <cell r="Q1182" t="str">
            <v/>
          </cell>
        </row>
        <row r="1183">
          <cell r="Q1183" t="str">
            <v/>
          </cell>
        </row>
        <row r="1184">
          <cell r="Q1184" t="str">
            <v/>
          </cell>
        </row>
        <row r="1185">
          <cell r="Q1185" t="str">
            <v/>
          </cell>
        </row>
        <row r="1186">
          <cell r="Q1186" t="str">
            <v/>
          </cell>
        </row>
        <row r="1187">
          <cell r="Q1187" t="str">
            <v/>
          </cell>
        </row>
        <row r="1188">
          <cell r="Q1188" t="str">
            <v/>
          </cell>
        </row>
        <row r="1189">
          <cell r="Q1189" t="str">
            <v/>
          </cell>
        </row>
        <row r="1190">
          <cell r="Q1190" t="str">
            <v/>
          </cell>
        </row>
        <row r="1191">
          <cell r="Q1191" t="str">
            <v/>
          </cell>
        </row>
        <row r="1192">
          <cell r="Q1192" t="str">
            <v/>
          </cell>
        </row>
        <row r="1193">
          <cell r="Q1193" t="str">
            <v/>
          </cell>
        </row>
        <row r="1194">
          <cell r="Q1194" t="str">
            <v/>
          </cell>
        </row>
        <row r="1195">
          <cell r="Q1195" t="str">
            <v/>
          </cell>
        </row>
        <row r="1196">
          <cell r="Q1196" t="str">
            <v/>
          </cell>
        </row>
        <row r="1197">
          <cell r="Q1197" t="str">
            <v/>
          </cell>
        </row>
        <row r="1198">
          <cell r="Q1198" t="str">
            <v/>
          </cell>
        </row>
        <row r="1199">
          <cell r="Q1199" t="str">
            <v/>
          </cell>
        </row>
        <row r="1200">
          <cell r="Q1200" t="str">
            <v/>
          </cell>
        </row>
        <row r="1201">
          <cell r="Q1201" t="str">
            <v/>
          </cell>
        </row>
        <row r="1202">
          <cell r="Q1202" t="str">
            <v/>
          </cell>
        </row>
        <row r="1203">
          <cell r="Q1203" t="str">
            <v/>
          </cell>
        </row>
        <row r="1204">
          <cell r="Q1204" t="str">
            <v/>
          </cell>
        </row>
        <row r="1205">
          <cell r="Q1205" t="str">
            <v/>
          </cell>
        </row>
        <row r="1206">
          <cell r="Q1206" t="str">
            <v/>
          </cell>
        </row>
        <row r="1207">
          <cell r="Q1207" t="str">
            <v/>
          </cell>
        </row>
        <row r="1208">
          <cell r="Q1208" t="str">
            <v/>
          </cell>
        </row>
        <row r="1209">
          <cell r="Q1209" t="str">
            <v/>
          </cell>
        </row>
        <row r="1210">
          <cell r="Q1210" t="str">
            <v/>
          </cell>
        </row>
        <row r="1211">
          <cell r="Q1211" t="str">
            <v/>
          </cell>
        </row>
        <row r="1212">
          <cell r="Q1212" t="str">
            <v/>
          </cell>
        </row>
        <row r="1213">
          <cell r="Q1213" t="str">
            <v/>
          </cell>
        </row>
        <row r="1214">
          <cell r="Q1214" t="str">
            <v/>
          </cell>
        </row>
        <row r="1215">
          <cell r="Q1215" t="str">
            <v/>
          </cell>
        </row>
        <row r="1216">
          <cell r="Q1216" t="str">
            <v/>
          </cell>
        </row>
        <row r="1217">
          <cell r="Q1217" t="str">
            <v/>
          </cell>
        </row>
        <row r="1218">
          <cell r="Q1218" t="str">
            <v/>
          </cell>
        </row>
        <row r="1219">
          <cell r="Q1219" t="str">
            <v/>
          </cell>
        </row>
        <row r="1220">
          <cell r="Q1220" t="str">
            <v/>
          </cell>
        </row>
        <row r="1221">
          <cell r="Q1221" t="str">
            <v/>
          </cell>
        </row>
        <row r="1222">
          <cell r="Q1222" t="str">
            <v/>
          </cell>
        </row>
        <row r="1223">
          <cell r="Q1223" t="str">
            <v/>
          </cell>
        </row>
        <row r="1224">
          <cell r="Q1224" t="str">
            <v/>
          </cell>
        </row>
        <row r="1225">
          <cell r="Q1225" t="str">
            <v/>
          </cell>
        </row>
        <row r="1226">
          <cell r="Q1226" t="str">
            <v/>
          </cell>
        </row>
        <row r="1227">
          <cell r="Q1227" t="str">
            <v/>
          </cell>
        </row>
        <row r="1228">
          <cell r="Q1228" t="str">
            <v/>
          </cell>
        </row>
        <row r="1229">
          <cell r="Q1229" t="str">
            <v/>
          </cell>
        </row>
        <row r="1230">
          <cell r="Q1230" t="str">
            <v/>
          </cell>
        </row>
        <row r="1231">
          <cell r="Q1231" t="str">
            <v/>
          </cell>
        </row>
        <row r="1232">
          <cell r="Q1232" t="str">
            <v/>
          </cell>
        </row>
        <row r="1233">
          <cell r="Q1233" t="str">
            <v/>
          </cell>
        </row>
        <row r="1234">
          <cell r="Q1234" t="str">
            <v/>
          </cell>
        </row>
        <row r="1235">
          <cell r="Q1235" t="str">
            <v/>
          </cell>
        </row>
        <row r="1236">
          <cell r="Q1236" t="str">
            <v/>
          </cell>
        </row>
        <row r="1237">
          <cell r="Q1237" t="str">
            <v/>
          </cell>
        </row>
        <row r="1238">
          <cell r="Q1238" t="str">
            <v/>
          </cell>
        </row>
        <row r="1239">
          <cell r="Q1239" t="str">
            <v/>
          </cell>
        </row>
        <row r="1240">
          <cell r="Q1240" t="str">
            <v/>
          </cell>
        </row>
        <row r="1241">
          <cell r="Q1241" t="str">
            <v/>
          </cell>
        </row>
        <row r="1242">
          <cell r="Q1242" t="str">
            <v/>
          </cell>
        </row>
        <row r="1243">
          <cell r="Q1243" t="str">
            <v/>
          </cell>
        </row>
        <row r="1244">
          <cell r="Q1244" t="str">
            <v/>
          </cell>
        </row>
        <row r="1245">
          <cell r="Q1245" t="str">
            <v/>
          </cell>
        </row>
        <row r="1246">
          <cell r="Q1246" t="str">
            <v/>
          </cell>
        </row>
        <row r="1247">
          <cell r="Q1247" t="str">
            <v/>
          </cell>
        </row>
        <row r="1248">
          <cell r="Q1248" t="str">
            <v/>
          </cell>
        </row>
        <row r="1249">
          <cell r="Q1249" t="str">
            <v/>
          </cell>
        </row>
        <row r="1250">
          <cell r="Q1250" t="str">
            <v/>
          </cell>
        </row>
        <row r="1251">
          <cell r="Q1251" t="str">
            <v/>
          </cell>
        </row>
        <row r="1252">
          <cell r="Q1252" t="str">
            <v/>
          </cell>
        </row>
        <row r="1253">
          <cell r="Q1253" t="str">
            <v/>
          </cell>
        </row>
        <row r="1254">
          <cell r="Q1254" t="str">
            <v/>
          </cell>
        </row>
        <row r="1255">
          <cell r="Q1255" t="str">
            <v/>
          </cell>
        </row>
        <row r="1256">
          <cell r="Q1256" t="str">
            <v/>
          </cell>
        </row>
        <row r="1257">
          <cell r="Q1257" t="str">
            <v/>
          </cell>
        </row>
        <row r="1258">
          <cell r="Q1258" t="str">
            <v/>
          </cell>
        </row>
        <row r="1259">
          <cell r="Q1259" t="str">
            <v/>
          </cell>
        </row>
        <row r="1260">
          <cell r="Q1260" t="str">
            <v/>
          </cell>
        </row>
        <row r="1261">
          <cell r="Q1261" t="str">
            <v/>
          </cell>
        </row>
        <row r="1262">
          <cell r="Q1262" t="str">
            <v/>
          </cell>
        </row>
        <row r="1263">
          <cell r="Q1263" t="str">
            <v/>
          </cell>
        </row>
        <row r="1264">
          <cell r="Q1264" t="str">
            <v/>
          </cell>
        </row>
        <row r="1265">
          <cell r="Q1265" t="str">
            <v/>
          </cell>
        </row>
        <row r="1266">
          <cell r="Q1266" t="str">
            <v/>
          </cell>
        </row>
        <row r="1267">
          <cell r="Q1267" t="str">
            <v/>
          </cell>
        </row>
        <row r="1268">
          <cell r="Q1268" t="str">
            <v/>
          </cell>
        </row>
        <row r="1269">
          <cell r="Q1269" t="str">
            <v/>
          </cell>
        </row>
        <row r="1270">
          <cell r="Q1270" t="str">
            <v/>
          </cell>
        </row>
        <row r="1271">
          <cell r="Q1271" t="str">
            <v/>
          </cell>
        </row>
        <row r="1272">
          <cell r="Q1272" t="str">
            <v/>
          </cell>
        </row>
        <row r="1273">
          <cell r="Q1273" t="str">
            <v/>
          </cell>
        </row>
        <row r="1274">
          <cell r="Q1274" t="str">
            <v/>
          </cell>
        </row>
        <row r="1275">
          <cell r="Q1275" t="str">
            <v/>
          </cell>
        </row>
        <row r="1276">
          <cell r="Q1276" t="str">
            <v/>
          </cell>
        </row>
        <row r="1277">
          <cell r="Q1277" t="str">
            <v/>
          </cell>
        </row>
        <row r="1278">
          <cell r="Q1278" t="str">
            <v/>
          </cell>
        </row>
        <row r="1279">
          <cell r="Q1279" t="str">
            <v/>
          </cell>
        </row>
        <row r="1280">
          <cell r="Q1280" t="str">
            <v/>
          </cell>
        </row>
        <row r="1281">
          <cell r="Q1281" t="str">
            <v/>
          </cell>
        </row>
        <row r="1282">
          <cell r="Q1282" t="str">
            <v/>
          </cell>
        </row>
        <row r="1283">
          <cell r="Q1283" t="str">
            <v/>
          </cell>
        </row>
        <row r="1284">
          <cell r="Q1284" t="str">
            <v/>
          </cell>
        </row>
        <row r="1285">
          <cell r="Q1285" t="str">
            <v/>
          </cell>
        </row>
        <row r="1286">
          <cell r="Q1286" t="str">
            <v/>
          </cell>
        </row>
        <row r="1287">
          <cell r="Q1287" t="str">
            <v/>
          </cell>
        </row>
        <row r="1288">
          <cell r="Q1288" t="str">
            <v/>
          </cell>
        </row>
        <row r="1289">
          <cell r="Q1289" t="str">
            <v/>
          </cell>
        </row>
        <row r="1290">
          <cell r="Q1290" t="str">
            <v/>
          </cell>
        </row>
        <row r="1291">
          <cell r="Q1291" t="str">
            <v/>
          </cell>
        </row>
        <row r="1292">
          <cell r="Q1292" t="str">
            <v/>
          </cell>
        </row>
        <row r="1293">
          <cell r="Q1293" t="str">
            <v/>
          </cell>
        </row>
        <row r="1294">
          <cell r="Q1294" t="str">
            <v/>
          </cell>
        </row>
        <row r="1295">
          <cell r="Q1295" t="str">
            <v/>
          </cell>
        </row>
        <row r="1296">
          <cell r="Q1296" t="str">
            <v/>
          </cell>
        </row>
        <row r="1297">
          <cell r="Q1297" t="str">
            <v/>
          </cell>
        </row>
        <row r="1298">
          <cell r="Q1298" t="str">
            <v/>
          </cell>
        </row>
        <row r="1299">
          <cell r="Q1299" t="str">
            <v/>
          </cell>
        </row>
        <row r="1300">
          <cell r="Q1300" t="str">
            <v/>
          </cell>
        </row>
        <row r="1301">
          <cell r="Q1301" t="str">
            <v/>
          </cell>
        </row>
        <row r="1302">
          <cell r="Q1302" t="str">
            <v/>
          </cell>
        </row>
        <row r="1303">
          <cell r="Q1303" t="str">
            <v/>
          </cell>
        </row>
        <row r="1304">
          <cell r="Q1304" t="str">
            <v/>
          </cell>
        </row>
        <row r="1305">
          <cell r="Q1305" t="str">
            <v/>
          </cell>
        </row>
        <row r="1306">
          <cell r="Q1306" t="str">
            <v/>
          </cell>
        </row>
        <row r="1307">
          <cell r="Q1307" t="str">
            <v/>
          </cell>
        </row>
        <row r="1308">
          <cell r="Q1308" t="str">
            <v/>
          </cell>
        </row>
        <row r="1309">
          <cell r="Q1309" t="str">
            <v/>
          </cell>
        </row>
        <row r="1310">
          <cell r="Q1310" t="str">
            <v/>
          </cell>
        </row>
        <row r="1311">
          <cell r="Q1311" t="str">
            <v/>
          </cell>
        </row>
        <row r="1312">
          <cell r="Q1312" t="str">
            <v/>
          </cell>
        </row>
        <row r="1313">
          <cell r="Q1313" t="str">
            <v/>
          </cell>
        </row>
        <row r="1314">
          <cell r="Q1314" t="str">
            <v/>
          </cell>
        </row>
        <row r="1315">
          <cell r="Q1315" t="str">
            <v/>
          </cell>
        </row>
        <row r="1316">
          <cell r="Q1316" t="str">
            <v/>
          </cell>
        </row>
        <row r="1317">
          <cell r="Q1317" t="str">
            <v/>
          </cell>
        </row>
        <row r="1318">
          <cell r="Q1318" t="str">
            <v/>
          </cell>
        </row>
        <row r="1319">
          <cell r="Q1319" t="str">
            <v/>
          </cell>
        </row>
        <row r="1320">
          <cell r="Q1320" t="str">
            <v/>
          </cell>
        </row>
        <row r="1321">
          <cell r="Q1321" t="str">
            <v/>
          </cell>
        </row>
        <row r="1322">
          <cell r="Q1322" t="str">
            <v/>
          </cell>
        </row>
        <row r="1323">
          <cell r="Q1323" t="str">
            <v/>
          </cell>
        </row>
        <row r="1324">
          <cell r="Q1324" t="str">
            <v/>
          </cell>
        </row>
        <row r="1325">
          <cell r="Q1325" t="str">
            <v/>
          </cell>
        </row>
        <row r="1326">
          <cell r="Q1326" t="str">
            <v/>
          </cell>
        </row>
        <row r="1327">
          <cell r="Q1327" t="str">
            <v/>
          </cell>
        </row>
        <row r="1328">
          <cell r="Q1328" t="str">
            <v/>
          </cell>
        </row>
        <row r="1329">
          <cell r="Q1329" t="str">
            <v/>
          </cell>
        </row>
        <row r="1330">
          <cell r="Q1330" t="str">
            <v/>
          </cell>
        </row>
        <row r="1331">
          <cell r="Q1331" t="str">
            <v/>
          </cell>
        </row>
        <row r="1332">
          <cell r="Q1332" t="str">
            <v/>
          </cell>
        </row>
        <row r="1333">
          <cell r="Q1333" t="str">
            <v/>
          </cell>
        </row>
        <row r="1334">
          <cell r="Q1334" t="str">
            <v/>
          </cell>
        </row>
        <row r="1335">
          <cell r="Q1335" t="str">
            <v/>
          </cell>
        </row>
        <row r="1336">
          <cell r="Q1336" t="str">
            <v/>
          </cell>
        </row>
        <row r="1337">
          <cell r="Q1337" t="str">
            <v/>
          </cell>
        </row>
        <row r="1338">
          <cell r="Q1338" t="str">
            <v/>
          </cell>
        </row>
        <row r="1339">
          <cell r="Q1339" t="str">
            <v/>
          </cell>
        </row>
        <row r="1340">
          <cell r="Q1340" t="str">
            <v/>
          </cell>
        </row>
        <row r="1341">
          <cell r="Q1341" t="str">
            <v/>
          </cell>
        </row>
        <row r="1342">
          <cell r="Q1342" t="str">
            <v/>
          </cell>
        </row>
        <row r="1343">
          <cell r="Q1343" t="str">
            <v/>
          </cell>
        </row>
        <row r="1344">
          <cell r="Q1344" t="str">
            <v/>
          </cell>
        </row>
        <row r="1345">
          <cell r="Q1345" t="str">
            <v/>
          </cell>
        </row>
        <row r="1346">
          <cell r="Q1346" t="str">
            <v/>
          </cell>
        </row>
        <row r="1347">
          <cell r="Q1347" t="str">
            <v/>
          </cell>
        </row>
        <row r="1348">
          <cell r="Q1348" t="str">
            <v/>
          </cell>
        </row>
        <row r="1349">
          <cell r="Q1349" t="str">
            <v/>
          </cell>
        </row>
        <row r="1350">
          <cell r="Q1350" t="str">
            <v/>
          </cell>
        </row>
        <row r="1351">
          <cell r="Q1351" t="str">
            <v/>
          </cell>
        </row>
        <row r="1352">
          <cell r="Q1352" t="str">
            <v/>
          </cell>
        </row>
        <row r="1353">
          <cell r="Q1353" t="str">
            <v/>
          </cell>
        </row>
        <row r="1354">
          <cell r="Q1354" t="str">
            <v/>
          </cell>
        </row>
        <row r="1355">
          <cell r="Q1355" t="str">
            <v/>
          </cell>
        </row>
        <row r="1356">
          <cell r="Q1356" t="str">
            <v/>
          </cell>
        </row>
        <row r="1357">
          <cell r="Q1357" t="str">
            <v/>
          </cell>
        </row>
        <row r="1358">
          <cell r="Q1358" t="str">
            <v/>
          </cell>
        </row>
        <row r="1359">
          <cell r="Q1359" t="str">
            <v/>
          </cell>
        </row>
        <row r="1360">
          <cell r="Q1360" t="str">
            <v/>
          </cell>
        </row>
        <row r="1361">
          <cell r="Q1361" t="str">
            <v/>
          </cell>
        </row>
        <row r="1362">
          <cell r="Q1362" t="str">
            <v/>
          </cell>
        </row>
        <row r="1363">
          <cell r="Q1363" t="str">
            <v/>
          </cell>
        </row>
        <row r="1364">
          <cell r="Q1364" t="str">
            <v/>
          </cell>
        </row>
        <row r="1365">
          <cell r="Q1365" t="str">
            <v/>
          </cell>
        </row>
        <row r="1366">
          <cell r="Q1366" t="str">
            <v/>
          </cell>
        </row>
        <row r="1367">
          <cell r="Q1367" t="str">
            <v/>
          </cell>
        </row>
        <row r="1368">
          <cell r="Q1368" t="str">
            <v/>
          </cell>
        </row>
        <row r="1369">
          <cell r="Q1369" t="str">
            <v/>
          </cell>
        </row>
        <row r="1370">
          <cell r="Q1370" t="str">
            <v/>
          </cell>
        </row>
        <row r="1371">
          <cell r="Q1371" t="str">
            <v/>
          </cell>
        </row>
        <row r="1372">
          <cell r="Q1372" t="str">
            <v/>
          </cell>
        </row>
        <row r="1373">
          <cell r="Q1373" t="str">
            <v/>
          </cell>
        </row>
        <row r="1374">
          <cell r="Q1374" t="str">
            <v/>
          </cell>
        </row>
        <row r="1375">
          <cell r="Q1375" t="str">
            <v/>
          </cell>
        </row>
        <row r="1376">
          <cell r="Q1376" t="str">
            <v/>
          </cell>
        </row>
        <row r="1377">
          <cell r="Q1377" t="str">
            <v/>
          </cell>
        </row>
        <row r="1378">
          <cell r="Q1378" t="str">
            <v/>
          </cell>
        </row>
        <row r="1379">
          <cell r="Q1379" t="str">
            <v/>
          </cell>
        </row>
        <row r="1380">
          <cell r="Q1380" t="str">
            <v/>
          </cell>
        </row>
        <row r="1381">
          <cell r="Q1381" t="str">
            <v/>
          </cell>
        </row>
        <row r="1382">
          <cell r="Q1382" t="str">
            <v/>
          </cell>
        </row>
        <row r="1383">
          <cell r="Q1383" t="str">
            <v/>
          </cell>
        </row>
        <row r="1384">
          <cell r="Q1384" t="str">
            <v/>
          </cell>
        </row>
        <row r="1385">
          <cell r="Q1385" t="str">
            <v/>
          </cell>
        </row>
        <row r="1386">
          <cell r="Q1386" t="str">
            <v/>
          </cell>
        </row>
        <row r="1387">
          <cell r="Q1387" t="str">
            <v/>
          </cell>
        </row>
        <row r="1388">
          <cell r="Q1388" t="str">
            <v/>
          </cell>
        </row>
        <row r="1389">
          <cell r="Q1389" t="str">
            <v/>
          </cell>
        </row>
        <row r="1390">
          <cell r="Q1390" t="str">
            <v/>
          </cell>
        </row>
        <row r="1391">
          <cell r="Q1391" t="str">
            <v/>
          </cell>
        </row>
        <row r="1392">
          <cell r="Q1392" t="str">
            <v/>
          </cell>
        </row>
        <row r="1393">
          <cell r="Q1393" t="str">
            <v/>
          </cell>
        </row>
        <row r="1394">
          <cell r="Q1394" t="str">
            <v/>
          </cell>
        </row>
        <row r="1395">
          <cell r="Q1395" t="str">
            <v/>
          </cell>
        </row>
        <row r="1396">
          <cell r="Q1396" t="str">
            <v/>
          </cell>
        </row>
        <row r="1397">
          <cell r="Q1397" t="str">
            <v/>
          </cell>
        </row>
        <row r="1398">
          <cell r="Q1398" t="str">
            <v/>
          </cell>
        </row>
        <row r="1399">
          <cell r="Q1399" t="str">
            <v/>
          </cell>
        </row>
        <row r="1400">
          <cell r="Q1400" t="str">
            <v/>
          </cell>
        </row>
        <row r="1401">
          <cell r="Q1401" t="str">
            <v/>
          </cell>
        </row>
        <row r="1402">
          <cell r="Q1402" t="str">
            <v/>
          </cell>
        </row>
        <row r="1403">
          <cell r="Q1403" t="str">
            <v/>
          </cell>
        </row>
        <row r="1404">
          <cell r="Q1404" t="str">
            <v/>
          </cell>
        </row>
        <row r="1405">
          <cell r="Q1405" t="str">
            <v/>
          </cell>
        </row>
        <row r="1406">
          <cell r="Q1406" t="str">
            <v/>
          </cell>
        </row>
        <row r="1407">
          <cell r="Q1407" t="str">
            <v/>
          </cell>
        </row>
        <row r="1408">
          <cell r="Q1408" t="str">
            <v/>
          </cell>
        </row>
        <row r="1409">
          <cell r="Q1409" t="str">
            <v/>
          </cell>
        </row>
        <row r="1410">
          <cell r="Q1410" t="str">
            <v/>
          </cell>
        </row>
        <row r="1411">
          <cell r="Q1411" t="str">
            <v/>
          </cell>
        </row>
        <row r="1412">
          <cell r="Q1412" t="str">
            <v/>
          </cell>
        </row>
        <row r="1413">
          <cell r="Q1413" t="str">
            <v/>
          </cell>
        </row>
        <row r="1414">
          <cell r="Q1414" t="str">
            <v/>
          </cell>
        </row>
        <row r="1415">
          <cell r="Q1415" t="str">
            <v/>
          </cell>
        </row>
        <row r="1416">
          <cell r="Q1416" t="str">
            <v/>
          </cell>
        </row>
        <row r="1417">
          <cell r="Q1417" t="str">
            <v/>
          </cell>
        </row>
        <row r="1418">
          <cell r="Q1418" t="str">
            <v/>
          </cell>
        </row>
        <row r="1419">
          <cell r="Q1419" t="str">
            <v/>
          </cell>
        </row>
        <row r="1420">
          <cell r="Q1420" t="str">
            <v/>
          </cell>
        </row>
        <row r="1421">
          <cell r="Q1421" t="str">
            <v/>
          </cell>
        </row>
        <row r="1422">
          <cell r="Q1422" t="str">
            <v/>
          </cell>
        </row>
        <row r="1423">
          <cell r="Q1423" t="str">
            <v/>
          </cell>
        </row>
        <row r="1424">
          <cell r="Q1424" t="str">
            <v/>
          </cell>
        </row>
        <row r="1425">
          <cell r="Q1425" t="str">
            <v/>
          </cell>
        </row>
        <row r="1426">
          <cell r="Q1426" t="str">
            <v/>
          </cell>
        </row>
        <row r="1427">
          <cell r="Q1427" t="str">
            <v/>
          </cell>
        </row>
        <row r="1428">
          <cell r="Q1428" t="str">
            <v/>
          </cell>
        </row>
        <row r="1429">
          <cell r="Q1429" t="str">
            <v/>
          </cell>
        </row>
        <row r="1430">
          <cell r="Q1430" t="str">
            <v/>
          </cell>
        </row>
        <row r="1431">
          <cell r="Q1431" t="str">
            <v/>
          </cell>
        </row>
        <row r="1432">
          <cell r="Q1432" t="str">
            <v/>
          </cell>
        </row>
        <row r="1433">
          <cell r="Q1433" t="str">
            <v/>
          </cell>
        </row>
        <row r="1434">
          <cell r="Q1434" t="str">
            <v/>
          </cell>
        </row>
        <row r="1435">
          <cell r="Q1435" t="str">
            <v/>
          </cell>
        </row>
        <row r="1436">
          <cell r="Q1436" t="str">
            <v/>
          </cell>
        </row>
        <row r="1437">
          <cell r="Q1437" t="str">
            <v/>
          </cell>
        </row>
        <row r="1438">
          <cell r="Q1438" t="str">
            <v/>
          </cell>
        </row>
        <row r="1439">
          <cell r="Q1439" t="str">
            <v/>
          </cell>
        </row>
        <row r="1440">
          <cell r="Q1440" t="str">
            <v/>
          </cell>
        </row>
        <row r="1441">
          <cell r="Q1441" t="str">
            <v/>
          </cell>
        </row>
        <row r="1442">
          <cell r="Q1442" t="str">
            <v/>
          </cell>
        </row>
        <row r="1443">
          <cell r="Q1443" t="str">
            <v/>
          </cell>
        </row>
        <row r="1444">
          <cell r="Q1444" t="str">
            <v/>
          </cell>
        </row>
        <row r="1445">
          <cell r="Q1445" t="str">
            <v/>
          </cell>
        </row>
        <row r="1446">
          <cell r="Q1446" t="str">
            <v/>
          </cell>
        </row>
        <row r="1447">
          <cell r="Q1447" t="str">
            <v/>
          </cell>
        </row>
        <row r="1448">
          <cell r="Q1448" t="str">
            <v/>
          </cell>
        </row>
        <row r="1449">
          <cell r="Q1449" t="str">
            <v/>
          </cell>
        </row>
        <row r="1450">
          <cell r="Q1450" t="str">
            <v/>
          </cell>
        </row>
        <row r="1451">
          <cell r="Q1451" t="str">
            <v/>
          </cell>
        </row>
        <row r="1452">
          <cell r="Q1452" t="str">
            <v/>
          </cell>
        </row>
        <row r="1453">
          <cell r="Q1453" t="str">
            <v/>
          </cell>
        </row>
        <row r="1454">
          <cell r="Q1454" t="str">
            <v/>
          </cell>
        </row>
        <row r="1455">
          <cell r="Q1455" t="str">
            <v/>
          </cell>
        </row>
        <row r="1456">
          <cell r="Q1456" t="str">
            <v/>
          </cell>
        </row>
        <row r="1457">
          <cell r="Q1457" t="str">
            <v/>
          </cell>
        </row>
        <row r="1458">
          <cell r="Q1458" t="str">
            <v/>
          </cell>
        </row>
        <row r="1459">
          <cell r="Q1459" t="str">
            <v/>
          </cell>
        </row>
        <row r="1460">
          <cell r="Q1460" t="str">
            <v/>
          </cell>
        </row>
        <row r="1461">
          <cell r="Q1461" t="str">
            <v/>
          </cell>
        </row>
        <row r="1462">
          <cell r="Q1462" t="str">
            <v/>
          </cell>
        </row>
        <row r="1463">
          <cell r="Q1463" t="str">
            <v/>
          </cell>
        </row>
        <row r="1464">
          <cell r="Q1464" t="str">
            <v/>
          </cell>
        </row>
        <row r="1465">
          <cell r="Q1465" t="str">
            <v/>
          </cell>
        </row>
        <row r="1466">
          <cell r="Q1466" t="str">
            <v/>
          </cell>
        </row>
        <row r="1467">
          <cell r="Q1467" t="str">
            <v/>
          </cell>
        </row>
        <row r="1468">
          <cell r="Q1468" t="str">
            <v/>
          </cell>
        </row>
        <row r="1469">
          <cell r="Q1469" t="str">
            <v/>
          </cell>
        </row>
        <row r="1470">
          <cell r="Q1470" t="str">
            <v/>
          </cell>
        </row>
        <row r="1471">
          <cell r="Q1471" t="str">
            <v/>
          </cell>
        </row>
        <row r="1472">
          <cell r="Q1472" t="str">
            <v/>
          </cell>
        </row>
        <row r="1473">
          <cell r="Q1473" t="str">
            <v/>
          </cell>
        </row>
        <row r="1474">
          <cell r="Q1474" t="str">
            <v/>
          </cell>
        </row>
        <row r="1475">
          <cell r="Q1475" t="str">
            <v/>
          </cell>
        </row>
        <row r="1476">
          <cell r="Q1476" t="str">
            <v/>
          </cell>
        </row>
        <row r="1477">
          <cell r="Q1477" t="str">
            <v/>
          </cell>
        </row>
        <row r="1478">
          <cell r="Q1478" t="str">
            <v/>
          </cell>
        </row>
        <row r="1479">
          <cell r="Q1479" t="str">
            <v/>
          </cell>
        </row>
        <row r="1480">
          <cell r="Q1480" t="str">
            <v/>
          </cell>
        </row>
        <row r="1481">
          <cell r="Q1481" t="str">
            <v/>
          </cell>
        </row>
        <row r="1482">
          <cell r="Q1482" t="str">
            <v/>
          </cell>
        </row>
        <row r="1483">
          <cell r="Q1483" t="str">
            <v/>
          </cell>
        </row>
        <row r="1484">
          <cell r="Q1484" t="str">
            <v/>
          </cell>
        </row>
        <row r="1485">
          <cell r="Q1485" t="str">
            <v/>
          </cell>
        </row>
        <row r="1486">
          <cell r="Q1486" t="str">
            <v/>
          </cell>
        </row>
        <row r="1487">
          <cell r="Q1487" t="str">
            <v/>
          </cell>
        </row>
        <row r="1488">
          <cell r="Q1488" t="str">
            <v/>
          </cell>
        </row>
        <row r="1489">
          <cell r="Q1489" t="str">
            <v/>
          </cell>
        </row>
        <row r="1490">
          <cell r="Q1490" t="str">
            <v/>
          </cell>
        </row>
        <row r="1491">
          <cell r="Q1491" t="str">
            <v/>
          </cell>
        </row>
        <row r="1492">
          <cell r="Q1492" t="str">
            <v/>
          </cell>
        </row>
        <row r="1493">
          <cell r="Q1493" t="str">
            <v/>
          </cell>
        </row>
        <row r="1494">
          <cell r="Q1494" t="str">
            <v/>
          </cell>
        </row>
        <row r="1495">
          <cell r="Q1495" t="str">
            <v/>
          </cell>
        </row>
        <row r="1496">
          <cell r="Q1496" t="str">
            <v/>
          </cell>
        </row>
        <row r="1497">
          <cell r="Q1497" t="str">
            <v/>
          </cell>
        </row>
        <row r="1498">
          <cell r="Q1498" t="str">
            <v/>
          </cell>
        </row>
        <row r="1499">
          <cell r="Q1499" t="str">
            <v/>
          </cell>
        </row>
        <row r="1500">
          <cell r="Q1500" t="str">
            <v/>
          </cell>
        </row>
        <row r="1501">
          <cell r="Q1501" t="str">
            <v/>
          </cell>
        </row>
        <row r="1502">
          <cell r="Q1502" t="str">
            <v/>
          </cell>
        </row>
        <row r="1503">
          <cell r="Q1503" t="str">
            <v/>
          </cell>
        </row>
        <row r="1504">
          <cell r="Q1504" t="str">
            <v/>
          </cell>
        </row>
        <row r="1505">
          <cell r="Q1505" t="str">
            <v/>
          </cell>
        </row>
        <row r="1506">
          <cell r="Q1506" t="str">
            <v/>
          </cell>
        </row>
        <row r="1507">
          <cell r="Q1507" t="str">
            <v/>
          </cell>
        </row>
        <row r="1508">
          <cell r="Q1508" t="str">
            <v/>
          </cell>
        </row>
        <row r="1509">
          <cell r="Q1509" t="str">
            <v/>
          </cell>
        </row>
        <row r="1510">
          <cell r="Q1510" t="str">
            <v/>
          </cell>
        </row>
        <row r="1511">
          <cell r="Q1511" t="str">
            <v/>
          </cell>
        </row>
        <row r="1512">
          <cell r="Q1512" t="str">
            <v/>
          </cell>
        </row>
        <row r="1513">
          <cell r="Q1513" t="str">
            <v/>
          </cell>
        </row>
        <row r="1514">
          <cell r="Q1514" t="str">
            <v/>
          </cell>
        </row>
        <row r="1515">
          <cell r="Q1515" t="str">
            <v/>
          </cell>
        </row>
        <row r="1516">
          <cell r="Q1516" t="str">
            <v/>
          </cell>
        </row>
        <row r="1517">
          <cell r="Q1517" t="str">
            <v/>
          </cell>
        </row>
        <row r="1518">
          <cell r="Q1518" t="str">
            <v/>
          </cell>
        </row>
        <row r="1519">
          <cell r="Q1519" t="str">
            <v/>
          </cell>
        </row>
        <row r="1520">
          <cell r="Q1520" t="str">
            <v/>
          </cell>
        </row>
        <row r="1521">
          <cell r="Q1521" t="str">
            <v/>
          </cell>
        </row>
        <row r="1522">
          <cell r="Q1522" t="str">
            <v/>
          </cell>
        </row>
        <row r="1523">
          <cell r="Q1523" t="str">
            <v/>
          </cell>
        </row>
        <row r="1524">
          <cell r="Q1524" t="str">
            <v/>
          </cell>
        </row>
        <row r="1525">
          <cell r="Q1525" t="str">
            <v/>
          </cell>
        </row>
        <row r="1526">
          <cell r="Q1526" t="str">
            <v/>
          </cell>
        </row>
        <row r="1527">
          <cell r="Q1527" t="str">
            <v/>
          </cell>
        </row>
        <row r="1528">
          <cell r="Q1528" t="str">
            <v/>
          </cell>
        </row>
        <row r="1529">
          <cell r="Q1529" t="str">
            <v/>
          </cell>
        </row>
        <row r="1530">
          <cell r="Q1530" t="str">
            <v/>
          </cell>
        </row>
        <row r="1531">
          <cell r="Q1531" t="str">
            <v/>
          </cell>
        </row>
        <row r="1532">
          <cell r="Q1532" t="str">
            <v/>
          </cell>
        </row>
        <row r="1533">
          <cell r="Q1533" t="str">
            <v/>
          </cell>
        </row>
        <row r="1534">
          <cell r="Q1534" t="str">
            <v/>
          </cell>
        </row>
        <row r="1535">
          <cell r="Q1535" t="str">
            <v/>
          </cell>
        </row>
        <row r="1536">
          <cell r="Q1536" t="str">
            <v/>
          </cell>
        </row>
        <row r="1537">
          <cell r="Q1537" t="str">
            <v/>
          </cell>
        </row>
        <row r="1538">
          <cell r="Q1538" t="str">
            <v/>
          </cell>
        </row>
        <row r="1539">
          <cell r="Q1539" t="str">
            <v/>
          </cell>
        </row>
        <row r="1540">
          <cell r="Q1540" t="str">
            <v/>
          </cell>
        </row>
        <row r="1541">
          <cell r="Q1541" t="str">
            <v/>
          </cell>
        </row>
        <row r="1542">
          <cell r="Q1542" t="str">
            <v/>
          </cell>
        </row>
        <row r="1543">
          <cell r="Q1543" t="str">
            <v/>
          </cell>
        </row>
        <row r="1544">
          <cell r="Q1544" t="str">
            <v/>
          </cell>
        </row>
        <row r="1545">
          <cell r="Q1545" t="str">
            <v/>
          </cell>
        </row>
        <row r="1546">
          <cell r="Q1546" t="str">
            <v/>
          </cell>
        </row>
        <row r="1547">
          <cell r="Q1547" t="str">
            <v/>
          </cell>
        </row>
        <row r="1548">
          <cell r="Q1548" t="str">
            <v/>
          </cell>
        </row>
        <row r="1549">
          <cell r="Q1549" t="str">
            <v/>
          </cell>
        </row>
        <row r="1550">
          <cell r="Q1550" t="str">
            <v/>
          </cell>
        </row>
        <row r="1551">
          <cell r="Q1551" t="str">
            <v/>
          </cell>
        </row>
        <row r="1552">
          <cell r="Q1552" t="str">
            <v/>
          </cell>
        </row>
        <row r="1553">
          <cell r="Q1553" t="str">
            <v/>
          </cell>
        </row>
        <row r="1554">
          <cell r="Q1554" t="str">
            <v/>
          </cell>
        </row>
        <row r="1555">
          <cell r="Q1555" t="str">
            <v/>
          </cell>
        </row>
        <row r="1556">
          <cell r="Q1556" t="str">
            <v/>
          </cell>
        </row>
        <row r="1557">
          <cell r="Q1557" t="str">
            <v/>
          </cell>
        </row>
        <row r="1558">
          <cell r="Q1558" t="str">
            <v/>
          </cell>
        </row>
        <row r="1559">
          <cell r="Q1559" t="str">
            <v/>
          </cell>
        </row>
        <row r="1560">
          <cell r="Q1560" t="str">
            <v/>
          </cell>
        </row>
        <row r="1561">
          <cell r="Q1561" t="str">
            <v/>
          </cell>
        </row>
        <row r="1562">
          <cell r="Q1562" t="str">
            <v/>
          </cell>
        </row>
        <row r="1563">
          <cell r="Q1563" t="str">
            <v/>
          </cell>
        </row>
        <row r="1564">
          <cell r="Q1564" t="str">
            <v/>
          </cell>
        </row>
        <row r="1565">
          <cell r="Q1565" t="str">
            <v/>
          </cell>
        </row>
        <row r="1566">
          <cell r="Q1566" t="str">
            <v/>
          </cell>
        </row>
        <row r="1567">
          <cell r="Q1567" t="str">
            <v/>
          </cell>
        </row>
        <row r="1568">
          <cell r="Q1568" t="str">
            <v/>
          </cell>
        </row>
        <row r="1569">
          <cell r="Q1569" t="str">
            <v/>
          </cell>
        </row>
        <row r="1570">
          <cell r="Q1570" t="str">
            <v/>
          </cell>
        </row>
        <row r="1571">
          <cell r="Q1571" t="str">
            <v/>
          </cell>
        </row>
        <row r="1572">
          <cell r="Q1572" t="str">
            <v/>
          </cell>
        </row>
        <row r="1573">
          <cell r="Q1573" t="str">
            <v/>
          </cell>
        </row>
        <row r="1574">
          <cell r="Q1574" t="str">
            <v/>
          </cell>
        </row>
        <row r="1575">
          <cell r="Q1575" t="str">
            <v/>
          </cell>
        </row>
        <row r="1576">
          <cell r="Q1576" t="str">
            <v/>
          </cell>
        </row>
        <row r="1577">
          <cell r="Q1577" t="str">
            <v/>
          </cell>
        </row>
        <row r="1578">
          <cell r="Q1578" t="str">
            <v/>
          </cell>
        </row>
        <row r="1579">
          <cell r="Q1579" t="str">
            <v/>
          </cell>
        </row>
        <row r="1580">
          <cell r="Q1580" t="str">
            <v/>
          </cell>
        </row>
        <row r="1581">
          <cell r="Q1581" t="str">
            <v/>
          </cell>
        </row>
        <row r="1582">
          <cell r="Q1582" t="str">
            <v/>
          </cell>
        </row>
        <row r="1583">
          <cell r="Q1583" t="str">
            <v/>
          </cell>
        </row>
        <row r="1584">
          <cell r="Q1584" t="str">
            <v/>
          </cell>
        </row>
        <row r="1585">
          <cell r="Q1585" t="str">
            <v/>
          </cell>
        </row>
        <row r="1586">
          <cell r="Q1586" t="str">
            <v/>
          </cell>
        </row>
        <row r="1587">
          <cell r="Q1587" t="str">
            <v/>
          </cell>
        </row>
        <row r="1588">
          <cell r="Q1588" t="str">
            <v/>
          </cell>
        </row>
        <row r="1589">
          <cell r="Q1589" t="str">
            <v/>
          </cell>
        </row>
        <row r="1590">
          <cell r="Q1590" t="str">
            <v/>
          </cell>
        </row>
        <row r="1591">
          <cell r="Q1591" t="str">
            <v/>
          </cell>
        </row>
        <row r="1592">
          <cell r="Q1592" t="str">
            <v/>
          </cell>
        </row>
        <row r="1593">
          <cell r="Q1593" t="str">
            <v/>
          </cell>
        </row>
        <row r="1594">
          <cell r="Q1594" t="str">
            <v/>
          </cell>
        </row>
        <row r="1595">
          <cell r="Q1595" t="str">
            <v/>
          </cell>
        </row>
        <row r="1596">
          <cell r="Q1596" t="str">
            <v/>
          </cell>
        </row>
        <row r="1597">
          <cell r="Q1597" t="str">
            <v/>
          </cell>
        </row>
        <row r="1598">
          <cell r="Q1598" t="str">
            <v/>
          </cell>
        </row>
        <row r="1599">
          <cell r="Q1599" t="str">
            <v/>
          </cell>
        </row>
        <row r="1600">
          <cell r="Q1600" t="str">
            <v/>
          </cell>
        </row>
        <row r="1601">
          <cell r="Q1601" t="str">
            <v/>
          </cell>
        </row>
        <row r="1602">
          <cell r="Q1602" t="str">
            <v/>
          </cell>
        </row>
        <row r="1603">
          <cell r="Q1603" t="str">
            <v/>
          </cell>
        </row>
        <row r="1604">
          <cell r="Q1604" t="str">
            <v/>
          </cell>
        </row>
        <row r="1605">
          <cell r="Q1605" t="str">
            <v/>
          </cell>
        </row>
        <row r="1606">
          <cell r="Q1606" t="str">
            <v/>
          </cell>
        </row>
        <row r="1607">
          <cell r="Q1607" t="str">
            <v/>
          </cell>
        </row>
        <row r="1608">
          <cell r="Q1608" t="str">
            <v/>
          </cell>
        </row>
        <row r="1609">
          <cell r="Q1609" t="str">
            <v/>
          </cell>
        </row>
        <row r="1610">
          <cell r="Q1610" t="str">
            <v/>
          </cell>
        </row>
        <row r="1611">
          <cell r="Q1611" t="str">
            <v/>
          </cell>
        </row>
        <row r="1612">
          <cell r="Q1612" t="str">
            <v/>
          </cell>
        </row>
        <row r="1613">
          <cell r="Q1613" t="str">
            <v/>
          </cell>
        </row>
        <row r="1614">
          <cell r="Q1614" t="str">
            <v/>
          </cell>
        </row>
        <row r="1615">
          <cell r="Q1615" t="str">
            <v/>
          </cell>
        </row>
        <row r="1616">
          <cell r="Q1616" t="str">
            <v/>
          </cell>
        </row>
        <row r="1617">
          <cell r="Q1617" t="str">
            <v/>
          </cell>
        </row>
        <row r="1618">
          <cell r="Q1618" t="str">
            <v/>
          </cell>
        </row>
        <row r="1619">
          <cell r="Q1619" t="str">
            <v/>
          </cell>
        </row>
        <row r="1620">
          <cell r="Q1620" t="str">
            <v/>
          </cell>
        </row>
        <row r="1621">
          <cell r="Q1621" t="str">
            <v/>
          </cell>
        </row>
        <row r="1622">
          <cell r="Q1622" t="str">
            <v/>
          </cell>
        </row>
        <row r="1623">
          <cell r="Q1623" t="str">
            <v/>
          </cell>
        </row>
        <row r="1624">
          <cell r="Q1624" t="str">
            <v/>
          </cell>
        </row>
        <row r="1625">
          <cell r="Q1625" t="str">
            <v/>
          </cell>
        </row>
        <row r="1626">
          <cell r="Q1626" t="str">
            <v/>
          </cell>
        </row>
        <row r="1627">
          <cell r="Q1627" t="str">
            <v/>
          </cell>
        </row>
        <row r="1628">
          <cell r="Q1628" t="str">
            <v/>
          </cell>
        </row>
        <row r="1629">
          <cell r="Q1629" t="str">
            <v/>
          </cell>
        </row>
        <row r="1630">
          <cell r="Q1630" t="str">
            <v/>
          </cell>
        </row>
        <row r="1631">
          <cell r="Q1631" t="str">
            <v/>
          </cell>
        </row>
        <row r="1632">
          <cell r="Q1632" t="str">
            <v/>
          </cell>
        </row>
        <row r="1633">
          <cell r="Q1633" t="str">
            <v/>
          </cell>
        </row>
        <row r="1634">
          <cell r="Q1634" t="str">
            <v/>
          </cell>
        </row>
        <row r="1635">
          <cell r="Q1635" t="str">
            <v/>
          </cell>
        </row>
        <row r="1636">
          <cell r="Q1636" t="str">
            <v/>
          </cell>
        </row>
        <row r="1637">
          <cell r="Q1637" t="str">
            <v/>
          </cell>
        </row>
        <row r="1638">
          <cell r="Q1638" t="str">
            <v/>
          </cell>
        </row>
        <row r="1639">
          <cell r="Q1639" t="str">
            <v/>
          </cell>
        </row>
        <row r="1640">
          <cell r="Q1640" t="str">
            <v/>
          </cell>
        </row>
        <row r="1641">
          <cell r="Q1641" t="str">
            <v/>
          </cell>
        </row>
        <row r="1642">
          <cell r="Q1642" t="str">
            <v/>
          </cell>
        </row>
        <row r="1643">
          <cell r="Q1643" t="str">
            <v/>
          </cell>
        </row>
        <row r="1644">
          <cell r="Q1644" t="str">
            <v/>
          </cell>
        </row>
        <row r="1645">
          <cell r="Q1645" t="str">
            <v/>
          </cell>
        </row>
        <row r="1646">
          <cell r="Q1646" t="str">
            <v/>
          </cell>
        </row>
        <row r="1647">
          <cell r="Q1647" t="str">
            <v/>
          </cell>
        </row>
        <row r="1648">
          <cell r="Q1648" t="str">
            <v/>
          </cell>
        </row>
        <row r="1649">
          <cell r="Q1649" t="str">
            <v/>
          </cell>
        </row>
        <row r="1650">
          <cell r="Q1650" t="str">
            <v/>
          </cell>
        </row>
        <row r="1651">
          <cell r="Q1651" t="str">
            <v/>
          </cell>
        </row>
        <row r="1652">
          <cell r="Q1652" t="str">
            <v/>
          </cell>
        </row>
        <row r="1653">
          <cell r="Q1653" t="str">
            <v/>
          </cell>
        </row>
        <row r="1654">
          <cell r="Q1654" t="str">
            <v/>
          </cell>
        </row>
        <row r="1655">
          <cell r="Q1655" t="str">
            <v/>
          </cell>
        </row>
        <row r="1656">
          <cell r="Q1656" t="str">
            <v/>
          </cell>
        </row>
        <row r="1657">
          <cell r="Q1657" t="str">
            <v/>
          </cell>
        </row>
        <row r="1658">
          <cell r="Q1658" t="str">
            <v/>
          </cell>
        </row>
        <row r="1659">
          <cell r="Q1659" t="str">
            <v/>
          </cell>
        </row>
        <row r="1660">
          <cell r="Q1660" t="str">
            <v/>
          </cell>
        </row>
        <row r="1661">
          <cell r="Q1661" t="str">
            <v/>
          </cell>
        </row>
        <row r="1662">
          <cell r="Q1662" t="str">
            <v/>
          </cell>
        </row>
        <row r="1663">
          <cell r="Q1663" t="str">
            <v/>
          </cell>
        </row>
        <row r="1664">
          <cell r="Q1664" t="str">
            <v/>
          </cell>
        </row>
        <row r="1665">
          <cell r="Q1665" t="str">
            <v/>
          </cell>
        </row>
        <row r="1666">
          <cell r="Q1666" t="str">
            <v/>
          </cell>
        </row>
        <row r="1667">
          <cell r="Q1667" t="str">
            <v/>
          </cell>
        </row>
        <row r="1668">
          <cell r="Q1668" t="str">
            <v/>
          </cell>
        </row>
        <row r="1669">
          <cell r="Q1669" t="str">
            <v/>
          </cell>
        </row>
        <row r="1670">
          <cell r="Q1670" t="str">
            <v/>
          </cell>
        </row>
        <row r="1671">
          <cell r="Q1671" t="str">
            <v/>
          </cell>
        </row>
        <row r="1672">
          <cell r="Q1672" t="str">
            <v/>
          </cell>
        </row>
        <row r="1673">
          <cell r="Q1673" t="str">
            <v/>
          </cell>
        </row>
        <row r="1674">
          <cell r="Q1674" t="str">
            <v/>
          </cell>
        </row>
        <row r="1675">
          <cell r="Q1675" t="str">
            <v/>
          </cell>
        </row>
        <row r="1676">
          <cell r="Q1676" t="str">
            <v/>
          </cell>
        </row>
        <row r="1677">
          <cell r="Q1677" t="str">
            <v/>
          </cell>
        </row>
        <row r="1678">
          <cell r="Q1678" t="str">
            <v/>
          </cell>
        </row>
        <row r="1679">
          <cell r="Q1679" t="str">
            <v/>
          </cell>
        </row>
        <row r="1680">
          <cell r="Q1680" t="str">
            <v/>
          </cell>
        </row>
        <row r="1681">
          <cell r="Q1681" t="str">
            <v/>
          </cell>
        </row>
        <row r="1682">
          <cell r="Q1682" t="str">
            <v/>
          </cell>
        </row>
        <row r="1683">
          <cell r="Q1683" t="str">
            <v/>
          </cell>
        </row>
        <row r="1684">
          <cell r="Q1684" t="str">
            <v/>
          </cell>
        </row>
        <row r="1685">
          <cell r="Q1685" t="str">
            <v/>
          </cell>
        </row>
        <row r="1686">
          <cell r="Q1686" t="str">
            <v/>
          </cell>
        </row>
        <row r="1687">
          <cell r="Q1687" t="str">
            <v/>
          </cell>
        </row>
        <row r="1688">
          <cell r="Q1688" t="str">
            <v/>
          </cell>
        </row>
        <row r="1689">
          <cell r="Q1689" t="str">
            <v/>
          </cell>
        </row>
        <row r="1690">
          <cell r="Q1690" t="str">
            <v/>
          </cell>
        </row>
        <row r="1691">
          <cell r="Q1691" t="str">
            <v/>
          </cell>
        </row>
        <row r="1692">
          <cell r="Q1692" t="str">
            <v/>
          </cell>
        </row>
        <row r="1693">
          <cell r="Q1693" t="str">
            <v/>
          </cell>
        </row>
        <row r="1694">
          <cell r="Q1694" t="str">
            <v/>
          </cell>
        </row>
        <row r="1695">
          <cell r="Q1695" t="str">
            <v/>
          </cell>
        </row>
        <row r="1696">
          <cell r="Q1696" t="str">
            <v/>
          </cell>
        </row>
        <row r="1697">
          <cell r="Q1697" t="str">
            <v/>
          </cell>
        </row>
        <row r="1698">
          <cell r="Q1698" t="str">
            <v/>
          </cell>
        </row>
        <row r="1699">
          <cell r="Q1699" t="str">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činnosti"/>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61" name="Tabulka61" displayName="Tabulka61" ref="A52:C64" tableType="xml" totalsRowShown="0">
  <autoFilter ref="A52:C64"/>
  <tableColumns count="3">
    <tableColumn id="1" uniqueName="c_listu" name="Sloupec1" dataDxfId="97"/>
    <tableColumn id="2" uniqueName="naz_uc_skup" name="naz_uc_skup" dataDxfId="96">
      <calculatedColumnFormula>IF('3'!B10:C10&lt;&gt;"",'3'!B10:C10,"")</calculatedColumnFormula>
      <xmlColumnPr mapId="2" xpath="/Pisemnost/DPPDP8/VetaU/@naz_uc_skup" xmlDataType="string"/>
    </tableColumn>
    <tableColumn id="3" uniqueName="kc_1a" name="kc_1a" dataDxfId="95">
      <calculatedColumnFormula>IF(ISNUMBER('3'!D10),'3'!D10,"")</calculatedColumnFormula>
      <xmlColumnPr mapId="2" xpath="/Pisemnost/DPPDP8/VetaU/@kc_1a" xmlDataType="decimal"/>
    </tableColumn>
  </tableColumns>
  <tableStyleInfo name="TableStyleMedium2" showFirstColumn="0" showLastColumn="0" showRowStripes="1" showColumnStripes="0"/>
</table>
</file>

<file path=xl/tables/table10.xml><?xml version="1.0" encoding="utf-8"?>
<table xmlns="http://schemas.openxmlformats.org/spreadsheetml/2006/main" id="65" name="Tabulka65" displayName="Tabulka65" ref="A284:D345" tableType="xml" totalsRowShown="0" headerRowDxfId="5" dataDxfId="4">
  <autoFilter ref="A284:D345"/>
  <tableColumns count="4">
    <tableColumn id="1" uniqueName="c_listu" name="c_listu" dataDxfId="3">
      <calculatedColumnFormula>$B$282</calculatedColumnFormula>
    </tableColumn>
    <tableColumn id="2" uniqueName="c_radku" name="c_radku" dataDxfId="2">
      <calculatedColumnFormula>IF($B$38="P",Účetní_závěrka!C81,F285)</calculatedColumnFormula>
      <xmlColumnPr mapId="2" xpath="/Pisemnost/DPPDP8/VetaUB/@c_radku" xmlDataType="decimal"/>
    </tableColumn>
    <tableColumn id="3" uniqueName="kc_min" name="kc_min" dataDxfId="1">
      <calculatedColumnFormula>Účetní_závěrka!E81</calculatedColumnFormula>
      <xmlColumnPr mapId="2" xpath="/Pisemnost/DPPDP8/VetaUB/@kc_min" xmlDataType="decimal"/>
    </tableColumn>
    <tableColumn id="4" uniqueName="kc_sled" name="kc_sled" dataDxfId="0">
      <calculatedColumnFormula>Účetní_závěrka!D81</calculatedColumnFormula>
      <xmlColumnPr mapId="2" xpath="/Pisemnost/DPPDP8/VetaUB/@kc_sled" xmlDataType="decimal"/>
    </tableColumn>
  </tableColumns>
  <tableStyleInfo name="TableStyleMedium2" showFirstColumn="0" showLastColumn="0" showRowStripes="1" showColumnStripes="0"/>
</table>
</file>

<file path=xl/tables/table2.xml><?xml version="1.0" encoding="utf-8"?>
<table xmlns="http://schemas.openxmlformats.org/spreadsheetml/2006/main" id="70" name="Tabulka70" displayName="Tabulka70" ref="A87:G95" tableType="xml" totalsRowShown="0" headerRowDxfId="94">
  <autoFilter ref="A87:G95"/>
  <tableColumns count="7">
    <tableColumn id="1" uniqueName="c_listu" name="c_listu" dataDxfId="93">
      <calculatedColumnFormula>'XML Export'!$BP$3:$BP$3</calculatedColumnFormula>
    </tableColumn>
    <tableColumn id="2" uniqueName="pr1e_sl_1_do" name="pr1e_sl_1_do" dataDxfId="92">
      <calculatedColumnFormula>IF('5'!C16&gt;0,TEXT('5'!C16,"DD.MM.RRRR"),"")</calculatedColumnFormula>
      <xmlColumnPr mapId="2" xpath="/Pisemnost/DPPDP8/VetaV/@pr1e_sl_1_do" xmlDataType="string"/>
    </tableColumn>
    <tableColumn id="3" uniqueName="pr1e_sl_1_od" name="pr1e_sl_1_od" dataDxfId="91">
      <calculatedColumnFormula>IF('5'!B16&gt;0,TEXT('5'!B16,"DD.MM.RRRR"),"")</calculatedColumnFormula>
      <xmlColumnPr mapId="2" xpath="/Pisemnost/DPPDP8/VetaV/@pr1e_sl_1_od" xmlDataType="string"/>
    </tableColumn>
    <tableColumn id="4" uniqueName="pr1e_sl_2" name="pr1e_sl_2" dataDxfId="90">
      <calculatedColumnFormula>IF('5'!D16&lt;&gt;"",'5'!D16,"")</calculatedColumnFormula>
      <xmlColumnPr mapId="2" xpath="/Pisemnost/DPPDP8/VetaV/@pr1e_sl_2" xmlDataType="decimal"/>
    </tableColumn>
    <tableColumn id="5" uniqueName="pr1e_sl_3" name="pr1e_sl_3" dataDxfId="89">
      <calculatedColumnFormula>IF('5'!E16&lt;&gt;"",'5'!E16,"")</calculatedColumnFormula>
      <xmlColumnPr mapId="2" xpath="/Pisemnost/DPPDP8/VetaV/@pr1e_sl_3" xmlDataType="decimal"/>
    </tableColumn>
    <tableColumn id="6" uniqueName="pr1e_sl_4" name="pr1e_sl_4" dataDxfId="88">
      <calculatedColumnFormula>IF('5'!F16&lt;&gt;"",'5'!F16,"")</calculatedColumnFormula>
      <xmlColumnPr mapId="2" xpath="/Pisemnost/DPPDP8/VetaV/@pr1e_sl_4" xmlDataType="decimal"/>
    </tableColumn>
    <tableColumn id="7" uniqueName="pr1e_sl_5" name="pr1e_sl_5" dataDxfId="87">
      <calculatedColumnFormula>IF(AND('5'!G16&lt;&gt;"",'5'!B16&gt;0),'5'!G16,"")</calculatedColumnFormula>
      <xmlColumnPr mapId="2" xpath="/Pisemnost/DPPDP8/VetaV/@pr1e_sl_5" xmlDataType="decimal"/>
    </tableColumn>
  </tableColumns>
  <tableStyleInfo name="TableStyleMedium2" showFirstColumn="0" showLastColumn="0" showRowStripes="1" showColumnStripes="0"/>
</table>
</file>

<file path=xl/tables/table3.xml><?xml version="1.0" encoding="utf-8"?>
<table xmlns="http://schemas.openxmlformats.org/spreadsheetml/2006/main" id="81" name="Tabulka81" displayName="Tabulka81" ref="A130:Y131" totalsRowShown="0" headerRowDxfId="86">
  <autoFilter ref="A130:Y131"/>
  <tableColumns count="25">
    <tableColumn id="1" name="c_listu">
      <calculatedColumnFormula>'XML Export'!$BP$3:$BP$3</calculatedColumnFormula>
    </tableColumn>
    <tableColumn id="2" name="pr1j_sl_2_r1" dataDxfId="85">
      <calculatedColumnFormula>IF('6'!C27&lt;&gt;0,'6'!C27,"")</calculatedColumnFormula>
    </tableColumn>
    <tableColumn id="3" name="pr1j_sl_2_r2" dataDxfId="84">
      <calculatedColumnFormula>IF('6'!C28&lt;&gt;0,'6'!C28,"")</calculatedColumnFormula>
    </tableColumn>
    <tableColumn id="4" name="pr1j_sl_2_r3" dataDxfId="83">
      <calculatedColumnFormula>IF('6'!C29&lt;&gt;0,'6'!C29,"")</calculatedColumnFormula>
    </tableColumn>
    <tableColumn id="5" name="pr1j_sl_2_r4" dataDxfId="82">
      <calculatedColumnFormula>IF('6'!C30&lt;&gt;0,'6'!C30,"")</calculatedColumnFormula>
    </tableColumn>
    <tableColumn id="6" name="pr1j_sl_2_r5" dataDxfId="81">
      <calculatedColumnFormula>IF('6'!C31&lt;&gt;0,'6'!C31,"")</calculatedColumnFormula>
    </tableColumn>
    <tableColumn id="7" name="pr1j_sl_2_r6" dataDxfId="80">
      <calculatedColumnFormula>IF('6'!C32&lt;&gt;0,'6'!C32,"")</calculatedColumnFormula>
    </tableColumn>
    <tableColumn id="8" name="pr1j_sl_2_r7" dataDxfId="79">
      <calculatedColumnFormula>IF('6'!C33&lt;&gt;0,'6'!C33,"")</calculatedColumnFormula>
    </tableColumn>
    <tableColumn id="9" name="pr1j_sl_2_r9" dataDxfId="78">
      <calculatedColumnFormula>IF('6'!C35&lt;&gt;0,'6'!C35,"")</calculatedColumnFormula>
    </tableColumn>
    <tableColumn id="10" name="pr1j_sl_3_r1" dataDxfId="77">
      <calculatedColumnFormula>IF('6'!D27&lt;&gt;0,'6'!D27,"")</calculatedColumnFormula>
    </tableColumn>
    <tableColumn id="11" name="pr1j_sl_3_r2" dataDxfId="76">
      <calculatedColumnFormula>IF('6'!D28&lt;&gt;0,'6'!D28,"")</calculatedColumnFormula>
    </tableColumn>
    <tableColumn id="12" name="pr1j_sl_3_r3" dataDxfId="75">
      <calculatedColumnFormula>IF('6'!D29&lt;&gt;0,'6'!D29,"")</calculatedColumnFormula>
    </tableColumn>
    <tableColumn id="13" name="pr1j_sl_3_r4" dataDxfId="74">
      <calculatedColumnFormula>IF('6'!D30&lt;&gt;0,'6'!D30,"")</calculatedColumnFormula>
    </tableColumn>
    <tableColumn id="14" name="pr1j_sl_3_r5" dataDxfId="73">
      <calculatedColumnFormula>IF('6'!D31&lt;&gt;0,'6'!D31,"")</calculatedColumnFormula>
    </tableColumn>
    <tableColumn id="15" name="pr1j_sl_3_r6" dataDxfId="72">
      <calculatedColumnFormula>IF('6'!D32&lt;&gt;0,'6'!D32,"")</calculatedColumnFormula>
    </tableColumn>
    <tableColumn id="16" name="pr1j_sl_3_r7" dataDxfId="71">
      <calculatedColumnFormula>IF('6'!D33&lt;&gt;0,'6'!D33,"")</calculatedColumnFormula>
    </tableColumn>
    <tableColumn id="17" name="pr1j_sl_3_r9" dataDxfId="70">
      <calculatedColumnFormula>IF('6'!D35&lt;&gt;0,'6'!D35,"")</calculatedColumnFormula>
    </tableColumn>
    <tableColumn id="18" name="pr1j_sl_4_r1" dataDxfId="69">
      <calculatedColumnFormula>IF('6'!E27&lt;&gt;0,'6'!E27,"")</calculatedColumnFormula>
    </tableColumn>
    <tableColumn id="19" name="pr1j_sl_4_r2" dataDxfId="68">
      <calculatedColumnFormula>IF('6'!E28&lt;&gt;0,'6'!E28,"")</calculatedColumnFormula>
    </tableColumn>
    <tableColumn id="20" name="pr1j_sl_4_r3" dataDxfId="67">
      <calculatedColumnFormula>IF('6'!E29&lt;&gt;0,'6'!E29,"")</calculatedColumnFormula>
    </tableColumn>
    <tableColumn id="21" name="pr1j_sl_4_r4" dataDxfId="66">
      <calculatedColumnFormula>IF('6'!E30&lt;&gt;0,'6'!E30,"")</calculatedColumnFormula>
    </tableColumn>
    <tableColumn id="22" name="pr1j_sl_4_r5" dataDxfId="65">
      <calculatedColumnFormula>IF('6'!E31&lt;&gt;0,'6'!E31,"")</calculatedColumnFormula>
    </tableColumn>
    <tableColumn id="23" name="pr1j_sl_4_r6" dataDxfId="64">
      <calculatedColumnFormula>IF('6'!E32&lt;&gt;0,'6'!E32,"")</calculatedColumnFormula>
    </tableColumn>
    <tableColumn id="24" name="pr1j_sl_4_r7" dataDxfId="63">
      <calculatedColumnFormula>IF('6'!E33&lt;&gt;0,'6'!E33,"")</calculatedColumnFormula>
    </tableColumn>
    <tableColumn id="25" name="pr1j_sl_4_r9" dataDxfId="62">
      <calculatedColumnFormula>IF('6'!E35&lt;&gt;0,'6'!E35,"")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83" name="Tabulka83" displayName="Tabulka83" ref="A142:F143" totalsRowShown="0" headerRowDxfId="61">
  <autoFilter ref="A142:F143"/>
  <tableColumns count="6">
    <tableColumn id="1" name="c_listu" dataDxfId="60">
      <calculatedColumnFormula>'XML Export'!$BP$3:$BP$3</calculatedColumnFormula>
    </tableColumn>
    <tableColumn id="2" name="c_radku"/>
    <tableColumn id="3" name="kod_sekce"/>
    <tableColumn id="4" name="poradi"/>
    <tableColumn id="5" name="radek"/>
    <tableColumn id="6" name="t_prilohy"/>
  </tableColumns>
  <tableStyleInfo name="TableStyleMedium2" showFirstColumn="0" showLastColumn="0" showRowStripes="1" showColumnStripes="0"/>
</table>
</file>

<file path=xl/tables/table5.xml><?xml version="1.0" encoding="utf-8"?>
<table xmlns="http://schemas.openxmlformats.org/spreadsheetml/2006/main" id="63" name="Tabulka63" displayName="Tabulka63" ref="A208:A209" insertRow="1" totalsRowShown="0" headerRowDxfId="59">
  <autoFilter ref="A208:A209"/>
  <tableColumns count="1">
    <tableColumn id="1" name="c_listu"/>
  </tableColumns>
  <tableStyleInfo name="TableStyleMedium2" showFirstColumn="0" showLastColumn="0" showRowStripes="1" showColumnStripes="0"/>
</table>
</file>

<file path=xl/tables/table6.xml><?xml version="1.0" encoding="utf-8"?>
<table xmlns="http://schemas.openxmlformats.org/spreadsheetml/2006/main" id="64" name="Tabulka64" displayName="Tabulka64" ref="A567:A568" insertRow="1" totalsRowShown="0" headerRowDxfId="58">
  <autoFilter ref="A567:A568"/>
  <tableColumns count="1">
    <tableColumn id="1" name="cislo"/>
  </tableColumns>
  <tableStyleInfo name="TableStyleMedium2" showFirstColumn="0" showLastColumn="0" showRowStripes="1" showColumnStripes="0"/>
</table>
</file>

<file path=xl/tables/table7.xml><?xml version="1.0" encoding="utf-8"?>
<table xmlns="http://schemas.openxmlformats.org/spreadsheetml/2006/main" id="57" name="Tabulka57" displayName="Tabulka57" ref="A561:AJ562" totalsRowShown="0" headerRowDxfId="57" dataDxfId="56">
  <autoFilter ref="A561:AJ562"/>
  <tableColumns count="36">
    <tableColumn id="1" name="bezupl_pos" dataDxfId="55">
      <calculatedColumnFormula>IF(Př_12I!E35="ANO",IF(Př_12I!F35="NE","","A"),"N")</calculatedColumnFormula>
    </tableColumn>
    <tableColumn id="2" name="bezupl_prij" dataDxfId="54">
      <calculatedColumnFormula>IF(Př_12I!E36="ANO",IF(Př_12I!F36="NE","","A"),"N")</calculatedColumnFormula>
    </tableColumn>
    <tableColumn id="3" name="cashpool" dataDxfId="53">
      <calculatedColumnFormula>IF(Př_12I!E37="ANO",IF(Př_12I!F37="NE","","A"),"N")</calculatedColumnFormula>
    </tableColumn>
    <tableColumn id="4" name="dlpohl_sl1" dataDxfId="52">
      <calculatedColumnFormula>IF(Př_12I!E42&lt;&gt;0,Př_12I!E42,"")</calculatedColumnFormula>
    </tableColumn>
    <tableColumn id="5" name="dlpohl_sl2" dataDxfId="51">
      <calculatedColumnFormula>IF(Př_12I!F42&lt;&gt;0,Př_12I!F42,"")</calculatedColumnFormula>
    </tableColumn>
    <tableColumn id="6" name="dlzav_sl1" dataDxfId="50">
      <calculatedColumnFormula>IF(Př_12I!E43&lt;&gt;0,Př_12I!E43,"")</calculatedColumnFormula>
    </tableColumn>
    <tableColumn id="7" name="dlzav_sl2" dataDxfId="49">
      <calculatedColumnFormula>IF(Př_12I!F43&lt;&gt;0,Př_12I!F43,"")</calculatedColumnFormula>
    </tableColumn>
    <tableColumn id="8" name="fin_sl1" dataDxfId="48">
      <calculatedColumnFormula>IF(Př_12I!E18&lt;&gt;0,Př_12I!E18,"")</calculatedColumnFormula>
    </tableColumn>
    <tableColumn id="9" name="fin_sl2" dataDxfId="47">
      <calculatedColumnFormula>IF(Př_12I!F18&lt;&gt;0,Př_12I!F18,"")</calculatedColumnFormula>
    </tableColumn>
    <tableColumn id="10" name="hmot_sl1" dataDxfId="46">
      <calculatedColumnFormula>IF(Př_12I!E17&lt;&gt;0,Př_12I!E17,"")</calculatedColumnFormula>
    </tableColumn>
    <tableColumn id="11" name="hmot_sl2" dataDxfId="45">
      <calculatedColumnFormula>IF(Př_12I!F17&lt;&gt;0,Př_12I!F17,"")</calculatedColumnFormula>
    </tableColumn>
    <tableColumn id="12" name="ic_spojos" dataDxfId="44">
      <calculatedColumnFormula>IF(Př_12I!A10&lt;&gt;"",Př_12I!A10,"")</calculatedColumnFormula>
    </tableColumn>
    <tableColumn id="13" name="krpohl_sl1" dataDxfId="43">
      <calculatedColumnFormula>IF(Př_12I!E44&lt;&gt;0,Př_12I!E44,"")</calculatedColumnFormula>
    </tableColumn>
    <tableColumn id="14" name="krpohl_sl2" dataDxfId="42">
      <calculatedColumnFormula>IF(Př_12I!F44&lt;&gt;0,Př_12I!F44,"")</calculatedColumnFormula>
    </tableColumn>
    <tableColumn id="15" name="krzav_sl1" dataDxfId="41">
      <calculatedColumnFormula>IF(Př_12I!E45&lt;&gt;0,Př_12I!E45,"")</calculatedColumnFormula>
    </tableColumn>
    <tableColumn id="16" name="krzav_sl2" dataDxfId="40">
      <calculatedColumnFormula>IF(Př_12I!F45&lt;&gt;0,Př_12I!F45,"")</calculatedColumnFormula>
    </tableColumn>
    <tableColumn id="17" name="licence_sl1" dataDxfId="39">
      <calculatedColumnFormula>IF(Př_12I!E24&lt;&gt;0,Př_12I!E24,"")</calculatedColumnFormula>
    </tableColumn>
    <tableColumn id="18" name="licence_sl2" dataDxfId="38">
      <calculatedColumnFormula>IF(Př_12I!F24&lt;&gt;0,Př_12I!F24,"")</calculatedColumnFormula>
    </tableColumn>
    <tableColumn id="19" name="naz_spojos" dataDxfId="37">
      <calculatedColumnFormula>IF(Př_12I!A6&lt;&gt;"",Př_12I!A6,"")</calculatedColumnFormula>
    </tableColumn>
    <tableColumn id="20" name="nehm_sl1" dataDxfId="36">
      <calculatedColumnFormula>IF(Př_12I!E16&lt;&gt;0,Př_12I!E16,"")</calculatedColumnFormula>
    </tableColumn>
    <tableColumn id="21" name="nehm_sl2" dataDxfId="35">
      <calculatedColumnFormula>IF(Př_12I!F16&lt;&gt;0,Př_12I!F16,"")</calculatedColumnFormula>
    </tableColumn>
    <tableColumn id="22" name="ost_trans_sl1" dataDxfId="34">
      <calculatedColumnFormula>IF(Př_12I!E33&lt;&gt;0,Př_12I!E33,"")</calculatedColumnFormula>
    </tableColumn>
    <tableColumn id="23" name="ost_trans_sl2" dataDxfId="33">
      <calculatedColumnFormula>IF(Př_12I!F33&lt;&gt;0,Př_12I!F33,"")</calculatedColumnFormula>
    </tableColumn>
    <tableColumn id="24" name="ost_vlkap_sl1" dataDxfId="32">
      <calculatedColumnFormula>IF(Př_12I!E26&lt;&gt;0,Př_12I!E26,"")</calculatedColumnFormula>
    </tableColumn>
    <tableColumn id="25" name="ost_vlkap_sl2" dataDxfId="31">
      <calculatedColumnFormula>IF(Př_12I!F26&lt;&gt;0,Př_12I!F26,"")</calculatedColumnFormula>
    </tableColumn>
    <tableColumn id="26" name="podil_sl1" dataDxfId="30">
      <calculatedColumnFormula>IF(Př_12I!E31&lt;&gt;0,Př_12I!E31,"")</calculatedColumnFormula>
    </tableColumn>
    <tableColumn id="27" name="podil_sl2" dataDxfId="29">
      <calculatedColumnFormula>IF(Př_12I!F31&lt;&gt;0,Př_12I!F31,"")</calculatedColumnFormula>
    </tableColumn>
    <tableColumn id="28" name="sluzby_sl1" dataDxfId="28">
      <calculatedColumnFormula>IF(Př_12I!E23&lt;&gt;0,Př_12I!E23,"")</calculatedColumnFormula>
    </tableColumn>
    <tableColumn id="29" name="sluzby_sl2" dataDxfId="27">
      <calculatedColumnFormula>IF(Př_12I!F23&lt;&gt;0,Př_12I!F23,"")</calculatedColumnFormula>
    </tableColumn>
    <tableColumn id="30" name="stat_spojos" dataDxfId="26">
      <calculatedColumnFormula>IF(Př_12I!D12&lt;&gt;"",Př_12I!D12,"")</calculatedColumnFormula>
    </tableColumn>
    <tableColumn id="31" name="urok_sl1" dataDxfId="25">
      <calculatedColumnFormula>IF(Př_12I!E25&lt;&gt;0,Př_12I!E25,"")</calculatedColumnFormula>
    </tableColumn>
    <tableColumn id="32" name="urok_sl2" dataDxfId="24">
      <calculatedColumnFormula>IF(Př_12I!F25&lt;&gt;0,Př_12I!F25,"")</calculatedColumnFormula>
    </tableColumn>
    <tableColumn id="33" name="uver_sl1" dataDxfId="23">
      <calculatedColumnFormula>IF(Př_12I!E30&lt;&gt;0,Př_12I!E30,"")</calculatedColumnFormula>
    </tableColumn>
    <tableColumn id="34" name="uver_sl2" dataDxfId="22">
      <calculatedColumnFormula>IF(Př_12I!F30&lt;&gt;0,Př_12I!F30,"")</calculatedColumnFormula>
    </tableColumn>
    <tableColumn id="35" name="zasoby_sl1" dataDxfId="21">
      <calculatedColumnFormula>IF(Př_12I!E19&lt;&gt;0,Př_12I!E19,"")</calculatedColumnFormula>
    </tableColumn>
    <tableColumn id="36" name="zasoby_sl2" dataDxfId="20">
      <calculatedColumnFormula>IF(Př_12I!F19&lt;&gt;0,Př_12I!F19,"")</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58" name="Tabulka58" displayName="Tabulka58" ref="A214:F280" tableType="xml" totalsRowShown="0" headerRowDxfId="19" dataDxfId="18">
  <autoFilter ref="A214:F280"/>
  <tableColumns count="6">
    <tableColumn id="1" uniqueName="c_listu" name="c_listu" dataDxfId="17">
      <calculatedColumnFormula>$B$212</calculatedColumnFormula>
    </tableColumn>
    <tableColumn id="2" uniqueName="c_radku" name="c_radku" dataDxfId="16">
      <calculatedColumnFormula>IF($B$38="P",Účetní_závěrka!C12,H215)</calculatedColumnFormula>
      <xmlColumnPr mapId="2" xpath="/Pisemnost/DPPDP8/VetaUA/@c_radku" xmlDataType="decimal"/>
    </tableColumn>
    <tableColumn id="3" uniqueName="kc_brutto" name="kc_brutto" dataDxfId="15">
      <calculatedColumnFormula>Účetní_závěrka!D12</calculatedColumnFormula>
      <xmlColumnPr mapId="2" xpath="/Pisemnost/DPPDP8/VetaUA/@kc_brutto" xmlDataType="decimal"/>
    </tableColumn>
    <tableColumn id="4" uniqueName="kc_korekce" name="kc_korekce" dataDxfId="14">
      <calculatedColumnFormula>ABS(Účetní_závěrka!E12)</calculatedColumnFormula>
      <xmlColumnPr mapId="2" xpath="/Pisemnost/DPPDP8/VetaUA/@kc_korekce" xmlDataType="decimal"/>
    </tableColumn>
    <tableColumn id="5" uniqueName="kc_netto" name="kc_netto" dataDxfId="13">
      <calculatedColumnFormula>Účetní_závěrka!F12</calculatedColumnFormula>
      <xmlColumnPr mapId="2" xpath="/Pisemnost/DPPDP8/VetaUA/@kc_netto" xmlDataType="decimal"/>
    </tableColumn>
    <tableColumn id="6" uniqueName="kc_netto_min" name="kc_netto_min" dataDxfId="12">
      <calculatedColumnFormula>Účetní_závěrka!G12</calculatedColumnFormula>
      <xmlColumnPr mapId="2" xpath="/Pisemnost/DPPDP8/VetaUA/@kc_netto_min" xmlDataType="decimal"/>
    </tableColumn>
  </tableColumns>
  <tableStyleInfo name="TableStyleMedium2" showFirstColumn="0" showLastColumn="0" showRowStripes="1" showColumnStripes="0"/>
</table>
</file>

<file path=xl/tables/table9.xml><?xml version="1.0" encoding="utf-8"?>
<table xmlns="http://schemas.openxmlformats.org/spreadsheetml/2006/main" id="60" name="Tabulka60" displayName="Tabulka60" ref="A355:D413" tableType="xml" totalsRowShown="0" headerRowDxfId="11" dataDxfId="10">
  <autoFilter ref="A355:D413"/>
  <tableColumns count="4">
    <tableColumn id="1" uniqueName="c_listu" name="c_listu" dataDxfId="9">
      <calculatedColumnFormula>$B$353</calculatedColumnFormula>
    </tableColumn>
    <tableColumn id="2" uniqueName="c_radku" name="c_radku" dataDxfId="8">
      <calculatedColumnFormula>IF($B$38="P",F356,G356)</calculatedColumnFormula>
      <xmlColumnPr mapId="2" xpath="/Pisemnost/DPPDP8/VetaUD/@c_radku" xmlDataType="decimal"/>
    </tableColumn>
    <tableColumn id="3" uniqueName="kc_min" name="kc_min" dataDxfId="7">
      <calculatedColumnFormula>Účetní_závěrka!L12</calculatedColumnFormula>
      <xmlColumnPr mapId="2" xpath="/Pisemnost/DPPDP8/VetaUD/@kc_min" xmlDataType="decimal"/>
    </tableColumn>
    <tableColumn id="4" uniqueName="kc_sled" name="kc_sled" dataDxfId="6">
      <calculatedColumnFormula>Účetní_závěrka!K12</calculatedColumnFormula>
      <xmlColumnPr mapId="2" xpath="/Pisemnost/DPPDP8/VetaUD/@kc_sled"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17" connectionId="0">
    <xmlCellPr id="1" uniqueName="kc_dppiv6">
      <xmlPr mapId="2" xpath="/Pisemnost/DPPDP8/VetaD/@kc_dppiv6" xmlDataType="decimal"/>
    </xmlCellPr>
  </singleXmlCell>
  <singleXmlCell id="4" r="B20" connectionId="0">
    <xmlCellPr id="1" uniqueName="kc_v_3">
      <xmlPr mapId="2" xpath="/Pisemnost/DPPDP8/VetaD/@kc_v_3" xmlDataType="decimal"/>
    </xmlCellPr>
  </singleXmlCell>
  <singleXmlCell id="7" r="B9" connectionId="0">
    <xmlCellPr id="1" uniqueName="k_uladis">
      <xmlPr mapId="2" xpath="/Pisemnost/DPPDP8/VetaD/@k_uladis" xmlDataType="anyType"/>
    </xmlCellPr>
  </singleXmlCell>
  <singleXmlCell id="8" r="B21" connectionId="0">
    <xmlCellPr id="1" uniqueName="kc_v_4">
      <xmlPr mapId="2" xpath="/Pisemnost/DPPDP8/VetaD/@kc_v_4" xmlDataType="decimal"/>
    </xmlCellPr>
  </singleXmlCell>
  <singleXmlCell id="11" r="B35" connectionId="0">
    <xmlCellPr id="1" uniqueName="uv_podpis">
      <xmlPr mapId="2" xpath="/Pisemnost/DPPDP8/VetaD/@uv_podpis" xmlDataType="string"/>
    </xmlCellPr>
  </singleXmlCell>
  <singleXmlCell id="12" r="B2" connectionId="0">
    <xmlCellPr id="1" uniqueName="c_ufo_cil">
      <xmlPr mapId="2" xpath="/Pisemnost/DPPDP8/VetaD/@c_ufo_cil" xmlDataType="decimal"/>
    </xmlCellPr>
  </singleXmlCell>
  <singleXmlCell id="13" r="B30" connectionId="0">
    <xmlCellPr id="1" uniqueName="zvl_pr">
      <xmlPr mapId="2" xpath="/Pisemnost/DPPDP8/VetaD/@zvl_pr" xmlDataType="decimal"/>
    </xmlCellPr>
  </singleXmlCell>
  <singleXmlCell id="14" r="B22" connectionId="0">
    <xmlCellPr id="1" uniqueName="p_pr_2od">
      <xmlPr mapId="2" xpath="/Pisemnost/DPPDP8/VetaD/@p_pr_2od" xmlDataType="decimal"/>
    </xmlCellPr>
  </singleXmlCell>
  <singleXmlCell id="15" r="B37" connectionId="0">
    <xmlCellPr id="1" uniqueName="audit">
      <xmlPr mapId="2" xpath="/Pisemnost/DPPDP8/VetaD/@audit" xmlDataType="string"/>
    </xmlCellPr>
  </singleXmlCell>
  <singleXmlCell id="16" r="B13" connectionId="0">
    <xmlCellPr id="1" uniqueName="kc_dppiv2">
      <xmlPr mapId="2" xpath="/Pisemnost/DPPDP8/VetaD/@kc_dppiv2" xmlDataType="decimal"/>
    </xmlCellPr>
  </singleXmlCell>
  <singleXmlCell id="17" r="B36" connectionId="0">
    <xmlCellPr id="1" uniqueName="uc_zav">
      <xmlPr mapId="2" xpath="/Pisemnost/DPPDP8/VetaD/@uc_zav" xmlDataType="string"/>
    </xmlCellPr>
  </singleXmlCell>
  <singleXmlCell id="18" r="B14" connectionId="0">
    <xmlCellPr id="1" uniqueName="kc_dppiv3">
      <xmlPr mapId="2" xpath="/Pisemnost/DPPDP8/VetaD/@kc_dppiv3" xmlDataType="decimal"/>
    </xmlCellPr>
  </singleXmlCell>
  <singleXmlCell id="19" r="B24" connectionId="0">
    <xmlCellPr id="1" uniqueName="spoj_zahr">
      <xmlPr mapId="2" xpath="/Pisemnost/DPPDP8/VetaD/@spoj_zahr" xmlDataType="string"/>
    </xmlCellPr>
  </singleXmlCell>
  <singleXmlCell id="20" r="B34" connectionId="0">
    <xmlCellPr id="1" uniqueName="uv_vyhl">
      <xmlPr mapId="2" xpath="/Pisemnost/DPPDP8/VetaD/@uv_vyhl" xmlDataType="decimal"/>
    </xmlCellPr>
  </singleXmlCell>
  <singleXmlCell id="21" r="B27" connectionId="0">
    <xmlCellPr id="1" uniqueName="typ_zo">
      <xmlPr mapId="2" xpath="/Pisemnost/DPPDP8/VetaD/@typ_zo" xmlDataType="string"/>
    </xmlCellPr>
  </singleXmlCell>
  <singleXmlCell id="22" r="B16" connectionId="0">
    <xmlCellPr id="1" uniqueName="kc_dppiv5">
      <xmlPr mapId="2" xpath="/Pisemnost/DPPDP8/VetaD/@kc_dppiv5" xmlDataType="decimal"/>
    </xmlCellPr>
  </singleXmlCell>
  <singleXmlCell id="23" r="B15" connectionId="0">
    <xmlCellPr id="1" uniqueName="kc_dppiv4">
      <xmlPr mapId="2" xpath="/Pisemnost/DPPDP8/VetaD/@kc_dppiv4" xmlDataType="decimal"/>
    </xmlCellPr>
  </singleXmlCell>
  <singleXmlCell id="24" r="B23" connectionId="0">
    <xmlCellPr id="1" uniqueName="sam_pr">
      <xmlPr mapId="2" xpath="/Pisemnost/DPPDP8/VetaD/@sam_pr" xmlDataType="decimal"/>
    </xmlCellPr>
  </singleXmlCell>
  <singleXmlCell id="25" r="B6" connectionId="0">
    <xmlCellPr id="1" uniqueName="d_uv">
      <xmlPr mapId="2" xpath="/Pisemnost/DPPDP8/VetaD/@d_uv" xmlDataType="string"/>
    </xmlCellPr>
  </singleXmlCell>
  <singleXmlCell id="26" r="B32" connectionId="0">
    <xmlCellPr id="1" uniqueName="c_nace">
      <xmlPr mapId="2" xpath="/Pisemnost/DPPDP8/VetaD/@c_nace" xmlDataType="decimal"/>
    </xmlCellPr>
  </singleXmlCell>
  <singleXmlCell id="27" r="B31" connectionId="0">
    <xmlCellPr id="1" uniqueName="dan_por">
      <xmlPr mapId="2" xpath="/Pisemnost/DPPDP8/VetaD/@dan_por" xmlDataType="string"/>
    </xmlCellPr>
  </singleXmlCell>
  <singleXmlCell id="28" r="B8" connectionId="0">
    <xmlCellPr id="1" uniqueName="dokument">
      <xmlPr mapId="2" xpath="/Pisemnost/DPPDP8/VetaD/@dokument" xmlDataType="anyType"/>
    </xmlCellPr>
  </singleXmlCell>
  <singleXmlCell id="30" r="B18" connectionId="0">
    <xmlCellPr id="1" uniqueName="kc_v_1">
      <xmlPr mapId="2" xpath="/Pisemnost/DPPDP8/VetaD/@kc_v_1" xmlDataType="decimal"/>
    </xmlCellPr>
  </singleXmlCell>
  <singleXmlCell id="33" r="B38" connectionId="0">
    <xmlCellPr id="1" uniqueName="uv_rozsah">
      <xmlPr mapId="2" xpath="/Pisemnost/DPPDP8/VetaD/@uv_rozsah" xmlDataType="string"/>
    </xmlCellPr>
  </singleXmlCell>
  <singleXmlCell id="59" r="B19" connectionId="0">
    <xmlCellPr id="1" uniqueName="kc_v_2">
      <xmlPr mapId="2" xpath="/Pisemnost/DPPDP8/VetaD/@kc_v_2" xmlDataType="decimal"/>
    </xmlCellPr>
  </singleXmlCell>
  <singleXmlCell id="67" r="B11" connectionId="0">
    <xmlCellPr id="1" uniqueName="kc_dppiv1">
      <xmlPr mapId="2" xpath="/Pisemnost/DPPDP8/VetaD/@kc_dppiv1" xmlDataType="decimal"/>
    </xmlCellPr>
  </singleXmlCell>
  <singleXmlCell id="69" r="B26" connectionId="0">
    <xmlCellPr id="1" uniqueName="typ_popldpp">
      <xmlPr mapId="2" xpath="/Pisemnost/DPPDP8/VetaD/@typ_popldpp" xmlDataType="string"/>
    </xmlCellPr>
  </singleXmlCell>
  <singleXmlCell id="72" r="E20" connectionId="0">
    <xmlCellPr id="1" uniqueName="ulice">
      <xmlPr mapId="2" xpath="/Pisemnost/DPPDP8/VetaP/@ulice" xmlDataType="string"/>
    </xmlCellPr>
  </singleXmlCell>
  <singleXmlCell id="74" r="E21" connectionId="0">
    <xmlCellPr id="1" uniqueName="zast_dat_nar">
      <xmlPr mapId="2" xpath="/Pisemnost/DPPDP8/VetaP/@zast_dat_nar" xmlDataType="string"/>
    </xmlCellPr>
  </singleXmlCell>
  <singleXmlCell id="75" r="E19" connectionId="0">
    <xmlCellPr id="1" uniqueName="stat">
      <xmlPr mapId="2" xpath="/Pisemnost/DPPDP8/VetaP/@stat" xmlDataType="string"/>
    </xmlCellPr>
  </singleXmlCell>
  <singleXmlCell id="76" r="E8" connectionId="0">
    <xmlCellPr id="1" uniqueName="c_telef">
      <xmlPr mapId="2" xpath="/Pisemnost/DPPDP8/VetaP/@c_telef" xmlDataType="string"/>
    </xmlCellPr>
  </singleXmlCell>
  <singleXmlCell id="77" r="E5" connectionId="0">
    <xmlCellPr id="1" uniqueName="c_orient">
      <xmlPr mapId="2" xpath="/Pisemnost/DPPDP8/VetaP/@c_orient" xmlDataType="string"/>
    </xmlCellPr>
  </singleXmlCell>
  <singleXmlCell id="84" r="E24" connectionId="0">
    <xmlCellPr id="1" uniqueName="zast_jmeno">
      <xmlPr mapId="2" xpath="/Pisemnost/DPPDP8/VetaP/@zast_jmeno" xmlDataType="string"/>
    </xmlCellPr>
  </singleXmlCell>
  <singleXmlCell id="85" r="E23" connectionId="0">
    <xmlCellPr id="1" uniqueName="zast_ic">
      <xmlPr mapId="2" xpath="/Pisemnost/DPPDP8/VetaP/@zast_ic" xmlDataType="string"/>
    </xmlCellPr>
  </singleXmlCell>
  <singleXmlCell id="104" r="E6" connectionId="0">
    <xmlCellPr id="1" uniqueName="c_pop">
      <xmlPr mapId="2" xpath="/Pisemnost/DPPDP8/VetaP/@c_pop" xmlDataType="decimal"/>
    </xmlCellPr>
  </singleXmlCell>
  <singleXmlCell id="127" r="E9" connectionId="0">
    <xmlCellPr id="1" uniqueName="dic">
      <xmlPr mapId="2" xpath="/Pisemnost/DPPDP8/VetaP/@dic" xmlDataType="string"/>
    </xmlCellPr>
  </singleXmlCell>
  <singleXmlCell id="128" r="E25" connectionId="0">
    <xmlCellPr id="1" uniqueName="zast_kod">
      <xmlPr mapId="2" xpath="/Pisemnost/DPPDP8/VetaP/@zast_kod" xmlDataType="string"/>
    </xmlCellPr>
  </singleXmlCell>
  <singleXmlCell id="129" r="E26" connectionId="0">
    <xmlCellPr id="1" uniqueName="zast_nazev">
      <xmlPr mapId="2" xpath="/Pisemnost/DPPDP8/VetaP/@zast_nazev" xmlDataType="string"/>
    </xmlCellPr>
  </singleXmlCell>
  <singleXmlCell id="130" r="E12" connectionId="0">
    <xmlCellPr id="1" uniqueName="naz_obce">
      <xmlPr mapId="2" xpath="/Pisemnost/DPPDP8/VetaP/@naz_obce" xmlDataType="string"/>
    </xmlCellPr>
  </singleXmlCell>
  <singleXmlCell id="131" r="E29" connectionId="0">
    <xmlCellPr id="1" uniqueName="zkrobchjm">
      <xmlPr mapId="2" xpath="/Pisemnost/DPPDP8/VetaP/@zkrobchjm" xmlDataType="string"/>
    </xmlCellPr>
  </singleXmlCell>
  <singleXmlCell id="132" r="E28" connectionId="0">
    <xmlCellPr id="1" uniqueName="zast_typ">
      <xmlPr mapId="2" xpath="/Pisemnost/DPPDP8/VetaP/@zast_typ" xmlDataType="string"/>
    </xmlCellPr>
  </singleXmlCell>
  <singleXmlCell id="133" r="E4" connectionId="0">
    <xmlCellPr id="1" uniqueName="c_obce">
      <xmlPr mapId="2" xpath="/Pisemnost/DPPDP8/VetaP/@c_obce" xmlDataType="decimal"/>
    </xmlCellPr>
  </singleXmlCell>
  <singleXmlCell id="135" r="B3" connectionId="0">
    <xmlCellPr id="1" uniqueName="c_pracufo">
      <xmlPr mapId="2" xpath="/Pisemnost/DPPDP8/VetaP/@c_pracufo" xmlDataType="decimal"/>
    </xmlCellPr>
  </singleXmlCell>
  <singleXmlCell id="136" r="E11" connectionId="0">
    <xmlCellPr id="1" uniqueName="k_stat">
      <xmlPr mapId="2" xpath="/Pisemnost/DPPDP8/VetaP/@k_stat" xmlDataType="string"/>
    </xmlCellPr>
  </singleXmlCell>
  <singleXmlCell id="137" r="E17" connectionId="0">
    <xmlCellPr id="1" uniqueName="psc">
      <xmlPr mapId="2" xpath="/Pisemnost/DPPDP8/VetaP/@psc" xmlDataType="string"/>
    </xmlCellPr>
  </singleXmlCell>
  <singleXmlCell id="138" r="E22" connectionId="0">
    <xmlCellPr id="1" uniqueName="zast_ev_cislo">
      <xmlPr mapId="2" xpath="/Pisemnost/DPPDP8/VetaP/@zast_ev_cislo" xmlDataType="string"/>
    </xmlCellPr>
  </singleXmlCell>
  <singleXmlCell id="139" r="E2" connectionId="0">
    <xmlCellPr id="1" uniqueName="c_faxu">
      <xmlPr mapId="2" xpath="/Pisemnost/DPPDP8/VetaP/@c_faxu" xmlDataType="string"/>
    </xmlCellPr>
  </singleXmlCell>
  <singleXmlCell id="140" r="E14" connectionId="0">
    <xmlCellPr id="1" uniqueName="opr_postaveni">
      <xmlPr mapId="2" xpath="/Pisemnost/DPPDP8/VetaP/@opr_postaveni" xmlDataType="string"/>
    </xmlCellPr>
  </singleXmlCell>
  <singleXmlCell id="141" r="E18" connectionId="0">
    <xmlCellPr id="1" uniqueName="rod_c">
      <xmlPr mapId="2" xpath="/Pisemnost/DPPDP8/VetaP/@rod_c" xmlDataType="string"/>
    </xmlCellPr>
  </singleXmlCell>
  <singleXmlCell id="142" r="E13" connectionId="0">
    <xmlCellPr id="1" uniqueName="opr_jmeno">
      <xmlPr mapId="2" xpath="/Pisemnost/DPPDP8/VetaP/@opr_jmeno" xmlDataType="string"/>
    </xmlCellPr>
  </singleXmlCell>
  <singleXmlCell id="143" r="E15" connectionId="0">
    <xmlCellPr id="1" uniqueName="opr_prijmeni">
      <xmlPr mapId="2" xpath="/Pisemnost/DPPDP8/VetaP/@opr_prijmeni" xmlDataType="string"/>
    </xmlCellPr>
  </singleXmlCell>
  <singleXmlCell id="144" r="E27" connectionId="0">
    <xmlCellPr id="1" uniqueName="zast_prijmeni">
      <xmlPr mapId="2" xpath="/Pisemnost/DPPDP8/VetaP/@zast_prijmeni" xmlDataType="string"/>
    </xmlCellPr>
  </singleXmlCell>
  <singleXmlCell id="146" r="J3" connectionId="0">
    <xmlCellPr id="1" uniqueName="d_hospvysl">
      <xmlPr mapId="2" xpath="/Pisemnost/DPPDP8/VetaO/@d_hospvysl" xmlDataType="string"/>
    </xmlCellPr>
  </singleXmlCell>
  <singleXmlCell id="147" r="Y3" connectionId="0">
    <xmlCellPr id="1" uniqueName="kc_ii210_230">
      <xmlPr mapId="2" xpath="/Pisemnost/DPPDP8/VetaO/@kc_ii210_230" xmlDataType="decimal"/>
    </xmlCellPr>
  </singleXmlCell>
  <singleXmlCell id="148" r="S3" connectionId="0">
    <xmlCellPr id="1" uniqueName="kc_ii180_160">
      <xmlPr mapId="2" xpath="/Pisemnost/DPPDP8/VetaO/@kc_ii180_160" xmlDataType="decimal"/>
    </xmlCellPr>
  </singleXmlCell>
  <singleXmlCell id="149" r="BD3" connectionId="0">
    <xmlCellPr id="1" uniqueName="kc_ii_334">
      <xmlPr mapId="2" xpath="/Pisemnost/DPPDP8/VetaO/@kc_ii_334" xmlDataType="decimal"/>
    </xmlCellPr>
  </singleXmlCell>
  <singleXmlCell id="150" r="BE3" connectionId="0">
    <xmlCellPr id="1" uniqueName="kc_ii_335">
      <xmlPr mapId="2" xpath="/Pisemnost/DPPDP8/VetaO/@kc_ii_335" xmlDataType="decimal"/>
    </xmlCellPr>
  </singleXmlCell>
  <singleXmlCell id="151" r="AU3" connectionId="0">
    <xmlCellPr id="1" uniqueName="kc_ii_109">
      <xmlPr mapId="2" xpath="/Pisemnost/DPPDP8/VetaO/@kc_ii_109" xmlDataType="decimal"/>
    </xmlCellPr>
  </singleXmlCell>
  <singleXmlCell id="152" r="BG3" connectionId="0">
    <xmlCellPr id="1" uniqueName="kc_ii_360">
      <xmlPr mapId="2" xpath="/Pisemnost/DPPDP8/VetaO/@kc_ii_360" xmlDataType="decimal"/>
    </xmlCellPr>
  </singleXmlCell>
  <singleXmlCell id="153" r="AY3" connectionId="0">
    <xmlCellPr id="1" uniqueName="kc_ii_242">
      <xmlPr mapId="2" xpath="/Pisemnost/DPPDP8/VetaO/@kc_ii_242" xmlDataType="decimal"/>
    </xmlCellPr>
  </singleXmlCell>
  <singleXmlCell id="154" r="AZ3" connectionId="0">
    <xmlCellPr id="1" uniqueName="kc_ii_243">
      <xmlPr mapId="2" xpath="/Pisemnost/DPPDP8/VetaO/@kc_ii_243" xmlDataType="decimal"/>
    </xmlCellPr>
  </singleXmlCell>
  <singleXmlCell id="155" r="AX3" connectionId="0">
    <xmlCellPr id="1" uniqueName="kc_ii_220">
      <xmlPr mapId="2" xpath="/Pisemnost/DPPDP8/VetaO/@kc_ii_220" xmlDataType="decimal"/>
    </xmlCellPr>
  </singleXmlCell>
  <singleXmlCell id="156" r="BF3" connectionId="0">
    <xmlCellPr id="1" uniqueName="kc_ii_340">
      <xmlPr mapId="2" xpath="/Pisemnost/DPPDP8/VetaO/@kc_ii_340" xmlDataType="decimal"/>
    </xmlCellPr>
  </singleXmlCell>
  <singleXmlCell id="157" r="BC3" connectionId="0">
    <xmlCellPr id="1" uniqueName="kc_ii_333">
      <xmlPr mapId="2" xpath="/Pisemnost/DPPDP8/VetaO/@kc_ii_333" xmlDataType="decimal"/>
    </xmlCellPr>
  </singleXmlCell>
  <singleXmlCell id="158" r="BA3" connectionId="0">
    <xmlCellPr id="1" uniqueName="kc_ii_331">
      <xmlPr mapId="2" xpath="/Pisemnost/DPPDP8/VetaO/@kc_ii_331" xmlDataType="decimal"/>
    </xmlCellPr>
  </singleXmlCell>
  <singleXmlCell id="159" r="BB3" connectionId="0">
    <xmlCellPr id="1" uniqueName="kc_ii_332">
      <xmlPr mapId="2" xpath="/Pisemnost/DPPDP8/VetaO/@kc_ii_332" xmlDataType="decimal"/>
    </xmlCellPr>
  </singleXmlCell>
  <singleXmlCell id="160" r="AV3" connectionId="0">
    <xmlCellPr id="1" uniqueName="kc_ii_111">
      <xmlPr mapId="2" xpath="/Pisemnost/DPPDP8/VetaO/@kc_ii_111" xmlDataType="decimal"/>
    </xmlCellPr>
  </singleXmlCell>
  <singleXmlCell id="161" r="AW3" connectionId="0">
    <xmlCellPr id="1" uniqueName="kc_ii_112">
      <xmlPr mapId="2" xpath="/Pisemnost/DPPDP8/VetaO/@kc_ii_112" xmlDataType="decimal"/>
    </xmlCellPr>
  </singleXmlCell>
  <singleXmlCell id="162" r="AB3" connectionId="0">
    <xmlCellPr id="1" uniqueName="kc_ii230_250">
      <xmlPr mapId="2" xpath="/Pisemnost/DPPDP8/VetaO/@kc_ii230_250" xmlDataType="decimal"/>
    </xmlCellPr>
  </singleXmlCell>
  <singleXmlCell id="163" r="AF3" connectionId="0">
    <xmlCellPr id="1" uniqueName="kc_ii260_270">
      <xmlPr mapId="2" xpath="/Pisemnost/DPPDP8/VetaO/@kc_ii260_270" xmlDataType="decimal"/>
    </xmlCellPr>
  </singleXmlCell>
  <singleXmlCell id="164" r="AD3" connectionId="0">
    <xmlCellPr id="1" uniqueName="kc_ii240_260">
      <xmlPr mapId="2" xpath="/Pisemnost/DPPDP8/VetaO/@kc_ii240_260" xmlDataType="decimal"/>
    </xmlCellPr>
  </singleXmlCell>
  <singleXmlCell id="165" r="U3" connectionId="0">
    <xmlCellPr id="1" uniqueName="kc_ii182_162">
      <xmlPr mapId="2" xpath="/Pisemnost/DPPDP8/VetaO/@kc_ii182_162" xmlDataType="decimal"/>
    </xmlCellPr>
  </singleXmlCell>
  <singleXmlCell id="167" r="Q3" connectionId="0">
    <xmlCellPr id="1" uniqueName="kc_ii150_140">
      <xmlPr mapId="2" xpath="/Pisemnost/DPPDP8/VetaO/@kc_ii150_140" xmlDataType="decimal"/>
    </xmlCellPr>
  </singleXmlCell>
  <singleXmlCell id="168" r="P3" connectionId="0">
    <xmlCellPr id="1" uniqueName="kc_ii140_130">
      <xmlPr mapId="2" xpath="/Pisemnost/DPPDP8/VetaO/@kc_ii140_130" xmlDataType="decimal"/>
    </xmlCellPr>
  </singleXmlCell>
  <singleXmlCell id="169" r="K3" connectionId="0">
    <xmlCellPr id="1" uniqueName="kc_ii10_10">
      <xmlPr mapId="2" xpath="/Pisemnost/DPPDP8/VetaO/@kc_ii10_10" xmlDataType="decimal"/>
    </xmlCellPr>
  </singleXmlCell>
  <singleXmlCell id="170" r="L3" connectionId="0">
    <xmlCellPr id="1" uniqueName="kc_ii110_100">
      <xmlPr mapId="2" xpath="/Pisemnost/DPPDP8/VetaO/@kc_ii110_100" xmlDataType="decimal"/>
    </xmlCellPr>
  </singleXmlCell>
  <singleXmlCell id="171" r="M3" connectionId="0">
    <xmlCellPr id="1" uniqueName="kc_ii111_101">
      <xmlPr mapId="2" xpath="/Pisemnost/DPPDP8/VetaO/@kc_ii111_101" xmlDataType="decimal"/>
    </xmlCellPr>
  </singleXmlCell>
  <singleXmlCell id="172" r="N3" connectionId="0">
    <xmlCellPr id="1" uniqueName="kc_ii120_110">
      <xmlPr mapId="2" xpath="/Pisemnost/DPPDP8/VetaO/@kc_ii120_110" xmlDataType="decimal"/>
    </xmlCellPr>
  </singleXmlCell>
  <singleXmlCell id="173" r="O3" connectionId="0">
    <xmlCellPr id="1" uniqueName="kc_ii130_120">
      <xmlPr mapId="2" xpath="/Pisemnost/DPPDP8/VetaO/@kc_ii130_120" xmlDataType="decimal"/>
    </xmlCellPr>
  </singleXmlCell>
  <singleXmlCell id="174" r="R3" connectionId="0">
    <xmlCellPr id="1" uniqueName="kc_ii170_150">
      <xmlPr mapId="2" xpath="/Pisemnost/DPPDP8/VetaO/@kc_ii170_150" xmlDataType="decimal"/>
    </xmlCellPr>
  </singleXmlCell>
  <singleXmlCell id="175" r="T3" connectionId="0">
    <xmlCellPr id="1" uniqueName="kc_ii181_161">
      <xmlPr mapId="2" xpath="/Pisemnost/DPPDP8/VetaO/@kc_ii181_161" xmlDataType="decimal"/>
    </xmlCellPr>
  </singleXmlCell>
  <singleXmlCell id="176" r="V3" connectionId="0">
    <xmlCellPr id="1" uniqueName="kc_ii190_170">
      <xmlPr mapId="2" xpath="/Pisemnost/DPPDP8/VetaO/@kc_ii190_170" xmlDataType="decimal"/>
    </xmlCellPr>
  </singleXmlCell>
  <singleXmlCell id="177" r="X3" connectionId="0">
    <xmlCellPr id="1" uniqueName="kc_ii201_201">
      <xmlPr mapId="2" xpath="/Pisemnost/DPPDP8/VetaO/@kc_ii201_201" xmlDataType="decimal"/>
    </xmlCellPr>
  </singleXmlCell>
  <singleXmlCell id="178" r="W3" connectionId="0">
    <xmlCellPr id="1" uniqueName="kc_ii200_200">
      <xmlPr mapId="2" xpath="/Pisemnost/DPPDP8/VetaO/@kc_ii200_200" xmlDataType="decimal"/>
    </xmlCellPr>
  </singleXmlCell>
  <singleXmlCell id="180" r="AP3" connectionId="0">
    <xmlCellPr id="1" uniqueName="kc_ii50_40">
      <xmlPr mapId="2" xpath="/Pisemnost/DPPDP8/VetaO/@kc_ii50_40" xmlDataType="decimal"/>
    </xmlCellPr>
  </singleXmlCell>
  <singleXmlCell id="181" r="AO3" connectionId="0">
    <xmlCellPr id="1" uniqueName="kc_ii40_30">
      <xmlPr mapId="2" xpath="/Pisemnost/DPPDP8/VetaO/@kc_ii40_30" xmlDataType="decimal"/>
    </xmlCellPr>
  </singleXmlCell>
  <singleXmlCell id="182" r="AE3" connectionId="0">
    <xmlCellPr id="1" uniqueName="kc_ii250_210">
      <xmlPr mapId="2" xpath="/Pisemnost/DPPDP8/VetaO/@kc_ii250_210" xmlDataType="decimal"/>
    </xmlCellPr>
  </singleXmlCell>
  <singleXmlCell id="183" r="AI3" connectionId="0">
    <xmlCellPr id="1" uniqueName="kc_ii290_300">
      <xmlPr mapId="2" xpath="/Pisemnost/DPPDP8/VetaO/@kc_ii290_300" xmlDataType="decimal"/>
    </xmlCellPr>
  </singleXmlCell>
  <singleXmlCell id="184" r="Z3" connectionId="0">
    <xmlCellPr id="1" uniqueName="kc_ii220_240">
      <xmlPr mapId="2" xpath="/Pisemnost/DPPDP8/VetaO/@kc_ii220_240" xmlDataType="decimal"/>
    </xmlCellPr>
  </singleXmlCell>
  <singleXmlCell id="185" r="AC3" connectionId="0">
    <xmlCellPr id="1" uniqueName="kc_ii231_251">
      <xmlPr mapId="2" xpath="/Pisemnost/DPPDP8/VetaO/@kc_ii231_251" xmlDataType="decimal"/>
    </xmlCellPr>
  </singleXmlCell>
  <singleXmlCell id="186" r="AG3" connectionId="0">
    <xmlCellPr id="1" uniqueName="kc_ii270_280">
      <xmlPr mapId="2" xpath="/Pisemnost/DPPDP8/VetaO/@kc_ii270_280" xmlDataType="decimal"/>
    </xmlCellPr>
  </singleXmlCell>
  <singleXmlCell id="187" r="AH3" connectionId="0">
    <xmlCellPr id="1" uniqueName="kc_ii280_290">
      <xmlPr mapId="2" xpath="/Pisemnost/DPPDP8/VetaO/@kc_ii280_290" xmlDataType="decimal"/>
    </xmlCellPr>
  </singleXmlCell>
  <singleXmlCell id="188" r="AT3" connectionId="0">
    <xmlCellPr id="1" uniqueName="kc_ii80_70">
      <xmlPr mapId="2" xpath="/Pisemnost/DPPDP8/VetaO/@kc_ii80_70" xmlDataType="decimal"/>
    </xmlCellPr>
  </singleXmlCell>
  <singleXmlCell id="189" r="AM3" connectionId="0">
    <xmlCellPr id="1" uniqueName="kc_ii310_320">
      <xmlPr mapId="2" xpath="/Pisemnost/DPPDP8/VetaO/@kc_ii310_320" xmlDataType="decimal"/>
    </xmlCellPr>
  </singleXmlCell>
  <singleXmlCell id="191" r="AR3" connectionId="0">
    <xmlCellPr id="1" uniqueName="kc_ii71_61">
      <xmlPr mapId="2" xpath="/Pisemnost/DPPDP8/VetaO/@kc_ii71_61" xmlDataType="decimal"/>
    </xmlCellPr>
  </singleXmlCell>
  <singleXmlCell id="192" r="AK3" connectionId="0">
    <xmlCellPr id="1" uniqueName="kc_ii300_310">
      <xmlPr mapId="2" xpath="/Pisemnost/DPPDP8/VetaO/@kc_ii300_310" xmlDataType="decimal"/>
    </xmlCellPr>
  </singleXmlCell>
  <singleXmlCell id="193" r="AL3" connectionId="0">
    <xmlCellPr id="1" uniqueName="kc_ii30_20">
      <xmlPr mapId="2" xpath="/Pisemnost/DPPDP8/VetaO/@kc_ii30_20" xmlDataType="decimal"/>
    </xmlCellPr>
  </singleXmlCell>
  <singleXmlCell id="194" r="AJ3" connectionId="0">
    <xmlCellPr id="1" uniqueName="kc_ii291_301">
      <xmlPr mapId="2" xpath="/Pisemnost/DPPDP8/VetaO/@kc_ii291_301" xmlDataType="decimal"/>
    </xmlCellPr>
  </singleXmlCell>
  <singleXmlCell id="195" r="AN3" connectionId="0">
    <xmlCellPr id="1" uniqueName="kc_ii320_330">
      <xmlPr mapId="2" xpath="/Pisemnost/DPPDP8/VetaO/@kc_ii320_330" xmlDataType="decimal"/>
    </xmlCellPr>
  </singleXmlCell>
  <singleXmlCell id="196" r="AQ3" connectionId="0">
    <xmlCellPr id="1" uniqueName="kc_ii60_50">
      <xmlPr mapId="2" xpath="/Pisemnost/DPPDP8/VetaO/@kc_ii60_50" xmlDataType="decimal"/>
    </xmlCellPr>
  </singleXmlCell>
  <singleXmlCell id="197" r="AS3" connectionId="0">
    <xmlCellPr id="1" uniqueName="kc_ii72_62">
      <xmlPr mapId="2" xpath="/Pisemnost/DPPDP8/VetaO/@kc_ii72_62" xmlDataType="decimal"/>
    </xmlCellPr>
  </singleXmlCell>
  <singleXmlCell id="198" r="BL3" connectionId="0">
    <xmlCellPr id="1" uniqueName="text_ii72_62">
      <xmlPr mapId="2" xpath="/Pisemnost/DPPDP8/VetaO/@text_ii72_62" xmlDataType="string"/>
    </xmlCellPr>
  </singleXmlCell>
  <singleXmlCell id="199" r="BI3" connectionId="0">
    <xmlCellPr id="1" uniqueName="text_ii182_162">
      <xmlPr mapId="2" xpath="/Pisemnost/DPPDP8/VetaO/@text_ii182_162" xmlDataType="string"/>
    </xmlCellPr>
  </singleXmlCell>
  <singleXmlCell id="200" r="AA3" connectionId="0">
    <xmlCellPr id="1" uniqueName="kc_ii221_241">
      <xmlPr mapId="2" xpath="/Pisemnost/DPPDP8/VetaO/@kc_ii221_241" xmlDataType="decimal"/>
    </xmlCellPr>
  </singleXmlCell>
  <singleXmlCell id="201" r="BJ3" connectionId="0">
    <xmlCellPr id="1" uniqueName="text_ii221_241">
      <xmlPr mapId="2" xpath="/Pisemnost/DPPDP8/VetaO/@text_ii221_241" xmlDataType="string"/>
    </xmlCellPr>
  </singleXmlCell>
  <singleXmlCell id="202" r="BK3" connectionId="0">
    <xmlCellPr id="1" uniqueName="text_ii291_301">
      <xmlPr mapId="2" xpath="/Pisemnost/DPPDP8/VetaO/@text_ii291_301" xmlDataType="string"/>
    </xmlCellPr>
  </singleXmlCell>
  <singleXmlCell id="208" r="I107" connectionId="0">
    <xmlCellPr id="1" uniqueName="pr1f_sl_1_r4_do">
      <xmlPr mapId="2" xpath="/Pisemnost/DPPDP8/VetaJ/@pr1f_sl_1_r4_do" xmlDataType="string"/>
    </xmlCellPr>
  </singleXmlCell>
  <singleXmlCell id="209" r="F107" connectionId="0">
    <xmlCellPr id="1" uniqueName="pr1f_sl_1_r2_od">
      <xmlPr mapId="2" xpath="/Pisemnost/DPPDP8/VetaJ/@pr1f_sl_1_r2_od" xmlDataType="string"/>
    </xmlCellPr>
  </singleXmlCell>
  <singleXmlCell id="210" r="M107" connectionId="0">
    <xmlCellPr id="1" uniqueName="pr1f_sl_2_r3">
      <xmlPr mapId="2" xpath="/Pisemnost/DPPDP8/VetaJ/@pr1f_sl_2_r3" xmlDataType="decimal"/>
    </xmlCellPr>
  </singleXmlCell>
  <singleXmlCell id="211" r="N107" connectionId="0">
    <xmlCellPr id="1" uniqueName="pr1f_sl_2_r4">
      <xmlPr mapId="2" xpath="/Pisemnost/DPPDP8/VetaJ/@pr1f_sl_2_r4" xmlDataType="decimal"/>
    </xmlCellPr>
  </singleXmlCell>
  <singleXmlCell id="212" r="R107" connectionId="0">
    <xmlCellPr id="1" uniqueName="pr1f_sl_3_r4">
      <xmlPr mapId="2" xpath="/Pisemnost/DPPDP8/VetaJ/@pr1f_sl_3_r4" xmlDataType="decimal"/>
    </xmlCellPr>
  </singleXmlCell>
  <singleXmlCell id="213" r="H107" connectionId="0">
    <xmlCellPr id="1" uniqueName="pr1f_sl_1_r3_od">
      <xmlPr mapId="2" xpath="/Pisemnost/DPPDP8/VetaJ/@pr1f_sl_1_r3_od" xmlDataType="string"/>
    </xmlCellPr>
  </singleXmlCell>
  <singleXmlCell id="214" r="S107" connectionId="0">
    <xmlCellPr id="1" uniqueName="pr1f_sl_4_r1">
      <xmlPr mapId="2" xpath="/Pisemnost/DPPDP8/VetaJ/@pr1f_sl_4_r1" xmlDataType="decimal"/>
    </xmlCellPr>
  </singleXmlCell>
  <singleXmlCell id="215" r="J107" connectionId="0">
    <xmlCellPr id="1" uniqueName="pr1f_sl_1_r4_od">
      <xmlPr mapId="2" xpath="/Pisemnost/DPPDP8/VetaJ/@pr1f_sl_1_r4_od" xmlDataType="string"/>
    </xmlCellPr>
  </singleXmlCell>
  <singleXmlCell id="216" r="K107" connectionId="0">
    <xmlCellPr id="1" uniqueName="pr1f_sl_2_r1">
      <xmlPr mapId="2" xpath="/Pisemnost/DPPDP8/VetaJ/@pr1f_sl_2_r1" xmlDataType="decimal"/>
    </xmlCellPr>
  </singleXmlCell>
  <singleXmlCell id="217" r="Z107" connectionId="0">
    <xmlCellPr id="1" uniqueName="pr1f_sl_5_r3">
      <xmlPr mapId="2" xpath="/Pisemnost/DPPDP8/VetaJ/@pr1f_sl_5_r3" xmlDataType="decimal"/>
    </xmlCellPr>
  </singleXmlCell>
  <singleXmlCell id="218" r="C107" connectionId="0">
    <xmlCellPr id="1" uniqueName="pr1f_sl_1_r1_do">
      <xmlPr mapId="2" xpath="/Pisemnost/DPPDP8/VetaJ/@pr1f_sl_1_r1_do" xmlDataType="string"/>
    </xmlCellPr>
  </singleXmlCell>
  <singleXmlCell id="219" r="D107" connectionId="0">
    <xmlCellPr id="1" uniqueName="pr1f_sl_1_r1_od">
      <xmlPr mapId="2" xpath="/Pisemnost/DPPDP8/VetaJ/@pr1f_sl_1_r1_od" xmlDataType="string"/>
    </xmlCellPr>
  </singleXmlCell>
  <singleXmlCell id="220" r="G107" connectionId="0">
    <xmlCellPr id="1" uniqueName="pr1f_sl_1_r3_do">
      <xmlPr mapId="2" xpath="/Pisemnost/DPPDP8/VetaJ/@pr1f_sl_1_r3_do" xmlDataType="string"/>
    </xmlCellPr>
  </singleXmlCell>
  <singleXmlCell id="221" r="E107" connectionId="0">
    <xmlCellPr id="1" uniqueName="pr1f_sl_1_r2_do">
      <xmlPr mapId="2" xpath="/Pisemnost/DPPDP8/VetaJ/@pr1f_sl_1_r2_do" xmlDataType="string"/>
    </xmlCellPr>
  </singleXmlCell>
  <singleXmlCell id="222" r="L107" connectionId="0">
    <xmlCellPr id="1" uniqueName="pr1f_sl_2_r2">
      <xmlPr mapId="2" xpath="/Pisemnost/DPPDP8/VetaJ/@pr1f_sl_2_r2" xmlDataType="decimal"/>
    </xmlCellPr>
  </singleXmlCell>
  <singleXmlCell id="223" r="O107" connectionId="0">
    <xmlCellPr id="1" uniqueName="pr1f_sl_3_r1">
      <xmlPr mapId="2" xpath="/Pisemnost/DPPDP8/VetaJ/@pr1f_sl_3_r1" xmlDataType="decimal"/>
    </xmlCellPr>
  </singleXmlCell>
  <singleXmlCell id="224" r="P107" connectionId="0">
    <xmlCellPr id="1" uniqueName="pr1f_sl_3_r2">
      <xmlPr mapId="2" xpath="/Pisemnost/DPPDP8/VetaJ/@pr1f_sl_3_r2" xmlDataType="decimal"/>
    </xmlCellPr>
  </singleXmlCell>
  <singleXmlCell id="225" r="Q107" connectionId="0">
    <xmlCellPr id="1" uniqueName="pr1f_sl_3_r3">
      <xmlPr mapId="2" xpath="/Pisemnost/DPPDP8/VetaJ/@pr1f_sl_3_r3" xmlDataType="decimal"/>
    </xmlCellPr>
  </singleXmlCell>
  <singleXmlCell id="226" r="T107" connectionId="0">
    <xmlCellPr id="1" uniqueName="pr1f_sl_4_r2">
      <xmlPr mapId="2" xpath="/Pisemnost/DPPDP8/VetaJ/@pr1f_sl_4_r2" xmlDataType="decimal"/>
    </xmlCellPr>
  </singleXmlCell>
  <singleXmlCell id="227" r="U107" connectionId="0">
    <xmlCellPr id="1" uniqueName="pr1f_sl_4_r3">
      <xmlPr mapId="2" xpath="/Pisemnost/DPPDP8/VetaJ/@pr1f_sl_4_r3" xmlDataType="decimal"/>
    </xmlCellPr>
  </singleXmlCell>
  <singleXmlCell id="228" r="V107" connectionId="0">
    <xmlCellPr id="1" uniqueName="pr1f_sl_4_r4">
      <xmlPr mapId="2" xpath="/Pisemnost/DPPDP8/VetaJ/@pr1f_sl_4_r4" xmlDataType="decimal"/>
    </xmlCellPr>
  </singleXmlCell>
  <singleXmlCell id="229" r="W107" connectionId="0">
    <xmlCellPr id="1" uniqueName="pr1f_sl_4_r5">
      <xmlPr mapId="2" xpath="/Pisemnost/DPPDP8/VetaJ/@pr1f_sl_4_r5" xmlDataType="decimal"/>
    </xmlCellPr>
  </singleXmlCell>
  <singleXmlCell id="230" r="X107" connectionId="0">
    <xmlCellPr id="1" uniqueName="pr1f_sl_5_r1">
      <xmlPr mapId="2" xpath="/Pisemnost/DPPDP8/VetaJ/@pr1f_sl_5_r1" xmlDataType="decimal"/>
    </xmlCellPr>
  </singleXmlCell>
  <singleXmlCell id="231" r="Y107" connectionId="0">
    <xmlCellPr id="1" uniqueName="pr1f_sl_5_r2">
      <xmlPr mapId="2" xpath="/Pisemnost/DPPDP8/VetaJ/@pr1f_sl_5_r2" xmlDataType="decimal"/>
    </xmlCellPr>
  </singleXmlCell>
  <singleXmlCell id="232" r="AA107" connectionId="0">
    <xmlCellPr id="1" uniqueName="pr1f_sl_5_r4">
      <xmlPr mapId="2" xpath="/Pisemnost/DPPDP8/VetaJ/@pr1f_sl_5_r4" xmlDataType="decimal"/>
    </xmlCellPr>
  </singleXmlCell>
  <singleXmlCell id="233" r="AB107" connectionId="0">
    <xmlCellPr id="1" uniqueName="pr1f_sl_5_r5">
      <xmlPr mapId="2" xpath="/Pisemnost/DPPDP8/VetaJ/@pr1f_sl_5_r5" xmlDataType="decimal"/>
    </xmlCellPr>
  </singleXmlCell>
  <singleXmlCell id="234" r="AH107" connectionId="0">
    <xmlCellPr id="1" uniqueName="pr1fc_sl_1_r3_od">
      <xmlPr mapId="2" xpath="/Pisemnost/DPPDP8/VetaJ/@pr1fc_sl_1_r3_od" xmlDataType="string"/>
    </xmlCellPr>
  </singleXmlCell>
  <singleXmlCell id="235" r="AI107" connectionId="0">
    <xmlCellPr id="1" uniqueName="pr1fc_sl_1_r4_do">
      <xmlPr mapId="2" xpath="/Pisemnost/DPPDP8/VetaJ/@pr1fc_sl_1_r4_do" xmlDataType="string"/>
    </xmlCellPr>
  </singleXmlCell>
  <singleXmlCell id="236" r="AM107" connectionId="0">
    <xmlCellPr id="1" uniqueName="pr1fc_sl_2_r3">
      <xmlPr mapId="2" xpath="/Pisemnost/DPPDP8/VetaJ/@pr1fc_sl_2_r3" xmlDataType="decimal"/>
    </xmlCellPr>
  </singleXmlCell>
  <singleXmlCell id="237" r="AV107" connectionId="0">
    <xmlCellPr id="1" uniqueName="pr1fc_sl_4_r4">
      <xmlPr mapId="2" xpath="/Pisemnost/DPPDP8/VetaJ/@pr1fc_sl_4_r4" xmlDataType="decimal"/>
    </xmlCellPr>
  </singleXmlCell>
  <singleXmlCell id="238" r="AQ107" connectionId="0">
    <xmlCellPr id="1" uniqueName="pr1fc_sl_3_r3">
      <xmlPr mapId="2" xpath="/Pisemnost/DPPDP8/VetaJ/@pr1fc_sl_3_r3" xmlDataType="decimal"/>
    </xmlCellPr>
  </singleXmlCell>
  <singleXmlCell id="239" r="AK107" connectionId="0">
    <xmlCellPr id="1" uniqueName="pr1fc_sl_2_r1">
      <xmlPr mapId="2" xpath="/Pisemnost/DPPDP8/VetaJ/@pr1fc_sl_2_r1" xmlDataType="decimal"/>
    </xmlCellPr>
  </singleXmlCell>
  <singleXmlCell id="240" r="AU107" connectionId="0">
    <xmlCellPr id="1" uniqueName="pr1fc_sl_4_r3">
      <xmlPr mapId="2" xpath="/Pisemnost/DPPDP8/VetaJ/@pr1fc_sl_4_r3" xmlDataType="decimal"/>
    </xmlCellPr>
  </singleXmlCell>
  <singleXmlCell id="241" r="AO107" connectionId="0">
    <xmlCellPr id="1" uniqueName="pr1fc_sl_3_r1">
      <xmlPr mapId="2" xpath="/Pisemnost/DPPDP8/VetaJ/@pr1fc_sl_3_r1" xmlDataType="decimal"/>
    </xmlCellPr>
  </singleXmlCell>
  <singleXmlCell id="242" r="AC107" connectionId="0">
    <xmlCellPr id="1" uniqueName="pr1fc_sl_1_r1_do">
      <xmlPr mapId="2" xpath="/Pisemnost/DPPDP8/VetaJ/@pr1fc_sl_1_r1_do" xmlDataType="string"/>
    </xmlCellPr>
  </singleXmlCell>
  <singleXmlCell id="243" r="AD107" connectionId="0">
    <xmlCellPr id="1" uniqueName="pr1fc_sl_1_r1_od">
      <xmlPr mapId="2" xpath="/Pisemnost/DPPDP8/VetaJ/@pr1fc_sl_1_r1_od" xmlDataType="string"/>
    </xmlCellPr>
  </singleXmlCell>
  <singleXmlCell id="244" r="AE107" connectionId="0">
    <xmlCellPr id="1" uniqueName="pr1fc_sl_1_r2_do">
      <xmlPr mapId="2" xpath="/Pisemnost/DPPDP8/VetaJ/@pr1fc_sl_1_r2_do" xmlDataType="string"/>
    </xmlCellPr>
  </singleXmlCell>
  <singleXmlCell id="245" r="AF107" connectionId="0">
    <xmlCellPr id="1" uniqueName="pr1fc_sl_1_r2_od">
      <xmlPr mapId="2" xpath="/Pisemnost/DPPDP8/VetaJ/@pr1fc_sl_1_r2_od" xmlDataType="string"/>
    </xmlCellPr>
  </singleXmlCell>
  <singleXmlCell id="246" r="AG107" connectionId="0">
    <xmlCellPr id="1" uniqueName="pr1fc_sl_1_r3_do">
      <xmlPr mapId="2" xpath="/Pisemnost/DPPDP8/VetaJ/@pr1fc_sl_1_r3_do" xmlDataType="string"/>
    </xmlCellPr>
  </singleXmlCell>
  <singleXmlCell id="247" r="AJ107" connectionId="0">
    <xmlCellPr id="1" uniqueName="pr1fc_sl_1_r4_od">
      <xmlPr mapId="2" xpath="/Pisemnost/DPPDP8/VetaJ/@pr1fc_sl_1_r4_od" xmlDataType="string"/>
    </xmlCellPr>
  </singleXmlCell>
  <singleXmlCell id="248" r="AL107" connectionId="0">
    <xmlCellPr id="1" uniqueName="pr1fc_sl_2_r2">
      <xmlPr mapId="2" xpath="/Pisemnost/DPPDP8/VetaJ/@pr1fc_sl_2_r2" xmlDataType="decimal"/>
    </xmlCellPr>
  </singleXmlCell>
  <singleXmlCell id="249" r="AN107" connectionId="0">
    <xmlCellPr id="1" uniqueName="pr1fc_sl_2_r4">
      <xmlPr mapId="2" xpath="/Pisemnost/DPPDP8/VetaJ/@pr1fc_sl_2_r4" xmlDataType="decimal"/>
    </xmlCellPr>
  </singleXmlCell>
  <singleXmlCell id="250" r="AP107" connectionId="0">
    <xmlCellPr id="1" uniqueName="pr1fc_sl_3_r2">
      <xmlPr mapId="2" xpath="/Pisemnost/DPPDP8/VetaJ/@pr1fc_sl_3_r2" xmlDataType="decimal"/>
    </xmlCellPr>
  </singleXmlCell>
  <singleXmlCell id="251" r="AR107" connectionId="0">
    <xmlCellPr id="1" uniqueName="pr1fc_sl_3_r4">
      <xmlPr mapId="2" xpath="/Pisemnost/DPPDP8/VetaJ/@pr1fc_sl_3_r4" xmlDataType="decimal"/>
    </xmlCellPr>
  </singleXmlCell>
  <singleXmlCell id="252" r="AS107" connectionId="0">
    <xmlCellPr id="1" uniqueName="pr1fc_sl_4_r1">
      <xmlPr mapId="2" xpath="/Pisemnost/DPPDP8/VetaJ/@pr1fc_sl_4_r1" xmlDataType="decimal"/>
    </xmlCellPr>
  </singleXmlCell>
  <singleXmlCell id="253" r="AT107" connectionId="0">
    <xmlCellPr id="1" uniqueName="pr1fc_sl_4_r2">
      <xmlPr mapId="2" xpath="/Pisemnost/DPPDP8/VetaJ/@pr1fc_sl_4_r2" xmlDataType="decimal"/>
    </xmlCellPr>
  </singleXmlCell>
  <singleXmlCell id="254" r="AW107" connectionId="0">
    <xmlCellPr id="1" uniqueName="pr1fc_sl_4_r5">
      <xmlPr mapId="2" xpath="/Pisemnost/DPPDP8/VetaJ/@pr1fc_sl_4_r5" xmlDataType="decimal"/>
    </xmlCellPr>
  </singleXmlCell>
  <singleXmlCell id="255" r="AX107" connectionId="0">
    <xmlCellPr id="1" uniqueName="pr1fc_sl_5_r1">
      <xmlPr mapId="2" xpath="/Pisemnost/DPPDP8/VetaJ/@pr1fc_sl_5_r1" xmlDataType="decimal"/>
    </xmlCellPr>
  </singleXmlCell>
  <singleXmlCell id="256" r="AY107" connectionId="0">
    <xmlCellPr id="1" uniqueName="pr1fc_sl_5_r2">
      <xmlPr mapId="2" xpath="/Pisemnost/DPPDP8/VetaJ/@pr1fc_sl_5_r2" xmlDataType="decimal"/>
    </xmlCellPr>
  </singleXmlCell>
  <singleXmlCell id="257" r="AZ107" connectionId="0">
    <xmlCellPr id="1" uniqueName="pr1fc_sl_5_r3">
      <xmlPr mapId="2" xpath="/Pisemnost/DPPDP8/VetaJ/@pr1fc_sl_5_r3" xmlDataType="decimal"/>
    </xmlCellPr>
  </singleXmlCell>
  <singleXmlCell id="258" r="BA107" connectionId="0">
    <xmlCellPr id="1" uniqueName="pr1fc_sl_5_r4">
      <xmlPr mapId="2" xpath="/Pisemnost/DPPDP8/VetaJ/@pr1fc_sl_5_r4" xmlDataType="decimal"/>
    </xmlCellPr>
  </singleXmlCell>
  <singleXmlCell id="259" r="BB107" connectionId="0">
    <xmlCellPr id="1" uniqueName="pr1fc_sl_5_r5">
      <xmlPr mapId="2" xpath="/Pisemnost/DPPDP8/VetaJ/@pr1fc_sl_5_r5" xmlDataType="decimal"/>
    </xmlCellPr>
  </singleXmlCell>
  <singleXmlCell id="261" r="B113" connectionId="0">
    <xmlCellPr id="1" uniqueName="pr1g_1">
      <xmlPr mapId="2" xpath="/Pisemnost/DPPDP8/VetaL/@pr1g_1" xmlDataType="decimal"/>
    </xmlCellPr>
  </singleXmlCell>
  <singleXmlCell id="262" r="C113" connectionId="0">
    <xmlCellPr id="1" uniqueName="pr1g_2">
      <xmlPr mapId="2" xpath="/Pisemnost/DPPDP8/VetaL/@pr1g_2" xmlDataType="decimal"/>
    </xmlCellPr>
  </singleXmlCell>
  <singleXmlCell id="264" r="E119" connectionId="0">
    <xmlCellPr id="1" uniqueName="kc_dpp_f4">
      <xmlPr mapId="2" xpath="/Pisemnost/DPPDP8/VetaM/@kc_dpp_f4" xmlDataType="decimal"/>
    </xmlCellPr>
  </singleXmlCell>
  <singleXmlCell id="265" r="D119" connectionId="0">
    <xmlCellPr id="1" uniqueName="kc_dpp_f2">
      <xmlPr mapId="2" xpath="/Pisemnost/DPPDP8/VetaM/@kc_dpp_f2" xmlDataType="decimal"/>
    </xmlCellPr>
  </singleXmlCell>
  <singleXmlCell id="266" r="C119" connectionId="0">
    <xmlCellPr id="1" uniqueName="kc_dpp_f1">
      <xmlPr mapId="2" xpath="/Pisemnost/DPPDP8/VetaM/@kc_dpp_f1" xmlDataType="decimal"/>
    </xmlCellPr>
  </singleXmlCell>
  <singleXmlCell id="267" r="F119" connectionId="0">
    <xmlCellPr id="1" uniqueName="kc_dpp_h1_35ab">
      <xmlPr mapId="2" xpath="/Pisemnost/DPPDP8/VetaM/@kc_dpp_h1_35ab" xmlDataType="decimal"/>
    </xmlCellPr>
  </singleXmlCell>
  <singleXmlCell id="269" r="B125" connectionId="0">
    <xmlCellPr id="1" uniqueName="kc_dppd17_g17">
      <xmlPr mapId="2" xpath="/Pisemnost/DPPDP8/VetaN/@kc_dppd17_g17" xmlDataType="decimal"/>
    </xmlCellPr>
  </singleXmlCell>
  <singleXmlCell id="271" r="C125" connectionId="0">
    <xmlCellPr id="1" uniqueName="poc_zvl_pr_i">
      <xmlPr mapId="2" xpath="/Pisemnost/DPPDP8/VetaN/@poc_zvl_pr_i" xmlDataType="decimal"/>
    </xmlCellPr>
  </singleXmlCell>
  <singleXmlCell id="272" r="D125" connectionId="0">
    <xmlCellPr id="1" uniqueName="pr1i_1">
      <xmlPr mapId="2" xpath="/Pisemnost/DPPDP8/VetaN/@pr1i_1" xmlDataType="decimal"/>
    </xmlCellPr>
  </singleXmlCell>
  <singleXmlCell id="273" r="E125" connectionId="0">
    <xmlCellPr id="1" uniqueName="pr1i_2">
      <xmlPr mapId="2" xpath="/Pisemnost/DPPDP8/VetaN/@pr1i_2" xmlDataType="decimal"/>
    </xmlCellPr>
  </singleXmlCell>
  <singleXmlCell id="275" r="F125" connectionId="0">
    <xmlCellPr id="1" uniqueName="pr1i_3">
      <xmlPr mapId="2" xpath="/Pisemnost/DPPDP8/VetaN/@pr1i_3" xmlDataType="decimal"/>
    </xmlCellPr>
  </singleXmlCell>
  <singleXmlCell id="276" r="G125" connectionId="0">
    <xmlCellPr id="1" uniqueName="pr1i_4">
      <xmlPr mapId="2" xpath="/Pisemnost/DPPDP8/VetaN/@pr1i_4" xmlDataType="decimal"/>
    </xmlCellPr>
  </singleXmlCell>
  <singleXmlCell id="6" r="C137" connectionId="0">
    <xmlCellPr id="1" uniqueName="poc_zam">
      <xmlPr mapId="2" xpath="/Pisemnost/DPPDP8/VetaS/@poc_zam" xmlDataType="decimal"/>
    </xmlCellPr>
  </singleXmlCell>
  <singleXmlCell id="9" r="B137" connectionId="0">
    <xmlCellPr id="1" uniqueName="kc_dpp_i1">
      <xmlPr mapId="2" xpath="/Pisemnost/DPPDP8/VetaS/@kc_dpp_i1" xmlDataType="decimal"/>
    </xmlCellPr>
  </singleXmlCell>
  <singleXmlCell id="34" r="B173" connectionId="0">
    <xmlCellPr id="1" uniqueName="pr1hr1_ir7">
      <xmlPr mapId="2" xpath="/Pisemnost/DPPDP8/VetaW/@pr1hr1_ir7" xmlDataType="decimal"/>
    </xmlCellPr>
  </singleXmlCell>
  <singleXmlCell id="36" r="B153" connectionId="0">
    <xmlCellPr id="1" uniqueName="pr1hr1_iiar7">
      <xmlPr mapId="2" xpath="/Pisemnost/DPPDP8/VetaW/@pr1hr1_iiar7" xmlDataType="decimal"/>
    </xmlCellPr>
  </singleXmlCell>
  <singleXmlCell id="37" r="B155" connectionId="0">
    <xmlCellPr id="1" uniqueName="pr1hr1_iibr2">
      <xmlPr mapId="2" xpath="/Pisemnost/DPPDP8/VetaW/@pr1hr1_iibr2" xmlDataType="decimal"/>
    </xmlCellPr>
  </singleXmlCell>
  <singleXmlCell id="38" r="B180" connectionId="0">
    <xmlCellPr id="1" uniqueName="pr1hr1_roz_c_p">
      <xmlPr mapId="2" xpath="/Pisemnost/DPPDP8/VetaW/@pr1hr1_roz_c_p" xmlDataType="decimal"/>
    </xmlCellPr>
  </singleXmlCell>
  <singleXmlCell id="39" r="B165" connectionId="0">
    <xmlCellPr id="1" uniqueName="pr1hr1_iit1_sl1">
      <xmlPr mapId="2" xpath="/Pisemnost/DPPDP8/VetaW/@pr1hr1_iit1_sl1" xmlDataType="decimal"/>
    </xmlCellPr>
  </singleXmlCell>
  <singleXmlCell id="41" r="B175" connectionId="0">
    <xmlCellPr id="1" uniqueName="pr1hr1_it1_sl1">
      <xmlPr mapId="2" xpath="/Pisemnost/DPPDP8/VetaW/@pr1hr1_it1_sl1" xmlDataType="decimal"/>
    </xmlCellPr>
  </singleXmlCell>
  <singleXmlCell id="42" r="B150" connectionId="0">
    <xmlCellPr id="1" uniqueName="pr1hr1_iiar2">
      <xmlPr mapId="2" xpath="/Pisemnost/DPPDP8/VetaW/@pr1hr1_iiar2" xmlDataType="decimal"/>
    </xmlCellPr>
  </singleXmlCell>
  <singleXmlCell id="43" r="B184" connectionId="0">
    <xmlCellPr id="1" uniqueName="pr_vyp35a_vyslslv">
      <xmlPr mapId="2" xpath="/Pisemnost/DPPDP8/VetaW/@pr_vyp35a_vyslslv" xmlDataType="decimal"/>
    </xmlCellPr>
  </singleXmlCell>
  <singleXmlCell id="44" r="B162" connectionId="0">
    <xmlCellPr id="1" uniqueName="pr1hr1_iir2">
      <xmlPr mapId="2" xpath="/Pisemnost/DPPDP8/VetaW/@pr1hr1_iir2" xmlDataType="decimal"/>
    </xmlCellPr>
  </singleXmlCell>
  <singleXmlCell id="45" r="B181" connectionId="0">
    <xmlCellPr id="1" uniqueName="pr1hr1_roz_dat">
      <xmlPr mapId="2" xpath="/Pisemnost/DPPDP8/VetaW/@pr1hr1_roz_dat" xmlDataType="string"/>
    </xmlCellPr>
  </singleXmlCell>
  <singleXmlCell id="46" r="B164" connectionId="0">
    <xmlCellPr id="1" uniqueName="pr1hr1_iit1_sl0">
      <xmlPr mapId="2" xpath="/Pisemnost/DPPDP8/VetaW/@pr1hr1_iit1_sl0" xmlDataType="string"/>
    </xmlCellPr>
  </singleXmlCell>
  <singleXmlCell id="47" r="B169" connectionId="0">
    <xmlCellPr id="1" uniqueName="pr1hr1_ir1">
      <xmlPr mapId="2" xpath="/Pisemnost/DPPDP8/VetaW/@pr1hr1_ir1" xmlDataType="decimal"/>
    </xmlCellPr>
  </singleXmlCell>
  <singleXmlCell id="48" r="B152" connectionId="0">
    <xmlCellPr id="1" uniqueName="pr1hr1_iiar6">
      <xmlPr mapId="2" xpath="/Pisemnost/DPPDP8/VetaW/@pr1hr1_iiar6" xmlDataType="decimal"/>
    </xmlCellPr>
  </singleXmlCell>
  <singleXmlCell id="49" r="B172" connectionId="0">
    <xmlCellPr id="1" uniqueName="pr1hr1_ir6">
      <xmlPr mapId="2" xpath="/Pisemnost/DPPDP8/VetaW/@pr1hr1_ir6" xmlDataType="decimal"/>
    </xmlCellPr>
  </singleXmlCell>
  <singleXmlCell id="50" r="B154" connectionId="0">
    <xmlCellPr id="1" uniqueName="pr1hr1_iibr1">
      <xmlPr mapId="2" xpath="/Pisemnost/DPPDP8/VetaW/@pr1hr1_iibr1" xmlDataType="decimal"/>
    </xmlCellPr>
  </singleXmlCell>
  <singleXmlCell id="51" r="B177" connectionId="0">
    <xmlCellPr id="1" uniqueName="pr1hr1_it1_sl3">
      <xmlPr mapId="2" xpath="/Pisemnost/DPPDP8/VetaW/@pr1hr1_it1_sl3" xmlDataType="decimal"/>
    </xmlCellPr>
  </singleXmlCell>
  <singleXmlCell id="52" r="B151" connectionId="0">
    <xmlCellPr id="1" uniqueName="pr1hr1_iiar5">
      <xmlPr mapId="2" xpath="/Pisemnost/DPPDP8/VetaW/@pr1hr1_iiar5" xmlDataType="decimal"/>
    </xmlCellPr>
  </singleXmlCell>
  <singleXmlCell id="53" r="B182" connectionId="0">
    <xmlCellPr id="1" uniqueName="pr_vyp35a_porus">
      <xmlPr mapId="2" xpath="/Pisemnost/DPPDP8/VetaW/@pr_vyp35a_porus" xmlDataType="decimal"/>
    </xmlCellPr>
  </singleXmlCell>
  <singleXmlCell id="54" r="B186" connectionId="0">
    <xmlCellPr id="1" uniqueName="pr_vyp35b_sniznar">
      <xmlPr mapId="2" xpath="/Pisemnost/DPPDP8/VetaW/@pr_vyp35b_sniznar" xmlDataType="decimal"/>
    </xmlCellPr>
  </singleXmlCell>
  <singleXmlCell id="55" r="B176" connectionId="0">
    <xmlCellPr id="1" uniqueName="pr1hr1_it1_sl2">
      <xmlPr mapId="2" xpath="/Pisemnost/DPPDP8/VetaW/@pr1hr1_it1_sl2" xmlDataType="decimal"/>
    </xmlCellPr>
  </singleXmlCell>
  <singleXmlCell id="56" r="B187" connectionId="0">
    <xmlCellPr id="1" uniqueName="pr_vyp35b_vyslslv">
      <xmlPr mapId="2" xpath="/Pisemnost/DPPDP8/VetaW/@pr_vyp35b_vyslslv" xmlDataType="decimal"/>
    </xmlCellPr>
  </singleXmlCell>
  <singleXmlCell id="73" r="B174" connectionId="0">
    <xmlCellPr id="1" uniqueName="pr1hr1_it1_sl0">
      <xmlPr mapId="2" xpath="/Pisemnost/DPPDP8/VetaW/@pr1hr1_it1_sl0" xmlDataType="string"/>
    </xmlCellPr>
  </singleXmlCell>
  <singleXmlCell id="78" r="B167" connectionId="0">
    <xmlCellPr id="1" uniqueName="pr1hr1_iit1_sl3">
      <xmlPr mapId="2" xpath="/Pisemnost/DPPDP8/VetaW/@pr1hr1_iit1_sl3" xmlDataType="decimal"/>
    </xmlCellPr>
  </singleXmlCell>
  <singleXmlCell id="79" r="B163" connectionId="0">
    <xmlCellPr id="1" uniqueName="pr1hr1_iir3">
      <xmlPr mapId="2" xpath="/Pisemnost/DPPDP8/VetaW/@pr1hr1_iir3" xmlDataType="decimal"/>
    </xmlCellPr>
  </singleXmlCell>
  <singleXmlCell id="80" r="B149" connectionId="0">
    <xmlCellPr id="1" uniqueName="pr1hr1_iiar1">
      <xmlPr mapId="2" xpath="/Pisemnost/DPPDP8/VetaW/@pr1hr1_iiar1" xmlDataType="decimal"/>
    </xmlCellPr>
  </singleXmlCell>
  <singleXmlCell id="82" r="B166" connectionId="0">
    <xmlCellPr id="1" uniqueName="pr1hr1_iit1_sl2">
      <xmlPr mapId="2" xpath="/Pisemnost/DPPDP8/VetaW/@pr1hr1_iit1_sl2" xmlDataType="decimal"/>
    </xmlCellPr>
  </singleXmlCell>
  <singleXmlCell id="86" r="B171" connectionId="0">
    <xmlCellPr id="1" uniqueName="pr1hr1_ir5">
      <xmlPr mapId="2" xpath="/Pisemnost/DPPDP8/VetaW/@pr1hr1_ir5" xmlDataType="decimal"/>
    </xmlCellPr>
  </singleXmlCell>
  <singleXmlCell id="87" r="B161" connectionId="0">
    <xmlCellPr id="1" uniqueName="pr1hr1_iir1">
      <xmlPr mapId="2" xpath="/Pisemnost/DPPDP8/VetaW/@pr1hr1_iir1" xmlDataType="decimal"/>
    </xmlCellPr>
  </singleXmlCell>
  <singleXmlCell id="88" r="B178" connectionId="0">
    <xmlCellPr id="1" uniqueName="pr1hr1_it1_sl4">
      <xmlPr mapId="2" xpath="/Pisemnost/DPPDP8/VetaW/@pr1hr1_it1_sl4" xmlDataType="decimal"/>
    </xmlCellPr>
  </singleXmlCell>
  <singleXmlCell id="89" r="B179" connectionId="0">
    <xmlCellPr id="1" uniqueName="pr1hr1_roz_c">
      <xmlPr mapId="2" xpath="/Pisemnost/DPPDP8/VetaW/@pr1hr1_roz_c" xmlDataType="decimal"/>
    </xmlCellPr>
  </singleXmlCell>
  <singleXmlCell id="90" r="B168" connectionId="0">
    <xmlCellPr id="1" uniqueName="pr1hr1_iit1_sl4">
      <xmlPr mapId="2" xpath="/Pisemnost/DPPDP8/VetaW/@pr1hr1_iit1_sl4" xmlDataType="decimal"/>
    </xmlCellPr>
  </singleXmlCell>
  <singleXmlCell id="91" r="B183" connectionId="0">
    <xmlCellPr id="1" uniqueName="pr_vyp35a_sniznar">
      <xmlPr mapId="2" xpath="/Pisemnost/DPPDP8/VetaW/@pr_vyp35a_sniznar" xmlDataType="decimal"/>
    </xmlCellPr>
  </singleXmlCell>
  <singleXmlCell id="92" r="B185" connectionId="0">
    <xmlCellPr id="1" uniqueName="pr_vyp35b_porus">
      <xmlPr mapId="2" xpath="/Pisemnost/DPPDP8/VetaW/@pr_vyp35b_porus" xmlDataType="decimal"/>
    </xmlCellPr>
  </singleXmlCell>
  <singleXmlCell id="93" r="B170" connectionId="0">
    <xmlCellPr id="1" uniqueName="pr1hr1_ir2">
      <xmlPr mapId="2" xpath="/Pisemnost/DPPDP8/VetaW/@pr1hr1_ir2" xmlDataType="decimal"/>
    </xmlCellPr>
  </singleXmlCell>
  <singleXmlCell id="94" r="B188" connectionId="0">
    <xmlCellPr id="1" uniqueName="pr1hr1_iibr3">
      <xmlPr mapId="2" xpath="/Pisemnost/DPPDP8/VetaW/@pr1hr1_iibr3" xmlDataType="decimal"/>
    </xmlCellPr>
  </singleXmlCell>
  <singleXmlCell id="95" r="B7" connectionId="0">
    <xmlCellPr id="1" uniqueName="dapdpp_forma">
      <xmlPr mapId="2" xpath="/Pisemnost/DPPDP8/VetaD/@dapdpp_forma" xmlDataType="string"/>
    </xmlCellPr>
  </singleXmlCell>
  <singleXmlCell id="96" r="B39" connectionId="0">
    <xmlCellPr id="1" uniqueName="d_zjist">
      <xmlPr mapId="2" xpath="/Pisemnost/DPPDP8/VetaD/@d_zjist" xmlDataType="string"/>
    </xmlCellPr>
  </singleXmlCell>
  <singleXmlCell id="97" r="AC82" connectionId="0">
    <xmlCellPr id="1" uniqueName="kc_dpp_c31">
      <xmlPr mapId="2" xpath="/Pisemnost/DPPDP8/VetaG/@kc_dpp_c31" xmlDataType="decimal"/>
    </xmlCellPr>
  </singleXmlCell>
  <singleXmlCell id="98" r="AD82" connectionId="0">
    <xmlCellPr id="1" uniqueName="kc_dpp_c30">
      <xmlPr mapId="2" xpath="/Pisemnost/DPPDP8/VetaG/@kc_dpp_c30" xmlDataType="decimal"/>
    </xmlCellPr>
  </singleXmlCell>
  <singleXmlCell id="3" r="B41" connectionId="0">
    <xmlCellPr id="1" uniqueName="typ_dapdpp">
      <xmlPr mapId="2" xpath="/Pisemnost/DPPDP8/VetaD/@typ_dapdpp" xmlDataType="string"/>
    </xmlCellPr>
  </singleXmlCell>
  <singleXmlCell id="5" r="B189" connectionId="0">
    <xmlCellPr id="1" uniqueName="pr1hr1_skut35a">
      <xmlPr mapId="2" xpath="/Pisemnost/DPPDP8/VetaW/@pr1hr1_skut35a" xmlDataType="string"/>
    </xmlCellPr>
  </singleXmlCell>
  <singleXmlCell id="10" r="B70" connectionId="0">
    <xmlCellPr id="1" uniqueName="kc_dpp_a12">
      <xmlPr mapId="2" xpath="/Pisemnost/DPPDP8/VetaE/@kc_dpp_a12" xmlDataType="decimal"/>
    </xmlCellPr>
  </singleXmlCell>
  <singleXmlCell id="31" r="B76" connectionId="0">
    <xmlCellPr id="1" uniqueName="kc_dpp_b10">
      <xmlPr mapId="2" xpath="/Pisemnost/DPPDP8/VetaF/@kc_dpp_b10" xmlDataType="decimal"/>
    </xmlCellPr>
  </singleXmlCell>
  <singleXmlCell id="35" r="C76" connectionId="0">
    <xmlCellPr id="1" uniqueName="kc_dpp_b6">
      <xmlPr mapId="2" xpath="/Pisemnost/DPPDP8/VetaF/@kc_dpp_b6" xmlDataType="decimal"/>
    </xmlCellPr>
  </singleXmlCell>
  <singleXmlCell id="40" r="D76" connectionId="0">
    <xmlCellPr id="1" uniqueName="kc_dpp_b_6odsk">
      <xmlPr mapId="2" xpath="/Pisemnost/DPPDP8/VetaF/@kc_dpp_b_6odsk" xmlDataType="decimal"/>
    </xmlCellPr>
  </singleXmlCell>
  <singleXmlCell id="62" r="E76" connectionId="0">
    <xmlCellPr id="1" uniqueName="kc_dpp_b_ohm_30_6">
      <xmlPr mapId="2" xpath="/Pisemnost/DPPDP8/VetaF/@kc_dpp_b_ohm_30_6" xmlDataType="decimal"/>
    </xmlCellPr>
  </singleXmlCell>
  <singleXmlCell id="66" r="F76" connectionId="0">
    <xmlCellPr id="1" uniqueName="kc_dpp_b_onm">
      <xmlPr mapId="2" xpath="/Pisemnost/DPPDP8/VetaF/@kc_dpp_b_onm" xmlDataType="decimal"/>
    </xmlCellPr>
  </singleXmlCell>
  <singleXmlCell id="99" r="G76" connectionId="0">
    <xmlCellPr id="1" uniqueName="kc_dppb1">
      <xmlPr mapId="2" xpath="/Pisemnost/DPPDP8/VetaF/@kc_dppb1" xmlDataType="decimal"/>
    </xmlCellPr>
  </singleXmlCell>
  <singleXmlCell id="100" r="H76" connectionId="0">
    <xmlCellPr id="1" uniqueName="kc_dppb2">
      <xmlPr mapId="2" xpath="/Pisemnost/DPPDP8/VetaF/@kc_dppb2" xmlDataType="decimal"/>
    </xmlCellPr>
  </singleXmlCell>
  <singleXmlCell id="101" r="I76" connectionId="0">
    <xmlCellPr id="1" uniqueName="kc_dppb3">
      <xmlPr mapId="2" xpath="/Pisemnost/DPPDP8/VetaF/@kc_dppb3" xmlDataType="decimal"/>
    </xmlCellPr>
  </singleXmlCell>
  <singleXmlCell id="103" r="J76" connectionId="0">
    <xmlCellPr id="1" uniqueName="kc_dppb4">
      <xmlPr mapId="2" xpath="/Pisemnost/DPPDP8/VetaF/@kc_dppb4" xmlDataType="decimal"/>
    </xmlCellPr>
  </singleXmlCell>
  <singleXmlCell id="105" r="K76" connectionId="0">
    <xmlCellPr id="1" uniqueName="kc_dppb5">
      <xmlPr mapId="2" xpath="/Pisemnost/DPPDP8/VetaF/@kc_dppb5" xmlDataType="decimal"/>
    </xmlCellPr>
  </singleXmlCell>
  <singleXmlCell id="106" r="L76" connectionId="0">
    <xmlCellPr id="1" uniqueName="kc_dppb6_b8">
      <xmlPr mapId="2" xpath="/Pisemnost/DPPDP8/VetaF/@kc_dppb6_b8" xmlDataType="decimal"/>
    </xmlCellPr>
  </singleXmlCell>
  <singleXmlCell id="107" r="B82" connectionId="0">
    <xmlCellPr id="1" uniqueName="kc_dpp_c10">
      <xmlPr mapId="2" xpath="/Pisemnost/DPPDP8/VetaG/@kc_dpp_c10" xmlDataType="decimal"/>
    </xmlCellPr>
  </singleXmlCell>
  <singleXmlCell id="108" r="C82" connectionId="0">
    <xmlCellPr id="1" uniqueName="kc_dpp_c11">
      <xmlPr mapId="2" xpath="/Pisemnost/DPPDP8/VetaG/@kc_dpp_c11" xmlDataType="decimal"/>
    </xmlCellPr>
  </singleXmlCell>
  <singleXmlCell id="109" r="D82" connectionId="0">
    <xmlCellPr id="1" uniqueName="kc_dpp_c12">
      <xmlPr mapId="2" xpath="/Pisemnost/DPPDP8/VetaG/@kc_dpp_c12" xmlDataType="decimal"/>
    </xmlCellPr>
  </singleXmlCell>
  <singleXmlCell id="110" r="E82" connectionId="0">
    <xmlCellPr id="1" uniqueName="kc_dpp_c13">
      <xmlPr mapId="2" xpath="/Pisemnost/DPPDP8/VetaG/@kc_dpp_c13" xmlDataType="decimal"/>
    </xmlCellPr>
  </singleXmlCell>
  <singleXmlCell id="111" r="F82" connectionId="0">
    <xmlCellPr id="1" uniqueName="kc_dpp_c14">
      <xmlPr mapId="2" xpath="/Pisemnost/DPPDP8/VetaG/@kc_dpp_c14" xmlDataType="decimal"/>
    </xmlCellPr>
  </singleXmlCell>
  <singleXmlCell id="112" r="G82" connectionId="0">
    <xmlCellPr id="1" uniqueName="kc_dpp_c16">
      <xmlPr mapId="2" xpath="/Pisemnost/DPPDP8/VetaG/@kc_dpp_c16" xmlDataType="decimal"/>
    </xmlCellPr>
  </singleXmlCell>
  <singleXmlCell id="113" r="H82" connectionId="0">
    <xmlCellPr id="1" uniqueName="kc_dpp_c17">
      <xmlPr mapId="2" xpath="/Pisemnost/DPPDP8/VetaG/@kc_dpp_c17" xmlDataType="decimal"/>
    </xmlCellPr>
  </singleXmlCell>
  <singleXmlCell id="114" r="K82" connectionId="0">
    <xmlCellPr id="1" uniqueName="kc_dpp_c20">
      <xmlPr mapId="2" xpath="/Pisemnost/DPPDP8/VetaG/@kc_dpp_c20" xmlDataType="decimal"/>
    </xmlCellPr>
  </singleXmlCell>
  <singleXmlCell id="115" r="O82" connectionId="0">
    <xmlCellPr id="1" uniqueName="kc_dpp_c4">
      <xmlPr mapId="2" xpath="/Pisemnost/DPPDP8/VetaG/@kc_dpp_c4" xmlDataType="decimal"/>
    </xmlCellPr>
  </singleXmlCell>
  <singleXmlCell id="116" r="M82" connectionId="0">
    <xmlCellPr id="1" uniqueName="kc_dpp_c22">
      <xmlPr mapId="2" xpath="/Pisemnost/DPPDP8/VetaG/@kc_dpp_c22" xmlDataType="decimal"/>
    </xmlCellPr>
  </singleXmlCell>
  <singleXmlCell id="117" r="I82" connectionId="0">
    <xmlCellPr id="1" uniqueName="kc_dpp_c18">
      <xmlPr mapId="2" xpath="/Pisemnost/DPPDP8/VetaG/@kc_dpp_c18" xmlDataType="decimal"/>
    </xmlCellPr>
  </singleXmlCell>
  <singleXmlCell id="118" r="J82" connectionId="0">
    <xmlCellPr id="1" uniqueName="kc_dpp_c19">
      <xmlPr mapId="2" xpath="/Pisemnost/DPPDP8/VetaG/@kc_dpp_c19" xmlDataType="decimal"/>
    </xmlCellPr>
  </singleXmlCell>
  <singleXmlCell id="119" r="L82" connectionId="0">
    <xmlCellPr id="1" uniqueName="kc_dpp_c21">
      <xmlPr mapId="2" xpath="/Pisemnost/DPPDP8/VetaG/@kc_dpp_c21" xmlDataType="decimal"/>
    </xmlCellPr>
  </singleXmlCell>
  <singleXmlCell id="120" r="N82" connectionId="0">
    <xmlCellPr id="1" uniqueName="kc_dpp_c3">
      <xmlPr mapId="2" xpath="/Pisemnost/DPPDP8/VetaG/@kc_dpp_c3" xmlDataType="decimal"/>
    </xmlCellPr>
  </singleXmlCell>
  <singleXmlCell id="121" r="P82" connectionId="0">
    <xmlCellPr id="1" uniqueName="kc_dpp_c5">
      <xmlPr mapId="2" xpath="/Pisemnost/DPPDP8/VetaG/@kc_dpp_c5" xmlDataType="decimal"/>
    </xmlCellPr>
  </singleXmlCell>
  <singleXmlCell id="123" r="V82" connectionId="0">
    <xmlCellPr id="1" uniqueName="kc_dpp_c_5a2">
      <xmlPr mapId="2" xpath="/Pisemnost/DPPDP8/VetaG/@kc_dpp_c_5a2" xmlDataType="decimal"/>
    </xmlCellPr>
  </singleXmlCell>
  <singleXmlCell id="124" r="U82" connectionId="0">
    <xmlCellPr id="1" uniqueName="kc_dpp_c_5a1">
      <xmlPr mapId="2" xpath="/Pisemnost/DPPDP8/VetaG/@kc_dpp_c_5a1" xmlDataType="decimal"/>
    </xmlCellPr>
  </singleXmlCell>
  <singleXmlCell id="125" r="R82" connectionId="0">
    <xmlCellPr id="1" uniqueName="kc_dpp_c7">
      <xmlPr mapId="2" xpath="/Pisemnost/DPPDP8/VetaG/@kc_dpp_c7" xmlDataType="decimal"/>
    </xmlCellPr>
  </singleXmlCell>
  <singleXmlCell id="126" r="T82" connectionId="0">
    <xmlCellPr id="1" uniqueName="kc_dpp_c9">
      <xmlPr mapId="2" xpath="/Pisemnost/DPPDP8/VetaG/@kc_dpp_c9" xmlDataType="decimal"/>
    </xmlCellPr>
  </singleXmlCell>
  <singleXmlCell id="134" r="Z82" connectionId="0">
    <xmlCellPr id="1" uniqueName="kc_op8c">
      <xmlPr mapId="2" xpath="/Pisemnost/DPPDP8/VetaG/@kc_op8c" xmlDataType="decimal"/>
    </xmlCellPr>
  </singleXmlCell>
  <singleXmlCell id="145" r="Q82" connectionId="0">
    <xmlCellPr id="1" uniqueName="kc_dpp_c6">
      <xmlPr mapId="2" xpath="/Pisemnost/DPPDP8/VetaG/@kc_dpp_c6" xmlDataType="decimal"/>
    </xmlCellPr>
  </singleXmlCell>
  <singleXmlCell id="166" r="W82" connectionId="0">
    <xmlCellPr id="1" uniqueName="kc_dpp_c_5a3">
      <xmlPr mapId="2" xpath="/Pisemnost/DPPDP8/VetaG/@kc_dpp_c_5a3" xmlDataType="decimal"/>
    </xmlCellPr>
  </singleXmlCell>
  <singleXmlCell id="179" r="Y82" connectionId="0">
    <xmlCellPr id="1" uniqueName="kc_op8b">
      <xmlPr mapId="2" xpath="/Pisemnost/DPPDP8/VetaG/@kc_op8b" xmlDataType="decimal"/>
    </xmlCellPr>
  </singleXmlCell>
  <singleXmlCell id="190" r="AA82" connectionId="0">
    <xmlCellPr id="1" uniqueName="kc_sop8b">
      <xmlPr mapId="2" xpath="/Pisemnost/DPPDP8/VetaG/@kc_sop8b" xmlDataType="decimal"/>
    </xmlCellPr>
  </singleXmlCell>
  <singleXmlCell id="203" r="AB82" connectionId="0">
    <xmlCellPr id="1" uniqueName="kc_sop8c">
      <xmlPr mapId="2" xpath="/Pisemnost/DPPDP8/VetaG/@kc_sop8c" xmlDataType="decimal"/>
    </xmlCellPr>
  </singleXmlCell>
  <singleXmlCell id="204" r="X82" connectionId="0">
    <xmlCellPr id="1" uniqueName="kc_dpp_c_5a4">
      <xmlPr mapId="2" xpath="/Pisemnost/DPPDP8/VetaG/@kc_dpp_c_5a4" xmlDataType="decimal"/>
    </xmlCellPr>
  </singleXmlCell>
  <singleXmlCell id="205" r="S82" connectionId="0">
    <xmlCellPr id="1" uniqueName="kc_dpp_c8">
      <xmlPr mapId="2" xpath="/Pisemnost/DPPDP8/VetaG/@kc_dpp_c8" xmlDataType="decimal"/>
    </xmlCellPr>
  </singleXmlCell>
  <singleXmlCell id="206" r="B101" connectionId="0">
    <xmlCellPr id="1" uniqueName="kc_dppc65_d85">
      <xmlPr mapId="2" xpath="/Pisemnost/DPPDP8/VetaI/@kc_dppc65_d85" xmlDataType="decimal"/>
    </xmlCellPr>
  </singleXmlCell>
  <singleXmlCell id="207" r="C101" connectionId="0">
    <xmlCellPr id="1" uniqueName="pr1e_sl_4_celk">
      <xmlPr mapId="2" xpath="/Pisemnost/DPPDP8/VetaI/@pr1e_sl_4_celk" xmlDataType="decimal"/>
    </xmlCellPr>
  </singleXmlCell>
  <singleXmlCell id="29" r="B28" connectionId="0">
    <xmlCellPr id="1" uniqueName="zdobd_do">
      <xmlPr mapId="2" xpath="/Pisemnost/DPPDP8/VetaD/@zdobd_do" xmlDataType="string"/>
    </xmlCellPr>
  </singleXmlCell>
  <singleXmlCell id="32" r="B29" connectionId="0">
    <xmlCellPr id="1" uniqueName="zdobd_od">
      <xmlPr mapId="2" xpath="/Pisemnost/DPPDP8/VetaD/@zdobd_od" xmlDataType="string"/>
    </xmlCellPr>
  </singleXmlCell>
</singleXmlCell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hyperlink" Target="http://apl.czso.cz/iSMS/klasstru.jsp?kodcis=80004"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tableSingleCells" Target="../tables/tableSingleCells1.xml"/><Relationship Id="rId1" Type="http://schemas.openxmlformats.org/officeDocument/2006/relationships/printerSettings" Target="../printerSettings/printerSettings2.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business.center.cz/business/sablony/s110-ucetni-zaverka-v-plnem-rozsahu.aspx" TargetMode="External"/><Relationship Id="rId2" Type="http://schemas.openxmlformats.org/officeDocument/2006/relationships/hyperlink" Target="http://business.center.cz/business/sablony/s110-ucetni-zaverka-v-plnem-rozsahu.aspx" TargetMode="External"/><Relationship Id="rId1" Type="http://schemas.openxmlformats.org/officeDocument/2006/relationships/hyperlink" Target="https://adisepo.mfcr.cz/adistc/adis/idpr_epo/epo2/spol/soubor_vyber.faces"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A1:AE174"/>
  <sheetViews>
    <sheetView topLeftCell="A10" workbookViewId="0">
      <selection activeCell="A11" sqref="A11:K11"/>
    </sheetView>
  </sheetViews>
  <sheetFormatPr defaultRowHeight="12.75"/>
  <cols>
    <col min="1" max="11" width="9.140625" style="513"/>
    <col min="12" max="12" width="9.140625" style="508"/>
    <col min="13" max="13" width="90.7109375" style="508" customWidth="1"/>
    <col min="14" max="31" width="9.140625" style="508"/>
    <col min="32" max="16384" width="9.140625" style="513"/>
  </cols>
  <sheetData>
    <row r="1" spans="1:13">
      <c r="A1" s="507"/>
      <c r="B1" s="507"/>
      <c r="C1" s="507"/>
      <c r="D1" s="507"/>
      <c r="E1" s="507"/>
      <c r="F1" s="507"/>
      <c r="G1" s="507"/>
      <c r="H1" s="507"/>
      <c r="I1" s="507"/>
      <c r="J1" s="507"/>
      <c r="K1" s="507"/>
      <c r="M1" s="530" t="s">
        <v>470</v>
      </c>
    </row>
    <row r="2" spans="1:13">
      <c r="A2" s="507"/>
      <c r="B2" s="507"/>
      <c r="C2" s="507"/>
      <c r="D2" s="507"/>
      <c r="E2" s="507"/>
      <c r="F2" s="507"/>
      <c r="G2" s="507"/>
      <c r="H2" s="507"/>
      <c r="I2" s="507"/>
      <c r="J2" s="507"/>
      <c r="K2" s="507"/>
      <c r="M2" s="530"/>
    </row>
    <row r="3" spans="1:13">
      <c r="A3" s="507"/>
      <c r="B3" s="507"/>
      <c r="C3" s="507"/>
      <c r="D3" s="507"/>
      <c r="E3" s="507"/>
      <c r="F3" s="507"/>
      <c r="G3" s="507"/>
      <c r="H3" s="507"/>
      <c r="I3" s="507"/>
      <c r="J3" s="507"/>
      <c r="K3" s="507"/>
      <c r="M3" s="530"/>
    </row>
    <row r="4" spans="1:13">
      <c r="A4" s="507"/>
      <c r="B4" s="507"/>
      <c r="C4" s="507"/>
      <c r="D4" s="507"/>
      <c r="E4" s="507"/>
      <c r="F4" s="507"/>
      <c r="G4" s="507"/>
      <c r="H4" s="507"/>
      <c r="I4" s="507"/>
      <c r="J4" s="507"/>
      <c r="K4" s="507"/>
      <c r="M4" s="509" t="s">
        <v>471</v>
      </c>
    </row>
    <row r="5" spans="1:13">
      <c r="A5" s="507"/>
      <c r="B5" s="507"/>
      <c r="C5" s="507"/>
      <c r="D5" s="507"/>
      <c r="E5" s="507"/>
      <c r="F5" s="507"/>
      <c r="G5" s="507"/>
      <c r="H5" s="507"/>
      <c r="I5" s="507"/>
      <c r="J5" s="507"/>
      <c r="K5" s="507"/>
      <c r="M5" s="523" t="s">
        <v>96</v>
      </c>
    </row>
    <row r="6" spans="1:13">
      <c r="A6" s="507"/>
      <c r="B6" s="507"/>
      <c r="C6" s="507"/>
      <c r="D6" s="507"/>
      <c r="E6" s="507"/>
      <c r="F6" s="507"/>
      <c r="G6" s="507"/>
      <c r="H6" s="507"/>
      <c r="I6" s="507"/>
      <c r="J6" s="507"/>
      <c r="K6" s="507"/>
      <c r="M6" s="523"/>
    </row>
    <row r="7" spans="1:13">
      <c r="A7" s="507"/>
      <c r="B7" s="507"/>
      <c r="C7" s="507"/>
      <c r="D7" s="507"/>
      <c r="E7" s="507"/>
      <c r="F7" s="507"/>
      <c r="G7" s="507"/>
      <c r="H7" s="507"/>
      <c r="I7" s="507"/>
      <c r="J7" s="507"/>
      <c r="K7" s="507"/>
      <c r="M7" s="523"/>
    </row>
    <row r="8" spans="1:13" ht="18">
      <c r="A8" s="531" t="s">
        <v>2565</v>
      </c>
      <c r="B8" s="532"/>
      <c r="C8" s="532"/>
      <c r="D8" s="532"/>
      <c r="E8" s="532"/>
      <c r="F8" s="532"/>
      <c r="G8" s="532"/>
      <c r="H8" s="532"/>
      <c r="I8" s="532"/>
      <c r="J8" s="532"/>
      <c r="K8" s="532"/>
      <c r="M8" s="523"/>
    </row>
    <row r="9" spans="1:13">
      <c r="A9" s="507"/>
      <c r="B9" s="507"/>
      <c r="C9" s="507"/>
      <c r="D9" s="507"/>
      <c r="E9" s="507"/>
      <c r="F9" s="507"/>
      <c r="G9" s="507"/>
      <c r="H9" s="507"/>
      <c r="I9" s="507"/>
      <c r="J9" s="507"/>
      <c r="K9" s="507"/>
      <c r="M9" s="523"/>
    </row>
    <row r="10" spans="1:13">
      <c r="A10" s="507"/>
      <c r="B10" s="507"/>
      <c r="C10" s="507"/>
      <c r="D10" s="507"/>
      <c r="E10" s="507"/>
      <c r="F10" s="507"/>
      <c r="G10" s="507"/>
      <c r="H10" s="507"/>
      <c r="I10" s="507"/>
      <c r="J10" s="507"/>
      <c r="K10" s="507"/>
      <c r="M10" s="509" t="s">
        <v>3781</v>
      </c>
    </row>
    <row r="11" spans="1:13" ht="63.75">
      <c r="A11" s="533" t="s">
        <v>458</v>
      </c>
      <c r="B11" s="533"/>
      <c r="C11" s="533"/>
      <c r="D11" s="533"/>
      <c r="E11" s="533"/>
      <c r="F11" s="533"/>
      <c r="G11" s="533"/>
      <c r="H11" s="533"/>
      <c r="I11" s="533"/>
      <c r="J11" s="533"/>
      <c r="K11" s="533"/>
      <c r="M11" s="510" t="s">
        <v>38</v>
      </c>
    </row>
    <row r="12" spans="1:13">
      <c r="A12" s="507"/>
      <c r="B12" s="507"/>
      <c r="C12" s="507"/>
      <c r="D12" s="507"/>
      <c r="E12" s="507"/>
      <c r="F12" s="507"/>
      <c r="G12" s="507"/>
      <c r="H12" s="507"/>
      <c r="I12" s="507"/>
      <c r="J12" s="507"/>
      <c r="K12" s="507"/>
      <c r="M12" s="509" t="s">
        <v>39</v>
      </c>
    </row>
    <row r="13" spans="1:13" ht="60" customHeight="1">
      <c r="A13" s="534" t="s">
        <v>3688</v>
      </c>
      <c r="B13" s="534"/>
      <c r="C13" s="534"/>
      <c r="D13" s="534"/>
      <c r="E13" s="534"/>
      <c r="F13" s="534"/>
      <c r="G13" s="534"/>
      <c r="H13" s="534"/>
      <c r="I13" s="534"/>
      <c r="J13" s="534"/>
      <c r="K13" s="534"/>
      <c r="M13" s="523" t="s">
        <v>40</v>
      </c>
    </row>
    <row r="14" spans="1:13" ht="18">
      <c r="A14" s="534" t="s">
        <v>3689</v>
      </c>
      <c r="B14" s="534"/>
      <c r="C14" s="534"/>
      <c r="D14" s="534"/>
      <c r="E14" s="534"/>
      <c r="F14" s="534"/>
      <c r="G14" s="534"/>
      <c r="H14" s="534"/>
      <c r="I14" s="534"/>
      <c r="J14" s="534"/>
      <c r="K14" s="534"/>
      <c r="M14" s="523"/>
    </row>
    <row r="15" spans="1:13" ht="18" customHeight="1">
      <c r="A15" s="535" t="s">
        <v>3800</v>
      </c>
      <c r="B15" s="535"/>
      <c r="C15" s="535"/>
      <c r="D15" s="535"/>
      <c r="E15" s="535"/>
      <c r="F15" s="535"/>
      <c r="G15" s="535"/>
      <c r="H15" s="535"/>
      <c r="I15" s="535"/>
      <c r="J15" s="535"/>
      <c r="K15" s="535"/>
      <c r="M15" s="523"/>
    </row>
    <row r="16" spans="1:13" ht="18" customHeight="1">
      <c r="A16" s="536"/>
      <c r="B16" s="536"/>
      <c r="C16" s="536"/>
      <c r="D16" s="536"/>
      <c r="E16" s="536"/>
      <c r="F16" s="536"/>
      <c r="G16" s="536"/>
      <c r="H16" s="536"/>
      <c r="I16" s="536"/>
      <c r="J16" s="536"/>
      <c r="K16" s="536"/>
      <c r="M16" s="509" t="s">
        <v>2566</v>
      </c>
    </row>
    <row r="17" spans="1:13" ht="36" customHeight="1">
      <c r="A17" s="526" t="s">
        <v>3801</v>
      </c>
      <c r="B17" s="527"/>
      <c r="C17" s="527"/>
      <c r="D17" s="527"/>
      <c r="E17" s="527"/>
      <c r="F17" s="527"/>
      <c r="G17" s="527"/>
      <c r="H17" s="527"/>
      <c r="I17" s="527"/>
      <c r="J17" s="527"/>
      <c r="K17" s="527"/>
      <c r="M17" s="523" t="s">
        <v>41</v>
      </c>
    </row>
    <row r="18" spans="1:13" ht="35.1" customHeight="1">
      <c r="A18" s="528" t="s">
        <v>3802</v>
      </c>
      <c r="B18" s="528"/>
      <c r="C18" s="528"/>
      <c r="D18" s="528"/>
      <c r="E18" s="528"/>
      <c r="F18" s="528"/>
      <c r="G18" s="528"/>
      <c r="H18" s="528"/>
      <c r="I18" s="528"/>
      <c r="J18" s="528"/>
      <c r="K18" s="528"/>
      <c r="M18" s="523"/>
    </row>
    <row r="19" spans="1:13" ht="35.1" customHeight="1">
      <c r="A19" s="528" t="s">
        <v>3803</v>
      </c>
      <c r="B19" s="528"/>
      <c r="C19" s="528"/>
      <c r="D19" s="528"/>
      <c r="E19" s="528"/>
      <c r="F19" s="528"/>
      <c r="G19" s="528"/>
      <c r="H19" s="528"/>
      <c r="I19" s="528"/>
      <c r="J19" s="528"/>
      <c r="K19" s="528"/>
      <c r="M19" s="523"/>
    </row>
    <row r="20" spans="1:13" ht="35.1" customHeight="1">
      <c r="A20" s="528" t="s">
        <v>3804</v>
      </c>
      <c r="B20" s="528"/>
      <c r="C20" s="528"/>
      <c r="D20" s="528"/>
      <c r="E20" s="528"/>
      <c r="F20" s="528"/>
      <c r="G20" s="528"/>
      <c r="H20" s="528"/>
      <c r="I20" s="528"/>
      <c r="J20" s="528"/>
      <c r="K20" s="528"/>
      <c r="M20" s="509" t="s">
        <v>3782</v>
      </c>
    </row>
    <row r="21" spans="1:13" ht="35.1" customHeight="1">
      <c r="A21" s="528" t="s">
        <v>3805</v>
      </c>
      <c r="B21" s="528"/>
      <c r="C21" s="528"/>
      <c r="D21" s="528"/>
      <c r="E21" s="528"/>
      <c r="F21" s="528"/>
      <c r="G21" s="528"/>
      <c r="H21" s="528"/>
      <c r="I21" s="528"/>
      <c r="J21" s="528"/>
      <c r="K21" s="528"/>
      <c r="M21" s="523" t="s">
        <v>42</v>
      </c>
    </row>
    <row r="22" spans="1:13" ht="35.1" customHeight="1">
      <c r="A22" s="529"/>
      <c r="B22" s="529"/>
      <c r="C22" s="529"/>
      <c r="D22" s="529"/>
      <c r="E22" s="529"/>
      <c r="F22" s="529"/>
      <c r="G22" s="529"/>
      <c r="H22" s="529"/>
      <c r="I22" s="529"/>
      <c r="J22" s="529"/>
      <c r="K22" s="529"/>
      <c r="M22" s="523"/>
    </row>
    <row r="23" spans="1:13">
      <c r="A23" s="507"/>
      <c r="B23" s="507"/>
      <c r="C23" s="507"/>
      <c r="D23" s="507"/>
      <c r="E23" s="507"/>
      <c r="F23" s="507"/>
      <c r="G23" s="507"/>
      <c r="H23" s="507"/>
      <c r="I23" s="507"/>
      <c r="J23" s="507"/>
      <c r="K23" s="507"/>
      <c r="M23" s="511" t="s">
        <v>43</v>
      </c>
    </row>
    <row r="24" spans="1:13" ht="18" customHeight="1">
      <c r="A24" s="522" t="s">
        <v>3806</v>
      </c>
      <c r="B24" s="522"/>
      <c r="C24" s="522"/>
      <c r="D24" s="522"/>
      <c r="E24" s="522"/>
      <c r="F24" s="522"/>
      <c r="G24" s="522"/>
      <c r="H24" s="522"/>
      <c r="I24" s="522"/>
      <c r="J24" s="522"/>
      <c r="K24" s="522"/>
      <c r="M24" s="523" t="s">
        <v>95</v>
      </c>
    </row>
    <row r="25" spans="1:13" ht="18" customHeight="1">
      <c r="A25" s="522"/>
      <c r="B25" s="522"/>
      <c r="C25" s="522"/>
      <c r="D25" s="522"/>
      <c r="E25" s="522"/>
      <c r="F25" s="522"/>
      <c r="G25" s="522"/>
      <c r="H25" s="522"/>
      <c r="I25" s="522"/>
      <c r="J25" s="522"/>
      <c r="K25" s="522"/>
      <c r="M25" s="523"/>
    </row>
    <row r="26" spans="1:13" ht="18" customHeight="1">
      <c r="A26" s="522"/>
      <c r="B26" s="522"/>
      <c r="C26" s="522"/>
      <c r="D26" s="522"/>
      <c r="E26" s="522"/>
      <c r="F26" s="522"/>
      <c r="G26" s="522"/>
      <c r="H26" s="522"/>
      <c r="I26" s="522"/>
      <c r="J26" s="522"/>
      <c r="K26" s="522"/>
      <c r="M26" s="523"/>
    </row>
    <row r="27" spans="1:13">
      <c r="A27" s="522"/>
      <c r="B27" s="522"/>
      <c r="C27" s="522"/>
      <c r="D27" s="522"/>
      <c r="E27" s="522"/>
      <c r="F27" s="522"/>
      <c r="G27" s="522"/>
      <c r="H27" s="522"/>
      <c r="I27" s="522"/>
      <c r="J27" s="522"/>
      <c r="K27" s="522"/>
      <c r="M27" s="523"/>
    </row>
    <row r="28" spans="1:13" ht="18" customHeight="1">
      <c r="A28" s="524" t="s">
        <v>3807</v>
      </c>
      <c r="B28" s="524"/>
      <c r="C28" s="524"/>
      <c r="D28" s="524"/>
      <c r="E28" s="524"/>
      <c r="F28" s="524"/>
      <c r="G28" s="524"/>
      <c r="H28" s="524"/>
      <c r="I28" s="524"/>
      <c r="J28" s="524"/>
      <c r="K28" s="524"/>
      <c r="M28" s="523"/>
    </row>
    <row r="29" spans="1:13" ht="32.25" customHeight="1">
      <c r="A29" s="525" t="str">
        <f>+IF(A99=2,HYPERLINK("http://business.center.cz/business/sablony/s1-priznani-k-dani-z-prijmu-pravnickych-osob.aspx"),IF(A99=3,HYPERLINK("http://www.podnikatel.cz/formulare/kategorie/dan-z-prijmu/"),HYPERLINK("http://business.center.cz/business/sablony/s1-priznani-k-dani-z-prijmu-pravnickych-osob.aspx")))</f>
        <v>http://business.center.cz/business/sablony/s1-priznani-k-dani-z-prijmu-pravnickych-osob.aspx</v>
      </c>
      <c r="B29" s="525"/>
      <c r="C29" s="525"/>
      <c r="D29" s="525"/>
      <c r="E29" s="525"/>
      <c r="F29" s="525"/>
      <c r="G29" s="525"/>
      <c r="H29" s="525"/>
      <c r="I29" s="525"/>
      <c r="J29" s="525"/>
      <c r="K29" s="525"/>
      <c r="M29" s="523"/>
    </row>
    <row r="30" spans="1:13">
      <c r="A30" s="507"/>
      <c r="B30" s="507"/>
      <c r="C30" s="507"/>
      <c r="D30" s="507"/>
      <c r="E30" s="507"/>
      <c r="F30" s="507"/>
      <c r="G30" s="507"/>
      <c r="H30" s="507"/>
      <c r="I30" s="507"/>
      <c r="J30" s="507"/>
      <c r="K30" s="507"/>
      <c r="M30" s="523"/>
    </row>
    <row r="31" spans="1:13">
      <c r="A31" s="507"/>
      <c r="B31" s="507"/>
      <c r="C31" s="507"/>
      <c r="D31" s="507"/>
      <c r="E31" s="507"/>
      <c r="F31" s="507"/>
      <c r="G31" s="507"/>
      <c r="H31" s="507"/>
      <c r="I31" s="507"/>
      <c r="J31" s="507"/>
      <c r="K31" s="507"/>
      <c r="M31" s="523"/>
    </row>
    <row r="32" spans="1:13">
      <c r="A32" s="507"/>
      <c r="B32" s="205"/>
      <c r="C32" s="507"/>
      <c r="D32" s="507"/>
      <c r="E32" s="507"/>
      <c r="F32" s="507"/>
      <c r="G32" s="507"/>
      <c r="H32" s="507"/>
      <c r="I32" s="507"/>
      <c r="J32" s="507"/>
      <c r="K32" s="507"/>
      <c r="M32" s="523"/>
    </row>
    <row r="33" spans="1:13">
      <c r="A33" s="507"/>
      <c r="B33" s="507"/>
      <c r="C33" s="507"/>
      <c r="D33" s="507"/>
      <c r="E33" s="507"/>
      <c r="F33" s="507"/>
      <c r="G33" s="507"/>
      <c r="H33" s="507"/>
      <c r="I33" s="507"/>
      <c r="J33" s="507"/>
      <c r="K33" s="507"/>
      <c r="M33" s="523"/>
    </row>
    <row r="34" spans="1:13">
      <c r="A34" s="507"/>
      <c r="B34" s="507"/>
      <c r="C34" s="507"/>
      <c r="D34" s="507"/>
      <c r="E34" s="507"/>
      <c r="F34" s="507"/>
      <c r="G34" s="507"/>
      <c r="H34" s="507"/>
      <c r="I34" s="507"/>
      <c r="J34" s="507"/>
      <c r="K34" s="507"/>
      <c r="M34" s="523"/>
    </row>
    <row r="35" spans="1:13">
      <c r="A35" s="507"/>
      <c r="B35" s="507"/>
      <c r="C35" s="507"/>
      <c r="D35" s="507"/>
      <c r="E35" s="507"/>
      <c r="F35" s="507"/>
      <c r="G35" s="507"/>
      <c r="H35" s="507"/>
      <c r="I35" s="507"/>
      <c r="J35" s="507"/>
      <c r="K35" s="507"/>
      <c r="M35" s="523"/>
    </row>
    <row r="36" spans="1:13">
      <c r="A36" s="507"/>
      <c r="B36" s="507"/>
      <c r="C36" s="507"/>
      <c r="D36" s="507"/>
      <c r="E36" s="507"/>
      <c r="F36" s="507"/>
      <c r="G36" s="507"/>
      <c r="H36" s="507"/>
      <c r="I36" s="507"/>
      <c r="J36" s="507"/>
      <c r="K36" s="507"/>
      <c r="M36" s="523"/>
    </row>
    <row r="37" spans="1:13">
      <c r="A37" s="507"/>
      <c r="B37" s="507"/>
      <c r="C37" s="507"/>
      <c r="D37" s="507"/>
      <c r="E37" s="507"/>
      <c r="F37" s="507"/>
      <c r="G37" s="507"/>
      <c r="H37" s="507"/>
      <c r="I37" s="507"/>
      <c r="J37" s="507"/>
      <c r="K37" s="507"/>
      <c r="M37" s="523"/>
    </row>
    <row r="38" spans="1:13">
      <c r="A38" s="507"/>
      <c r="B38" s="507"/>
      <c r="C38" s="507"/>
      <c r="D38" s="507"/>
      <c r="E38" s="507"/>
      <c r="F38" s="507"/>
      <c r="G38" s="507"/>
      <c r="H38" s="507"/>
      <c r="I38" s="507"/>
      <c r="J38" s="507"/>
      <c r="K38" s="507"/>
    </row>
    <row r="39" spans="1:13">
      <c r="A39" s="507"/>
      <c r="B39" s="507"/>
      <c r="C39" s="507"/>
      <c r="D39" s="507"/>
      <c r="E39" s="507"/>
      <c r="F39" s="507"/>
      <c r="G39" s="507"/>
      <c r="H39" s="507"/>
      <c r="I39" s="507"/>
      <c r="J39" s="507"/>
      <c r="K39" s="507"/>
    </row>
    <row r="40" spans="1:13">
      <c r="A40" s="508"/>
      <c r="B40" s="508"/>
      <c r="C40" s="508"/>
      <c r="D40" s="508"/>
      <c r="E40" s="508"/>
      <c r="F40" s="508"/>
      <c r="G40" s="508"/>
      <c r="H40" s="508"/>
      <c r="I40" s="508"/>
      <c r="J40" s="508"/>
      <c r="K40" s="508"/>
    </row>
    <row r="41" spans="1:13">
      <c r="A41" s="508"/>
      <c r="B41" s="508"/>
      <c r="C41" s="508"/>
      <c r="D41" s="508"/>
      <c r="E41" s="508"/>
      <c r="F41" s="508"/>
      <c r="G41" s="508"/>
      <c r="H41" s="508"/>
      <c r="I41" s="508"/>
      <c r="J41" s="508"/>
      <c r="K41" s="508"/>
    </row>
    <row r="42" spans="1:13">
      <c r="A42" s="508"/>
      <c r="B42" s="508"/>
      <c r="C42" s="508"/>
      <c r="D42" s="508"/>
      <c r="E42" s="508"/>
      <c r="F42" s="508"/>
      <c r="G42" s="508"/>
      <c r="H42" s="508"/>
      <c r="I42" s="508"/>
      <c r="J42" s="508"/>
      <c r="K42" s="508"/>
    </row>
    <row r="43" spans="1:13">
      <c r="A43" s="508"/>
      <c r="B43" s="508"/>
      <c r="C43" s="508"/>
      <c r="D43" s="508"/>
      <c r="E43" s="508"/>
      <c r="F43" s="508"/>
      <c r="G43" s="508"/>
      <c r="H43" s="508"/>
      <c r="I43" s="508"/>
      <c r="J43" s="508"/>
      <c r="K43" s="508"/>
    </row>
    <row r="44" spans="1:13">
      <c r="A44" s="508"/>
      <c r="B44" s="508"/>
      <c r="C44" s="508"/>
      <c r="D44" s="508"/>
      <c r="E44" s="508"/>
      <c r="F44" s="508"/>
      <c r="G44" s="508"/>
      <c r="H44" s="508"/>
      <c r="I44" s="508"/>
      <c r="J44" s="508"/>
      <c r="K44" s="508"/>
    </row>
    <row r="45" spans="1:13">
      <c r="A45" s="508"/>
      <c r="B45" s="508"/>
      <c r="C45" s="508"/>
      <c r="D45" s="508"/>
      <c r="E45" s="508"/>
      <c r="F45" s="508"/>
      <c r="G45" s="508"/>
      <c r="H45" s="508"/>
      <c r="I45" s="508"/>
      <c r="J45" s="508"/>
      <c r="K45" s="508"/>
    </row>
    <row r="46" spans="1:13">
      <c r="A46" s="508"/>
      <c r="B46" s="508"/>
      <c r="C46" s="508"/>
      <c r="D46" s="508"/>
      <c r="E46" s="508"/>
      <c r="F46" s="508"/>
      <c r="G46" s="508"/>
      <c r="H46" s="508"/>
      <c r="I46" s="508"/>
      <c r="J46" s="508"/>
      <c r="K46" s="508"/>
    </row>
    <row r="47" spans="1:13">
      <c r="A47" s="508"/>
      <c r="B47" s="508"/>
      <c r="C47" s="508"/>
      <c r="D47" s="508"/>
      <c r="E47" s="508"/>
      <c r="F47" s="508"/>
      <c r="G47" s="508"/>
      <c r="H47" s="508"/>
      <c r="I47" s="508"/>
      <c r="J47" s="508"/>
      <c r="K47" s="508"/>
    </row>
    <row r="48" spans="1:13">
      <c r="A48" s="508"/>
      <c r="B48" s="508"/>
      <c r="C48" s="508"/>
      <c r="D48" s="508"/>
      <c r="E48" s="508"/>
      <c r="F48" s="508"/>
      <c r="G48" s="508"/>
      <c r="H48" s="508"/>
      <c r="I48" s="508"/>
      <c r="J48" s="508"/>
      <c r="K48" s="508"/>
    </row>
    <row r="49" s="508" customFormat="1"/>
    <row r="50" s="508" customFormat="1"/>
    <row r="51" s="508" customFormat="1"/>
    <row r="52" s="508" customFormat="1"/>
    <row r="53" s="508" customFormat="1"/>
    <row r="54" s="508" customFormat="1"/>
    <row r="55" s="508" customFormat="1"/>
    <row r="56" s="508" customFormat="1"/>
    <row r="57" s="508" customFormat="1"/>
    <row r="58" s="508" customFormat="1"/>
    <row r="59" s="508" customFormat="1"/>
    <row r="60" s="508" customFormat="1"/>
    <row r="61" s="508" customFormat="1"/>
    <row r="62" s="508" customFormat="1"/>
    <row r="63" s="508" customFormat="1"/>
    <row r="64" s="508" customFormat="1"/>
    <row r="65" s="508" customFormat="1"/>
    <row r="66" s="508" customFormat="1"/>
    <row r="67" s="508" customFormat="1"/>
    <row r="68" s="508" customFormat="1"/>
    <row r="69" s="508" customFormat="1"/>
    <row r="70" s="508" customFormat="1"/>
    <row r="71" s="508" customFormat="1"/>
    <row r="72" s="508" customFormat="1"/>
    <row r="73" s="508" customFormat="1"/>
    <row r="74" s="508" customFormat="1"/>
    <row r="75" s="508" customFormat="1"/>
    <row r="76" s="508" customFormat="1"/>
    <row r="77" s="508" customFormat="1"/>
    <row r="78" s="508" customFormat="1"/>
    <row r="79" s="508" customFormat="1"/>
    <row r="80" s="508" customFormat="1"/>
    <row r="81" s="508" customFormat="1"/>
    <row r="82" s="508" customFormat="1"/>
    <row r="83" s="508" customFormat="1"/>
    <row r="84" s="508" customFormat="1"/>
    <row r="85" s="508" customFormat="1"/>
    <row r="86" s="508" customFormat="1"/>
    <row r="87" s="508" customFormat="1"/>
    <row r="88" s="508" customFormat="1"/>
    <row r="89" s="508" customFormat="1"/>
    <row r="90" s="508" customFormat="1"/>
    <row r="91" s="508" customFormat="1"/>
    <row r="92" s="508" customFormat="1"/>
    <row r="93" s="508" customFormat="1"/>
    <row r="94" s="508" customFormat="1"/>
    <row r="95" s="508" customFormat="1"/>
    <row r="96" s="508" customFormat="1"/>
    <row r="97" spans="1:1" s="508" customFormat="1"/>
    <row r="98" spans="1:1" s="508" customFormat="1"/>
    <row r="99" spans="1:1" s="508" customFormat="1" ht="10.5" hidden="1" customHeight="1">
      <c r="A99" s="512">
        <v>1</v>
      </c>
    </row>
    <row r="100" spans="1:1" s="508" customFormat="1" hidden="1">
      <c r="A100" s="512" t="s">
        <v>3808</v>
      </c>
    </row>
    <row r="101" spans="1:1" s="508" customFormat="1"/>
    <row r="102" spans="1:1" s="508" customFormat="1"/>
    <row r="103" spans="1:1" s="508" customFormat="1"/>
    <row r="104" spans="1:1" s="508" customFormat="1"/>
    <row r="105" spans="1:1" s="508" customFormat="1"/>
    <row r="106" spans="1:1" s="508" customFormat="1"/>
    <row r="107" spans="1:1" s="508" customFormat="1"/>
    <row r="108" spans="1:1" s="508" customFormat="1"/>
    <row r="109" spans="1:1" s="508" customFormat="1"/>
    <row r="110" spans="1:1" s="508" customFormat="1"/>
    <row r="111" spans="1:1" s="508" customFormat="1"/>
    <row r="112" spans="1:1" s="508" customFormat="1"/>
    <row r="113" s="508" customFormat="1"/>
    <row r="114" s="508" customFormat="1"/>
    <row r="115" s="508" customFormat="1"/>
    <row r="116" s="508" customFormat="1"/>
    <row r="117" s="508" customFormat="1"/>
    <row r="118" s="508" customFormat="1"/>
    <row r="119" s="508" customFormat="1"/>
    <row r="120" s="508" customFormat="1"/>
    <row r="121" s="508" customFormat="1"/>
    <row r="122" s="508" customFormat="1"/>
    <row r="123" s="508" customFormat="1"/>
    <row r="124" s="508" customFormat="1"/>
    <row r="125" s="508" customFormat="1"/>
    <row r="126" s="508" customFormat="1"/>
    <row r="127" s="508" customFormat="1"/>
    <row r="128" s="508" customFormat="1"/>
    <row r="129" s="508" customFormat="1"/>
    <row r="130" s="508" customFormat="1"/>
    <row r="131" s="508" customFormat="1"/>
    <row r="132" s="508" customFormat="1"/>
    <row r="133" s="508" customFormat="1"/>
    <row r="134" s="508" customFormat="1"/>
    <row r="135" s="508" customFormat="1"/>
    <row r="136" s="508" customFormat="1"/>
    <row r="137" s="508" customFormat="1"/>
    <row r="138" s="508" customFormat="1"/>
    <row r="139" s="508" customFormat="1"/>
    <row r="140" s="508" customFormat="1"/>
    <row r="141" s="508" customFormat="1"/>
    <row r="142" s="508" customFormat="1"/>
    <row r="143" s="508" customFormat="1"/>
    <row r="144" s="508" customFormat="1"/>
    <row r="145" s="508" customFormat="1"/>
    <row r="146" s="508" customFormat="1"/>
    <row r="147" s="508" customFormat="1"/>
    <row r="148" s="508" customFormat="1"/>
    <row r="149" s="508" customFormat="1"/>
    <row r="150" s="508" customFormat="1"/>
    <row r="151" s="508" customFormat="1"/>
    <row r="152" s="508" customFormat="1"/>
    <row r="153" s="508" customFormat="1"/>
    <row r="154" s="508" customFormat="1"/>
    <row r="155" s="508" customFormat="1"/>
    <row r="156" s="508" customFormat="1"/>
    <row r="157" s="508" customFormat="1"/>
    <row r="158" s="508" customFormat="1"/>
    <row r="159" s="508" customFormat="1"/>
    <row r="160" s="508" customFormat="1"/>
    <row r="161" s="508" customFormat="1"/>
    <row r="162" s="508" customFormat="1"/>
    <row r="163" s="508" customFormat="1"/>
    <row r="164" s="508" customFormat="1"/>
    <row r="165" s="508" customFormat="1"/>
    <row r="166" s="508" customFormat="1"/>
    <row r="167" s="508" customFormat="1"/>
    <row r="168" s="508" customFormat="1"/>
    <row r="169" s="508" customFormat="1"/>
    <row r="170" s="508" customFormat="1"/>
    <row r="171" s="508" customFormat="1"/>
    <row r="172" s="508" customFormat="1"/>
    <row r="173" s="508" customFormat="1"/>
    <row r="174" s="508" customFormat="1"/>
  </sheetData>
  <sheetProtection sheet="1" objects="1" scenarios="1"/>
  <mergeCells count="20">
    <mergeCell ref="M1:M3"/>
    <mergeCell ref="M5:M9"/>
    <mergeCell ref="A8:K8"/>
    <mergeCell ref="A11:K11"/>
    <mergeCell ref="A13:K13"/>
    <mergeCell ref="M13:M15"/>
    <mergeCell ref="A14:K14"/>
    <mergeCell ref="A15:K16"/>
    <mergeCell ref="A24:K27"/>
    <mergeCell ref="M24:M37"/>
    <mergeCell ref="A28:K28"/>
    <mergeCell ref="A29:K29"/>
    <mergeCell ref="A17:K17"/>
    <mergeCell ref="M17:M19"/>
    <mergeCell ref="A18:K18"/>
    <mergeCell ref="A19:K19"/>
    <mergeCell ref="A20:K20"/>
    <mergeCell ref="A21:K21"/>
    <mergeCell ref="M21:M22"/>
    <mergeCell ref="A22:K22"/>
  </mergeCells>
  <printOptions horizontalCentered="1" verticalCentered="1"/>
  <pageMargins left="0.39370078740157483" right="0.39370078740157483" top="0.59055118110236227" bottom="0.39370078740157483" header="0.51181102362204722" footer="0.51181102362204722"/>
  <pageSetup paperSize="9" scale="96" orientation="portrait" r:id="rId1"/>
  <headerFooter alignWithMargins="0"/>
  <rowBreaks count="1" manualBreakCount="1">
    <brk id="31" max="10" man="1"/>
  </rowBreaks>
  <colBreaks count="1" manualBreakCount="1">
    <brk id="1" max="38" man="1"/>
  </colBreaks>
  <drawing r:id="rId2"/>
</worksheet>
</file>

<file path=xl/worksheets/sheet10.xml><?xml version="1.0" encoding="utf-8"?>
<worksheet xmlns="http://schemas.openxmlformats.org/spreadsheetml/2006/main" xmlns:r="http://schemas.openxmlformats.org/officeDocument/2006/relationships">
  <sheetPr>
    <tabColor theme="9" tint="0.39997558519241921"/>
    <outlinePr summaryBelow="0" summaryRight="0"/>
    <pageSetUpPr autoPageBreaks="0" fitToPage="1"/>
  </sheetPr>
  <dimension ref="A1:J89"/>
  <sheetViews>
    <sheetView showOutlineSymbols="0" workbookViewId="0">
      <selection activeCell="F10" sqref="F10"/>
    </sheetView>
  </sheetViews>
  <sheetFormatPr defaultRowHeight="12.75"/>
  <cols>
    <col min="1" max="1" width="7" style="4" customWidth="1"/>
    <col min="2" max="3" width="12.7109375" style="4" customWidth="1"/>
    <col min="4" max="7" width="17.7109375" style="4" customWidth="1"/>
    <col min="8" max="16384" width="9.140625" style="5"/>
  </cols>
  <sheetData>
    <row r="1" spans="1:10" ht="15.95" customHeight="1" thickBot="1">
      <c r="A1" s="777" t="s">
        <v>208</v>
      </c>
      <c r="B1" s="585"/>
      <c r="C1" s="585"/>
      <c r="D1" s="585"/>
      <c r="E1" s="585"/>
      <c r="F1" s="585"/>
      <c r="G1" s="585"/>
      <c r="H1" s="4"/>
    </row>
    <row r="2" spans="1:10" ht="24" customHeight="1">
      <c r="A2" s="83">
        <v>25</v>
      </c>
      <c r="B2" s="778" t="s">
        <v>288</v>
      </c>
      <c r="C2" s="779"/>
      <c r="D2" s="779"/>
      <c r="E2" s="780"/>
      <c r="F2" s="279" t="s">
        <v>221</v>
      </c>
      <c r="G2" s="273"/>
      <c r="H2" s="4"/>
      <c r="I2" s="4"/>
      <c r="J2" s="4"/>
    </row>
    <row r="3" spans="1:10" ht="24" customHeight="1" thickBot="1">
      <c r="A3" s="81">
        <v>26</v>
      </c>
      <c r="B3" s="746" t="s">
        <v>289</v>
      </c>
      <c r="C3" s="781"/>
      <c r="D3" s="781"/>
      <c r="E3" s="720"/>
      <c r="F3" s="84" t="s">
        <v>221</v>
      </c>
      <c r="G3" s="274"/>
      <c r="H3" s="4"/>
      <c r="I3" s="4"/>
      <c r="J3" s="4"/>
    </row>
    <row r="4" spans="1:10" ht="15.95" customHeight="1" thickBot="1">
      <c r="A4" s="788" t="s">
        <v>217</v>
      </c>
      <c r="B4" s="789"/>
      <c r="C4" s="789"/>
      <c r="D4" s="789"/>
      <c r="E4" s="789"/>
      <c r="F4" s="789"/>
      <c r="G4" s="789"/>
    </row>
    <row r="5" spans="1:10" ht="24" customHeight="1">
      <c r="A5" s="28">
        <v>27</v>
      </c>
      <c r="B5" s="791" t="s">
        <v>317</v>
      </c>
      <c r="C5" s="792"/>
      <c r="D5" s="792"/>
      <c r="E5" s="793"/>
      <c r="F5" s="271" t="s">
        <v>221</v>
      </c>
      <c r="G5" s="276"/>
      <c r="H5" s="4"/>
      <c r="I5" s="4"/>
    </row>
    <row r="6" spans="1:10" ht="24" customHeight="1">
      <c r="A6" s="32">
        <v>28</v>
      </c>
      <c r="B6" s="794" t="s">
        <v>367</v>
      </c>
      <c r="C6" s="795"/>
      <c r="D6" s="795"/>
      <c r="E6" s="796"/>
      <c r="F6" s="168" t="s">
        <v>221</v>
      </c>
      <c r="G6" s="277"/>
      <c r="H6" s="4"/>
      <c r="I6" s="4"/>
    </row>
    <row r="7" spans="1:10" ht="24" customHeight="1" thickBot="1">
      <c r="A7" s="76" t="s">
        <v>452</v>
      </c>
      <c r="B7" s="797" t="s">
        <v>290</v>
      </c>
      <c r="C7" s="798"/>
      <c r="D7" s="798"/>
      <c r="E7" s="799"/>
      <c r="F7" s="272" t="s">
        <v>221</v>
      </c>
      <c r="G7" s="278"/>
      <c r="H7" s="4"/>
      <c r="I7" s="4"/>
    </row>
    <row r="8" spans="1:10" ht="15.95" customHeight="1" thickBot="1">
      <c r="A8" s="777" t="s">
        <v>3713</v>
      </c>
      <c r="B8" s="585"/>
      <c r="C8" s="585"/>
      <c r="D8" s="585"/>
      <c r="E8" s="585"/>
      <c r="F8" s="585"/>
      <c r="G8" s="585"/>
      <c r="H8" s="4"/>
      <c r="I8" s="4"/>
    </row>
    <row r="9" spans="1:10" ht="24" customHeight="1">
      <c r="A9" s="83">
        <v>30</v>
      </c>
      <c r="B9" s="778" t="s">
        <v>3714</v>
      </c>
      <c r="C9" s="779"/>
      <c r="D9" s="779"/>
      <c r="E9" s="780"/>
      <c r="F9" s="279" t="s">
        <v>221</v>
      </c>
      <c r="G9" s="273"/>
      <c r="H9" s="4"/>
      <c r="I9" s="4"/>
    </row>
    <row r="10" spans="1:10" ht="24" customHeight="1" thickBot="1">
      <c r="A10" s="81">
        <v>31</v>
      </c>
      <c r="B10" s="746" t="s">
        <v>3715</v>
      </c>
      <c r="C10" s="781"/>
      <c r="D10" s="781"/>
      <c r="E10" s="720"/>
      <c r="F10" s="84" t="s">
        <v>221</v>
      </c>
      <c r="G10" s="274"/>
      <c r="H10" s="4"/>
      <c r="I10" s="4"/>
    </row>
    <row r="11" spans="1:10" ht="15.95" customHeight="1">
      <c r="A11" s="790" t="s">
        <v>446</v>
      </c>
      <c r="B11" s="660"/>
      <c r="C11" s="660"/>
      <c r="D11" s="660"/>
      <c r="E11" s="660"/>
      <c r="F11" s="660"/>
      <c r="G11" s="660"/>
    </row>
    <row r="12" spans="1:10" s="36" customFormat="1" ht="39" customHeight="1" thickBot="1">
      <c r="A12" s="800" t="s">
        <v>3716</v>
      </c>
      <c r="B12" s="801"/>
      <c r="C12" s="801"/>
      <c r="D12" s="801"/>
      <c r="E12" s="801"/>
      <c r="F12" s="801"/>
      <c r="G12" s="801"/>
      <c r="H12" s="204"/>
    </row>
    <row r="13" spans="1:10" s="91" customFormat="1" ht="12" customHeight="1">
      <c r="A13" s="703" t="s">
        <v>225</v>
      </c>
      <c r="B13" s="802" t="s">
        <v>356</v>
      </c>
      <c r="C13" s="803"/>
      <c r="D13" s="802" t="s">
        <v>378</v>
      </c>
      <c r="E13" s="802" t="s">
        <v>357</v>
      </c>
      <c r="F13" s="809"/>
      <c r="G13" s="810"/>
    </row>
    <row r="14" spans="1:10" ht="39.950000000000003" customHeight="1">
      <c r="A14" s="806"/>
      <c r="B14" s="804"/>
      <c r="C14" s="805"/>
      <c r="D14" s="811"/>
      <c r="E14" s="284" t="s">
        <v>360</v>
      </c>
      <c r="F14" s="92" t="s">
        <v>358</v>
      </c>
      <c r="G14" s="93" t="s">
        <v>359</v>
      </c>
    </row>
    <row r="15" spans="1:10" ht="14.1" customHeight="1">
      <c r="A15" s="32">
        <v>0</v>
      </c>
      <c r="B15" s="807">
        <v>1</v>
      </c>
      <c r="C15" s="808"/>
      <c r="D15" s="275">
        <v>2</v>
      </c>
      <c r="E15" s="275">
        <v>3</v>
      </c>
      <c r="F15" s="164">
        <v>4</v>
      </c>
      <c r="G15" s="165">
        <v>5</v>
      </c>
    </row>
    <row r="16" spans="1:10" ht="15" customHeight="1">
      <c r="A16" s="32">
        <v>1</v>
      </c>
      <c r="B16" s="166">
        <f>+'1'!F26</f>
        <v>42005</v>
      </c>
      <c r="C16" s="167">
        <f>+'1'!H26</f>
        <v>42369</v>
      </c>
      <c r="D16" s="168">
        <f>+IF('7'!C6&lt;0,-'7'!C6,0)</f>
        <v>0</v>
      </c>
      <c r="E16" s="168">
        <v>0</v>
      </c>
      <c r="F16" s="61">
        <v>0</v>
      </c>
      <c r="G16" s="88">
        <f t="shared" ref="G16:G23" si="0">+D16-E16-F16</f>
        <v>0</v>
      </c>
    </row>
    <row r="17" spans="1:8" ht="15" customHeight="1">
      <c r="A17" s="32">
        <v>2</v>
      </c>
      <c r="B17" s="169"/>
      <c r="C17" s="169"/>
      <c r="D17" s="168"/>
      <c r="E17" s="168"/>
      <c r="F17" s="61"/>
      <c r="G17" s="88">
        <f t="shared" si="0"/>
        <v>0</v>
      </c>
    </row>
    <row r="18" spans="1:8" ht="15" customHeight="1">
      <c r="A18" s="32">
        <v>3</v>
      </c>
      <c r="B18" s="169"/>
      <c r="C18" s="169"/>
      <c r="D18" s="168"/>
      <c r="E18" s="168"/>
      <c r="F18" s="61"/>
      <c r="G18" s="88">
        <f t="shared" si="0"/>
        <v>0</v>
      </c>
    </row>
    <row r="19" spans="1:8" ht="15" customHeight="1">
      <c r="A19" s="32">
        <v>4</v>
      </c>
      <c r="B19" s="169"/>
      <c r="C19" s="169"/>
      <c r="D19" s="168"/>
      <c r="E19" s="168"/>
      <c r="F19" s="61"/>
      <c r="G19" s="88">
        <f t="shared" si="0"/>
        <v>0</v>
      </c>
    </row>
    <row r="20" spans="1:8" ht="15" customHeight="1">
      <c r="A20" s="32">
        <v>5</v>
      </c>
      <c r="B20" s="169"/>
      <c r="C20" s="169"/>
      <c r="D20" s="168"/>
      <c r="E20" s="168"/>
      <c r="F20" s="61"/>
      <c r="G20" s="88">
        <f t="shared" si="0"/>
        <v>0</v>
      </c>
    </row>
    <row r="21" spans="1:8" ht="15" customHeight="1">
      <c r="A21" s="32">
        <v>6</v>
      </c>
      <c r="B21" s="169"/>
      <c r="C21" s="169"/>
      <c r="D21" s="168"/>
      <c r="E21" s="168"/>
      <c r="F21" s="61"/>
      <c r="G21" s="88">
        <f t="shared" si="0"/>
        <v>0</v>
      </c>
    </row>
    <row r="22" spans="1:8" ht="15" customHeight="1">
      <c r="A22" s="32">
        <v>7</v>
      </c>
      <c r="B22" s="169"/>
      <c r="C22" s="169"/>
      <c r="D22" s="168"/>
      <c r="E22" s="168"/>
      <c r="F22" s="61"/>
      <c r="G22" s="88">
        <f t="shared" si="0"/>
        <v>0</v>
      </c>
    </row>
    <row r="23" spans="1:8" ht="15" customHeight="1">
      <c r="A23" s="32">
        <v>8</v>
      </c>
      <c r="B23" s="169"/>
      <c r="C23" s="169"/>
      <c r="D23" s="168"/>
      <c r="E23" s="168"/>
      <c r="F23" s="61"/>
      <c r="G23" s="88">
        <f t="shared" si="0"/>
        <v>0</v>
      </c>
    </row>
    <row r="24" spans="1:8" ht="15" customHeight="1" thickBot="1">
      <c r="A24" s="34">
        <v>9</v>
      </c>
      <c r="B24" s="786" t="s">
        <v>227</v>
      </c>
      <c r="C24" s="787"/>
      <c r="D24" s="787"/>
      <c r="E24" s="787"/>
      <c r="F24" s="63">
        <f>SUM(F16:F23)</f>
        <v>0</v>
      </c>
      <c r="G24" s="170">
        <f>SUM(G16:G23)</f>
        <v>0</v>
      </c>
    </row>
    <row r="25" spans="1:8" ht="15" customHeight="1">
      <c r="A25" s="721" t="s">
        <v>3717</v>
      </c>
      <c r="B25" s="785"/>
      <c r="C25" s="785"/>
      <c r="D25" s="785"/>
      <c r="E25" s="785"/>
      <c r="F25" s="785"/>
      <c r="G25" s="785"/>
    </row>
    <row r="26" spans="1:8" ht="15" customHeight="1">
      <c r="A26" s="782" t="s">
        <v>376</v>
      </c>
      <c r="B26" s="783"/>
      <c r="C26" s="783"/>
      <c r="D26" s="783"/>
      <c r="E26" s="783"/>
      <c r="F26" s="783"/>
      <c r="G26" s="783"/>
    </row>
    <row r="27" spans="1:8" ht="15" customHeight="1" thickBot="1">
      <c r="A27" s="784" t="s">
        <v>386</v>
      </c>
      <c r="B27" s="585"/>
      <c r="C27" s="585"/>
      <c r="D27" s="585"/>
      <c r="E27" s="585"/>
      <c r="F27" s="585"/>
      <c r="G27" s="585"/>
      <c r="H27" s="4"/>
    </row>
    <row r="28" spans="1:8" ht="15" customHeight="1">
      <c r="A28" s="703" t="s">
        <v>225</v>
      </c>
      <c r="B28" s="802" t="s">
        <v>377</v>
      </c>
      <c r="C28" s="803"/>
      <c r="D28" s="802" t="s">
        <v>380</v>
      </c>
      <c r="E28" s="802" t="s">
        <v>381</v>
      </c>
      <c r="F28" s="809"/>
      <c r="G28" s="810"/>
      <c r="H28" s="4"/>
    </row>
    <row r="29" spans="1:8" ht="48" customHeight="1">
      <c r="A29" s="806"/>
      <c r="B29" s="804"/>
      <c r="C29" s="805"/>
      <c r="D29" s="811"/>
      <c r="E29" s="284" t="s">
        <v>382</v>
      </c>
      <c r="F29" s="92" t="s">
        <v>383</v>
      </c>
      <c r="G29" s="93" t="s">
        <v>384</v>
      </c>
      <c r="H29" s="4"/>
    </row>
    <row r="30" spans="1:8">
      <c r="A30" s="32">
        <v>0</v>
      </c>
      <c r="B30" s="807">
        <v>1</v>
      </c>
      <c r="C30" s="808"/>
      <c r="D30" s="275">
        <v>2</v>
      </c>
      <c r="E30" s="275">
        <v>3</v>
      </c>
      <c r="F30" s="164">
        <v>4</v>
      </c>
      <c r="G30" s="165">
        <v>5</v>
      </c>
      <c r="H30" s="4"/>
    </row>
    <row r="31" spans="1:8" ht="15" customHeight="1">
      <c r="A31" s="32">
        <v>1</v>
      </c>
      <c r="B31" s="166"/>
      <c r="C31" s="167"/>
      <c r="D31" s="168"/>
      <c r="E31" s="168"/>
      <c r="F31" s="61"/>
      <c r="G31" s="88">
        <f>+D31-E31-F31</f>
        <v>0</v>
      </c>
      <c r="H31" s="4"/>
    </row>
    <row r="32" spans="1:8" ht="15" customHeight="1">
      <c r="A32" s="32">
        <v>2</v>
      </c>
      <c r="B32" s="169"/>
      <c r="C32" s="169"/>
      <c r="D32" s="168"/>
      <c r="E32" s="168"/>
      <c r="F32" s="61"/>
      <c r="G32" s="88">
        <f>+D32-E32-F32</f>
        <v>0</v>
      </c>
      <c r="H32" s="4"/>
    </row>
    <row r="33" spans="1:8" ht="15" customHeight="1">
      <c r="A33" s="32">
        <v>3</v>
      </c>
      <c r="B33" s="169"/>
      <c r="C33" s="169"/>
      <c r="D33" s="168"/>
      <c r="E33" s="168"/>
      <c r="F33" s="61"/>
      <c r="G33" s="88">
        <f>+D33-E33-F33</f>
        <v>0</v>
      </c>
      <c r="H33" s="4"/>
    </row>
    <row r="34" spans="1:8" ht="15" customHeight="1">
      <c r="A34" s="32">
        <v>4</v>
      </c>
      <c r="B34" s="169"/>
      <c r="C34" s="169"/>
      <c r="D34" s="168"/>
      <c r="E34" s="168"/>
      <c r="F34" s="61"/>
      <c r="G34" s="88">
        <f>+D34-E34-F34</f>
        <v>0</v>
      </c>
      <c r="H34" s="4"/>
    </row>
    <row r="35" spans="1:8" ht="15" customHeight="1" thickBot="1">
      <c r="A35" s="34">
        <v>5</v>
      </c>
      <c r="B35" s="812" t="s">
        <v>227</v>
      </c>
      <c r="C35" s="787"/>
      <c r="D35" s="787"/>
      <c r="E35" s="787"/>
      <c r="F35" s="84">
        <f>+SUM(F31:F34)</f>
        <v>0</v>
      </c>
      <c r="G35" s="285">
        <f>+SUM(G31:G34)</f>
        <v>0</v>
      </c>
      <c r="H35" s="4"/>
    </row>
    <row r="36" spans="1:8" ht="15" customHeight="1" thickBot="1">
      <c r="A36" s="784" t="s">
        <v>387</v>
      </c>
      <c r="B36" s="585"/>
      <c r="C36" s="585"/>
      <c r="D36" s="585"/>
      <c r="E36" s="585"/>
      <c r="F36" s="585"/>
      <c r="G36" s="585"/>
      <c r="H36" s="4"/>
    </row>
    <row r="37" spans="1:8" ht="15" customHeight="1">
      <c r="A37" s="703" t="s">
        <v>225</v>
      </c>
      <c r="B37" s="802" t="s">
        <v>385</v>
      </c>
      <c r="C37" s="803"/>
      <c r="D37" s="802" t="s">
        <v>379</v>
      </c>
      <c r="E37" s="802" t="s">
        <v>381</v>
      </c>
      <c r="F37" s="809"/>
      <c r="G37" s="810"/>
      <c r="H37" s="4"/>
    </row>
    <row r="38" spans="1:8" ht="48" customHeight="1">
      <c r="A38" s="806"/>
      <c r="B38" s="804"/>
      <c r="C38" s="805"/>
      <c r="D38" s="811"/>
      <c r="E38" s="284" t="s">
        <v>382</v>
      </c>
      <c r="F38" s="92" t="s">
        <v>383</v>
      </c>
      <c r="G38" s="93" t="s">
        <v>384</v>
      </c>
      <c r="H38" s="4"/>
    </row>
    <row r="39" spans="1:8" ht="12.95" customHeight="1">
      <c r="A39" s="32">
        <v>0</v>
      </c>
      <c r="B39" s="807">
        <v>1</v>
      </c>
      <c r="C39" s="808"/>
      <c r="D39" s="275">
        <v>2</v>
      </c>
      <c r="E39" s="275">
        <v>3</v>
      </c>
      <c r="F39" s="164">
        <v>4</v>
      </c>
      <c r="G39" s="165">
        <v>5</v>
      </c>
      <c r="H39" s="4"/>
    </row>
    <row r="40" spans="1:8" ht="15" customHeight="1">
      <c r="A40" s="32">
        <v>1</v>
      </c>
      <c r="B40" s="166"/>
      <c r="C40" s="167"/>
      <c r="D40" s="168"/>
      <c r="E40" s="168"/>
      <c r="F40" s="61"/>
      <c r="G40" s="88">
        <f>+D40-E40-F40</f>
        <v>0</v>
      </c>
      <c r="H40" s="4"/>
    </row>
    <row r="41" spans="1:8" ht="15" customHeight="1">
      <c r="A41" s="32">
        <v>2</v>
      </c>
      <c r="B41" s="169"/>
      <c r="C41" s="169"/>
      <c r="D41" s="168"/>
      <c r="E41" s="168"/>
      <c r="F41" s="61"/>
      <c r="G41" s="88">
        <f>+D41-E41-F41</f>
        <v>0</v>
      </c>
      <c r="H41" s="4"/>
    </row>
    <row r="42" spans="1:8" ht="15" customHeight="1">
      <c r="A42" s="32">
        <v>3</v>
      </c>
      <c r="B42" s="169"/>
      <c r="C42" s="169"/>
      <c r="D42" s="168"/>
      <c r="E42" s="168"/>
      <c r="F42" s="61"/>
      <c r="G42" s="88">
        <f>+D42-E42-F42</f>
        <v>0</v>
      </c>
      <c r="H42" s="4"/>
    </row>
    <row r="43" spans="1:8" ht="15" customHeight="1">
      <c r="A43" s="32">
        <v>4</v>
      </c>
      <c r="B43" s="169"/>
      <c r="C43" s="169"/>
      <c r="D43" s="168"/>
      <c r="E43" s="168"/>
      <c r="F43" s="61"/>
      <c r="G43" s="88">
        <f>+D43-E43-F43</f>
        <v>0</v>
      </c>
      <c r="H43" s="4"/>
    </row>
    <row r="44" spans="1:8" ht="15" customHeight="1" thickBot="1">
      <c r="A44" s="34">
        <v>5</v>
      </c>
      <c r="B44" s="812" t="s">
        <v>227</v>
      </c>
      <c r="C44" s="787"/>
      <c r="D44" s="787"/>
      <c r="E44" s="787"/>
      <c r="F44" s="84">
        <f>+SUM(F40:F43)</f>
        <v>0</v>
      </c>
      <c r="G44" s="285">
        <f>+SUM(G40:G43)</f>
        <v>0</v>
      </c>
      <c r="H44" s="4"/>
    </row>
    <row r="45" spans="1:8" ht="12" customHeight="1">
      <c r="A45" s="715">
        <v>5</v>
      </c>
      <c r="B45" s="716"/>
      <c r="C45" s="716"/>
      <c r="D45" s="716"/>
      <c r="E45" s="716"/>
      <c r="F45" s="716"/>
      <c r="G45" s="716"/>
      <c r="H45" s="4"/>
    </row>
    <row r="46" spans="1:8">
      <c r="H46" s="4"/>
    </row>
    <row r="47" spans="1:8">
      <c r="H47" s="4"/>
    </row>
    <row r="48" spans="1:8">
      <c r="H48" s="4"/>
    </row>
    <row r="49" spans="8:8">
      <c r="H49" s="4"/>
    </row>
    <row r="50" spans="8:8">
      <c r="H50" s="4"/>
    </row>
    <row r="51" spans="8:8">
      <c r="H51" s="4"/>
    </row>
    <row r="52" spans="8:8">
      <c r="H52" s="4"/>
    </row>
    <row r="53" spans="8:8">
      <c r="H53" s="4"/>
    </row>
    <row r="54" spans="8:8">
      <c r="H54" s="4"/>
    </row>
    <row r="55" spans="8:8">
      <c r="H55" s="4"/>
    </row>
    <row r="56" spans="8:8">
      <c r="H56" s="4"/>
    </row>
    <row r="57" spans="8:8">
      <c r="H57" s="4"/>
    </row>
    <row r="58" spans="8:8">
      <c r="H58" s="4"/>
    </row>
    <row r="59" spans="8:8">
      <c r="H59" s="4"/>
    </row>
    <row r="60" spans="8:8">
      <c r="H60" s="4"/>
    </row>
    <row r="61" spans="8:8">
      <c r="H61" s="4"/>
    </row>
    <row r="62" spans="8:8">
      <c r="H62" s="4"/>
    </row>
    <row r="63" spans="8:8">
      <c r="H63" s="4"/>
    </row>
    <row r="64" spans="8:8">
      <c r="H64" s="4"/>
    </row>
    <row r="65" spans="8:8">
      <c r="H65" s="4"/>
    </row>
    <row r="66" spans="8:8">
      <c r="H66" s="4"/>
    </row>
    <row r="67" spans="8:8">
      <c r="H67" s="4"/>
    </row>
    <row r="68" spans="8:8">
      <c r="H68" s="4"/>
    </row>
    <row r="69" spans="8:8">
      <c r="H69" s="4"/>
    </row>
    <row r="70" spans="8:8">
      <c r="H70" s="4"/>
    </row>
    <row r="71" spans="8:8">
      <c r="H71" s="4"/>
    </row>
    <row r="72" spans="8:8">
      <c r="H72" s="4"/>
    </row>
    <row r="73" spans="8:8">
      <c r="H73" s="4"/>
    </row>
    <row r="74" spans="8:8">
      <c r="H74" s="4"/>
    </row>
    <row r="75" spans="8:8">
      <c r="H75" s="4"/>
    </row>
    <row r="76" spans="8:8">
      <c r="H76" s="4"/>
    </row>
    <row r="77" spans="8:8">
      <c r="H77" s="4"/>
    </row>
    <row r="78" spans="8:8">
      <c r="H78" s="4"/>
    </row>
    <row r="79" spans="8:8">
      <c r="H79" s="4"/>
    </row>
    <row r="80" spans="8:8">
      <c r="H80" s="4"/>
    </row>
    <row r="81" spans="8:8">
      <c r="H81" s="4"/>
    </row>
    <row r="82" spans="8:8">
      <c r="H82" s="4"/>
    </row>
    <row r="83" spans="8:8">
      <c r="H83" s="4"/>
    </row>
    <row r="84" spans="8:8">
      <c r="H84" s="4"/>
    </row>
    <row r="85" spans="8:8">
      <c r="H85" s="4"/>
    </row>
    <row r="86" spans="8:8">
      <c r="H86" s="4"/>
    </row>
    <row r="87" spans="8:8">
      <c r="H87" s="4"/>
    </row>
    <row r="88" spans="8:8">
      <c r="H88" s="4"/>
    </row>
    <row r="89" spans="8:8">
      <c r="H89" s="4"/>
    </row>
  </sheetData>
  <sheetProtection sheet="1" objects="1" scenarios="1"/>
  <mergeCells count="35">
    <mergeCell ref="A45:G45"/>
    <mergeCell ref="E28:G28"/>
    <mergeCell ref="B28:C29"/>
    <mergeCell ref="D28:D29"/>
    <mergeCell ref="A28:A29"/>
    <mergeCell ref="B35:E35"/>
    <mergeCell ref="A36:G36"/>
    <mergeCell ref="B30:C30"/>
    <mergeCell ref="B39:C39"/>
    <mergeCell ref="B44:E44"/>
    <mergeCell ref="A37:A38"/>
    <mergeCell ref="B37:C38"/>
    <mergeCell ref="D37:D38"/>
    <mergeCell ref="E37:G37"/>
    <mergeCell ref="B13:C14"/>
    <mergeCell ref="A13:A14"/>
    <mergeCell ref="B15:C15"/>
    <mergeCell ref="E13:G13"/>
    <mergeCell ref="D13:D14"/>
    <mergeCell ref="A1:G1"/>
    <mergeCell ref="B2:E2"/>
    <mergeCell ref="B3:E3"/>
    <mergeCell ref="A26:G26"/>
    <mergeCell ref="A27:G27"/>
    <mergeCell ref="A8:G8"/>
    <mergeCell ref="B9:E9"/>
    <mergeCell ref="B10:E10"/>
    <mergeCell ref="A25:G25"/>
    <mergeCell ref="B24:E24"/>
    <mergeCell ref="A4:G4"/>
    <mergeCell ref="A11:G11"/>
    <mergeCell ref="B5:E5"/>
    <mergeCell ref="B6:E6"/>
    <mergeCell ref="B7:E7"/>
    <mergeCell ref="A12:G12"/>
  </mergeCells>
  <phoneticPr fontId="10" type="noConversion"/>
  <printOptions horizontalCentered="1" verticalCentered="1"/>
  <pageMargins left="0.19685039370078741" right="0.19685039370078741" top="0.39370078740157483" bottom="0.39370078740157483" header="0.31496062992125984" footer="0.31496062992125984"/>
  <pageSetup paperSize="9" scale="94"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tabColor theme="9" tint="0.39997558519241921"/>
    <outlinePr summaryBelow="0" summaryRight="0"/>
    <pageSetUpPr autoPageBreaks="0"/>
  </sheetPr>
  <dimension ref="A1:E41"/>
  <sheetViews>
    <sheetView showOutlineSymbols="0" workbookViewId="0">
      <selection activeCell="D4" sqref="D4"/>
    </sheetView>
  </sheetViews>
  <sheetFormatPr defaultRowHeight="12.75"/>
  <cols>
    <col min="1" max="1" width="6.7109375" style="4" customWidth="1"/>
    <col min="2" max="2" width="39.140625" style="4" customWidth="1"/>
    <col min="3" max="5" width="17.7109375" style="4" customWidth="1"/>
    <col min="6" max="16384" width="9.140625" style="5"/>
  </cols>
  <sheetData>
    <row r="1" spans="1:5" ht="26.1" customHeight="1" thickBot="1">
      <c r="A1" s="813" t="s">
        <v>388</v>
      </c>
      <c r="B1" s="814"/>
      <c r="C1" s="814"/>
      <c r="D1" s="814"/>
      <c r="E1" s="814"/>
    </row>
    <row r="2" spans="1:5" ht="12" customHeight="1">
      <c r="A2" s="734" t="s">
        <v>225</v>
      </c>
      <c r="B2" s="724" t="s">
        <v>229</v>
      </c>
      <c r="C2" s="819"/>
      <c r="D2" s="730" t="s">
        <v>247</v>
      </c>
      <c r="E2" s="818"/>
    </row>
    <row r="3" spans="1:5" ht="12" customHeight="1">
      <c r="A3" s="822"/>
      <c r="B3" s="820"/>
      <c r="C3" s="821"/>
      <c r="D3" s="155" t="s">
        <v>226</v>
      </c>
      <c r="E3" s="153" t="s">
        <v>259</v>
      </c>
    </row>
    <row r="4" spans="1:5" ht="36" customHeight="1">
      <c r="A4" s="27">
        <v>1</v>
      </c>
      <c r="B4" s="662" t="s">
        <v>389</v>
      </c>
      <c r="C4" s="823"/>
      <c r="D4" s="49">
        <v>0</v>
      </c>
      <c r="E4" s="39"/>
    </row>
    <row r="5" spans="1:5" ht="27" customHeight="1" thickBot="1">
      <c r="A5" s="34">
        <v>2</v>
      </c>
      <c r="B5" s="797" t="s">
        <v>390</v>
      </c>
      <c r="C5" s="817"/>
      <c r="D5" s="84">
        <v>0</v>
      </c>
      <c r="E5" s="21"/>
    </row>
    <row r="6" spans="1:5" ht="12" customHeight="1" thickBot="1">
      <c r="A6" s="815" t="s">
        <v>3718</v>
      </c>
      <c r="B6" s="816"/>
      <c r="C6" s="816"/>
      <c r="D6" s="816"/>
      <c r="E6" s="816"/>
    </row>
    <row r="7" spans="1:5" ht="12" customHeight="1">
      <c r="A7" s="734" t="s">
        <v>225</v>
      </c>
      <c r="B7" s="724" t="s">
        <v>229</v>
      </c>
      <c r="C7" s="819"/>
      <c r="D7" s="730" t="s">
        <v>247</v>
      </c>
      <c r="E7" s="818"/>
    </row>
    <row r="8" spans="1:5" ht="12" customHeight="1">
      <c r="A8" s="822"/>
      <c r="B8" s="820"/>
      <c r="C8" s="821"/>
      <c r="D8" s="155" t="s">
        <v>226</v>
      </c>
      <c r="E8" s="153" t="s">
        <v>259</v>
      </c>
    </row>
    <row r="9" spans="1:5" ht="17.100000000000001" customHeight="1">
      <c r="A9" s="32">
        <v>1</v>
      </c>
      <c r="B9" s="681" t="s">
        <v>368</v>
      </c>
      <c r="C9" s="683"/>
      <c r="D9" s="49">
        <v>0</v>
      </c>
      <c r="E9" s="20"/>
    </row>
    <row r="10" spans="1:5" ht="17.100000000000001" customHeight="1">
      <c r="A10" s="32">
        <v>2</v>
      </c>
      <c r="B10" s="681" t="s">
        <v>369</v>
      </c>
      <c r="C10" s="683"/>
      <c r="D10" s="49">
        <v>0</v>
      </c>
      <c r="E10" s="20"/>
    </row>
    <row r="11" spans="1:5" ht="17.100000000000001" customHeight="1">
      <c r="A11" s="85">
        <v>3</v>
      </c>
      <c r="B11" s="681" t="s">
        <v>462</v>
      </c>
      <c r="C11" s="683"/>
      <c r="D11" s="196" t="s">
        <v>463</v>
      </c>
      <c r="E11" s="198" t="s">
        <v>463</v>
      </c>
    </row>
    <row r="12" spans="1:5" ht="17.100000000000001" customHeight="1">
      <c r="A12" s="27">
        <v>4</v>
      </c>
      <c r="B12" s="681" t="s">
        <v>3719</v>
      </c>
      <c r="C12" s="683"/>
      <c r="D12" s="49">
        <f>SUM(D9:D10)</f>
        <v>0</v>
      </c>
      <c r="E12" s="39"/>
    </row>
    <row r="13" spans="1:5" ht="17.100000000000001" customHeight="1" thickBot="1">
      <c r="A13" s="34" t="s">
        <v>453</v>
      </c>
      <c r="B13" s="672" t="s">
        <v>370</v>
      </c>
      <c r="C13" s="720"/>
      <c r="D13" s="84">
        <v>0</v>
      </c>
      <c r="E13" s="21"/>
    </row>
    <row r="14" spans="1:5" ht="14.25" thickBot="1">
      <c r="A14" s="829" t="s">
        <v>291</v>
      </c>
      <c r="B14" s="585"/>
      <c r="C14" s="830" t="s">
        <v>468</v>
      </c>
      <c r="D14" s="831"/>
      <c r="E14" s="171"/>
    </row>
    <row r="15" spans="1:5" ht="12" customHeight="1">
      <c r="A15" s="734" t="s">
        <v>225</v>
      </c>
      <c r="B15" s="724" t="s">
        <v>229</v>
      </c>
      <c r="C15" s="819"/>
      <c r="D15" s="730" t="s">
        <v>247</v>
      </c>
      <c r="E15" s="818"/>
    </row>
    <row r="16" spans="1:5" ht="12" customHeight="1">
      <c r="A16" s="822"/>
      <c r="B16" s="820"/>
      <c r="C16" s="821"/>
      <c r="D16" s="155" t="s">
        <v>226</v>
      </c>
      <c r="E16" s="153" t="s">
        <v>259</v>
      </c>
    </row>
    <row r="17" spans="1:5" ht="26.1" customHeight="1">
      <c r="A17" s="85" t="s">
        <v>219</v>
      </c>
      <c r="B17" s="653" t="s">
        <v>218</v>
      </c>
      <c r="C17" s="655"/>
      <c r="D17" s="87">
        <v>0</v>
      </c>
      <c r="E17" s="20"/>
    </row>
    <row r="18" spans="1:5" ht="26.1" customHeight="1">
      <c r="A18" s="85" t="s">
        <v>447</v>
      </c>
      <c r="B18" s="653" t="s">
        <v>3720</v>
      </c>
      <c r="C18" s="655"/>
      <c r="D18" s="86">
        <f>+Př_I!E12</f>
        <v>0</v>
      </c>
      <c r="E18" s="39"/>
    </row>
    <row r="19" spans="1:5" ht="26.1" customHeight="1">
      <c r="A19" s="85" t="s">
        <v>448</v>
      </c>
      <c r="B19" s="653" t="s">
        <v>3721</v>
      </c>
      <c r="C19" s="655"/>
      <c r="D19" s="86">
        <f>+Př_I!E16</f>
        <v>0</v>
      </c>
      <c r="E19" s="39"/>
    </row>
    <row r="20" spans="1:5" ht="26.1" customHeight="1">
      <c r="A20" s="85">
        <v>4</v>
      </c>
      <c r="B20" s="653" t="s">
        <v>3722</v>
      </c>
      <c r="C20" s="655"/>
      <c r="D20" s="86">
        <f>+D19+D17</f>
        <v>0</v>
      </c>
      <c r="E20" s="39"/>
    </row>
    <row r="21" spans="1:5" ht="35.1" customHeight="1" thickBot="1">
      <c r="A21" s="85">
        <v>5</v>
      </c>
      <c r="B21" s="653" t="s">
        <v>3723</v>
      </c>
      <c r="C21" s="655"/>
      <c r="D21" s="86">
        <f>MAX(+D18-D19,0)+MAX('7'!C28-'6'!D20,0)</f>
        <v>0</v>
      </c>
      <c r="E21" s="39"/>
    </row>
    <row r="22" spans="1:5" ht="14.25" thickBot="1">
      <c r="A22" s="815" t="s">
        <v>292</v>
      </c>
      <c r="B22" s="789"/>
      <c r="C22" s="789"/>
      <c r="D22" s="789"/>
      <c r="E22" s="789"/>
    </row>
    <row r="23" spans="1:5" ht="12" customHeight="1">
      <c r="A23" s="824" t="s">
        <v>225</v>
      </c>
      <c r="B23" s="172" t="s">
        <v>261</v>
      </c>
      <c r="C23" s="172" t="s">
        <v>230</v>
      </c>
      <c r="D23" s="172" t="s">
        <v>230</v>
      </c>
      <c r="E23" s="173" t="s">
        <v>233</v>
      </c>
    </row>
    <row r="24" spans="1:5" ht="12" customHeight="1">
      <c r="A24" s="825"/>
      <c r="B24" s="174" t="s">
        <v>209</v>
      </c>
      <c r="C24" s="174" t="s">
        <v>231</v>
      </c>
      <c r="D24" s="174" t="s">
        <v>232</v>
      </c>
      <c r="E24" s="175" t="s">
        <v>234</v>
      </c>
    </row>
    <row r="25" spans="1:5" ht="12" customHeight="1">
      <c r="A25" s="826"/>
      <c r="B25" s="174" t="s">
        <v>262</v>
      </c>
      <c r="C25" s="174"/>
      <c r="D25" s="174"/>
      <c r="E25" s="175" t="s">
        <v>235</v>
      </c>
    </row>
    <row r="26" spans="1:5" ht="12" customHeight="1">
      <c r="A26" s="32">
        <v>0</v>
      </c>
      <c r="B26" s="164">
        <v>1</v>
      </c>
      <c r="C26" s="164">
        <v>2</v>
      </c>
      <c r="D26" s="164">
        <v>3</v>
      </c>
      <c r="E26" s="165">
        <v>4</v>
      </c>
    </row>
    <row r="27" spans="1:5" ht="17.100000000000001" customHeight="1">
      <c r="A27" s="89">
        <v>1</v>
      </c>
      <c r="B27" s="57" t="s">
        <v>3724</v>
      </c>
      <c r="C27" s="61">
        <v>0</v>
      </c>
      <c r="D27" s="61">
        <v>0</v>
      </c>
      <c r="E27" s="88">
        <f t="shared" ref="E27:E35" si="0">+C27+D27</f>
        <v>0</v>
      </c>
    </row>
    <row r="28" spans="1:5" ht="26.1" customHeight="1">
      <c r="A28" s="27">
        <v>2</v>
      </c>
      <c r="B28" s="65" t="s">
        <v>3725</v>
      </c>
      <c r="C28" s="61">
        <v>0</v>
      </c>
      <c r="D28" s="61">
        <v>0</v>
      </c>
      <c r="E28" s="88">
        <f t="shared" si="0"/>
        <v>0</v>
      </c>
    </row>
    <row r="29" spans="1:5" ht="26.1" customHeight="1">
      <c r="A29" s="27">
        <v>3</v>
      </c>
      <c r="B29" s="286" t="s">
        <v>391</v>
      </c>
      <c r="C29" s="61">
        <v>0</v>
      </c>
      <c r="D29" s="61">
        <v>0</v>
      </c>
      <c r="E29" s="88">
        <f>+C29+D29</f>
        <v>0</v>
      </c>
    </row>
    <row r="30" spans="1:5" ht="26.1" customHeight="1">
      <c r="A30" s="27">
        <v>4</v>
      </c>
      <c r="B30" s="65" t="s">
        <v>392</v>
      </c>
      <c r="C30" s="61">
        <v>0</v>
      </c>
      <c r="D30" s="61">
        <v>0</v>
      </c>
      <c r="E30" s="88">
        <f>+C30+D30</f>
        <v>0</v>
      </c>
    </row>
    <row r="31" spans="1:5" ht="26.1" customHeight="1">
      <c r="A31" s="27">
        <v>5</v>
      </c>
      <c r="B31" s="52" t="s">
        <v>393</v>
      </c>
      <c r="C31" s="61">
        <v>0</v>
      </c>
      <c r="D31" s="61">
        <v>0</v>
      </c>
      <c r="E31" s="88">
        <f t="shared" si="0"/>
        <v>0</v>
      </c>
    </row>
    <row r="32" spans="1:5" ht="36" customHeight="1">
      <c r="A32" s="32">
        <v>6</v>
      </c>
      <c r="B32" s="52" t="s">
        <v>394</v>
      </c>
      <c r="C32" s="61">
        <v>0</v>
      </c>
      <c r="D32" s="61">
        <v>0</v>
      </c>
      <c r="E32" s="88">
        <f t="shared" si="0"/>
        <v>0</v>
      </c>
    </row>
    <row r="33" spans="1:5" ht="26.1" customHeight="1">
      <c r="A33" s="32">
        <v>7</v>
      </c>
      <c r="B33" s="65" t="s">
        <v>3726</v>
      </c>
      <c r="C33" s="61">
        <v>0</v>
      </c>
      <c r="D33" s="61">
        <v>0</v>
      </c>
      <c r="E33" s="88">
        <f t="shared" si="0"/>
        <v>0</v>
      </c>
    </row>
    <row r="34" spans="1:5" ht="17.100000000000001" customHeight="1">
      <c r="A34" s="32">
        <v>8</v>
      </c>
      <c r="B34" s="197" t="s">
        <v>462</v>
      </c>
      <c r="C34" s="196" t="s">
        <v>463</v>
      </c>
      <c r="D34" s="196" t="s">
        <v>463</v>
      </c>
      <c r="E34" s="198" t="s">
        <v>463</v>
      </c>
    </row>
    <row r="35" spans="1:5" ht="26.1" customHeight="1" thickBot="1">
      <c r="A35" s="34">
        <v>9</v>
      </c>
      <c r="B35" s="90" t="s">
        <v>3727</v>
      </c>
      <c r="C35" s="77">
        <v>0</v>
      </c>
      <c r="D35" s="77">
        <v>0</v>
      </c>
      <c r="E35" s="97">
        <f t="shared" si="0"/>
        <v>0</v>
      </c>
    </row>
    <row r="36" spans="1:5" ht="13.5" thickBot="1">
      <c r="A36" s="105" t="s">
        <v>263</v>
      </c>
      <c r="B36" s="140"/>
      <c r="C36" s="140"/>
      <c r="D36" s="140"/>
      <c r="E36" s="140"/>
    </row>
    <row r="37" spans="1:5" ht="12" customHeight="1">
      <c r="A37" s="734" t="s">
        <v>225</v>
      </c>
      <c r="B37" s="827" t="s">
        <v>229</v>
      </c>
      <c r="C37" s="100" t="s">
        <v>250</v>
      </c>
      <c r="D37" s="730" t="s">
        <v>251</v>
      </c>
      <c r="E37" s="818"/>
    </row>
    <row r="38" spans="1:5" ht="12" customHeight="1">
      <c r="A38" s="822"/>
      <c r="B38" s="828"/>
      <c r="C38" s="101" t="s">
        <v>249</v>
      </c>
      <c r="D38" s="155" t="s">
        <v>226</v>
      </c>
      <c r="E38" s="153" t="s">
        <v>259</v>
      </c>
    </row>
    <row r="39" spans="1:5" ht="18" customHeight="1">
      <c r="A39" s="17">
        <v>1</v>
      </c>
      <c r="B39" s="18" t="s">
        <v>361</v>
      </c>
      <c r="C39" s="94" t="s">
        <v>243</v>
      </c>
      <c r="D39" s="61">
        <v>0</v>
      </c>
      <c r="E39" s="20"/>
    </row>
    <row r="40" spans="1:5" ht="26.1" customHeight="1" thickBot="1">
      <c r="A40" s="95">
        <v>2</v>
      </c>
      <c r="B40" s="102" t="s">
        <v>459</v>
      </c>
      <c r="C40" s="94" t="s">
        <v>327</v>
      </c>
      <c r="D40" s="77">
        <v>0</v>
      </c>
      <c r="E40" s="96"/>
    </row>
    <row r="41" spans="1:5" ht="12" customHeight="1">
      <c r="A41" s="740">
        <v>6</v>
      </c>
      <c r="B41" s="740"/>
      <c r="C41" s="740"/>
      <c r="D41" s="740"/>
      <c r="E41" s="740"/>
    </row>
  </sheetData>
  <sheetProtection sheet="1" objects="1" scenarios="1"/>
  <mergeCells count="31">
    <mergeCell ref="B10:C10"/>
    <mergeCell ref="B11:C11"/>
    <mergeCell ref="B12:C12"/>
    <mergeCell ref="B13:C13"/>
    <mergeCell ref="B20:C20"/>
    <mergeCell ref="A14:B14"/>
    <mergeCell ref="B17:C17"/>
    <mergeCell ref="B18:C18"/>
    <mergeCell ref="C14:D14"/>
    <mergeCell ref="A41:E41"/>
    <mergeCell ref="B15:C16"/>
    <mergeCell ref="A22:E22"/>
    <mergeCell ref="D37:E37"/>
    <mergeCell ref="D15:E15"/>
    <mergeCell ref="A23:A25"/>
    <mergeCell ref="A15:A16"/>
    <mergeCell ref="B37:B38"/>
    <mergeCell ref="B19:C19"/>
    <mergeCell ref="A37:A38"/>
    <mergeCell ref="B21:C21"/>
    <mergeCell ref="A1:E1"/>
    <mergeCell ref="A6:E6"/>
    <mergeCell ref="B9:C9"/>
    <mergeCell ref="B5:C5"/>
    <mergeCell ref="D2:E2"/>
    <mergeCell ref="D7:E7"/>
    <mergeCell ref="B2:C3"/>
    <mergeCell ref="A2:A3"/>
    <mergeCell ref="A7:A8"/>
    <mergeCell ref="B7:C8"/>
    <mergeCell ref="B4:C4"/>
  </mergeCells>
  <phoneticPr fontId="10" type="noConversion"/>
  <printOptions horizontalCentered="1" verticalCentered="1"/>
  <pageMargins left="0.19685039370078741" right="0.19685039370078741" top="0.43307086614173229" bottom="0.39370078740157483" header="0.31496062992125984" footer="0.31496062992125984"/>
  <pageSetup paperSize="9" orientation="portrait" horizontalDpi="300" verticalDpi="300" r:id="rId1"/>
  <headerFooter alignWithMargins="0"/>
  <legacyDrawing r:id="rId2"/>
</worksheet>
</file>

<file path=xl/worksheets/sheet12.xml><?xml version="1.0" encoding="utf-8"?>
<worksheet xmlns="http://schemas.openxmlformats.org/spreadsheetml/2006/main" xmlns:r="http://schemas.openxmlformats.org/officeDocument/2006/relationships">
  <sheetPr>
    <tabColor theme="9" tint="0.39997558519241921"/>
    <outlinePr summaryBelow="0" summaryRight="0"/>
    <pageSetUpPr autoPageBreaks="0" fitToPage="1"/>
  </sheetPr>
  <dimension ref="A1:D59"/>
  <sheetViews>
    <sheetView showOutlineSymbols="0" workbookViewId="0">
      <selection activeCell="B35" sqref="B35"/>
    </sheetView>
  </sheetViews>
  <sheetFormatPr defaultRowHeight="12.75"/>
  <cols>
    <col min="1" max="1" width="6.7109375" style="5" customWidth="1"/>
    <col min="2" max="2" width="59.5703125" style="4" customWidth="1"/>
    <col min="3" max="4" width="17.7109375" style="4" customWidth="1"/>
    <col min="5" max="16384" width="9.140625" style="5"/>
  </cols>
  <sheetData>
    <row r="1" spans="1:4" s="45" customFormat="1" ht="12" customHeight="1">
      <c r="A1" s="832" t="s">
        <v>225</v>
      </c>
      <c r="B1" s="834"/>
      <c r="C1" s="836" t="s">
        <v>247</v>
      </c>
      <c r="D1" s="837"/>
    </row>
    <row r="2" spans="1:4" s="45" customFormat="1" ht="12" customHeight="1">
      <c r="A2" s="833"/>
      <c r="B2" s="835"/>
      <c r="C2" s="176" t="s">
        <v>226</v>
      </c>
      <c r="D2" s="165" t="s">
        <v>259</v>
      </c>
    </row>
    <row r="3" spans="1:4" ht="68.099999999999994" customHeight="1">
      <c r="A3" s="56">
        <v>200</v>
      </c>
      <c r="B3" s="64" t="s">
        <v>3728</v>
      </c>
      <c r="C3" s="62">
        <f>+'2'!E5+'2'!E15-'2'!E30</f>
        <v>0</v>
      </c>
      <c r="D3" s="39"/>
    </row>
    <row r="4" spans="1:4" ht="17.100000000000001" customHeight="1">
      <c r="A4" s="27">
        <v>201</v>
      </c>
      <c r="B4" s="55" t="s">
        <v>304</v>
      </c>
      <c r="C4" s="49">
        <v>0</v>
      </c>
      <c r="D4" s="39"/>
    </row>
    <row r="5" spans="1:4" ht="21.95" customHeight="1">
      <c r="A5" s="27" t="s">
        <v>305</v>
      </c>
      <c r="B5" s="65" t="s">
        <v>3729</v>
      </c>
      <c r="C5" s="49">
        <v>0</v>
      </c>
      <c r="D5" s="39"/>
    </row>
    <row r="6" spans="1:4" ht="68.099999999999994" customHeight="1" thickBot="1">
      <c r="A6" s="27">
        <v>220</v>
      </c>
      <c r="B6" s="52" t="s">
        <v>3730</v>
      </c>
      <c r="C6" s="50">
        <f>C3-C4-C5</f>
        <v>0</v>
      </c>
      <c r="D6" s="39"/>
    </row>
    <row r="7" spans="1:4" ht="3" customHeight="1" thickBot="1">
      <c r="A7" s="678"/>
      <c r="B7" s="789"/>
      <c r="C7" s="789"/>
      <c r="D7" s="789"/>
    </row>
    <row r="8" spans="1:4" ht="12" customHeight="1">
      <c r="A8" s="832" t="s">
        <v>225</v>
      </c>
      <c r="B8" s="834"/>
      <c r="C8" s="836" t="s">
        <v>247</v>
      </c>
      <c r="D8" s="837"/>
    </row>
    <row r="9" spans="1:4" ht="12" customHeight="1">
      <c r="A9" s="833"/>
      <c r="B9" s="835"/>
      <c r="C9" s="176" t="s">
        <v>226</v>
      </c>
      <c r="D9" s="165" t="s">
        <v>259</v>
      </c>
    </row>
    <row r="10" spans="1:4" ht="17.100000000000001" customHeight="1">
      <c r="A10" s="56">
        <v>230</v>
      </c>
      <c r="B10" s="57" t="s">
        <v>306</v>
      </c>
      <c r="C10" s="62">
        <f>+'5'!F24</f>
        <v>0</v>
      </c>
      <c r="D10" s="287"/>
    </row>
    <row r="11" spans="1:4" ht="36" customHeight="1">
      <c r="A11" s="27" t="s">
        <v>3731</v>
      </c>
      <c r="B11" s="52" t="s">
        <v>3732</v>
      </c>
      <c r="C11" s="49">
        <v>0</v>
      </c>
      <c r="D11" s="39"/>
    </row>
    <row r="12" spans="1:4" ht="17.100000000000001" customHeight="1">
      <c r="A12" s="27">
        <v>241</v>
      </c>
      <c r="B12" s="177"/>
      <c r="C12" s="49">
        <v>0</v>
      </c>
      <c r="D12" s="39"/>
    </row>
    <row r="13" spans="1:4" ht="36" customHeight="1">
      <c r="A13" s="27">
        <v>242</v>
      </c>
      <c r="B13" s="52" t="s">
        <v>395</v>
      </c>
      <c r="C13" s="49">
        <f>+'5'!F35</f>
        <v>0</v>
      </c>
      <c r="D13" s="39"/>
    </row>
    <row r="14" spans="1:4" ht="21.95" customHeight="1">
      <c r="A14" s="27">
        <v>243</v>
      </c>
      <c r="B14" s="52" t="s">
        <v>396</v>
      </c>
      <c r="C14" s="49">
        <f>+'5'!F44</f>
        <v>0</v>
      </c>
      <c r="D14" s="39"/>
    </row>
    <row r="15" spans="1:4" ht="48" customHeight="1" thickBot="1">
      <c r="A15" s="27">
        <v>250</v>
      </c>
      <c r="B15" s="52" t="s">
        <v>3733</v>
      </c>
      <c r="C15" s="50">
        <f>MAX(+C6-C10-C11-C12-C13-C14,0)</f>
        <v>0</v>
      </c>
      <c r="D15" s="39"/>
    </row>
    <row r="16" spans="1:4" ht="3" customHeight="1" thickBot="1">
      <c r="A16" s="678"/>
      <c r="B16" s="789"/>
      <c r="C16" s="789"/>
      <c r="D16" s="789"/>
    </row>
    <row r="17" spans="1:4" ht="21.95" customHeight="1">
      <c r="A17" s="53">
        <v>251</v>
      </c>
      <c r="B17" s="54" t="s">
        <v>397</v>
      </c>
      <c r="C17" s="51">
        <v>0</v>
      </c>
      <c r="D17" s="154"/>
    </row>
    <row r="18" spans="1:4" ht="21.95" customHeight="1">
      <c r="A18" s="27">
        <v>260</v>
      </c>
      <c r="B18" s="65" t="s">
        <v>398</v>
      </c>
      <c r="C18" s="49">
        <f>FLOOR(+MIN(0.1*C15,'6'!D4),1)</f>
        <v>0</v>
      </c>
      <c r="D18" s="39"/>
    </row>
    <row r="19" spans="1:4" ht="48" customHeight="1" thickBot="1">
      <c r="A19" s="27">
        <v>270</v>
      </c>
      <c r="B19" s="67" t="s">
        <v>3734</v>
      </c>
      <c r="C19" s="50">
        <f>MAX(+ROUND(+C15-C17-C18-499.9,-3),0)</f>
        <v>0</v>
      </c>
      <c r="D19" s="39"/>
    </row>
    <row r="20" spans="1:4" ht="3" customHeight="1" thickBot="1">
      <c r="A20" s="678"/>
      <c r="B20" s="789"/>
      <c r="C20" s="789"/>
      <c r="D20" s="789"/>
    </row>
    <row r="21" spans="1:4" ht="21.95" customHeight="1">
      <c r="A21" s="53">
        <v>280</v>
      </c>
      <c r="B21" s="54" t="s">
        <v>349</v>
      </c>
      <c r="C21" s="68">
        <v>0.19</v>
      </c>
      <c r="D21" s="154"/>
    </row>
    <row r="22" spans="1:4" ht="17.100000000000001" customHeight="1" thickBot="1">
      <c r="A22" s="27">
        <v>290</v>
      </c>
      <c r="B22" s="55" t="s">
        <v>3735</v>
      </c>
      <c r="C22" s="50">
        <f>+C21*C19</f>
        <v>0</v>
      </c>
      <c r="D22" s="39"/>
    </row>
    <row r="23" spans="1:4" ht="3" customHeight="1" thickBot="1">
      <c r="A23" s="678"/>
      <c r="B23" s="789"/>
      <c r="C23" s="789"/>
      <c r="D23" s="789"/>
    </row>
    <row r="24" spans="1:4" ht="21.95" customHeight="1">
      <c r="A24" s="53">
        <v>300</v>
      </c>
      <c r="B24" s="54" t="s">
        <v>3736</v>
      </c>
      <c r="C24" s="66">
        <f>+MIN(C22,'6'!D13+'6'!D12)</f>
        <v>0</v>
      </c>
      <c r="D24" s="154"/>
    </row>
    <row r="25" spans="1:4" ht="17.100000000000001" customHeight="1">
      <c r="A25" s="27">
        <v>301</v>
      </c>
      <c r="B25" s="177"/>
      <c r="C25" s="49">
        <v>0</v>
      </c>
      <c r="D25" s="39"/>
    </row>
    <row r="26" spans="1:4" ht="17.100000000000001" customHeight="1" thickBot="1">
      <c r="A26" s="27">
        <v>310</v>
      </c>
      <c r="B26" s="55" t="s">
        <v>3737</v>
      </c>
      <c r="C26" s="50">
        <f>+C22-C24-C25</f>
        <v>0</v>
      </c>
      <c r="D26" s="39"/>
    </row>
    <row r="27" spans="1:4" ht="3" customHeight="1" thickBot="1">
      <c r="A27" s="678"/>
      <c r="B27" s="789"/>
      <c r="C27" s="789"/>
      <c r="D27" s="789"/>
    </row>
    <row r="28" spans="1:4" ht="21.95" customHeight="1">
      <c r="A28" s="53">
        <v>320</v>
      </c>
      <c r="B28" s="69" t="s">
        <v>341</v>
      </c>
      <c r="C28" s="51">
        <v>0</v>
      </c>
      <c r="D28" s="154"/>
    </row>
    <row r="29" spans="1:4" ht="17.100000000000001" customHeight="1" thickBot="1">
      <c r="A29" s="27">
        <v>330</v>
      </c>
      <c r="B29" s="42" t="s">
        <v>3738</v>
      </c>
      <c r="C29" s="50">
        <f>+C26-C28</f>
        <v>0</v>
      </c>
      <c r="D29" s="39"/>
    </row>
    <row r="30" spans="1:4" ht="3" customHeight="1" thickBot="1">
      <c r="A30" s="678"/>
      <c r="B30" s="789"/>
      <c r="C30" s="789"/>
      <c r="D30" s="789"/>
    </row>
    <row r="31" spans="1:4" ht="17.100000000000001" customHeight="1">
      <c r="A31" s="53" t="s">
        <v>307</v>
      </c>
      <c r="B31" s="71" t="s">
        <v>318</v>
      </c>
      <c r="C31" s="51">
        <v>0</v>
      </c>
      <c r="D31" s="154"/>
    </row>
    <row r="32" spans="1:4" ht="17.100000000000001" customHeight="1">
      <c r="A32" s="27">
        <v>332</v>
      </c>
      <c r="B32" s="43" t="s">
        <v>3739</v>
      </c>
      <c r="C32" s="70">
        <v>0.15</v>
      </c>
      <c r="D32" s="39"/>
    </row>
    <row r="33" spans="1:4" ht="21.95" customHeight="1">
      <c r="A33" s="27">
        <v>333</v>
      </c>
      <c r="B33" s="43" t="s">
        <v>469</v>
      </c>
      <c r="C33" s="50">
        <f>+ROUND(C31*C32+0.49,0)</f>
        <v>0</v>
      </c>
      <c r="D33" s="39"/>
    </row>
    <row r="34" spans="1:4" ht="21.95" customHeight="1">
      <c r="A34" s="27">
        <v>334</v>
      </c>
      <c r="B34" s="43" t="s">
        <v>3740</v>
      </c>
      <c r="C34" s="49">
        <v>0</v>
      </c>
      <c r="D34" s="39"/>
    </row>
    <row r="35" spans="1:4" ht="21.95" customHeight="1" thickBot="1">
      <c r="A35" s="27">
        <v>335</v>
      </c>
      <c r="B35" s="72" t="s">
        <v>3741</v>
      </c>
      <c r="C35" s="50">
        <f>+C33-C34</f>
        <v>0</v>
      </c>
      <c r="D35" s="39"/>
    </row>
    <row r="36" spans="1:4" ht="3.75" customHeight="1" thickBot="1">
      <c r="A36" s="678"/>
      <c r="B36" s="789"/>
      <c r="C36" s="789"/>
      <c r="D36" s="789"/>
    </row>
    <row r="37" spans="1:4" ht="8.4499999999999993" customHeight="1">
      <c r="A37" s="845">
        <v>340</v>
      </c>
      <c r="B37" s="839" t="s">
        <v>3742</v>
      </c>
      <c r="C37" s="843">
        <f>+C29+C35</f>
        <v>0</v>
      </c>
      <c r="D37" s="841"/>
    </row>
    <row r="38" spans="1:4" ht="8.4499999999999993" customHeight="1" thickBot="1">
      <c r="A38" s="846"/>
      <c r="B38" s="840"/>
      <c r="C38" s="844"/>
      <c r="D38" s="842"/>
    </row>
    <row r="39" spans="1:4" ht="4.5" customHeight="1" thickBot="1">
      <c r="A39" s="678"/>
      <c r="B39" s="789"/>
      <c r="C39" s="789"/>
      <c r="D39" s="789"/>
    </row>
    <row r="40" spans="1:4" ht="21.95" customHeight="1" thickBot="1">
      <c r="A40" s="31">
        <v>360</v>
      </c>
      <c r="B40" s="44" t="s">
        <v>3743</v>
      </c>
      <c r="C40" s="62">
        <f>+C37-C35</f>
        <v>0</v>
      </c>
      <c r="D40" s="178"/>
    </row>
    <row r="41" spans="1:4" ht="12" customHeight="1">
      <c r="A41" s="715">
        <v>7</v>
      </c>
      <c r="B41" s="838"/>
      <c r="C41" s="838"/>
      <c r="D41" s="838"/>
    </row>
    <row r="42" spans="1:4">
      <c r="A42" s="4"/>
    </row>
    <row r="43" spans="1:4">
      <c r="A43" s="4"/>
    </row>
    <row r="44" spans="1:4">
      <c r="A44" s="4"/>
    </row>
    <row r="45" spans="1:4">
      <c r="A45" s="4"/>
    </row>
    <row r="46" spans="1:4">
      <c r="A46" s="4"/>
    </row>
    <row r="47" spans="1:4">
      <c r="A47" s="4"/>
    </row>
    <row r="48" spans="1:4">
      <c r="A48" s="4"/>
    </row>
    <row r="49" spans="1:1">
      <c r="A49" s="4"/>
    </row>
    <row r="50" spans="1:1">
      <c r="A50" s="4"/>
    </row>
    <row r="51" spans="1:1">
      <c r="A51" s="4"/>
    </row>
    <row r="52" spans="1:1">
      <c r="A52" s="4"/>
    </row>
    <row r="53" spans="1:1">
      <c r="A53" s="4"/>
    </row>
    <row r="54" spans="1:1">
      <c r="A54" s="4"/>
    </row>
    <row r="55" spans="1:1">
      <c r="A55" s="4"/>
    </row>
    <row r="56" spans="1:1">
      <c r="A56" s="4"/>
    </row>
    <row r="57" spans="1:1">
      <c r="A57" s="4"/>
    </row>
    <row r="58" spans="1:1">
      <c r="A58" s="4"/>
    </row>
    <row r="59" spans="1:1">
      <c r="A59" s="4"/>
    </row>
  </sheetData>
  <sheetProtection sheet="1" objects="1" scenarios="1"/>
  <mergeCells count="19">
    <mergeCell ref="A41:D41"/>
    <mergeCell ref="A1:A2"/>
    <mergeCell ref="A27:D27"/>
    <mergeCell ref="A23:D23"/>
    <mergeCell ref="B37:B38"/>
    <mergeCell ref="A36:D36"/>
    <mergeCell ref="A39:D39"/>
    <mergeCell ref="D37:D38"/>
    <mergeCell ref="A20:D20"/>
    <mergeCell ref="C37:C38"/>
    <mergeCell ref="A37:A38"/>
    <mergeCell ref="C1:D1"/>
    <mergeCell ref="B1:B2"/>
    <mergeCell ref="A16:D16"/>
    <mergeCell ref="A7:D7"/>
    <mergeCell ref="A30:D30"/>
    <mergeCell ref="A8:A9"/>
    <mergeCell ref="B8:B9"/>
    <mergeCell ref="C8:D8"/>
  </mergeCells>
  <phoneticPr fontId="10" type="noConversion"/>
  <printOptions horizontalCentered="1" verticalCentered="1"/>
  <pageMargins left="0.19685039370078741" right="0.19685039370078741" top="0.39370078740157483" bottom="0.39370078740157483" header="0.31496062992125984" footer="0.31496062992125984"/>
  <pageSetup paperSize="9" scale="9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sheetPr>
    <tabColor theme="9" tint="0.39997558519241921"/>
    <outlinePr summaryBelow="0" summaryRight="0"/>
    <pageSetUpPr autoPageBreaks="0" fitToPage="1"/>
  </sheetPr>
  <dimension ref="A1:G77"/>
  <sheetViews>
    <sheetView showOutlineSymbols="0" workbookViewId="0">
      <selection activeCell="E10" sqref="E10"/>
    </sheetView>
  </sheetViews>
  <sheetFormatPr defaultRowHeight="12.75"/>
  <cols>
    <col min="1" max="1" width="6.7109375" style="5" customWidth="1"/>
    <col min="2" max="2" width="20.7109375" style="4" customWidth="1"/>
    <col min="3" max="3" width="6.7109375" style="4" customWidth="1"/>
    <col min="4" max="4" width="30.7109375" style="4" customWidth="1"/>
    <col min="5" max="5" width="17.7109375" style="4" customWidth="1"/>
    <col min="6" max="6" width="4.7109375" style="4" customWidth="1"/>
    <col min="7" max="7" width="13.7109375" style="4" customWidth="1"/>
    <col min="8" max="16384" width="9.140625" style="5"/>
  </cols>
  <sheetData>
    <row r="1" spans="1:7" ht="13.5" customHeight="1" thickBot="1">
      <c r="A1" s="861" t="s">
        <v>3745</v>
      </c>
      <c r="B1" s="585"/>
      <c r="C1" s="585"/>
      <c r="D1" s="585"/>
      <c r="E1" s="585"/>
      <c r="F1" s="585"/>
      <c r="G1" s="585"/>
    </row>
    <row r="2" spans="1:7" ht="12" customHeight="1">
      <c r="A2" s="734" t="s">
        <v>225</v>
      </c>
      <c r="B2" s="862" t="s">
        <v>229</v>
      </c>
      <c r="C2" s="863"/>
      <c r="D2" s="864"/>
      <c r="E2" s="730" t="s">
        <v>247</v>
      </c>
      <c r="F2" s="868"/>
      <c r="G2" s="869"/>
    </row>
    <row r="3" spans="1:7" ht="12" customHeight="1">
      <c r="A3" s="860"/>
      <c r="B3" s="865"/>
      <c r="C3" s="866"/>
      <c r="D3" s="867"/>
      <c r="E3" s="152" t="s">
        <v>226</v>
      </c>
      <c r="F3" s="856" t="s">
        <v>259</v>
      </c>
      <c r="G3" s="857"/>
    </row>
    <row r="4" spans="1:7" ht="15.95" customHeight="1">
      <c r="A4" s="17">
        <v>1</v>
      </c>
      <c r="B4" s="681" t="s">
        <v>462</v>
      </c>
      <c r="C4" s="682"/>
      <c r="D4" s="683"/>
      <c r="E4" s="219" t="s">
        <v>463</v>
      </c>
      <c r="F4" s="852" t="s">
        <v>463</v>
      </c>
      <c r="G4" s="853"/>
    </row>
    <row r="5" spans="1:7" ht="15.95" customHeight="1">
      <c r="A5" s="17">
        <v>2</v>
      </c>
      <c r="B5" s="681" t="s">
        <v>462</v>
      </c>
      <c r="C5" s="682"/>
      <c r="D5" s="683"/>
      <c r="E5" s="219" t="s">
        <v>463</v>
      </c>
      <c r="F5" s="852" t="s">
        <v>463</v>
      </c>
      <c r="G5" s="853"/>
    </row>
    <row r="6" spans="1:7" ht="15.95" customHeight="1" thickBot="1">
      <c r="A6" s="19">
        <v>3</v>
      </c>
      <c r="B6" s="681" t="s">
        <v>462</v>
      </c>
      <c r="C6" s="682"/>
      <c r="D6" s="683"/>
      <c r="E6" s="220" t="s">
        <v>463</v>
      </c>
      <c r="F6" s="852" t="s">
        <v>463</v>
      </c>
      <c r="G6" s="853"/>
    </row>
    <row r="7" spans="1:7" ht="13.5" customHeight="1" thickBot="1">
      <c r="A7" s="870" t="s">
        <v>253</v>
      </c>
      <c r="B7" s="789"/>
      <c r="C7" s="789"/>
      <c r="D7" s="789"/>
      <c r="E7" s="789"/>
      <c r="F7" s="789"/>
      <c r="G7" s="789"/>
    </row>
    <row r="8" spans="1:7" ht="12" customHeight="1">
      <c r="A8" s="734" t="s">
        <v>225</v>
      </c>
      <c r="B8" s="862" t="s">
        <v>229</v>
      </c>
      <c r="C8" s="863"/>
      <c r="D8" s="864"/>
      <c r="E8" s="730" t="s">
        <v>247</v>
      </c>
      <c r="F8" s="868"/>
      <c r="G8" s="869"/>
    </row>
    <row r="9" spans="1:7" ht="12" customHeight="1">
      <c r="A9" s="860"/>
      <c r="B9" s="865"/>
      <c r="C9" s="866"/>
      <c r="D9" s="867"/>
      <c r="E9" s="152" t="s">
        <v>226</v>
      </c>
      <c r="F9" s="856" t="s">
        <v>259</v>
      </c>
      <c r="G9" s="857"/>
    </row>
    <row r="10" spans="1:7" ht="15.95" customHeight="1">
      <c r="A10" s="17">
        <v>1</v>
      </c>
      <c r="B10" s="681" t="s">
        <v>460</v>
      </c>
      <c r="C10" s="682"/>
      <c r="D10" s="683"/>
      <c r="E10" s="73">
        <v>0</v>
      </c>
      <c r="F10" s="852"/>
      <c r="G10" s="853"/>
    </row>
    <row r="11" spans="1:7" ht="15.95" customHeight="1">
      <c r="A11" s="17">
        <v>2</v>
      </c>
      <c r="B11" s="681" t="s">
        <v>3746</v>
      </c>
      <c r="C11" s="682"/>
      <c r="D11" s="683"/>
      <c r="E11" s="73">
        <v>0</v>
      </c>
      <c r="F11" s="852"/>
      <c r="G11" s="853"/>
    </row>
    <row r="12" spans="1:7" ht="15.95" customHeight="1">
      <c r="A12" s="17">
        <v>3</v>
      </c>
      <c r="B12" s="681" t="s">
        <v>3747</v>
      </c>
      <c r="C12" s="682"/>
      <c r="D12" s="683"/>
      <c r="E12" s="73">
        <v>0</v>
      </c>
      <c r="F12" s="852"/>
      <c r="G12" s="853"/>
    </row>
    <row r="13" spans="1:7" ht="15.95" customHeight="1">
      <c r="A13" s="17">
        <v>4</v>
      </c>
      <c r="B13" s="681" t="s">
        <v>254</v>
      </c>
      <c r="C13" s="682"/>
      <c r="D13" s="683"/>
      <c r="E13" s="73">
        <v>0</v>
      </c>
      <c r="F13" s="852"/>
      <c r="G13" s="853"/>
    </row>
    <row r="14" spans="1:7" ht="15.95" customHeight="1">
      <c r="A14" s="17">
        <v>5</v>
      </c>
      <c r="B14" s="681" t="s">
        <v>3748</v>
      </c>
      <c r="C14" s="682"/>
      <c r="D14" s="683"/>
      <c r="E14" s="73">
        <v>0</v>
      </c>
      <c r="F14" s="852"/>
      <c r="G14" s="853"/>
    </row>
    <row r="15" spans="1:7" ht="15.95" customHeight="1" thickBot="1">
      <c r="A15" s="19">
        <v>6</v>
      </c>
      <c r="B15" s="672" t="s">
        <v>3749</v>
      </c>
      <c r="C15" s="781"/>
      <c r="D15" s="720"/>
      <c r="E15" s="74">
        <v>0</v>
      </c>
      <c r="F15" s="852"/>
      <c r="G15" s="853"/>
    </row>
    <row r="16" spans="1:7" ht="13.5" customHeight="1" thickBot="1">
      <c r="A16" s="870" t="s">
        <v>257</v>
      </c>
      <c r="B16" s="789"/>
      <c r="C16" s="789"/>
      <c r="D16" s="789"/>
      <c r="E16" s="789"/>
      <c r="F16" s="789"/>
      <c r="G16" s="789"/>
    </row>
    <row r="17" spans="1:7" ht="12" customHeight="1">
      <c r="A17" s="734" t="s">
        <v>225</v>
      </c>
      <c r="B17" s="862" t="s">
        <v>229</v>
      </c>
      <c r="C17" s="863"/>
      <c r="D17" s="864"/>
      <c r="E17" s="730" t="s">
        <v>247</v>
      </c>
      <c r="F17" s="868"/>
      <c r="G17" s="869"/>
    </row>
    <row r="18" spans="1:7" ht="12" customHeight="1">
      <c r="A18" s="860"/>
      <c r="B18" s="865"/>
      <c r="C18" s="866"/>
      <c r="D18" s="867"/>
      <c r="E18" s="152" t="s">
        <v>226</v>
      </c>
      <c r="F18" s="856" t="s">
        <v>259</v>
      </c>
      <c r="G18" s="857"/>
    </row>
    <row r="19" spans="1:7" ht="15.95" customHeight="1">
      <c r="A19" s="46">
        <v>1</v>
      </c>
      <c r="B19" s="681" t="s">
        <v>3750</v>
      </c>
      <c r="C19" s="874"/>
      <c r="D19" s="875"/>
      <c r="E19" s="73">
        <v>0</v>
      </c>
      <c r="F19" s="852"/>
      <c r="G19" s="853"/>
    </row>
    <row r="20" spans="1:7" ht="15.95" customHeight="1">
      <c r="A20" s="46" t="s">
        <v>220</v>
      </c>
      <c r="B20" s="681" t="s">
        <v>3751</v>
      </c>
      <c r="C20" s="682"/>
      <c r="D20" s="683"/>
      <c r="E20" s="75">
        <v>0</v>
      </c>
      <c r="F20" s="852"/>
      <c r="G20" s="853"/>
    </row>
    <row r="21" spans="1:7" ht="15.95" customHeight="1">
      <c r="A21" s="46" t="s">
        <v>465</v>
      </c>
      <c r="B21" s="653" t="s">
        <v>3752</v>
      </c>
      <c r="C21" s="654"/>
      <c r="D21" s="655"/>
      <c r="E21" s="50">
        <v>0</v>
      </c>
      <c r="F21" s="852"/>
      <c r="G21" s="853"/>
    </row>
    <row r="22" spans="1:7" ht="11.1" customHeight="1">
      <c r="A22" s="876">
        <v>4</v>
      </c>
      <c r="B22" s="858" t="s">
        <v>3753</v>
      </c>
      <c r="C22" s="859"/>
      <c r="D22" s="823"/>
      <c r="E22" s="878">
        <f>IF(EXACT(MID('1'!E11,1,1),"d"),0,-'7'!C37+'8'!E19+'8'!E20+'8'!E21)</f>
        <v>0</v>
      </c>
      <c r="F22" s="884"/>
      <c r="G22" s="885"/>
    </row>
    <row r="23" spans="1:7" ht="11.1" customHeight="1" thickBot="1">
      <c r="A23" s="877"/>
      <c r="B23" s="882" t="s">
        <v>3754</v>
      </c>
      <c r="C23" s="585"/>
      <c r="D23" s="883"/>
      <c r="E23" s="879"/>
      <c r="F23" s="886"/>
      <c r="G23" s="887"/>
    </row>
    <row r="24" spans="1:7" ht="27" customHeight="1" thickBot="1">
      <c r="A24" s="906" t="s">
        <v>210</v>
      </c>
      <c r="B24" s="907"/>
      <c r="C24" s="907"/>
      <c r="D24" s="907"/>
      <c r="E24" s="907"/>
      <c r="F24" s="907"/>
      <c r="G24" s="907"/>
    </row>
    <row r="25" spans="1:7" ht="12" customHeight="1">
      <c r="A25" s="914" t="s">
        <v>3755</v>
      </c>
      <c r="B25" s="915"/>
      <c r="C25" s="916" t="s">
        <v>3756</v>
      </c>
      <c r="D25" s="917"/>
      <c r="E25" s="917"/>
      <c r="F25" s="917"/>
      <c r="G25" s="918"/>
    </row>
    <row r="26" spans="1:7" ht="15.95" customHeight="1">
      <c r="A26" s="922"/>
      <c r="B26" s="923"/>
      <c r="C26" s="186"/>
      <c r="D26" s="919"/>
      <c r="E26" s="920"/>
      <c r="F26" s="920"/>
      <c r="G26" s="921"/>
    </row>
    <row r="27" spans="1:7" ht="12" customHeight="1">
      <c r="A27" s="924" t="s">
        <v>141</v>
      </c>
      <c r="B27" s="925"/>
      <c r="C27" s="925"/>
      <c r="D27" s="925"/>
      <c r="E27" s="925"/>
      <c r="F27" s="925"/>
      <c r="G27" s="926"/>
    </row>
    <row r="28" spans="1:7" ht="15.95" customHeight="1">
      <c r="A28" s="903" t="str">
        <f>+CONCATENATE(ZAKL_DATA!D20," ",ZAKL_DATA!D21," ",ZAKL_DATA!D22)</f>
        <v xml:space="preserve">  </v>
      </c>
      <c r="B28" s="904"/>
      <c r="C28" s="904"/>
      <c r="D28" s="904"/>
      <c r="E28" s="904"/>
      <c r="F28" s="904"/>
      <c r="G28" s="905"/>
    </row>
    <row r="29" spans="1:7" ht="12" customHeight="1">
      <c r="A29" s="911" t="s">
        <v>142</v>
      </c>
      <c r="B29" s="912"/>
      <c r="C29" s="912"/>
      <c r="D29" s="912"/>
      <c r="E29" s="912"/>
      <c r="F29" s="912"/>
      <c r="G29" s="913"/>
    </row>
    <row r="30" spans="1:7" ht="15.95" customHeight="1">
      <c r="A30" s="908"/>
      <c r="B30" s="909"/>
      <c r="C30" s="909"/>
      <c r="D30" s="909"/>
      <c r="E30" s="909"/>
      <c r="F30" s="909"/>
      <c r="G30" s="910"/>
    </row>
    <row r="31" spans="1:7" ht="12" customHeight="1">
      <c r="A31" s="931" t="s">
        <v>3757</v>
      </c>
      <c r="B31" s="932"/>
      <c r="C31" s="932"/>
      <c r="D31" s="932"/>
      <c r="E31" s="932"/>
      <c r="F31" s="932"/>
      <c r="G31" s="933"/>
    </row>
    <row r="32" spans="1:7" ht="12" customHeight="1">
      <c r="A32" s="945" t="s">
        <v>3758</v>
      </c>
      <c r="B32" s="946"/>
      <c r="C32" s="946"/>
      <c r="D32" s="946"/>
      <c r="E32" s="946"/>
      <c r="F32" s="946"/>
      <c r="G32" s="921"/>
    </row>
    <row r="33" spans="1:7" ht="12" customHeight="1">
      <c r="A33" s="937" t="s">
        <v>143</v>
      </c>
      <c r="B33" s="938"/>
      <c r="C33" s="938"/>
      <c r="D33" s="938"/>
      <c r="E33" s="938"/>
      <c r="F33" s="938"/>
      <c r="G33" s="939"/>
    </row>
    <row r="34" spans="1:7" ht="15.95" customHeight="1">
      <c r="A34" s="903" t="str">
        <f>+CONCATENATE(ZAKL_DATA!D14," ",ZAKL_DATA!D15," ",ZAKL_DATA!D16," - ",ZAKL_DATA!D17)</f>
        <v>Ľuboš Kokoška Ing. - jednateľ - vedúci organizační složky</v>
      </c>
      <c r="B34" s="904"/>
      <c r="C34" s="904"/>
      <c r="D34" s="904"/>
      <c r="E34" s="904"/>
      <c r="F34" s="904"/>
      <c r="G34" s="947"/>
    </row>
    <row r="35" spans="1:7" ht="8.1" customHeight="1" thickBot="1">
      <c r="A35" s="940"/>
      <c r="B35" s="941"/>
      <c r="C35" s="941"/>
      <c r="D35" s="941"/>
      <c r="E35" s="941"/>
      <c r="F35" s="941"/>
      <c r="G35" s="942"/>
    </row>
    <row r="36" spans="1:7" ht="8.1" customHeight="1" thickBot="1">
      <c r="A36" s="943"/>
      <c r="B36" s="943"/>
      <c r="C36" s="943"/>
      <c r="D36" s="943"/>
      <c r="E36" s="943"/>
      <c r="F36" s="943"/>
      <c r="G36" s="944"/>
    </row>
    <row r="37" spans="1:7" ht="17.25" customHeight="1">
      <c r="A37" s="890" t="s">
        <v>399</v>
      </c>
      <c r="B37" s="891"/>
      <c r="C37" s="891"/>
      <c r="D37" s="891"/>
      <c r="E37" s="891"/>
      <c r="F37" s="891"/>
      <c r="G37" s="892"/>
    </row>
    <row r="38" spans="1:7" ht="14.1" customHeight="1">
      <c r="A38" s="929" t="s">
        <v>236</v>
      </c>
      <c r="B38" s="930"/>
      <c r="C38" s="927" t="s">
        <v>319</v>
      </c>
      <c r="D38" s="928"/>
      <c r="E38" s="893" t="s">
        <v>400</v>
      </c>
      <c r="F38" s="893"/>
      <c r="G38" s="894"/>
    </row>
    <row r="39" spans="1:7" ht="15.95" customHeight="1">
      <c r="A39" s="888">
        <f ca="1">+TODAY()</f>
        <v>42460</v>
      </c>
      <c r="B39" s="889"/>
      <c r="C39" s="928"/>
      <c r="D39" s="928"/>
      <c r="E39" s="895"/>
      <c r="F39" s="896"/>
      <c r="G39" s="897"/>
    </row>
    <row r="40" spans="1:7" ht="20.100000000000001" customHeight="1">
      <c r="A40" s="901"/>
      <c r="B40" s="902"/>
      <c r="C40" s="928"/>
      <c r="D40" s="928"/>
      <c r="E40" s="898"/>
      <c r="F40" s="899"/>
      <c r="G40" s="900"/>
    </row>
    <row r="41" spans="1:7" ht="9.9499999999999993" customHeight="1" thickBot="1">
      <c r="A41" s="849"/>
      <c r="B41" s="850"/>
      <c r="C41" s="850"/>
      <c r="D41" s="850"/>
      <c r="E41" s="850"/>
      <c r="F41" s="850"/>
      <c r="G41" s="851"/>
    </row>
    <row r="42" spans="1:7" ht="9" customHeight="1">
      <c r="A42" s="179" t="s">
        <v>3759</v>
      </c>
      <c r="B42" s="140"/>
      <c r="C42" s="140"/>
      <c r="D42" s="142"/>
      <c r="E42" s="140"/>
      <c r="F42" s="140"/>
      <c r="G42" s="140"/>
    </row>
    <row r="43" spans="1:7" ht="9" customHeight="1">
      <c r="A43" s="936" t="s">
        <v>270</v>
      </c>
      <c r="B43" s="567"/>
      <c r="C43" s="567"/>
      <c r="D43" s="854"/>
      <c r="E43" s="855"/>
      <c r="F43" s="180"/>
      <c r="G43" s="934"/>
    </row>
    <row r="44" spans="1:7" ht="9" customHeight="1">
      <c r="A44" s="936" t="s">
        <v>271</v>
      </c>
      <c r="B44" s="567"/>
      <c r="C44" s="567"/>
      <c r="D44" s="855"/>
      <c r="E44" s="855"/>
      <c r="F44" s="180"/>
      <c r="G44" s="935"/>
    </row>
    <row r="45" spans="1:7" ht="9" customHeight="1">
      <c r="A45" s="936" t="s">
        <v>211</v>
      </c>
      <c r="B45" s="567"/>
      <c r="C45" s="567"/>
      <c r="D45" s="567"/>
      <c r="E45" s="567"/>
      <c r="F45" s="567"/>
      <c r="G45" s="567"/>
    </row>
    <row r="46" spans="1:7" ht="9" customHeight="1">
      <c r="A46" s="936" t="s">
        <v>212</v>
      </c>
      <c r="B46" s="567"/>
      <c r="C46" s="567"/>
      <c r="D46" s="567"/>
      <c r="E46" s="567"/>
      <c r="F46" s="567"/>
      <c r="G46" s="567"/>
    </row>
    <row r="47" spans="1:7" ht="9" customHeight="1">
      <c r="A47" s="936" t="s">
        <v>213</v>
      </c>
      <c r="B47" s="567"/>
      <c r="C47" s="567"/>
      <c r="D47" s="567"/>
      <c r="E47" s="567"/>
      <c r="F47" s="567"/>
      <c r="G47" s="567"/>
    </row>
    <row r="48" spans="1:7" ht="30" customHeight="1">
      <c r="A48" s="881" t="s">
        <v>401</v>
      </c>
      <c r="B48" s="567"/>
      <c r="C48" s="567"/>
      <c r="D48" s="567"/>
      <c r="E48" s="567"/>
      <c r="F48" s="567"/>
      <c r="G48" s="567"/>
    </row>
    <row r="49" spans="1:7" ht="50.1" customHeight="1">
      <c r="A49" s="880" t="s">
        <v>402</v>
      </c>
      <c r="B49" s="848"/>
      <c r="C49" s="848"/>
      <c r="D49" s="848"/>
      <c r="E49" s="848"/>
      <c r="F49" s="848"/>
      <c r="G49" s="848"/>
    </row>
    <row r="50" spans="1:7" ht="30" customHeight="1">
      <c r="A50" s="847" t="s">
        <v>3760</v>
      </c>
      <c r="B50" s="848"/>
      <c r="C50" s="848"/>
      <c r="D50" s="848"/>
      <c r="E50" s="848"/>
      <c r="F50" s="848"/>
      <c r="G50" s="848"/>
    </row>
    <row r="51" spans="1:7" ht="20.100000000000001" customHeight="1">
      <c r="A51" s="880" t="s">
        <v>1</v>
      </c>
      <c r="B51" s="848"/>
      <c r="C51" s="848"/>
      <c r="D51" s="848"/>
      <c r="E51" s="848"/>
      <c r="F51" s="848"/>
      <c r="G51" s="848"/>
    </row>
    <row r="52" spans="1:7" ht="30" customHeight="1">
      <c r="A52" s="880" t="s">
        <v>3761</v>
      </c>
      <c r="B52" s="848"/>
      <c r="C52" s="848"/>
      <c r="D52" s="848"/>
      <c r="E52" s="848"/>
      <c r="F52" s="848"/>
      <c r="G52" s="848"/>
    </row>
    <row r="53" spans="1:7" ht="9" customHeight="1">
      <c r="A53" s="880" t="s">
        <v>0</v>
      </c>
      <c r="B53" s="848"/>
      <c r="C53" s="848"/>
      <c r="D53" s="848"/>
      <c r="E53" s="848"/>
      <c r="F53" s="848"/>
      <c r="G53" s="848"/>
    </row>
    <row r="54" spans="1:7" ht="12" customHeight="1">
      <c r="A54" s="872" t="str">
        <f>+'1'!A56:L56</f>
        <v>Formulář zpracovala ASPEKT HM, daňová, účetní a auditorská kancelář, www.danovapriznani.cz, business.center.cz</v>
      </c>
      <c r="B54" s="873"/>
      <c r="C54" s="873"/>
      <c r="D54" s="873"/>
      <c r="E54" s="873"/>
      <c r="F54" s="873"/>
      <c r="G54" s="873"/>
    </row>
    <row r="55" spans="1:7" ht="12" customHeight="1">
      <c r="A55" s="871">
        <v>8</v>
      </c>
      <c r="B55" s="871"/>
      <c r="C55" s="871"/>
      <c r="D55" s="871"/>
      <c r="E55" s="871"/>
      <c r="F55" s="871"/>
      <c r="G55" s="871"/>
    </row>
    <row r="56" spans="1:7">
      <c r="A56" s="4"/>
    </row>
    <row r="57" spans="1:7">
      <c r="A57" s="4"/>
    </row>
    <row r="58" spans="1:7">
      <c r="A58" s="4"/>
    </row>
    <row r="59" spans="1:7">
      <c r="A59" s="4"/>
    </row>
    <row r="60" spans="1:7">
      <c r="A60" s="4"/>
    </row>
    <row r="61" spans="1:7">
      <c r="A61" s="4"/>
    </row>
    <row r="62" spans="1:7">
      <c r="A62" s="4"/>
    </row>
    <row r="63" spans="1:7">
      <c r="A63" s="4"/>
    </row>
    <row r="64" spans="1:7">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sheetData>
  <sheetProtection sheet="1" objects="1" scenarios="1"/>
  <mergeCells count="82">
    <mergeCell ref="B17:D18"/>
    <mergeCell ref="B15:D15"/>
    <mergeCell ref="A16:G16"/>
    <mergeCell ref="E17:G17"/>
    <mergeCell ref="A47:G47"/>
    <mergeCell ref="B20:D20"/>
    <mergeCell ref="A43:C43"/>
    <mergeCell ref="A44:C44"/>
    <mergeCell ref="A45:G45"/>
    <mergeCell ref="A46:G46"/>
    <mergeCell ref="A33:G33"/>
    <mergeCell ref="A35:G35"/>
    <mergeCell ref="A36:G36"/>
    <mergeCell ref="A32:G32"/>
    <mergeCell ref="A34:G34"/>
    <mergeCell ref="F20:G20"/>
    <mergeCell ref="A53:G53"/>
    <mergeCell ref="A28:G28"/>
    <mergeCell ref="A24:G24"/>
    <mergeCell ref="B21:D21"/>
    <mergeCell ref="A30:G30"/>
    <mergeCell ref="A29:G29"/>
    <mergeCell ref="A25:B25"/>
    <mergeCell ref="C25:G25"/>
    <mergeCell ref="D26:G26"/>
    <mergeCell ref="A26:B26"/>
    <mergeCell ref="A27:G27"/>
    <mergeCell ref="C38:D40"/>
    <mergeCell ref="A52:G52"/>
    <mergeCell ref="A38:B38"/>
    <mergeCell ref="A31:G31"/>
    <mergeCell ref="G43:G44"/>
    <mergeCell ref="A55:G55"/>
    <mergeCell ref="A54:G54"/>
    <mergeCell ref="B19:D19"/>
    <mergeCell ref="A22:A23"/>
    <mergeCell ref="E22:E23"/>
    <mergeCell ref="A49:G49"/>
    <mergeCell ref="A51:G51"/>
    <mergeCell ref="A48:G48"/>
    <mergeCell ref="B23:D23"/>
    <mergeCell ref="F22:G23"/>
    <mergeCell ref="F21:G21"/>
    <mergeCell ref="A39:B39"/>
    <mergeCell ref="A37:G37"/>
    <mergeCell ref="E38:G38"/>
    <mergeCell ref="E39:G40"/>
    <mergeCell ref="A40:B40"/>
    <mergeCell ref="B8:D9"/>
    <mergeCell ref="B4:D4"/>
    <mergeCell ref="B5:D5"/>
    <mergeCell ref="F14:G14"/>
    <mergeCell ref="F15:G15"/>
    <mergeCell ref="F4:G4"/>
    <mergeCell ref="F5:G5"/>
    <mergeCell ref="F6:G6"/>
    <mergeCell ref="B6:D6"/>
    <mergeCell ref="A7:G7"/>
    <mergeCell ref="A8:A9"/>
    <mergeCell ref="F9:G9"/>
    <mergeCell ref="E8:G8"/>
    <mergeCell ref="A1:G1"/>
    <mergeCell ref="A2:A3"/>
    <mergeCell ref="B2:D3"/>
    <mergeCell ref="E2:G2"/>
    <mergeCell ref="F3:G3"/>
    <mergeCell ref="A50:G50"/>
    <mergeCell ref="B10:D10"/>
    <mergeCell ref="B11:D11"/>
    <mergeCell ref="B12:D12"/>
    <mergeCell ref="B13:D13"/>
    <mergeCell ref="B14:D14"/>
    <mergeCell ref="A41:G41"/>
    <mergeCell ref="F11:G11"/>
    <mergeCell ref="F10:G10"/>
    <mergeCell ref="F12:G12"/>
    <mergeCell ref="F13:G13"/>
    <mergeCell ref="D43:E44"/>
    <mergeCell ref="F18:G18"/>
    <mergeCell ref="B22:D22"/>
    <mergeCell ref="F19:G19"/>
    <mergeCell ref="A17:A18"/>
  </mergeCells>
  <phoneticPr fontId="10" type="noConversion"/>
  <printOptions horizontalCentered="1" verticalCentered="1"/>
  <pageMargins left="0.19685039370078741" right="0.19685039370078741" top="0.39370078740157483" bottom="0.39370078740157483" header="0.31496062992125984" footer="0.31496062992125984"/>
  <pageSetup paperSize="9" scale="96"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sheetPr>
    <tabColor theme="9" tint="0.39997558519241921"/>
    <pageSetUpPr fitToPage="1"/>
  </sheetPr>
  <dimension ref="A1:AU260"/>
  <sheetViews>
    <sheetView tabSelected="1" workbookViewId="0">
      <selection activeCell="A7" sqref="A7:G7"/>
    </sheetView>
  </sheetViews>
  <sheetFormatPr defaultRowHeight="12.75"/>
  <cols>
    <col min="3" max="3" width="34.7109375" customWidth="1"/>
    <col min="4" max="4" width="9.42578125" customWidth="1"/>
    <col min="5" max="5" width="16.7109375" customWidth="1"/>
    <col min="6" max="7" width="8.7109375" customWidth="1"/>
    <col min="8" max="47" width="9.140625" style="5"/>
  </cols>
  <sheetData>
    <row r="1" spans="1:47">
      <c r="A1" s="968" t="s">
        <v>36</v>
      </c>
      <c r="B1" s="969"/>
      <c r="C1" s="969"/>
      <c r="D1" s="969"/>
      <c r="E1" s="969"/>
      <c r="F1" s="969"/>
      <c r="G1" s="969"/>
    </row>
    <row r="2" spans="1:47">
      <c r="A2" s="948" t="s">
        <v>44</v>
      </c>
      <c r="B2" s="948"/>
      <c r="C2" s="948"/>
      <c r="D2" s="948"/>
      <c r="E2" s="948"/>
      <c r="F2" s="948"/>
      <c r="G2" s="948"/>
    </row>
    <row r="3" spans="1:47" s="106" customFormat="1" ht="15.95" customHeight="1">
      <c r="A3" s="970" t="str">
        <f>+CONCATENATE('1'!A9:E9)</f>
        <v xml:space="preserve"> 27293131</v>
      </c>
      <c r="B3" s="971"/>
      <c r="C3" s="972"/>
      <c r="D3" s="973"/>
      <c r="E3" s="973"/>
      <c r="F3" s="973"/>
      <c r="G3" s="973"/>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row>
    <row r="4" spans="1:47" ht="5.0999999999999996" customHeight="1">
      <c r="A4" s="955"/>
      <c r="B4" s="956"/>
      <c r="C4" s="956"/>
      <c r="D4" s="956"/>
      <c r="E4" s="956"/>
      <c r="F4" s="956"/>
      <c r="G4" s="956"/>
    </row>
    <row r="5" spans="1:47" ht="24" customHeight="1">
      <c r="A5" s="964" t="s">
        <v>45</v>
      </c>
      <c r="B5" s="964"/>
      <c r="C5" s="965"/>
      <c r="D5" s="966"/>
      <c r="E5" s="967"/>
      <c r="F5" s="210" t="s">
        <v>46</v>
      </c>
      <c r="G5" s="211"/>
    </row>
    <row r="6" spans="1:47" ht="5.0999999999999996" customHeight="1">
      <c r="A6" s="955"/>
      <c r="B6" s="956"/>
      <c r="C6" s="956"/>
      <c r="D6" s="956"/>
      <c r="E6" s="956"/>
      <c r="F6" s="956"/>
      <c r="G6" s="956"/>
    </row>
    <row r="7" spans="1:47" ht="13.5" thickBot="1">
      <c r="A7" s="974" t="s">
        <v>64</v>
      </c>
      <c r="B7" s="974"/>
      <c r="C7" s="974"/>
      <c r="D7" s="974"/>
      <c r="E7" s="974"/>
      <c r="F7" s="974"/>
      <c r="G7" s="974"/>
    </row>
    <row r="8" spans="1:47" s="108" customFormat="1" ht="14.1" customHeight="1">
      <c r="A8" s="975" t="s">
        <v>225</v>
      </c>
      <c r="B8" s="977" t="s">
        <v>229</v>
      </c>
      <c r="C8" s="977"/>
      <c r="D8" s="977"/>
      <c r="E8" s="979" t="s">
        <v>247</v>
      </c>
      <c r="F8" s="979"/>
      <c r="G8" s="980"/>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row>
    <row r="9" spans="1:47" s="108" customFormat="1" ht="14.1" customHeight="1">
      <c r="A9" s="976"/>
      <c r="B9" s="978"/>
      <c r="C9" s="978"/>
      <c r="D9" s="978"/>
      <c r="E9" s="213" t="s">
        <v>226</v>
      </c>
      <c r="F9" s="961" t="s">
        <v>259</v>
      </c>
      <c r="G9" s="962"/>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row>
    <row r="10" spans="1:47" s="108" customFormat="1" ht="24" customHeight="1">
      <c r="A10" s="212">
        <v>1</v>
      </c>
      <c r="B10" s="963" t="s">
        <v>47</v>
      </c>
      <c r="C10" s="963"/>
      <c r="D10" s="963"/>
      <c r="E10" s="214">
        <f>+'7'!C26</f>
        <v>0</v>
      </c>
      <c r="F10" s="961"/>
      <c r="G10" s="962"/>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row>
    <row r="11" spans="1:47" s="108" customFormat="1" ht="24" customHeight="1">
      <c r="A11" s="212">
        <v>2</v>
      </c>
      <c r="B11" s="963" t="s">
        <v>48</v>
      </c>
      <c r="C11" s="963"/>
      <c r="D11" s="963"/>
      <c r="E11" s="214">
        <f>+'7'!C6</f>
        <v>0</v>
      </c>
      <c r="F11" s="961"/>
      <c r="G11" s="962"/>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row>
    <row r="12" spans="1:47" s="108" customFormat="1" ht="24" customHeight="1">
      <c r="A12" s="212">
        <v>3</v>
      </c>
      <c r="B12" s="963" t="s">
        <v>49</v>
      </c>
      <c r="C12" s="963"/>
      <c r="D12" s="963"/>
      <c r="E12" s="215">
        <v>0</v>
      </c>
      <c r="F12" s="961"/>
      <c r="G12" s="962"/>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row>
    <row r="13" spans="1:47" s="108" customFormat="1" ht="24" customHeight="1">
      <c r="A13" s="212">
        <v>4</v>
      </c>
      <c r="B13" s="963" t="s">
        <v>50</v>
      </c>
      <c r="C13" s="963"/>
      <c r="D13" s="963"/>
      <c r="E13" s="215">
        <v>0</v>
      </c>
      <c r="F13" s="961"/>
      <c r="G13" s="962"/>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row>
    <row r="14" spans="1:47" s="108" customFormat="1" ht="24" customHeight="1">
      <c r="A14" s="212">
        <v>5</v>
      </c>
      <c r="B14" s="963" t="s">
        <v>51</v>
      </c>
      <c r="C14" s="963"/>
      <c r="D14" s="963"/>
      <c r="E14" s="215">
        <v>0</v>
      </c>
      <c r="F14" s="961"/>
      <c r="G14" s="962"/>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row>
    <row r="15" spans="1:47" s="108" customFormat="1" ht="24" customHeight="1">
      <c r="A15" s="212">
        <v>6</v>
      </c>
      <c r="B15" s="963" t="s">
        <v>52</v>
      </c>
      <c r="C15" s="963"/>
      <c r="D15" s="963"/>
      <c r="E15" s="215">
        <v>0</v>
      </c>
      <c r="F15" s="961"/>
      <c r="G15" s="962"/>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row>
    <row r="16" spans="1:47" s="108" customFormat="1" ht="36" customHeight="1" thickBot="1">
      <c r="A16" s="216">
        <v>7</v>
      </c>
      <c r="B16" s="959" t="s">
        <v>53</v>
      </c>
      <c r="C16" s="960"/>
      <c r="D16" s="217" t="s">
        <v>54</v>
      </c>
      <c r="E16" s="218">
        <f>IF(E15&gt;0,IF(E11&gt;0,CEILING(MIN(E10*E15/E11,E12),1),0),0)</f>
        <v>0</v>
      </c>
      <c r="F16" s="957"/>
      <c r="G16" s="958"/>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row>
    <row r="17" spans="1:47" s="108" customFormat="1" ht="8.1" customHeight="1">
      <c r="A17" s="955"/>
      <c r="B17" s="956"/>
      <c r="C17" s="956"/>
      <c r="D17" s="956"/>
      <c r="E17" s="956"/>
      <c r="F17" s="956"/>
      <c r="G17" s="95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row>
    <row r="18" spans="1:47" s="108" customFormat="1">
      <c r="A18" s="948" t="s">
        <v>65</v>
      </c>
      <c r="B18" s="948"/>
      <c r="C18" s="948"/>
      <c r="D18" s="948"/>
      <c r="E18" s="948"/>
      <c r="F18" s="948"/>
      <c r="G18" s="948"/>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row>
    <row r="19" spans="1:47" s="108" customFormat="1" ht="8.1" customHeight="1">
      <c r="A19" s="948"/>
      <c r="B19" s="948"/>
      <c r="C19" s="948"/>
      <c r="D19" s="948"/>
      <c r="E19" s="948"/>
      <c r="F19" s="948"/>
      <c r="G19" s="948"/>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row>
    <row r="20" spans="1:47" s="108" customFormat="1" ht="72" customHeight="1">
      <c r="A20" s="949" t="s">
        <v>404</v>
      </c>
      <c r="B20" s="948"/>
      <c r="C20" s="948"/>
      <c r="D20" s="948"/>
      <c r="E20" s="948"/>
      <c r="F20" s="948"/>
      <c r="G20" s="948"/>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row>
    <row r="21" spans="1:47" s="108" customFormat="1" ht="8.1" customHeight="1">
      <c r="A21" s="948"/>
      <c r="B21" s="948"/>
      <c r="C21" s="948"/>
      <c r="D21" s="948"/>
      <c r="E21" s="948"/>
      <c r="F21" s="948"/>
      <c r="G21" s="948"/>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row>
    <row r="22" spans="1:47" s="108" customFormat="1" ht="24" customHeight="1">
      <c r="A22" s="949" t="s">
        <v>55</v>
      </c>
      <c r="B22" s="948"/>
      <c r="C22" s="948"/>
      <c r="D22" s="948"/>
      <c r="E22" s="948"/>
      <c r="F22" s="948"/>
      <c r="G22" s="948"/>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row>
    <row r="23" spans="1:47" s="108" customFormat="1" ht="24" customHeight="1">
      <c r="A23" s="949" t="s">
        <v>56</v>
      </c>
      <c r="B23" s="948"/>
      <c r="C23" s="948"/>
      <c r="D23" s="948"/>
      <c r="E23" s="948"/>
      <c r="F23" s="948"/>
      <c r="G23" s="948"/>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row>
    <row r="24" spans="1:47" s="108" customFormat="1" ht="56.25" customHeight="1">
      <c r="A24" s="949" t="s">
        <v>66</v>
      </c>
      <c r="B24" s="948"/>
      <c r="C24" s="948"/>
      <c r="D24" s="948"/>
      <c r="E24" s="948"/>
      <c r="F24" s="948"/>
      <c r="G24" s="948"/>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row>
    <row r="25" spans="1:47" s="108" customFormat="1" ht="24" customHeight="1">
      <c r="A25" s="949" t="s">
        <v>58</v>
      </c>
      <c r="B25" s="948"/>
      <c r="C25" s="948"/>
      <c r="D25" s="948"/>
      <c r="E25" s="948"/>
      <c r="F25" s="948"/>
      <c r="G25" s="948"/>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row>
    <row r="26" spans="1:47" s="108" customFormat="1">
      <c r="A26" s="948" t="s">
        <v>59</v>
      </c>
      <c r="B26" s="948"/>
      <c r="C26" s="948"/>
      <c r="D26" s="948"/>
      <c r="E26" s="948"/>
      <c r="F26" s="948"/>
      <c r="G26" s="948"/>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row>
    <row r="27" spans="1:47" s="108" customFormat="1" ht="24" customHeight="1">
      <c r="A27" s="949" t="s">
        <v>60</v>
      </c>
      <c r="B27" s="948"/>
      <c r="C27" s="948"/>
      <c r="D27" s="948"/>
      <c r="E27" s="948"/>
      <c r="F27" s="948"/>
      <c r="G27" s="948"/>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row>
    <row r="28" spans="1:47" s="108" customFormat="1" ht="36" customHeight="1">
      <c r="A28" s="949" t="s">
        <v>67</v>
      </c>
      <c r="B28" s="948"/>
      <c r="C28" s="948"/>
      <c r="D28" s="948"/>
      <c r="E28" s="948"/>
      <c r="F28" s="948"/>
      <c r="G28" s="948"/>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row>
    <row r="29" spans="1:47" s="108" customFormat="1" ht="24" customHeight="1">
      <c r="A29" s="949" t="s">
        <v>61</v>
      </c>
      <c r="B29" s="948"/>
      <c r="C29" s="948"/>
      <c r="D29" s="948"/>
      <c r="E29" s="948"/>
      <c r="F29" s="948"/>
      <c r="G29" s="948"/>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row>
    <row r="30" spans="1:47" s="108" customFormat="1" ht="36" customHeight="1">
      <c r="A30" s="949" t="s">
        <v>68</v>
      </c>
      <c r="B30" s="948"/>
      <c r="C30" s="948"/>
      <c r="D30" s="948"/>
      <c r="E30" s="948"/>
      <c r="F30" s="948"/>
      <c r="G30" s="948"/>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row>
    <row r="31" spans="1:47" s="108" customFormat="1" ht="27.95" customHeight="1">
      <c r="A31" s="949" t="s">
        <v>62</v>
      </c>
      <c r="B31" s="948"/>
      <c r="C31" s="948"/>
      <c r="D31" s="948"/>
      <c r="E31" s="948"/>
      <c r="F31" s="948"/>
      <c r="G31" s="948"/>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row>
    <row r="32" spans="1:47" s="108" customFormat="1" ht="15.95" customHeight="1">
      <c r="A32" s="948" t="s">
        <v>63</v>
      </c>
      <c r="B32" s="948"/>
      <c r="C32" s="948"/>
      <c r="D32" s="948"/>
      <c r="E32" s="948"/>
      <c r="F32" s="948"/>
      <c r="G32" s="948"/>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row>
    <row r="33" spans="1:47" s="108" customFormat="1" ht="8.1" customHeight="1">
      <c r="A33" s="948"/>
      <c r="B33" s="948"/>
      <c r="C33" s="948"/>
      <c r="D33" s="948"/>
      <c r="E33" s="948"/>
      <c r="F33" s="948"/>
      <c r="G33" s="948"/>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row>
    <row r="34" spans="1:47" s="108" customFormat="1" ht="86.25" customHeight="1">
      <c r="A34" s="949" t="s">
        <v>69</v>
      </c>
      <c r="B34" s="948"/>
      <c r="C34" s="948"/>
      <c r="D34" s="948"/>
      <c r="E34" s="948"/>
      <c r="F34" s="948"/>
      <c r="G34" s="948"/>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row>
    <row r="35" spans="1:47" s="108" customFormat="1" ht="8.1" customHeight="1">
      <c r="A35" s="948"/>
      <c r="B35" s="948"/>
      <c r="C35" s="948"/>
      <c r="D35" s="948"/>
      <c r="E35" s="948"/>
      <c r="F35" s="948"/>
      <c r="G35" s="948"/>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row>
    <row r="36" spans="1:47" s="108" customFormat="1" ht="24" customHeight="1">
      <c r="A36" s="954"/>
      <c r="B36" s="539"/>
      <c r="C36" s="539"/>
      <c r="D36" s="952" t="s">
        <v>406</v>
      </c>
      <c r="E36" s="953"/>
      <c r="F36" s="953"/>
      <c r="G36" s="953"/>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row>
    <row r="37" spans="1:47" s="108" customFormat="1">
      <c r="A37" s="950" t="s">
        <v>405</v>
      </c>
      <c r="B37" s="950"/>
      <c r="C37" s="951"/>
      <c r="D37" s="951"/>
      <c r="E37" s="951"/>
      <c r="F37" s="951"/>
      <c r="G37" s="951"/>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row>
    <row r="38" spans="1:47" s="36" customFormat="1"/>
    <row r="39" spans="1:47" s="36" customFormat="1"/>
    <row r="40" spans="1:47" s="36" customFormat="1"/>
    <row r="41" spans="1:47" s="36" customFormat="1"/>
    <row r="42" spans="1:47" s="36" customFormat="1"/>
    <row r="43" spans="1:47" s="36" customFormat="1"/>
    <row r="44" spans="1:47" s="36" customFormat="1"/>
    <row r="45" spans="1:47" s="36" customFormat="1"/>
    <row r="46" spans="1:47" s="36" customFormat="1"/>
    <row r="47" spans="1:47" s="36" customFormat="1"/>
    <row r="48" spans="1:47" s="36" customFormat="1"/>
    <row r="49" s="36" customFormat="1"/>
    <row r="50" s="36" customFormat="1"/>
    <row r="51" s="36" customFormat="1"/>
    <row r="52" s="36" customFormat="1"/>
    <row r="53" s="36" customFormat="1"/>
    <row r="54" s="36" customFormat="1"/>
    <row r="55" s="36" customFormat="1"/>
    <row r="56" s="36" customFormat="1"/>
    <row r="57" s="36" customFormat="1"/>
    <row r="58" s="36" customFormat="1"/>
    <row r="59" s="36" customFormat="1"/>
    <row r="60" s="36" customFormat="1"/>
    <row r="61" s="36" customFormat="1"/>
    <row r="62" s="36" customFormat="1"/>
    <row r="63" s="36" customFormat="1"/>
    <row r="64"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5" customFormat="1"/>
    <row r="96" s="5" customFormat="1"/>
    <row r="97" s="5" customFormat="1"/>
    <row r="98" s="5" customFormat="1"/>
    <row r="99" s="5" customFormat="1"/>
    <row r="100" s="5" customFormat="1"/>
    <row r="101" s="5" customFormat="1"/>
    <row r="102" s="5" customFormat="1"/>
    <row r="103" s="5" customFormat="1"/>
    <row r="104" s="5"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sheetData>
  <sheetProtection sheet="1" objects="1" scenarios="1"/>
  <mergeCells count="49">
    <mergeCell ref="A5:C5"/>
    <mergeCell ref="D5:E5"/>
    <mergeCell ref="B13:D13"/>
    <mergeCell ref="A6:G6"/>
    <mergeCell ref="A1:G1"/>
    <mergeCell ref="A2:G2"/>
    <mergeCell ref="A3:B3"/>
    <mergeCell ref="C3:G3"/>
    <mergeCell ref="A4:G4"/>
    <mergeCell ref="A7:G7"/>
    <mergeCell ref="A8:A9"/>
    <mergeCell ref="B8:D9"/>
    <mergeCell ref="E8:G8"/>
    <mergeCell ref="F9:G9"/>
    <mergeCell ref="F14:G14"/>
    <mergeCell ref="F15:G15"/>
    <mergeCell ref="B10:D10"/>
    <mergeCell ref="B11:D11"/>
    <mergeCell ref="B12:D12"/>
    <mergeCell ref="B15:D15"/>
    <mergeCell ref="F10:G10"/>
    <mergeCell ref="F11:G11"/>
    <mergeCell ref="F12:G12"/>
    <mergeCell ref="F13:G13"/>
    <mergeCell ref="B14:D14"/>
    <mergeCell ref="A17:G17"/>
    <mergeCell ref="A18:G18"/>
    <mergeCell ref="A19:G19"/>
    <mergeCell ref="F16:G16"/>
    <mergeCell ref="A21:G21"/>
    <mergeCell ref="A20:G20"/>
    <mergeCell ref="B16:C16"/>
    <mergeCell ref="A22:G22"/>
    <mergeCell ref="A23:G23"/>
    <mergeCell ref="A24:G24"/>
    <mergeCell ref="A25:G25"/>
    <mergeCell ref="A30:G30"/>
    <mergeCell ref="A37:G37"/>
    <mergeCell ref="A33:G33"/>
    <mergeCell ref="A34:G34"/>
    <mergeCell ref="A35:G35"/>
    <mergeCell ref="D36:G36"/>
    <mergeCell ref="A36:C36"/>
    <mergeCell ref="A32:G32"/>
    <mergeCell ref="A26:G26"/>
    <mergeCell ref="A27:G27"/>
    <mergeCell ref="A28:G28"/>
    <mergeCell ref="A29:G29"/>
    <mergeCell ref="A31:G31"/>
  </mergeCells>
  <phoneticPr fontId="10" type="noConversion"/>
  <printOptions horizontalCentered="1" verticalCentered="1"/>
  <pageMargins left="0.39370078740157483" right="0.39370078740157483" top="0.39370078740157483" bottom="0.39370078740157483" header="0.51181102362204722" footer="0.51181102362204722"/>
  <pageSetup paperSize="9" scale="95" orientation="portrait" r:id="rId1"/>
  <headerFooter alignWithMargins="0"/>
</worksheet>
</file>

<file path=xl/worksheets/sheet15.xml><?xml version="1.0" encoding="utf-8"?>
<worksheet xmlns="http://schemas.openxmlformats.org/spreadsheetml/2006/main" xmlns:r="http://schemas.openxmlformats.org/officeDocument/2006/relationships">
  <sheetPr>
    <tabColor theme="9" tint="0.39997558519241921"/>
    <pageSetUpPr fitToPage="1"/>
  </sheetPr>
  <dimension ref="A1:AV128"/>
  <sheetViews>
    <sheetView workbookViewId="0">
      <selection activeCell="F20" sqref="F20"/>
    </sheetView>
  </sheetViews>
  <sheetFormatPr defaultRowHeight="12.75"/>
  <cols>
    <col min="1" max="1" width="10.85546875" customWidth="1"/>
    <col min="2" max="4" width="15.7109375" customWidth="1"/>
    <col min="5" max="5" width="6.7109375" customWidth="1"/>
    <col min="6" max="7" width="18.7109375" customWidth="1"/>
    <col min="8" max="48" width="9.140625" style="5"/>
  </cols>
  <sheetData>
    <row r="1" spans="1:48" ht="15">
      <c r="A1" s="1006" t="s">
        <v>3773</v>
      </c>
      <c r="B1" s="1006"/>
      <c r="C1" s="1006"/>
      <c r="D1" s="1006"/>
      <c r="E1" s="1006"/>
      <c r="F1" s="1006"/>
      <c r="G1" s="1006"/>
    </row>
    <row r="2" spans="1:48">
      <c r="A2" s="1007" t="s">
        <v>44</v>
      </c>
      <c r="B2" s="567"/>
      <c r="C2" s="567"/>
      <c r="D2" s="567"/>
      <c r="E2" s="567"/>
      <c r="F2" s="567"/>
      <c r="G2" s="567"/>
    </row>
    <row r="3" spans="1:48" s="108" customFormat="1" ht="18" customHeight="1">
      <c r="A3" s="1008" t="str">
        <f>+Př_I!A3</f>
        <v xml:space="preserve"> 27293131</v>
      </c>
      <c r="B3" s="1009"/>
      <c r="C3" s="221"/>
      <c r="D3" s="221"/>
      <c r="E3" s="221"/>
      <c r="F3" s="221"/>
      <c r="G3" s="221"/>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row>
    <row r="4" spans="1:48">
      <c r="A4" s="1010"/>
      <c r="B4" s="1010"/>
      <c r="C4" s="1010"/>
      <c r="D4" s="1010"/>
      <c r="E4" s="1010"/>
      <c r="F4" s="1010"/>
      <c r="G4" s="1010"/>
    </row>
    <row r="5" spans="1:48" ht="15.75">
      <c r="A5" s="1011" t="s">
        <v>2</v>
      </c>
      <c r="B5" s="1011"/>
      <c r="C5" s="1011"/>
      <c r="D5" s="1011"/>
      <c r="E5" s="1011"/>
      <c r="F5" s="1011"/>
      <c r="G5" s="1011"/>
    </row>
    <row r="6" spans="1:48" ht="15.75">
      <c r="A6" s="1011" t="s">
        <v>3</v>
      </c>
      <c r="B6" s="1011"/>
      <c r="C6" s="1011"/>
      <c r="D6" s="1011"/>
      <c r="E6" s="1011"/>
      <c r="F6" s="1011"/>
      <c r="G6" s="1011"/>
    </row>
    <row r="7" spans="1:48" ht="15.75">
      <c r="A7" s="1011" t="s">
        <v>4</v>
      </c>
      <c r="B7" s="1011"/>
      <c r="C7" s="1011"/>
      <c r="D7" s="1011"/>
      <c r="E7" s="1011"/>
      <c r="F7" s="1011"/>
      <c r="G7" s="1011"/>
    </row>
    <row r="8" spans="1:48">
      <c r="A8" s="1000"/>
      <c r="B8" s="1000"/>
      <c r="C8" s="1000"/>
      <c r="D8" s="1000"/>
      <c r="E8" s="1000"/>
      <c r="F8" s="1000"/>
      <c r="G8" s="1000"/>
    </row>
    <row r="9" spans="1:48" ht="18" customHeight="1">
      <c r="A9" s="1006" t="s">
        <v>5</v>
      </c>
      <c r="B9" s="1012"/>
      <c r="C9" s="1013"/>
      <c r="D9" s="232">
        <f>+'1'!F26</f>
        <v>42005</v>
      </c>
      <c r="E9" s="222" t="s">
        <v>267</v>
      </c>
      <c r="F9" s="232">
        <f>+'1'!H26</f>
        <v>42369</v>
      </c>
      <c r="G9" s="221"/>
    </row>
    <row r="10" spans="1:48">
      <c r="A10" s="1000"/>
      <c r="B10" s="1000"/>
      <c r="C10" s="1000"/>
      <c r="D10" s="1000"/>
      <c r="E10" s="1000"/>
      <c r="F10" s="1000"/>
      <c r="G10" s="1000"/>
    </row>
    <row r="11" spans="1:48">
      <c r="A11" s="1014" t="s">
        <v>6</v>
      </c>
      <c r="B11" s="1015"/>
      <c r="C11" s="1015"/>
      <c r="D11" s="1015"/>
      <c r="E11" s="1015"/>
      <c r="F11" s="1015"/>
      <c r="G11" s="1015"/>
    </row>
    <row r="12" spans="1:48" ht="18" customHeight="1">
      <c r="A12" s="221" t="s">
        <v>3774</v>
      </c>
      <c r="B12" s="230"/>
      <c r="C12" s="504" t="s">
        <v>3775</v>
      </c>
      <c r="D12" s="231"/>
      <c r="E12" s="221"/>
      <c r="F12" s="221"/>
      <c r="G12" s="221"/>
    </row>
    <row r="13" spans="1:48" ht="8.1" customHeight="1">
      <c r="A13" s="1000"/>
      <c r="B13" s="1000"/>
      <c r="C13" s="1000"/>
      <c r="D13" s="1000"/>
      <c r="E13" s="1000"/>
      <c r="F13" s="1000"/>
      <c r="G13" s="1000"/>
    </row>
    <row r="14" spans="1:48" ht="18" customHeight="1">
      <c r="A14" s="981" t="s">
        <v>3776</v>
      </c>
      <c r="B14" s="982"/>
      <c r="C14" s="982"/>
      <c r="D14" s="982"/>
      <c r="E14" s="982"/>
      <c r="F14" s="982"/>
      <c r="G14" s="148" t="s">
        <v>224</v>
      </c>
    </row>
    <row r="15" spans="1:48" ht="8.1" customHeight="1">
      <c r="A15" s="1000"/>
      <c r="B15" s="1000"/>
      <c r="C15" s="1000"/>
      <c r="D15" s="1000"/>
      <c r="E15" s="1000"/>
      <c r="F15" s="1000"/>
      <c r="G15" s="1000"/>
    </row>
    <row r="16" spans="1:48" ht="14.25">
      <c r="A16" s="992" t="s">
        <v>22</v>
      </c>
      <c r="B16" s="992"/>
      <c r="C16" s="992"/>
      <c r="D16" s="992"/>
      <c r="E16" s="992"/>
      <c r="F16" s="992"/>
      <c r="G16" s="992"/>
    </row>
    <row r="17" spans="1:7" ht="13.5" thickBot="1">
      <c r="A17" s="993" t="s">
        <v>7</v>
      </c>
      <c r="B17" s="993"/>
      <c r="C17" s="993"/>
      <c r="D17" s="993"/>
      <c r="E17" s="993"/>
      <c r="F17" s="993"/>
      <c r="G17" s="993"/>
    </row>
    <row r="18" spans="1:7" ht="15.95" customHeight="1">
      <c r="A18" s="998" t="s">
        <v>225</v>
      </c>
      <c r="B18" s="996" t="s">
        <v>229</v>
      </c>
      <c r="C18" s="996"/>
      <c r="D18" s="996"/>
      <c r="E18" s="996"/>
      <c r="F18" s="994" t="s">
        <v>247</v>
      </c>
      <c r="G18" s="995"/>
    </row>
    <row r="19" spans="1:7" ht="15.95" customHeight="1">
      <c r="A19" s="999"/>
      <c r="B19" s="997"/>
      <c r="C19" s="997"/>
      <c r="D19" s="997"/>
      <c r="E19" s="997"/>
      <c r="F19" s="223" t="s">
        <v>226</v>
      </c>
      <c r="G19" s="224" t="s">
        <v>259</v>
      </c>
    </row>
    <row r="20" spans="1:7" ht="58.5" customHeight="1">
      <c r="A20" s="239">
        <v>1</v>
      </c>
      <c r="B20" s="991" t="s">
        <v>403</v>
      </c>
      <c r="C20" s="991"/>
      <c r="D20" s="991"/>
      <c r="E20" s="991"/>
      <c r="F20" s="235">
        <f>+'7'!C15-'7'!C18</f>
        <v>0</v>
      </c>
      <c r="G20" s="225"/>
    </row>
    <row r="21" spans="1:7" ht="27" customHeight="1">
      <c r="A21" s="239">
        <v>2</v>
      </c>
      <c r="B21" s="991" t="s">
        <v>8</v>
      </c>
      <c r="C21" s="991"/>
      <c r="D21" s="991"/>
      <c r="E21" s="991"/>
      <c r="F21" s="235">
        <v>0</v>
      </c>
      <c r="G21" s="225"/>
    </row>
    <row r="22" spans="1:7" ht="27" customHeight="1">
      <c r="A22" s="239">
        <v>3</v>
      </c>
      <c r="B22" s="991" t="s">
        <v>9</v>
      </c>
      <c r="C22" s="1005"/>
      <c r="D22" s="1005"/>
      <c r="E22" s="1005"/>
      <c r="F22" s="233">
        <f>+F20-F21</f>
        <v>0</v>
      </c>
      <c r="G22" s="225"/>
    </row>
    <row r="23" spans="1:7" ht="27" customHeight="1">
      <c r="A23" s="239">
        <v>4</v>
      </c>
      <c r="B23" s="991" t="s">
        <v>10</v>
      </c>
      <c r="C23" s="991"/>
      <c r="D23" s="991"/>
      <c r="E23" s="991"/>
      <c r="F23" s="236">
        <f>+'7'!C21</f>
        <v>0.19</v>
      </c>
      <c r="G23" s="225"/>
    </row>
    <row r="24" spans="1:7" ht="27" customHeight="1">
      <c r="A24" s="239">
        <v>5</v>
      </c>
      <c r="B24" s="991" t="s">
        <v>11</v>
      </c>
      <c r="C24" s="991"/>
      <c r="D24" s="991"/>
      <c r="E24" s="991"/>
      <c r="F24" s="233">
        <f>FLOOR(+F22*F23,1)</f>
        <v>0</v>
      </c>
      <c r="G24" s="225"/>
    </row>
    <row r="25" spans="1:7" ht="34.5" customHeight="1">
      <c r="A25" s="239" t="s">
        <v>12</v>
      </c>
      <c r="B25" s="991" t="s">
        <v>13</v>
      </c>
      <c r="C25" s="991"/>
      <c r="D25" s="991"/>
      <c r="E25" s="991"/>
      <c r="F25" s="235">
        <v>0</v>
      </c>
      <c r="G25" s="225"/>
    </row>
    <row r="26" spans="1:7" ht="27" customHeight="1">
      <c r="A26" s="239">
        <v>7</v>
      </c>
      <c r="B26" s="991" t="s">
        <v>14</v>
      </c>
      <c r="C26" s="991"/>
      <c r="D26" s="991"/>
      <c r="E26" s="991"/>
      <c r="F26" s="233">
        <f>FLOOR(+F25*F23,1)</f>
        <v>0</v>
      </c>
      <c r="G26" s="225"/>
    </row>
    <row r="27" spans="1:7" ht="27" customHeight="1" thickBot="1">
      <c r="A27" s="266">
        <v>8</v>
      </c>
      <c r="B27" s="1001" t="s">
        <v>15</v>
      </c>
      <c r="C27" s="1001"/>
      <c r="D27" s="1001"/>
      <c r="E27" s="1001"/>
      <c r="F27" s="234">
        <f>+F24-F26</f>
        <v>0</v>
      </c>
      <c r="G27" s="226"/>
    </row>
    <row r="28" spans="1:7" ht="24.75" customHeight="1">
      <c r="A28" s="1002" t="s">
        <v>16</v>
      </c>
      <c r="B28" s="993"/>
      <c r="C28" s="993"/>
      <c r="D28" s="993"/>
      <c r="E28" s="993"/>
      <c r="F28" s="993"/>
      <c r="G28" s="993"/>
    </row>
    <row r="29" spans="1:7" ht="24.95" customHeight="1">
      <c r="A29" s="1000"/>
      <c r="B29" s="1000"/>
      <c r="C29" s="1000"/>
      <c r="D29" s="1000"/>
      <c r="E29" s="1000"/>
      <c r="F29" s="1000"/>
      <c r="G29" s="1000"/>
    </row>
    <row r="30" spans="1:7">
      <c r="A30" s="992" t="s">
        <v>23</v>
      </c>
      <c r="B30" s="992"/>
      <c r="C30" s="992"/>
      <c r="D30" s="992"/>
      <c r="E30" s="992"/>
      <c r="F30" s="992"/>
      <c r="G30" s="992"/>
    </row>
    <row r="31" spans="1:7" ht="21.95" customHeight="1" thickBot="1">
      <c r="A31" s="983" t="s">
        <v>3777</v>
      </c>
      <c r="B31" s="984"/>
      <c r="C31" s="984"/>
      <c r="D31" s="984"/>
      <c r="E31" s="984"/>
      <c r="F31" s="984"/>
      <c r="G31" s="984"/>
    </row>
    <row r="32" spans="1:7" ht="55.5" customHeight="1">
      <c r="A32" s="227" t="s">
        <v>17</v>
      </c>
      <c r="B32" s="1003" t="s">
        <v>18</v>
      </c>
      <c r="C32" s="1004"/>
      <c r="D32" s="1003" t="s">
        <v>19</v>
      </c>
      <c r="E32" s="1004"/>
      <c r="F32" s="228" t="s">
        <v>20</v>
      </c>
      <c r="G32" s="229" t="s">
        <v>21</v>
      </c>
    </row>
    <row r="33" spans="1:48" s="242" customFormat="1" ht="11.25">
      <c r="A33" s="239">
        <v>0</v>
      </c>
      <c r="B33" s="988">
        <v>1</v>
      </c>
      <c r="C33" s="988"/>
      <c r="D33" s="988">
        <v>2</v>
      </c>
      <c r="E33" s="988"/>
      <c r="F33" s="240">
        <v>3</v>
      </c>
      <c r="G33" s="241">
        <v>4</v>
      </c>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row>
    <row r="34" spans="1:48" ht="27" customHeight="1" thickBot="1">
      <c r="A34" s="237">
        <v>0</v>
      </c>
      <c r="B34" s="989">
        <v>0</v>
      </c>
      <c r="C34" s="990"/>
      <c r="D34" s="989">
        <v>0</v>
      </c>
      <c r="E34" s="990"/>
      <c r="F34" s="234">
        <f>+B34-D34</f>
        <v>0</v>
      </c>
      <c r="G34" s="238">
        <v>0</v>
      </c>
    </row>
    <row r="35" spans="1:48" ht="47.25" customHeight="1">
      <c r="A35" s="983" t="s">
        <v>3780</v>
      </c>
      <c r="B35" s="993"/>
      <c r="C35" s="993"/>
      <c r="D35" s="993"/>
      <c r="E35" s="993"/>
      <c r="F35" s="993"/>
      <c r="G35" s="993"/>
    </row>
    <row r="36" spans="1:48" ht="15" customHeight="1">
      <c r="A36" s="1000"/>
      <c r="B36" s="1000"/>
      <c r="C36" s="1000"/>
      <c r="D36" s="1000"/>
      <c r="E36" s="1000"/>
      <c r="F36" s="1000"/>
      <c r="G36" s="1000"/>
    </row>
    <row r="37" spans="1:48" ht="12.95" customHeight="1">
      <c r="A37" s="985" t="s">
        <v>3778</v>
      </c>
      <c r="B37" s="567"/>
      <c r="C37" s="987" t="s">
        <v>3779</v>
      </c>
      <c r="D37" s="564"/>
      <c r="E37" s="564"/>
      <c r="F37" s="564"/>
      <c r="G37" s="564"/>
    </row>
    <row r="38" spans="1:48" ht="12.95" customHeight="1">
      <c r="A38" s="986"/>
      <c r="B38" s="567"/>
      <c r="C38" s="564"/>
      <c r="D38" s="564"/>
      <c r="E38" s="564"/>
      <c r="F38" s="564"/>
      <c r="G38" s="564"/>
    </row>
    <row r="39" spans="1:48">
      <c r="A39" s="1000">
        <v>1</v>
      </c>
      <c r="B39" s="1000"/>
      <c r="C39" s="1000"/>
      <c r="D39" s="1000"/>
      <c r="E39" s="1000"/>
      <c r="F39" s="1000"/>
      <c r="G39" s="1000"/>
    </row>
    <row r="40" spans="1:48">
      <c r="A40" s="5"/>
      <c r="B40" s="5"/>
      <c r="C40" s="5"/>
      <c r="D40" s="5"/>
      <c r="E40" s="5"/>
      <c r="F40" s="5"/>
      <c r="G40" s="5"/>
    </row>
    <row r="41" spans="1:48">
      <c r="A41" s="5"/>
      <c r="B41" s="5"/>
      <c r="C41" s="5"/>
      <c r="D41" s="5"/>
      <c r="E41" s="5"/>
      <c r="F41" s="5"/>
      <c r="G41" s="5"/>
    </row>
    <row r="42" spans="1:48">
      <c r="A42" s="5"/>
      <c r="B42" s="5"/>
      <c r="C42" s="5"/>
      <c r="D42" s="5"/>
      <c r="E42" s="5"/>
      <c r="F42" s="5"/>
      <c r="G42" s="5"/>
    </row>
    <row r="43" spans="1:48">
      <c r="A43" s="5"/>
      <c r="B43" s="5"/>
      <c r="C43" s="5"/>
      <c r="D43" s="5"/>
      <c r="E43" s="5"/>
      <c r="F43" s="5"/>
      <c r="G43" s="5"/>
    </row>
    <row r="44" spans="1:48">
      <c r="A44" s="5"/>
      <c r="B44" s="5"/>
      <c r="C44" s="5"/>
      <c r="D44" s="5"/>
      <c r="E44" s="5"/>
      <c r="F44" s="5"/>
      <c r="G44" s="5"/>
    </row>
    <row r="45" spans="1:48">
      <c r="A45" s="5"/>
      <c r="B45" s="5"/>
      <c r="C45" s="5"/>
      <c r="D45" s="5"/>
      <c r="E45" s="5"/>
      <c r="F45" s="5"/>
      <c r="G45" s="5"/>
    </row>
    <row r="46" spans="1:48">
      <c r="A46" s="5"/>
      <c r="B46" s="5"/>
      <c r="C46" s="5"/>
      <c r="D46" s="5"/>
      <c r="E46" s="5"/>
      <c r="F46" s="5"/>
      <c r="G46" s="5"/>
    </row>
    <row r="47" spans="1:48">
      <c r="A47" s="5"/>
      <c r="B47" s="5"/>
      <c r="C47" s="5"/>
      <c r="D47" s="5"/>
      <c r="E47" s="5"/>
      <c r="F47" s="5"/>
      <c r="G47" s="5"/>
    </row>
    <row r="48" spans="1:48">
      <c r="A48" s="5"/>
      <c r="B48" s="5"/>
      <c r="C48" s="5"/>
      <c r="D48" s="5"/>
      <c r="E48" s="5"/>
      <c r="F48" s="5"/>
      <c r="G48" s="5"/>
    </row>
    <row r="49" spans="1:7">
      <c r="A49" s="5"/>
      <c r="B49" s="5"/>
      <c r="C49" s="5"/>
      <c r="D49" s="5"/>
      <c r="E49" s="5"/>
      <c r="F49" s="5"/>
      <c r="G49" s="5"/>
    </row>
    <row r="50" spans="1:7">
      <c r="A50" s="5"/>
      <c r="B50" s="5"/>
      <c r="C50" s="5"/>
      <c r="D50" s="5"/>
      <c r="E50" s="5"/>
      <c r="F50" s="5"/>
      <c r="G50" s="5"/>
    </row>
    <row r="51" spans="1:7">
      <c r="A51" s="5"/>
      <c r="B51" s="5"/>
      <c r="C51" s="5"/>
      <c r="D51" s="5"/>
      <c r="E51" s="5"/>
      <c r="F51" s="5"/>
      <c r="G51" s="5"/>
    </row>
    <row r="52" spans="1:7" s="5" customFormat="1"/>
    <row r="53" spans="1:7" s="5" customFormat="1"/>
    <row r="54" spans="1:7" s="5" customFormat="1"/>
    <row r="55" spans="1:7" s="5" customFormat="1"/>
    <row r="56" spans="1:7" s="5" customFormat="1"/>
    <row r="57" spans="1:7" s="5" customFormat="1"/>
    <row r="58" spans="1:7" s="5" customFormat="1"/>
    <row r="59" spans="1:7" s="5" customFormat="1"/>
    <row r="60" spans="1:7" s="5" customFormat="1"/>
    <row r="61" spans="1:7" s="5" customFormat="1"/>
    <row r="62" spans="1:7" s="5" customFormat="1"/>
    <row r="63" spans="1:7" s="5" customFormat="1"/>
    <row r="64" spans="1:7"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row r="101" s="5" customFormat="1"/>
    <row r="102" s="5" customFormat="1"/>
    <row r="103" s="5" customFormat="1"/>
    <row r="104" s="5"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sheetData>
  <sheetProtection sheet="1" objects="1" scenarios="1"/>
  <mergeCells count="43">
    <mergeCell ref="B20:E20"/>
    <mergeCell ref="B21:E21"/>
    <mergeCell ref="B22:E22"/>
    <mergeCell ref="A13:G13"/>
    <mergeCell ref="A1:G1"/>
    <mergeCell ref="A2:G2"/>
    <mergeCell ref="A3:B3"/>
    <mergeCell ref="A4:G4"/>
    <mergeCell ref="A5:G5"/>
    <mergeCell ref="A6:G6"/>
    <mergeCell ref="A7:G7"/>
    <mergeCell ref="A8:G8"/>
    <mergeCell ref="A9:C9"/>
    <mergeCell ref="A10:G10"/>
    <mergeCell ref="A11:G11"/>
    <mergeCell ref="A15:G15"/>
    <mergeCell ref="B24:E24"/>
    <mergeCell ref="A39:G39"/>
    <mergeCell ref="A35:G35"/>
    <mergeCell ref="A36:G36"/>
    <mergeCell ref="B27:E27"/>
    <mergeCell ref="A28:G28"/>
    <mergeCell ref="A29:G29"/>
    <mergeCell ref="A30:G30"/>
    <mergeCell ref="B32:C32"/>
    <mergeCell ref="D32:E32"/>
    <mergeCell ref="B25:E25"/>
    <mergeCell ref="A14:F14"/>
    <mergeCell ref="A31:G31"/>
    <mergeCell ref="A37:B37"/>
    <mergeCell ref="A38:B38"/>
    <mergeCell ref="C37:G38"/>
    <mergeCell ref="B33:C33"/>
    <mergeCell ref="D33:E33"/>
    <mergeCell ref="B34:C34"/>
    <mergeCell ref="D34:E34"/>
    <mergeCell ref="B26:E26"/>
    <mergeCell ref="A16:G16"/>
    <mergeCell ref="A17:G17"/>
    <mergeCell ref="F18:G18"/>
    <mergeCell ref="B18:E19"/>
    <mergeCell ref="A18:A19"/>
    <mergeCell ref="B23:E23"/>
  </mergeCells>
  <phoneticPr fontId="10" type="noConversion"/>
  <printOptions horizontalCentered="1"/>
  <pageMargins left="0.19685039370078741" right="0.19685039370078741" top="0.39370078740157483" bottom="0.39370078740157483" header="0.51181102362204722" footer="0.51181102362204722"/>
  <pageSetup paperSize="9" scale="99" orientation="portrait" r:id="rId1"/>
  <headerFooter alignWithMargins="0"/>
</worksheet>
</file>

<file path=xl/worksheets/sheet16.xml><?xml version="1.0" encoding="utf-8"?>
<worksheet xmlns="http://schemas.openxmlformats.org/spreadsheetml/2006/main" xmlns:r="http://schemas.openxmlformats.org/officeDocument/2006/relationships">
  <sheetPr>
    <tabColor theme="9" tint="0.39997558519241921"/>
    <pageSetUpPr fitToPage="1"/>
  </sheetPr>
  <dimension ref="A1:AJ202"/>
  <sheetViews>
    <sheetView workbookViewId="0">
      <selection activeCell="B2" sqref="B2:C4"/>
    </sheetView>
  </sheetViews>
  <sheetFormatPr defaultRowHeight="12.75"/>
  <cols>
    <col min="1" max="1" width="11.85546875" style="108" customWidth="1"/>
    <col min="2" max="2" width="28.7109375" style="108" customWidth="1"/>
    <col min="3" max="3" width="30.140625" style="108" customWidth="1"/>
    <col min="4" max="5" width="18.7109375" style="108" customWidth="1"/>
    <col min="6" max="36" width="9.140625" style="36"/>
    <col min="37" max="16384" width="9.140625" style="108"/>
  </cols>
  <sheetData>
    <row r="1" spans="1:5" ht="15" thickBot="1">
      <c r="A1" s="1016" t="s">
        <v>37</v>
      </c>
      <c r="B1" s="567"/>
      <c r="C1" s="567"/>
      <c r="D1" s="567"/>
      <c r="E1" s="567"/>
    </row>
    <row r="2" spans="1:5">
      <c r="A2" s="998" t="s">
        <v>225</v>
      </c>
      <c r="B2" s="996" t="s">
        <v>229</v>
      </c>
      <c r="C2" s="996"/>
      <c r="D2" s="994" t="s">
        <v>247</v>
      </c>
      <c r="E2" s="995"/>
    </row>
    <row r="3" spans="1:5">
      <c r="A3" s="999"/>
      <c r="B3" s="1017"/>
      <c r="C3" s="1017"/>
      <c r="D3" s="223" t="s">
        <v>226</v>
      </c>
      <c r="E3" s="224" t="s">
        <v>259</v>
      </c>
    </row>
    <row r="4" spans="1:5" ht="18" customHeight="1">
      <c r="A4" s="239">
        <v>1</v>
      </c>
      <c r="B4" s="1021" t="s">
        <v>24</v>
      </c>
      <c r="C4" s="1022"/>
      <c r="D4" s="235">
        <v>0</v>
      </c>
      <c r="E4" s="225"/>
    </row>
    <row r="5" spans="1:5" ht="18" customHeight="1">
      <c r="A5" s="239">
        <v>2</v>
      </c>
      <c r="B5" s="1023" t="s">
        <v>25</v>
      </c>
      <c r="C5" s="1023"/>
      <c r="D5" s="235">
        <v>0</v>
      </c>
      <c r="E5" s="225"/>
    </row>
    <row r="6" spans="1:5" ht="18" customHeight="1">
      <c r="A6" s="239">
        <v>3</v>
      </c>
      <c r="B6" s="1023" t="s">
        <v>26</v>
      </c>
      <c r="C6" s="1023"/>
      <c r="D6" s="233">
        <f>+D4-D5</f>
        <v>0</v>
      </c>
      <c r="E6" s="225"/>
    </row>
    <row r="7" spans="1:5" ht="38.1" customHeight="1">
      <c r="A7" s="239" t="s">
        <v>365</v>
      </c>
      <c r="B7" s="1025" t="s">
        <v>3783</v>
      </c>
      <c r="C7" s="997"/>
      <c r="D7" s="235">
        <v>0</v>
      </c>
      <c r="E7" s="225"/>
    </row>
    <row r="8" spans="1:5" ht="26.1" customHeight="1">
      <c r="A8" s="239">
        <v>5</v>
      </c>
      <c r="B8" s="991" t="s">
        <v>366</v>
      </c>
      <c r="C8" s="1023"/>
      <c r="D8" s="235">
        <v>0</v>
      </c>
      <c r="E8" s="225"/>
    </row>
    <row r="9" spans="1:5" ht="18" customHeight="1" thickBot="1">
      <c r="A9" s="266">
        <v>6</v>
      </c>
      <c r="B9" s="1024" t="s">
        <v>27</v>
      </c>
      <c r="C9" s="1024"/>
      <c r="D9" s="234">
        <f>+D6-D8</f>
        <v>0</v>
      </c>
      <c r="E9" s="226"/>
    </row>
    <row r="10" spans="1:5" ht="23.25" customHeight="1">
      <c r="A10" s="1026" t="s">
        <v>28</v>
      </c>
      <c r="B10" s="1027"/>
      <c r="C10" s="1027"/>
      <c r="D10" s="1027"/>
      <c r="E10" s="1027"/>
    </row>
    <row r="11" spans="1:5" ht="24" customHeight="1">
      <c r="A11" s="1019"/>
      <c r="B11" s="1019"/>
      <c r="C11" s="1019"/>
      <c r="D11" s="1019"/>
      <c r="E11" s="1019"/>
    </row>
    <row r="12" spans="1:5">
      <c r="A12" s="1018" t="s">
        <v>29</v>
      </c>
      <c r="B12" s="1019"/>
      <c r="C12" s="1019"/>
      <c r="D12" s="1019"/>
      <c r="E12" s="1019"/>
    </row>
    <row r="13" spans="1:5" ht="13.5" thickBot="1">
      <c r="A13" s="1020" t="s">
        <v>7</v>
      </c>
      <c r="B13" s="1020"/>
      <c r="C13" s="1020"/>
      <c r="D13" s="1020"/>
      <c r="E13" s="1020"/>
    </row>
    <row r="14" spans="1:5">
      <c r="A14" s="998" t="s">
        <v>225</v>
      </c>
      <c r="B14" s="996" t="s">
        <v>229</v>
      </c>
      <c r="C14" s="996"/>
      <c r="D14" s="994" t="s">
        <v>247</v>
      </c>
      <c r="E14" s="995"/>
    </row>
    <row r="15" spans="1:5">
      <c r="A15" s="999"/>
      <c r="B15" s="1017"/>
      <c r="C15" s="1017"/>
      <c r="D15" s="223" t="s">
        <v>226</v>
      </c>
      <c r="E15" s="224" t="s">
        <v>259</v>
      </c>
    </row>
    <row r="16" spans="1:5" ht="60.75" customHeight="1">
      <c r="A16" s="239">
        <v>1</v>
      </c>
      <c r="B16" s="1030" t="s">
        <v>3784</v>
      </c>
      <c r="C16" s="1022"/>
      <c r="D16" s="233">
        <f>+'7'!C15-'7'!C18</f>
        <v>0</v>
      </c>
      <c r="E16" s="225"/>
    </row>
    <row r="17" spans="1:36" ht="26.25" customHeight="1">
      <c r="A17" s="239">
        <v>2</v>
      </c>
      <c r="B17" s="1021" t="s">
        <v>8</v>
      </c>
      <c r="C17" s="1022"/>
      <c r="D17" s="235">
        <v>0</v>
      </c>
      <c r="E17" s="225"/>
    </row>
    <row r="18" spans="1:36" ht="21.95" customHeight="1">
      <c r="A18" s="239">
        <v>3</v>
      </c>
      <c r="B18" s="1030" t="s">
        <v>3785</v>
      </c>
      <c r="C18" s="1031"/>
      <c r="D18" s="233">
        <f>+D16-D17</f>
        <v>0</v>
      </c>
      <c r="E18" s="225"/>
    </row>
    <row r="19" spans="1:36" ht="21.95" customHeight="1">
      <c r="A19" s="239">
        <v>4</v>
      </c>
      <c r="B19" s="1021" t="s">
        <v>30</v>
      </c>
      <c r="C19" s="1022"/>
      <c r="D19" s="236">
        <f>+'7'!C21</f>
        <v>0.19</v>
      </c>
      <c r="E19" s="225"/>
    </row>
    <row r="20" spans="1:36" ht="24.75" customHeight="1" thickBot="1">
      <c r="A20" s="266">
        <v>5</v>
      </c>
      <c r="B20" s="1028" t="s">
        <v>31</v>
      </c>
      <c r="C20" s="1029"/>
      <c r="D20" s="234">
        <f>FLOOR(+D18*D19,1)</f>
        <v>0</v>
      </c>
      <c r="E20" s="226"/>
    </row>
    <row r="21" spans="1:36" ht="18" customHeight="1">
      <c r="A21" s="1019"/>
      <c r="B21" s="1019"/>
      <c r="C21" s="1019"/>
      <c r="D21" s="1019"/>
      <c r="E21" s="1019"/>
    </row>
    <row r="22" spans="1:36" ht="13.5" thickBot="1">
      <c r="A22" s="1018" t="s">
        <v>33</v>
      </c>
      <c r="B22" s="1019"/>
      <c r="C22" s="1019"/>
      <c r="D22" s="1019"/>
      <c r="E22" s="1019"/>
    </row>
    <row r="23" spans="1:36">
      <c r="A23" s="998" t="s">
        <v>225</v>
      </c>
      <c r="B23" s="996" t="s">
        <v>229</v>
      </c>
      <c r="C23" s="996"/>
      <c r="D23" s="994" t="s">
        <v>247</v>
      </c>
      <c r="E23" s="995"/>
    </row>
    <row r="24" spans="1:36">
      <c r="A24" s="999"/>
      <c r="B24" s="1017"/>
      <c r="C24" s="1017"/>
      <c r="D24" s="223" t="s">
        <v>226</v>
      </c>
      <c r="E24" s="224" t="s">
        <v>259</v>
      </c>
    </row>
    <row r="25" spans="1:36" ht="38.1" customHeight="1">
      <c r="A25" s="239" t="s">
        <v>3787</v>
      </c>
      <c r="B25" s="1030" t="s">
        <v>3786</v>
      </c>
      <c r="C25" s="1022"/>
      <c r="D25" s="267">
        <v>0</v>
      </c>
      <c r="E25" s="225"/>
    </row>
    <row r="26" spans="1:36" ht="38.1" customHeight="1">
      <c r="A26" s="239">
        <v>2</v>
      </c>
      <c r="B26" s="1030" t="s">
        <v>3788</v>
      </c>
      <c r="C26" s="1022"/>
      <c r="D26" s="246">
        <v>0</v>
      </c>
      <c r="E26" s="225"/>
    </row>
    <row r="27" spans="1:36" ht="26.1" customHeight="1" thickBot="1">
      <c r="A27" s="266">
        <v>3</v>
      </c>
      <c r="B27" s="1036" t="s">
        <v>3789</v>
      </c>
      <c r="C27" s="1029"/>
      <c r="D27" s="245">
        <f>FLOOR(+D25*D26,1)</f>
        <v>0</v>
      </c>
      <c r="E27" s="226"/>
    </row>
    <row r="28" spans="1:36" ht="18" customHeight="1">
      <c r="A28" s="1019"/>
      <c r="B28" s="1019"/>
      <c r="C28" s="1019"/>
      <c r="D28" s="1019"/>
      <c r="E28" s="1019"/>
    </row>
    <row r="29" spans="1:36">
      <c r="A29" s="1018" t="s">
        <v>35</v>
      </c>
      <c r="B29" s="1019"/>
      <c r="C29" s="1019"/>
      <c r="D29" s="1019"/>
      <c r="E29" s="1019"/>
    </row>
    <row r="30" spans="1:36" s="503" customFormat="1" ht="26.1" customHeight="1" thickBot="1">
      <c r="A30" s="1037" t="s">
        <v>3790</v>
      </c>
      <c r="B30" s="1020"/>
      <c r="C30" s="1020"/>
      <c r="D30" s="1020"/>
      <c r="E30" s="1020"/>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row>
    <row r="31" spans="1:36" ht="44.25" customHeight="1">
      <c r="A31" s="505" t="s">
        <v>3791</v>
      </c>
      <c r="B31" s="228" t="s">
        <v>32</v>
      </c>
      <c r="C31" s="228" t="s">
        <v>19</v>
      </c>
      <c r="D31" s="228" t="s">
        <v>20</v>
      </c>
      <c r="E31" s="229" t="s">
        <v>21</v>
      </c>
    </row>
    <row r="32" spans="1:36" s="209" customFormat="1" ht="11.25">
      <c r="A32" s="239">
        <v>0</v>
      </c>
      <c r="B32" s="240">
        <v>1</v>
      </c>
      <c r="C32" s="240">
        <v>2</v>
      </c>
      <c r="D32" s="240">
        <v>3</v>
      </c>
      <c r="E32" s="241">
        <v>4</v>
      </c>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row>
    <row r="33" spans="1:36" ht="26.1" customHeight="1" thickBot="1">
      <c r="A33" s="237">
        <v>0</v>
      </c>
      <c r="B33" s="244">
        <v>0</v>
      </c>
      <c r="C33" s="244">
        <v>0</v>
      </c>
      <c r="D33" s="234">
        <f>+B33-C33</f>
        <v>0</v>
      </c>
      <c r="E33" s="238">
        <v>0</v>
      </c>
    </row>
    <row r="34" spans="1:36" ht="47.25" customHeight="1">
      <c r="A34" s="1032" t="s">
        <v>3792</v>
      </c>
      <c r="B34" s="1033"/>
      <c r="C34" s="1033"/>
      <c r="D34" s="1033"/>
      <c r="E34" s="1033"/>
    </row>
    <row r="35" spans="1:36" s="503" customFormat="1" ht="47.25" customHeight="1">
      <c r="A35" s="1038" t="s">
        <v>270</v>
      </c>
      <c r="B35" s="1039"/>
      <c r="C35" s="1039"/>
      <c r="D35" s="1039"/>
      <c r="E35" s="1039"/>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row>
    <row r="36" spans="1:36" ht="15" customHeight="1">
      <c r="A36" s="1034">
        <v>2</v>
      </c>
      <c r="B36" s="1035"/>
      <c r="C36" s="1035"/>
      <c r="D36" s="1035"/>
      <c r="E36" s="1035"/>
    </row>
    <row r="37" spans="1:36" s="36" customFormat="1"/>
    <row r="38" spans="1:36" s="36" customFormat="1"/>
    <row r="39" spans="1:36" s="36" customFormat="1"/>
    <row r="40" spans="1:36" s="36" customFormat="1"/>
    <row r="41" spans="1:36" s="36" customFormat="1"/>
    <row r="42" spans="1:36" s="36" customFormat="1"/>
    <row r="43" spans="1:36" s="36" customFormat="1"/>
    <row r="44" spans="1:36" s="36" customFormat="1"/>
    <row r="45" spans="1:36" s="36" customFormat="1"/>
    <row r="46" spans="1:36" s="36" customFormat="1"/>
    <row r="47" spans="1:36" s="36" customFormat="1"/>
    <row r="48" spans="1:36" s="36" customFormat="1"/>
    <row r="49" s="36" customFormat="1"/>
    <row r="50" s="36" customFormat="1"/>
    <row r="51" s="36" customFormat="1"/>
    <row r="52" s="36" customFormat="1"/>
    <row r="53" s="36" customFormat="1"/>
    <row r="54" s="36" customFormat="1"/>
    <row r="55" s="36" customFormat="1"/>
    <row r="56" s="36" customFormat="1"/>
    <row r="57" s="36" customFormat="1"/>
    <row r="58" s="36" customFormat="1"/>
    <row r="59" s="36" customFormat="1"/>
    <row r="60" s="36" customFormat="1"/>
    <row r="61" s="36" customFormat="1"/>
    <row r="62" s="36" customFormat="1"/>
    <row r="63" s="36" customFormat="1"/>
    <row r="64"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row r="186" s="36" customFormat="1"/>
    <row r="187" s="36" customFormat="1"/>
    <row r="188" s="36" customFormat="1"/>
    <row r="189" s="36" customFormat="1"/>
    <row r="190" s="36" customFormat="1"/>
    <row r="191" s="36" customFormat="1"/>
    <row r="192" s="36" customFormat="1"/>
    <row r="193" s="36" customFormat="1"/>
    <row r="194" s="36" customFormat="1"/>
    <row r="195" s="36" customFormat="1"/>
    <row r="196" s="36" customFormat="1"/>
    <row r="197" s="36" customFormat="1"/>
    <row r="198" s="36" customFormat="1"/>
    <row r="199" s="36" customFormat="1"/>
    <row r="200" s="36" customFormat="1"/>
    <row r="201" s="36" customFormat="1"/>
    <row r="202" s="36" customFormat="1"/>
  </sheetData>
  <sheetProtection sheet="1" objects="1" scenarios="1"/>
  <mergeCells count="36">
    <mergeCell ref="A29:E29"/>
    <mergeCell ref="A34:E34"/>
    <mergeCell ref="A36:E36"/>
    <mergeCell ref="B26:C26"/>
    <mergeCell ref="B27:C27"/>
    <mergeCell ref="A30:E30"/>
    <mergeCell ref="A35:E35"/>
    <mergeCell ref="A23:A24"/>
    <mergeCell ref="B23:C24"/>
    <mergeCell ref="D23:E23"/>
    <mergeCell ref="B25:C25"/>
    <mergeCell ref="A28:E28"/>
    <mergeCell ref="A10:E10"/>
    <mergeCell ref="B20:C20"/>
    <mergeCell ref="A21:E21"/>
    <mergeCell ref="A22:E22"/>
    <mergeCell ref="B16:C16"/>
    <mergeCell ref="B17:C17"/>
    <mergeCell ref="B18:C18"/>
    <mergeCell ref="B19:C19"/>
    <mergeCell ref="A1:E1"/>
    <mergeCell ref="A2:A3"/>
    <mergeCell ref="B2:C3"/>
    <mergeCell ref="D2:E2"/>
    <mergeCell ref="A14:A15"/>
    <mergeCell ref="B14:C15"/>
    <mergeCell ref="A12:E12"/>
    <mergeCell ref="A13:E13"/>
    <mergeCell ref="D14:E14"/>
    <mergeCell ref="B4:C4"/>
    <mergeCell ref="B5:C5"/>
    <mergeCell ref="B9:C9"/>
    <mergeCell ref="A11:E11"/>
    <mergeCell ref="B6:C6"/>
    <mergeCell ref="B7:C7"/>
    <mergeCell ref="B8:C8"/>
  </mergeCells>
  <phoneticPr fontId="10" type="noConversion"/>
  <printOptions horizontalCentered="1" verticalCentered="1"/>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17.xml><?xml version="1.0" encoding="utf-8"?>
<worksheet xmlns="http://schemas.openxmlformats.org/spreadsheetml/2006/main" xmlns:r="http://schemas.openxmlformats.org/officeDocument/2006/relationships">
  <sheetPr>
    <tabColor theme="9" tint="0.39997558519241921"/>
  </sheetPr>
  <dimension ref="A1:AJ198"/>
  <sheetViews>
    <sheetView workbookViewId="0">
      <selection activeCell="B12" sqref="B12:C12"/>
    </sheetView>
  </sheetViews>
  <sheetFormatPr defaultRowHeight="12.75"/>
  <cols>
    <col min="1" max="1" width="11.85546875" style="108" customWidth="1"/>
    <col min="2" max="2" width="28.7109375" style="108" customWidth="1"/>
    <col min="3" max="3" width="34.5703125" style="108" customWidth="1"/>
    <col min="4" max="5" width="12.7109375" style="108" customWidth="1"/>
    <col min="6" max="36" width="9.140625" style="36"/>
    <col min="37" max="16384" width="9.140625" style="108"/>
  </cols>
  <sheetData>
    <row r="1" spans="1:5" ht="30" customHeight="1">
      <c r="A1" s="1063" t="s">
        <v>475</v>
      </c>
      <c r="B1" s="564"/>
      <c r="C1" s="564"/>
      <c r="D1" s="564"/>
      <c r="E1" s="564"/>
    </row>
    <row r="2" spans="1:5" ht="18" customHeight="1">
      <c r="A2" s="1016" t="s">
        <v>293</v>
      </c>
      <c r="B2" s="567"/>
      <c r="C2" s="567"/>
      <c r="D2" s="567"/>
      <c r="E2" s="567"/>
    </row>
    <row r="3" spans="1:5" ht="18" customHeight="1" thickBot="1">
      <c r="A3" s="1016" t="s">
        <v>294</v>
      </c>
      <c r="B3" s="567"/>
      <c r="C3" s="567"/>
      <c r="D3" s="567"/>
      <c r="E3" s="567"/>
    </row>
    <row r="4" spans="1:5" ht="18" customHeight="1">
      <c r="A4" s="268" t="s">
        <v>225</v>
      </c>
      <c r="B4" s="996" t="s">
        <v>295</v>
      </c>
      <c r="C4" s="996"/>
      <c r="D4" s="994" t="s">
        <v>296</v>
      </c>
      <c r="E4" s="995"/>
    </row>
    <row r="5" spans="1:5" ht="36" customHeight="1">
      <c r="A5" s="239">
        <v>1</v>
      </c>
      <c r="B5" s="991" t="s">
        <v>70</v>
      </c>
      <c r="C5" s="991"/>
      <c r="D5" s="1040">
        <v>0</v>
      </c>
      <c r="E5" s="1041"/>
    </row>
    <row r="6" spans="1:5" ht="36" customHeight="1">
      <c r="A6" s="239">
        <v>2</v>
      </c>
      <c r="B6" s="991" t="s">
        <v>71</v>
      </c>
      <c r="C6" s="1023"/>
      <c r="D6" s="1051">
        <v>0</v>
      </c>
      <c r="E6" s="1052"/>
    </row>
    <row r="7" spans="1:5" ht="36" customHeight="1" thickBot="1">
      <c r="A7" s="266">
        <v>3</v>
      </c>
      <c r="B7" s="1001" t="s">
        <v>72</v>
      </c>
      <c r="C7" s="1024"/>
      <c r="D7" s="1042">
        <f>+ROUND(D5*D6,0)</f>
        <v>0</v>
      </c>
      <c r="E7" s="1059"/>
    </row>
    <row r="8" spans="1:5" ht="18" customHeight="1" thickBot="1">
      <c r="A8" s="1018" t="s">
        <v>297</v>
      </c>
      <c r="B8" s="1019"/>
      <c r="C8" s="1019"/>
      <c r="D8" s="1019"/>
      <c r="E8" s="1019"/>
    </row>
    <row r="9" spans="1:5" ht="48" customHeight="1">
      <c r="A9" s="269">
        <v>4</v>
      </c>
      <c r="B9" s="1061" t="s">
        <v>73</v>
      </c>
      <c r="C9" s="1062"/>
      <c r="D9" s="1055">
        <v>0</v>
      </c>
      <c r="E9" s="1056"/>
    </row>
    <row r="10" spans="1:5" ht="36" customHeight="1">
      <c r="A10" s="239">
        <v>5</v>
      </c>
      <c r="B10" s="991" t="s">
        <v>74</v>
      </c>
      <c r="C10" s="991"/>
      <c r="D10" s="1049">
        <f>+ROUND(D9*D6,0)</f>
        <v>0</v>
      </c>
      <c r="E10" s="1050"/>
    </row>
    <row r="11" spans="1:5" ht="60" customHeight="1">
      <c r="A11" s="239">
        <v>6</v>
      </c>
      <c r="B11" s="991" t="s">
        <v>75</v>
      </c>
      <c r="C11" s="991"/>
      <c r="D11" s="1040">
        <v>0</v>
      </c>
      <c r="E11" s="1041"/>
    </row>
    <row r="12" spans="1:5" ht="60" customHeight="1">
      <c r="A12" s="239">
        <v>7</v>
      </c>
      <c r="B12" s="991" t="s">
        <v>75</v>
      </c>
      <c r="C12" s="1005"/>
      <c r="D12" s="1040">
        <v>0</v>
      </c>
      <c r="E12" s="1041"/>
    </row>
    <row r="13" spans="1:5" ht="48" customHeight="1">
      <c r="A13" s="239">
        <v>8</v>
      </c>
      <c r="B13" s="991" t="s">
        <v>76</v>
      </c>
      <c r="C13" s="991"/>
      <c r="D13" s="1040">
        <v>0</v>
      </c>
      <c r="E13" s="1041"/>
    </row>
    <row r="14" spans="1:5" ht="36" customHeight="1" thickBot="1">
      <c r="A14" s="266">
        <v>9</v>
      </c>
      <c r="B14" s="1001" t="s">
        <v>77</v>
      </c>
      <c r="C14" s="1001"/>
      <c r="D14" s="1042">
        <f>+MAX(0,D10-D11-D12-D13)</f>
        <v>0</v>
      </c>
      <c r="E14" s="1043"/>
    </row>
    <row r="15" spans="1:5" ht="33" customHeight="1">
      <c r="A15" s="1044" t="s">
        <v>298</v>
      </c>
      <c r="B15" s="1048"/>
      <c r="C15" s="1048"/>
      <c r="D15" s="1048"/>
      <c r="E15" s="1048"/>
    </row>
    <row r="16" spans="1:5" ht="12" customHeight="1">
      <c r="A16" s="1039"/>
      <c r="B16" s="1060"/>
      <c r="C16" s="1046"/>
      <c r="D16" s="1047"/>
      <c r="E16" s="1047"/>
    </row>
    <row r="17" spans="1:5" ht="21.95" customHeight="1">
      <c r="A17" s="1044" t="s">
        <v>408</v>
      </c>
      <c r="B17" s="1045"/>
      <c r="C17" s="1046" t="s">
        <v>407</v>
      </c>
      <c r="D17" s="1047"/>
      <c r="E17" s="1047"/>
    </row>
    <row r="18" spans="1:5" ht="18" customHeight="1">
      <c r="A18" s="1018" t="s">
        <v>299</v>
      </c>
      <c r="B18" s="1019"/>
      <c r="C18" s="1019"/>
      <c r="D18" s="1019"/>
      <c r="E18" s="1019"/>
    </row>
    <row r="19" spans="1:5" ht="18" customHeight="1" thickBot="1">
      <c r="A19" s="1018" t="s">
        <v>300</v>
      </c>
      <c r="B19" s="1019"/>
      <c r="C19" s="1019"/>
      <c r="D19" s="1019"/>
      <c r="E19" s="1019"/>
    </row>
    <row r="20" spans="1:5" ht="18" customHeight="1">
      <c r="A20" s="268" t="s">
        <v>225</v>
      </c>
      <c r="B20" s="996" t="s">
        <v>295</v>
      </c>
      <c r="C20" s="996"/>
      <c r="D20" s="994" t="s">
        <v>296</v>
      </c>
      <c r="E20" s="995"/>
    </row>
    <row r="21" spans="1:5" ht="24" customHeight="1">
      <c r="A21" s="239">
        <v>1</v>
      </c>
      <c r="B21" s="991" t="s">
        <v>78</v>
      </c>
      <c r="C21" s="991"/>
      <c r="D21" s="1040">
        <v>0</v>
      </c>
      <c r="E21" s="1041"/>
    </row>
    <row r="22" spans="1:5" ht="18" customHeight="1">
      <c r="A22" s="239">
        <v>2</v>
      </c>
      <c r="B22" s="991" t="s">
        <v>79</v>
      </c>
      <c r="C22" s="991"/>
      <c r="D22" s="1051">
        <v>0</v>
      </c>
      <c r="E22" s="1052"/>
    </row>
    <row r="23" spans="1:5" ht="18" customHeight="1" thickBot="1">
      <c r="A23" s="266">
        <v>3</v>
      </c>
      <c r="B23" s="1001" t="s">
        <v>94</v>
      </c>
      <c r="C23" s="1024"/>
      <c r="D23" s="1042">
        <f>+ROUND(D21*D22,0)</f>
        <v>0</v>
      </c>
      <c r="E23" s="1059"/>
    </row>
    <row r="24" spans="1:5" ht="18" customHeight="1" thickBot="1">
      <c r="A24" s="1018" t="s">
        <v>297</v>
      </c>
      <c r="B24" s="1019"/>
      <c r="C24" s="1019"/>
      <c r="D24" s="1019"/>
      <c r="E24" s="1019"/>
    </row>
    <row r="25" spans="1:5" ht="24" customHeight="1">
      <c r="A25" s="269">
        <v>4</v>
      </c>
      <c r="B25" s="1053" t="s">
        <v>80</v>
      </c>
      <c r="C25" s="1054"/>
      <c r="D25" s="1055">
        <v>0</v>
      </c>
      <c r="E25" s="1056"/>
    </row>
    <row r="26" spans="1:5" ht="24" customHeight="1">
      <c r="A26" s="239">
        <v>5</v>
      </c>
      <c r="B26" s="991" t="s">
        <v>81</v>
      </c>
      <c r="C26" s="991"/>
      <c r="D26" s="1049">
        <f>+ROUND(D25*D22,0)</f>
        <v>0</v>
      </c>
      <c r="E26" s="1050"/>
    </row>
    <row r="27" spans="1:5" ht="60" customHeight="1">
      <c r="A27" s="239">
        <v>6</v>
      </c>
      <c r="B27" s="991" t="s">
        <v>75</v>
      </c>
      <c r="C27" s="991"/>
      <c r="D27" s="1040">
        <v>0</v>
      </c>
      <c r="E27" s="1041"/>
    </row>
    <row r="28" spans="1:5" ht="24" customHeight="1">
      <c r="A28" s="239">
        <v>7</v>
      </c>
      <c r="B28" s="991" t="s">
        <v>82</v>
      </c>
      <c r="C28" s="991"/>
      <c r="D28" s="1040">
        <v>0</v>
      </c>
      <c r="E28" s="1041"/>
    </row>
    <row r="29" spans="1:5" ht="24" customHeight="1" thickBot="1">
      <c r="A29" s="266">
        <v>8</v>
      </c>
      <c r="B29" s="1001" t="s">
        <v>83</v>
      </c>
      <c r="C29" s="1001"/>
      <c r="D29" s="1042">
        <f>+MAX(0,D26-D27-D28)</f>
        <v>0</v>
      </c>
      <c r="E29" s="1043"/>
    </row>
    <row r="30" spans="1:5" ht="36" customHeight="1">
      <c r="A30" s="1044" t="s">
        <v>476</v>
      </c>
      <c r="B30" s="1048"/>
      <c r="C30" s="1048"/>
      <c r="D30" s="1048"/>
      <c r="E30" s="1048"/>
    </row>
    <row r="31" spans="1:5" ht="18" customHeight="1">
      <c r="A31" s="1018" t="s">
        <v>302</v>
      </c>
      <c r="B31" s="1019"/>
      <c r="C31" s="1019"/>
      <c r="D31" s="1019"/>
      <c r="E31" s="1019"/>
    </row>
    <row r="32" spans="1:5" ht="18" customHeight="1" thickBot="1">
      <c r="A32" s="1018" t="s">
        <v>300</v>
      </c>
      <c r="B32" s="1019"/>
      <c r="C32" s="1019"/>
      <c r="D32" s="1019"/>
      <c r="E32" s="1019"/>
    </row>
    <row r="33" spans="1:5" ht="18" customHeight="1">
      <c r="A33" s="268" t="s">
        <v>225</v>
      </c>
      <c r="B33" s="996" t="s">
        <v>295</v>
      </c>
      <c r="C33" s="996"/>
      <c r="D33" s="994" t="s">
        <v>296</v>
      </c>
      <c r="E33" s="995"/>
    </row>
    <row r="34" spans="1:5" ht="24" customHeight="1">
      <c r="A34" s="239">
        <v>1</v>
      </c>
      <c r="B34" s="991" t="s">
        <v>84</v>
      </c>
      <c r="C34" s="991"/>
      <c r="D34" s="1051">
        <v>0</v>
      </c>
      <c r="E34" s="1052"/>
    </row>
    <row r="35" spans="1:5" ht="24" customHeight="1" thickBot="1">
      <c r="A35" s="266">
        <v>2</v>
      </c>
      <c r="B35" s="1001" t="s">
        <v>85</v>
      </c>
      <c r="C35" s="1024"/>
      <c r="D35" s="1057">
        <v>0</v>
      </c>
      <c r="E35" s="1058"/>
    </row>
    <row r="36" spans="1:5" ht="18" customHeight="1" thickBot="1">
      <c r="A36" s="1018" t="s">
        <v>301</v>
      </c>
      <c r="B36" s="1019"/>
      <c r="C36" s="1019"/>
      <c r="D36" s="1019"/>
      <c r="E36" s="1019"/>
    </row>
    <row r="37" spans="1:5" ht="24" customHeight="1">
      <c r="A37" s="270" t="s">
        <v>93</v>
      </c>
      <c r="B37" s="1053" t="s">
        <v>86</v>
      </c>
      <c r="C37" s="1054"/>
      <c r="D37" s="1055">
        <v>0</v>
      </c>
      <c r="E37" s="1056"/>
    </row>
    <row r="38" spans="1:5" ht="24" customHeight="1">
      <c r="A38" s="239">
        <v>4</v>
      </c>
      <c r="B38" s="991" t="s">
        <v>87</v>
      </c>
      <c r="C38" s="991"/>
      <c r="D38" s="1049">
        <f>+ROUND(D37*D34,0)</f>
        <v>0</v>
      </c>
      <c r="E38" s="1050"/>
    </row>
    <row r="39" spans="1:5" ht="36" customHeight="1">
      <c r="A39" s="239">
        <v>5</v>
      </c>
      <c r="B39" s="991" t="s">
        <v>88</v>
      </c>
      <c r="C39" s="991"/>
      <c r="D39" s="1040">
        <v>0</v>
      </c>
      <c r="E39" s="1041"/>
    </row>
    <row r="40" spans="1:5" ht="24" customHeight="1">
      <c r="A40" s="239">
        <v>6</v>
      </c>
      <c r="B40" s="991" t="s">
        <v>89</v>
      </c>
      <c r="C40" s="991"/>
      <c r="D40" s="1040">
        <v>0</v>
      </c>
      <c r="E40" s="1041"/>
    </row>
    <row r="41" spans="1:5" ht="36" customHeight="1">
      <c r="A41" s="239">
        <v>7</v>
      </c>
      <c r="B41" s="991" t="s">
        <v>90</v>
      </c>
      <c r="C41" s="991"/>
      <c r="D41" s="1040">
        <v>0</v>
      </c>
      <c r="E41" s="1041"/>
    </row>
    <row r="42" spans="1:5" ht="36" customHeight="1">
      <c r="A42" s="239">
        <v>8</v>
      </c>
      <c r="B42" s="991" t="s">
        <v>91</v>
      </c>
      <c r="C42" s="1005"/>
      <c r="D42" s="1040">
        <v>0</v>
      </c>
      <c r="E42" s="1041"/>
    </row>
    <row r="43" spans="1:5" ht="36" customHeight="1" thickBot="1">
      <c r="A43" s="266">
        <v>9</v>
      </c>
      <c r="B43" s="1001" t="s">
        <v>92</v>
      </c>
      <c r="C43" s="1001"/>
      <c r="D43" s="1042">
        <f>+MAX(0,D38-D39-D40-D41-D42)</f>
        <v>0</v>
      </c>
      <c r="E43" s="1043"/>
    </row>
    <row r="44" spans="1:5" ht="36" customHeight="1">
      <c r="A44" s="1044" t="s">
        <v>298</v>
      </c>
      <c r="B44" s="1048"/>
      <c r="C44" s="1048"/>
      <c r="D44" s="1048"/>
      <c r="E44" s="1048"/>
    </row>
    <row r="45" spans="1:5" ht="12" customHeight="1">
      <c r="A45" s="1044" t="s">
        <v>269</v>
      </c>
      <c r="B45" s="1048"/>
      <c r="C45" s="1048"/>
      <c r="D45" s="1048"/>
      <c r="E45" s="1048"/>
    </row>
    <row r="46" spans="1:5" ht="36" customHeight="1">
      <c r="A46" s="1044" t="s">
        <v>303</v>
      </c>
      <c r="B46" s="1048"/>
      <c r="C46" s="1048"/>
      <c r="D46" s="1048"/>
      <c r="E46" s="1048"/>
    </row>
    <row r="47" spans="1:5" ht="23.25" customHeight="1">
      <c r="A47" s="1044" t="s">
        <v>408</v>
      </c>
      <c r="B47" s="1045"/>
      <c r="C47" s="1046" t="s">
        <v>407</v>
      </c>
      <c r="D47" s="1047"/>
      <c r="E47" s="1047"/>
    </row>
    <row r="48" spans="1:5">
      <c r="A48" s="36"/>
      <c r="B48" s="36"/>
      <c r="C48" s="36"/>
      <c r="D48" s="36"/>
      <c r="E48" s="36"/>
    </row>
    <row r="49" spans="1:5">
      <c r="A49" s="36"/>
      <c r="B49" s="36"/>
      <c r="C49" s="36"/>
      <c r="D49" s="36"/>
      <c r="E49" s="36"/>
    </row>
    <row r="50" spans="1:5">
      <c r="A50" s="36"/>
      <c r="B50" s="36"/>
      <c r="C50" s="36"/>
      <c r="D50" s="36"/>
      <c r="E50" s="36"/>
    </row>
    <row r="51" spans="1:5">
      <c r="A51" s="36"/>
      <c r="B51" s="36"/>
      <c r="C51" s="36"/>
      <c r="D51" s="36"/>
      <c r="E51" s="36"/>
    </row>
    <row r="52" spans="1:5">
      <c r="A52" s="36"/>
      <c r="B52" s="36"/>
      <c r="C52" s="36"/>
      <c r="D52" s="36"/>
      <c r="E52" s="36"/>
    </row>
    <row r="53" spans="1:5">
      <c r="A53" s="36"/>
      <c r="B53" s="36"/>
      <c r="C53" s="36"/>
      <c r="D53" s="36"/>
      <c r="E53" s="36"/>
    </row>
    <row r="54" spans="1:5">
      <c r="A54" s="36"/>
      <c r="B54" s="36"/>
      <c r="C54" s="36"/>
      <c r="D54" s="36"/>
      <c r="E54" s="36"/>
    </row>
    <row r="55" spans="1:5">
      <c r="A55" s="36"/>
      <c r="B55" s="36"/>
      <c r="C55" s="36"/>
      <c r="D55" s="36"/>
      <c r="E55" s="36"/>
    </row>
    <row r="56" spans="1:5">
      <c r="A56" s="36"/>
      <c r="B56" s="36"/>
      <c r="C56" s="36"/>
      <c r="D56" s="36"/>
      <c r="E56" s="36"/>
    </row>
    <row r="57" spans="1:5">
      <c r="A57" s="36"/>
      <c r="B57" s="36"/>
      <c r="C57" s="36"/>
      <c r="D57" s="36"/>
      <c r="E57" s="36"/>
    </row>
    <row r="58" spans="1:5">
      <c r="A58" s="36"/>
      <c r="B58" s="36"/>
      <c r="C58" s="36"/>
      <c r="D58" s="36"/>
      <c r="E58" s="36"/>
    </row>
    <row r="59" spans="1:5">
      <c r="A59" s="36"/>
      <c r="B59" s="36"/>
      <c r="C59" s="36"/>
      <c r="D59" s="36"/>
      <c r="E59" s="36"/>
    </row>
    <row r="60" spans="1:5">
      <c r="A60" s="36"/>
      <c r="B60" s="36"/>
      <c r="C60" s="36"/>
      <c r="D60" s="36"/>
      <c r="E60" s="36"/>
    </row>
    <row r="61" spans="1:5">
      <c r="A61" s="36"/>
      <c r="B61" s="36"/>
      <c r="C61" s="36"/>
      <c r="D61" s="36"/>
      <c r="E61" s="36"/>
    </row>
    <row r="62" spans="1:5">
      <c r="A62" s="36"/>
      <c r="B62" s="36"/>
      <c r="C62" s="36"/>
      <c r="D62" s="36"/>
      <c r="E62" s="36"/>
    </row>
    <row r="63" spans="1:5">
      <c r="A63" s="36"/>
      <c r="B63" s="36"/>
      <c r="C63" s="36"/>
      <c r="D63" s="36"/>
      <c r="E63" s="36"/>
    </row>
    <row r="64" spans="1:5">
      <c r="A64" s="36"/>
      <c r="B64" s="36"/>
      <c r="C64" s="36"/>
      <c r="D64" s="36"/>
      <c r="E64" s="36"/>
    </row>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36" customFormat="1"/>
    <row r="106" s="36" customFormat="1"/>
    <row r="107" s="36" customFormat="1"/>
    <row r="108" s="36" customFormat="1"/>
    <row r="109" s="36" customFormat="1"/>
    <row r="110" s="36" customFormat="1"/>
    <row r="111" s="36" customFormat="1"/>
    <row r="112" s="36" customFormat="1"/>
    <row r="113" s="36" customFormat="1"/>
    <row r="114" s="36" customFormat="1"/>
    <row r="115" s="36" customFormat="1"/>
    <row r="116" s="36" customFormat="1"/>
    <row r="117" s="36" customFormat="1"/>
    <row r="118" s="36" customFormat="1"/>
    <row r="119" s="36" customFormat="1"/>
    <row r="120" s="36" customFormat="1"/>
    <row r="121" s="36" customFormat="1"/>
    <row r="122" s="36" customFormat="1"/>
    <row r="123" s="36" customFormat="1"/>
    <row r="124" s="36" customFormat="1"/>
    <row r="125" s="36" customFormat="1"/>
    <row r="126" s="36" customFormat="1"/>
    <row r="127" s="36" customFormat="1"/>
    <row r="128" s="36" customFormat="1"/>
    <row r="129" s="36" customFormat="1"/>
    <row r="130" s="36" customFormat="1"/>
    <row r="131" s="36" customFormat="1"/>
    <row r="132" s="36" customFormat="1"/>
    <row r="133" s="36" customFormat="1"/>
    <row r="134" s="36" customFormat="1"/>
    <row r="135" s="36" customFormat="1"/>
    <row r="136" s="36" customFormat="1"/>
    <row r="137" s="36" customFormat="1"/>
    <row r="138" s="36" customFormat="1"/>
    <row r="139" s="36" customFormat="1"/>
    <row r="140" s="36" customFormat="1"/>
    <row r="141" s="36" customFormat="1"/>
    <row r="142" s="36" customFormat="1"/>
    <row r="143" s="36" customFormat="1"/>
    <row r="144" s="36" customFormat="1"/>
    <row r="145" s="36" customFormat="1"/>
    <row r="146" s="36" customFormat="1"/>
    <row r="147" s="36" customFormat="1"/>
    <row r="148" s="36" customFormat="1"/>
    <row r="149" s="36" customFormat="1"/>
    <row r="150" s="36" customFormat="1"/>
    <row r="151" s="36" customFormat="1"/>
    <row r="152" s="36" customFormat="1"/>
    <row r="153" s="36" customFormat="1"/>
    <row r="154" s="36" customFormat="1"/>
    <row r="155" s="36" customFormat="1"/>
    <row r="156" s="36" customFormat="1"/>
    <row r="157" s="36" customFormat="1"/>
    <row r="158" s="36" customFormat="1"/>
    <row r="159" s="36" customFormat="1"/>
    <row r="160" s="36" customFormat="1"/>
    <row r="161" s="36" customFormat="1"/>
    <row r="162" s="36" customFormat="1"/>
    <row r="163" s="36" customFormat="1"/>
    <row r="164" s="36" customFormat="1"/>
    <row r="165" s="36" customFormat="1"/>
    <row r="166" s="36" customFormat="1"/>
    <row r="167" s="36" customFormat="1"/>
    <row r="168" s="36" customFormat="1"/>
    <row r="169" s="36" customFormat="1"/>
    <row r="170" s="36" customFormat="1"/>
    <row r="171" s="36" customFormat="1"/>
    <row r="172" s="36" customFormat="1"/>
    <row r="173" s="36" customFormat="1"/>
    <row r="174" s="36" customFormat="1"/>
    <row r="175" s="36" customFormat="1"/>
    <row r="176" s="36" customFormat="1"/>
    <row r="177" s="36" customFormat="1"/>
    <row r="178" s="36" customFormat="1"/>
    <row r="179" s="36" customFormat="1"/>
    <row r="180" s="36" customFormat="1"/>
    <row r="181" s="36" customFormat="1"/>
    <row r="182" s="36" customFormat="1"/>
    <row r="183" s="36" customFormat="1"/>
    <row r="184" s="36" customFormat="1"/>
    <row r="185" s="36" customFormat="1"/>
    <row r="186" s="36" customFormat="1"/>
    <row r="187" s="36" customFormat="1"/>
    <row r="188" s="36" customFormat="1"/>
    <row r="189" s="36" customFormat="1"/>
    <row r="190" s="36" customFormat="1"/>
    <row r="191" s="36" customFormat="1"/>
    <row r="192" s="36" customFormat="1"/>
    <row r="193" s="36" customFormat="1"/>
    <row r="194" s="36" customFormat="1"/>
    <row r="195" s="36" customFormat="1"/>
    <row r="196" s="36" customFormat="1"/>
    <row r="197" s="36" customFormat="1"/>
    <row r="198" s="36" customFormat="1"/>
  </sheetData>
  <sheetProtection sheet="1" objects="1" scenarios="1"/>
  <mergeCells count="79">
    <mergeCell ref="A8:E8"/>
    <mergeCell ref="A1:E1"/>
    <mergeCell ref="B4:C4"/>
    <mergeCell ref="D4:E4"/>
    <mergeCell ref="A2:E2"/>
    <mergeCell ref="A3:E3"/>
    <mergeCell ref="B5:C5"/>
    <mergeCell ref="B7:C7"/>
    <mergeCell ref="D5:E5"/>
    <mergeCell ref="D6:E6"/>
    <mergeCell ref="D7:E7"/>
    <mergeCell ref="B6:C6"/>
    <mergeCell ref="A15:E15"/>
    <mergeCell ref="A19:E19"/>
    <mergeCell ref="B9:C9"/>
    <mergeCell ref="D9:E9"/>
    <mergeCell ref="D14:E14"/>
    <mergeCell ref="B10:C10"/>
    <mergeCell ref="B11:C11"/>
    <mergeCell ref="B12:C12"/>
    <mergeCell ref="B13:C13"/>
    <mergeCell ref="D10:E10"/>
    <mergeCell ref="D11:E11"/>
    <mergeCell ref="D12:E12"/>
    <mergeCell ref="D13:E13"/>
    <mergeCell ref="B14:C14"/>
    <mergeCell ref="B20:C20"/>
    <mergeCell ref="D29:E29"/>
    <mergeCell ref="A30:E30"/>
    <mergeCell ref="C16:E16"/>
    <mergeCell ref="D26:E26"/>
    <mergeCell ref="B27:C27"/>
    <mergeCell ref="D27:E27"/>
    <mergeCell ref="B25:C25"/>
    <mergeCell ref="B23:C23"/>
    <mergeCell ref="D20:E20"/>
    <mergeCell ref="A18:E18"/>
    <mergeCell ref="D21:E21"/>
    <mergeCell ref="A17:B17"/>
    <mergeCell ref="C17:E17"/>
    <mergeCell ref="A16:B16"/>
    <mergeCell ref="B21:C21"/>
    <mergeCell ref="B22:C22"/>
    <mergeCell ref="D23:E23"/>
    <mergeCell ref="B33:C33"/>
    <mergeCell ref="B26:C26"/>
    <mergeCell ref="A32:E32"/>
    <mergeCell ref="A24:E24"/>
    <mergeCell ref="D25:E25"/>
    <mergeCell ref="D33:E33"/>
    <mergeCell ref="A31:E31"/>
    <mergeCell ref="D22:E22"/>
    <mergeCell ref="B28:C28"/>
    <mergeCell ref="D28:E28"/>
    <mergeCell ref="B29:C29"/>
    <mergeCell ref="B34:C34"/>
    <mergeCell ref="D34:E34"/>
    <mergeCell ref="A36:E36"/>
    <mergeCell ref="B37:C37"/>
    <mergeCell ref="D37:E37"/>
    <mergeCell ref="B35:C35"/>
    <mergeCell ref="D35:E35"/>
    <mergeCell ref="B41:C41"/>
    <mergeCell ref="D41:E41"/>
    <mergeCell ref="B38:C38"/>
    <mergeCell ref="D38:E38"/>
    <mergeCell ref="B39:C39"/>
    <mergeCell ref="D39:E39"/>
    <mergeCell ref="B40:C40"/>
    <mergeCell ref="D40:E40"/>
    <mergeCell ref="B42:C42"/>
    <mergeCell ref="D42:E42"/>
    <mergeCell ref="B43:C43"/>
    <mergeCell ref="D43:E43"/>
    <mergeCell ref="A47:B47"/>
    <mergeCell ref="C47:E47"/>
    <mergeCell ref="A44:E44"/>
    <mergeCell ref="A45:E45"/>
    <mergeCell ref="A46:E46"/>
  </mergeCells>
  <phoneticPr fontId="10" type="noConversion"/>
  <printOptions horizontalCentered="1"/>
  <pageMargins left="0.19685039370078741" right="0.19685039370078741" top="0.59055118110236227" bottom="0.39370078740157483" header="0.51181102362204722" footer="0.51181102362204722"/>
  <pageSetup paperSize="9" orientation="portrait" r:id="rId1"/>
  <headerFooter alignWithMargins="0"/>
  <rowBreaks count="1" manualBreakCount="1">
    <brk id="17" max="4" man="1"/>
  </rowBreaks>
</worksheet>
</file>

<file path=xl/worksheets/sheet18.xml><?xml version="1.0" encoding="utf-8"?>
<worksheet xmlns="http://schemas.openxmlformats.org/spreadsheetml/2006/main" xmlns:r="http://schemas.openxmlformats.org/officeDocument/2006/relationships">
  <sheetPr>
    <tabColor theme="9" tint="0.39997558519241921"/>
    <pageSetUpPr fitToPage="1"/>
  </sheetPr>
  <dimension ref="A1:AT270"/>
  <sheetViews>
    <sheetView workbookViewId="0">
      <selection activeCell="A6" sqref="A6:F6"/>
    </sheetView>
  </sheetViews>
  <sheetFormatPr defaultRowHeight="12.75"/>
  <cols>
    <col min="1" max="1" width="6.7109375" customWidth="1"/>
    <col min="2" max="2" width="30.7109375" customWidth="1"/>
    <col min="3" max="3" width="14.7109375" customWidth="1"/>
    <col min="4" max="4" width="9.42578125" customWidth="1"/>
    <col min="5" max="6" width="17.7109375" customWidth="1"/>
    <col min="7" max="46" width="9.140625" style="5"/>
  </cols>
  <sheetData>
    <row r="1" spans="1:46" ht="12" customHeight="1">
      <c r="A1" s="968" t="s">
        <v>409</v>
      </c>
      <c r="B1" s="969"/>
      <c r="C1" s="969"/>
      <c r="D1" s="969"/>
      <c r="E1" s="969"/>
      <c r="F1" s="969"/>
    </row>
    <row r="2" spans="1:46">
      <c r="A2" s="1075" t="s">
        <v>362</v>
      </c>
      <c r="B2" s="1075"/>
      <c r="C2" s="1075"/>
      <c r="D2" s="1075"/>
      <c r="E2" s="1075"/>
      <c r="F2" s="1075"/>
    </row>
    <row r="3" spans="1:46">
      <c r="A3" s="956" t="s">
        <v>44</v>
      </c>
      <c r="B3" s="956"/>
      <c r="C3" s="956"/>
      <c r="D3" s="956"/>
      <c r="E3" s="956"/>
      <c r="F3" s="956"/>
    </row>
    <row r="4" spans="1:46" s="106" customFormat="1" ht="18" customHeight="1">
      <c r="A4" s="970" t="str">
        <f>+CONCATENATE('1'!A9:E9)</f>
        <v xml:space="preserve"> 27293131</v>
      </c>
      <c r="B4" s="971"/>
      <c r="C4" s="1073" t="s">
        <v>410</v>
      </c>
      <c r="D4" s="1074"/>
      <c r="E4" s="1074"/>
      <c r="F4" s="1074"/>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row>
    <row r="5" spans="1:46" ht="15.95" customHeight="1" thickBot="1">
      <c r="A5" s="955" t="s">
        <v>411</v>
      </c>
      <c r="B5" s="956"/>
      <c r="C5" s="956"/>
      <c r="D5" s="956"/>
      <c r="E5" s="956"/>
      <c r="F5" s="956"/>
    </row>
    <row r="6" spans="1:46" ht="18" customHeight="1" thickBot="1">
      <c r="A6" s="1064"/>
      <c r="B6" s="1065"/>
      <c r="C6" s="1065"/>
      <c r="D6" s="1065"/>
      <c r="E6" s="1065"/>
      <c r="F6" s="1066"/>
    </row>
    <row r="7" spans="1:46" ht="5.0999999999999996" customHeight="1" thickBot="1">
      <c r="A7" s="280"/>
      <c r="B7" s="281"/>
      <c r="C7" s="281"/>
      <c r="D7" s="281"/>
      <c r="E7" s="281"/>
      <c r="F7" s="281"/>
    </row>
    <row r="8" spans="1:46" ht="18" customHeight="1" thickBot="1">
      <c r="A8" s="1064"/>
      <c r="B8" s="1065"/>
      <c r="C8" s="1065"/>
      <c r="D8" s="1065"/>
      <c r="E8" s="1065"/>
      <c r="F8" s="1066"/>
    </row>
    <row r="9" spans="1:46" ht="15.95" customHeight="1" thickBot="1">
      <c r="A9" s="955" t="s">
        <v>412</v>
      </c>
      <c r="B9" s="956"/>
      <c r="C9" s="956"/>
      <c r="D9" s="956"/>
      <c r="E9" s="956"/>
      <c r="F9" s="956"/>
    </row>
    <row r="10" spans="1:46" ht="18" customHeight="1" thickBot="1">
      <c r="A10" s="1064"/>
      <c r="B10" s="1065"/>
      <c r="C10" s="1065"/>
      <c r="D10" s="1066"/>
      <c r="E10" s="1070"/>
      <c r="F10" s="956"/>
    </row>
    <row r="11" spans="1:46" ht="15.95" customHeight="1" thickBot="1">
      <c r="A11" s="955" t="s">
        <v>413</v>
      </c>
      <c r="B11" s="1067"/>
      <c r="C11" s="1067"/>
      <c r="D11" s="1067"/>
      <c r="E11" s="1067"/>
      <c r="F11" s="1067"/>
    </row>
    <row r="12" spans="1:46" s="503" customFormat="1" ht="18" customHeight="1" thickBot="1">
      <c r="A12" s="1068"/>
      <c r="B12" s="1069"/>
      <c r="C12" s="506" t="s">
        <v>3793</v>
      </c>
      <c r="D12" s="288"/>
      <c r="E12" s="1071"/>
      <c r="F12" s="1072"/>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row>
    <row r="13" spans="1:46" ht="13.5" thickBot="1">
      <c r="A13" s="974" t="s">
        <v>421</v>
      </c>
      <c r="B13" s="974"/>
      <c r="C13" s="974"/>
      <c r="D13" s="974"/>
      <c r="E13" s="974"/>
      <c r="F13" s="974"/>
    </row>
    <row r="14" spans="1:46" s="108" customFormat="1" ht="14.1" customHeight="1">
      <c r="A14" s="975" t="s">
        <v>225</v>
      </c>
      <c r="B14" s="977" t="s">
        <v>229</v>
      </c>
      <c r="C14" s="977"/>
      <c r="D14" s="977"/>
      <c r="E14" s="979" t="s">
        <v>3794</v>
      </c>
      <c r="F14" s="980"/>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row>
    <row r="15" spans="1:46" s="108" customFormat="1" ht="14.1" customHeight="1">
      <c r="A15" s="976"/>
      <c r="B15" s="978"/>
      <c r="C15" s="978"/>
      <c r="D15" s="978"/>
      <c r="E15" s="213" t="s">
        <v>414</v>
      </c>
      <c r="F15" s="282" t="s">
        <v>415</v>
      </c>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row>
    <row r="16" spans="1:46" s="108" customFormat="1" ht="20.100000000000001" customHeight="1">
      <c r="A16" s="212">
        <v>1</v>
      </c>
      <c r="B16" s="963" t="s">
        <v>416</v>
      </c>
      <c r="C16" s="963"/>
      <c r="D16" s="963"/>
      <c r="E16" s="215">
        <v>0</v>
      </c>
      <c r="F16" s="289">
        <v>0</v>
      </c>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row>
    <row r="17" spans="1:46" s="108" customFormat="1" ht="20.100000000000001" customHeight="1">
      <c r="A17" s="212">
        <v>2</v>
      </c>
      <c r="B17" s="963" t="s">
        <v>417</v>
      </c>
      <c r="C17" s="963"/>
      <c r="D17" s="963"/>
      <c r="E17" s="215">
        <v>0</v>
      </c>
      <c r="F17" s="289">
        <v>0</v>
      </c>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row>
    <row r="18" spans="1:46" s="108" customFormat="1" ht="20.100000000000001" customHeight="1">
      <c r="A18" s="212">
        <v>3</v>
      </c>
      <c r="B18" s="963" t="s">
        <v>418</v>
      </c>
      <c r="C18" s="963"/>
      <c r="D18" s="963"/>
      <c r="E18" s="215">
        <v>0</v>
      </c>
      <c r="F18" s="289">
        <v>0</v>
      </c>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row>
    <row r="19" spans="1:46" s="108" customFormat="1" ht="20.100000000000001" customHeight="1" thickBot="1">
      <c r="A19" s="216">
        <v>4</v>
      </c>
      <c r="B19" s="1076" t="s">
        <v>419</v>
      </c>
      <c r="C19" s="1076"/>
      <c r="D19" s="1076"/>
      <c r="E19" s="290">
        <v>0</v>
      </c>
      <c r="F19" s="291">
        <v>0</v>
      </c>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row>
    <row r="20" spans="1:46" s="108" customFormat="1" ht="13.5" customHeight="1" thickBot="1">
      <c r="A20" s="974" t="s">
        <v>420</v>
      </c>
      <c r="B20" s="974"/>
      <c r="C20" s="974"/>
      <c r="D20" s="974"/>
      <c r="E20" s="974"/>
      <c r="F20" s="974"/>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row>
    <row r="21" spans="1:46" s="108" customFormat="1" ht="13.5" customHeight="1">
      <c r="A21" s="975" t="s">
        <v>225</v>
      </c>
      <c r="B21" s="977" t="s">
        <v>229</v>
      </c>
      <c r="C21" s="977"/>
      <c r="D21" s="977"/>
      <c r="E21" s="979" t="s">
        <v>3794</v>
      </c>
      <c r="F21" s="980"/>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row>
    <row r="22" spans="1:46" s="108" customFormat="1" ht="13.5" customHeight="1">
      <c r="A22" s="976"/>
      <c r="B22" s="978"/>
      <c r="C22" s="978"/>
      <c r="D22" s="978"/>
      <c r="E22" s="213" t="s">
        <v>422</v>
      </c>
      <c r="F22" s="282" t="s">
        <v>423</v>
      </c>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row>
    <row r="23" spans="1:46" s="108" customFormat="1" ht="20.100000000000001" customHeight="1">
      <c r="A23" s="212">
        <v>1</v>
      </c>
      <c r="B23" s="963" t="s">
        <v>424</v>
      </c>
      <c r="C23" s="963"/>
      <c r="D23" s="963"/>
      <c r="E23" s="215">
        <v>0</v>
      </c>
      <c r="F23" s="289">
        <v>0</v>
      </c>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row>
    <row r="24" spans="1:46" s="108" customFormat="1" ht="20.100000000000001" customHeight="1">
      <c r="A24" s="212">
        <v>2</v>
      </c>
      <c r="B24" s="963" t="s">
        <v>3797</v>
      </c>
      <c r="C24" s="963"/>
      <c r="D24" s="963"/>
      <c r="E24" s="215">
        <v>0</v>
      </c>
      <c r="F24" s="289">
        <v>0</v>
      </c>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row>
    <row r="25" spans="1:46" s="108" customFormat="1" ht="20.100000000000001" customHeight="1">
      <c r="A25" s="212">
        <v>3</v>
      </c>
      <c r="B25" s="963" t="s">
        <v>425</v>
      </c>
      <c r="C25" s="963"/>
      <c r="D25" s="963"/>
      <c r="E25" s="215">
        <v>0</v>
      </c>
      <c r="F25" s="289">
        <v>0</v>
      </c>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row>
    <row r="26" spans="1:46" s="108" customFormat="1" ht="20.100000000000001" customHeight="1" thickBot="1">
      <c r="A26" s="216">
        <v>4</v>
      </c>
      <c r="B26" s="1076" t="s">
        <v>426</v>
      </c>
      <c r="C26" s="1076"/>
      <c r="D26" s="1076"/>
      <c r="E26" s="290">
        <v>0</v>
      </c>
      <c r="F26" s="291">
        <v>0</v>
      </c>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row>
    <row r="27" spans="1:46" s="108" customFormat="1" ht="13.5" customHeight="1" thickBot="1">
      <c r="A27" s="974" t="s">
        <v>427</v>
      </c>
      <c r="B27" s="974"/>
      <c r="C27" s="974"/>
      <c r="D27" s="974"/>
      <c r="E27" s="974"/>
      <c r="F27" s="974"/>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row>
    <row r="28" spans="1:46" s="108" customFormat="1" ht="13.5" customHeight="1">
      <c r="A28" s="975" t="s">
        <v>225</v>
      </c>
      <c r="B28" s="977" t="s">
        <v>229</v>
      </c>
      <c r="C28" s="977"/>
      <c r="D28" s="977"/>
      <c r="E28" s="979" t="s">
        <v>3794</v>
      </c>
      <c r="F28" s="980"/>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row>
    <row r="29" spans="1:46" s="108" customFormat="1" ht="13.5" customHeight="1">
      <c r="A29" s="976"/>
      <c r="B29" s="978"/>
      <c r="C29" s="978"/>
      <c r="D29" s="978"/>
      <c r="E29" s="213" t="s">
        <v>3795</v>
      </c>
      <c r="F29" s="282" t="s">
        <v>3796</v>
      </c>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row>
    <row r="30" spans="1:46" s="108" customFormat="1" ht="20.100000000000001" customHeight="1">
      <c r="A30" s="212">
        <v>1</v>
      </c>
      <c r="B30" s="963" t="s">
        <v>428</v>
      </c>
      <c r="C30" s="963"/>
      <c r="D30" s="963"/>
      <c r="E30" s="215">
        <v>0</v>
      </c>
      <c r="F30" s="289">
        <v>0</v>
      </c>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row>
    <row r="31" spans="1:46" s="108" customFormat="1" ht="20.100000000000001" customHeight="1">
      <c r="A31" s="212">
        <v>2</v>
      </c>
      <c r="B31" s="963" t="s">
        <v>429</v>
      </c>
      <c r="C31" s="963"/>
      <c r="D31" s="963"/>
      <c r="E31" s="215">
        <v>0</v>
      </c>
      <c r="F31" s="289">
        <v>0</v>
      </c>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row>
    <row r="32" spans="1:46" s="108" customFormat="1" ht="13.5" customHeight="1">
      <c r="A32" s="1082"/>
      <c r="B32" s="682"/>
      <c r="C32" s="682"/>
      <c r="D32" s="683"/>
      <c r="E32" s="213" t="s">
        <v>430</v>
      </c>
      <c r="F32" s="282" t="s">
        <v>431</v>
      </c>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row>
    <row r="33" spans="1:46" s="108" customFormat="1" ht="20.100000000000001" customHeight="1" thickBot="1">
      <c r="A33" s="216">
        <v>3</v>
      </c>
      <c r="B33" s="1076" t="s">
        <v>3798</v>
      </c>
      <c r="C33" s="1076"/>
      <c r="D33" s="1076"/>
      <c r="E33" s="290">
        <v>0</v>
      </c>
      <c r="F33" s="291">
        <v>0</v>
      </c>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row>
    <row r="34" spans="1:46" s="108" customFormat="1" ht="8.1" customHeight="1" thickBot="1">
      <c r="A34" s="974"/>
      <c r="B34" s="974"/>
      <c r="C34" s="974"/>
      <c r="D34" s="974"/>
      <c r="E34" s="974"/>
      <c r="F34" s="974"/>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row>
    <row r="35" spans="1:46" s="108" customFormat="1" ht="20.100000000000001" customHeight="1">
      <c r="A35" s="283">
        <v>4</v>
      </c>
      <c r="B35" s="1083" t="s">
        <v>432</v>
      </c>
      <c r="C35" s="1083"/>
      <c r="D35" s="1083"/>
      <c r="E35" s="294" t="s">
        <v>433</v>
      </c>
      <c r="F35" s="295" t="s">
        <v>434</v>
      </c>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row>
    <row r="36" spans="1:46" s="108" customFormat="1" ht="20.100000000000001" customHeight="1">
      <c r="A36" s="212">
        <v>5</v>
      </c>
      <c r="B36" s="963" t="s">
        <v>435</v>
      </c>
      <c r="C36" s="963"/>
      <c r="D36" s="963"/>
      <c r="E36" s="296" t="s">
        <v>433</v>
      </c>
      <c r="F36" s="297" t="s">
        <v>434</v>
      </c>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row>
    <row r="37" spans="1:46" s="108" customFormat="1" ht="20.100000000000001" customHeight="1" thickBot="1">
      <c r="A37" s="216">
        <v>6</v>
      </c>
      <c r="B37" s="1076" t="s">
        <v>436</v>
      </c>
      <c r="C37" s="1076"/>
      <c r="D37" s="1076"/>
      <c r="E37" s="298" t="s">
        <v>433</v>
      </c>
      <c r="F37" s="299" t="s">
        <v>434</v>
      </c>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row>
    <row r="38" spans="1:46" s="108" customFormat="1" ht="13.5" customHeight="1">
      <c r="A38" s="948" t="s">
        <v>437</v>
      </c>
      <c r="B38" s="948"/>
      <c r="C38" s="948"/>
      <c r="D38" s="948"/>
      <c r="E38" s="948"/>
      <c r="F38" s="948"/>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row>
    <row r="39" spans="1:46" s="108" customFormat="1" ht="13.5" customHeight="1" thickBot="1">
      <c r="A39" s="974" t="s">
        <v>420</v>
      </c>
      <c r="B39" s="974"/>
      <c r="C39" s="974"/>
      <c r="D39" s="974"/>
      <c r="E39" s="974"/>
      <c r="F39" s="974"/>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row>
    <row r="40" spans="1:46" s="108" customFormat="1" ht="13.5" customHeight="1">
      <c r="A40" s="975" t="s">
        <v>225</v>
      </c>
      <c r="B40" s="977" t="s">
        <v>229</v>
      </c>
      <c r="C40" s="977"/>
      <c r="D40" s="977"/>
      <c r="E40" s="979" t="s">
        <v>3794</v>
      </c>
      <c r="F40" s="980"/>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row>
    <row r="41" spans="1:46" s="108" customFormat="1" ht="23.1" customHeight="1">
      <c r="A41" s="976"/>
      <c r="B41" s="978"/>
      <c r="C41" s="978"/>
      <c r="D41" s="978"/>
      <c r="E41" s="292" t="s">
        <v>438</v>
      </c>
      <c r="F41" s="293" t="s">
        <v>439</v>
      </c>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row>
    <row r="42" spans="1:46" s="108" customFormat="1" ht="20.100000000000001" customHeight="1">
      <c r="A42" s="212">
        <v>1</v>
      </c>
      <c r="B42" s="963" t="s">
        <v>440</v>
      </c>
      <c r="C42" s="963"/>
      <c r="D42" s="963"/>
      <c r="E42" s="215">
        <v>0</v>
      </c>
      <c r="F42" s="289">
        <v>0</v>
      </c>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row>
    <row r="43" spans="1:46" s="108" customFormat="1" ht="20.100000000000001" customHeight="1">
      <c r="A43" s="212">
        <v>2</v>
      </c>
      <c r="B43" s="963" t="s">
        <v>441</v>
      </c>
      <c r="C43" s="963"/>
      <c r="D43" s="963"/>
      <c r="E43" s="215">
        <v>0</v>
      </c>
      <c r="F43" s="289">
        <v>0</v>
      </c>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row>
    <row r="44" spans="1:46" s="108" customFormat="1" ht="20.100000000000001" customHeight="1">
      <c r="A44" s="212">
        <v>3</v>
      </c>
      <c r="B44" s="963" t="s">
        <v>442</v>
      </c>
      <c r="C44" s="963"/>
      <c r="D44" s="963"/>
      <c r="E44" s="215">
        <v>0</v>
      </c>
      <c r="F44" s="289">
        <v>0</v>
      </c>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row>
    <row r="45" spans="1:46" s="108" customFormat="1" ht="20.100000000000001" customHeight="1" thickBot="1">
      <c r="A45" s="216">
        <v>4</v>
      </c>
      <c r="B45" s="1076" t="s">
        <v>443</v>
      </c>
      <c r="C45" s="1076"/>
      <c r="D45" s="1076"/>
      <c r="E45" s="290">
        <v>0</v>
      </c>
      <c r="F45" s="291">
        <v>0</v>
      </c>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row>
    <row r="46" spans="1:46" s="108" customFormat="1" ht="24" customHeight="1">
      <c r="A46" s="1078" t="s">
        <v>3799</v>
      </c>
      <c r="B46" s="1079"/>
      <c r="C46" s="1080" t="s">
        <v>3697</v>
      </c>
      <c r="D46" s="1081"/>
      <c r="E46" s="1081"/>
      <c r="F46" s="1081"/>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row>
    <row r="47" spans="1:46" s="108" customFormat="1">
      <c r="A47" s="1075">
        <v>1</v>
      </c>
      <c r="B47" s="1075"/>
      <c r="C47" s="1077"/>
      <c r="D47" s="1077"/>
      <c r="E47" s="1077"/>
      <c r="F47" s="1077"/>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row>
    <row r="48" spans="1:46" s="36" customFormat="1"/>
    <row r="49" s="36" customFormat="1"/>
    <row r="50" s="36" customFormat="1"/>
    <row r="51" s="36" customFormat="1"/>
    <row r="52" s="36" customFormat="1"/>
    <row r="53" s="36" customFormat="1"/>
    <row r="54" s="36" customFormat="1"/>
    <row r="55" s="36" customFormat="1"/>
    <row r="56" s="36" customFormat="1"/>
    <row r="57" s="36" customFormat="1"/>
    <row r="58" s="36" customFormat="1"/>
    <row r="59" s="36" customFormat="1"/>
    <row r="60" s="36" customFormat="1"/>
    <row r="61" s="36" customFormat="1"/>
    <row r="62" s="36" customFormat="1"/>
    <row r="63" s="36" customFormat="1"/>
    <row r="64" s="36" customFormat="1"/>
    <row r="65" s="36" customFormat="1"/>
    <row r="66" s="36" customFormat="1"/>
    <row r="67" s="36" customFormat="1"/>
    <row r="68" s="36" customFormat="1"/>
    <row r="69" s="36" customFormat="1"/>
    <row r="70" s="36" customFormat="1"/>
    <row r="71" s="36" customFormat="1"/>
    <row r="72" s="36" customFormat="1"/>
    <row r="73" s="36" customFormat="1"/>
    <row r="74" s="36" customFormat="1"/>
    <row r="75" s="36" customFormat="1"/>
    <row r="76" s="36" customFormat="1"/>
    <row r="77" s="36" customFormat="1"/>
    <row r="78" s="36" customFormat="1"/>
    <row r="79" s="36" customFormat="1"/>
    <row r="80" s="36" customFormat="1"/>
    <row r="81" s="36" customFormat="1"/>
    <row r="82" s="36" customFormat="1"/>
    <row r="83" s="36" customFormat="1"/>
    <row r="84" s="36" customFormat="1"/>
    <row r="85" s="36" customFormat="1"/>
    <row r="86" s="36" customFormat="1"/>
    <row r="87" s="36" customFormat="1"/>
    <row r="88" s="36" customFormat="1"/>
    <row r="89" s="36" customFormat="1"/>
    <row r="90" s="36" customFormat="1"/>
    <row r="91" s="36" customFormat="1"/>
    <row r="92" s="36" customFormat="1"/>
    <row r="93" s="36" customFormat="1"/>
    <row r="94" s="36" customFormat="1"/>
    <row r="95" s="36" customFormat="1"/>
    <row r="96" s="36" customFormat="1"/>
    <row r="97" s="36" customFormat="1"/>
    <row r="98" s="36" customFormat="1"/>
    <row r="99" s="36" customFormat="1"/>
    <row r="100" s="36" customFormat="1"/>
    <row r="101" s="36" customFormat="1"/>
    <row r="102" s="36" customFormat="1"/>
    <row r="103" s="36" customFormat="1"/>
    <row r="104" s="36"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sheetData>
  <sheetProtection sheet="1" objects="1" scenarios="1"/>
  <mergeCells count="54">
    <mergeCell ref="B36:D36"/>
    <mergeCell ref="A38:F38"/>
    <mergeCell ref="B26:D26"/>
    <mergeCell ref="B31:D31"/>
    <mergeCell ref="B25:D25"/>
    <mergeCell ref="A28:A29"/>
    <mergeCell ref="B28:D29"/>
    <mergeCell ref="E28:F28"/>
    <mergeCell ref="B30:D30"/>
    <mergeCell ref="A32:D32"/>
    <mergeCell ref="A34:F34"/>
    <mergeCell ref="B35:D35"/>
    <mergeCell ref="B37:D37"/>
    <mergeCell ref="B33:D33"/>
    <mergeCell ref="A47:F47"/>
    <mergeCell ref="A39:F39"/>
    <mergeCell ref="B42:D42"/>
    <mergeCell ref="A40:A41"/>
    <mergeCell ref="B40:D41"/>
    <mergeCell ref="E40:F40"/>
    <mergeCell ref="B43:D43"/>
    <mergeCell ref="B44:D44"/>
    <mergeCell ref="B45:D45"/>
    <mergeCell ref="A46:B46"/>
    <mergeCell ref="C46:F46"/>
    <mergeCell ref="B19:D19"/>
    <mergeCell ref="A13:F13"/>
    <mergeCell ref="A14:A15"/>
    <mergeCell ref="B14:D15"/>
    <mergeCell ref="E14:F14"/>
    <mergeCell ref="B16:D16"/>
    <mergeCell ref="B17:D17"/>
    <mergeCell ref="B18:D18"/>
    <mergeCell ref="A1:F1"/>
    <mergeCell ref="A3:F3"/>
    <mergeCell ref="A4:B4"/>
    <mergeCell ref="C4:F4"/>
    <mergeCell ref="A2:F2"/>
    <mergeCell ref="A5:F5"/>
    <mergeCell ref="A10:D10"/>
    <mergeCell ref="A11:F11"/>
    <mergeCell ref="A12:B12"/>
    <mergeCell ref="E10:F10"/>
    <mergeCell ref="A6:F6"/>
    <mergeCell ref="A8:F8"/>
    <mergeCell ref="A9:F9"/>
    <mergeCell ref="E12:F12"/>
    <mergeCell ref="A20:F20"/>
    <mergeCell ref="A21:A22"/>
    <mergeCell ref="B21:D22"/>
    <mergeCell ref="E21:F21"/>
    <mergeCell ref="A27:F27"/>
    <mergeCell ref="B23:D23"/>
    <mergeCell ref="B24:D24"/>
  </mergeCells>
  <phoneticPr fontId="10" type="noConversion"/>
  <printOptions horizontalCentered="1" verticalCentered="1"/>
  <pageMargins left="0.19685039370078741" right="0.19685039370078741" top="0.39370078740157483" bottom="0.39370078740157483"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sheetPr>
    <tabColor theme="0"/>
  </sheetPr>
  <dimension ref="A1:AI226"/>
  <sheetViews>
    <sheetView workbookViewId="0">
      <pane ySplit="5" topLeftCell="A6" activePane="bottomLeft" state="frozen"/>
      <selection pane="bottomLeft" activeCell="B25" sqref="B25"/>
    </sheetView>
  </sheetViews>
  <sheetFormatPr defaultRowHeight="12.75"/>
  <cols>
    <col min="1" max="1" width="2.7109375" style="199" customWidth="1"/>
    <col min="2" max="2" width="10.7109375" style="188" customWidth="1"/>
    <col min="3" max="3" width="9.7109375" style="188" customWidth="1"/>
    <col min="4" max="4" width="11.42578125" style="188" customWidth="1"/>
    <col min="5" max="5" width="4.42578125" style="188" customWidth="1"/>
    <col min="6" max="6" width="11.42578125" style="188" customWidth="1"/>
    <col min="7" max="7" width="7.5703125" style="188" customWidth="1"/>
    <col min="8" max="8" width="40.85546875" style="188" customWidth="1"/>
    <col min="9" max="35" width="9.140625" style="262"/>
    <col min="36" max="16384" width="9.140625" style="199"/>
  </cols>
  <sheetData>
    <row r="1" spans="1:8" ht="18">
      <c r="A1" s="201"/>
      <c r="B1" s="1085" t="s">
        <v>160</v>
      </c>
      <c r="C1" s="1086"/>
      <c r="D1" s="1086"/>
      <c r="E1" s="1086"/>
      <c r="F1" s="1086"/>
      <c r="G1" s="1086"/>
      <c r="H1" s="1086"/>
    </row>
    <row r="2" spans="1:8" ht="18" customHeight="1">
      <c r="A2" s="201"/>
      <c r="B2" s="1086"/>
      <c r="C2" s="1086"/>
      <c r="D2" s="1086"/>
      <c r="E2" s="1086"/>
      <c r="F2" s="1086"/>
      <c r="G2" s="1086"/>
      <c r="H2" s="1086"/>
    </row>
    <row r="3" spans="1:8" ht="18" customHeight="1">
      <c r="A3" s="201"/>
      <c r="B3" s="1088" t="s">
        <v>147</v>
      </c>
      <c r="C3" s="1088"/>
      <c r="D3" s="1087" t="str">
        <f>+CONCATENATE('1'!A29)</f>
        <v xml:space="preserve">LUMA electric, s. r. o. - organizační složka, </v>
      </c>
      <c r="E3" s="1087"/>
      <c r="F3" s="1087"/>
      <c r="G3" s="1087"/>
      <c r="H3" s="1087"/>
    </row>
    <row r="4" spans="1:8" ht="18" customHeight="1">
      <c r="A4" s="201"/>
      <c r="B4" s="1088" t="s">
        <v>144</v>
      </c>
      <c r="C4" s="1088"/>
      <c r="D4" s="1087" t="str">
        <f>+CONCATENATE('1'!A7)</f>
        <v>CZ 27293131</v>
      </c>
      <c r="E4" s="1087"/>
      <c r="F4" s="1087"/>
      <c r="G4" s="1087"/>
      <c r="H4" s="1087"/>
    </row>
    <row r="5" spans="1:8" ht="18" customHeight="1">
      <c r="A5" s="201"/>
      <c r="B5" s="1088" t="s">
        <v>161</v>
      </c>
      <c r="C5" s="1088"/>
      <c r="D5" s="191">
        <f>+'1'!F26</f>
        <v>42005</v>
      </c>
      <c r="E5" s="192" t="s">
        <v>162</v>
      </c>
      <c r="F5" s="191">
        <f>+'1'!H26</f>
        <v>42369</v>
      </c>
      <c r="G5" s="193"/>
      <c r="H5" s="194"/>
    </row>
    <row r="6" spans="1:8" ht="18" customHeight="1">
      <c r="A6" s="201"/>
      <c r="B6" s="1088"/>
      <c r="C6" s="1088"/>
      <c r="D6" s="1088"/>
      <c r="E6" s="1088"/>
      <c r="F6" s="1088"/>
      <c r="G6" s="1088"/>
      <c r="H6" s="1088"/>
    </row>
    <row r="7" spans="1:8" ht="18" customHeight="1">
      <c r="A7" s="201"/>
      <c r="B7" s="1089" t="s">
        <v>163</v>
      </c>
      <c r="C7" s="1090"/>
      <c r="D7" s="1090"/>
      <c r="E7" s="1090"/>
      <c r="F7" s="1090"/>
      <c r="G7" s="1090"/>
      <c r="H7" s="1090"/>
    </row>
    <row r="8" spans="1:8" ht="18" customHeight="1">
      <c r="A8" s="201"/>
      <c r="B8" s="1086"/>
      <c r="C8" s="1086"/>
      <c r="D8" s="1086"/>
      <c r="E8" s="1086"/>
      <c r="F8" s="1086"/>
      <c r="G8" s="1086"/>
      <c r="H8" s="1086"/>
    </row>
    <row r="9" spans="1:8" ht="18" customHeight="1">
      <c r="A9" s="201"/>
      <c r="B9" s="190" t="s">
        <v>164</v>
      </c>
      <c r="C9" s="1084" t="s">
        <v>148</v>
      </c>
      <c r="D9" s="1084"/>
      <c r="E9" s="1084"/>
      <c r="F9" s="1084"/>
      <c r="G9" s="1084"/>
      <c r="H9" s="1084"/>
    </row>
    <row r="10" spans="1:8" ht="18" customHeight="1">
      <c r="A10" s="201"/>
      <c r="B10" s="200"/>
      <c r="C10" s="1084" t="s">
        <v>149</v>
      </c>
      <c r="D10" s="1084"/>
      <c r="E10" s="1084"/>
      <c r="F10" s="1084"/>
      <c r="G10" s="1084"/>
      <c r="H10" s="1084"/>
    </row>
    <row r="11" spans="1:8" ht="18" customHeight="1">
      <c r="A11" s="201"/>
      <c r="B11" s="190" t="s">
        <v>165</v>
      </c>
      <c r="C11" s="1084" t="s">
        <v>148</v>
      </c>
      <c r="D11" s="1084"/>
      <c r="E11" s="1084"/>
      <c r="F11" s="1084"/>
      <c r="G11" s="1084"/>
      <c r="H11" s="1084"/>
    </row>
    <row r="12" spans="1:8" ht="29.1" customHeight="1">
      <c r="A12" s="201"/>
      <c r="B12" s="200"/>
      <c r="C12" s="1084" t="s">
        <v>159</v>
      </c>
      <c r="D12" s="1084"/>
      <c r="E12" s="1084"/>
      <c r="F12" s="1084"/>
      <c r="G12" s="1084"/>
      <c r="H12" s="1084"/>
    </row>
    <row r="13" spans="1:8" ht="18" customHeight="1">
      <c r="A13" s="201"/>
      <c r="B13" s="190" t="s">
        <v>166</v>
      </c>
      <c r="C13" s="1084" t="s">
        <v>148</v>
      </c>
      <c r="D13" s="1084"/>
      <c r="E13" s="1084"/>
      <c r="F13" s="1084"/>
      <c r="G13" s="1084"/>
      <c r="H13" s="1084"/>
    </row>
    <row r="14" spans="1:8" ht="30" customHeight="1">
      <c r="A14" s="201"/>
      <c r="B14" s="200"/>
      <c r="C14" s="1084" t="s">
        <v>151</v>
      </c>
      <c r="D14" s="1084"/>
      <c r="E14" s="1084"/>
      <c r="F14" s="1084"/>
      <c r="G14" s="1084"/>
      <c r="H14" s="1084"/>
    </row>
    <row r="15" spans="1:8" ht="30" customHeight="1">
      <c r="A15" s="202"/>
      <c r="B15" s="200"/>
      <c r="C15" s="1084" t="s">
        <v>150</v>
      </c>
      <c r="D15" s="1084"/>
      <c r="E15" s="1084"/>
      <c r="F15" s="1084"/>
      <c r="G15" s="1084"/>
      <c r="H15" s="1084"/>
    </row>
    <row r="16" spans="1:8" ht="18" customHeight="1">
      <c r="A16" s="202"/>
      <c r="B16" s="200"/>
      <c r="C16" s="1084" t="s">
        <v>252</v>
      </c>
      <c r="D16" s="1084"/>
      <c r="E16" s="1084"/>
      <c r="F16" s="1084"/>
      <c r="G16" s="1084"/>
      <c r="H16" s="1084"/>
    </row>
    <row r="17" spans="1:8" ht="30" customHeight="1">
      <c r="A17" s="202"/>
      <c r="B17" s="200"/>
      <c r="C17" s="1084" t="s">
        <v>158</v>
      </c>
      <c r="D17" s="1084"/>
      <c r="E17" s="1084"/>
      <c r="F17" s="1084"/>
      <c r="G17" s="1084"/>
      <c r="H17" s="1084"/>
    </row>
    <row r="18" spans="1:8" ht="18" customHeight="1">
      <c r="A18" s="201"/>
      <c r="B18" s="190" t="s">
        <v>167</v>
      </c>
      <c r="C18" s="1084" t="s">
        <v>169</v>
      </c>
      <c r="D18" s="1084"/>
      <c r="E18" s="1084"/>
      <c r="F18" s="1084"/>
      <c r="G18" s="1084"/>
      <c r="H18" s="1084"/>
    </row>
    <row r="19" spans="1:8" ht="18" customHeight="1">
      <c r="A19" s="201"/>
      <c r="B19" s="190" t="s">
        <v>168</v>
      </c>
      <c r="C19" s="1084" t="s">
        <v>169</v>
      </c>
      <c r="D19" s="1084"/>
      <c r="E19" s="1084"/>
      <c r="F19" s="1084"/>
      <c r="G19" s="1084"/>
      <c r="H19" s="1084"/>
    </row>
    <row r="20" spans="1:8" ht="18" customHeight="1">
      <c r="A20" s="201"/>
      <c r="B20" s="1092"/>
      <c r="C20" s="1092"/>
      <c r="D20" s="1092"/>
      <c r="E20" s="1092"/>
      <c r="F20" s="1092"/>
      <c r="G20" s="1092"/>
      <c r="H20" s="1092"/>
    </row>
    <row r="21" spans="1:8" ht="18" customHeight="1">
      <c r="A21" s="201"/>
      <c r="B21" s="475" t="s">
        <v>170</v>
      </c>
      <c r="C21" s="1091" t="s">
        <v>148</v>
      </c>
      <c r="D21" s="1091"/>
      <c r="E21" s="1091"/>
      <c r="F21" s="1091"/>
      <c r="G21" s="1091"/>
      <c r="H21" s="1091"/>
    </row>
    <row r="22" spans="1:8" ht="18" customHeight="1">
      <c r="A22" s="201"/>
      <c r="B22" s="475"/>
      <c r="C22" s="1091" t="s">
        <v>3686</v>
      </c>
      <c r="D22" s="1091"/>
      <c r="E22" s="1091"/>
      <c r="F22" s="1091"/>
      <c r="G22" s="1091"/>
      <c r="H22" s="1091"/>
    </row>
    <row r="23" spans="1:8" ht="18" customHeight="1">
      <c r="A23" s="201"/>
      <c r="B23" s="190" t="s">
        <v>171</v>
      </c>
      <c r="C23" s="1084" t="s">
        <v>148</v>
      </c>
      <c r="D23" s="1084"/>
      <c r="E23" s="1084"/>
      <c r="F23" s="1084"/>
      <c r="G23" s="1084"/>
      <c r="H23" s="1084"/>
    </row>
    <row r="24" spans="1:8" ht="29.1" customHeight="1">
      <c r="A24" s="201"/>
      <c r="B24" s="200"/>
      <c r="C24" s="1084" t="s">
        <v>155</v>
      </c>
      <c r="D24" s="1084"/>
      <c r="E24" s="1084"/>
      <c r="F24" s="1084"/>
      <c r="G24" s="1084"/>
      <c r="H24" s="1084"/>
    </row>
    <row r="25" spans="1:8" ht="18" customHeight="1">
      <c r="A25" s="202"/>
      <c r="B25" s="200"/>
      <c r="C25" s="1084" t="s">
        <v>153</v>
      </c>
      <c r="D25" s="1084"/>
      <c r="E25" s="1084"/>
      <c r="F25" s="1084"/>
      <c r="G25" s="1084"/>
      <c r="H25" s="1084"/>
    </row>
    <row r="26" spans="1:8" ht="29.1" customHeight="1">
      <c r="A26" s="202"/>
      <c r="B26" s="200"/>
      <c r="C26" s="1084" t="s">
        <v>156</v>
      </c>
      <c r="D26" s="1084"/>
      <c r="E26" s="1084"/>
      <c r="F26" s="1084"/>
      <c r="G26" s="1084"/>
      <c r="H26" s="1084"/>
    </row>
    <row r="27" spans="1:8" ht="18" customHeight="1">
      <c r="A27" s="201"/>
      <c r="B27" s="190" t="s">
        <v>172</v>
      </c>
      <c r="C27" s="1084" t="s">
        <v>148</v>
      </c>
      <c r="D27" s="1084"/>
      <c r="E27" s="1084"/>
      <c r="F27" s="1084"/>
      <c r="G27" s="1084"/>
      <c r="H27" s="1084"/>
    </row>
    <row r="28" spans="1:8" ht="29.1" customHeight="1">
      <c r="A28" s="201"/>
      <c r="B28" s="200"/>
      <c r="C28" s="1084" t="s">
        <v>256</v>
      </c>
      <c r="D28" s="1084"/>
      <c r="E28" s="1084"/>
      <c r="F28" s="1084"/>
      <c r="G28" s="1084"/>
      <c r="H28" s="1084"/>
    </row>
    <row r="29" spans="1:8" ht="29.1" customHeight="1">
      <c r="A29" s="202"/>
      <c r="B29" s="200"/>
      <c r="C29" s="1084" t="s">
        <v>255</v>
      </c>
      <c r="D29" s="1084"/>
      <c r="E29" s="1084"/>
      <c r="F29" s="1084"/>
      <c r="G29" s="1084"/>
      <c r="H29" s="1084"/>
    </row>
    <row r="30" spans="1:8" ht="29.1" customHeight="1">
      <c r="A30" s="202"/>
      <c r="B30" s="200"/>
      <c r="C30" s="1084" t="s">
        <v>157</v>
      </c>
      <c r="D30" s="1084"/>
      <c r="E30" s="1084"/>
      <c r="F30" s="1084"/>
      <c r="G30" s="1084"/>
      <c r="H30" s="1084"/>
    </row>
    <row r="31" spans="1:8" ht="18" customHeight="1">
      <c r="A31" s="201"/>
      <c r="B31" s="190" t="s">
        <v>173</v>
      </c>
      <c r="C31" s="1084" t="s">
        <v>148</v>
      </c>
      <c r="D31" s="1084"/>
      <c r="E31" s="1084"/>
      <c r="F31" s="1084"/>
      <c r="G31" s="1084"/>
      <c r="H31" s="1084"/>
    </row>
    <row r="32" spans="1:8" ht="29.1" customHeight="1">
      <c r="A32" s="201"/>
      <c r="B32" s="200"/>
      <c r="C32" s="1084" t="s">
        <v>97</v>
      </c>
      <c r="D32" s="1084"/>
      <c r="E32" s="1084"/>
      <c r="F32" s="1084"/>
      <c r="G32" s="1084"/>
      <c r="H32" s="1084"/>
    </row>
    <row r="33" spans="1:8" ht="29.1" customHeight="1">
      <c r="A33" s="202"/>
      <c r="B33" s="200"/>
      <c r="C33" s="1084" t="s">
        <v>105</v>
      </c>
      <c r="D33" s="1084"/>
      <c r="E33" s="1084"/>
      <c r="F33" s="1084"/>
      <c r="G33" s="1084"/>
      <c r="H33" s="1084"/>
    </row>
    <row r="34" spans="1:8" ht="18" customHeight="1">
      <c r="A34" s="202"/>
      <c r="B34" s="200"/>
      <c r="C34" s="1084" t="s">
        <v>57</v>
      </c>
      <c r="D34" s="1084"/>
      <c r="E34" s="1084"/>
      <c r="F34" s="1084"/>
      <c r="G34" s="1084"/>
      <c r="H34" s="1084"/>
    </row>
    <row r="35" spans="1:8" ht="18" customHeight="1">
      <c r="A35" s="201"/>
      <c r="B35" s="190" t="s">
        <v>174</v>
      </c>
      <c r="C35" s="1084" t="s">
        <v>148</v>
      </c>
      <c r="D35" s="1084"/>
      <c r="E35" s="1084"/>
      <c r="F35" s="1084"/>
      <c r="G35" s="1084"/>
      <c r="H35" s="1084"/>
    </row>
    <row r="36" spans="1:8" ht="29.1" customHeight="1">
      <c r="A36" s="201"/>
      <c r="B36" s="200"/>
      <c r="C36" s="1084" t="s">
        <v>154</v>
      </c>
      <c r="D36" s="1084"/>
      <c r="E36" s="1084"/>
      <c r="F36" s="1084"/>
      <c r="G36" s="1084"/>
      <c r="H36" s="1084"/>
    </row>
    <row r="37" spans="1:8" ht="29.1" customHeight="1">
      <c r="A37" s="202"/>
      <c r="B37" s="200"/>
      <c r="C37" s="1084" t="s">
        <v>157</v>
      </c>
      <c r="D37" s="1084"/>
      <c r="E37" s="1084"/>
      <c r="F37" s="1084"/>
      <c r="G37" s="1084"/>
      <c r="H37" s="1084"/>
    </row>
    <row r="38" spans="1:8" ht="29.1" customHeight="1">
      <c r="A38" s="202"/>
      <c r="B38" s="200"/>
      <c r="C38" s="1084" t="s">
        <v>195</v>
      </c>
      <c r="D38" s="1084"/>
      <c r="E38" s="1084"/>
      <c r="F38" s="1084"/>
      <c r="G38" s="1084"/>
      <c r="H38" s="1084"/>
    </row>
    <row r="39" spans="1:8" ht="18" customHeight="1">
      <c r="A39" s="202"/>
      <c r="B39" s="200"/>
      <c r="C39" s="1091" t="s">
        <v>3687</v>
      </c>
      <c r="D39" s="1084"/>
      <c r="E39" s="1084"/>
      <c r="F39" s="1084"/>
      <c r="G39" s="1084"/>
      <c r="H39" s="1084"/>
    </row>
    <row r="40" spans="1:8" ht="18" customHeight="1">
      <c r="A40" s="201"/>
      <c r="B40" s="190" t="s">
        <v>175</v>
      </c>
      <c r="C40" s="1084" t="s">
        <v>169</v>
      </c>
      <c r="D40" s="1084"/>
      <c r="E40" s="1084"/>
      <c r="F40" s="1084"/>
      <c r="G40" s="1084"/>
      <c r="H40" s="1084"/>
    </row>
    <row r="41" spans="1:8" ht="18" customHeight="1">
      <c r="A41" s="201"/>
      <c r="B41" s="190" t="s">
        <v>176</v>
      </c>
      <c r="C41" s="1084" t="s">
        <v>169</v>
      </c>
      <c r="D41" s="1084"/>
      <c r="E41" s="1084"/>
      <c r="F41" s="1084"/>
      <c r="G41" s="1084"/>
      <c r="H41" s="1084"/>
    </row>
    <row r="42" spans="1:8" ht="18" customHeight="1">
      <c r="A42" s="201"/>
      <c r="B42" s="1092"/>
      <c r="C42" s="1092"/>
      <c r="D42" s="1092"/>
      <c r="E42" s="1092"/>
      <c r="F42" s="1092"/>
      <c r="G42" s="1092"/>
      <c r="H42" s="1092"/>
    </row>
    <row r="43" spans="1:8" ht="18" customHeight="1">
      <c r="A43" s="201"/>
      <c r="B43" s="190" t="s">
        <v>177</v>
      </c>
      <c r="C43" s="1084" t="s">
        <v>169</v>
      </c>
      <c r="D43" s="1084"/>
      <c r="E43" s="1084"/>
      <c r="F43" s="1084"/>
      <c r="G43" s="1084"/>
      <c r="H43" s="1084"/>
    </row>
    <row r="44" spans="1:8" ht="18" customHeight="1">
      <c r="A44" s="201"/>
      <c r="B44" s="1092"/>
      <c r="C44" s="1092"/>
      <c r="D44" s="1092"/>
      <c r="E44" s="1092"/>
      <c r="F44" s="1092"/>
      <c r="G44" s="1092"/>
      <c r="H44" s="1092"/>
    </row>
    <row r="45" spans="1:8" ht="18" customHeight="1">
      <c r="A45" s="201"/>
      <c r="B45" s="475" t="s">
        <v>3744</v>
      </c>
      <c r="C45" s="1084" t="s">
        <v>169</v>
      </c>
      <c r="D45" s="1084"/>
      <c r="E45" s="1084"/>
      <c r="F45" s="1084"/>
      <c r="G45" s="1084"/>
      <c r="H45" s="1084"/>
    </row>
    <row r="46" spans="1:8" ht="18" customHeight="1">
      <c r="A46" s="201"/>
      <c r="B46" s="475" t="s">
        <v>178</v>
      </c>
      <c r="C46" s="1084" t="s">
        <v>169</v>
      </c>
      <c r="D46" s="1084"/>
      <c r="E46" s="1084"/>
      <c r="F46" s="1084"/>
      <c r="G46" s="1084"/>
      <c r="H46" s="1084"/>
    </row>
    <row r="47" spans="1:8" ht="18" customHeight="1">
      <c r="A47" s="201"/>
      <c r="B47" s="1086"/>
      <c r="C47" s="1086"/>
      <c r="D47" s="1086"/>
      <c r="E47" s="1086"/>
      <c r="F47" s="1086"/>
      <c r="G47" s="1086"/>
      <c r="H47" s="1086"/>
    </row>
    <row r="48" spans="1:8" ht="18" customHeight="1">
      <c r="A48" s="201"/>
      <c r="B48" s="1089" t="s">
        <v>179</v>
      </c>
      <c r="C48" s="1090"/>
      <c r="D48" s="1090"/>
      <c r="E48" s="1090"/>
      <c r="F48" s="1090"/>
      <c r="G48" s="1090"/>
      <c r="H48" s="1090"/>
    </row>
    <row r="49" spans="1:8" ht="18" customHeight="1">
      <c r="A49" s="201"/>
      <c r="B49" s="1086"/>
      <c r="C49" s="1086"/>
      <c r="D49" s="1086"/>
      <c r="E49" s="1086"/>
      <c r="F49" s="1086"/>
      <c r="G49" s="1086"/>
      <c r="H49" s="1086"/>
    </row>
    <row r="50" spans="1:8" ht="18" customHeight="1">
      <c r="A50" s="201"/>
      <c r="B50" s="189" t="s">
        <v>180</v>
      </c>
      <c r="C50" s="1095" t="s">
        <v>169</v>
      </c>
      <c r="D50" s="1095"/>
      <c r="E50" s="1095"/>
      <c r="F50" s="1095"/>
      <c r="G50" s="1095"/>
      <c r="H50" s="1095"/>
    </row>
    <row r="51" spans="1:8" ht="18" customHeight="1">
      <c r="A51" s="201"/>
      <c r="B51" s="1086"/>
      <c r="C51" s="1086"/>
      <c r="D51" s="1086"/>
      <c r="E51" s="1086"/>
      <c r="F51" s="1086"/>
      <c r="G51" s="1086"/>
      <c r="H51" s="1086"/>
    </row>
    <row r="52" spans="1:8" ht="18" customHeight="1">
      <c r="A52" s="201"/>
      <c r="B52" s="1089" t="s">
        <v>181</v>
      </c>
      <c r="C52" s="1090"/>
      <c r="D52" s="1090"/>
      <c r="E52" s="1090"/>
      <c r="F52" s="1090"/>
      <c r="G52" s="1090"/>
      <c r="H52" s="1090"/>
    </row>
    <row r="53" spans="1:8" ht="18" customHeight="1">
      <c r="A53" s="201"/>
      <c r="B53" s="1086"/>
      <c r="C53" s="1086"/>
      <c r="D53" s="1086"/>
      <c r="E53" s="1086"/>
      <c r="F53" s="1086"/>
      <c r="G53" s="1086"/>
      <c r="H53" s="1086"/>
    </row>
    <row r="54" spans="1:8" ht="18" customHeight="1">
      <c r="A54" s="201"/>
      <c r="B54" s="189" t="s">
        <v>188</v>
      </c>
      <c r="C54" s="1095" t="s">
        <v>169</v>
      </c>
      <c r="D54" s="1095"/>
      <c r="E54" s="1095"/>
      <c r="F54" s="1095"/>
      <c r="G54" s="1095"/>
      <c r="H54" s="1095"/>
    </row>
    <row r="55" spans="1:8" ht="18" customHeight="1">
      <c r="A55" s="201"/>
      <c r="B55" s="1086"/>
      <c r="C55" s="1086"/>
      <c r="D55" s="1086"/>
      <c r="E55" s="1086"/>
      <c r="F55" s="1086"/>
      <c r="G55" s="1086"/>
      <c r="H55" s="1086"/>
    </row>
    <row r="56" spans="1:8" ht="18" customHeight="1">
      <c r="A56" s="201"/>
      <c r="B56" s="1089" t="s">
        <v>189</v>
      </c>
      <c r="C56" s="1090"/>
      <c r="D56" s="1090"/>
      <c r="E56" s="1090"/>
      <c r="F56" s="1090"/>
      <c r="G56" s="1090"/>
      <c r="H56" s="1090"/>
    </row>
    <row r="57" spans="1:8" ht="18" customHeight="1">
      <c r="A57" s="201"/>
      <c r="B57" s="1086"/>
      <c r="C57" s="1086"/>
      <c r="D57" s="1086"/>
      <c r="E57" s="1086"/>
      <c r="F57" s="1086"/>
      <c r="G57" s="1086"/>
      <c r="H57" s="1086"/>
    </row>
    <row r="58" spans="1:8" ht="18" customHeight="1">
      <c r="A58" s="201"/>
      <c r="B58" s="189" t="s">
        <v>190</v>
      </c>
      <c r="C58" s="1095" t="s">
        <v>169</v>
      </c>
      <c r="D58" s="1095"/>
      <c r="E58" s="1095"/>
      <c r="F58" s="1095"/>
      <c r="G58" s="1095"/>
      <c r="H58" s="1095"/>
    </row>
    <row r="59" spans="1:8" ht="18" customHeight="1">
      <c r="A59" s="201"/>
      <c r="B59" s="1086"/>
      <c r="C59" s="1086"/>
      <c r="D59" s="1086"/>
      <c r="E59" s="1086"/>
      <c r="F59" s="1086"/>
      <c r="G59" s="1086"/>
      <c r="H59" s="1086"/>
    </row>
    <row r="60" spans="1:8" ht="18" customHeight="1">
      <c r="A60" s="201"/>
      <c r="B60" s="1086"/>
      <c r="C60" s="1086"/>
      <c r="D60" s="1086"/>
      <c r="E60" s="1086"/>
      <c r="F60" s="1086"/>
      <c r="G60" s="1086"/>
      <c r="H60" s="1086"/>
    </row>
    <row r="61" spans="1:8" ht="18" customHeight="1">
      <c r="A61" s="201"/>
      <c r="B61" s="1096" t="str">
        <f>+CONCATENATE(+'1'!A36,", dne")</f>
        <v>Praha 9 - Vysočany, dne</v>
      </c>
      <c r="C61" s="1096"/>
      <c r="D61" s="1096"/>
      <c r="E61" s="1093">
        <f ca="1">+'8'!A39</f>
        <v>42460</v>
      </c>
      <c r="F61" s="1094"/>
      <c r="G61" s="1094"/>
      <c r="H61" s="1094"/>
    </row>
    <row r="62" spans="1:8" ht="46.5" customHeight="1">
      <c r="A62" s="201"/>
      <c r="B62" s="1086"/>
      <c r="C62" s="1086"/>
      <c r="D62" s="1086"/>
      <c r="E62" s="1086"/>
      <c r="F62" s="1086"/>
      <c r="G62" s="1086"/>
      <c r="H62" s="187"/>
    </row>
    <row r="63" spans="1:8" ht="12.75" customHeight="1">
      <c r="A63" s="201"/>
      <c r="B63" s="1086"/>
      <c r="C63" s="1086"/>
      <c r="D63" s="1086"/>
      <c r="E63" s="1086"/>
      <c r="F63" s="1086"/>
      <c r="G63" s="1086"/>
      <c r="H63" s="195"/>
    </row>
    <row r="64" spans="1:8" ht="18" customHeight="1">
      <c r="A64" s="201"/>
      <c r="B64" s="1098"/>
      <c r="C64" s="1099"/>
      <c r="D64" s="1099"/>
      <c r="E64" s="1099"/>
      <c r="F64" s="1099"/>
      <c r="G64" s="1099"/>
      <c r="H64" s="1099"/>
    </row>
    <row r="65" spans="1:35" ht="18" customHeight="1">
      <c r="A65" s="201"/>
      <c r="B65" s="1086"/>
      <c r="C65" s="1086"/>
      <c r="D65" s="1086"/>
      <c r="E65" s="1086"/>
      <c r="F65" s="1086"/>
      <c r="G65" s="1086"/>
      <c r="H65" s="1086"/>
    </row>
    <row r="66" spans="1:35" ht="12.75" customHeight="1">
      <c r="A66" s="201"/>
      <c r="B66" s="1097" t="str">
        <f>+'1'!A56</f>
        <v>Formulář zpracovala ASPEKT HM, daňová, účetní a auditorská kancelář, www.danovapriznani.cz, business.center.cz</v>
      </c>
      <c r="C66" s="1097"/>
      <c r="D66" s="1097"/>
      <c r="E66" s="1097"/>
      <c r="F66" s="1097"/>
      <c r="G66" s="1097"/>
      <c r="H66" s="1097"/>
    </row>
    <row r="67" spans="1:35" s="264" customFormat="1">
      <c r="A67" s="263"/>
      <c r="B67" s="263"/>
      <c r="C67" s="263"/>
      <c r="D67" s="263"/>
      <c r="E67" s="263"/>
      <c r="F67" s="263"/>
      <c r="G67" s="263"/>
      <c r="H67" s="263"/>
      <c r="I67" s="262"/>
      <c r="J67" s="262"/>
      <c r="K67" s="262"/>
      <c r="L67" s="262"/>
      <c r="M67" s="262"/>
      <c r="N67" s="262"/>
      <c r="O67" s="262"/>
      <c r="P67" s="262"/>
      <c r="Q67" s="262"/>
      <c r="R67" s="262"/>
      <c r="S67" s="262"/>
      <c r="T67" s="262"/>
      <c r="U67" s="262"/>
      <c r="V67" s="262"/>
      <c r="W67" s="262"/>
      <c r="X67" s="262"/>
      <c r="Y67" s="262"/>
      <c r="Z67" s="262"/>
      <c r="AA67" s="262"/>
      <c r="AB67" s="262"/>
      <c r="AC67" s="262"/>
      <c r="AD67" s="262"/>
      <c r="AE67" s="262"/>
      <c r="AF67" s="262"/>
      <c r="AG67" s="262"/>
      <c r="AH67" s="262"/>
      <c r="AI67" s="262"/>
    </row>
    <row r="68" spans="1:35" s="264" customFormat="1">
      <c r="A68" s="263"/>
      <c r="B68" s="263"/>
      <c r="C68" s="263"/>
      <c r="D68" s="263"/>
      <c r="E68" s="263"/>
      <c r="F68" s="263"/>
      <c r="G68" s="263"/>
      <c r="H68" s="263"/>
      <c r="I68" s="262"/>
      <c r="J68" s="262"/>
      <c r="K68" s="262"/>
      <c r="L68" s="262"/>
      <c r="M68" s="262"/>
      <c r="N68" s="262"/>
      <c r="O68" s="262"/>
      <c r="P68" s="262"/>
      <c r="Q68" s="262"/>
      <c r="R68" s="262"/>
      <c r="S68" s="262"/>
      <c r="T68" s="262"/>
      <c r="U68" s="262"/>
      <c r="V68" s="262"/>
      <c r="W68" s="262"/>
      <c r="X68" s="262"/>
      <c r="Y68" s="262"/>
      <c r="Z68" s="262"/>
      <c r="AA68" s="262"/>
      <c r="AB68" s="262"/>
      <c r="AC68" s="262"/>
      <c r="AD68" s="262"/>
      <c r="AE68" s="262"/>
      <c r="AF68" s="262"/>
      <c r="AG68" s="262"/>
      <c r="AH68" s="262"/>
      <c r="AI68" s="262"/>
    </row>
    <row r="69" spans="1:35" s="264" customFormat="1">
      <c r="A69" s="263"/>
      <c r="B69" s="263"/>
      <c r="C69" s="263"/>
      <c r="D69" s="263"/>
      <c r="E69" s="263"/>
      <c r="F69" s="263"/>
      <c r="G69" s="263"/>
      <c r="H69" s="263"/>
      <c r="I69" s="262"/>
      <c r="J69" s="262"/>
      <c r="K69" s="262"/>
      <c r="L69" s="262"/>
      <c r="M69" s="262"/>
      <c r="N69" s="262"/>
      <c r="O69" s="262"/>
      <c r="P69" s="262"/>
      <c r="Q69" s="262"/>
      <c r="R69" s="262"/>
      <c r="S69" s="262"/>
      <c r="T69" s="262"/>
      <c r="U69" s="262"/>
      <c r="V69" s="262"/>
      <c r="W69" s="262"/>
      <c r="X69" s="262"/>
      <c r="Y69" s="262"/>
      <c r="Z69" s="262"/>
      <c r="AA69" s="262"/>
      <c r="AB69" s="262"/>
      <c r="AC69" s="262"/>
      <c r="AD69" s="262"/>
      <c r="AE69" s="262"/>
      <c r="AF69" s="262"/>
      <c r="AG69" s="262"/>
      <c r="AH69" s="262"/>
      <c r="AI69" s="262"/>
    </row>
    <row r="70" spans="1:35" s="264" customFormat="1">
      <c r="A70" s="263"/>
      <c r="B70" s="263"/>
      <c r="C70" s="263"/>
      <c r="D70" s="263"/>
      <c r="E70" s="263"/>
      <c r="F70" s="263"/>
      <c r="G70" s="263"/>
      <c r="H70" s="263"/>
      <c r="I70" s="262"/>
      <c r="J70" s="262"/>
      <c r="K70" s="262"/>
      <c r="L70" s="262"/>
      <c r="M70" s="262"/>
      <c r="N70" s="262"/>
      <c r="O70" s="262"/>
      <c r="P70" s="262"/>
      <c r="Q70" s="262"/>
      <c r="R70" s="262"/>
      <c r="S70" s="262"/>
      <c r="T70" s="262"/>
      <c r="U70" s="262"/>
      <c r="V70" s="262"/>
      <c r="W70" s="262"/>
      <c r="X70" s="262"/>
      <c r="Y70" s="262"/>
      <c r="Z70" s="262"/>
      <c r="AA70" s="262"/>
      <c r="AB70" s="262"/>
      <c r="AC70" s="262"/>
      <c r="AD70" s="262"/>
      <c r="AE70" s="262"/>
      <c r="AF70" s="262"/>
      <c r="AG70" s="262"/>
      <c r="AH70" s="262"/>
      <c r="AI70" s="262"/>
    </row>
    <row r="71" spans="1:35" s="264" customFormat="1">
      <c r="A71" s="263"/>
      <c r="B71" s="263"/>
      <c r="C71" s="263"/>
      <c r="D71" s="263"/>
      <c r="E71" s="263"/>
      <c r="F71" s="263"/>
      <c r="G71" s="263"/>
      <c r="H71" s="263"/>
      <c r="I71" s="262"/>
      <c r="J71" s="262"/>
      <c r="K71" s="262"/>
      <c r="L71" s="262"/>
      <c r="M71" s="262"/>
      <c r="N71" s="262"/>
      <c r="O71" s="262"/>
      <c r="P71" s="262"/>
      <c r="Q71" s="262"/>
      <c r="R71" s="262"/>
      <c r="S71" s="262"/>
      <c r="T71" s="262"/>
      <c r="U71" s="262"/>
      <c r="V71" s="262"/>
      <c r="W71" s="262"/>
      <c r="X71" s="262"/>
      <c r="Y71" s="262"/>
      <c r="Z71" s="262"/>
      <c r="AA71" s="262"/>
      <c r="AB71" s="262"/>
      <c r="AC71" s="262"/>
      <c r="AD71" s="262"/>
      <c r="AE71" s="262"/>
      <c r="AF71" s="262"/>
      <c r="AG71" s="262"/>
      <c r="AH71" s="262"/>
      <c r="AI71" s="262"/>
    </row>
    <row r="72" spans="1:35" s="264" customFormat="1">
      <c r="A72" s="263"/>
      <c r="B72" s="263"/>
      <c r="C72" s="263"/>
      <c r="D72" s="263"/>
      <c r="E72" s="263"/>
      <c r="F72" s="263"/>
      <c r="G72" s="263"/>
      <c r="H72" s="263"/>
      <c r="I72" s="262"/>
      <c r="J72" s="262"/>
      <c r="K72" s="262"/>
      <c r="L72" s="262"/>
      <c r="M72" s="262"/>
      <c r="N72" s="262"/>
      <c r="O72" s="262"/>
      <c r="P72" s="262"/>
      <c r="Q72" s="262"/>
      <c r="R72" s="262"/>
      <c r="S72" s="262"/>
      <c r="T72" s="262"/>
      <c r="U72" s="262"/>
      <c r="V72" s="262"/>
      <c r="W72" s="262"/>
      <c r="X72" s="262"/>
      <c r="Y72" s="262"/>
      <c r="Z72" s="262"/>
      <c r="AA72" s="262"/>
      <c r="AB72" s="262"/>
      <c r="AC72" s="262"/>
      <c r="AD72" s="262"/>
      <c r="AE72" s="262"/>
      <c r="AF72" s="262"/>
      <c r="AG72" s="262"/>
      <c r="AH72" s="262"/>
      <c r="AI72" s="262"/>
    </row>
    <row r="73" spans="1:35" s="264" customFormat="1">
      <c r="A73" s="263"/>
      <c r="B73" s="263"/>
      <c r="C73" s="263"/>
      <c r="D73" s="263"/>
      <c r="E73" s="263"/>
      <c r="F73" s="263"/>
      <c r="G73" s="263"/>
      <c r="H73" s="263"/>
      <c r="I73" s="262"/>
      <c r="J73" s="262"/>
      <c r="K73" s="262"/>
      <c r="L73" s="262"/>
      <c r="M73" s="262"/>
      <c r="N73" s="262"/>
      <c r="O73" s="262"/>
      <c r="P73" s="262"/>
      <c r="Q73" s="262"/>
      <c r="R73" s="262"/>
      <c r="S73" s="262"/>
      <c r="T73" s="262"/>
      <c r="U73" s="262"/>
      <c r="V73" s="262"/>
      <c r="W73" s="262"/>
      <c r="X73" s="262"/>
      <c r="Y73" s="262"/>
      <c r="Z73" s="262"/>
      <c r="AA73" s="262"/>
      <c r="AB73" s="262"/>
      <c r="AC73" s="262"/>
      <c r="AD73" s="262"/>
      <c r="AE73" s="262"/>
      <c r="AF73" s="262"/>
      <c r="AG73" s="262"/>
      <c r="AH73" s="262"/>
      <c r="AI73" s="262"/>
    </row>
    <row r="74" spans="1:35" s="264" customFormat="1">
      <c r="A74" s="263"/>
      <c r="B74" s="263"/>
      <c r="C74" s="263"/>
      <c r="D74" s="263"/>
      <c r="E74" s="263"/>
      <c r="F74" s="263"/>
      <c r="G74" s="263"/>
      <c r="H74" s="263"/>
      <c r="I74" s="262"/>
      <c r="J74" s="262"/>
      <c r="K74" s="262"/>
      <c r="L74" s="262"/>
      <c r="M74" s="262"/>
      <c r="N74" s="262"/>
      <c r="O74" s="262"/>
      <c r="P74" s="262"/>
      <c r="Q74" s="262"/>
      <c r="R74" s="262"/>
      <c r="S74" s="262"/>
      <c r="T74" s="262"/>
      <c r="U74" s="262"/>
      <c r="V74" s="262"/>
      <c r="W74" s="262"/>
      <c r="X74" s="262"/>
      <c r="Y74" s="262"/>
      <c r="Z74" s="262"/>
      <c r="AA74" s="262"/>
      <c r="AB74" s="262"/>
      <c r="AC74" s="262"/>
      <c r="AD74" s="262"/>
      <c r="AE74" s="262"/>
      <c r="AF74" s="262"/>
      <c r="AG74" s="262"/>
      <c r="AH74" s="262"/>
      <c r="AI74" s="262"/>
    </row>
    <row r="75" spans="1:35" s="264" customFormat="1">
      <c r="A75" s="263"/>
      <c r="B75" s="263"/>
      <c r="C75" s="263"/>
      <c r="D75" s="263"/>
      <c r="E75" s="263"/>
      <c r="F75" s="263"/>
      <c r="G75" s="263"/>
      <c r="H75" s="263"/>
      <c r="I75" s="262"/>
      <c r="J75" s="262"/>
      <c r="K75" s="262"/>
      <c r="L75" s="262"/>
      <c r="M75" s="262"/>
      <c r="N75" s="262"/>
      <c r="O75" s="262"/>
      <c r="P75" s="262"/>
      <c r="Q75" s="262"/>
      <c r="R75" s="262"/>
      <c r="S75" s="262"/>
      <c r="T75" s="262"/>
      <c r="U75" s="262"/>
      <c r="V75" s="262"/>
      <c r="W75" s="262"/>
      <c r="X75" s="262"/>
      <c r="Y75" s="262"/>
      <c r="Z75" s="262"/>
      <c r="AA75" s="262"/>
      <c r="AB75" s="262"/>
      <c r="AC75" s="262"/>
      <c r="AD75" s="262"/>
      <c r="AE75" s="262"/>
      <c r="AF75" s="262"/>
      <c r="AG75" s="262"/>
      <c r="AH75" s="262"/>
      <c r="AI75" s="262"/>
    </row>
    <row r="76" spans="1:35" s="264" customFormat="1">
      <c r="A76" s="263"/>
      <c r="B76" s="263"/>
      <c r="C76" s="263"/>
      <c r="D76" s="263"/>
      <c r="E76" s="263"/>
      <c r="F76" s="263"/>
      <c r="G76" s="263"/>
      <c r="H76" s="263"/>
      <c r="I76" s="262"/>
      <c r="J76" s="262"/>
      <c r="K76" s="262"/>
      <c r="L76" s="262"/>
      <c r="M76" s="262"/>
      <c r="N76" s="262"/>
      <c r="O76" s="262"/>
      <c r="P76" s="262"/>
      <c r="Q76" s="262"/>
      <c r="R76" s="262"/>
      <c r="S76" s="262"/>
      <c r="T76" s="262"/>
      <c r="U76" s="262"/>
      <c r="V76" s="262"/>
      <c r="W76" s="262"/>
      <c r="X76" s="262"/>
      <c r="Y76" s="262"/>
      <c r="Z76" s="262"/>
      <c r="AA76" s="262"/>
      <c r="AB76" s="262"/>
      <c r="AC76" s="262"/>
      <c r="AD76" s="262"/>
      <c r="AE76" s="262"/>
      <c r="AF76" s="262"/>
      <c r="AG76" s="262"/>
      <c r="AH76" s="262"/>
      <c r="AI76" s="262"/>
    </row>
    <row r="77" spans="1:35" s="264" customFormat="1">
      <c r="A77" s="263"/>
      <c r="B77" s="263"/>
      <c r="C77" s="263"/>
      <c r="D77" s="263"/>
      <c r="E77" s="263"/>
      <c r="F77" s="263"/>
      <c r="G77" s="263"/>
      <c r="H77" s="263"/>
      <c r="I77" s="262"/>
      <c r="J77" s="262"/>
      <c r="K77" s="262"/>
      <c r="L77" s="262"/>
      <c r="M77" s="262"/>
      <c r="N77" s="262"/>
      <c r="O77" s="262"/>
      <c r="P77" s="262"/>
      <c r="Q77" s="262"/>
      <c r="R77" s="262"/>
      <c r="S77" s="262"/>
      <c r="T77" s="262"/>
      <c r="U77" s="262"/>
      <c r="V77" s="262"/>
      <c r="W77" s="262"/>
      <c r="X77" s="262"/>
      <c r="Y77" s="262"/>
      <c r="Z77" s="262"/>
      <c r="AA77" s="262"/>
      <c r="AB77" s="262"/>
      <c r="AC77" s="262"/>
      <c r="AD77" s="262"/>
      <c r="AE77" s="262"/>
      <c r="AF77" s="262"/>
      <c r="AG77" s="262"/>
      <c r="AH77" s="262"/>
      <c r="AI77" s="262"/>
    </row>
    <row r="78" spans="1:35" s="264" customFormat="1">
      <c r="A78" s="263"/>
      <c r="B78" s="263"/>
      <c r="C78" s="263"/>
      <c r="D78" s="263"/>
      <c r="E78" s="263"/>
      <c r="F78" s="263"/>
      <c r="G78" s="263"/>
      <c r="H78" s="263"/>
      <c r="I78" s="262"/>
      <c r="J78" s="262"/>
      <c r="K78" s="262"/>
      <c r="L78" s="262"/>
      <c r="M78" s="262"/>
      <c r="N78" s="262"/>
      <c r="O78" s="262"/>
      <c r="P78" s="262"/>
      <c r="Q78" s="262"/>
      <c r="R78" s="262"/>
      <c r="S78" s="262"/>
      <c r="T78" s="262"/>
      <c r="U78" s="262"/>
      <c r="V78" s="262"/>
      <c r="W78" s="262"/>
      <c r="X78" s="262"/>
      <c r="Y78" s="262"/>
      <c r="Z78" s="262"/>
      <c r="AA78" s="262"/>
      <c r="AB78" s="262"/>
      <c r="AC78" s="262"/>
      <c r="AD78" s="262"/>
      <c r="AE78" s="262"/>
      <c r="AF78" s="262"/>
      <c r="AG78" s="262"/>
      <c r="AH78" s="262"/>
      <c r="AI78" s="262"/>
    </row>
    <row r="79" spans="1:35" s="264" customFormat="1">
      <c r="A79" s="263"/>
      <c r="B79" s="263"/>
      <c r="C79" s="263"/>
      <c r="D79" s="263"/>
      <c r="E79" s="263"/>
      <c r="F79" s="263"/>
      <c r="G79" s="263"/>
      <c r="H79" s="263"/>
      <c r="I79" s="262"/>
      <c r="J79" s="262"/>
      <c r="K79" s="262"/>
      <c r="L79" s="262"/>
      <c r="M79" s="262"/>
      <c r="N79" s="262"/>
      <c r="O79" s="262"/>
      <c r="P79" s="262"/>
      <c r="Q79" s="262"/>
      <c r="R79" s="262"/>
      <c r="S79" s="262"/>
      <c r="T79" s="262"/>
      <c r="U79" s="262"/>
      <c r="V79" s="262"/>
      <c r="W79" s="262"/>
      <c r="X79" s="262"/>
      <c r="Y79" s="262"/>
      <c r="Z79" s="262"/>
      <c r="AA79" s="262"/>
      <c r="AB79" s="262"/>
      <c r="AC79" s="262"/>
      <c r="AD79" s="262"/>
      <c r="AE79" s="262"/>
      <c r="AF79" s="262"/>
      <c r="AG79" s="262"/>
      <c r="AH79" s="262"/>
      <c r="AI79" s="262"/>
    </row>
    <row r="80" spans="1:35" s="264" customFormat="1">
      <c r="A80" s="263"/>
      <c r="B80" s="263"/>
      <c r="C80" s="263"/>
      <c r="D80" s="263"/>
      <c r="E80" s="263"/>
      <c r="F80" s="263"/>
      <c r="G80" s="263"/>
      <c r="H80" s="263"/>
      <c r="I80" s="262"/>
      <c r="J80" s="262"/>
      <c r="K80" s="262"/>
      <c r="L80" s="262"/>
      <c r="M80" s="262"/>
      <c r="N80" s="262"/>
      <c r="O80" s="262"/>
      <c r="P80" s="262"/>
      <c r="Q80" s="262"/>
      <c r="R80" s="262"/>
      <c r="S80" s="262"/>
      <c r="T80" s="262"/>
      <c r="U80" s="262"/>
      <c r="V80" s="262"/>
      <c r="W80" s="262"/>
      <c r="X80" s="262"/>
      <c r="Y80" s="262"/>
      <c r="Z80" s="262"/>
      <c r="AA80" s="262"/>
      <c r="AB80" s="262"/>
      <c r="AC80" s="262"/>
      <c r="AD80" s="262"/>
      <c r="AE80" s="262"/>
      <c r="AF80" s="262"/>
      <c r="AG80" s="262"/>
      <c r="AH80" s="262"/>
      <c r="AI80" s="262"/>
    </row>
    <row r="81" spans="1:35" s="264" customFormat="1">
      <c r="A81" s="263"/>
      <c r="B81" s="263"/>
      <c r="C81" s="263"/>
      <c r="D81" s="263"/>
      <c r="E81" s="263"/>
      <c r="F81" s="263"/>
      <c r="G81" s="263"/>
      <c r="H81" s="263"/>
      <c r="I81" s="262"/>
      <c r="J81" s="262"/>
      <c r="K81" s="262"/>
      <c r="L81" s="262"/>
      <c r="M81" s="262"/>
      <c r="N81" s="262"/>
      <c r="O81" s="262"/>
      <c r="P81" s="262"/>
      <c r="Q81" s="262"/>
      <c r="R81" s="262"/>
      <c r="S81" s="262"/>
      <c r="T81" s="262"/>
      <c r="U81" s="262"/>
      <c r="V81" s="262"/>
      <c r="W81" s="262"/>
      <c r="X81" s="262"/>
      <c r="Y81" s="262"/>
      <c r="Z81" s="262"/>
      <c r="AA81" s="262"/>
      <c r="AB81" s="262"/>
      <c r="AC81" s="262"/>
      <c r="AD81" s="262"/>
      <c r="AE81" s="262"/>
      <c r="AF81" s="262"/>
      <c r="AG81" s="262"/>
      <c r="AH81" s="262"/>
      <c r="AI81" s="262"/>
    </row>
    <row r="82" spans="1:35" s="264" customFormat="1">
      <c r="A82" s="263"/>
      <c r="B82" s="263"/>
      <c r="C82" s="263"/>
      <c r="D82" s="263"/>
      <c r="E82" s="263"/>
      <c r="F82" s="263"/>
      <c r="G82" s="263"/>
      <c r="H82" s="263"/>
      <c r="I82" s="262"/>
      <c r="J82" s="262"/>
      <c r="K82" s="262"/>
      <c r="L82" s="262"/>
      <c r="M82" s="262"/>
      <c r="N82" s="262"/>
      <c r="O82" s="262"/>
      <c r="P82" s="262"/>
      <c r="Q82" s="262"/>
      <c r="R82" s="262"/>
      <c r="S82" s="262"/>
      <c r="T82" s="262"/>
      <c r="U82" s="262"/>
      <c r="V82" s="262"/>
      <c r="W82" s="262"/>
      <c r="X82" s="262"/>
      <c r="Y82" s="262"/>
      <c r="Z82" s="262"/>
      <c r="AA82" s="262"/>
      <c r="AB82" s="262"/>
      <c r="AC82" s="262"/>
      <c r="AD82" s="262"/>
      <c r="AE82" s="262"/>
      <c r="AF82" s="262"/>
      <c r="AG82" s="262"/>
      <c r="AH82" s="262"/>
      <c r="AI82" s="262"/>
    </row>
    <row r="83" spans="1:35" s="264" customFormat="1">
      <c r="A83" s="263"/>
      <c r="B83" s="263"/>
      <c r="C83" s="263"/>
      <c r="D83" s="263"/>
      <c r="E83" s="263"/>
      <c r="F83" s="263"/>
      <c r="G83" s="263"/>
      <c r="H83" s="263"/>
      <c r="I83" s="262"/>
      <c r="J83" s="262"/>
      <c r="K83" s="262"/>
      <c r="L83" s="262"/>
      <c r="M83" s="262"/>
      <c r="N83" s="262"/>
      <c r="O83" s="262"/>
      <c r="P83" s="262"/>
      <c r="Q83" s="262"/>
      <c r="R83" s="262"/>
      <c r="S83" s="262"/>
      <c r="T83" s="262"/>
      <c r="U83" s="262"/>
      <c r="V83" s="262"/>
      <c r="W83" s="262"/>
      <c r="X83" s="262"/>
      <c r="Y83" s="262"/>
      <c r="Z83" s="262"/>
      <c r="AA83" s="262"/>
      <c r="AB83" s="262"/>
      <c r="AC83" s="262"/>
      <c r="AD83" s="262"/>
      <c r="AE83" s="262"/>
      <c r="AF83" s="262"/>
      <c r="AG83" s="262"/>
      <c r="AH83" s="262"/>
      <c r="AI83" s="262"/>
    </row>
    <row r="84" spans="1:35" s="264" customFormat="1">
      <c r="A84" s="263"/>
      <c r="B84" s="263"/>
      <c r="C84" s="263"/>
      <c r="D84" s="263"/>
      <c r="E84" s="263"/>
      <c r="F84" s="263"/>
      <c r="G84" s="263"/>
      <c r="H84" s="263"/>
      <c r="I84" s="262"/>
      <c r="J84" s="262"/>
      <c r="K84" s="262"/>
      <c r="L84" s="262"/>
      <c r="M84" s="262"/>
      <c r="N84" s="262"/>
      <c r="O84" s="262"/>
      <c r="P84" s="262"/>
      <c r="Q84" s="262"/>
      <c r="R84" s="262"/>
      <c r="S84" s="262"/>
      <c r="T84" s="262"/>
      <c r="U84" s="262"/>
      <c r="V84" s="262"/>
      <c r="W84" s="262"/>
      <c r="X84" s="262"/>
      <c r="Y84" s="262"/>
      <c r="Z84" s="262"/>
      <c r="AA84" s="262"/>
      <c r="AB84" s="262"/>
      <c r="AC84" s="262"/>
      <c r="AD84" s="262"/>
      <c r="AE84" s="262"/>
      <c r="AF84" s="262"/>
      <c r="AG84" s="262"/>
      <c r="AH84" s="262"/>
      <c r="AI84" s="262"/>
    </row>
    <row r="85" spans="1:35" s="264" customFormat="1">
      <c r="A85" s="263"/>
      <c r="B85" s="263"/>
      <c r="C85" s="263"/>
      <c r="D85" s="263"/>
      <c r="E85" s="263"/>
      <c r="F85" s="263"/>
      <c r="G85" s="263"/>
      <c r="H85" s="263"/>
      <c r="I85" s="262"/>
      <c r="J85" s="262"/>
      <c r="K85" s="262"/>
      <c r="L85" s="262"/>
      <c r="M85" s="262"/>
      <c r="N85" s="262"/>
      <c r="O85" s="262"/>
      <c r="P85" s="262"/>
      <c r="Q85" s="262"/>
      <c r="R85" s="262"/>
      <c r="S85" s="262"/>
      <c r="T85" s="262"/>
      <c r="U85" s="262"/>
      <c r="V85" s="262"/>
      <c r="W85" s="262"/>
      <c r="X85" s="262"/>
      <c r="Y85" s="262"/>
      <c r="Z85" s="262"/>
      <c r="AA85" s="262"/>
      <c r="AB85" s="262"/>
      <c r="AC85" s="262"/>
      <c r="AD85" s="262"/>
      <c r="AE85" s="262"/>
      <c r="AF85" s="262"/>
      <c r="AG85" s="262"/>
      <c r="AH85" s="262"/>
      <c r="AI85" s="262"/>
    </row>
    <row r="86" spans="1:35" s="264" customFormat="1">
      <c r="A86" s="263"/>
      <c r="B86" s="263"/>
      <c r="C86" s="263"/>
      <c r="D86" s="263"/>
      <c r="E86" s="263"/>
      <c r="F86" s="263"/>
      <c r="G86" s="263"/>
      <c r="H86" s="263"/>
      <c r="I86" s="262"/>
      <c r="J86" s="262"/>
      <c r="K86" s="262"/>
      <c r="L86" s="262"/>
      <c r="M86" s="262"/>
      <c r="N86" s="262"/>
      <c r="O86" s="262"/>
      <c r="P86" s="262"/>
      <c r="Q86" s="262"/>
      <c r="R86" s="262"/>
      <c r="S86" s="262"/>
      <c r="T86" s="262"/>
      <c r="U86" s="262"/>
      <c r="V86" s="262"/>
      <c r="W86" s="262"/>
      <c r="X86" s="262"/>
      <c r="Y86" s="262"/>
      <c r="Z86" s="262"/>
      <c r="AA86" s="262"/>
      <c r="AB86" s="262"/>
      <c r="AC86" s="262"/>
      <c r="AD86" s="262"/>
      <c r="AE86" s="262"/>
      <c r="AF86" s="262"/>
      <c r="AG86" s="262"/>
      <c r="AH86" s="262"/>
      <c r="AI86" s="262"/>
    </row>
    <row r="87" spans="1:35" s="264" customFormat="1">
      <c r="A87" s="263"/>
      <c r="B87" s="263"/>
      <c r="C87" s="263"/>
      <c r="D87" s="263"/>
      <c r="E87" s="263"/>
      <c r="F87" s="263"/>
      <c r="G87" s="263"/>
      <c r="H87" s="263"/>
      <c r="I87" s="262"/>
      <c r="J87" s="262"/>
      <c r="K87" s="262"/>
      <c r="L87" s="262"/>
      <c r="M87" s="262"/>
      <c r="N87" s="262"/>
      <c r="O87" s="262"/>
      <c r="P87" s="262"/>
      <c r="Q87" s="262"/>
      <c r="R87" s="262"/>
      <c r="S87" s="262"/>
      <c r="T87" s="262"/>
      <c r="U87" s="262"/>
      <c r="V87" s="262"/>
      <c r="W87" s="262"/>
      <c r="X87" s="262"/>
      <c r="Y87" s="262"/>
      <c r="Z87" s="262"/>
      <c r="AA87" s="262"/>
      <c r="AB87" s="262"/>
      <c r="AC87" s="262"/>
      <c r="AD87" s="262"/>
      <c r="AE87" s="262"/>
      <c r="AF87" s="262"/>
      <c r="AG87" s="262"/>
      <c r="AH87" s="262"/>
      <c r="AI87" s="262"/>
    </row>
    <row r="88" spans="1:35" s="264" customFormat="1">
      <c r="A88" s="263"/>
      <c r="B88" s="263"/>
      <c r="C88" s="263"/>
      <c r="D88" s="263"/>
      <c r="E88" s="263"/>
      <c r="F88" s="263"/>
      <c r="G88" s="263"/>
      <c r="H88" s="263"/>
      <c r="I88" s="262"/>
      <c r="J88" s="262"/>
      <c r="K88" s="262"/>
      <c r="L88" s="262"/>
      <c r="M88" s="262"/>
      <c r="N88" s="262"/>
      <c r="O88" s="262"/>
      <c r="P88" s="262"/>
      <c r="Q88" s="262"/>
      <c r="R88" s="262"/>
      <c r="S88" s="262"/>
      <c r="T88" s="262"/>
      <c r="U88" s="262"/>
      <c r="V88" s="262"/>
      <c r="W88" s="262"/>
      <c r="X88" s="262"/>
      <c r="Y88" s="262"/>
      <c r="Z88" s="262"/>
      <c r="AA88" s="262"/>
      <c r="AB88" s="262"/>
      <c r="AC88" s="262"/>
      <c r="AD88" s="262"/>
      <c r="AE88" s="262"/>
      <c r="AF88" s="262"/>
      <c r="AG88" s="262"/>
      <c r="AH88" s="262"/>
      <c r="AI88" s="262"/>
    </row>
    <row r="89" spans="1:35" s="264" customFormat="1">
      <c r="A89" s="263"/>
      <c r="B89" s="263"/>
      <c r="C89" s="263"/>
      <c r="D89" s="263"/>
      <c r="E89" s="263"/>
      <c r="F89" s="263"/>
      <c r="G89" s="263"/>
      <c r="H89" s="263"/>
      <c r="I89" s="262"/>
      <c r="J89" s="262"/>
      <c r="K89" s="262"/>
      <c r="L89" s="262"/>
      <c r="M89" s="262"/>
      <c r="N89" s="262"/>
      <c r="O89" s="262"/>
      <c r="P89" s="262"/>
      <c r="Q89" s="262"/>
      <c r="R89" s="262"/>
      <c r="S89" s="262"/>
      <c r="T89" s="262"/>
      <c r="U89" s="262"/>
      <c r="V89" s="262"/>
      <c r="W89" s="262"/>
      <c r="X89" s="262"/>
      <c r="Y89" s="262"/>
      <c r="Z89" s="262"/>
      <c r="AA89" s="262"/>
      <c r="AB89" s="262"/>
      <c r="AC89" s="262"/>
      <c r="AD89" s="262"/>
      <c r="AE89" s="262"/>
      <c r="AF89" s="262"/>
      <c r="AG89" s="262"/>
      <c r="AH89" s="262"/>
      <c r="AI89" s="262"/>
    </row>
    <row r="90" spans="1:35" s="264" customFormat="1">
      <c r="A90" s="263"/>
      <c r="B90" s="263"/>
      <c r="C90" s="263"/>
      <c r="D90" s="263"/>
      <c r="E90" s="263"/>
      <c r="F90" s="263"/>
      <c r="G90" s="263"/>
      <c r="H90" s="263"/>
      <c r="I90" s="262"/>
      <c r="J90" s="262"/>
      <c r="K90" s="262"/>
      <c r="L90" s="262"/>
      <c r="M90" s="262"/>
      <c r="N90" s="262"/>
      <c r="O90" s="262"/>
      <c r="P90" s="262"/>
      <c r="Q90" s="262"/>
      <c r="R90" s="262"/>
      <c r="S90" s="262"/>
      <c r="T90" s="262"/>
      <c r="U90" s="262"/>
      <c r="V90" s="262"/>
      <c r="W90" s="262"/>
      <c r="X90" s="262"/>
      <c r="Y90" s="262"/>
      <c r="Z90" s="262"/>
      <c r="AA90" s="262"/>
      <c r="AB90" s="262"/>
      <c r="AC90" s="262"/>
      <c r="AD90" s="262"/>
      <c r="AE90" s="262"/>
      <c r="AF90" s="262"/>
      <c r="AG90" s="262"/>
      <c r="AH90" s="262"/>
      <c r="AI90" s="262"/>
    </row>
    <row r="91" spans="1:35" s="264" customFormat="1">
      <c r="A91" s="263"/>
      <c r="B91" s="263"/>
      <c r="C91" s="263"/>
      <c r="D91" s="263"/>
      <c r="E91" s="263"/>
      <c r="F91" s="263"/>
      <c r="G91" s="263"/>
      <c r="H91" s="263"/>
      <c r="I91" s="262"/>
      <c r="J91" s="262"/>
      <c r="K91" s="262"/>
      <c r="L91" s="262"/>
      <c r="M91" s="262"/>
      <c r="N91" s="262"/>
      <c r="O91" s="262"/>
      <c r="P91" s="262"/>
      <c r="Q91" s="262"/>
      <c r="R91" s="262"/>
      <c r="S91" s="262"/>
      <c r="T91" s="262"/>
      <c r="U91" s="262"/>
      <c r="V91" s="262"/>
      <c r="W91" s="262"/>
      <c r="X91" s="262"/>
      <c r="Y91" s="262"/>
      <c r="Z91" s="262"/>
      <c r="AA91" s="262"/>
      <c r="AB91" s="262"/>
      <c r="AC91" s="262"/>
      <c r="AD91" s="262"/>
      <c r="AE91" s="262"/>
      <c r="AF91" s="262"/>
      <c r="AG91" s="262"/>
      <c r="AH91" s="262"/>
      <c r="AI91" s="262"/>
    </row>
    <row r="92" spans="1:35" s="264" customFormat="1">
      <c r="A92" s="263"/>
      <c r="B92" s="263"/>
      <c r="C92" s="263"/>
      <c r="D92" s="263"/>
      <c r="E92" s="263"/>
      <c r="F92" s="263"/>
      <c r="G92" s="263"/>
      <c r="H92" s="263"/>
      <c r="I92" s="262"/>
      <c r="J92" s="262"/>
      <c r="K92" s="262"/>
      <c r="L92" s="262"/>
      <c r="M92" s="262"/>
      <c r="N92" s="262"/>
      <c r="O92" s="262"/>
      <c r="P92" s="262"/>
      <c r="Q92" s="262"/>
      <c r="R92" s="262"/>
      <c r="S92" s="262"/>
      <c r="T92" s="262"/>
      <c r="U92" s="262"/>
      <c r="V92" s="262"/>
      <c r="W92" s="262"/>
      <c r="X92" s="262"/>
      <c r="Y92" s="262"/>
      <c r="Z92" s="262"/>
      <c r="AA92" s="262"/>
      <c r="AB92" s="262"/>
      <c r="AC92" s="262"/>
      <c r="AD92" s="262"/>
      <c r="AE92" s="262"/>
      <c r="AF92" s="262"/>
      <c r="AG92" s="262"/>
      <c r="AH92" s="262"/>
      <c r="AI92" s="262"/>
    </row>
    <row r="93" spans="1:35" s="264" customFormat="1">
      <c r="A93" s="263"/>
      <c r="B93" s="263"/>
      <c r="C93" s="263"/>
      <c r="D93" s="263"/>
      <c r="E93" s="263"/>
      <c r="F93" s="263"/>
      <c r="G93" s="263"/>
      <c r="H93" s="263"/>
      <c r="I93" s="262"/>
      <c r="J93" s="262"/>
      <c r="K93" s="262"/>
      <c r="L93" s="262"/>
      <c r="M93" s="262"/>
      <c r="N93" s="262"/>
      <c r="O93" s="262"/>
      <c r="P93" s="262"/>
      <c r="Q93" s="262"/>
      <c r="R93" s="262"/>
      <c r="S93" s="262"/>
      <c r="T93" s="262"/>
      <c r="U93" s="262"/>
      <c r="V93" s="262"/>
      <c r="W93" s="262"/>
      <c r="X93" s="262"/>
      <c r="Y93" s="262"/>
      <c r="Z93" s="262"/>
      <c r="AA93" s="262"/>
      <c r="AB93" s="262"/>
      <c r="AC93" s="262"/>
      <c r="AD93" s="262"/>
      <c r="AE93" s="262"/>
      <c r="AF93" s="262"/>
      <c r="AG93" s="262"/>
      <c r="AH93" s="262"/>
      <c r="AI93" s="262"/>
    </row>
    <row r="94" spans="1:35" s="264" customFormat="1">
      <c r="A94" s="263"/>
      <c r="B94" s="263"/>
      <c r="C94" s="263"/>
      <c r="D94" s="263"/>
      <c r="E94" s="263"/>
      <c r="F94" s="263"/>
      <c r="G94" s="263"/>
      <c r="H94" s="263"/>
      <c r="I94" s="262"/>
      <c r="J94" s="262"/>
      <c r="K94" s="262"/>
      <c r="L94" s="262"/>
      <c r="M94" s="262"/>
      <c r="N94" s="262"/>
      <c r="O94" s="262"/>
      <c r="P94" s="262"/>
      <c r="Q94" s="262"/>
      <c r="R94" s="262"/>
      <c r="S94" s="262"/>
      <c r="T94" s="262"/>
      <c r="U94" s="262"/>
      <c r="V94" s="262"/>
      <c r="W94" s="262"/>
      <c r="X94" s="262"/>
      <c r="Y94" s="262"/>
      <c r="Z94" s="262"/>
      <c r="AA94" s="262"/>
      <c r="AB94" s="262"/>
      <c r="AC94" s="262"/>
      <c r="AD94" s="262"/>
      <c r="AE94" s="262"/>
      <c r="AF94" s="262"/>
      <c r="AG94" s="262"/>
      <c r="AH94" s="262"/>
      <c r="AI94" s="262"/>
    </row>
    <row r="95" spans="1:35" s="264" customFormat="1">
      <c r="A95" s="263"/>
      <c r="B95" s="263"/>
      <c r="C95" s="263"/>
      <c r="D95" s="263"/>
      <c r="E95" s="263"/>
      <c r="F95" s="263"/>
      <c r="G95" s="263"/>
      <c r="H95" s="263"/>
      <c r="I95" s="262"/>
      <c r="J95" s="262"/>
      <c r="K95" s="262"/>
      <c r="L95" s="262"/>
      <c r="M95" s="262"/>
      <c r="N95" s="262"/>
      <c r="O95" s="262"/>
      <c r="P95" s="262"/>
      <c r="Q95" s="262"/>
      <c r="R95" s="262"/>
      <c r="S95" s="262"/>
      <c r="T95" s="262"/>
      <c r="U95" s="262"/>
      <c r="V95" s="262"/>
      <c r="W95" s="262"/>
      <c r="X95" s="262"/>
      <c r="Y95" s="262"/>
      <c r="Z95" s="262"/>
      <c r="AA95" s="262"/>
      <c r="AB95" s="262"/>
      <c r="AC95" s="262"/>
      <c r="AD95" s="262"/>
      <c r="AE95" s="262"/>
      <c r="AF95" s="262"/>
      <c r="AG95" s="262"/>
      <c r="AH95" s="262"/>
      <c r="AI95" s="262"/>
    </row>
    <row r="96" spans="1:35" s="264" customFormat="1">
      <c r="A96" s="263"/>
      <c r="B96" s="263"/>
      <c r="C96" s="263"/>
      <c r="D96" s="263"/>
      <c r="E96" s="263"/>
      <c r="F96" s="263"/>
      <c r="G96" s="263"/>
      <c r="H96" s="263"/>
      <c r="I96" s="262"/>
      <c r="J96" s="262"/>
      <c r="K96" s="262"/>
      <c r="L96" s="262"/>
      <c r="M96" s="262"/>
      <c r="N96" s="262"/>
      <c r="O96" s="262"/>
      <c r="P96" s="262"/>
      <c r="Q96" s="262"/>
      <c r="R96" s="262"/>
      <c r="S96" s="262"/>
      <c r="T96" s="262"/>
      <c r="U96" s="262"/>
      <c r="V96" s="262"/>
      <c r="W96" s="262"/>
      <c r="X96" s="262"/>
      <c r="Y96" s="262"/>
      <c r="Z96" s="262"/>
      <c r="AA96" s="262"/>
      <c r="AB96" s="262"/>
      <c r="AC96" s="262"/>
      <c r="AD96" s="262"/>
      <c r="AE96" s="262"/>
      <c r="AF96" s="262"/>
      <c r="AG96" s="262"/>
      <c r="AH96" s="262"/>
      <c r="AI96" s="262"/>
    </row>
    <row r="97" spans="1:35" s="264" customFormat="1">
      <c r="A97" s="263"/>
      <c r="B97" s="263"/>
      <c r="C97" s="263"/>
      <c r="D97" s="263"/>
      <c r="E97" s="263"/>
      <c r="F97" s="263"/>
      <c r="G97" s="263"/>
      <c r="H97" s="263"/>
      <c r="I97" s="262"/>
      <c r="J97" s="262"/>
      <c r="K97" s="262"/>
      <c r="L97" s="262"/>
      <c r="M97" s="262"/>
      <c r="N97" s="262"/>
      <c r="O97" s="262"/>
      <c r="P97" s="262"/>
      <c r="Q97" s="262"/>
      <c r="R97" s="262"/>
      <c r="S97" s="262"/>
      <c r="T97" s="262"/>
      <c r="U97" s="262"/>
      <c r="V97" s="262"/>
      <c r="W97" s="262"/>
      <c r="X97" s="262"/>
      <c r="Y97" s="262"/>
      <c r="Z97" s="262"/>
      <c r="AA97" s="262"/>
      <c r="AB97" s="262"/>
      <c r="AC97" s="262"/>
      <c r="AD97" s="262"/>
      <c r="AE97" s="262"/>
      <c r="AF97" s="262"/>
      <c r="AG97" s="262"/>
      <c r="AH97" s="262"/>
      <c r="AI97" s="262"/>
    </row>
    <row r="98" spans="1:35" s="264" customFormat="1">
      <c r="A98" s="263"/>
      <c r="B98" s="263"/>
      <c r="C98" s="263"/>
      <c r="D98" s="263"/>
      <c r="E98" s="263"/>
      <c r="F98" s="263"/>
      <c r="G98" s="263"/>
      <c r="H98" s="263"/>
      <c r="I98" s="262"/>
      <c r="J98" s="262"/>
      <c r="K98" s="262"/>
      <c r="L98" s="262"/>
      <c r="M98" s="262"/>
      <c r="N98" s="262"/>
      <c r="O98" s="262"/>
      <c r="P98" s="262"/>
      <c r="Q98" s="262"/>
      <c r="R98" s="262"/>
      <c r="S98" s="262"/>
      <c r="T98" s="262"/>
      <c r="U98" s="262"/>
      <c r="V98" s="262"/>
      <c r="W98" s="262"/>
      <c r="X98" s="262"/>
      <c r="Y98" s="262"/>
      <c r="Z98" s="262"/>
      <c r="AA98" s="262"/>
      <c r="AB98" s="262"/>
      <c r="AC98" s="262"/>
      <c r="AD98" s="262"/>
      <c r="AE98" s="262"/>
      <c r="AF98" s="262"/>
      <c r="AG98" s="262"/>
      <c r="AH98" s="262"/>
      <c r="AI98" s="262"/>
    </row>
    <row r="99" spans="1:35" s="264" customFormat="1">
      <c r="A99" s="263"/>
      <c r="B99" s="263"/>
      <c r="C99" s="263"/>
      <c r="D99" s="263"/>
      <c r="E99" s="263"/>
      <c r="F99" s="263"/>
      <c r="G99" s="263"/>
      <c r="H99" s="263"/>
      <c r="I99" s="262"/>
      <c r="J99" s="262"/>
      <c r="K99" s="262"/>
      <c r="L99" s="262"/>
      <c r="M99" s="262"/>
      <c r="N99" s="262"/>
      <c r="O99" s="262"/>
      <c r="P99" s="262"/>
      <c r="Q99" s="262"/>
      <c r="R99" s="262"/>
      <c r="S99" s="262"/>
      <c r="T99" s="262"/>
      <c r="U99" s="262"/>
      <c r="V99" s="262"/>
      <c r="W99" s="262"/>
      <c r="X99" s="262"/>
      <c r="Y99" s="262"/>
      <c r="Z99" s="262"/>
      <c r="AA99" s="262"/>
      <c r="AB99" s="262"/>
      <c r="AC99" s="262"/>
      <c r="AD99" s="262"/>
      <c r="AE99" s="262"/>
      <c r="AF99" s="262"/>
      <c r="AG99" s="262"/>
      <c r="AH99" s="262"/>
      <c r="AI99" s="262"/>
    </row>
    <row r="100" spans="1:35" s="264" customFormat="1">
      <c r="A100" s="263"/>
      <c r="B100" s="263"/>
      <c r="C100" s="263"/>
      <c r="D100" s="263"/>
      <c r="E100" s="263"/>
      <c r="F100" s="263"/>
      <c r="G100" s="263"/>
      <c r="H100" s="263"/>
      <c r="I100" s="262"/>
      <c r="J100" s="262"/>
      <c r="K100" s="262"/>
      <c r="L100" s="262"/>
      <c r="M100" s="262"/>
      <c r="N100" s="262"/>
      <c r="O100" s="262"/>
      <c r="P100" s="262"/>
      <c r="Q100" s="262"/>
      <c r="R100" s="262"/>
      <c r="S100" s="262"/>
      <c r="T100" s="262"/>
      <c r="U100" s="262"/>
      <c r="V100" s="262"/>
      <c r="W100" s="262"/>
      <c r="X100" s="262"/>
      <c r="Y100" s="262"/>
      <c r="Z100" s="262"/>
      <c r="AA100" s="262"/>
      <c r="AB100" s="262"/>
      <c r="AC100" s="262"/>
      <c r="AD100" s="262"/>
      <c r="AE100" s="262"/>
      <c r="AF100" s="262"/>
      <c r="AG100" s="262"/>
      <c r="AH100" s="262"/>
      <c r="AI100" s="262"/>
    </row>
    <row r="101" spans="1:35" s="264" customFormat="1">
      <c r="A101" s="263"/>
      <c r="B101" s="263"/>
      <c r="C101" s="263"/>
      <c r="D101" s="263"/>
      <c r="E101" s="263"/>
      <c r="F101" s="263"/>
      <c r="G101" s="263"/>
      <c r="H101" s="263"/>
      <c r="I101" s="262"/>
      <c r="J101" s="262"/>
      <c r="K101" s="262"/>
      <c r="L101" s="262"/>
      <c r="M101" s="262"/>
      <c r="N101" s="262"/>
      <c r="O101" s="262"/>
      <c r="P101" s="262"/>
      <c r="Q101" s="262"/>
      <c r="R101" s="262"/>
      <c r="S101" s="262"/>
      <c r="T101" s="262"/>
      <c r="U101" s="262"/>
      <c r="V101" s="262"/>
      <c r="W101" s="262"/>
      <c r="X101" s="262"/>
      <c r="Y101" s="262"/>
      <c r="Z101" s="262"/>
      <c r="AA101" s="262"/>
      <c r="AB101" s="262"/>
      <c r="AC101" s="262"/>
      <c r="AD101" s="262"/>
      <c r="AE101" s="262"/>
      <c r="AF101" s="262"/>
      <c r="AG101" s="262"/>
      <c r="AH101" s="262"/>
      <c r="AI101" s="262"/>
    </row>
    <row r="102" spans="1:35" s="264" customFormat="1">
      <c r="A102" s="263"/>
      <c r="B102" s="263"/>
      <c r="C102" s="263"/>
      <c r="D102" s="263"/>
      <c r="E102" s="263"/>
      <c r="F102" s="263"/>
      <c r="G102" s="263"/>
      <c r="H102" s="263"/>
      <c r="I102" s="262"/>
      <c r="J102" s="262"/>
      <c r="K102" s="262"/>
      <c r="L102" s="262"/>
      <c r="M102" s="262"/>
      <c r="N102" s="262"/>
      <c r="O102" s="262"/>
      <c r="P102" s="262"/>
      <c r="Q102" s="262"/>
      <c r="R102" s="262"/>
      <c r="S102" s="262"/>
      <c r="T102" s="262"/>
      <c r="U102" s="262"/>
      <c r="V102" s="262"/>
      <c r="W102" s="262"/>
      <c r="X102" s="262"/>
      <c r="Y102" s="262"/>
      <c r="Z102" s="262"/>
      <c r="AA102" s="262"/>
      <c r="AB102" s="262"/>
      <c r="AC102" s="262"/>
      <c r="AD102" s="262"/>
      <c r="AE102" s="262"/>
      <c r="AF102" s="262"/>
      <c r="AG102" s="262"/>
      <c r="AH102" s="262"/>
      <c r="AI102" s="262"/>
    </row>
    <row r="103" spans="1:35" s="264" customFormat="1">
      <c r="A103" s="263"/>
      <c r="B103" s="263"/>
      <c r="C103" s="263"/>
      <c r="D103" s="263"/>
      <c r="E103" s="263"/>
      <c r="F103" s="263"/>
      <c r="G103" s="263"/>
      <c r="H103" s="263"/>
      <c r="I103" s="262"/>
      <c r="J103" s="262"/>
      <c r="K103" s="262"/>
      <c r="L103" s="262"/>
      <c r="M103" s="262"/>
      <c r="N103" s="262"/>
      <c r="O103" s="262"/>
      <c r="P103" s="262"/>
      <c r="Q103" s="262"/>
      <c r="R103" s="262"/>
      <c r="S103" s="262"/>
      <c r="T103" s="262"/>
      <c r="U103" s="262"/>
      <c r="V103" s="262"/>
      <c r="W103" s="262"/>
      <c r="X103" s="262"/>
      <c r="Y103" s="262"/>
      <c r="Z103" s="262"/>
      <c r="AA103" s="262"/>
      <c r="AB103" s="262"/>
      <c r="AC103" s="262"/>
      <c r="AD103" s="262"/>
      <c r="AE103" s="262"/>
      <c r="AF103" s="262"/>
      <c r="AG103" s="262"/>
      <c r="AH103" s="262"/>
      <c r="AI103" s="262"/>
    </row>
    <row r="104" spans="1:35" s="264" customFormat="1">
      <c r="A104" s="263"/>
      <c r="B104" s="263"/>
      <c r="C104" s="263"/>
      <c r="D104" s="263"/>
      <c r="E104" s="263"/>
      <c r="F104" s="263"/>
      <c r="G104" s="263"/>
      <c r="H104" s="263"/>
      <c r="I104" s="262"/>
      <c r="J104" s="262"/>
      <c r="K104" s="262"/>
      <c r="L104" s="262"/>
      <c r="M104" s="262"/>
      <c r="N104" s="262"/>
      <c r="O104" s="262"/>
      <c r="P104" s="262"/>
      <c r="Q104" s="262"/>
      <c r="R104" s="262"/>
      <c r="S104" s="262"/>
      <c r="T104" s="262"/>
      <c r="U104" s="262"/>
      <c r="V104" s="262"/>
      <c r="W104" s="262"/>
      <c r="X104" s="262"/>
      <c r="Y104" s="262"/>
      <c r="Z104" s="262"/>
      <c r="AA104" s="262"/>
      <c r="AB104" s="262"/>
      <c r="AC104" s="262"/>
      <c r="AD104" s="262"/>
      <c r="AE104" s="262"/>
      <c r="AF104" s="262"/>
      <c r="AG104" s="262"/>
      <c r="AH104" s="262"/>
      <c r="AI104" s="262"/>
    </row>
    <row r="105" spans="1:35" s="264" customFormat="1">
      <c r="A105" s="263"/>
      <c r="B105" s="263"/>
      <c r="C105" s="263"/>
      <c r="D105" s="263"/>
      <c r="E105" s="263"/>
      <c r="F105" s="263"/>
      <c r="G105" s="263"/>
      <c r="H105" s="263"/>
      <c r="I105" s="262"/>
      <c r="J105" s="262"/>
      <c r="K105" s="262"/>
      <c r="L105" s="262"/>
      <c r="M105" s="262"/>
      <c r="N105" s="262"/>
      <c r="O105" s="262"/>
      <c r="P105" s="262"/>
      <c r="Q105" s="262"/>
      <c r="R105" s="262"/>
      <c r="S105" s="262"/>
      <c r="T105" s="262"/>
      <c r="U105" s="262"/>
      <c r="V105" s="262"/>
      <c r="W105" s="262"/>
      <c r="X105" s="262"/>
      <c r="Y105" s="262"/>
      <c r="Z105" s="262"/>
      <c r="AA105" s="262"/>
      <c r="AB105" s="262"/>
      <c r="AC105" s="262"/>
      <c r="AD105" s="262"/>
      <c r="AE105" s="262"/>
      <c r="AF105" s="262"/>
      <c r="AG105" s="262"/>
      <c r="AH105" s="262"/>
      <c r="AI105" s="262"/>
    </row>
    <row r="106" spans="1:35" s="264" customFormat="1">
      <c r="A106" s="263"/>
      <c r="B106" s="263"/>
      <c r="C106" s="263"/>
      <c r="D106" s="263"/>
      <c r="E106" s="263"/>
      <c r="F106" s="263"/>
      <c r="G106" s="263"/>
      <c r="H106" s="263"/>
      <c r="I106" s="262"/>
      <c r="J106" s="262"/>
      <c r="K106" s="262"/>
      <c r="L106" s="262"/>
      <c r="M106" s="262"/>
      <c r="N106" s="262"/>
      <c r="O106" s="262"/>
      <c r="P106" s="262"/>
      <c r="Q106" s="262"/>
      <c r="R106" s="262"/>
      <c r="S106" s="262"/>
      <c r="T106" s="262"/>
      <c r="U106" s="262"/>
      <c r="V106" s="262"/>
      <c r="W106" s="262"/>
      <c r="X106" s="262"/>
      <c r="Y106" s="262"/>
      <c r="Z106" s="262"/>
      <c r="AA106" s="262"/>
      <c r="AB106" s="262"/>
      <c r="AC106" s="262"/>
      <c r="AD106" s="262"/>
      <c r="AE106" s="262"/>
      <c r="AF106" s="262"/>
      <c r="AG106" s="262"/>
      <c r="AH106" s="262"/>
      <c r="AI106" s="262"/>
    </row>
    <row r="107" spans="1:35" s="264" customFormat="1">
      <c r="A107" s="263"/>
      <c r="B107" s="263"/>
      <c r="C107" s="263"/>
      <c r="D107" s="263"/>
      <c r="E107" s="263"/>
      <c r="F107" s="263"/>
      <c r="G107" s="263"/>
      <c r="H107" s="263"/>
      <c r="I107" s="262"/>
      <c r="J107" s="262"/>
      <c r="K107" s="262"/>
      <c r="L107" s="262"/>
      <c r="M107" s="262"/>
      <c r="N107" s="262"/>
      <c r="O107" s="262"/>
      <c r="P107" s="262"/>
      <c r="Q107" s="262"/>
      <c r="R107" s="262"/>
      <c r="S107" s="262"/>
      <c r="T107" s="262"/>
      <c r="U107" s="262"/>
      <c r="V107" s="262"/>
      <c r="W107" s="262"/>
      <c r="X107" s="262"/>
      <c r="Y107" s="262"/>
      <c r="Z107" s="262"/>
      <c r="AA107" s="262"/>
      <c r="AB107" s="262"/>
      <c r="AC107" s="262"/>
      <c r="AD107" s="262"/>
      <c r="AE107" s="262"/>
      <c r="AF107" s="262"/>
      <c r="AG107" s="262"/>
      <c r="AH107" s="262"/>
      <c r="AI107" s="262"/>
    </row>
    <row r="108" spans="1:35" s="264" customFormat="1">
      <c r="A108" s="263"/>
      <c r="B108" s="263"/>
      <c r="C108" s="263"/>
      <c r="D108" s="263"/>
      <c r="E108" s="263"/>
      <c r="F108" s="263"/>
      <c r="G108" s="263"/>
      <c r="H108" s="263"/>
      <c r="I108" s="262"/>
      <c r="J108" s="262"/>
      <c r="K108" s="262"/>
      <c r="L108" s="262"/>
      <c r="M108" s="262"/>
      <c r="N108" s="262"/>
      <c r="O108" s="262"/>
      <c r="P108" s="262"/>
      <c r="Q108" s="262"/>
      <c r="R108" s="262"/>
      <c r="S108" s="262"/>
      <c r="T108" s="262"/>
      <c r="U108" s="262"/>
      <c r="V108" s="262"/>
      <c r="W108" s="262"/>
      <c r="X108" s="262"/>
      <c r="Y108" s="262"/>
      <c r="Z108" s="262"/>
      <c r="AA108" s="262"/>
      <c r="AB108" s="262"/>
      <c r="AC108" s="262"/>
      <c r="AD108" s="262"/>
      <c r="AE108" s="262"/>
      <c r="AF108" s="262"/>
      <c r="AG108" s="262"/>
      <c r="AH108" s="262"/>
      <c r="AI108" s="262"/>
    </row>
    <row r="109" spans="1:35" s="264" customFormat="1">
      <c r="A109" s="263"/>
      <c r="B109" s="263"/>
      <c r="C109" s="263"/>
      <c r="D109" s="263"/>
      <c r="E109" s="263"/>
      <c r="F109" s="263"/>
      <c r="G109" s="263"/>
      <c r="H109" s="263"/>
      <c r="I109" s="262"/>
      <c r="J109" s="262"/>
      <c r="K109" s="262"/>
      <c r="L109" s="262"/>
      <c r="M109" s="262"/>
      <c r="N109" s="262"/>
      <c r="O109" s="262"/>
      <c r="P109" s="262"/>
      <c r="Q109" s="262"/>
      <c r="R109" s="262"/>
      <c r="S109" s="262"/>
      <c r="T109" s="262"/>
      <c r="U109" s="262"/>
      <c r="V109" s="262"/>
      <c r="W109" s="262"/>
      <c r="X109" s="262"/>
      <c r="Y109" s="262"/>
      <c r="Z109" s="262"/>
      <c r="AA109" s="262"/>
      <c r="AB109" s="262"/>
      <c r="AC109" s="262"/>
      <c r="AD109" s="262"/>
      <c r="AE109" s="262"/>
      <c r="AF109" s="262"/>
      <c r="AG109" s="262"/>
      <c r="AH109" s="262"/>
      <c r="AI109" s="262"/>
    </row>
    <row r="110" spans="1:35" s="264" customFormat="1">
      <c r="A110" s="263"/>
      <c r="B110" s="263"/>
      <c r="C110" s="263"/>
      <c r="D110" s="263"/>
      <c r="E110" s="263"/>
      <c r="F110" s="263"/>
      <c r="G110" s="263"/>
      <c r="H110" s="263"/>
      <c r="I110" s="262"/>
      <c r="J110" s="262"/>
      <c r="K110" s="262"/>
      <c r="L110" s="262"/>
      <c r="M110" s="262"/>
      <c r="N110" s="262"/>
      <c r="O110" s="262"/>
      <c r="P110" s="262"/>
      <c r="Q110" s="262"/>
      <c r="R110" s="262"/>
      <c r="S110" s="262"/>
      <c r="T110" s="262"/>
      <c r="U110" s="262"/>
      <c r="V110" s="262"/>
      <c r="W110" s="262"/>
      <c r="X110" s="262"/>
      <c r="Y110" s="262"/>
      <c r="Z110" s="262"/>
      <c r="AA110" s="262"/>
      <c r="AB110" s="262"/>
      <c r="AC110" s="262"/>
      <c r="AD110" s="262"/>
      <c r="AE110" s="262"/>
      <c r="AF110" s="262"/>
      <c r="AG110" s="262"/>
      <c r="AH110" s="262"/>
      <c r="AI110" s="262"/>
    </row>
    <row r="111" spans="1:35" s="264" customFormat="1">
      <c r="A111" s="263"/>
      <c r="B111" s="263"/>
      <c r="C111" s="263"/>
      <c r="D111" s="263"/>
      <c r="E111" s="263"/>
      <c r="F111" s="263"/>
      <c r="G111" s="263"/>
      <c r="H111" s="263"/>
      <c r="I111" s="262"/>
      <c r="J111" s="262"/>
      <c r="K111" s="262"/>
      <c r="L111" s="262"/>
      <c r="M111" s="262"/>
      <c r="N111" s="262"/>
      <c r="O111" s="262"/>
      <c r="P111" s="262"/>
      <c r="Q111" s="262"/>
      <c r="R111" s="262"/>
      <c r="S111" s="262"/>
      <c r="T111" s="262"/>
      <c r="U111" s="262"/>
      <c r="V111" s="262"/>
      <c r="W111" s="262"/>
      <c r="X111" s="262"/>
      <c r="Y111" s="262"/>
      <c r="Z111" s="262"/>
      <c r="AA111" s="262"/>
      <c r="AB111" s="262"/>
      <c r="AC111" s="262"/>
      <c r="AD111" s="262"/>
      <c r="AE111" s="262"/>
      <c r="AF111" s="262"/>
      <c r="AG111" s="262"/>
      <c r="AH111" s="262"/>
      <c r="AI111" s="262"/>
    </row>
    <row r="112" spans="1:35" s="264" customFormat="1">
      <c r="A112" s="263"/>
      <c r="B112" s="263"/>
      <c r="C112" s="263"/>
      <c r="D112" s="263"/>
      <c r="E112" s="263"/>
      <c r="F112" s="263"/>
      <c r="G112" s="263"/>
      <c r="H112" s="263"/>
      <c r="I112" s="262"/>
      <c r="J112" s="262"/>
      <c r="K112" s="262"/>
      <c r="L112" s="262"/>
      <c r="M112" s="262"/>
      <c r="N112" s="262"/>
      <c r="O112" s="262"/>
      <c r="P112" s="262"/>
      <c r="Q112" s="262"/>
      <c r="R112" s="262"/>
      <c r="S112" s="262"/>
      <c r="T112" s="262"/>
      <c r="U112" s="262"/>
      <c r="V112" s="262"/>
      <c r="W112" s="262"/>
      <c r="X112" s="262"/>
      <c r="Y112" s="262"/>
      <c r="Z112" s="262"/>
      <c r="AA112" s="262"/>
      <c r="AB112" s="262"/>
      <c r="AC112" s="262"/>
      <c r="AD112" s="262"/>
      <c r="AE112" s="262"/>
      <c r="AF112" s="262"/>
      <c r="AG112" s="262"/>
      <c r="AH112" s="262"/>
      <c r="AI112" s="262"/>
    </row>
    <row r="113" spans="1:35" s="264" customFormat="1">
      <c r="A113" s="263"/>
      <c r="B113" s="263"/>
      <c r="C113" s="263"/>
      <c r="D113" s="263"/>
      <c r="E113" s="263"/>
      <c r="F113" s="263"/>
      <c r="G113" s="263"/>
      <c r="H113" s="263"/>
      <c r="I113" s="262"/>
      <c r="J113" s="262"/>
      <c r="K113" s="262"/>
      <c r="L113" s="262"/>
      <c r="M113" s="262"/>
      <c r="N113" s="262"/>
      <c r="O113" s="262"/>
      <c r="P113" s="262"/>
      <c r="Q113" s="262"/>
      <c r="R113" s="262"/>
      <c r="S113" s="262"/>
      <c r="T113" s="262"/>
      <c r="U113" s="262"/>
      <c r="V113" s="262"/>
      <c r="W113" s="262"/>
      <c r="X113" s="262"/>
      <c r="Y113" s="262"/>
      <c r="Z113" s="262"/>
      <c r="AA113" s="262"/>
      <c r="AB113" s="262"/>
      <c r="AC113" s="262"/>
      <c r="AD113" s="262"/>
      <c r="AE113" s="262"/>
      <c r="AF113" s="262"/>
      <c r="AG113" s="262"/>
      <c r="AH113" s="262"/>
      <c r="AI113" s="262"/>
    </row>
    <row r="114" spans="1:35" s="264" customFormat="1">
      <c r="A114" s="263"/>
      <c r="B114" s="263"/>
      <c r="C114" s="263"/>
      <c r="D114" s="263"/>
      <c r="E114" s="263"/>
      <c r="F114" s="263"/>
      <c r="G114" s="263"/>
      <c r="H114" s="263"/>
      <c r="I114" s="262"/>
      <c r="J114" s="262"/>
      <c r="K114" s="262"/>
      <c r="L114" s="262"/>
      <c r="M114" s="262"/>
      <c r="N114" s="262"/>
      <c r="O114" s="262"/>
      <c r="P114" s="262"/>
      <c r="Q114" s="262"/>
      <c r="R114" s="262"/>
      <c r="S114" s="262"/>
      <c r="T114" s="262"/>
      <c r="U114" s="262"/>
      <c r="V114" s="262"/>
      <c r="W114" s="262"/>
      <c r="X114" s="262"/>
      <c r="Y114" s="262"/>
      <c r="Z114" s="262"/>
      <c r="AA114" s="262"/>
      <c r="AB114" s="262"/>
      <c r="AC114" s="262"/>
      <c r="AD114" s="262"/>
      <c r="AE114" s="262"/>
      <c r="AF114" s="262"/>
      <c r="AG114" s="262"/>
      <c r="AH114" s="262"/>
      <c r="AI114" s="262"/>
    </row>
    <row r="115" spans="1:35" s="264" customFormat="1">
      <c r="A115" s="263"/>
      <c r="B115" s="263"/>
      <c r="C115" s="263"/>
      <c r="D115" s="263"/>
      <c r="E115" s="263"/>
      <c r="F115" s="263"/>
      <c r="G115" s="263"/>
      <c r="H115" s="263"/>
      <c r="I115" s="262"/>
      <c r="J115" s="262"/>
      <c r="K115" s="262"/>
      <c r="L115" s="262"/>
      <c r="M115" s="262"/>
      <c r="N115" s="262"/>
      <c r="O115" s="262"/>
      <c r="P115" s="262"/>
      <c r="Q115" s="262"/>
      <c r="R115" s="262"/>
      <c r="S115" s="262"/>
      <c r="T115" s="262"/>
      <c r="U115" s="262"/>
      <c r="V115" s="262"/>
      <c r="W115" s="262"/>
      <c r="X115" s="262"/>
      <c r="Y115" s="262"/>
      <c r="Z115" s="262"/>
      <c r="AA115" s="262"/>
      <c r="AB115" s="262"/>
      <c r="AC115" s="262"/>
      <c r="AD115" s="262"/>
      <c r="AE115" s="262"/>
      <c r="AF115" s="262"/>
      <c r="AG115" s="262"/>
      <c r="AH115" s="262"/>
      <c r="AI115" s="262"/>
    </row>
    <row r="116" spans="1:35" s="264" customFormat="1">
      <c r="A116" s="263"/>
      <c r="B116" s="263"/>
      <c r="C116" s="263"/>
      <c r="D116" s="263"/>
      <c r="E116" s="263"/>
      <c r="F116" s="263"/>
      <c r="G116" s="263"/>
      <c r="H116" s="263"/>
      <c r="I116" s="262"/>
      <c r="J116" s="262"/>
      <c r="K116" s="262"/>
      <c r="L116" s="262"/>
      <c r="M116" s="262"/>
      <c r="N116" s="262"/>
      <c r="O116" s="262"/>
      <c r="P116" s="262"/>
      <c r="Q116" s="262"/>
      <c r="R116" s="262"/>
      <c r="S116" s="262"/>
      <c r="T116" s="262"/>
      <c r="U116" s="262"/>
      <c r="V116" s="262"/>
      <c r="W116" s="262"/>
      <c r="X116" s="262"/>
      <c r="Y116" s="262"/>
      <c r="Z116" s="262"/>
      <c r="AA116" s="262"/>
      <c r="AB116" s="262"/>
      <c r="AC116" s="262"/>
      <c r="AD116" s="262"/>
      <c r="AE116" s="262"/>
      <c r="AF116" s="262"/>
      <c r="AG116" s="262"/>
      <c r="AH116" s="262"/>
      <c r="AI116" s="262"/>
    </row>
    <row r="117" spans="1:35" s="264" customFormat="1">
      <c r="A117" s="263"/>
      <c r="B117" s="263"/>
      <c r="C117" s="263"/>
      <c r="D117" s="263"/>
      <c r="E117" s="263"/>
      <c r="F117" s="263"/>
      <c r="G117" s="263"/>
      <c r="H117" s="263"/>
      <c r="I117" s="262"/>
      <c r="J117" s="262"/>
      <c r="K117" s="262"/>
      <c r="L117" s="262"/>
      <c r="M117" s="262"/>
      <c r="N117" s="262"/>
      <c r="O117" s="262"/>
      <c r="P117" s="262"/>
      <c r="Q117" s="262"/>
      <c r="R117" s="262"/>
      <c r="S117" s="262"/>
      <c r="T117" s="262"/>
      <c r="U117" s="262"/>
      <c r="V117" s="262"/>
      <c r="W117" s="262"/>
      <c r="X117" s="262"/>
      <c r="Y117" s="262"/>
      <c r="Z117" s="262"/>
      <c r="AA117" s="262"/>
      <c r="AB117" s="262"/>
      <c r="AC117" s="262"/>
      <c r="AD117" s="262"/>
      <c r="AE117" s="262"/>
      <c r="AF117" s="262"/>
      <c r="AG117" s="262"/>
      <c r="AH117" s="262"/>
      <c r="AI117" s="262"/>
    </row>
    <row r="118" spans="1:35" s="264" customFormat="1">
      <c r="A118" s="263"/>
      <c r="B118" s="263"/>
      <c r="C118" s="263"/>
      <c r="D118" s="263"/>
      <c r="E118" s="263"/>
      <c r="F118" s="263"/>
      <c r="G118" s="263"/>
      <c r="H118" s="263"/>
      <c r="I118" s="262"/>
      <c r="J118" s="262"/>
      <c r="K118" s="262"/>
      <c r="L118" s="262"/>
      <c r="M118" s="262"/>
      <c r="N118" s="262"/>
      <c r="O118" s="262"/>
      <c r="P118" s="262"/>
      <c r="Q118" s="262"/>
      <c r="R118" s="262"/>
      <c r="S118" s="262"/>
      <c r="T118" s="262"/>
      <c r="U118" s="262"/>
      <c r="V118" s="262"/>
      <c r="W118" s="262"/>
      <c r="X118" s="262"/>
      <c r="Y118" s="262"/>
      <c r="Z118" s="262"/>
      <c r="AA118" s="262"/>
      <c r="AB118" s="262"/>
      <c r="AC118" s="262"/>
      <c r="AD118" s="262"/>
      <c r="AE118" s="262"/>
      <c r="AF118" s="262"/>
      <c r="AG118" s="262"/>
      <c r="AH118" s="262"/>
      <c r="AI118" s="262"/>
    </row>
    <row r="119" spans="1:35" s="264" customFormat="1">
      <c r="A119" s="263"/>
      <c r="B119" s="263"/>
      <c r="C119" s="263"/>
      <c r="D119" s="263"/>
      <c r="E119" s="263"/>
      <c r="F119" s="263"/>
      <c r="G119" s="263"/>
      <c r="H119" s="263"/>
      <c r="I119" s="262"/>
      <c r="J119" s="262"/>
      <c r="K119" s="262"/>
      <c r="L119" s="262"/>
      <c r="M119" s="262"/>
      <c r="N119" s="262"/>
      <c r="O119" s="262"/>
      <c r="P119" s="262"/>
      <c r="Q119" s="262"/>
      <c r="R119" s="262"/>
      <c r="S119" s="262"/>
      <c r="T119" s="262"/>
      <c r="U119" s="262"/>
      <c r="V119" s="262"/>
      <c r="W119" s="262"/>
      <c r="X119" s="262"/>
      <c r="Y119" s="262"/>
      <c r="Z119" s="262"/>
      <c r="AA119" s="262"/>
      <c r="AB119" s="262"/>
      <c r="AC119" s="262"/>
      <c r="AD119" s="262"/>
      <c r="AE119" s="262"/>
      <c r="AF119" s="262"/>
      <c r="AG119" s="262"/>
      <c r="AH119" s="262"/>
      <c r="AI119" s="262"/>
    </row>
    <row r="120" spans="1:35" s="264" customFormat="1">
      <c r="A120" s="263"/>
      <c r="B120" s="263"/>
      <c r="C120" s="263"/>
      <c r="D120" s="263"/>
      <c r="E120" s="263"/>
      <c r="F120" s="263"/>
      <c r="G120" s="263"/>
      <c r="H120" s="263"/>
      <c r="I120" s="262"/>
      <c r="J120" s="262"/>
      <c r="K120" s="262"/>
      <c r="L120" s="262"/>
      <c r="M120" s="262"/>
      <c r="N120" s="262"/>
      <c r="O120" s="262"/>
      <c r="P120" s="262"/>
      <c r="Q120" s="262"/>
      <c r="R120" s="262"/>
      <c r="S120" s="262"/>
      <c r="T120" s="262"/>
      <c r="U120" s="262"/>
      <c r="V120" s="262"/>
      <c r="W120" s="262"/>
      <c r="X120" s="262"/>
      <c r="Y120" s="262"/>
      <c r="Z120" s="262"/>
      <c r="AA120" s="262"/>
      <c r="AB120" s="262"/>
      <c r="AC120" s="262"/>
      <c r="AD120" s="262"/>
      <c r="AE120" s="262"/>
      <c r="AF120" s="262"/>
      <c r="AG120" s="262"/>
      <c r="AH120" s="262"/>
      <c r="AI120" s="262"/>
    </row>
    <row r="121" spans="1:35" s="264" customFormat="1">
      <c r="A121" s="263"/>
      <c r="B121" s="263"/>
      <c r="C121" s="263"/>
      <c r="D121" s="263"/>
      <c r="E121" s="263"/>
      <c r="F121" s="263"/>
      <c r="G121" s="263"/>
      <c r="H121" s="263"/>
      <c r="I121" s="262"/>
      <c r="J121" s="262"/>
      <c r="K121" s="262"/>
      <c r="L121" s="262"/>
      <c r="M121" s="262"/>
      <c r="N121" s="262"/>
      <c r="O121" s="262"/>
      <c r="P121" s="262"/>
      <c r="Q121" s="262"/>
      <c r="R121" s="262"/>
      <c r="S121" s="262"/>
      <c r="T121" s="262"/>
      <c r="U121" s="262"/>
      <c r="V121" s="262"/>
      <c r="W121" s="262"/>
      <c r="X121" s="262"/>
      <c r="Y121" s="262"/>
      <c r="Z121" s="262"/>
      <c r="AA121" s="262"/>
      <c r="AB121" s="262"/>
      <c r="AC121" s="262"/>
      <c r="AD121" s="262"/>
      <c r="AE121" s="262"/>
      <c r="AF121" s="262"/>
      <c r="AG121" s="262"/>
      <c r="AH121" s="262"/>
      <c r="AI121" s="262"/>
    </row>
    <row r="122" spans="1:35" s="264" customFormat="1">
      <c r="A122" s="263"/>
      <c r="B122" s="263"/>
      <c r="C122" s="263"/>
      <c r="D122" s="263"/>
      <c r="E122" s="263"/>
      <c r="F122" s="263"/>
      <c r="G122" s="263"/>
      <c r="H122" s="263"/>
      <c r="I122" s="262"/>
      <c r="J122" s="262"/>
      <c r="K122" s="262"/>
      <c r="L122" s="262"/>
      <c r="M122" s="262"/>
      <c r="N122" s="262"/>
      <c r="O122" s="262"/>
      <c r="P122" s="262"/>
      <c r="Q122" s="262"/>
      <c r="R122" s="262"/>
      <c r="S122" s="262"/>
      <c r="T122" s="262"/>
      <c r="U122" s="262"/>
      <c r="V122" s="262"/>
      <c r="W122" s="262"/>
      <c r="X122" s="262"/>
      <c r="Y122" s="262"/>
      <c r="Z122" s="262"/>
      <c r="AA122" s="262"/>
      <c r="AB122" s="262"/>
      <c r="AC122" s="262"/>
      <c r="AD122" s="262"/>
      <c r="AE122" s="262"/>
      <c r="AF122" s="262"/>
      <c r="AG122" s="262"/>
      <c r="AH122" s="262"/>
      <c r="AI122" s="262"/>
    </row>
    <row r="123" spans="1:35" s="264" customFormat="1">
      <c r="A123" s="263"/>
      <c r="B123" s="263"/>
      <c r="C123" s="263"/>
      <c r="D123" s="263"/>
      <c r="E123" s="263"/>
      <c r="F123" s="263"/>
      <c r="G123" s="263"/>
      <c r="H123" s="263"/>
      <c r="I123" s="262"/>
      <c r="J123" s="262"/>
      <c r="K123" s="262"/>
      <c r="L123" s="262"/>
      <c r="M123" s="262"/>
      <c r="N123" s="262"/>
      <c r="O123" s="262"/>
      <c r="P123" s="262"/>
      <c r="Q123" s="262"/>
      <c r="R123" s="262"/>
      <c r="S123" s="262"/>
      <c r="T123" s="262"/>
      <c r="U123" s="262"/>
      <c r="V123" s="262"/>
      <c r="W123" s="262"/>
      <c r="X123" s="262"/>
      <c r="Y123" s="262"/>
      <c r="Z123" s="262"/>
      <c r="AA123" s="262"/>
      <c r="AB123" s="262"/>
      <c r="AC123" s="262"/>
      <c r="AD123" s="262"/>
      <c r="AE123" s="262"/>
      <c r="AF123" s="262"/>
      <c r="AG123" s="262"/>
      <c r="AH123" s="262"/>
      <c r="AI123" s="262"/>
    </row>
    <row r="124" spans="1:35" s="264" customFormat="1">
      <c r="A124" s="263"/>
      <c r="B124" s="263"/>
      <c r="C124" s="263"/>
      <c r="D124" s="263"/>
      <c r="E124" s="263"/>
      <c r="F124" s="263"/>
      <c r="G124" s="263"/>
      <c r="H124" s="263"/>
      <c r="I124" s="262"/>
      <c r="J124" s="262"/>
      <c r="K124" s="262"/>
      <c r="L124" s="262"/>
      <c r="M124" s="262"/>
      <c r="N124" s="262"/>
      <c r="O124" s="262"/>
      <c r="P124" s="262"/>
      <c r="Q124" s="262"/>
      <c r="R124" s="262"/>
      <c r="S124" s="262"/>
      <c r="T124" s="262"/>
      <c r="U124" s="262"/>
      <c r="V124" s="262"/>
      <c r="W124" s="262"/>
      <c r="X124" s="262"/>
      <c r="Y124" s="262"/>
      <c r="Z124" s="262"/>
      <c r="AA124" s="262"/>
      <c r="AB124" s="262"/>
      <c r="AC124" s="262"/>
      <c r="AD124" s="262"/>
      <c r="AE124" s="262"/>
      <c r="AF124" s="262"/>
      <c r="AG124" s="262"/>
      <c r="AH124" s="262"/>
      <c r="AI124" s="262"/>
    </row>
    <row r="125" spans="1:35" s="264" customFormat="1">
      <c r="A125" s="263"/>
      <c r="B125" s="263"/>
      <c r="C125" s="263"/>
      <c r="D125" s="263"/>
      <c r="E125" s="263"/>
      <c r="F125" s="263"/>
      <c r="G125" s="263"/>
      <c r="H125" s="263"/>
      <c r="I125" s="262"/>
      <c r="J125" s="262"/>
      <c r="K125" s="262"/>
      <c r="L125" s="262"/>
      <c r="M125" s="262"/>
      <c r="N125" s="262"/>
      <c r="O125" s="262"/>
      <c r="P125" s="262"/>
      <c r="Q125" s="262"/>
      <c r="R125" s="262"/>
      <c r="S125" s="262"/>
      <c r="T125" s="262"/>
      <c r="U125" s="262"/>
      <c r="V125" s="262"/>
      <c r="W125" s="262"/>
      <c r="X125" s="262"/>
      <c r="Y125" s="262"/>
      <c r="Z125" s="262"/>
      <c r="AA125" s="262"/>
      <c r="AB125" s="262"/>
      <c r="AC125" s="262"/>
      <c r="AD125" s="262"/>
      <c r="AE125" s="262"/>
      <c r="AF125" s="262"/>
      <c r="AG125" s="262"/>
      <c r="AH125" s="262"/>
      <c r="AI125" s="262"/>
    </row>
    <row r="126" spans="1:35" s="264" customFormat="1">
      <c r="A126" s="263"/>
      <c r="B126" s="263"/>
      <c r="C126" s="263"/>
      <c r="D126" s="263"/>
      <c r="E126" s="263"/>
      <c r="F126" s="263"/>
      <c r="G126" s="263"/>
      <c r="H126" s="263"/>
      <c r="I126" s="262"/>
      <c r="J126" s="262"/>
      <c r="K126" s="262"/>
      <c r="L126" s="262"/>
      <c r="M126" s="262"/>
      <c r="N126" s="262"/>
      <c r="O126" s="262"/>
      <c r="P126" s="262"/>
      <c r="Q126" s="262"/>
      <c r="R126" s="262"/>
      <c r="S126" s="262"/>
      <c r="T126" s="262"/>
      <c r="U126" s="262"/>
      <c r="V126" s="262"/>
      <c r="W126" s="262"/>
      <c r="X126" s="262"/>
      <c r="Y126" s="262"/>
      <c r="Z126" s="262"/>
      <c r="AA126" s="262"/>
      <c r="AB126" s="262"/>
      <c r="AC126" s="262"/>
      <c r="AD126" s="262"/>
      <c r="AE126" s="262"/>
      <c r="AF126" s="262"/>
      <c r="AG126" s="262"/>
      <c r="AH126" s="262"/>
      <c r="AI126" s="262"/>
    </row>
    <row r="127" spans="1:35" s="264" customFormat="1">
      <c r="A127" s="263"/>
      <c r="B127" s="263"/>
      <c r="C127" s="263"/>
      <c r="D127" s="263"/>
      <c r="E127" s="263"/>
      <c r="F127" s="263"/>
      <c r="G127" s="263"/>
      <c r="H127" s="263"/>
      <c r="I127" s="262"/>
      <c r="J127" s="262"/>
      <c r="K127" s="262"/>
      <c r="L127" s="262"/>
      <c r="M127" s="262"/>
      <c r="N127" s="262"/>
      <c r="O127" s="262"/>
      <c r="P127" s="262"/>
      <c r="Q127" s="262"/>
      <c r="R127" s="262"/>
      <c r="S127" s="262"/>
      <c r="T127" s="262"/>
      <c r="U127" s="262"/>
      <c r="V127" s="262"/>
      <c r="W127" s="262"/>
      <c r="X127" s="262"/>
      <c r="Y127" s="262"/>
      <c r="Z127" s="262"/>
      <c r="AA127" s="262"/>
      <c r="AB127" s="262"/>
      <c r="AC127" s="262"/>
      <c r="AD127" s="262"/>
      <c r="AE127" s="262"/>
      <c r="AF127" s="262"/>
      <c r="AG127" s="262"/>
      <c r="AH127" s="262"/>
      <c r="AI127" s="262"/>
    </row>
    <row r="128" spans="1:35" s="264" customFormat="1">
      <c r="A128" s="263"/>
      <c r="B128" s="263"/>
      <c r="C128" s="263"/>
      <c r="D128" s="263"/>
      <c r="E128" s="263"/>
      <c r="F128" s="263"/>
      <c r="G128" s="263"/>
      <c r="H128" s="263"/>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row>
    <row r="129" spans="1:35" s="264" customFormat="1">
      <c r="A129" s="263"/>
      <c r="B129" s="263"/>
      <c r="C129" s="263"/>
      <c r="D129" s="263"/>
      <c r="E129" s="263"/>
      <c r="F129" s="263"/>
      <c r="G129" s="263"/>
      <c r="H129" s="263"/>
      <c r="I129" s="262"/>
      <c r="J129" s="262"/>
      <c r="K129" s="262"/>
      <c r="L129" s="262"/>
      <c r="M129" s="262"/>
      <c r="N129" s="262"/>
      <c r="O129" s="262"/>
      <c r="P129" s="262"/>
      <c r="Q129" s="262"/>
      <c r="R129" s="262"/>
      <c r="S129" s="262"/>
      <c r="T129" s="262"/>
      <c r="U129" s="262"/>
      <c r="V129" s="262"/>
      <c r="W129" s="262"/>
      <c r="X129" s="262"/>
      <c r="Y129" s="262"/>
      <c r="Z129" s="262"/>
      <c r="AA129" s="262"/>
      <c r="AB129" s="262"/>
      <c r="AC129" s="262"/>
      <c r="AD129" s="262"/>
      <c r="AE129" s="262"/>
      <c r="AF129" s="262"/>
      <c r="AG129" s="262"/>
      <c r="AH129" s="262"/>
      <c r="AI129" s="262"/>
    </row>
    <row r="130" spans="1:35" s="264" customFormat="1">
      <c r="A130" s="263"/>
      <c r="B130" s="263"/>
      <c r="C130" s="263"/>
      <c r="D130" s="263"/>
      <c r="E130" s="263"/>
      <c r="F130" s="263"/>
      <c r="G130" s="263"/>
      <c r="H130" s="263"/>
      <c r="I130" s="262"/>
      <c r="J130" s="262"/>
      <c r="K130" s="262"/>
      <c r="L130" s="262"/>
      <c r="M130" s="262"/>
      <c r="N130" s="262"/>
      <c r="O130" s="262"/>
      <c r="P130" s="262"/>
      <c r="Q130" s="262"/>
      <c r="R130" s="262"/>
      <c r="S130" s="262"/>
      <c r="T130" s="262"/>
      <c r="U130" s="262"/>
      <c r="V130" s="262"/>
      <c r="W130" s="262"/>
      <c r="X130" s="262"/>
      <c r="Y130" s="262"/>
      <c r="Z130" s="262"/>
      <c r="AA130" s="262"/>
      <c r="AB130" s="262"/>
      <c r="AC130" s="262"/>
      <c r="AD130" s="262"/>
      <c r="AE130" s="262"/>
      <c r="AF130" s="262"/>
      <c r="AG130" s="262"/>
      <c r="AH130" s="262"/>
      <c r="AI130" s="262"/>
    </row>
    <row r="131" spans="1:35" s="264" customFormat="1">
      <c r="A131" s="263"/>
      <c r="B131" s="263"/>
      <c r="C131" s="263"/>
      <c r="D131" s="263"/>
      <c r="E131" s="263"/>
      <c r="F131" s="263"/>
      <c r="G131" s="263"/>
      <c r="H131" s="263"/>
      <c r="I131" s="262"/>
      <c r="J131" s="262"/>
      <c r="K131" s="262"/>
      <c r="L131" s="262"/>
      <c r="M131" s="262"/>
      <c r="N131" s="262"/>
      <c r="O131" s="262"/>
      <c r="P131" s="262"/>
      <c r="Q131" s="262"/>
      <c r="R131" s="262"/>
      <c r="S131" s="262"/>
      <c r="T131" s="262"/>
      <c r="U131" s="262"/>
      <c r="V131" s="262"/>
      <c r="W131" s="262"/>
      <c r="X131" s="262"/>
      <c r="Y131" s="262"/>
      <c r="Z131" s="262"/>
      <c r="AA131" s="262"/>
      <c r="AB131" s="262"/>
      <c r="AC131" s="262"/>
      <c r="AD131" s="262"/>
      <c r="AE131" s="262"/>
      <c r="AF131" s="262"/>
      <c r="AG131" s="262"/>
      <c r="AH131" s="262"/>
      <c r="AI131" s="262"/>
    </row>
    <row r="132" spans="1:35" s="264" customFormat="1">
      <c r="A132" s="263"/>
      <c r="B132" s="263"/>
      <c r="C132" s="263"/>
      <c r="D132" s="263"/>
      <c r="E132" s="263"/>
      <c r="F132" s="263"/>
      <c r="G132" s="263"/>
      <c r="H132" s="263"/>
      <c r="I132" s="262"/>
      <c r="J132" s="262"/>
      <c r="K132" s="262"/>
      <c r="L132" s="262"/>
      <c r="M132" s="262"/>
      <c r="N132" s="262"/>
      <c r="O132" s="262"/>
      <c r="P132" s="262"/>
      <c r="Q132" s="262"/>
      <c r="R132" s="262"/>
      <c r="S132" s="262"/>
      <c r="T132" s="262"/>
      <c r="U132" s="262"/>
      <c r="V132" s="262"/>
      <c r="W132" s="262"/>
      <c r="X132" s="262"/>
      <c r="Y132" s="262"/>
      <c r="Z132" s="262"/>
      <c r="AA132" s="262"/>
      <c r="AB132" s="262"/>
      <c r="AC132" s="262"/>
      <c r="AD132" s="262"/>
      <c r="AE132" s="262"/>
      <c r="AF132" s="262"/>
      <c r="AG132" s="262"/>
      <c r="AH132" s="262"/>
      <c r="AI132" s="262"/>
    </row>
    <row r="133" spans="1:35" s="264" customFormat="1">
      <c r="A133" s="263"/>
      <c r="B133" s="263"/>
      <c r="C133" s="263"/>
      <c r="D133" s="263"/>
      <c r="E133" s="263"/>
      <c r="F133" s="263"/>
      <c r="G133" s="263"/>
      <c r="H133" s="263"/>
      <c r="I133" s="262"/>
      <c r="J133" s="262"/>
      <c r="K133" s="262"/>
      <c r="L133" s="262"/>
      <c r="M133" s="262"/>
      <c r="N133" s="262"/>
      <c r="O133" s="262"/>
      <c r="P133" s="262"/>
      <c r="Q133" s="262"/>
      <c r="R133" s="262"/>
      <c r="S133" s="262"/>
      <c r="T133" s="262"/>
      <c r="U133" s="262"/>
      <c r="V133" s="262"/>
      <c r="W133" s="262"/>
      <c r="X133" s="262"/>
      <c r="Y133" s="262"/>
      <c r="Z133" s="262"/>
      <c r="AA133" s="262"/>
      <c r="AB133" s="262"/>
      <c r="AC133" s="262"/>
      <c r="AD133" s="262"/>
      <c r="AE133" s="262"/>
      <c r="AF133" s="262"/>
      <c r="AG133" s="262"/>
      <c r="AH133" s="262"/>
      <c r="AI133" s="262"/>
    </row>
    <row r="134" spans="1:35" s="264" customFormat="1">
      <c r="A134" s="263"/>
      <c r="B134" s="263"/>
      <c r="C134" s="263"/>
      <c r="D134" s="263"/>
      <c r="E134" s="263"/>
      <c r="F134" s="263"/>
      <c r="G134" s="263"/>
      <c r="H134" s="263"/>
      <c r="I134" s="262"/>
      <c r="J134" s="262"/>
      <c r="K134" s="262"/>
      <c r="L134" s="262"/>
      <c r="M134" s="262"/>
      <c r="N134" s="262"/>
      <c r="O134" s="262"/>
      <c r="P134" s="262"/>
      <c r="Q134" s="262"/>
      <c r="R134" s="262"/>
      <c r="S134" s="262"/>
      <c r="T134" s="262"/>
      <c r="U134" s="262"/>
      <c r="V134" s="262"/>
      <c r="W134" s="262"/>
      <c r="X134" s="262"/>
      <c r="Y134" s="262"/>
      <c r="Z134" s="262"/>
      <c r="AA134" s="262"/>
      <c r="AB134" s="262"/>
      <c r="AC134" s="262"/>
      <c r="AD134" s="262"/>
      <c r="AE134" s="262"/>
      <c r="AF134" s="262"/>
      <c r="AG134" s="262"/>
      <c r="AH134" s="262"/>
      <c r="AI134" s="262"/>
    </row>
    <row r="135" spans="1:35" s="264" customFormat="1">
      <c r="A135" s="263"/>
      <c r="B135" s="263"/>
      <c r="C135" s="263"/>
      <c r="D135" s="263"/>
      <c r="E135" s="263"/>
      <c r="F135" s="263"/>
      <c r="G135" s="263"/>
      <c r="H135" s="263"/>
      <c r="I135" s="262"/>
      <c r="J135" s="262"/>
      <c r="K135" s="262"/>
      <c r="L135" s="262"/>
      <c r="M135" s="262"/>
      <c r="N135" s="262"/>
      <c r="O135" s="262"/>
      <c r="P135" s="262"/>
      <c r="Q135" s="262"/>
      <c r="R135" s="262"/>
      <c r="S135" s="262"/>
      <c r="T135" s="262"/>
      <c r="U135" s="262"/>
      <c r="V135" s="262"/>
      <c r="W135" s="262"/>
      <c r="X135" s="262"/>
      <c r="Y135" s="262"/>
      <c r="Z135" s="262"/>
      <c r="AA135" s="262"/>
      <c r="AB135" s="262"/>
      <c r="AC135" s="262"/>
      <c r="AD135" s="262"/>
      <c r="AE135" s="262"/>
      <c r="AF135" s="262"/>
      <c r="AG135" s="262"/>
      <c r="AH135" s="262"/>
      <c r="AI135" s="262"/>
    </row>
    <row r="136" spans="1:35" s="264" customFormat="1">
      <c r="A136" s="263"/>
      <c r="B136" s="263"/>
      <c r="C136" s="263"/>
      <c r="D136" s="263"/>
      <c r="E136" s="263"/>
      <c r="F136" s="263"/>
      <c r="G136" s="263"/>
      <c r="H136" s="263"/>
      <c r="I136" s="262"/>
      <c r="J136" s="262"/>
      <c r="K136" s="262"/>
      <c r="L136" s="262"/>
      <c r="M136" s="262"/>
      <c r="N136" s="262"/>
      <c r="O136" s="262"/>
      <c r="P136" s="262"/>
      <c r="Q136" s="262"/>
      <c r="R136" s="262"/>
      <c r="S136" s="262"/>
      <c r="T136" s="262"/>
      <c r="U136" s="262"/>
      <c r="V136" s="262"/>
      <c r="W136" s="262"/>
      <c r="X136" s="262"/>
      <c r="Y136" s="262"/>
      <c r="Z136" s="262"/>
      <c r="AA136" s="262"/>
      <c r="AB136" s="262"/>
      <c r="AC136" s="262"/>
      <c r="AD136" s="262"/>
      <c r="AE136" s="262"/>
      <c r="AF136" s="262"/>
      <c r="AG136" s="262"/>
      <c r="AH136" s="262"/>
      <c r="AI136" s="262"/>
    </row>
    <row r="137" spans="1:35" s="264" customFormat="1">
      <c r="A137" s="263"/>
      <c r="B137" s="263"/>
      <c r="C137" s="263"/>
      <c r="D137" s="263"/>
      <c r="E137" s="263"/>
      <c r="F137" s="263"/>
      <c r="G137" s="263"/>
      <c r="H137" s="263"/>
      <c r="I137" s="262"/>
      <c r="J137" s="262"/>
      <c r="K137" s="262"/>
      <c r="L137" s="262"/>
      <c r="M137" s="262"/>
      <c r="N137" s="262"/>
      <c r="O137" s="262"/>
      <c r="P137" s="262"/>
      <c r="Q137" s="262"/>
      <c r="R137" s="262"/>
      <c r="S137" s="262"/>
      <c r="T137" s="262"/>
      <c r="U137" s="262"/>
      <c r="V137" s="262"/>
      <c r="W137" s="262"/>
      <c r="X137" s="262"/>
      <c r="Y137" s="262"/>
      <c r="Z137" s="262"/>
      <c r="AA137" s="262"/>
      <c r="AB137" s="262"/>
      <c r="AC137" s="262"/>
      <c r="AD137" s="262"/>
      <c r="AE137" s="262"/>
      <c r="AF137" s="262"/>
      <c r="AG137" s="262"/>
      <c r="AH137" s="262"/>
      <c r="AI137" s="262"/>
    </row>
    <row r="138" spans="1:35" s="264" customFormat="1">
      <c r="A138" s="263"/>
      <c r="B138" s="263"/>
      <c r="C138" s="263"/>
      <c r="D138" s="263"/>
      <c r="E138" s="263"/>
      <c r="F138" s="263"/>
      <c r="G138" s="263"/>
      <c r="H138" s="263"/>
      <c r="I138" s="262"/>
      <c r="J138" s="262"/>
      <c r="K138" s="262"/>
      <c r="L138" s="262"/>
      <c r="M138" s="262"/>
      <c r="N138" s="262"/>
      <c r="O138" s="262"/>
      <c r="P138" s="262"/>
      <c r="Q138" s="262"/>
      <c r="R138" s="262"/>
      <c r="S138" s="262"/>
      <c r="T138" s="262"/>
      <c r="U138" s="262"/>
      <c r="V138" s="262"/>
      <c r="W138" s="262"/>
      <c r="X138" s="262"/>
      <c r="Y138" s="262"/>
      <c r="Z138" s="262"/>
      <c r="AA138" s="262"/>
      <c r="AB138" s="262"/>
      <c r="AC138" s="262"/>
      <c r="AD138" s="262"/>
      <c r="AE138" s="262"/>
      <c r="AF138" s="262"/>
      <c r="AG138" s="262"/>
      <c r="AH138" s="262"/>
      <c r="AI138" s="262"/>
    </row>
    <row r="139" spans="1:35" s="264" customFormat="1">
      <c r="A139" s="263"/>
      <c r="B139" s="263"/>
      <c r="C139" s="263"/>
      <c r="D139" s="263"/>
      <c r="E139" s="263"/>
      <c r="F139" s="263"/>
      <c r="G139" s="263"/>
      <c r="H139" s="263"/>
      <c r="I139" s="262"/>
      <c r="J139" s="262"/>
      <c r="K139" s="262"/>
      <c r="L139" s="262"/>
      <c r="M139" s="262"/>
      <c r="N139" s="262"/>
      <c r="O139" s="262"/>
      <c r="P139" s="262"/>
      <c r="Q139" s="262"/>
      <c r="R139" s="262"/>
      <c r="S139" s="262"/>
      <c r="T139" s="262"/>
      <c r="U139" s="262"/>
      <c r="V139" s="262"/>
      <c r="W139" s="262"/>
      <c r="X139" s="262"/>
      <c r="Y139" s="262"/>
      <c r="Z139" s="262"/>
      <c r="AA139" s="262"/>
      <c r="AB139" s="262"/>
      <c r="AC139" s="262"/>
      <c r="AD139" s="262"/>
      <c r="AE139" s="262"/>
      <c r="AF139" s="262"/>
      <c r="AG139" s="262"/>
      <c r="AH139" s="262"/>
      <c r="AI139" s="262"/>
    </row>
    <row r="140" spans="1:35" s="264" customFormat="1">
      <c r="A140" s="263"/>
      <c r="B140" s="263"/>
      <c r="C140" s="263"/>
      <c r="D140" s="263"/>
      <c r="E140" s="263"/>
      <c r="F140" s="263"/>
      <c r="G140" s="263"/>
      <c r="H140" s="263"/>
      <c r="I140" s="262"/>
      <c r="J140" s="262"/>
      <c r="K140" s="262"/>
      <c r="L140" s="262"/>
      <c r="M140" s="262"/>
      <c r="N140" s="262"/>
      <c r="O140" s="262"/>
      <c r="P140" s="262"/>
      <c r="Q140" s="262"/>
      <c r="R140" s="262"/>
      <c r="S140" s="262"/>
      <c r="T140" s="262"/>
      <c r="U140" s="262"/>
      <c r="V140" s="262"/>
      <c r="W140" s="262"/>
      <c r="X140" s="262"/>
      <c r="Y140" s="262"/>
      <c r="Z140" s="262"/>
      <c r="AA140" s="262"/>
      <c r="AB140" s="262"/>
      <c r="AC140" s="262"/>
      <c r="AD140" s="262"/>
      <c r="AE140" s="262"/>
      <c r="AF140" s="262"/>
      <c r="AG140" s="262"/>
      <c r="AH140" s="262"/>
      <c r="AI140" s="262"/>
    </row>
    <row r="141" spans="1:35" s="264" customFormat="1">
      <c r="A141" s="263"/>
      <c r="B141" s="263"/>
      <c r="C141" s="263"/>
      <c r="D141" s="263"/>
      <c r="E141" s="263"/>
      <c r="F141" s="263"/>
      <c r="G141" s="263"/>
      <c r="H141" s="263"/>
      <c r="I141" s="262"/>
      <c r="J141" s="262"/>
      <c r="K141" s="262"/>
      <c r="L141" s="262"/>
      <c r="M141" s="262"/>
      <c r="N141" s="262"/>
      <c r="O141" s="262"/>
      <c r="P141" s="262"/>
      <c r="Q141" s="262"/>
      <c r="R141" s="262"/>
      <c r="S141" s="262"/>
      <c r="T141" s="262"/>
      <c r="U141" s="262"/>
      <c r="V141" s="262"/>
      <c r="W141" s="262"/>
      <c r="X141" s="262"/>
      <c r="Y141" s="262"/>
      <c r="Z141" s="262"/>
      <c r="AA141" s="262"/>
      <c r="AB141" s="262"/>
      <c r="AC141" s="262"/>
      <c r="AD141" s="262"/>
      <c r="AE141" s="262"/>
      <c r="AF141" s="262"/>
      <c r="AG141" s="262"/>
      <c r="AH141" s="262"/>
      <c r="AI141" s="262"/>
    </row>
    <row r="142" spans="1:35" s="264" customFormat="1">
      <c r="A142" s="263"/>
      <c r="B142" s="263"/>
      <c r="C142" s="263"/>
      <c r="D142" s="263"/>
      <c r="E142" s="263"/>
      <c r="F142" s="263"/>
      <c r="G142" s="263"/>
      <c r="H142" s="263"/>
      <c r="I142" s="262"/>
      <c r="J142" s="262"/>
      <c r="K142" s="262"/>
      <c r="L142" s="262"/>
      <c r="M142" s="262"/>
      <c r="N142" s="262"/>
      <c r="O142" s="262"/>
      <c r="P142" s="262"/>
      <c r="Q142" s="262"/>
      <c r="R142" s="262"/>
      <c r="S142" s="262"/>
      <c r="T142" s="262"/>
      <c r="U142" s="262"/>
      <c r="V142" s="262"/>
      <c r="W142" s="262"/>
      <c r="X142" s="262"/>
      <c r="Y142" s="262"/>
      <c r="Z142" s="262"/>
      <c r="AA142" s="262"/>
      <c r="AB142" s="262"/>
      <c r="AC142" s="262"/>
      <c r="AD142" s="262"/>
      <c r="AE142" s="262"/>
      <c r="AF142" s="262"/>
      <c r="AG142" s="262"/>
      <c r="AH142" s="262"/>
      <c r="AI142" s="262"/>
    </row>
    <row r="143" spans="1:35" s="264" customFormat="1">
      <c r="A143" s="263"/>
      <c r="B143" s="263"/>
      <c r="C143" s="263"/>
      <c r="D143" s="263"/>
      <c r="E143" s="263"/>
      <c r="F143" s="263"/>
      <c r="G143" s="263"/>
      <c r="H143" s="263"/>
      <c r="I143" s="262"/>
      <c r="J143" s="262"/>
      <c r="K143" s="262"/>
      <c r="L143" s="262"/>
      <c r="M143" s="262"/>
      <c r="N143" s="262"/>
      <c r="O143" s="262"/>
      <c r="P143" s="262"/>
      <c r="Q143" s="262"/>
      <c r="R143" s="262"/>
      <c r="S143" s="262"/>
      <c r="T143" s="262"/>
      <c r="U143" s="262"/>
      <c r="V143" s="262"/>
      <c r="W143" s="262"/>
      <c r="X143" s="262"/>
      <c r="Y143" s="262"/>
      <c r="Z143" s="262"/>
      <c r="AA143" s="262"/>
      <c r="AB143" s="262"/>
      <c r="AC143" s="262"/>
      <c r="AD143" s="262"/>
      <c r="AE143" s="262"/>
      <c r="AF143" s="262"/>
      <c r="AG143" s="262"/>
      <c r="AH143" s="262"/>
      <c r="AI143" s="262"/>
    </row>
    <row r="144" spans="1:35" s="264" customFormat="1">
      <c r="A144" s="263"/>
      <c r="B144" s="263"/>
      <c r="C144" s="263"/>
      <c r="D144" s="263"/>
      <c r="E144" s="263"/>
      <c r="F144" s="263"/>
      <c r="G144" s="263"/>
      <c r="H144" s="263"/>
      <c r="I144" s="262"/>
      <c r="J144" s="262"/>
      <c r="K144" s="262"/>
      <c r="L144" s="262"/>
      <c r="M144" s="262"/>
      <c r="N144" s="262"/>
      <c r="O144" s="262"/>
      <c r="P144" s="262"/>
      <c r="Q144" s="262"/>
      <c r="R144" s="262"/>
      <c r="S144" s="262"/>
      <c r="T144" s="262"/>
      <c r="U144" s="262"/>
      <c r="V144" s="262"/>
      <c r="W144" s="262"/>
      <c r="X144" s="262"/>
      <c r="Y144" s="262"/>
      <c r="Z144" s="262"/>
      <c r="AA144" s="262"/>
      <c r="AB144" s="262"/>
      <c r="AC144" s="262"/>
      <c r="AD144" s="262"/>
      <c r="AE144" s="262"/>
      <c r="AF144" s="262"/>
      <c r="AG144" s="262"/>
      <c r="AH144" s="262"/>
      <c r="AI144" s="262"/>
    </row>
    <row r="145" spans="1:35" s="264" customFormat="1">
      <c r="A145" s="263"/>
      <c r="B145" s="263"/>
      <c r="C145" s="263"/>
      <c r="D145" s="263"/>
      <c r="E145" s="263"/>
      <c r="F145" s="263"/>
      <c r="G145" s="263"/>
      <c r="H145" s="263"/>
      <c r="I145" s="262"/>
      <c r="J145" s="262"/>
      <c r="K145" s="262"/>
      <c r="L145" s="262"/>
      <c r="M145" s="262"/>
      <c r="N145" s="262"/>
      <c r="O145" s="262"/>
      <c r="P145" s="262"/>
      <c r="Q145" s="262"/>
      <c r="R145" s="262"/>
      <c r="S145" s="262"/>
      <c r="T145" s="262"/>
      <c r="U145" s="262"/>
      <c r="V145" s="262"/>
      <c r="W145" s="262"/>
      <c r="X145" s="262"/>
      <c r="Y145" s="262"/>
      <c r="Z145" s="262"/>
      <c r="AA145" s="262"/>
      <c r="AB145" s="262"/>
      <c r="AC145" s="262"/>
      <c r="AD145" s="262"/>
      <c r="AE145" s="262"/>
      <c r="AF145" s="262"/>
      <c r="AG145" s="262"/>
      <c r="AH145" s="262"/>
      <c r="AI145" s="262"/>
    </row>
    <row r="146" spans="1:35" s="264" customFormat="1">
      <c r="A146" s="263"/>
      <c r="B146" s="263"/>
      <c r="C146" s="263"/>
      <c r="D146" s="263"/>
      <c r="E146" s="263"/>
      <c r="F146" s="263"/>
      <c r="G146" s="263"/>
      <c r="H146" s="263"/>
      <c r="I146" s="262"/>
      <c r="J146" s="262"/>
      <c r="K146" s="262"/>
      <c r="L146" s="262"/>
      <c r="M146" s="262"/>
      <c r="N146" s="262"/>
      <c r="O146" s="262"/>
      <c r="P146" s="262"/>
      <c r="Q146" s="262"/>
      <c r="R146" s="262"/>
      <c r="S146" s="262"/>
      <c r="T146" s="262"/>
      <c r="U146" s="262"/>
      <c r="V146" s="262"/>
      <c r="W146" s="262"/>
      <c r="X146" s="262"/>
      <c r="Y146" s="262"/>
      <c r="Z146" s="262"/>
      <c r="AA146" s="262"/>
      <c r="AB146" s="262"/>
      <c r="AC146" s="262"/>
      <c r="AD146" s="262"/>
      <c r="AE146" s="262"/>
      <c r="AF146" s="262"/>
      <c r="AG146" s="262"/>
      <c r="AH146" s="262"/>
      <c r="AI146" s="262"/>
    </row>
    <row r="147" spans="1:35" s="264" customFormat="1">
      <c r="A147" s="263"/>
      <c r="B147" s="263"/>
      <c r="C147" s="263"/>
      <c r="D147" s="263"/>
      <c r="E147" s="263"/>
      <c r="F147" s="263"/>
      <c r="G147" s="263"/>
      <c r="H147" s="263"/>
      <c r="I147" s="262"/>
      <c r="J147" s="262"/>
      <c r="K147" s="262"/>
      <c r="L147" s="262"/>
      <c r="M147" s="262"/>
      <c r="N147" s="262"/>
      <c r="O147" s="262"/>
      <c r="P147" s="262"/>
      <c r="Q147" s="262"/>
      <c r="R147" s="262"/>
      <c r="S147" s="262"/>
      <c r="T147" s="262"/>
      <c r="U147" s="262"/>
      <c r="V147" s="262"/>
      <c r="W147" s="262"/>
      <c r="X147" s="262"/>
      <c r="Y147" s="262"/>
      <c r="Z147" s="262"/>
      <c r="AA147" s="262"/>
      <c r="AB147" s="262"/>
      <c r="AC147" s="262"/>
      <c r="AD147" s="262"/>
      <c r="AE147" s="262"/>
      <c r="AF147" s="262"/>
      <c r="AG147" s="262"/>
      <c r="AH147" s="262"/>
      <c r="AI147" s="262"/>
    </row>
    <row r="148" spans="1:35" s="264" customFormat="1">
      <c r="A148" s="263"/>
      <c r="B148" s="263"/>
      <c r="C148" s="263"/>
      <c r="D148" s="263"/>
      <c r="E148" s="263"/>
      <c r="F148" s="263"/>
      <c r="G148" s="263"/>
      <c r="H148" s="263"/>
      <c r="I148" s="262"/>
      <c r="J148" s="262"/>
      <c r="K148" s="262"/>
      <c r="L148" s="262"/>
      <c r="M148" s="262"/>
      <c r="N148" s="262"/>
      <c r="O148" s="262"/>
      <c r="P148" s="262"/>
      <c r="Q148" s="262"/>
      <c r="R148" s="262"/>
      <c r="S148" s="262"/>
      <c r="T148" s="262"/>
      <c r="U148" s="262"/>
      <c r="V148" s="262"/>
      <c r="W148" s="262"/>
      <c r="X148" s="262"/>
      <c r="Y148" s="262"/>
      <c r="Z148" s="262"/>
      <c r="AA148" s="262"/>
      <c r="AB148" s="262"/>
      <c r="AC148" s="262"/>
      <c r="AD148" s="262"/>
      <c r="AE148" s="262"/>
      <c r="AF148" s="262"/>
      <c r="AG148" s="262"/>
      <c r="AH148" s="262"/>
      <c r="AI148" s="262"/>
    </row>
    <row r="149" spans="1:35" s="264" customFormat="1">
      <c r="A149" s="263"/>
      <c r="B149" s="263"/>
      <c r="C149" s="263"/>
      <c r="D149" s="263"/>
      <c r="E149" s="263"/>
      <c r="F149" s="263"/>
      <c r="G149" s="263"/>
      <c r="H149" s="263"/>
      <c r="I149" s="262"/>
      <c r="J149" s="262"/>
      <c r="K149" s="262"/>
      <c r="L149" s="262"/>
      <c r="M149" s="262"/>
      <c r="N149" s="262"/>
      <c r="O149" s="262"/>
      <c r="P149" s="262"/>
      <c r="Q149" s="262"/>
      <c r="R149" s="262"/>
      <c r="S149" s="262"/>
      <c r="T149" s="262"/>
      <c r="U149" s="262"/>
      <c r="V149" s="262"/>
      <c r="W149" s="262"/>
      <c r="X149" s="262"/>
      <c r="Y149" s="262"/>
      <c r="Z149" s="262"/>
      <c r="AA149" s="262"/>
      <c r="AB149" s="262"/>
      <c r="AC149" s="262"/>
      <c r="AD149" s="262"/>
      <c r="AE149" s="262"/>
      <c r="AF149" s="262"/>
      <c r="AG149" s="262"/>
      <c r="AH149" s="262"/>
      <c r="AI149" s="262"/>
    </row>
    <row r="150" spans="1:35" s="264" customFormat="1">
      <c r="A150" s="263"/>
      <c r="B150" s="263"/>
      <c r="C150" s="263"/>
      <c r="D150" s="263"/>
      <c r="E150" s="263"/>
      <c r="F150" s="263"/>
      <c r="G150" s="263"/>
      <c r="H150" s="263"/>
      <c r="I150" s="262"/>
      <c r="J150" s="262"/>
      <c r="K150" s="262"/>
      <c r="L150" s="262"/>
      <c r="M150" s="262"/>
      <c r="N150" s="262"/>
      <c r="O150" s="262"/>
      <c r="P150" s="262"/>
      <c r="Q150" s="262"/>
      <c r="R150" s="262"/>
      <c r="S150" s="262"/>
      <c r="T150" s="262"/>
      <c r="U150" s="262"/>
      <c r="V150" s="262"/>
      <c r="W150" s="262"/>
      <c r="X150" s="262"/>
      <c r="Y150" s="262"/>
      <c r="Z150" s="262"/>
      <c r="AA150" s="262"/>
      <c r="AB150" s="262"/>
      <c r="AC150" s="262"/>
      <c r="AD150" s="262"/>
      <c r="AE150" s="262"/>
      <c r="AF150" s="262"/>
      <c r="AG150" s="262"/>
      <c r="AH150" s="262"/>
      <c r="AI150" s="262"/>
    </row>
    <row r="151" spans="1:35" s="264" customFormat="1">
      <c r="A151" s="263"/>
      <c r="B151" s="263"/>
      <c r="C151" s="263"/>
      <c r="D151" s="263"/>
      <c r="E151" s="263"/>
      <c r="F151" s="263"/>
      <c r="G151" s="263"/>
      <c r="H151" s="263"/>
      <c r="I151" s="262"/>
      <c r="J151" s="262"/>
      <c r="K151" s="262"/>
      <c r="L151" s="262"/>
      <c r="M151" s="262"/>
      <c r="N151" s="262"/>
      <c r="O151" s="262"/>
      <c r="P151" s="262"/>
      <c r="Q151" s="262"/>
      <c r="R151" s="262"/>
      <c r="S151" s="262"/>
      <c r="T151" s="262"/>
      <c r="U151" s="262"/>
      <c r="V151" s="262"/>
      <c r="W151" s="262"/>
      <c r="X151" s="262"/>
      <c r="Y151" s="262"/>
      <c r="Z151" s="262"/>
      <c r="AA151" s="262"/>
      <c r="AB151" s="262"/>
      <c r="AC151" s="262"/>
      <c r="AD151" s="262"/>
      <c r="AE151" s="262"/>
      <c r="AF151" s="262"/>
      <c r="AG151" s="262"/>
      <c r="AH151" s="262"/>
      <c r="AI151" s="262"/>
    </row>
    <row r="152" spans="1:35" s="264" customFormat="1">
      <c r="A152" s="263"/>
      <c r="B152" s="263"/>
      <c r="C152" s="263"/>
      <c r="D152" s="263"/>
      <c r="E152" s="263"/>
      <c r="F152" s="263"/>
      <c r="G152" s="263"/>
      <c r="H152" s="263"/>
      <c r="I152" s="262"/>
      <c r="J152" s="262"/>
      <c r="K152" s="262"/>
      <c r="L152" s="262"/>
      <c r="M152" s="262"/>
      <c r="N152" s="262"/>
      <c r="O152" s="262"/>
      <c r="P152" s="262"/>
      <c r="Q152" s="262"/>
      <c r="R152" s="262"/>
      <c r="S152" s="262"/>
      <c r="T152" s="262"/>
      <c r="U152" s="262"/>
      <c r="V152" s="262"/>
      <c r="W152" s="262"/>
      <c r="X152" s="262"/>
      <c r="Y152" s="262"/>
      <c r="Z152" s="262"/>
      <c r="AA152" s="262"/>
      <c r="AB152" s="262"/>
      <c r="AC152" s="262"/>
      <c r="AD152" s="262"/>
      <c r="AE152" s="262"/>
      <c r="AF152" s="262"/>
      <c r="AG152" s="262"/>
      <c r="AH152" s="262"/>
      <c r="AI152" s="262"/>
    </row>
    <row r="153" spans="1:35" s="264" customFormat="1">
      <c r="A153" s="263"/>
      <c r="B153" s="263"/>
      <c r="C153" s="263"/>
      <c r="D153" s="263"/>
      <c r="E153" s="263"/>
      <c r="F153" s="263"/>
      <c r="G153" s="263"/>
      <c r="H153" s="263"/>
      <c r="I153" s="262"/>
      <c r="J153" s="262"/>
      <c r="K153" s="262"/>
      <c r="L153" s="262"/>
      <c r="M153" s="262"/>
      <c r="N153" s="262"/>
      <c r="O153" s="262"/>
      <c r="P153" s="262"/>
      <c r="Q153" s="262"/>
      <c r="R153" s="262"/>
      <c r="S153" s="262"/>
      <c r="T153" s="262"/>
      <c r="U153" s="262"/>
      <c r="V153" s="262"/>
      <c r="W153" s="262"/>
      <c r="X153" s="262"/>
      <c r="Y153" s="262"/>
      <c r="Z153" s="262"/>
      <c r="AA153" s="262"/>
      <c r="AB153" s="262"/>
      <c r="AC153" s="262"/>
      <c r="AD153" s="262"/>
      <c r="AE153" s="262"/>
      <c r="AF153" s="262"/>
      <c r="AG153" s="262"/>
      <c r="AH153" s="262"/>
      <c r="AI153" s="262"/>
    </row>
    <row r="154" spans="1:35" s="264" customFormat="1">
      <c r="A154" s="263"/>
      <c r="B154" s="263"/>
      <c r="C154" s="263"/>
      <c r="D154" s="263"/>
      <c r="E154" s="263"/>
      <c r="F154" s="263"/>
      <c r="G154" s="263"/>
      <c r="H154" s="263"/>
      <c r="I154" s="262"/>
      <c r="J154" s="262"/>
      <c r="K154" s="262"/>
      <c r="L154" s="262"/>
      <c r="M154" s="262"/>
      <c r="N154" s="262"/>
      <c r="O154" s="262"/>
      <c r="P154" s="262"/>
      <c r="Q154" s="262"/>
      <c r="R154" s="262"/>
      <c r="S154" s="262"/>
      <c r="T154" s="262"/>
      <c r="U154" s="262"/>
      <c r="V154" s="262"/>
      <c r="W154" s="262"/>
      <c r="X154" s="262"/>
      <c r="Y154" s="262"/>
      <c r="Z154" s="262"/>
      <c r="AA154" s="262"/>
      <c r="AB154" s="262"/>
      <c r="AC154" s="262"/>
      <c r="AD154" s="262"/>
      <c r="AE154" s="262"/>
      <c r="AF154" s="262"/>
      <c r="AG154" s="262"/>
      <c r="AH154" s="262"/>
      <c r="AI154" s="262"/>
    </row>
    <row r="155" spans="1:35" s="264" customFormat="1">
      <c r="A155" s="263"/>
      <c r="B155" s="263"/>
      <c r="C155" s="263"/>
      <c r="D155" s="263"/>
      <c r="E155" s="263"/>
      <c r="F155" s="263"/>
      <c r="G155" s="263"/>
      <c r="H155" s="263"/>
      <c r="I155" s="262"/>
      <c r="J155" s="262"/>
      <c r="K155" s="262"/>
      <c r="L155" s="262"/>
      <c r="M155" s="262"/>
      <c r="N155" s="262"/>
      <c r="O155" s="262"/>
      <c r="P155" s="262"/>
      <c r="Q155" s="262"/>
      <c r="R155" s="262"/>
      <c r="S155" s="262"/>
      <c r="T155" s="262"/>
      <c r="U155" s="262"/>
      <c r="V155" s="262"/>
      <c r="W155" s="262"/>
      <c r="X155" s="262"/>
      <c r="Y155" s="262"/>
      <c r="Z155" s="262"/>
      <c r="AA155" s="262"/>
      <c r="AB155" s="262"/>
      <c r="AC155" s="262"/>
      <c r="AD155" s="262"/>
      <c r="AE155" s="262"/>
      <c r="AF155" s="262"/>
      <c r="AG155" s="262"/>
      <c r="AH155" s="262"/>
      <c r="AI155" s="262"/>
    </row>
    <row r="156" spans="1:35" s="264" customFormat="1">
      <c r="A156" s="263"/>
      <c r="B156" s="263"/>
      <c r="C156" s="263"/>
      <c r="D156" s="263"/>
      <c r="E156" s="263"/>
      <c r="F156" s="263"/>
      <c r="G156" s="263"/>
      <c r="H156" s="263"/>
      <c r="I156" s="262"/>
      <c r="J156" s="262"/>
      <c r="K156" s="262"/>
      <c r="L156" s="262"/>
      <c r="M156" s="262"/>
      <c r="N156" s="262"/>
      <c r="O156" s="262"/>
      <c r="P156" s="262"/>
      <c r="Q156" s="262"/>
      <c r="R156" s="262"/>
      <c r="S156" s="262"/>
      <c r="T156" s="262"/>
      <c r="U156" s="262"/>
      <c r="V156" s="262"/>
      <c r="W156" s="262"/>
      <c r="X156" s="262"/>
      <c r="Y156" s="262"/>
      <c r="Z156" s="262"/>
      <c r="AA156" s="262"/>
      <c r="AB156" s="262"/>
      <c r="AC156" s="262"/>
      <c r="AD156" s="262"/>
      <c r="AE156" s="262"/>
      <c r="AF156" s="262"/>
      <c r="AG156" s="262"/>
      <c r="AH156" s="262"/>
      <c r="AI156" s="262"/>
    </row>
    <row r="157" spans="1:35" s="264" customFormat="1">
      <c r="A157" s="263"/>
      <c r="B157" s="263"/>
      <c r="C157" s="263"/>
      <c r="D157" s="263"/>
      <c r="E157" s="263"/>
      <c r="F157" s="263"/>
      <c r="G157" s="263"/>
      <c r="H157" s="263"/>
      <c r="I157" s="262"/>
      <c r="J157" s="262"/>
      <c r="K157" s="262"/>
      <c r="L157" s="262"/>
      <c r="M157" s="262"/>
      <c r="N157" s="262"/>
      <c r="O157" s="262"/>
      <c r="P157" s="262"/>
      <c r="Q157" s="262"/>
      <c r="R157" s="262"/>
      <c r="S157" s="262"/>
      <c r="T157" s="262"/>
      <c r="U157" s="262"/>
      <c r="V157" s="262"/>
      <c r="W157" s="262"/>
      <c r="X157" s="262"/>
      <c r="Y157" s="262"/>
      <c r="Z157" s="262"/>
      <c r="AA157" s="262"/>
      <c r="AB157" s="262"/>
      <c r="AC157" s="262"/>
      <c r="AD157" s="262"/>
      <c r="AE157" s="262"/>
      <c r="AF157" s="262"/>
      <c r="AG157" s="262"/>
      <c r="AH157" s="262"/>
      <c r="AI157" s="262"/>
    </row>
    <row r="158" spans="1:35" s="264" customFormat="1">
      <c r="A158" s="263"/>
      <c r="B158" s="263"/>
      <c r="C158" s="263"/>
      <c r="D158" s="263"/>
      <c r="E158" s="263"/>
      <c r="F158" s="263"/>
      <c r="G158" s="263"/>
      <c r="H158" s="263"/>
      <c r="I158" s="262"/>
      <c r="J158" s="262"/>
      <c r="K158" s="262"/>
      <c r="L158" s="262"/>
      <c r="M158" s="262"/>
      <c r="N158" s="262"/>
      <c r="O158" s="262"/>
      <c r="P158" s="262"/>
      <c r="Q158" s="262"/>
      <c r="R158" s="262"/>
      <c r="S158" s="262"/>
      <c r="T158" s="262"/>
      <c r="U158" s="262"/>
      <c r="V158" s="262"/>
      <c r="W158" s="262"/>
      <c r="X158" s="262"/>
      <c r="Y158" s="262"/>
      <c r="Z158" s="262"/>
      <c r="AA158" s="262"/>
      <c r="AB158" s="262"/>
      <c r="AC158" s="262"/>
      <c r="AD158" s="262"/>
      <c r="AE158" s="262"/>
      <c r="AF158" s="262"/>
      <c r="AG158" s="262"/>
      <c r="AH158" s="262"/>
      <c r="AI158" s="262"/>
    </row>
    <row r="159" spans="1:35" s="264" customFormat="1">
      <c r="A159" s="263"/>
      <c r="B159" s="263"/>
      <c r="C159" s="263"/>
      <c r="D159" s="263"/>
      <c r="E159" s="263"/>
      <c r="F159" s="263"/>
      <c r="G159" s="263"/>
      <c r="H159" s="263"/>
      <c r="I159" s="262"/>
      <c r="J159" s="262"/>
      <c r="K159" s="262"/>
      <c r="L159" s="262"/>
      <c r="M159" s="262"/>
      <c r="N159" s="262"/>
      <c r="O159" s="262"/>
      <c r="P159" s="262"/>
      <c r="Q159" s="262"/>
      <c r="R159" s="262"/>
      <c r="S159" s="262"/>
      <c r="T159" s="262"/>
      <c r="U159" s="262"/>
      <c r="V159" s="262"/>
      <c r="W159" s="262"/>
      <c r="X159" s="262"/>
      <c r="Y159" s="262"/>
      <c r="Z159" s="262"/>
      <c r="AA159" s="262"/>
      <c r="AB159" s="262"/>
      <c r="AC159" s="262"/>
      <c r="AD159" s="262"/>
      <c r="AE159" s="262"/>
      <c r="AF159" s="262"/>
      <c r="AG159" s="262"/>
      <c r="AH159" s="262"/>
      <c r="AI159" s="262"/>
    </row>
    <row r="160" spans="1:35" s="264" customFormat="1">
      <c r="A160" s="263"/>
      <c r="B160" s="263"/>
      <c r="C160" s="263"/>
      <c r="D160" s="263"/>
      <c r="E160" s="263"/>
      <c r="F160" s="263"/>
      <c r="G160" s="263"/>
      <c r="H160" s="263"/>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row>
    <row r="161" spans="1:35" s="264" customFormat="1">
      <c r="A161" s="263"/>
      <c r="B161" s="263"/>
      <c r="C161" s="263"/>
      <c r="D161" s="263"/>
      <c r="E161" s="263"/>
      <c r="F161" s="263"/>
      <c r="G161" s="263"/>
      <c r="H161" s="263"/>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row>
    <row r="162" spans="1:35" s="264" customFormat="1">
      <c r="A162" s="263"/>
      <c r="B162" s="263"/>
      <c r="C162" s="263"/>
      <c r="D162" s="263"/>
      <c r="E162" s="263"/>
      <c r="F162" s="263"/>
      <c r="G162" s="263"/>
      <c r="H162" s="263"/>
      <c r="I162" s="262"/>
      <c r="J162" s="262"/>
      <c r="K162" s="262"/>
      <c r="L162" s="262"/>
      <c r="M162" s="262"/>
      <c r="N162" s="262"/>
      <c r="O162" s="262"/>
      <c r="P162" s="262"/>
      <c r="Q162" s="262"/>
      <c r="R162" s="262"/>
      <c r="S162" s="262"/>
      <c r="T162" s="262"/>
      <c r="U162" s="262"/>
      <c r="V162" s="262"/>
      <c r="W162" s="262"/>
      <c r="X162" s="262"/>
      <c r="Y162" s="262"/>
      <c r="Z162" s="262"/>
      <c r="AA162" s="262"/>
      <c r="AB162" s="262"/>
      <c r="AC162" s="262"/>
      <c r="AD162" s="262"/>
      <c r="AE162" s="262"/>
      <c r="AF162" s="262"/>
      <c r="AG162" s="262"/>
      <c r="AH162" s="262"/>
      <c r="AI162" s="262"/>
    </row>
    <row r="163" spans="1:35" s="264" customFormat="1">
      <c r="A163" s="263"/>
      <c r="B163" s="263"/>
      <c r="C163" s="263"/>
      <c r="D163" s="263"/>
      <c r="E163" s="263"/>
      <c r="F163" s="263"/>
      <c r="G163" s="263"/>
      <c r="H163" s="263"/>
      <c r="I163" s="262"/>
      <c r="J163" s="262"/>
      <c r="K163" s="262"/>
      <c r="L163" s="262"/>
      <c r="M163" s="262"/>
      <c r="N163" s="262"/>
      <c r="O163" s="262"/>
      <c r="P163" s="262"/>
      <c r="Q163" s="262"/>
      <c r="R163" s="262"/>
      <c r="S163" s="262"/>
      <c r="T163" s="262"/>
      <c r="U163" s="262"/>
      <c r="V163" s="262"/>
      <c r="W163" s="262"/>
      <c r="X163" s="262"/>
      <c r="Y163" s="262"/>
      <c r="Z163" s="262"/>
      <c r="AA163" s="262"/>
      <c r="AB163" s="262"/>
      <c r="AC163" s="262"/>
      <c r="AD163" s="262"/>
      <c r="AE163" s="262"/>
      <c r="AF163" s="262"/>
      <c r="AG163" s="262"/>
      <c r="AH163" s="262"/>
      <c r="AI163" s="262"/>
    </row>
    <row r="164" spans="1:35" s="264" customFormat="1">
      <c r="A164" s="263"/>
      <c r="B164" s="263"/>
      <c r="C164" s="263"/>
      <c r="D164" s="263"/>
      <c r="E164" s="263"/>
      <c r="F164" s="263"/>
      <c r="G164" s="263"/>
      <c r="H164" s="263"/>
      <c r="I164" s="262"/>
      <c r="J164" s="262"/>
      <c r="K164" s="262"/>
      <c r="L164" s="262"/>
      <c r="M164" s="262"/>
      <c r="N164" s="262"/>
      <c r="O164" s="262"/>
      <c r="P164" s="262"/>
      <c r="Q164" s="262"/>
      <c r="R164" s="262"/>
      <c r="S164" s="262"/>
      <c r="T164" s="262"/>
      <c r="U164" s="262"/>
      <c r="V164" s="262"/>
      <c r="W164" s="262"/>
      <c r="X164" s="262"/>
      <c r="Y164" s="262"/>
      <c r="Z164" s="262"/>
      <c r="AA164" s="262"/>
      <c r="AB164" s="262"/>
      <c r="AC164" s="262"/>
      <c r="AD164" s="262"/>
      <c r="AE164" s="262"/>
      <c r="AF164" s="262"/>
      <c r="AG164" s="262"/>
      <c r="AH164" s="262"/>
      <c r="AI164" s="262"/>
    </row>
    <row r="165" spans="1:35" s="264" customFormat="1">
      <c r="A165" s="263"/>
      <c r="B165" s="263"/>
      <c r="C165" s="263"/>
      <c r="D165" s="263"/>
      <c r="E165" s="263"/>
      <c r="F165" s="263"/>
      <c r="G165" s="263"/>
      <c r="H165" s="263"/>
      <c r="I165" s="262"/>
      <c r="J165" s="262"/>
      <c r="K165" s="262"/>
      <c r="L165" s="262"/>
      <c r="M165" s="262"/>
      <c r="N165" s="262"/>
      <c r="O165" s="262"/>
      <c r="P165" s="262"/>
      <c r="Q165" s="262"/>
      <c r="R165" s="262"/>
      <c r="S165" s="262"/>
      <c r="T165" s="262"/>
      <c r="U165" s="262"/>
      <c r="V165" s="262"/>
      <c r="W165" s="262"/>
      <c r="X165" s="262"/>
      <c r="Y165" s="262"/>
      <c r="Z165" s="262"/>
      <c r="AA165" s="262"/>
      <c r="AB165" s="262"/>
      <c r="AC165" s="262"/>
      <c r="AD165" s="262"/>
      <c r="AE165" s="262"/>
      <c r="AF165" s="262"/>
      <c r="AG165" s="262"/>
      <c r="AH165" s="262"/>
      <c r="AI165" s="262"/>
    </row>
    <row r="166" spans="1:35" s="264" customFormat="1">
      <c r="A166" s="263"/>
      <c r="B166" s="263"/>
      <c r="C166" s="263"/>
      <c r="D166" s="263"/>
      <c r="E166" s="263"/>
      <c r="F166" s="263"/>
      <c r="G166" s="263"/>
      <c r="H166" s="263"/>
      <c r="I166" s="262"/>
      <c r="J166" s="262"/>
      <c r="K166" s="262"/>
      <c r="L166" s="262"/>
      <c r="M166" s="262"/>
      <c r="N166" s="262"/>
      <c r="O166" s="262"/>
      <c r="P166" s="262"/>
      <c r="Q166" s="262"/>
      <c r="R166" s="262"/>
      <c r="S166" s="262"/>
      <c r="T166" s="262"/>
      <c r="U166" s="262"/>
      <c r="V166" s="262"/>
      <c r="W166" s="262"/>
      <c r="X166" s="262"/>
      <c r="Y166" s="262"/>
      <c r="Z166" s="262"/>
      <c r="AA166" s="262"/>
      <c r="AB166" s="262"/>
      <c r="AC166" s="262"/>
      <c r="AD166" s="262"/>
      <c r="AE166" s="262"/>
      <c r="AF166" s="262"/>
      <c r="AG166" s="262"/>
      <c r="AH166" s="262"/>
      <c r="AI166" s="262"/>
    </row>
    <row r="167" spans="1:35" s="264" customFormat="1">
      <c r="A167" s="263"/>
      <c r="B167" s="263"/>
      <c r="C167" s="263"/>
      <c r="D167" s="263"/>
      <c r="E167" s="263"/>
      <c r="F167" s="263"/>
      <c r="G167" s="263"/>
      <c r="H167" s="263"/>
      <c r="I167" s="262"/>
      <c r="J167" s="262"/>
      <c r="K167" s="262"/>
      <c r="L167" s="262"/>
      <c r="M167" s="262"/>
      <c r="N167" s="262"/>
      <c r="O167" s="262"/>
      <c r="P167" s="262"/>
      <c r="Q167" s="262"/>
      <c r="R167" s="262"/>
      <c r="S167" s="262"/>
      <c r="T167" s="262"/>
      <c r="U167" s="262"/>
      <c r="V167" s="262"/>
      <c r="W167" s="262"/>
      <c r="X167" s="262"/>
      <c r="Y167" s="262"/>
      <c r="Z167" s="262"/>
      <c r="AA167" s="262"/>
      <c r="AB167" s="262"/>
      <c r="AC167" s="262"/>
      <c r="AD167" s="262"/>
      <c r="AE167" s="262"/>
      <c r="AF167" s="262"/>
      <c r="AG167" s="262"/>
      <c r="AH167" s="262"/>
      <c r="AI167" s="262"/>
    </row>
    <row r="168" spans="1:35" s="264" customFormat="1">
      <c r="A168" s="263"/>
      <c r="B168" s="263"/>
      <c r="C168" s="263"/>
      <c r="D168" s="263"/>
      <c r="E168" s="263"/>
      <c r="F168" s="263"/>
      <c r="G168" s="263"/>
      <c r="H168" s="263"/>
      <c r="I168" s="262"/>
      <c r="J168" s="262"/>
      <c r="K168" s="262"/>
      <c r="L168" s="262"/>
      <c r="M168" s="262"/>
      <c r="N168" s="262"/>
      <c r="O168" s="262"/>
      <c r="P168" s="262"/>
      <c r="Q168" s="262"/>
      <c r="R168" s="262"/>
      <c r="S168" s="262"/>
      <c r="T168" s="262"/>
      <c r="U168" s="262"/>
      <c r="V168" s="262"/>
      <c r="W168" s="262"/>
      <c r="X168" s="262"/>
      <c r="Y168" s="262"/>
      <c r="Z168" s="262"/>
      <c r="AA168" s="262"/>
      <c r="AB168" s="262"/>
      <c r="AC168" s="262"/>
      <c r="AD168" s="262"/>
      <c r="AE168" s="262"/>
      <c r="AF168" s="262"/>
      <c r="AG168" s="262"/>
      <c r="AH168" s="262"/>
      <c r="AI168" s="262"/>
    </row>
    <row r="169" spans="1:35" s="264" customFormat="1">
      <c r="A169" s="263"/>
      <c r="B169" s="263"/>
      <c r="C169" s="263"/>
      <c r="D169" s="263"/>
      <c r="E169" s="263"/>
      <c r="F169" s="263"/>
      <c r="G169" s="263"/>
      <c r="H169" s="263"/>
      <c r="I169" s="262"/>
      <c r="J169" s="262"/>
      <c r="K169" s="262"/>
      <c r="L169" s="262"/>
      <c r="M169" s="262"/>
      <c r="N169" s="262"/>
      <c r="O169" s="262"/>
      <c r="P169" s="262"/>
      <c r="Q169" s="262"/>
      <c r="R169" s="262"/>
      <c r="S169" s="262"/>
      <c r="T169" s="262"/>
      <c r="U169" s="262"/>
      <c r="V169" s="262"/>
      <c r="W169" s="262"/>
      <c r="X169" s="262"/>
      <c r="Y169" s="262"/>
      <c r="Z169" s="262"/>
      <c r="AA169" s="262"/>
      <c r="AB169" s="262"/>
      <c r="AC169" s="262"/>
      <c r="AD169" s="262"/>
      <c r="AE169" s="262"/>
      <c r="AF169" s="262"/>
      <c r="AG169" s="262"/>
      <c r="AH169" s="262"/>
      <c r="AI169" s="262"/>
    </row>
    <row r="170" spans="1:35" s="264" customFormat="1">
      <c r="A170" s="263"/>
      <c r="B170" s="263"/>
      <c r="C170" s="263"/>
      <c r="D170" s="263"/>
      <c r="E170" s="263"/>
      <c r="F170" s="263"/>
      <c r="G170" s="263"/>
      <c r="H170" s="263"/>
      <c r="I170" s="262"/>
      <c r="J170" s="262"/>
      <c r="K170" s="262"/>
      <c r="L170" s="262"/>
      <c r="M170" s="262"/>
      <c r="N170" s="262"/>
      <c r="O170" s="262"/>
      <c r="P170" s="262"/>
      <c r="Q170" s="262"/>
      <c r="R170" s="262"/>
      <c r="S170" s="262"/>
      <c r="T170" s="262"/>
      <c r="U170" s="262"/>
      <c r="V170" s="262"/>
      <c r="W170" s="262"/>
      <c r="X170" s="262"/>
      <c r="Y170" s="262"/>
      <c r="Z170" s="262"/>
      <c r="AA170" s="262"/>
      <c r="AB170" s="262"/>
      <c r="AC170" s="262"/>
      <c r="AD170" s="262"/>
      <c r="AE170" s="262"/>
      <c r="AF170" s="262"/>
      <c r="AG170" s="262"/>
      <c r="AH170" s="262"/>
      <c r="AI170" s="262"/>
    </row>
    <row r="171" spans="1:35" s="264" customFormat="1">
      <c r="A171" s="263"/>
      <c r="B171" s="263"/>
      <c r="C171" s="263"/>
      <c r="D171" s="263"/>
      <c r="E171" s="263"/>
      <c r="F171" s="263"/>
      <c r="G171" s="263"/>
      <c r="H171" s="263"/>
      <c r="I171" s="262"/>
      <c r="J171" s="262"/>
      <c r="K171" s="262"/>
      <c r="L171" s="262"/>
      <c r="M171" s="262"/>
      <c r="N171" s="262"/>
      <c r="O171" s="262"/>
      <c r="P171" s="262"/>
      <c r="Q171" s="262"/>
      <c r="R171" s="262"/>
      <c r="S171" s="262"/>
      <c r="T171" s="262"/>
      <c r="U171" s="262"/>
      <c r="V171" s="262"/>
      <c r="W171" s="262"/>
      <c r="X171" s="262"/>
      <c r="Y171" s="262"/>
      <c r="Z171" s="262"/>
      <c r="AA171" s="262"/>
      <c r="AB171" s="262"/>
      <c r="AC171" s="262"/>
      <c r="AD171" s="262"/>
      <c r="AE171" s="262"/>
      <c r="AF171" s="262"/>
      <c r="AG171" s="262"/>
      <c r="AH171" s="262"/>
      <c r="AI171" s="262"/>
    </row>
    <row r="172" spans="1:35" s="264" customFormat="1">
      <c r="A172" s="263"/>
      <c r="B172" s="263"/>
      <c r="C172" s="263"/>
      <c r="D172" s="263"/>
      <c r="E172" s="263"/>
      <c r="F172" s="263"/>
      <c r="G172" s="263"/>
      <c r="H172" s="263"/>
      <c r="I172" s="262"/>
      <c r="J172" s="262"/>
      <c r="K172" s="262"/>
      <c r="L172" s="262"/>
      <c r="M172" s="262"/>
      <c r="N172" s="262"/>
      <c r="O172" s="262"/>
      <c r="P172" s="262"/>
      <c r="Q172" s="262"/>
      <c r="R172" s="262"/>
      <c r="S172" s="262"/>
      <c r="T172" s="262"/>
      <c r="U172" s="262"/>
      <c r="V172" s="262"/>
      <c r="W172" s="262"/>
      <c r="X172" s="262"/>
      <c r="Y172" s="262"/>
      <c r="Z172" s="262"/>
      <c r="AA172" s="262"/>
      <c r="AB172" s="262"/>
      <c r="AC172" s="262"/>
      <c r="AD172" s="262"/>
      <c r="AE172" s="262"/>
      <c r="AF172" s="262"/>
      <c r="AG172" s="262"/>
      <c r="AH172" s="262"/>
      <c r="AI172" s="262"/>
    </row>
    <row r="173" spans="1:35" s="264" customFormat="1">
      <c r="A173" s="263"/>
      <c r="B173" s="263"/>
      <c r="C173" s="263"/>
      <c r="D173" s="263"/>
      <c r="E173" s="263"/>
      <c r="F173" s="263"/>
      <c r="G173" s="263"/>
      <c r="H173" s="263"/>
      <c r="I173" s="262"/>
      <c r="J173" s="262"/>
      <c r="K173" s="262"/>
      <c r="L173" s="262"/>
      <c r="M173" s="262"/>
      <c r="N173" s="262"/>
      <c r="O173" s="262"/>
      <c r="P173" s="262"/>
      <c r="Q173" s="262"/>
      <c r="R173" s="262"/>
      <c r="S173" s="262"/>
      <c r="T173" s="262"/>
      <c r="U173" s="262"/>
      <c r="V173" s="262"/>
      <c r="W173" s="262"/>
      <c r="X173" s="262"/>
      <c r="Y173" s="262"/>
      <c r="Z173" s="262"/>
      <c r="AA173" s="262"/>
      <c r="AB173" s="262"/>
      <c r="AC173" s="262"/>
      <c r="AD173" s="262"/>
      <c r="AE173" s="262"/>
      <c r="AF173" s="262"/>
      <c r="AG173" s="262"/>
      <c r="AH173" s="262"/>
      <c r="AI173" s="262"/>
    </row>
    <row r="174" spans="1:35" s="264" customFormat="1">
      <c r="A174" s="263"/>
      <c r="B174" s="263"/>
      <c r="C174" s="263"/>
      <c r="D174" s="263"/>
      <c r="E174" s="263"/>
      <c r="F174" s="263"/>
      <c r="G174" s="263"/>
      <c r="H174" s="263"/>
      <c r="I174" s="262"/>
      <c r="J174" s="262"/>
      <c r="K174" s="262"/>
      <c r="L174" s="262"/>
      <c r="M174" s="262"/>
      <c r="N174" s="262"/>
      <c r="O174" s="262"/>
      <c r="P174" s="262"/>
      <c r="Q174" s="262"/>
      <c r="R174" s="262"/>
      <c r="S174" s="262"/>
      <c r="T174" s="262"/>
      <c r="U174" s="262"/>
      <c r="V174" s="262"/>
      <c r="W174" s="262"/>
      <c r="X174" s="262"/>
      <c r="Y174" s="262"/>
      <c r="Z174" s="262"/>
      <c r="AA174" s="262"/>
      <c r="AB174" s="262"/>
      <c r="AC174" s="262"/>
      <c r="AD174" s="262"/>
      <c r="AE174" s="262"/>
      <c r="AF174" s="262"/>
      <c r="AG174" s="262"/>
      <c r="AH174" s="262"/>
      <c r="AI174" s="262"/>
    </row>
    <row r="175" spans="1:35" s="264" customFormat="1">
      <c r="A175" s="263"/>
      <c r="B175" s="263"/>
      <c r="C175" s="263"/>
      <c r="D175" s="263"/>
      <c r="E175" s="263"/>
      <c r="F175" s="263"/>
      <c r="G175" s="263"/>
      <c r="H175" s="263"/>
      <c r="I175" s="262"/>
      <c r="J175" s="262"/>
      <c r="K175" s="262"/>
      <c r="L175" s="262"/>
      <c r="M175" s="262"/>
      <c r="N175" s="262"/>
      <c r="O175" s="262"/>
      <c r="P175" s="262"/>
      <c r="Q175" s="262"/>
      <c r="R175" s="262"/>
      <c r="S175" s="262"/>
      <c r="T175" s="262"/>
      <c r="U175" s="262"/>
      <c r="V175" s="262"/>
      <c r="W175" s="262"/>
      <c r="X175" s="262"/>
      <c r="Y175" s="262"/>
      <c r="Z175" s="262"/>
      <c r="AA175" s="262"/>
      <c r="AB175" s="262"/>
      <c r="AC175" s="262"/>
      <c r="AD175" s="262"/>
      <c r="AE175" s="262"/>
      <c r="AF175" s="262"/>
      <c r="AG175" s="262"/>
      <c r="AH175" s="262"/>
      <c r="AI175" s="262"/>
    </row>
    <row r="176" spans="1:35" s="264" customFormat="1">
      <c r="A176" s="263"/>
      <c r="B176" s="263"/>
      <c r="C176" s="263"/>
      <c r="D176" s="263"/>
      <c r="E176" s="263"/>
      <c r="F176" s="263"/>
      <c r="G176" s="263"/>
      <c r="H176" s="263"/>
      <c r="I176" s="262"/>
      <c r="J176" s="262"/>
      <c r="K176" s="262"/>
      <c r="L176" s="262"/>
      <c r="M176" s="262"/>
      <c r="N176" s="262"/>
      <c r="O176" s="262"/>
      <c r="P176" s="262"/>
      <c r="Q176" s="262"/>
      <c r="R176" s="262"/>
      <c r="S176" s="262"/>
      <c r="T176" s="262"/>
      <c r="U176" s="262"/>
      <c r="V176" s="262"/>
      <c r="W176" s="262"/>
      <c r="X176" s="262"/>
      <c r="Y176" s="262"/>
      <c r="Z176" s="262"/>
      <c r="AA176" s="262"/>
      <c r="AB176" s="262"/>
      <c r="AC176" s="262"/>
      <c r="AD176" s="262"/>
      <c r="AE176" s="262"/>
      <c r="AF176" s="262"/>
      <c r="AG176" s="262"/>
      <c r="AH176" s="262"/>
      <c r="AI176" s="262"/>
    </row>
    <row r="177" spans="1:35" s="264" customFormat="1">
      <c r="A177" s="263"/>
      <c r="B177" s="263"/>
      <c r="C177" s="263"/>
      <c r="D177" s="263"/>
      <c r="E177" s="263"/>
      <c r="F177" s="263"/>
      <c r="G177" s="263"/>
      <c r="H177" s="263"/>
      <c r="I177" s="262"/>
      <c r="J177" s="262"/>
      <c r="K177" s="262"/>
      <c r="L177" s="262"/>
      <c r="M177" s="262"/>
      <c r="N177" s="262"/>
      <c r="O177" s="262"/>
      <c r="P177" s="262"/>
      <c r="Q177" s="262"/>
      <c r="R177" s="262"/>
      <c r="S177" s="262"/>
      <c r="T177" s="262"/>
      <c r="U177" s="262"/>
      <c r="V177" s="262"/>
      <c r="W177" s="262"/>
      <c r="X177" s="262"/>
      <c r="Y177" s="262"/>
      <c r="Z177" s="262"/>
      <c r="AA177" s="262"/>
      <c r="AB177" s="262"/>
      <c r="AC177" s="262"/>
      <c r="AD177" s="262"/>
      <c r="AE177" s="262"/>
      <c r="AF177" s="262"/>
      <c r="AG177" s="262"/>
      <c r="AH177" s="262"/>
      <c r="AI177" s="262"/>
    </row>
    <row r="178" spans="1:35" s="264" customFormat="1">
      <c r="B178" s="263"/>
      <c r="C178" s="263"/>
      <c r="D178" s="263"/>
      <c r="E178" s="263"/>
      <c r="F178" s="263"/>
      <c r="G178" s="263"/>
      <c r="H178" s="263"/>
      <c r="I178" s="262"/>
      <c r="J178" s="262"/>
      <c r="K178" s="262"/>
      <c r="L178" s="262"/>
      <c r="M178" s="262"/>
      <c r="N178" s="262"/>
      <c r="O178" s="262"/>
      <c r="P178" s="262"/>
      <c r="Q178" s="262"/>
      <c r="R178" s="262"/>
      <c r="S178" s="262"/>
      <c r="T178" s="262"/>
      <c r="U178" s="262"/>
      <c r="V178" s="262"/>
      <c r="W178" s="262"/>
      <c r="X178" s="262"/>
      <c r="Y178" s="262"/>
      <c r="Z178" s="262"/>
      <c r="AA178" s="262"/>
      <c r="AB178" s="262"/>
      <c r="AC178" s="262"/>
      <c r="AD178" s="262"/>
      <c r="AE178" s="262"/>
      <c r="AF178" s="262"/>
      <c r="AG178" s="262"/>
      <c r="AH178" s="262"/>
      <c r="AI178" s="262"/>
    </row>
    <row r="179" spans="1:35" s="264" customFormat="1">
      <c r="B179" s="263"/>
      <c r="C179" s="263"/>
      <c r="D179" s="263"/>
      <c r="E179" s="263"/>
      <c r="F179" s="263"/>
      <c r="G179" s="263"/>
      <c r="H179" s="263"/>
      <c r="I179" s="262"/>
      <c r="J179" s="262"/>
      <c r="K179" s="262"/>
      <c r="L179" s="262"/>
      <c r="M179" s="262"/>
      <c r="N179" s="262"/>
      <c r="O179" s="262"/>
      <c r="P179" s="262"/>
      <c r="Q179" s="262"/>
      <c r="R179" s="262"/>
      <c r="S179" s="262"/>
      <c r="T179" s="262"/>
      <c r="U179" s="262"/>
      <c r="V179" s="262"/>
      <c r="W179" s="262"/>
      <c r="X179" s="262"/>
      <c r="Y179" s="262"/>
      <c r="Z179" s="262"/>
      <c r="AA179" s="262"/>
      <c r="AB179" s="262"/>
      <c r="AC179" s="262"/>
      <c r="AD179" s="262"/>
      <c r="AE179" s="262"/>
      <c r="AF179" s="262"/>
      <c r="AG179" s="262"/>
      <c r="AH179" s="262"/>
      <c r="AI179" s="262"/>
    </row>
    <row r="180" spans="1:35" s="264" customFormat="1">
      <c r="B180" s="263"/>
      <c r="C180" s="263"/>
      <c r="D180" s="263"/>
      <c r="E180" s="263"/>
      <c r="F180" s="263"/>
      <c r="G180" s="263"/>
      <c r="H180" s="263"/>
      <c r="I180" s="262"/>
      <c r="J180" s="262"/>
      <c r="K180" s="262"/>
      <c r="L180" s="262"/>
      <c r="M180" s="262"/>
      <c r="N180" s="262"/>
      <c r="O180" s="262"/>
      <c r="P180" s="262"/>
      <c r="Q180" s="262"/>
      <c r="R180" s="262"/>
      <c r="S180" s="262"/>
      <c r="T180" s="262"/>
      <c r="U180" s="262"/>
      <c r="V180" s="262"/>
      <c r="W180" s="262"/>
      <c r="X180" s="262"/>
      <c r="Y180" s="262"/>
      <c r="Z180" s="262"/>
      <c r="AA180" s="262"/>
      <c r="AB180" s="262"/>
      <c r="AC180" s="262"/>
      <c r="AD180" s="262"/>
      <c r="AE180" s="262"/>
      <c r="AF180" s="262"/>
      <c r="AG180" s="262"/>
      <c r="AH180" s="262"/>
      <c r="AI180" s="262"/>
    </row>
    <row r="181" spans="1:35" s="264" customFormat="1">
      <c r="B181" s="263"/>
      <c r="C181" s="263"/>
      <c r="D181" s="263"/>
      <c r="E181" s="263"/>
      <c r="F181" s="263"/>
      <c r="G181" s="263"/>
      <c r="H181" s="263"/>
      <c r="I181" s="262"/>
      <c r="J181" s="262"/>
      <c r="K181" s="262"/>
      <c r="L181" s="262"/>
      <c r="M181" s="262"/>
      <c r="N181" s="262"/>
      <c r="O181" s="262"/>
      <c r="P181" s="262"/>
      <c r="Q181" s="262"/>
      <c r="R181" s="262"/>
      <c r="S181" s="262"/>
      <c r="T181" s="262"/>
      <c r="U181" s="262"/>
      <c r="V181" s="262"/>
      <c r="W181" s="262"/>
      <c r="X181" s="262"/>
      <c r="Y181" s="262"/>
      <c r="Z181" s="262"/>
      <c r="AA181" s="262"/>
      <c r="AB181" s="262"/>
      <c r="AC181" s="262"/>
      <c r="AD181" s="262"/>
      <c r="AE181" s="262"/>
      <c r="AF181" s="262"/>
      <c r="AG181" s="262"/>
      <c r="AH181" s="262"/>
      <c r="AI181" s="262"/>
    </row>
    <row r="182" spans="1:35" s="264" customFormat="1">
      <c r="B182" s="263"/>
      <c r="C182" s="263"/>
      <c r="D182" s="263"/>
      <c r="E182" s="263"/>
      <c r="F182" s="263"/>
      <c r="G182" s="263"/>
      <c r="H182" s="263"/>
      <c r="I182" s="262"/>
      <c r="J182" s="262"/>
      <c r="K182" s="262"/>
      <c r="L182" s="262"/>
      <c r="M182" s="262"/>
      <c r="N182" s="262"/>
      <c r="O182" s="262"/>
      <c r="P182" s="262"/>
      <c r="Q182" s="262"/>
      <c r="R182" s="262"/>
      <c r="S182" s="262"/>
      <c r="T182" s="262"/>
      <c r="U182" s="262"/>
      <c r="V182" s="262"/>
      <c r="W182" s="262"/>
      <c r="X182" s="262"/>
      <c r="Y182" s="262"/>
      <c r="Z182" s="262"/>
      <c r="AA182" s="262"/>
      <c r="AB182" s="262"/>
      <c r="AC182" s="262"/>
      <c r="AD182" s="262"/>
      <c r="AE182" s="262"/>
      <c r="AF182" s="262"/>
      <c r="AG182" s="262"/>
      <c r="AH182" s="262"/>
      <c r="AI182" s="262"/>
    </row>
    <row r="183" spans="1:35" s="264" customFormat="1">
      <c r="B183" s="263"/>
      <c r="C183" s="263"/>
      <c r="D183" s="263"/>
      <c r="E183" s="263"/>
      <c r="F183" s="263"/>
      <c r="G183" s="263"/>
      <c r="H183" s="263"/>
      <c r="I183" s="262"/>
      <c r="J183" s="262"/>
      <c r="K183" s="262"/>
      <c r="L183" s="262"/>
      <c r="M183" s="262"/>
      <c r="N183" s="262"/>
      <c r="O183" s="262"/>
      <c r="P183" s="262"/>
      <c r="Q183" s="262"/>
      <c r="R183" s="262"/>
      <c r="S183" s="262"/>
      <c r="T183" s="262"/>
      <c r="U183" s="262"/>
      <c r="V183" s="262"/>
      <c r="W183" s="262"/>
      <c r="X183" s="262"/>
      <c r="Y183" s="262"/>
      <c r="Z183" s="262"/>
      <c r="AA183" s="262"/>
      <c r="AB183" s="262"/>
      <c r="AC183" s="262"/>
      <c r="AD183" s="262"/>
      <c r="AE183" s="262"/>
      <c r="AF183" s="262"/>
      <c r="AG183" s="262"/>
      <c r="AH183" s="262"/>
      <c r="AI183" s="262"/>
    </row>
    <row r="184" spans="1:35" s="264" customFormat="1">
      <c r="B184" s="263"/>
      <c r="C184" s="263"/>
      <c r="D184" s="263"/>
      <c r="E184" s="263"/>
      <c r="F184" s="263"/>
      <c r="G184" s="263"/>
      <c r="H184" s="263"/>
      <c r="I184" s="262"/>
      <c r="J184" s="262"/>
      <c r="K184" s="262"/>
      <c r="L184" s="262"/>
      <c r="M184" s="262"/>
      <c r="N184" s="262"/>
      <c r="O184" s="262"/>
      <c r="P184" s="262"/>
      <c r="Q184" s="262"/>
      <c r="R184" s="262"/>
      <c r="S184" s="262"/>
      <c r="T184" s="262"/>
      <c r="U184" s="262"/>
      <c r="V184" s="262"/>
      <c r="W184" s="262"/>
      <c r="X184" s="262"/>
      <c r="Y184" s="262"/>
      <c r="Z184" s="262"/>
      <c r="AA184" s="262"/>
      <c r="AB184" s="262"/>
      <c r="AC184" s="262"/>
      <c r="AD184" s="262"/>
      <c r="AE184" s="262"/>
      <c r="AF184" s="262"/>
      <c r="AG184" s="262"/>
      <c r="AH184" s="262"/>
      <c r="AI184" s="262"/>
    </row>
    <row r="185" spans="1:35" s="264" customFormat="1">
      <c r="B185" s="263"/>
      <c r="C185" s="263"/>
      <c r="D185" s="263"/>
      <c r="E185" s="263"/>
      <c r="F185" s="263"/>
      <c r="G185" s="263"/>
      <c r="H185" s="263"/>
      <c r="I185" s="262"/>
      <c r="J185" s="262"/>
      <c r="K185" s="262"/>
      <c r="L185" s="262"/>
      <c r="M185" s="262"/>
      <c r="N185" s="262"/>
      <c r="O185" s="262"/>
      <c r="P185" s="262"/>
      <c r="Q185" s="262"/>
      <c r="R185" s="262"/>
      <c r="S185" s="262"/>
      <c r="T185" s="262"/>
      <c r="U185" s="262"/>
      <c r="V185" s="262"/>
      <c r="W185" s="262"/>
      <c r="X185" s="262"/>
      <c r="Y185" s="262"/>
      <c r="Z185" s="262"/>
      <c r="AA185" s="262"/>
      <c r="AB185" s="262"/>
      <c r="AC185" s="262"/>
      <c r="AD185" s="262"/>
      <c r="AE185" s="262"/>
      <c r="AF185" s="262"/>
      <c r="AG185" s="262"/>
      <c r="AH185" s="262"/>
      <c r="AI185" s="262"/>
    </row>
    <row r="186" spans="1:35" s="264" customFormat="1">
      <c r="B186" s="263"/>
      <c r="C186" s="263"/>
      <c r="D186" s="263"/>
      <c r="E186" s="263"/>
      <c r="F186" s="263"/>
      <c r="G186" s="263"/>
      <c r="H186" s="263"/>
      <c r="I186" s="262"/>
      <c r="J186" s="262"/>
      <c r="K186" s="262"/>
      <c r="L186" s="262"/>
      <c r="M186" s="262"/>
      <c r="N186" s="262"/>
      <c r="O186" s="262"/>
      <c r="P186" s="262"/>
      <c r="Q186" s="262"/>
      <c r="R186" s="262"/>
      <c r="S186" s="262"/>
      <c r="T186" s="262"/>
      <c r="U186" s="262"/>
      <c r="V186" s="262"/>
      <c r="W186" s="262"/>
      <c r="X186" s="262"/>
      <c r="Y186" s="262"/>
      <c r="Z186" s="262"/>
      <c r="AA186" s="262"/>
      <c r="AB186" s="262"/>
      <c r="AC186" s="262"/>
      <c r="AD186" s="262"/>
      <c r="AE186" s="262"/>
      <c r="AF186" s="262"/>
      <c r="AG186" s="262"/>
      <c r="AH186" s="262"/>
      <c r="AI186" s="262"/>
    </row>
    <row r="187" spans="1:35" s="264" customFormat="1">
      <c r="B187" s="263"/>
      <c r="C187" s="263"/>
      <c r="D187" s="263"/>
      <c r="E187" s="263"/>
      <c r="F187" s="263"/>
      <c r="G187" s="263"/>
      <c r="H187" s="263"/>
      <c r="I187" s="262"/>
      <c r="J187" s="262"/>
      <c r="K187" s="262"/>
      <c r="L187" s="262"/>
      <c r="M187" s="262"/>
      <c r="N187" s="262"/>
      <c r="O187" s="262"/>
      <c r="P187" s="262"/>
      <c r="Q187" s="262"/>
      <c r="R187" s="262"/>
      <c r="S187" s="262"/>
      <c r="T187" s="262"/>
      <c r="U187" s="262"/>
      <c r="V187" s="262"/>
      <c r="W187" s="262"/>
      <c r="X187" s="262"/>
      <c r="Y187" s="262"/>
      <c r="Z187" s="262"/>
      <c r="AA187" s="262"/>
      <c r="AB187" s="262"/>
      <c r="AC187" s="262"/>
      <c r="AD187" s="262"/>
      <c r="AE187" s="262"/>
      <c r="AF187" s="262"/>
      <c r="AG187" s="262"/>
      <c r="AH187" s="262"/>
      <c r="AI187" s="262"/>
    </row>
    <row r="188" spans="1:35" s="264" customFormat="1">
      <c r="B188" s="263"/>
      <c r="C188" s="263"/>
      <c r="D188" s="263"/>
      <c r="E188" s="263"/>
      <c r="F188" s="263"/>
      <c r="G188" s="263"/>
      <c r="H188" s="263"/>
      <c r="I188" s="262"/>
      <c r="J188" s="262"/>
      <c r="K188" s="262"/>
      <c r="L188" s="262"/>
      <c r="M188" s="262"/>
      <c r="N188" s="262"/>
      <c r="O188" s="262"/>
      <c r="P188" s="262"/>
      <c r="Q188" s="262"/>
      <c r="R188" s="262"/>
      <c r="S188" s="262"/>
      <c r="T188" s="262"/>
      <c r="U188" s="262"/>
      <c r="V188" s="262"/>
      <c r="W188" s="262"/>
      <c r="X188" s="262"/>
      <c r="Y188" s="262"/>
      <c r="Z188" s="262"/>
      <c r="AA188" s="262"/>
      <c r="AB188" s="262"/>
      <c r="AC188" s="262"/>
      <c r="AD188" s="262"/>
      <c r="AE188" s="262"/>
      <c r="AF188" s="262"/>
      <c r="AG188" s="262"/>
      <c r="AH188" s="262"/>
      <c r="AI188" s="262"/>
    </row>
    <row r="189" spans="1:35" s="264" customFormat="1">
      <c r="B189" s="263"/>
      <c r="C189" s="263"/>
      <c r="D189" s="263"/>
      <c r="E189" s="263"/>
      <c r="F189" s="263"/>
      <c r="G189" s="263"/>
      <c r="H189" s="263"/>
      <c r="I189" s="262"/>
      <c r="J189" s="262"/>
      <c r="K189" s="262"/>
      <c r="L189" s="262"/>
      <c r="M189" s="262"/>
      <c r="N189" s="262"/>
      <c r="O189" s="262"/>
      <c r="P189" s="262"/>
      <c r="Q189" s="262"/>
      <c r="R189" s="262"/>
      <c r="S189" s="262"/>
      <c r="T189" s="262"/>
      <c r="U189" s="262"/>
      <c r="V189" s="262"/>
      <c r="W189" s="262"/>
      <c r="X189" s="262"/>
      <c r="Y189" s="262"/>
      <c r="Z189" s="262"/>
      <c r="AA189" s="262"/>
      <c r="AB189" s="262"/>
      <c r="AC189" s="262"/>
      <c r="AD189" s="262"/>
      <c r="AE189" s="262"/>
      <c r="AF189" s="262"/>
      <c r="AG189" s="262"/>
      <c r="AH189" s="262"/>
      <c r="AI189" s="262"/>
    </row>
    <row r="190" spans="1:35" s="264" customFormat="1">
      <c r="B190" s="263"/>
      <c r="C190" s="263"/>
      <c r="D190" s="263"/>
      <c r="E190" s="263"/>
      <c r="F190" s="263"/>
      <c r="G190" s="263"/>
      <c r="H190" s="263"/>
      <c r="I190" s="262"/>
      <c r="J190" s="262"/>
      <c r="K190" s="262"/>
      <c r="L190" s="262"/>
      <c r="M190" s="262"/>
      <c r="N190" s="262"/>
      <c r="O190" s="262"/>
      <c r="P190" s="262"/>
      <c r="Q190" s="262"/>
      <c r="R190" s="262"/>
      <c r="S190" s="262"/>
      <c r="T190" s="262"/>
      <c r="U190" s="262"/>
      <c r="V190" s="262"/>
      <c r="W190" s="262"/>
      <c r="X190" s="262"/>
      <c r="Y190" s="262"/>
      <c r="Z190" s="262"/>
      <c r="AA190" s="262"/>
      <c r="AB190" s="262"/>
      <c r="AC190" s="262"/>
      <c r="AD190" s="262"/>
      <c r="AE190" s="262"/>
      <c r="AF190" s="262"/>
      <c r="AG190" s="262"/>
      <c r="AH190" s="262"/>
      <c r="AI190" s="262"/>
    </row>
    <row r="191" spans="1:35" s="264" customFormat="1">
      <c r="B191" s="263"/>
      <c r="C191" s="263"/>
      <c r="D191" s="263"/>
      <c r="E191" s="263"/>
      <c r="F191" s="263"/>
      <c r="G191" s="263"/>
      <c r="H191" s="263"/>
      <c r="I191" s="262"/>
      <c r="J191" s="262"/>
      <c r="K191" s="262"/>
      <c r="L191" s="262"/>
      <c r="M191" s="262"/>
      <c r="N191" s="262"/>
      <c r="O191" s="262"/>
      <c r="P191" s="262"/>
      <c r="Q191" s="262"/>
      <c r="R191" s="262"/>
      <c r="S191" s="262"/>
      <c r="T191" s="262"/>
      <c r="U191" s="262"/>
      <c r="V191" s="262"/>
      <c r="W191" s="262"/>
      <c r="X191" s="262"/>
      <c r="Y191" s="262"/>
      <c r="Z191" s="262"/>
      <c r="AA191" s="262"/>
      <c r="AB191" s="262"/>
      <c r="AC191" s="262"/>
      <c r="AD191" s="262"/>
      <c r="AE191" s="262"/>
      <c r="AF191" s="262"/>
      <c r="AG191" s="262"/>
      <c r="AH191" s="262"/>
      <c r="AI191" s="262"/>
    </row>
    <row r="192" spans="1:35" s="264" customFormat="1">
      <c r="B192" s="263"/>
      <c r="C192" s="263"/>
      <c r="D192" s="263"/>
      <c r="E192" s="263"/>
      <c r="F192" s="263"/>
      <c r="G192" s="263"/>
      <c r="H192" s="263"/>
      <c r="I192" s="262"/>
      <c r="J192" s="262"/>
      <c r="K192" s="262"/>
      <c r="L192" s="262"/>
      <c r="M192" s="262"/>
      <c r="N192" s="262"/>
      <c r="O192" s="262"/>
      <c r="P192" s="262"/>
      <c r="Q192" s="262"/>
      <c r="R192" s="262"/>
      <c r="S192" s="262"/>
      <c r="T192" s="262"/>
      <c r="U192" s="262"/>
      <c r="V192" s="262"/>
      <c r="W192" s="262"/>
      <c r="X192" s="262"/>
      <c r="Y192" s="262"/>
      <c r="Z192" s="262"/>
      <c r="AA192" s="262"/>
      <c r="AB192" s="262"/>
      <c r="AC192" s="262"/>
      <c r="AD192" s="262"/>
      <c r="AE192" s="262"/>
      <c r="AF192" s="262"/>
      <c r="AG192" s="262"/>
      <c r="AH192" s="262"/>
      <c r="AI192" s="262"/>
    </row>
    <row r="193" spans="2:35" s="264" customFormat="1">
      <c r="B193" s="263"/>
      <c r="C193" s="263"/>
      <c r="D193" s="263"/>
      <c r="E193" s="263"/>
      <c r="F193" s="263"/>
      <c r="G193" s="263"/>
      <c r="H193" s="263"/>
      <c r="I193" s="262"/>
      <c r="J193" s="262"/>
      <c r="K193" s="262"/>
      <c r="L193" s="262"/>
      <c r="M193" s="262"/>
      <c r="N193" s="262"/>
      <c r="O193" s="262"/>
      <c r="P193" s="262"/>
      <c r="Q193" s="262"/>
      <c r="R193" s="262"/>
      <c r="S193" s="262"/>
      <c r="T193" s="262"/>
      <c r="U193" s="262"/>
      <c r="V193" s="262"/>
      <c r="W193" s="262"/>
      <c r="X193" s="262"/>
      <c r="Y193" s="262"/>
      <c r="Z193" s="262"/>
      <c r="AA193" s="262"/>
      <c r="AB193" s="262"/>
      <c r="AC193" s="262"/>
      <c r="AD193" s="262"/>
      <c r="AE193" s="262"/>
      <c r="AF193" s="262"/>
      <c r="AG193" s="262"/>
      <c r="AH193" s="262"/>
      <c r="AI193" s="262"/>
    </row>
    <row r="194" spans="2:35" s="264" customFormat="1">
      <c r="B194" s="263"/>
      <c r="C194" s="263"/>
      <c r="D194" s="263"/>
      <c r="E194" s="263"/>
      <c r="F194" s="263"/>
      <c r="G194" s="263"/>
      <c r="H194" s="263"/>
      <c r="I194" s="262"/>
      <c r="J194" s="262"/>
      <c r="K194" s="262"/>
      <c r="L194" s="262"/>
      <c r="M194" s="262"/>
      <c r="N194" s="262"/>
      <c r="O194" s="262"/>
      <c r="P194" s="262"/>
      <c r="Q194" s="262"/>
      <c r="R194" s="262"/>
      <c r="S194" s="262"/>
      <c r="T194" s="262"/>
      <c r="U194" s="262"/>
      <c r="V194" s="262"/>
      <c r="W194" s="262"/>
      <c r="X194" s="262"/>
      <c r="Y194" s="262"/>
      <c r="Z194" s="262"/>
      <c r="AA194" s="262"/>
      <c r="AB194" s="262"/>
      <c r="AC194" s="262"/>
      <c r="AD194" s="262"/>
      <c r="AE194" s="262"/>
      <c r="AF194" s="262"/>
      <c r="AG194" s="262"/>
      <c r="AH194" s="262"/>
      <c r="AI194" s="262"/>
    </row>
    <row r="195" spans="2:35" s="264" customFormat="1">
      <c r="B195" s="263"/>
      <c r="C195" s="263"/>
      <c r="D195" s="263"/>
      <c r="E195" s="263"/>
      <c r="F195" s="263"/>
      <c r="G195" s="263"/>
      <c r="H195" s="263"/>
      <c r="I195" s="262"/>
      <c r="J195" s="262"/>
      <c r="K195" s="262"/>
      <c r="L195" s="262"/>
      <c r="M195" s="262"/>
      <c r="N195" s="262"/>
      <c r="O195" s="262"/>
      <c r="P195" s="262"/>
      <c r="Q195" s="262"/>
      <c r="R195" s="262"/>
      <c r="S195" s="262"/>
      <c r="T195" s="262"/>
      <c r="U195" s="262"/>
      <c r="V195" s="262"/>
      <c r="W195" s="262"/>
      <c r="X195" s="262"/>
      <c r="Y195" s="262"/>
      <c r="Z195" s="262"/>
      <c r="AA195" s="262"/>
      <c r="AB195" s="262"/>
      <c r="AC195" s="262"/>
      <c r="AD195" s="262"/>
      <c r="AE195" s="262"/>
      <c r="AF195" s="262"/>
      <c r="AG195" s="262"/>
      <c r="AH195" s="262"/>
      <c r="AI195" s="262"/>
    </row>
    <row r="196" spans="2:35" s="264" customFormat="1">
      <c r="B196" s="263"/>
      <c r="C196" s="263"/>
      <c r="D196" s="263"/>
      <c r="E196" s="263"/>
      <c r="F196" s="263"/>
      <c r="G196" s="263"/>
      <c r="H196" s="263"/>
      <c r="I196" s="262"/>
      <c r="J196" s="262"/>
      <c r="K196" s="262"/>
      <c r="L196" s="262"/>
      <c r="M196" s="262"/>
      <c r="N196" s="262"/>
      <c r="O196" s="262"/>
      <c r="P196" s="262"/>
      <c r="Q196" s="262"/>
      <c r="R196" s="262"/>
      <c r="S196" s="262"/>
      <c r="T196" s="262"/>
      <c r="U196" s="262"/>
      <c r="V196" s="262"/>
      <c r="W196" s="262"/>
      <c r="X196" s="262"/>
      <c r="Y196" s="262"/>
      <c r="Z196" s="262"/>
      <c r="AA196" s="262"/>
      <c r="AB196" s="262"/>
      <c r="AC196" s="262"/>
      <c r="AD196" s="262"/>
      <c r="AE196" s="262"/>
      <c r="AF196" s="262"/>
      <c r="AG196" s="262"/>
      <c r="AH196" s="262"/>
      <c r="AI196" s="262"/>
    </row>
    <row r="197" spans="2:35" s="264" customFormat="1">
      <c r="B197" s="263"/>
      <c r="C197" s="263"/>
      <c r="D197" s="263"/>
      <c r="E197" s="263"/>
      <c r="F197" s="263"/>
      <c r="G197" s="263"/>
      <c r="H197" s="263"/>
      <c r="I197" s="262"/>
      <c r="J197" s="262"/>
      <c r="K197" s="262"/>
      <c r="L197" s="262"/>
      <c r="M197" s="262"/>
      <c r="N197" s="262"/>
      <c r="O197" s="262"/>
      <c r="P197" s="262"/>
      <c r="Q197" s="262"/>
      <c r="R197" s="262"/>
      <c r="S197" s="262"/>
      <c r="T197" s="262"/>
      <c r="U197" s="262"/>
      <c r="V197" s="262"/>
      <c r="W197" s="262"/>
      <c r="X197" s="262"/>
      <c r="Y197" s="262"/>
      <c r="Z197" s="262"/>
      <c r="AA197" s="262"/>
      <c r="AB197" s="262"/>
      <c r="AC197" s="262"/>
      <c r="AD197" s="262"/>
      <c r="AE197" s="262"/>
      <c r="AF197" s="262"/>
      <c r="AG197" s="262"/>
      <c r="AH197" s="262"/>
      <c r="AI197" s="262"/>
    </row>
    <row r="198" spans="2:35" s="264" customFormat="1">
      <c r="B198" s="263"/>
      <c r="C198" s="263"/>
      <c r="D198" s="263"/>
      <c r="E198" s="263"/>
      <c r="F198" s="263"/>
      <c r="G198" s="263"/>
      <c r="H198" s="263"/>
      <c r="I198" s="262"/>
      <c r="J198" s="262"/>
      <c r="K198" s="262"/>
      <c r="L198" s="262"/>
      <c r="M198" s="262"/>
      <c r="N198" s="262"/>
      <c r="O198" s="262"/>
      <c r="P198" s="262"/>
      <c r="Q198" s="262"/>
      <c r="R198" s="262"/>
      <c r="S198" s="262"/>
      <c r="T198" s="262"/>
      <c r="U198" s="262"/>
      <c r="V198" s="262"/>
      <c r="W198" s="262"/>
      <c r="X198" s="262"/>
      <c r="Y198" s="262"/>
      <c r="Z198" s="262"/>
      <c r="AA198" s="262"/>
      <c r="AB198" s="262"/>
      <c r="AC198" s="262"/>
      <c r="AD198" s="262"/>
      <c r="AE198" s="262"/>
      <c r="AF198" s="262"/>
      <c r="AG198" s="262"/>
      <c r="AH198" s="262"/>
      <c r="AI198" s="262"/>
    </row>
    <row r="199" spans="2:35" s="264" customFormat="1">
      <c r="B199" s="263"/>
      <c r="C199" s="263"/>
      <c r="D199" s="263"/>
      <c r="E199" s="263"/>
      <c r="F199" s="263"/>
      <c r="G199" s="263"/>
      <c r="H199" s="263"/>
      <c r="I199" s="262"/>
      <c r="J199" s="262"/>
      <c r="K199" s="262"/>
      <c r="L199" s="262"/>
      <c r="M199" s="262"/>
      <c r="N199" s="262"/>
      <c r="O199" s="262"/>
      <c r="P199" s="262"/>
      <c r="Q199" s="262"/>
      <c r="R199" s="262"/>
      <c r="S199" s="262"/>
      <c r="T199" s="262"/>
      <c r="U199" s="262"/>
      <c r="V199" s="262"/>
      <c r="W199" s="262"/>
      <c r="X199" s="262"/>
      <c r="Y199" s="262"/>
      <c r="Z199" s="262"/>
      <c r="AA199" s="262"/>
      <c r="AB199" s="262"/>
      <c r="AC199" s="262"/>
      <c r="AD199" s="262"/>
      <c r="AE199" s="262"/>
      <c r="AF199" s="262"/>
      <c r="AG199" s="262"/>
      <c r="AH199" s="262"/>
      <c r="AI199" s="262"/>
    </row>
    <row r="200" spans="2:35" s="264" customFormat="1">
      <c r="B200" s="265"/>
      <c r="C200" s="265"/>
      <c r="D200" s="265"/>
      <c r="E200" s="265"/>
      <c r="F200" s="265"/>
      <c r="G200" s="265"/>
      <c r="H200" s="265"/>
      <c r="I200" s="262"/>
      <c r="J200" s="262"/>
      <c r="K200" s="262"/>
      <c r="L200" s="262"/>
      <c r="M200" s="262"/>
      <c r="N200" s="262"/>
      <c r="O200" s="262"/>
      <c r="P200" s="262"/>
      <c r="Q200" s="262"/>
      <c r="R200" s="262"/>
      <c r="S200" s="262"/>
      <c r="T200" s="262"/>
      <c r="U200" s="262"/>
      <c r="V200" s="262"/>
      <c r="W200" s="262"/>
      <c r="X200" s="262"/>
      <c r="Y200" s="262"/>
      <c r="Z200" s="262"/>
      <c r="AA200" s="262"/>
      <c r="AB200" s="262"/>
      <c r="AC200" s="262"/>
      <c r="AD200" s="262"/>
      <c r="AE200" s="262"/>
      <c r="AF200" s="262"/>
      <c r="AG200" s="262"/>
      <c r="AH200" s="262"/>
      <c r="AI200" s="262"/>
    </row>
    <row r="201" spans="2:35" s="264" customFormat="1">
      <c r="B201" s="265"/>
      <c r="C201" s="265"/>
      <c r="D201" s="265"/>
      <c r="E201" s="265"/>
      <c r="F201" s="265"/>
      <c r="G201" s="265"/>
      <c r="H201" s="265"/>
      <c r="I201" s="262"/>
      <c r="J201" s="262"/>
      <c r="K201" s="262"/>
      <c r="L201" s="262"/>
      <c r="M201" s="262"/>
      <c r="N201" s="262"/>
      <c r="O201" s="262"/>
      <c r="P201" s="262"/>
      <c r="Q201" s="262"/>
      <c r="R201" s="262"/>
      <c r="S201" s="262"/>
      <c r="T201" s="262"/>
      <c r="U201" s="262"/>
      <c r="V201" s="262"/>
      <c r="W201" s="262"/>
      <c r="X201" s="262"/>
      <c r="Y201" s="262"/>
      <c r="Z201" s="262"/>
      <c r="AA201" s="262"/>
      <c r="AB201" s="262"/>
      <c r="AC201" s="262"/>
      <c r="AD201" s="262"/>
      <c r="AE201" s="262"/>
      <c r="AF201" s="262"/>
      <c r="AG201" s="262"/>
      <c r="AH201" s="262"/>
      <c r="AI201" s="262"/>
    </row>
    <row r="202" spans="2:35" s="264" customFormat="1">
      <c r="B202" s="265"/>
      <c r="C202" s="265"/>
      <c r="D202" s="265"/>
      <c r="E202" s="265"/>
      <c r="F202" s="265"/>
      <c r="G202" s="265"/>
      <c r="H202" s="265"/>
      <c r="I202" s="262"/>
      <c r="J202" s="262"/>
      <c r="K202" s="262"/>
      <c r="L202" s="262"/>
      <c r="M202" s="262"/>
      <c r="N202" s="262"/>
      <c r="O202" s="262"/>
      <c r="P202" s="262"/>
      <c r="Q202" s="262"/>
      <c r="R202" s="262"/>
      <c r="S202" s="262"/>
      <c r="T202" s="262"/>
      <c r="U202" s="262"/>
      <c r="V202" s="262"/>
      <c r="W202" s="262"/>
      <c r="X202" s="262"/>
      <c r="Y202" s="262"/>
      <c r="Z202" s="262"/>
      <c r="AA202" s="262"/>
      <c r="AB202" s="262"/>
      <c r="AC202" s="262"/>
      <c r="AD202" s="262"/>
      <c r="AE202" s="262"/>
      <c r="AF202" s="262"/>
      <c r="AG202" s="262"/>
      <c r="AH202" s="262"/>
      <c r="AI202" s="262"/>
    </row>
    <row r="203" spans="2:35" s="264" customFormat="1">
      <c r="B203" s="265"/>
      <c r="C203" s="265"/>
      <c r="D203" s="265"/>
      <c r="E203" s="265"/>
      <c r="F203" s="265"/>
      <c r="G203" s="265"/>
      <c r="H203" s="265"/>
      <c r="I203" s="262"/>
      <c r="J203" s="262"/>
      <c r="K203" s="262"/>
      <c r="L203" s="262"/>
      <c r="M203" s="262"/>
      <c r="N203" s="262"/>
      <c r="O203" s="262"/>
      <c r="P203" s="262"/>
      <c r="Q203" s="262"/>
      <c r="R203" s="262"/>
      <c r="S203" s="262"/>
      <c r="T203" s="262"/>
      <c r="U203" s="262"/>
      <c r="V203" s="262"/>
      <c r="W203" s="262"/>
      <c r="X203" s="262"/>
      <c r="Y203" s="262"/>
      <c r="Z203" s="262"/>
      <c r="AA203" s="262"/>
      <c r="AB203" s="262"/>
      <c r="AC203" s="262"/>
      <c r="AD203" s="262"/>
      <c r="AE203" s="262"/>
      <c r="AF203" s="262"/>
      <c r="AG203" s="262"/>
      <c r="AH203" s="262"/>
      <c r="AI203" s="262"/>
    </row>
    <row r="204" spans="2:35" s="264" customFormat="1">
      <c r="B204" s="265"/>
      <c r="C204" s="265"/>
      <c r="D204" s="265"/>
      <c r="E204" s="265"/>
      <c r="F204" s="265"/>
      <c r="G204" s="265"/>
      <c r="H204" s="265"/>
      <c r="I204" s="262"/>
      <c r="J204" s="262"/>
      <c r="K204" s="262"/>
      <c r="L204" s="262"/>
      <c r="M204" s="262"/>
      <c r="N204" s="262"/>
      <c r="O204" s="262"/>
      <c r="P204" s="262"/>
      <c r="Q204" s="262"/>
      <c r="R204" s="262"/>
      <c r="S204" s="262"/>
      <c r="T204" s="262"/>
      <c r="U204" s="262"/>
      <c r="V204" s="262"/>
      <c r="W204" s="262"/>
      <c r="X204" s="262"/>
      <c r="Y204" s="262"/>
      <c r="Z204" s="262"/>
      <c r="AA204" s="262"/>
      <c r="AB204" s="262"/>
      <c r="AC204" s="262"/>
      <c r="AD204" s="262"/>
      <c r="AE204" s="262"/>
      <c r="AF204" s="262"/>
      <c r="AG204" s="262"/>
      <c r="AH204" s="262"/>
      <c r="AI204" s="262"/>
    </row>
    <row r="205" spans="2:35" s="264" customFormat="1">
      <c r="B205" s="265"/>
      <c r="C205" s="265"/>
      <c r="D205" s="265"/>
      <c r="E205" s="265"/>
      <c r="F205" s="265"/>
      <c r="G205" s="265"/>
      <c r="H205" s="265"/>
      <c r="I205" s="262"/>
      <c r="J205" s="262"/>
      <c r="K205" s="262"/>
      <c r="L205" s="262"/>
      <c r="M205" s="262"/>
      <c r="N205" s="262"/>
      <c r="O205" s="262"/>
      <c r="P205" s="262"/>
      <c r="Q205" s="262"/>
      <c r="R205" s="262"/>
      <c r="S205" s="262"/>
      <c r="T205" s="262"/>
      <c r="U205" s="262"/>
      <c r="V205" s="262"/>
      <c r="W205" s="262"/>
      <c r="X205" s="262"/>
      <c r="Y205" s="262"/>
      <c r="Z205" s="262"/>
      <c r="AA205" s="262"/>
      <c r="AB205" s="262"/>
      <c r="AC205" s="262"/>
      <c r="AD205" s="262"/>
      <c r="AE205" s="262"/>
      <c r="AF205" s="262"/>
      <c r="AG205" s="262"/>
      <c r="AH205" s="262"/>
      <c r="AI205" s="262"/>
    </row>
    <row r="206" spans="2:35" s="264" customFormat="1">
      <c r="B206" s="265"/>
      <c r="C206" s="265"/>
      <c r="D206" s="265"/>
      <c r="E206" s="265"/>
      <c r="F206" s="265"/>
      <c r="G206" s="265"/>
      <c r="H206" s="265"/>
      <c r="I206" s="262"/>
      <c r="J206" s="262"/>
      <c r="K206" s="262"/>
      <c r="L206" s="262"/>
      <c r="M206" s="262"/>
      <c r="N206" s="262"/>
      <c r="O206" s="262"/>
      <c r="P206" s="262"/>
      <c r="Q206" s="262"/>
      <c r="R206" s="262"/>
      <c r="S206" s="262"/>
      <c r="T206" s="262"/>
      <c r="U206" s="262"/>
      <c r="V206" s="262"/>
      <c r="W206" s="262"/>
      <c r="X206" s="262"/>
      <c r="Y206" s="262"/>
      <c r="Z206" s="262"/>
      <c r="AA206" s="262"/>
      <c r="AB206" s="262"/>
      <c r="AC206" s="262"/>
      <c r="AD206" s="262"/>
      <c r="AE206" s="262"/>
      <c r="AF206" s="262"/>
      <c r="AG206" s="262"/>
      <c r="AH206" s="262"/>
      <c r="AI206" s="262"/>
    </row>
    <row r="207" spans="2:35" s="264" customFormat="1">
      <c r="B207" s="265"/>
      <c r="C207" s="265"/>
      <c r="D207" s="265"/>
      <c r="E207" s="265"/>
      <c r="F207" s="265"/>
      <c r="G207" s="265"/>
      <c r="H207" s="265"/>
      <c r="I207" s="262"/>
      <c r="J207" s="262"/>
      <c r="K207" s="262"/>
      <c r="L207" s="262"/>
      <c r="M207" s="262"/>
      <c r="N207" s="262"/>
      <c r="O207" s="262"/>
      <c r="P207" s="262"/>
      <c r="Q207" s="262"/>
      <c r="R207" s="262"/>
      <c r="S207" s="262"/>
      <c r="T207" s="262"/>
      <c r="U207" s="262"/>
      <c r="V207" s="262"/>
      <c r="W207" s="262"/>
      <c r="X207" s="262"/>
      <c r="Y207" s="262"/>
      <c r="Z207" s="262"/>
      <c r="AA207" s="262"/>
      <c r="AB207" s="262"/>
      <c r="AC207" s="262"/>
      <c r="AD207" s="262"/>
      <c r="AE207" s="262"/>
      <c r="AF207" s="262"/>
      <c r="AG207" s="262"/>
      <c r="AH207" s="262"/>
      <c r="AI207" s="262"/>
    </row>
    <row r="208" spans="2:35" s="264" customFormat="1">
      <c r="B208" s="265"/>
      <c r="C208" s="265"/>
      <c r="D208" s="265"/>
      <c r="E208" s="265"/>
      <c r="F208" s="265"/>
      <c r="G208" s="265"/>
      <c r="H208" s="265"/>
      <c r="I208" s="262"/>
      <c r="J208" s="262"/>
      <c r="K208" s="262"/>
      <c r="L208" s="262"/>
      <c r="M208" s="262"/>
      <c r="N208" s="262"/>
      <c r="O208" s="262"/>
      <c r="P208" s="262"/>
      <c r="Q208" s="262"/>
      <c r="R208" s="262"/>
      <c r="S208" s="262"/>
      <c r="T208" s="262"/>
      <c r="U208" s="262"/>
      <c r="V208" s="262"/>
      <c r="W208" s="262"/>
      <c r="X208" s="262"/>
      <c r="Y208" s="262"/>
      <c r="Z208" s="262"/>
      <c r="AA208" s="262"/>
      <c r="AB208" s="262"/>
      <c r="AC208" s="262"/>
      <c r="AD208" s="262"/>
      <c r="AE208" s="262"/>
      <c r="AF208" s="262"/>
      <c r="AG208" s="262"/>
      <c r="AH208" s="262"/>
      <c r="AI208" s="262"/>
    </row>
    <row r="209" spans="2:35" s="264" customFormat="1">
      <c r="B209" s="265"/>
      <c r="C209" s="265"/>
      <c r="D209" s="265"/>
      <c r="E209" s="265"/>
      <c r="F209" s="265"/>
      <c r="G209" s="265"/>
      <c r="H209" s="265"/>
      <c r="I209" s="262"/>
      <c r="J209" s="262"/>
      <c r="K209" s="262"/>
      <c r="L209" s="262"/>
      <c r="M209" s="262"/>
      <c r="N209" s="262"/>
      <c r="O209" s="262"/>
      <c r="P209" s="262"/>
      <c r="Q209" s="262"/>
      <c r="R209" s="262"/>
      <c r="S209" s="262"/>
      <c r="T209" s="262"/>
      <c r="U209" s="262"/>
      <c r="V209" s="262"/>
      <c r="W209" s="262"/>
      <c r="X209" s="262"/>
      <c r="Y209" s="262"/>
      <c r="Z209" s="262"/>
      <c r="AA209" s="262"/>
      <c r="AB209" s="262"/>
      <c r="AC209" s="262"/>
      <c r="AD209" s="262"/>
      <c r="AE209" s="262"/>
      <c r="AF209" s="262"/>
      <c r="AG209" s="262"/>
      <c r="AH209" s="262"/>
      <c r="AI209" s="262"/>
    </row>
    <row r="210" spans="2:35" s="264" customFormat="1">
      <c r="B210" s="265"/>
      <c r="C210" s="265"/>
      <c r="D210" s="265"/>
      <c r="E210" s="265"/>
      <c r="F210" s="265"/>
      <c r="G210" s="265"/>
      <c r="H210" s="265"/>
      <c r="I210" s="262"/>
      <c r="J210" s="262"/>
      <c r="K210" s="262"/>
      <c r="L210" s="262"/>
      <c r="M210" s="262"/>
      <c r="N210" s="262"/>
      <c r="O210" s="262"/>
      <c r="P210" s="262"/>
      <c r="Q210" s="262"/>
      <c r="R210" s="262"/>
      <c r="S210" s="262"/>
      <c r="T210" s="262"/>
      <c r="U210" s="262"/>
      <c r="V210" s="262"/>
      <c r="W210" s="262"/>
      <c r="X210" s="262"/>
      <c r="Y210" s="262"/>
      <c r="Z210" s="262"/>
      <c r="AA210" s="262"/>
      <c r="AB210" s="262"/>
      <c r="AC210" s="262"/>
      <c r="AD210" s="262"/>
      <c r="AE210" s="262"/>
      <c r="AF210" s="262"/>
      <c r="AG210" s="262"/>
      <c r="AH210" s="262"/>
      <c r="AI210" s="262"/>
    </row>
    <row r="211" spans="2:35" s="264" customFormat="1">
      <c r="B211" s="265"/>
      <c r="C211" s="265"/>
      <c r="D211" s="265"/>
      <c r="E211" s="265"/>
      <c r="F211" s="265"/>
      <c r="G211" s="265"/>
      <c r="H211" s="265"/>
      <c r="I211" s="262"/>
      <c r="J211" s="262"/>
      <c r="K211" s="262"/>
      <c r="L211" s="262"/>
      <c r="M211" s="262"/>
      <c r="N211" s="262"/>
      <c r="O211" s="262"/>
      <c r="P211" s="262"/>
      <c r="Q211" s="262"/>
      <c r="R211" s="262"/>
      <c r="S211" s="262"/>
      <c r="T211" s="262"/>
      <c r="U211" s="262"/>
      <c r="V211" s="262"/>
      <c r="W211" s="262"/>
      <c r="X211" s="262"/>
      <c r="Y211" s="262"/>
      <c r="Z211" s="262"/>
      <c r="AA211" s="262"/>
      <c r="AB211" s="262"/>
      <c r="AC211" s="262"/>
      <c r="AD211" s="262"/>
      <c r="AE211" s="262"/>
      <c r="AF211" s="262"/>
      <c r="AG211" s="262"/>
      <c r="AH211" s="262"/>
      <c r="AI211" s="262"/>
    </row>
    <row r="212" spans="2:35" s="264" customFormat="1">
      <c r="B212" s="265"/>
      <c r="C212" s="265"/>
      <c r="D212" s="265"/>
      <c r="E212" s="265"/>
      <c r="F212" s="265"/>
      <c r="G212" s="265"/>
      <c r="H212" s="265"/>
      <c r="I212" s="262"/>
      <c r="J212" s="262"/>
      <c r="K212" s="262"/>
      <c r="L212" s="262"/>
      <c r="M212" s="262"/>
      <c r="N212" s="262"/>
      <c r="O212" s="262"/>
      <c r="P212" s="262"/>
      <c r="Q212" s="262"/>
      <c r="R212" s="262"/>
      <c r="S212" s="262"/>
      <c r="T212" s="262"/>
      <c r="U212" s="262"/>
      <c r="V212" s="262"/>
      <c r="W212" s="262"/>
      <c r="X212" s="262"/>
      <c r="Y212" s="262"/>
      <c r="Z212" s="262"/>
      <c r="AA212" s="262"/>
      <c r="AB212" s="262"/>
      <c r="AC212" s="262"/>
      <c r="AD212" s="262"/>
      <c r="AE212" s="262"/>
      <c r="AF212" s="262"/>
      <c r="AG212" s="262"/>
      <c r="AH212" s="262"/>
      <c r="AI212" s="262"/>
    </row>
    <row r="213" spans="2:35" s="264" customFormat="1">
      <c r="B213" s="265"/>
      <c r="C213" s="265"/>
      <c r="D213" s="265"/>
      <c r="E213" s="265"/>
      <c r="F213" s="265"/>
      <c r="G213" s="265"/>
      <c r="H213" s="265"/>
      <c r="I213" s="262"/>
      <c r="J213" s="262"/>
      <c r="K213" s="262"/>
      <c r="L213" s="262"/>
      <c r="M213" s="262"/>
      <c r="N213" s="262"/>
      <c r="O213" s="262"/>
      <c r="P213" s="262"/>
      <c r="Q213" s="262"/>
      <c r="R213" s="262"/>
      <c r="S213" s="262"/>
      <c r="T213" s="262"/>
      <c r="U213" s="262"/>
      <c r="V213" s="262"/>
      <c r="W213" s="262"/>
      <c r="X213" s="262"/>
      <c r="Y213" s="262"/>
      <c r="Z213" s="262"/>
      <c r="AA213" s="262"/>
      <c r="AB213" s="262"/>
      <c r="AC213" s="262"/>
      <c r="AD213" s="262"/>
      <c r="AE213" s="262"/>
      <c r="AF213" s="262"/>
      <c r="AG213" s="262"/>
      <c r="AH213" s="262"/>
      <c r="AI213" s="262"/>
    </row>
    <row r="214" spans="2:35" s="264" customFormat="1">
      <c r="B214" s="265"/>
      <c r="C214" s="265"/>
      <c r="D214" s="265"/>
      <c r="E214" s="265"/>
      <c r="F214" s="265"/>
      <c r="G214" s="265"/>
      <c r="H214" s="265"/>
      <c r="I214" s="262"/>
      <c r="J214" s="262"/>
      <c r="K214" s="262"/>
      <c r="L214" s="262"/>
      <c r="M214" s="262"/>
      <c r="N214" s="262"/>
      <c r="O214" s="262"/>
      <c r="P214" s="262"/>
      <c r="Q214" s="262"/>
      <c r="R214" s="262"/>
      <c r="S214" s="262"/>
      <c r="T214" s="262"/>
      <c r="U214" s="262"/>
      <c r="V214" s="262"/>
      <c r="W214" s="262"/>
      <c r="X214" s="262"/>
      <c r="Y214" s="262"/>
      <c r="Z214" s="262"/>
      <c r="AA214" s="262"/>
      <c r="AB214" s="262"/>
      <c r="AC214" s="262"/>
      <c r="AD214" s="262"/>
      <c r="AE214" s="262"/>
      <c r="AF214" s="262"/>
      <c r="AG214" s="262"/>
      <c r="AH214" s="262"/>
      <c r="AI214" s="262"/>
    </row>
    <row r="215" spans="2:35" s="264" customFormat="1">
      <c r="B215" s="265"/>
      <c r="C215" s="265"/>
      <c r="D215" s="265"/>
      <c r="E215" s="265"/>
      <c r="F215" s="265"/>
      <c r="G215" s="265"/>
      <c r="H215" s="265"/>
      <c r="I215" s="262"/>
      <c r="J215" s="262"/>
      <c r="K215" s="262"/>
      <c r="L215" s="262"/>
      <c r="M215" s="262"/>
      <c r="N215" s="262"/>
      <c r="O215" s="262"/>
      <c r="P215" s="262"/>
      <c r="Q215" s="262"/>
      <c r="R215" s="262"/>
      <c r="S215" s="262"/>
      <c r="T215" s="262"/>
      <c r="U215" s="262"/>
      <c r="V215" s="262"/>
      <c r="W215" s="262"/>
      <c r="X215" s="262"/>
      <c r="Y215" s="262"/>
      <c r="Z215" s="262"/>
      <c r="AA215" s="262"/>
      <c r="AB215" s="262"/>
      <c r="AC215" s="262"/>
      <c r="AD215" s="262"/>
      <c r="AE215" s="262"/>
      <c r="AF215" s="262"/>
      <c r="AG215" s="262"/>
      <c r="AH215" s="262"/>
      <c r="AI215" s="262"/>
    </row>
    <row r="216" spans="2:35" s="264" customFormat="1">
      <c r="B216" s="265"/>
      <c r="C216" s="265"/>
      <c r="D216" s="265"/>
      <c r="E216" s="265"/>
      <c r="F216" s="265"/>
      <c r="G216" s="265"/>
      <c r="H216" s="265"/>
      <c r="I216" s="262"/>
      <c r="J216" s="262"/>
      <c r="K216" s="262"/>
      <c r="L216" s="262"/>
      <c r="M216" s="262"/>
      <c r="N216" s="262"/>
      <c r="O216" s="262"/>
      <c r="P216" s="262"/>
      <c r="Q216" s="262"/>
      <c r="R216" s="262"/>
      <c r="S216" s="262"/>
      <c r="T216" s="262"/>
      <c r="U216" s="262"/>
      <c r="V216" s="262"/>
      <c r="W216" s="262"/>
      <c r="X216" s="262"/>
      <c r="Y216" s="262"/>
      <c r="Z216" s="262"/>
      <c r="AA216" s="262"/>
      <c r="AB216" s="262"/>
      <c r="AC216" s="262"/>
      <c r="AD216" s="262"/>
      <c r="AE216" s="262"/>
      <c r="AF216" s="262"/>
      <c r="AG216" s="262"/>
      <c r="AH216" s="262"/>
      <c r="AI216" s="262"/>
    </row>
    <row r="217" spans="2:35" s="264" customFormat="1">
      <c r="B217" s="265"/>
      <c r="C217" s="265"/>
      <c r="D217" s="265"/>
      <c r="E217" s="265"/>
      <c r="F217" s="265"/>
      <c r="G217" s="265"/>
      <c r="H217" s="265"/>
      <c r="I217" s="262"/>
      <c r="J217" s="262"/>
      <c r="K217" s="262"/>
      <c r="L217" s="262"/>
      <c r="M217" s="262"/>
      <c r="N217" s="262"/>
      <c r="O217" s="262"/>
      <c r="P217" s="262"/>
      <c r="Q217" s="262"/>
      <c r="R217" s="262"/>
      <c r="S217" s="262"/>
      <c r="T217" s="262"/>
      <c r="U217" s="262"/>
      <c r="V217" s="262"/>
      <c r="W217" s="262"/>
      <c r="X217" s="262"/>
      <c r="Y217" s="262"/>
      <c r="Z217" s="262"/>
      <c r="AA217" s="262"/>
      <c r="AB217" s="262"/>
      <c r="AC217" s="262"/>
      <c r="AD217" s="262"/>
      <c r="AE217" s="262"/>
      <c r="AF217" s="262"/>
      <c r="AG217" s="262"/>
      <c r="AH217" s="262"/>
      <c r="AI217" s="262"/>
    </row>
    <row r="218" spans="2:35" s="264" customFormat="1">
      <c r="B218" s="265"/>
      <c r="C218" s="265"/>
      <c r="D218" s="265"/>
      <c r="E218" s="265"/>
      <c r="F218" s="265"/>
      <c r="G218" s="265"/>
      <c r="H218" s="265"/>
      <c r="I218" s="262"/>
      <c r="J218" s="262"/>
      <c r="K218" s="262"/>
      <c r="L218" s="262"/>
      <c r="M218" s="262"/>
      <c r="N218" s="262"/>
      <c r="O218" s="262"/>
      <c r="P218" s="262"/>
      <c r="Q218" s="262"/>
      <c r="R218" s="262"/>
      <c r="S218" s="262"/>
      <c r="T218" s="262"/>
      <c r="U218" s="262"/>
      <c r="V218" s="262"/>
      <c r="W218" s="262"/>
      <c r="X218" s="262"/>
      <c r="Y218" s="262"/>
      <c r="Z218" s="262"/>
      <c r="AA218" s="262"/>
      <c r="AB218" s="262"/>
      <c r="AC218" s="262"/>
      <c r="AD218" s="262"/>
      <c r="AE218" s="262"/>
      <c r="AF218" s="262"/>
      <c r="AG218" s="262"/>
      <c r="AH218" s="262"/>
      <c r="AI218" s="262"/>
    </row>
    <row r="219" spans="2:35" s="264" customFormat="1">
      <c r="B219" s="265"/>
      <c r="C219" s="265"/>
      <c r="D219" s="265"/>
      <c r="E219" s="265"/>
      <c r="F219" s="265"/>
      <c r="G219" s="265"/>
      <c r="H219" s="265"/>
      <c r="I219" s="262"/>
      <c r="J219" s="262"/>
      <c r="K219" s="262"/>
      <c r="L219" s="262"/>
      <c r="M219" s="262"/>
      <c r="N219" s="262"/>
      <c r="O219" s="262"/>
      <c r="P219" s="262"/>
      <c r="Q219" s="262"/>
      <c r="R219" s="262"/>
      <c r="S219" s="262"/>
      <c r="T219" s="262"/>
      <c r="U219" s="262"/>
      <c r="V219" s="262"/>
      <c r="W219" s="262"/>
      <c r="X219" s="262"/>
      <c r="Y219" s="262"/>
      <c r="Z219" s="262"/>
      <c r="AA219" s="262"/>
      <c r="AB219" s="262"/>
      <c r="AC219" s="262"/>
      <c r="AD219" s="262"/>
      <c r="AE219" s="262"/>
      <c r="AF219" s="262"/>
      <c r="AG219" s="262"/>
      <c r="AH219" s="262"/>
      <c r="AI219" s="262"/>
    </row>
    <row r="220" spans="2:35" s="264" customFormat="1">
      <c r="B220" s="265"/>
      <c r="C220" s="265"/>
      <c r="D220" s="265"/>
      <c r="E220" s="265"/>
      <c r="F220" s="265"/>
      <c r="G220" s="265"/>
      <c r="H220" s="265"/>
      <c r="I220" s="262"/>
      <c r="J220" s="262"/>
      <c r="K220" s="262"/>
      <c r="L220" s="262"/>
      <c r="M220" s="262"/>
      <c r="N220" s="262"/>
      <c r="O220" s="262"/>
      <c r="P220" s="262"/>
      <c r="Q220" s="262"/>
      <c r="R220" s="262"/>
      <c r="S220" s="262"/>
      <c r="T220" s="262"/>
      <c r="U220" s="262"/>
      <c r="V220" s="262"/>
      <c r="W220" s="262"/>
      <c r="X220" s="262"/>
      <c r="Y220" s="262"/>
      <c r="Z220" s="262"/>
      <c r="AA220" s="262"/>
      <c r="AB220" s="262"/>
      <c r="AC220" s="262"/>
      <c r="AD220" s="262"/>
      <c r="AE220" s="262"/>
      <c r="AF220" s="262"/>
      <c r="AG220" s="262"/>
      <c r="AH220" s="262"/>
      <c r="AI220" s="262"/>
    </row>
    <row r="221" spans="2:35" s="264" customFormat="1">
      <c r="B221" s="265"/>
      <c r="C221" s="265"/>
      <c r="D221" s="265"/>
      <c r="E221" s="265"/>
      <c r="F221" s="265"/>
      <c r="G221" s="265"/>
      <c r="H221" s="265"/>
      <c r="I221" s="262"/>
      <c r="J221" s="262"/>
      <c r="K221" s="262"/>
      <c r="L221" s="262"/>
      <c r="M221" s="262"/>
      <c r="N221" s="262"/>
      <c r="O221" s="262"/>
      <c r="P221" s="262"/>
      <c r="Q221" s="262"/>
      <c r="R221" s="262"/>
      <c r="S221" s="262"/>
      <c r="T221" s="262"/>
      <c r="U221" s="262"/>
      <c r="V221" s="262"/>
      <c r="W221" s="262"/>
      <c r="X221" s="262"/>
      <c r="Y221" s="262"/>
      <c r="Z221" s="262"/>
      <c r="AA221" s="262"/>
      <c r="AB221" s="262"/>
      <c r="AC221" s="262"/>
      <c r="AD221" s="262"/>
      <c r="AE221" s="262"/>
      <c r="AF221" s="262"/>
      <c r="AG221" s="262"/>
      <c r="AH221" s="262"/>
      <c r="AI221" s="262"/>
    </row>
    <row r="222" spans="2:35" s="264" customFormat="1">
      <c r="B222" s="265"/>
      <c r="C222" s="265"/>
      <c r="D222" s="265"/>
      <c r="E222" s="265"/>
      <c r="F222" s="265"/>
      <c r="G222" s="265"/>
      <c r="H222" s="265"/>
      <c r="I222" s="262"/>
      <c r="J222" s="262"/>
      <c r="K222" s="262"/>
      <c r="L222" s="262"/>
      <c r="M222" s="262"/>
      <c r="N222" s="262"/>
      <c r="O222" s="262"/>
      <c r="P222" s="262"/>
      <c r="Q222" s="262"/>
      <c r="R222" s="262"/>
      <c r="S222" s="262"/>
      <c r="T222" s="262"/>
      <c r="U222" s="262"/>
      <c r="V222" s="262"/>
      <c r="W222" s="262"/>
      <c r="X222" s="262"/>
      <c r="Y222" s="262"/>
      <c r="Z222" s="262"/>
      <c r="AA222" s="262"/>
      <c r="AB222" s="262"/>
      <c r="AC222" s="262"/>
      <c r="AD222" s="262"/>
      <c r="AE222" s="262"/>
      <c r="AF222" s="262"/>
      <c r="AG222" s="262"/>
      <c r="AH222" s="262"/>
      <c r="AI222" s="262"/>
    </row>
    <row r="223" spans="2:35" s="264" customFormat="1">
      <c r="B223" s="265"/>
      <c r="C223" s="265"/>
      <c r="D223" s="265"/>
      <c r="E223" s="265"/>
      <c r="F223" s="265"/>
      <c r="G223" s="265"/>
      <c r="H223" s="265"/>
      <c r="I223" s="262"/>
      <c r="J223" s="262"/>
      <c r="K223" s="262"/>
      <c r="L223" s="262"/>
      <c r="M223" s="262"/>
      <c r="N223" s="262"/>
      <c r="O223" s="262"/>
      <c r="P223" s="262"/>
      <c r="Q223" s="262"/>
      <c r="R223" s="262"/>
      <c r="S223" s="262"/>
      <c r="T223" s="262"/>
      <c r="U223" s="262"/>
      <c r="V223" s="262"/>
      <c r="W223" s="262"/>
      <c r="X223" s="262"/>
      <c r="Y223" s="262"/>
      <c r="Z223" s="262"/>
      <c r="AA223" s="262"/>
      <c r="AB223" s="262"/>
      <c r="AC223" s="262"/>
      <c r="AD223" s="262"/>
      <c r="AE223" s="262"/>
      <c r="AF223" s="262"/>
      <c r="AG223" s="262"/>
      <c r="AH223" s="262"/>
      <c r="AI223" s="262"/>
    </row>
    <row r="224" spans="2:35" s="264" customFormat="1">
      <c r="B224" s="265"/>
      <c r="C224" s="265"/>
      <c r="D224" s="265"/>
      <c r="E224" s="265"/>
      <c r="F224" s="265"/>
      <c r="G224" s="265"/>
      <c r="H224" s="265"/>
      <c r="I224" s="262"/>
      <c r="J224" s="262"/>
      <c r="K224" s="262"/>
      <c r="L224" s="262"/>
      <c r="M224" s="262"/>
      <c r="N224" s="262"/>
      <c r="O224" s="262"/>
      <c r="P224" s="262"/>
      <c r="Q224" s="262"/>
      <c r="R224" s="262"/>
      <c r="S224" s="262"/>
      <c r="T224" s="262"/>
      <c r="U224" s="262"/>
      <c r="V224" s="262"/>
      <c r="W224" s="262"/>
      <c r="X224" s="262"/>
      <c r="Y224" s="262"/>
      <c r="Z224" s="262"/>
      <c r="AA224" s="262"/>
      <c r="AB224" s="262"/>
      <c r="AC224" s="262"/>
      <c r="AD224" s="262"/>
      <c r="AE224" s="262"/>
      <c r="AF224" s="262"/>
      <c r="AG224" s="262"/>
      <c r="AH224" s="262"/>
      <c r="AI224" s="262"/>
    </row>
    <row r="225" spans="2:35" s="264" customFormat="1">
      <c r="B225" s="265"/>
      <c r="C225" s="265"/>
      <c r="D225" s="265"/>
      <c r="E225" s="265"/>
      <c r="F225" s="265"/>
      <c r="G225" s="265"/>
      <c r="H225" s="265"/>
      <c r="I225" s="262"/>
      <c r="J225" s="262"/>
      <c r="K225" s="262"/>
      <c r="L225" s="262"/>
      <c r="M225" s="262"/>
      <c r="N225" s="262"/>
      <c r="O225" s="262"/>
      <c r="P225" s="262"/>
      <c r="Q225" s="262"/>
      <c r="R225" s="262"/>
      <c r="S225" s="262"/>
      <c r="T225" s="262"/>
      <c r="U225" s="262"/>
      <c r="V225" s="262"/>
      <c r="W225" s="262"/>
      <c r="X225" s="262"/>
      <c r="Y225" s="262"/>
      <c r="Z225" s="262"/>
      <c r="AA225" s="262"/>
      <c r="AB225" s="262"/>
      <c r="AC225" s="262"/>
      <c r="AD225" s="262"/>
      <c r="AE225" s="262"/>
      <c r="AF225" s="262"/>
      <c r="AG225" s="262"/>
      <c r="AH225" s="262"/>
      <c r="AI225" s="262"/>
    </row>
    <row r="226" spans="2:35" s="264" customFormat="1">
      <c r="B226" s="265"/>
      <c r="C226" s="265"/>
      <c r="D226" s="265"/>
      <c r="E226" s="265"/>
      <c r="F226" s="265"/>
      <c r="G226" s="265"/>
      <c r="H226" s="265"/>
      <c r="I226" s="262"/>
      <c r="J226" s="262"/>
      <c r="K226" s="262"/>
      <c r="L226" s="262"/>
      <c r="M226" s="262"/>
      <c r="N226" s="262"/>
      <c r="O226" s="262"/>
      <c r="P226" s="262"/>
      <c r="Q226" s="262"/>
      <c r="R226" s="262"/>
      <c r="S226" s="262"/>
      <c r="T226" s="262"/>
      <c r="U226" s="262"/>
      <c r="V226" s="262"/>
      <c r="W226" s="262"/>
      <c r="X226" s="262"/>
      <c r="Y226" s="262"/>
      <c r="Z226" s="262"/>
      <c r="AA226" s="262"/>
      <c r="AB226" s="262"/>
      <c r="AC226" s="262"/>
      <c r="AD226" s="262"/>
      <c r="AE226" s="262"/>
      <c r="AF226" s="262"/>
      <c r="AG226" s="262"/>
      <c r="AH226" s="262"/>
      <c r="AI226" s="262"/>
    </row>
  </sheetData>
  <sheetProtection sheet="1" objects="1" scenarios="1" formatRows="0" insertRows="0" deleteRows="0"/>
  <mergeCells count="69">
    <mergeCell ref="B55:H55"/>
    <mergeCell ref="B57:H57"/>
    <mergeCell ref="B48:H48"/>
    <mergeCell ref="B49:H49"/>
    <mergeCell ref="C50:H50"/>
    <mergeCell ref="B66:H66"/>
    <mergeCell ref="B64:H64"/>
    <mergeCell ref="B62:G62"/>
    <mergeCell ref="B65:H65"/>
    <mergeCell ref="B63:G63"/>
    <mergeCell ref="E61:H61"/>
    <mergeCell ref="B60:H60"/>
    <mergeCell ref="C58:H58"/>
    <mergeCell ref="B61:D61"/>
    <mergeCell ref="B42:H42"/>
    <mergeCell ref="C43:H43"/>
    <mergeCell ref="B44:H44"/>
    <mergeCell ref="C45:H45"/>
    <mergeCell ref="C46:H46"/>
    <mergeCell ref="B47:H47"/>
    <mergeCell ref="B56:H56"/>
    <mergeCell ref="B59:H59"/>
    <mergeCell ref="B51:H51"/>
    <mergeCell ref="B52:H52"/>
    <mergeCell ref="B53:H53"/>
    <mergeCell ref="C54:H54"/>
    <mergeCell ref="C41:H41"/>
    <mergeCell ref="C37:H37"/>
    <mergeCell ref="C36:H36"/>
    <mergeCell ref="C32:H32"/>
    <mergeCell ref="C38:H38"/>
    <mergeCell ref="C33:H33"/>
    <mergeCell ref="C34:H34"/>
    <mergeCell ref="C40:H40"/>
    <mergeCell ref="C39:H39"/>
    <mergeCell ref="C30:H30"/>
    <mergeCell ref="C28:H28"/>
    <mergeCell ref="C29:H29"/>
    <mergeCell ref="C26:H26"/>
    <mergeCell ref="C14:H14"/>
    <mergeCell ref="C24:H24"/>
    <mergeCell ref="C25:H25"/>
    <mergeCell ref="B20:H20"/>
    <mergeCell ref="C16:H16"/>
    <mergeCell ref="C18:H18"/>
    <mergeCell ref="C19:H19"/>
    <mergeCell ref="C22:H22"/>
    <mergeCell ref="C31:H31"/>
    <mergeCell ref="C35:H35"/>
    <mergeCell ref="B1:H1"/>
    <mergeCell ref="B2:H2"/>
    <mergeCell ref="D3:H3"/>
    <mergeCell ref="D4:H4"/>
    <mergeCell ref="C9:H9"/>
    <mergeCell ref="B6:H6"/>
    <mergeCell ref="B7:H7"/>
    <mergeCell ref="B8:H8"/>
    <mergeCell ref="C21:H21"/>
    <mergeCell ref="C23:H23"/>
    <mergeCell ref="C27:H27"/>
    <mergeCell ref="B3:C3"/>
    <mergeCell ref="B4:C4"/>
    <mergeCell ref="B5:C5"/>
    <mergeCell ref="C11:H11"/>
    <mergeCell ref="C10:H10"/>
    <mergeCell ref="C15:H15"/>
    <mergeCell ref="C12:H12"/>
    <mergeCell ref="C17:H17"/>
    <mergeCell ref="C13:H13"/>
  </mergeCells>
  <phoneticPr fontId="10" type="noConversion"/>
  <pageMargins left="0.39370078740157483" right="0.39370078740157483" top="0.98425196850393704" bottom="0.78740157480314965" header="0.51181102362204722" footer="0.51181102362204722"/>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dimension ref="A1:V6255"/>
  <sheetViews>
    <sheetView topLeftCell="K1" zoomScale="90" zoomScaleNormal="90" workbookViewId="0">
      <selection activeCell="T1" sqref="T1"/>
    </sheetView>
  </sheetViews>
  <sheetFormatPr defaultRowHeight="12.75"/>
  <cols>
    <col min="2" max="2" width="26.140625" customWidth="1"/>
    <col min="5" max="5" width="18.7109375" customWidth="1"/>
    <col min="8" max="8" width="27.5703125" customWidth="1"/>
    <col min="10" max="10" width="44.85546875" customWidth="1"/>
    <col min="14" max="14" width="57.5703125" customWidth="1"/>
    <col min="15" max="15" width="11.28515625" customWidth="1"/>
    <col min="16" max="16" width="8.28515625" customWidth="1"/>
    <col min="17" max="17" width="51.42578125" customWidth="1"/>
    <col min="21" max="21" width="16" customWidth="1"/>
    <col min="22" max="22" width="14.7109375" customWidth="1"/>
  </cols>
  <sheetData>
    <row r="1" spans="1:22" ht="12.75" customHeight="1" thickBot="1">
      <c r="A1" s="300"/>
      <c r="B1" s="300"/>
      <c r="C1" s="300"/>
      <c r="D1" s="301"/>
      <c r="E1" s="300"/>
      <c r="F1" s="300"/>
      <c r="G1" s="300"/>
      <c r="H1" s="300"/>
      <c r="I1" s="300"/>
      <c r="O1" s="188"/>
    </row>
    <row r="2" spans="1:22" ht="12.75" customHeight="1" thickBot="1">
      <c r="A2" s="300"/>
      <c r="B2" s="302" t="s">
        <v>477</v>
      </c>
      <c r="C2" s="303"/>
      <c r="D2" s="357"/>
      <c r="E2" s="358" t="s">
        <v>478</v>
      </c>
      <c r="F2" s="359"/>
      <c r="G2" s="358">
        <f>COUNTIF(H3:H210,"?*")</f>
        <v>202</v>
      </c>
      <c r="H2" s="360"/>
      <c r="I2" s="300"/>
      <c r="J2" s="348" t="s">
        <v>946</v>
      </c>
      <c r="M2" s="365" t="s">
        <v>1066</v>
      </c>
      <c r="N2" s="347" t="s">
        <v>1642</v>
      </c>
      <c r="O2" s="346" t="s">
        <v>1641</v>
      </c>
      <c r="P2" s="366"/>
      <c r="Q2" s="348"/>
      <c r="U2" t="s">
        <v>3809</v>
      </c>
      <c r="V2" t="s">
        <v>3810</v>
      </c>
    </row>
    <row r="3" spans="1:22" ht="12.75" customHeight="1">
      <c r="A3" s="300"/>
      <c r="B3" s="350" t="s">
        <v>479</v>
      </c>
      <c r="C3" s="351">
        <v>451</v>
      </c>
      <c r="D3" s="352">
        <f>IF(ISNUMBER(SEARCH(ZAKL_DATA!$B$14,E3)),MAX($D$2:D2)+1,0)</f>
        <v>1</v>
      </c>
      <c r="E3" s="353" t="s">
        <v>480</v>
      </c>
      <c r="F3" s="354">
        <v>2001</v>
      </c>
      <c r="G3" s="355"/>
      <c r="H3" s="356" t="str">
        <f>IFERROR(VLOOKUP(ROWS($H$3:H3),$D$3:$E$204,2,0),"")</f>
        <v>PRAHA 1</v>
      </c>
      <c r="I3" s="300"/>
      <c r="J3" s="349" t="s">
        <v>695</v>
      </c>
      <c r="K3" s="332" t="s">
        <v>454</v>
      </c>
      <c r="M3" s="361">
        <f>IF(ISNUMBER(SEARCH(ZAKL_DATA!$B$29,N3)),MAX($M$2:M2)+1,0)</f>
        <v>0</v>
      </c>
      <c r="N3" s="387" t="s">
        <v>1643</v>
      </c>
      <c r="O3" s="388" t="s">
        <v>2589</v>
      </c>
      <c r="P3" s="362"/>
      <c r="Q3" s="345" t="str">
        <f>IFERROR(VLOOKUP(ROWS($Q$3:Q3),$M$3:$N$1699,2,0),"")</f>
        <v/>
      </c>
      <c r="S3" t="str">
        <f>IF(ISNUMBER(SEARCH(ZAKL_DATA!$B$18,FU!$U3)),U3,"")</f>
        <v/>
      </c>
      <c r="T3" t="str">
        <f t="array" ref="T3">IFERROR(INDEX($S$3:$S$6255,SMALL(IF(ISNUMBER(SEARCH("",$S$3:$S$6255)),ROW($S$1:$S$6253),""),ROW(S1))),"")</f>
        <v/>
      </c>
      <c r="U3" t="s">
        <v>3811</v>
      </c>
      <c r="V3">
        <v>500011</v>
      </c>
    </row>
    <row r="4" spans="1:22" ht="12.75" customHeight="1">
      <c r="A4" s="300"/>
      <c r="B4" s="309" t="s">
        <v>481</v>
      </c>
      <c r="C4" s="310">
        <v>452</v>
      </c>
      <c r="D4" s="304">
        <f>IF(ISNUMBER(SEARCH(ZAKL_DATA!$B$14,E4)),MAX($D$2:D3)+1,0)</f>
        <v>2</v>
      </c>
      <c r="E4" s="305" t="s">
        <v>482</v>
      </c>
      <c r="F4" s="306">
        <v>2002</v>
      </c>
      <c r="G4" s="307"/>
      <c r="H4" s="308" t="str">
        <f>IFERROR(VLOOKUP(ROWS($H$3:H4),$D$3:$E$204,2,0),"")</f>
        <v>PRAHA 2</v>
      </c>
      <c r="I4" s="300"/>
      <c r="J4" s="319" t="s">
        <v>696</v>
      </c>
      <c r="K4" s="332" t="s">
        <v>1006</v>
      </c>
      <c r="M4" s="361">
        <f>IF(ISNUMBER(SEARCH(ZAKL_DATA!$B$29,N4)),MAX($M$2:M3)+1,0)</f>
        <v>0</v>
      </c>
      <c r="N4" s="387" t="s">
        <v>1682</v>
      </c>
      <c r="O4" s="388" t="s">
        <v>2590</v>
      </c>
      <c r="P4" s="362"/>
      <c r="Q4" s="345" t="str">
        <f>IFERROR(VLOOKUP(ROWS($Q$3:Q4),$M$3:$N$1699,2,0),"")</f>
        <v/>
      </c>
      <c r="S4" t="str">
        <f>IF(ISNUMBER(SEARCH(ZAKL_DATA!$B$18,FU!$U4)),U4,"")</f>
        <v/>
      </c>
      <c r="T4" t="str">
        <f t="array" ref="T4">IFERROR(INDEX($S$3:$S$6255,SMALL(IF(ISNUMBER(SEARCH("",$S$3:$S$6255)),ROW($S$1:$S$6253),""),ROW(S2))),"")</f>
        <v/>
      </c>
      <c r="U4" t="s">
        <v>3812</v>
      </c>
      <c r="V4">
        <v>500020</v>
      </c>
    </row>
    <row r="5" spans="1:22" ht="12.75" customHeight="1">
      <c r="A5" s="300"/>
      <c r="B5" s="309" t="s">
        <v>483</v>
      </c>
      <c r="C5" s="310">
        <v>453</v>
      </c>
      <c r="D5" s="304">
        <f>IF(ISNUMBER(SEARCH(ZAKL_DATA!$B$14,E5)),MAX($D$2:D4)+1,0)</f>
        <v>3</v>
      </c>
      <c r="E5" s="305" t="s">
        <v>484</v>
      </c>
      <c r="F5" s="306">
        <v>2003</v>
      </c>
      <c r="G5" s="307"/>
      <c r="H5" s="308" t="str">
        <f>IFERROR(VLOOKUP(ROWS($H$3:H5),$D$3:$E$204,2,0),"")</f>
        <v>PRAHA 3</v>
      </c>
      <c r="I5" s="300"/>
      <c r="J5" s="319" t="s">
        <v>697</v>
      </c>
      <c r="K5" s="332" t="s">
        <v>1007</v>
      </c>
      <c r="M5" s="361">
        <f>IF(ISNUMBER(SEARCH(ZAKL_DATA!$B$29,N5)),MAX($M$2:M4)+1,0)</f>
        <v>0</v>
      </c>
      <c r="N5" s="387" t="s">
        <v>1687</v>
      </c>
      <c r="O5" s="388" t="s">
        <v>2591</v>
      </c>
      <c r="P5" s="362"/>
      <c r="Q5" s="345" t="str">
        <f>IFERROR(VLOOKUP(ROWS($Q$3:Q5),$M$3:$N$1699,2,0),"")</f>
        <v/>
      </c>
      <c r="S5" t="str">
        <f>IF(ISNUMBER(SEARCH(ZAKL_DATA!$B$18,FU!$U5)),U5,"")</f>
        <v/>
      </c>
      <c r="T5" t="str">
        <f t="array" ref="T5">IFERROR(INDEX($S$3:$S$6255,SMALL(IF(ISNUMBER(SEARCH("",$S$3:$S$6255)),ROW($S$1:$S$6253),""),ROW(S3))),"")</f>
        <v/>
      </c>
      <c r="U5" t="s">
        <v>3812</v>
      </c>
      <c r="V5">
        <v>500046</v>
      </c>
    </row>
    <row r="6" spans="1:22" ht="12.75" customHeight="1">
      <c r="A6" s="300"/>
      <c r="B6" s="309" t="s">
        <v>485</v>
      </c>
      <c r="C6" s="310">
        <v>454</v>
      </c>
      <c r="D6" s="304">
        <f>IF(ISNUMBER(SEARCH(ZAKL_DATA!$B$14,E6)),MAX($D$2:D5)+1,0)</f>
        <v>4</v>
      </c>
      <c r="E6" s="305" t="s">
        <v>486</v>
      </c>
      <c r="F6" s="306">
        <v>2004</v>
      </c>
      <c r="G6" s="307"/>
      <c r="H6" s="308" t="str">
        <f>IFERROR(VLOOKUP(ROWS($H$3:H6),$D$3:$E$204,2,0),"")</f>
        <v>PRAHA 4</v>
      </c>
      <c r="I6" s="300"/>
      <c r="J6" s="318" t="s">
        <v>698</v>
      </c>
      <c r="K6" s="332" t="s">
        <v>1008</v>
      </c>
      <c r="M6" s="361">
        <f>IF(ISNUMBER(SEARCH(ZAKL_DATA!$B$29,N6)),MAX($M$2:M5)+1,0)</f>
        <v>0</v>
      </c>
      <c r="N6" s="387" t="s">
        <v>1694</v>
      </c>
      <c r="O6" s="388" t="s">
        <v>2592</v>
      </c>
      <c r="P6" s="362"/>
      <c r="Q6" s="345" t="str">
        <f>IFERROR(VLOOKUP(ROWS($Q$3:Q6),$M$3:$N$1699,2,0),"")</f>
        <v/>
      </c>
      <c r="S6" t="str">
        <f>IF(ISNUMBER(SEARCH(ZAKL_DATA!$B$18,FU!$U6)),U6,"")</f>
        <v/>
      </c>
      <c r="T6" t="str">
        <f t="array" ref="T6">IFERROR(INDEX($S$3:$S$6255,SMALL(IF(ISNUMBER(SEARCH("",$S$3:$S$6255)),ROW($S$1:$S$6253),""),ROW(S4))),"")</f>
        <v/>
      </c>
      <c r="U6" t="s">
        <v>3812</v>
      </c>
      <c r="V6">
        <v>500062</v>
      </c>
    </row>
    <row r="7" spans="1:22" ht="12.75" customHeight="1">
      <c r="A7" s="300"/>
      <c r="B7" s="309" t="s">
        <v>487</v>
      </c>
      <c r="C7" s="310">
        <v>455</v>
      </c>
      <c r="D7" s="304">
        <f>IF(ISNUMBER(SEARCH(ZAKL_DATA!$B$14,E7)),MAX($D$2:D6)+1,0)</f>
        <v>5</v>
      </c>
      <c r="E7" s="305" t="s">
        <v>488</v>
      </c>
      <c r="F7" s="306">
        <v>2005</v>
      </c>
      <c r="G7" s="307"/>
      <c r="H7" s="308" t="str">
        <f>IFERROR(VLOOKUP(ROWS($H$3:H7),$D$3:$E$204,2,0),"")</f>
        <v>PRAHA 5</v>
      </c>
      <c r="I7" s="300"/>
      <c r="J7" s="318" t="s">
        <v>699</v>
      </c>
      <c r="K7" s="332" t="s">
        <v>1009</v>
      </c>
      <c r="M7" s="361">
        <f>IF(ISNUMBER(SEARCH(ZAKL_DATA!$B$29,N7)),MAX($M$2:M6)+1,0)</f>
        <v>0</v>
      </c>
      <c r="N7" s="387" t="s">
        <v>1703</v>
      </c>
      <c r="O7" s="388" t="s">
        <v>2593</v>
      </c>
      <c r="P7" s="362"/>
      <c r="Q7" s="345" t="str">
        <f>IFERROR(VLOOKUP(ROWS($Q$3:Q7),$M$3:$N$1699,2,0),"")</f>
        <v/>
      </c>
      <c r="S7" t="str">
        <f>IF(ISNUMBER(SEARCH(ZAKL_DATA!$B$18,FU!$U7)),U7,"")</f>
        <v/>
      </c>
      <c r="T7" t="str">
        <f t="array" ref="T7">IFERROR(INDEX($S$3:$S$6255,SMALL(IF(ISNUMBER(SEARCH("",$S$3:$S$6255)),ROW($S$1:$S$6253),""),ROW(S5))),"")</f>
        <v/>
      </c>
      <c r="U7" t="s">
        <v>3813</v>
      </c>
      <c r="V7">
        <v>500071</v>
      </c>
    </row>
    <row r="8" spans="1:22" ht="12.75" customHeight="1">
      <c r="A8" s="300"/>
      <c r="B8" s="309" t="s">
        <v>489</v>
      </c>
      <c r="C8" s="310">
        <v>456</v>
      </c>
      <c r="D8" s="304">
        <f>IF(ISNUMBER(SEARCH(ZAKL_DATA!$B$14,E8)),MAX($D$2:D7)+1,0)</f>
        <v>6</v>
      </c>
      <c r="E8" s="305" t="s">
        <v>490</v>
      </c>
      <c r="F8" s="306">
        <v>2006</v>
      </c>
      <c r="G8" s="307"/>
      <c r="H8" s="308" t="str">
        <f>IFERROR(VLOOKUP(ROWS($H$3:H8),$D$3:$E$204,2,0),"")</f>
        <v>PRAHA 6</v>
      </c>
      <c r="I8" s="300"/>
      <c r="J8" s="318" t="s">
        <v>700</v>
      </c>
      <c r="K8" s="332" t="s">
        <v>1010</v>
      </c>
      <c r="M8" s="361">
        <f>IF(ISNUMBER(SEARCH(ZAKL_DATA!$B$29,N8)),MAX($M$2:M7)+1,0)</f>
        <v>0</v>
      </c>
      <c r="N8" s="387" t="s">
        <v>1706</v>
      </c>
      <c r="O8" s="388" t="s">
        <v>2594</v>
      </c>
      <c r="P8" s="362"/>
      <c r="Q8" s="345" t="str">
        <f>IFERROR(VLOOKUP(ROWS($Q$3:Q8),$M$3:$N$1699,2,0),"")</f>
        <v/>
      </c>
      <c r="S8" t="str">
        <f>IF(ISNUMBER(SEARCH(ZAKL_DATA!$B$18,FU!$U8)),U8,"")</f>
        <v/>
      </c>
      <c r="T8" t="str">
        <f t="array" ref="T8">IFERROR(INDEX($S$3:$S$6255,SMALL(IF(ISNUMBER(SEARCH("",$S$3:$S$6255)),ROW($S$1:$S$6253),""),ROW(S6))),"")</f>
        <v/>
      </c>
      <c r="U8" t="s">
        <v>3814</v>
      </c>
      <c r="V8">
        <v>500259</v>
      </c>
    </row>
    <row r="9" spans="1:22" ht="12.75" customHeight="1">
      <c r="A9" s="300"/>
      <c r="B9" s="309" t="s">
        <v>491</v>
      </c>
      <c r="C9" s="310">
        <v>457</v>
      </c>
      <c r="D9" s="304">
        <f>IF(ISNUMBER(SEARCH(ZAKL_DATA!$B$14,E9)),MAX($D$2:D8)+1,0)</f>
        <v>7</v>
      </c>
      <c r="E9" s="305" t="s">
        <v>492</v>
      </c>
      <c r="F9" s="306">
        <v>2007</v>
      </c>
      <c r="G9" s="307"/>
      <c r="H9" s="308" t="str">
        <f>IFERROR(VLOOKUP(ROWS($H$3:H9),$D$3:$E$204,2,0),"")</f>
        <v>PRAHA 7</v>
      </c>
      <c r="I9" s="300"/>
      <c r="J9" s="318" t="s">
        <v>701</v>
      </c>
      <c r="K9" s="332" t="s">
        <v>1011</v>
      </c>
      <c r="M9" s="361">
        <f>IF(ISNUMBER(SEARCH(ZAKL_DATA!$B$29,N9)),MAX($M$2:M8)+1,0)</f>
        <v>0</v>
      </c>
      <c r="N9" s="387" t="s">
        <v>1717</v>
      </c>
      <c r="O9" s="388" t="s">
        <v>2595</v>
      </c>
      <c r="P9" s="362"/>
      <c r="Q9" s="345" t="str">
        <f>IFERROR(VLOOKUP(ROWS($Q$3:Q9),$M$3:$N$1699,2,0),"")</f>
        <v/>
      </c>
      <c r="S9" t="str">
        <f>IF(ISNUMBER(SEARCH(ZAKL_DATA!$B$18,FU!$U9)),U9,"")</f>
        <v/>
      </c>
      <c r="T9" t="str">
        <f t="array" ref="T9">IFERROR(INDEX($S$3:$S$6255,SMALL(IF(ISNUMBER(SEARCH("",$S$3:$S$6255)),ROW($S$1:$S$6253),""),ROW(S7))),"")</f>
        <v/>
      </c>
      <c r="U9" t="s">
        <v>3814</v>
      </c>
      <c r="V9">
        <v>500291</v>
      </c>
    </row>
    <row r="10" spans="1:22" ht="12.75" customHeight="1">
      <c r="A10" s="300"/>
      <c r="B10" s="309" t="s">
        <v>493</v>
      </c>
      <c r="C10" s="310">
        <v>458</v>
      </c>
      <c r="D10" s="304">
        <f>IF(ISNUMBER(SEARCH(ZAKL_DATA!$B$14,E10)),MAX($D$2:D9)+1,0)</f>
        <v>8</v>
      </c>
      <c r="E10" s="305" t="s">
        <v>494</v>
      </c>
      <c r="F10" s="306">
        <v>2008</v>
      </c>
      <c r="G10" s="307"/>
      <c r="H10" s="308" t="str">
        <f>IFERROR(VLOOKUP(ROWS($H$3:H10),$D$3:$E$204,2,0),"")</f>
        <v>PRAHA 8</v>
      </c>
      <c r="I10" s="300"/>
      <c r="J10" s="318" t="s">
        <v>702</v>
      </c>
      <c r="K10" s="332" t="s">
        <v>1012</v>
      </c>
      <c r="M10" s="361">
        <f>IF(ISNUMBER(SEARCH(ZAKL_DATA!$B$29,N10)),MAX($M$2:M9)+1,0)</f>
        <v>0</v>
      </c>
      <c r="N10" s="387" t="s">
        <v>1725</v>
      </c>
      <c r="O10" s="388" t="s">
        <v>2596</v>
      </c>
      <c r="P10" s="362"/>
      <c r="Q10" s="345" t="str">
        <f>IFERROR(VLOOKUP(ROWS($Q$3:Q10),$M$3:$N$1699,2,0),"")</f>
        <v/>
      </c>
      <c r="S10" t="str">
        <f>IF(ISNUMBER(SEARCH(ZAKL_DATA!$B$18,FU!$U10)),U10,"")</f>
        <v/>
      </c>
      <c r="T10" t="str">
        <f t="array" ref="T10">IFERROR(INDEX($S$3:$S$6255,SMALL(IF(ISNUMBER(SEARCH("",$S$3:$S$6255)),ROW($S$1:$S$6253),""),ROW(S8))),"")</f>
        <v/>
      </c>
      <c r="U10" t="s">
        <v>3815</v>
      </c>
      <c r="V10">
        <v>500496</v>
      </c>
    </row>
    <row r="11" spans="1:22" ht="12.75" customHeight="1">
      <c r="A11" s="300"/>
      <c r="B11" s="309" t="s">
        <v>495</v>
      </c>
      <c r="C11" s="310">
        <v>459</v>
      </c>
      <c r="D11" s="304">
        <f>IF(ISNUMBER(SEARCH(ZAKL_DATA!$B$14,E11)),MAX($D$2:D10)+1,0)</f>
        <v>9</v>
      </c>
      <c r="E11" s="305" t="s">
        <v>496</v>
      </c>
      <c r="F11" s="306">
        <v>2009</v>
      </c>
      <c r="G11" s="307"/>
      <c r="H11" s="308" t="str">
        <f>IFERROR(VLOOKUP(ROWS($H$3:H11),$D$3:$E$204,2,0),"")</f>
        <v>PRAHA 9</v>
      </c>
      <c r="I11" s="300"/>
      <c r="J11" s="318" t="s">
        <v>703</v>
      </c>
      <c r="K11" s="332" t="s">
        <v>1013</v>
      </c>
      <c r="M11" s="361">
        <f>IF(ISNUMBER(SEARCH(ZAKL_DATA!$B$29,N11)),MAX($M$2:M10)+1,0)</f>
        <v>0</v>
      </c>
      <c r="N11" s="387" t="s">
        <v>1728</v>
      </c>
      <c r="O11" s="388" t="s">
        <v>2597</v>
      </c>
      <c r="P11" s="362"/>
      <c r="Q11" s="345" t="str">
        <f>IFERROR(VLOOKUP(ROWS($Q$3:Q11),$M$3:$N$1699,2,0),"")</f>
        <v/>
      </c>
      <c r="S11" t="str">
        <f>IF(ISNUMBER(SEARCH(ZAKL_DATA!$B$18,FU!$U11)),U11,"")</f>
        <v/>
      </c>
      <c r="T11" t="str">
        <f t="array" ref="T11">IFERROR(INDEX($S$3:$S$6255,SMALL(IF(ISNUMBER(SEARCH("",$S$3:$S$6255)),ROW($S$1:$S$6253),""),ROW(S9))),"")</f>
        <v/>
      </c>
      <c r="U11" t="s">
        <v>3816</v>
      </c>
      <c r="V11">
        <v>500526</v>
      </c>
    </row>
    <row r="12" spans="1:22" ht="12.75" customHeight="1">
      <c r="A12" s="300"/>
      <c r="B12" s="309" t="s">
        <v>497</v>
      </c>
      <c r="C12" s="311">
        <v>460</v>
      </c>
      <c r="D12" s="304">
        <f>IF(ISNUMBER(SEARCH(ZAKL_DATA!$B$14,E12)),MAX($D$2:D11)+1,0)</f>
        <v>10</v>
      </c>
      <c r="E12" s="305" t="s">
        <v>498</v>
      </c>
      <c r="F12" s="306">
        <v>2010</v>
      </c>
      <c r="G12" s="307"/>
      <c r="H12" s="308" t="str">
        <f>IFERROR(VLOOKUP(ROWS($H$3:H12),$D$3:$E$204,2,0),"")</f>
        <v>PRAHA 10</v>
      </c>
      <c r="I12" s="300"/>
      <c r="J12" s="318" t="s">
        <v>704</v>
      </c>
      <c r="K12" s="332" t="s">
        <v>1014</v>
      </c>
      <c r="M12" s="361">
        <f>IF(ISNUMBER(SEARCH(ZAKL_DATA!$B$29,N12)),MAX($M$2:M11)+1,0)</f>
        <v>0</v>
      </c>
      <c r="N12" s="387" t="s">
        <v>1762</v>
      </c>
      <c r="O12" s="388" t="s">
        <v>2598</v>
      </c>
      <c r="P12" s="362"/>
      <c r="Q12" s="345" t="str">
        <f>IFERROR(VLOOKUP(ROWS($Q$3:Q12),$M$3:$N$1699,2,0),"")</f>
        <v/>
      </c>
      <c r="S12" t="str">
        <f>IF(ISNUMBER(SEARCH(ZAKL_DATA!$B$18,FU!$U12)),U12,"")</f>
        <v/>
      </c>
      <c r="T12" t="str">
        <f t="array" ref="T12">IFERROR(INDEX($S$3:$S$6255,SMALL(IF(ISNUMBER(SEARCH("",$S$3:$S$6255)),ROW($S$1:$S$6253),""),ROW(S10))),"")</f>
        <v/>
      </c>
      <c r="U12" t="s">
        <v>3817</v>
      </c>
      <c r="V12">
        <v>500623</v>
      </c>
    </row>
    <row r="13" spans="1:22" ht="12.75" customHeight="1">
      <c r="A13" s="300"/>
      <c r="B13" s="309" t="s">
        <v>499</v>
      </c>
      <c r="C13" s="310">
        <v>461</v>
      </c>
      <c r="D13" s="304">
        <f>IF(ISNUMBER(SEARCH(ZAKL_DATA!$B$14,E13)),MAX($D$2:D12)+1,0)</f>
        <v>11</v>
      </c>
      <c r="E13" s="305" t="s">
        <v>500</v>
      </c>
      <c r="F13" s="306">
        <v>2011</v>
      </c>
      <c r="G13" s="307"/>
      <c r="H13" s="308" t="str">
        <f>IFERROR(VLOOKUP(ROWS($H$3:H13),$D$3:$E$204,2,0),"")</f>
        <v>PRAHA-JIŽNÍ MĚSTO</v>
      </c>
      <c r="I13" s="300"/>
      <c r="J13" s="318" t="s">
        <v>705</v>
      </c>
      <c r="K13" s="332" t="s">
        <v>1015</v>
      </c>
      <c r="M13" s="361">
        <f>IF(ISNUMBER(SEARCH(ZAKL_DATA!$B$29,N13)),MAX($M$2:M12)+1,0)</f>
        <v>0</v>
      </c>
      <c r="N13" s="387" t="s">
        <v>1644</v>
      </c>
      <c r="O13" s="388" t="s">
        <v>2599</v>
      </c>
      <c r="P13" s="362"/>
      <c r="Q13" s="345" t="str">
        <f>IFERROR(VLOOKUP(ROWS($Q$3:Q13),$M$3:$N$1699,2,0),"")</f>
        <v/>
      </c>
      <c r="S13" t="str">
        <f>IF(ISNUMBER(SEARCH(ZAKL_DATA!$B$18,FU!$U13)),U13,"")</f>
        <v/>
      </c>
      <c r="T13" t="str">
        <f t="array" ref="T13">IFERROR(INDEX($S$3:$S$6255,SMALL(IF(ISNUMBER(SEARCH("",$S$3:$S$6255)),ROW($S$1:$S$6253),""),ROW(S11))),"")</f>
        <v/>
      </c>
      <c r="U13" t="s">
        <v>3818</v>
      </c>
      <c r="V13">
        <v>500801</v>
      </c>
    </row>
    <row r="14" spans="1:22" ht="12.75" customHeight="1">
      <c r="A14" s="300"/>
      <c r="B14" s="309" t="s">
        <v>501</v>
      </c>
      <c r="C14" s="310">
        <v>462</v>
      </c>
      <c r="D14" s="304">
        <f>IF(ISNUMBER(SEARCH(ZAKL_DATA!$B$14,E14)),MAX($D$2:D13)+1,0)</f>
        <v>12</v>
      </c>
      <c r="E14" s="305" t="s">
        <v>502</v>
      </c>
      <c r="F14" s="306">
        <v>2012</v>
      </c>
      <c r="G14" s="307"/>
      <c r="H14" s="308" t="str">
        <f>IFERROR(VLOOKUP(ROWS($H$3:H14),$D$3:$E$204,2,0),"")</f>
        <v>PRAHA-MODŘANY</v>
      </c>
      <c r="I14" s="300"/>
      <c r="J14" s="318" t="s">
        <v>706</v>
      </c>
      <c r="K14" s="332" t="s">
        <v>1016</v>
      </c>
      <c r="M14" s="361">
        <f>IF(ISNUMBER(SEARCH(ZAKL_DATA!$B$29,N14)),MAX($M$2:M13)+1,0)</f>
        <v>0</v>
      </c>
      <c r="N14" s="387" t="s">
        <v>1769</v>
      </c>
      <c r="O14" s="388" t="s">
        <v>2600</v>
      </c>
      <c r="P14" s="362"/>
      <c r="Q14" s="345" t="str">
        <f>IFERROR(VLOOKUP(ROWS($Q$3:Q14),$M$3:$N$1699,2,0),"")</f>
        <v/>
      </c>
      <c r="S14" t="str">
        <f>IF(ISNUMBER(SEARCH(ZAKL_DATA!$B$18,FU!$U14)),U14,"")</f>
        <v/>
      </c>
      <c r="T14" t="str">
        <f t="array" ref="T14">IFERROR(INDEX($S$3:$S$6255,SMALL(IF(ISNUMBER(SEARCH("",$S$3:$S$6255)),ROW($S$1:$S$6253),""),ROW(S12))),"")</f>
        <v/>
      </c>
      <c r="U14" t="s">
        <v>3819</v>
      </c>
      <c r="V14">
        <v>500852</v>
      </c>
    </row>
    <row r="15" spans="1:22" ht="12.75" customHeight="1">
      <c r="A15" s="300"/>
      <c r="B15" s="309" t="s">
        <v>503</v>
      </c>
      <c r="C15" s="310">
        <v>463</v>
      </c>
      <c r="D15" s="304">
        <f>IF(ISNUMBER(SEARCH(ZAKL_DATA!$B$14,E15)),MAX($D$2:D14)+1,0)</f>
        <v>13</v>
      </c>
      <c r="E15" s="305" t="s">
        <v>504</v>
      </c>
      <c r="F15" s="306">
        <v>2101</v>
      </c>
      <c r="G15" s="307"/>
      <c r="H15" s="308" t="str">
        <f>IFERROR(VLOOKUP(ROWS($H$3:H15),$D$3:$E$204,2,0),"")</f>
        <v>PRAHA - VÝCHOD</v>
      </c>
      <c r="I15" s="300"/>
      <c r="J15" s="318" t="s">
        <v>707</v>
      </c>
      <c r="K15" s="332" t="s">
        <v>1017</v>
      </c>
      <c r="M15" s="361">
        <f>IF(ISNUMBER(SEARCH(ZAKL_DATA!$B$29,N15)),MAX($M$2:M14)+1,0)</f>
        <v>0</v>
      </c>
      <c r="N15" s="387" t="s">
        <v>1652</v>
      </c>
      <c r="O15" s="388" t="s">
        <v>2601</v>
      </c>
      <c r="P15" s="362"/>
      <c r="Q15" s="345" t="str">
        <f>IFERROR(VLOOKUP(ROWS($Q$3:Q15),$M$3:$N$1699,2,0),"")</f>
        <v/>
      </c>
      <c r="S15" t="str">
        <f>IF(ISNUMBER(SEARCH(ZAKL_DATA!$B$18,FU!$U15)),U15,"")</f>
        <v/>
      </c>
      <c r="T15" t="str">
        <f t="array" ref="T15">IFERROR(INDEX($S$3:$S$6255,SMALL(IF(ISNUMBER(SEARCH("",$S$3:$S$6255)),ROW($S$1:$S$6253),""),ROW(S13))),"")</f>
        <v/>
      </c>
      <c r="U15" t="s">
        <v>3820</v>
      </c>
      <c r="V15">
        <v>500861</v>
      </c>
    </row>
    <row r="16" spans="1:22" ht="12.75" customHeight="1">
      <c r="A16" s="300"/>
      <c r="B16" s="309" t="s">
        <v>505</v>
      </c>
      <c r="C16" s="310">
        <v>464</v>
      </c>
      <c r="D16" s="304">
        <f>IF(ISNUMBER(SEARCH(ZAKL_DATA!$B$14,E16)),MAX($D$2:D15)+1,0)</f>
        <v>14</v>
      </c>
      <c r="E16" s="305" t="s">
        <v>506</v>
      </c>
      <c r="F16" s="306">
        <v>2102</v>
      </c>
      <c r="G16" s="307"/>
      <c r="H16" s="308" t="str">
        <f>IFERROR(VLOOKUP(ROWS($H$3:H16),$D$3:$E$204,2,0),"")</f>
        <v>PRAHA ZÁPAD</v>
      </c>
      <c r="I16" s="300"/>
      <c r="J16" s="318" t="s">
        <v>708</v>
      </c>
      <c r="K16" s="332" t="s">
        <v>1018</v>
      </c>
      <c r="M16" s="361">
        <f>IF(ISNUMBER(SEARCH(ZAKL_DATA!$B$29,N16)),MAX($M$2:M15)+1,0)</f>
        <v>0</v>
      </c>
      <c r="N16" s="387" t="s">
        <v>1770</v>
      </c>
      <c r="O16" s="388" t="s">
        <v>2602</v>
      </c>
      <c r="P16" s="362"/>
      <c r="Q16" s="345" t="str">
        <f>IFERROR(VLOOKUP(ROWS($Q$3:Q16),$M$3:$N$1699,2,0),"")</f>
        <v/>
      </c>
      <c r="S16" t="str">
        <f>IF(ISNUMBER(SEARCH(ZAKL_DATA!$B$18,FU!$U16)),U16,"")</f>
        <v/>
      </c>
      <c r="T16" t="str">
        <f t="array" ref="T16">IFERROR(INDEX($S$3:$S$6255,SMALL(IF(ISNUMBER(SEARCH("",$S$3:$S$6255)),ROW($S$1:$S$6253),""),ROW(S14))),"")</f>
        <v/>
      </c>
      <c r="U16" t="s">
        <v>3820</v>
      </c>
      <c r="V16">
        <v>500879</v>
      </c>
    </row>
    <row r="17" spans="1:22" ht="12.75" customHeight="1" thickBot="1">
      <c r="A17" s="300"/>
      <c r="B17" s="312" t="s">
        <v>507</v>
      </c>
      <c r="C17" s="313">
        <v>13</v>
      </c>
      <c r="D17" s="304">
        <f>IF(ISNUMBER(SEARCH(ZAKL_DATA!$B$14,E17)),MAX($D$2:D16)+1,0)</f>
        <v>15</v>
      </c>
      <c r="E17" s="305" t="s">
        <v>508</v>
      </c>
      <c r="F17" s="306">
        <v>2103</v>
      </c>
      <c r="G17" s="307"/>
      <c r="H17" s="308" t="str">
        <f>IFERROR(VLOOKUP(ROWS($H$3:H17),$D$3:$E$204,2,0),"")</f>
        <v>BENEŠOV</v>
      </c>
      <c r="I17" s="300"/>
      <c r="J17" s="318" t="s">
        <v>709</v>
      </c>
      <c r="K17" s="332" t="s">
        <v>1019</v>
      </c>
      <c r="M17" s="361">
        <f>IF(ISNUMBER(SEARCH(ZAKL_DATA!$B$29,N17)),MAX($M$2:M16)+1,0)</f>
        <v>0</v>
      </c>
      <c r="N17" s="387" t="s">
        <v>1662</v>
      </c>
      <c r="O17" s="388" t="s">
        <v>2603</v>
      </c>
      <c r="P17" s="362"/>
      <c r="Q17" s="345" t="str">
        <f>IFERROR(VLOOKUP(ROWS($Q$3:Q17),$M$3:$N$1699,2,0),"")</f>
        <v/>
      </c>
      <c r="S17" t="str">
        <f>IF(ISNUMBER(SEARCH(ZAKL_DATA!$B$18,FU!$U17)),U17,"")</f>
        <v/>
      </c>
      <c r="T17" t="str">
        <f t="array" ref="T17">IFERROR(INDEX($S$3:$S$6255,SMALL(IF(ISNUMBER(SEARCH("",$S$3:$S$6255)),ROW($S$1:$S$6253),""),ROW(S15))),"")</f>
        <v/>
      </c>
      <c r="U17" t="s">
        <v>3821</v>
      </c>
      <c r="V17">
        <v>501476</v>
      </c>
    </row>
    <row r="18" spans="1:22" ht="12.75" customHeight="1">
      <c r="A18" s="300"/>
      <c r="B18" s="300"/>
      <c r="C18" s="300"/>
      <c r="D18" s="304">
        <f>IF(ISNUMBER(SEARCH(ZAKL_DATA!$B$14,E18)),MAX($D$2:D17)+1,0)</f>
        <v>16</v>
      </c>
      <c r="E18" s="305" t="s">
        <v>509</v>
      </c>
      <c r="F18" s="306">
        <v>2104</v>
      </c>
      <c r="G18" s="307"/>
      <c r="H18" s="308" t="str">
        <f>IFERROR(VLOOKUP(ROWS($H$3:H18),$D$3:$E$204,2,0),"")</f>
        <v>BEROUN</v>
      </c>
      <c r="I18" s="300"/>
      <c r="J18" s="318" t="s">
        <v>710</v>
      </c>
      <c r="K18" s="332" t="s">
        <v>1020</v>
      </c>
      <c r="M18" s="361">
        <f>IF(ISNUMBER(SEARCH(ZAKL_DATA!$B$29,N18)),MAX($M$2:M17)+1,0)</f>
        <v>0</v>
      </c>
      <c r="N18" s="387" t="s">
        <v>1782</v>
      </c>
      <c r="O18" s="388" t="s">
        <v>2604</v>
      </c>
      <c r="P18" s="362"/>
      <c r="Q18" s="345" t="str">
        <f>IFERROR(VLOOKUP(ROWS($Q$3:Q18),$M$3:$N$1699,2,0),"")</f>
        <v/>
      </c>
      <c r="S18" t="str">
        <f>IF(ISNUMBER(SEARCH(ZAKL_DATA!$B$18,FU!$U18)),U18,"")</f>
        <v/>
      </c>
      <c r="T18" t="str">
        <f t="array" ref="T18">IFERROR(INDEX($S$3:$S$6255,SMALL(IF(ISNUMBER(SEARCH("",$S$3:$S$6255)),ROW($S$1:$S$6253),""),ROW(S16))),"")</f>
        <v/>
      </c>
      <c r="U18" t="s">
        <v>3822</v>
      </c>
      <c r="V18">
        <v>501646</v>
      </c>
    </row>
    <row r="19" spans="1:22" ht="12.75" customHeight="1">
      <c r="A19" s="300"/>
      <c r="B19" s="300"/>
      <c r="C19" s="300"/>
      <c r="D19" s="304">
        <f>IF(ISNUMBER(SEARCH(ZAKL_DATA!$B$14,E19)),MAX($D$2:D18)+1,0)</f>
        <v>17</v>
      </c>
      <c r="E19" s="305" t="s">
        <v>510</v>
      </c>
      <c r="F19" s="306">
        <v>2105</v>
      </c>
      <c r="G19" s="307"/>
      <c r="H19" s="308" t="str">
        <f>IFERROR(VLOOKUP(ROWS($H$3:H19),$D$3:$E$204,2,0),"")</f>
        <v>BRANDÝS N.L. - ST.BOL.</v>
      </c>
      <c r="I19" s="300"/>
      <c r="J19" s="318" t="s">
        <v>711</v>
      </c>
      <c r="K19" s="332" t="s">
        <v>1021</v>
      </c>
      <c r="M19" s="361">
        <f>IF(ISNUMBER(SEARCH(ZAKL_DATA!$B$29,N19)),MAX($M$2:M18)+1,0)</f>
        <v>0</v>
      </c>
      <c r="N19" s="387" t="s">
        <v>2605</v>
      </c>
      <c r="O19" s="388" t="s">
        <v>2606</v>
      </c>
      <c r="P19" s="362"/>
      <c r="Q19" s="345" t="str">
        <f>IFERROR(VLOOKUP(ROWS($Q$3:Q19),$M$3:$N$1699,2,0),"")</f>
        <v/>
      </c>
      <c r="S19" t="str">
        <f>IF(ISNUMBER(SEARCH(ZAKL_DATA!$B$18,FU!$U19)),U19,"")</f>
        <v/>
      </c>
      <c r="T19" t="str">
        <f t="array" ref="T19">IFERROR(INDEX($S$3:$S$6255,SMALL(IF(ISNUMBER(SEARCH("",$S$3:$S$6255)),ROW($S$1:$S$6253),""),ROW(S17))),"")</f>
        <v/>
      </c>
      <c r="U19" t="s">
        <v>3823</v>
      </c>
      <c r="V19">
        <v>501751</v>
      </c>
    </row>
    <row r="20" spans="1:22" ht="12.75" customHeight="1">
      <c r="A20" s="300"/>
      <c r="B20" s="300"/>
      <c r="C20" s="300"/>
      <c r="D20" s="304">
        <f>IF(ISNUMBER(SEARCH(ZAKL_DATA!$B$14,E20)),MAX($D$2:D19)+1,0)</f>
        <v>18</v>
      </c>
      <c r="E20" s="305" t="s">
        <v>511</v>
      </c>
      <c r="F20" s="306">
        <v>2106</v>
      </c>
      <c r="G20" s="307"/>
      <c r="H20" s="308" t="str">
        <f>IFERROR(VLOOKUP(ROWS($H$3:H20),$D$3:$E$204,2,0),"")</f>
        <v>ČÁSLAV</v>
      </c>
      <c r="I20" s="300"/>
      <c r="J20" s="318" t="s">
        <v>712</v>
      </c>
      <c r="K20" s="332" t="s">
        <v>1022</v>
      </c>
      <c r="M20" s="361">
        <f>IF(ISNUMBER(SEARCH(ZAKL_DATA!$B$29,N20)),MAX($M$2:M19)+1,0)</f>
        <v>0</v>
      </c>
      <c r="N20" s="387" t="s">
        <v>1793</v>
      </c>
      <c r="O20" s="388" t="s">
        <v>2607</v>
      </c>
      <c r="P20" s="362"/>
      <c r="Q20" s="345" t="str">
        <f>IFERROR(VLOOKUP(ROWS($Q$3:Q20),$M$3:$N$1699,2,0),"")</f>
        <v/>
      </c>
      <c r="S20" t="str">
        <f>IF(ISNUMBER(SEARCH(ZAKL_DATA!$B$18,FU!$U20)),U20,"")</f>
        <v/>
      </c>
      <c r="T20" t="str">
        <f t="array" ref="T20">IFERROR(INDEX($S$3:$S$6255,SMALL(IF(ISNUMBER(SEARCH("",$S$3:$S$6255)),ROW($S$1:$S$6253),""),ROW(S18))),"")</f>
        <v/>
      </c>
      <c r="U20" t="s">
        <v>3824</v>
      </c>
      <c r="V20">
        <v>501794</v>
      </c>
    </row>
    <row r="21" spans="1:22" ht="12.75" customHeight="1">
      <c r="A21" s="300"/>
      <c r="B21" s="300"/>
      <c r="C21" s="300"/>
      <c r="D21" s="304">
        <f>IF(ISNUMBER(SEARCH(ZAKL_DATA!$B$14,E21)),MAX($D$2:D20)+1,0)</f>
        <v>19</v>
      </c>
      <c r="E21" s="305" t="s">
        <v>512</v>
      </c>
      <c r="F21" s="306">
        <v>2107</v>
      </c>
      <c r="G21" s="307"/>
      <c r="H21" s="308" t="str">
        <f>IFERROR(VLOOKUP(ROWS($H$3:H21),$D$3:$E$204,2,0),"")</f>
        <v>ČESKÝ BROD</v>
      </c>
      <c r="I21" s="300"/>
      <c r="J21" s="318" t="s">
        <v>713</v>
      </c>
      <c r="K21" s="332" t="s">
        <v>1023</v>
      </c>
      <c r="M21" s="361">
        <f>IF(ISNUMBER(SEARCH(ZAKL_DATA!$B$29,N21)),MAX($M$2:M20)+1,0)</f>
        <v>0</v>
      </c>
      <c r="N21" s="387" t="s">
        <v>1675</v>
      </c>
      <c r="O21" s="388" t="s">
        <v>2608</v>
      </c>
      <c r="P21" s="362"/>
      <c r="Q21" s="345" t="str">
        <f>IFERROR(VLOOKUP(ROWS($Q$3:Q21),$M$3:$N$1699,2,0),"")</f>
        <v/>
      </c>
      <c r="S21" t="str">
        <f>IF(ISNUMBER(SEARCH(ZAKL_DATA!$B$18,FU!$U21)),U21,"")</f>
        <v/>
      </c>
      <c r="T21" t="str">
        <f t="array" ref="T21">IFERROR(INDEX($S$3:$S$6255,SMALL(IF(ISNUMBER(SEARCH("",$S$3:$S$6255)),ROW($S$1:$S$6253),""),ROW(S19))),"")</f>
        <v/>
      </c>
      <c r="U21" t="s">
        <v>3825</v>
      </c>
      <c r="V21">
        <v>501841</v>
      </c>
    </row>
    <row r="22" spans="1:22" ht="12.75" customHeight="1">
      <c r="A22" s="300"/>
      <c r="B22" s="300"/>
      <c r="C22" s="300"/>
      <c r="D22" s="304">
        <f>IF(ISNUMBER(SEARCH(ZAKL_DATA!$B$14,E22)),MAX($D$2:D21)+1,0)</f>
        <v>20</v>
      </c>
      <c r="E22" s="305" t="s">
        <v>513</v>
      </c>
      <c r="F22" s="306">
        <v>2108</v>
      </c>
      <c r="G22" s="307"/>
      <c r="H22" s="308" t="str">
        <f>IFERROR(VLOOKUP(ROWS($H$3:H22),$D$3:$E$204,2,0),"")</f>
        <v>DOBŘÍŠ</v>
      </c>
      <c r="I22" s="300"/>
      <c r="J22" s="318" t="s">
        <v>714</v>
      </c>
      <c r="K22" s="332" t="s">
        <v>1024</v>
      </c>
      <c r="M22" s="361">
        <f>IF(ISNUMBER(SEARCH(ZAKL_DATA!$B$29,N22)),MAX($M$2:M21)+1,0)</f>
        <v>0</v>
      </c>
      <c r="N22" s="387" t="s">
        <v>2609</v>
      </c>
      <c r="O22" s="388" t="s">
        <v>2610</v>
      </c>
      <c r="P22" s="362"/>
      <c r="Q22" s="345" t="str">
        <f>IFERROR(VLOOKUP(ROWS($Q$3:Q22),$M$3:$N$1699,2,0),"")</f>
        <v/>
      </c>
      <c r="S22" t="str">
        <f>IF(ISNUMBER(SEARCH(ZAKL_DATA!$B$18,FU!$U22)),U22,"")</f>
        <v/>
      </c>
      <c r="T22" t="str">
        <f t="array" ref="T22">IFERROR(INDEX($S$3:$S$6255,SMALL(IF(ISNUMBER(SEARCH("",$S$3:$S$6255)),ROW($S$1:$S$6253),""),ROW(S20))),"")</f>
        <v/>
      </c>
      <c r="U22" t="s">
        <v>3826</v>
      </c>
      <c r="V22">
        <v>502146</v>
      </c>
    </row>
    <row r="23" spans="1:22" ht="12.75" customHeight="1">
      <c r="A23" s="300"/>
      <c r="B23" s="300"/>
      <c r="C23" s="300"/>
      <c r="D23" s="304">
        <f>IF(ISNUMBER(SEARCH(ZAKL_DATA!$B$14,E23)),MAX($D$2:D22)+1,0)</f>
        <v>21</v>
      </c>
      <c r="E23" s="305" t="s">
        <v>514</v>
      </c>
      <c r="F23" s="306">
        <v>2109</v>
      </c>
      <c r="G23" s="307"/>
      <c r="H23" s="308" t="str">
        <f>IFERROR(VLOOKUP(ROWS($H$3:H23),$D$3:$E$204,2,0),"")</f>
        <v>HOŘOVICE</v>
      </c>
      <c r="I23" s="300"/>
      <c r="J23" s="318" t="s">
        <v>715</v>
      </c>
      <c r="K23" s="332" t="s">
        <v>1025</v>
      </c>
      <c r="M23" s="361">
        <f>IF(ISNUMBER(SEARCH(ZAKL_DATA!$B$29,N23)),MAX($M$2:M22)+1,0)</f>
        <v>0</v>
      </c>
      <c r="N23" s="387" t="s">
        <v>1676</v>
      </c>
      <c r="O23" s="388" t="s">
        <v>2611</v>
      </c>
      <c r="P23" s="362"/>
      <c r="Q23" s="345" t="str">
        <f>IFERROR(VLOOKUP(ROWS($Q$3:Q23),$M$3:$N$1699,2,0),"")</f>
        <v/>
      </c>
      <c r="S23" t="str">
        <f>IF(ISNUMBER(SEARCH(ZAKL_DATA!$B$18,FU!$U23)),U23,"")</f>
        <v/>
      </c>
      <c r="T23" t="str">
        <f t="array" ref="T23">IFERROR(INDEX($S$3:$S$6255,SMALL(IF(ISNUMBER(SEARCH("",$S$3:$S$6255)),ROW($S$1:$S$6253),""),ROW(S21))),"")</f>
        <v/>
      </c>
      <c r="U23" t="s">
        <v>3827</v>
      </c>
      <c r="V23">
        <v>502235</v>
      </c>
    </row>
    <row r="24" spans="1:22" ht="12.75" customHeight="1">
      <c r="A24" s="300"/>
      <c r="B24" s="300"/>
      <c r="C24" s="300"/>
      <c r="D24" s="304">
        <f>IF(ISNUMBER(SEARCH(ZAKL_DATA!$B$14,E24)),MAX($D$2:D23)+1,0)</f>
        <v>22</v>
      </c>
      <c r="E24" s="305" t="s">
        <v>515</v>
      </c>
      <c r="F24" s="306">
        <v>2110</v>
      </c>
      <c r="G24" s="307"/>
      <c r="H24" s="308" t="str">
        <f>IFERROR(VLOOKUP(ROWS($H$3:H24),$D$3:$E$204,2,0),"")</f>
        <v>KLADNO</v>
      </c>
      <c r="I24" s="300"/>
      <c r="J24" s="318" t="s">
        <v>716</v>
      </c>
      <c r="K24" s="332" t="s">
        <v>1026</v>
      </c>
      <c r="M24" s="361">
        <f>IF(ISNUMBER(SEARCH(ZAKL_DATA!$B$29,N24)),MAX($M$2:M23)+1,0)</f>
        <v>0</v>
      </c>
      <c r="N24" s="387" t="s">
        <v>1804</v>
      </c>
      <c r="O24" s="388" t="s">
        <v>2612</v>
      </c>
      <c r="P24" s="362"/>
      <c r="Q24" s="345" t="str">
        <f>IFERROR(VLOOKUP(ROWS($Q$3:Q24),$M$3:$N$1699,2,0),"")</f>
        <v/>
      </c>
      <c r="S24" t="str">
        <f>IF(ISNUMBER(SEARCH(ZAKL_DATA!$B$18,FU!$U24)),U24,"")</f>
        <v/>
      </c>
      <c r="T24" t="str">
        <f t="array" ref="T24">IFERROR(INDEX($S$3:$S$6255,SMALL(IF(ISNUMBER(SEARCH("",$S$3:$S$6255)),ROW($S$1:$S$6253),""),ROW(S22))),"")</f>
        <v/>
      </c>
      <c r="U24" t="s">
        <v>3827</v>
      </c>
      <c r="V24">
        <v>502405</v>
      </c>
    </row>
    <row r="25" spans="1:22" ht="12.75" customHeight="1">
      <c r="A25" s="300"/>
      <c r="B25" s="300"/>
      <c r="C25" s="300"/>
      <c r="D25" s="304">
        <f>IF(ISNUMBER(SEARCH(ZAKL_DATA!$B$14,E25)),MAX($D$2:D24)+1,0)</f>
        <v>23</v>
      </c>
      <c r="E25" s="305" t="s">
        <v>516</v>
      </c>
      <c r="F25" s="306">
        <v>2111</v>
      </c>
      <c r="G25" s="307"/>
      <c r="H25" s="308" t="str">
        <f>IFERROR(VLOOKUP(ROWS($H$3:H25),$D$3:$E$204,2,0),"")</f>
        <v>KOLÍN</v>
      </c>
      <c r="I25" s="300"/>
      <c r="J25" s="318" t="s">
        <v>717</v>
      </c>
      <c r="K25" s="332" t="s">
        <v>1027</v>
      </c>
      <c r="M25" s="361">
        <f>IF(ISNUMBER(SEARCH(ZAKL_DATA!$B$29,N25)),MAX($M$2:M24)+1,0)</f>
        <v>0</v>
      </c>
      <c r="N25" s="387" t="s">
        <v>1681</v>
      </c>
      <c r="O25" s="388" t="s">
        <v>2613</v>
      </c>
      <c r="P25" s="362"/>
      <c r="Q25" s="345" t="str">
        <f>IFERROR(VLOOKUP(ROWS($Q$3:Q25),$M$3:$N$1699,2,0),"")</f>
        <v/>
      </c>
      <c r="S25" t="str">
        <f>IF(ISNUMBER(SEARCH(ZAKL_DATA!$B$18,FU!$U25)),U25,"")</f>
        <v/>
      </c>
      <c r="T25" t="str">
        <f t="array" ref="T25">IFERROR(INDEX($S$3:$S$6255,SMALL(IF(ISNUMBER(SEARCH("",$S$3:$S$6255)),ROW($S$1:$S$6253),""),ROW(S23))),"")</f>
        <v/>
      </c>
      <c r="U25" t="s">
        <v>3827</v>
      </c>
      <c r="V25">
        <v>502545</v>
      </c>
    </row>
    <row r="26" spans="1:22" ht="12.75" customHeight="1">
      <c r="A26" s="300"/>
      <c r="B26" s="300"/>
      <c r="C26" s="300"/>
      <c r="D26" s="304">
        <f>IF(ISNUMBER(SEARCH(ZAKL_DATA!$B$14,E26)),MAX($D$2:D25)+1,0)</f>
        <v>24</v>
      </c>
      <c r="E26" s="305" t="s">
        <v>517</v>
      </c>
      <c r="F26" s="306">
        <v>2112</v>
      </c>
      <c r="G26" s="307"/>
      <c r="H26" s="308" t="str">
        <f>IFERROR(VLOOKUP(ROWS($H$3:H26),$D$3:$E$204,2,0),"")</f>
        <v>KRALUPY NAD VLTAVOU</v>
      </c>
      <c r="I26" s="300"/>
      <c r="J26" s="318" t="s">
        <v>718</v>
      </c>
      <c r="K26" s="332" t="s">
        <v>1028</v>
      </c>
      <c r="M26" s="361">
        <f>IF(ISNUMBER(SEARCH(ZAKL_DATA!$B$29,N26)),MAX($M$2:M25)+1,0)</f>
        <v>0</v>
      </c>
      <c r="N26" s="387" t="s">
        <v>1817</v>
      </c>
      <c r="O26" s="388" t="s">
        <v>2614</v>
      </c>
      <c r="P26" s="362"/>
      <c r="Q26" s="345" t="str">
        <f>IFERROR(VLOOKUP(ROWS($Q$3:Q26),$M$3:$N$1699,2,0),"")</f>
        <v/>
      </c>
      <c r="S26" t="str">
        <f>IF(ISNUMBER(SEARCH(ZAKL_DATA!$B$18,FU!$U26)),U26,"")</f>
        <v/>
      </c>
      <c r="T26" t="str">
        <f t="array" ref="T26">IFERROR(INDEX($S$3:$S$6255,SMALL(IF(ISNUMBER(SEARCH("",$S$3:$S$6255)),ROW($S$1:$S$6253),""),ROW(S24))),"")</f>
        <v/>
      </c>
      <c r="U26" t="s">
        <v>3827</v>
      </c>
      <c r="V26">
        <v>502839</v>
      </c>
    </row>
    <row r="27" spans="1:22" ht="12.75" customHeight="1">
      <c r="A27" s="300"/>
      <c r="B27" s="300"/>
      <c r="C27" s="300"/>
      <c r="D27" s="304">
        <f>IF(ISNUMBER(SEARCH(ZAKL_DATA!$B$14,E27)),MAX($D$2:D26)+1,0)</f>
        <v>25</v>
      </c>
      <c r="E27" s="305" t="s">
        <v>518</v>
      </c>
      <c r="F27" s="306">
        <v>2113</v>
      </c>
      <c r="G27" s="307"/>
      <c r="H27" s="308" t="str">
        <f>IFERROR(VLOOKUP(ROWS($H$3:H27),$D$3:$E$204,2,0),"")</f>
        <v>KUTNÁ HORA</v>
      </c>
      <c r="I27" s="300"/>
      <c r="J27" s="318" t="s">
        <v>719</v>
      </c>
      <c r="K27" s="332" t="s">
        <v>1029</v>
      </c>
      <c r="M27" s="361">
        <f>IF(ISNUMBER(SEARCH(ZAKL_DATA!$B$29,N27)),MAX($M$2:M26)+1,0)</f>
        <v>0</v>
      </c>
      <c r="N27" s="387" t="s">
        <v>1824</v>
      </c>
      <c r="O27" s="388" t="s">
        <v>2615</v>
      </c>
      <c r="P27" s="362"/>
      <c r="Q27" s="345" t="str">
        <f>IFERROR(VLOOKUP(ROWS($Q$3:Q27),$M$3:$N$1699,2,0),"")</f>
        <v/>
      </c>
      <c r="S27" t="str">
        <f>IF(ISNUMBER(SEARCH(ZAKL_DATA!$B$18,FU!$U27)),U27,"")</f>
        <v/>
      </c>
      <c r="T27" t="str">
        <f t="array" ref="T27">IFERROR(INDEX($S$3:$S$6255,SMALL(IF(ISNUMBER(SEARCH("",$S$3:$S$6255)),ROW($S$1:$S$6253),""),ROW(S25))),"")</f>
        <v/>
      </c>
      <c r="U27" t="s">
        <v>3827</v>
      </c>
      <c r="V27">
        <v>503142</v>
      </c>
    </row>
    <row r="28" spans="1:22" ht="12.75" customHeight="1">
      <c r="A28" s="300"/>
      <c r="B28" s="300"/>
      <c r="C28" s="300"/>
      <c r="D28" s="304">
        <f>IF(ISNUMBER(SEARCH(ZAKL_DATA!$B$14,E28)),MAX($D$2:D27)+1,0)</f>
        <v>26</v>
      </c>
      <c r="E28" s="305" t="s">
        <v>519</v>
      </c>
      <c r="F28" s="306">
        <v>2114</v>
      </c>
      <c r="G28" s="307"/>
      <c r="H28" s="308" t="str">
        <f>IFERROR(VLOOKUP(ROWS($H$3:H28),$D$3:$E$204,2,0),"")</f>
        <v>MĚLNÍK</v>
      </c>
      <c r="I28" s="300"/>
      <c r="J28" s="318" t="s">
        <v>720</v>
      </c>
      <c r="K28" s="332" t="s">
        <v>1030</v>
      </c>
      <c r="M28" s="361">
        <f>IF(ISNUMBER(SEARCH(ZAKL_DATA!$B$29,N28)),MAX($M$2:M27)+1,0)</f>
        <v>0</v>
      </c>
      <c r="N28" s="387" t="s">
        <v>1827</v>
      </c>
      <c r="O28" s="388" t="s">
        <v>2616</v>
      </c>
      <c r="P28" s="362"/>
      <c r="Q28" s="345" t="str">
        <f>IFERROR(VLOOKUP(ROWS($Q$3:Q28),$M$3:$N$1699,2,0),"")</f>
        <v/>
      </c>
      <c r="S28" t="str">
        <f>IF(ISNUMBER(SEARCH(ZAKL_DATA!$B$18,FU!$U28)),U28,"")</f>
        <v/>
      </c>
      <c r="T28" t="str">
        <f t="array" ref="T28">IFERROR(INDEX($S$3:$S$6255,SMALL(IF(ISNUMBER(SEARCH("",$S$3:$S$6255)),ROW($S$1:$S$6253),""),ROW(S26))),"")</f>
        <v/>
      </c>
      <c r="U28" t="s">
        <v>3827</v>
      </c>
      <c r="V28">
        <v>503304</v>
      </c>
    </row>
    <row r="29" spans="1:22" ht="12.75" customHeight="1">
      <c r="A29" s="300"/>
      <c r="B29" s="300"/>
      <c r="C29" s="300"/>
      <c r="D29" s="304">
        <f>IF(ISNUMBER(SEARCH(ZAKL_DATA!$B$14,E29)),MAX($D$2:D28)+1,0)</f>
        <v>27</v>
      </c>
      <c r="E29" s="305" t="s">
        <v>520</v>
      </c>
      <c r="F29" s="306">
        <v>2115</v>
      </c>
      <c r="G29" s="307"/>
      <c r="H29" s="308" t="str">
        <f>IFERROR(VLOOKUP(ROWS($H$3:H29),$D$3:$E$204,2,0),"")</f>
        <v>MLADÁ BOLESLAV</v>
      </c>
      <c r="I29" s="300"/>
      <c r="J29" s="318" t="s">
        <v>721</v>
      </c>
      <c r="K29" s="332" t="s">
        <v>1031</v>
      </c>
      <c r="M29" s="361">
        <f>IF(ISNUMBER(SEARCH(ZAKL_DATA!$B$29,N29)),MAX($M$2:M28)+1,0)</f>
        <v>0</v>
      </c>
      <c r="N29" s="387" t="s">
        <v>1846</v>
      </c>
      <c r="O29" s="388" t="s">
        <v>2617</v>
      </c>
      <c r="P29" s="362"/>
      <c r="Q29" s="345" t="str">
        <f>IFERROR(VLOOKUP(ROWS($Q$3:Q29),$M$3:$N$1699,2,0),"")</f>
        <v/>
      </c>
      <c r="S29" t="str">
        <f>IF(ISNUMBER(SEARCH(ZAKL_DATA!$B$18,FU!$U29)),U29,"")</f>
        <v/>
      </c>
      <c r="T29" t="str">
        <f t="array" ref="T29">IFERROR(INDEX($S$3:$S$6255,SMALL(IF(ISNUMBER(SEARCH("",$S$3:$S$6255)),ROW($S$1:$S$6253),""),ROW(S27))),"")</f>
        <v/>
      </c>
      <c r="U29" t="s">
        <v>3828</v>
      </c>
      <c r="V29">
        <v>503410</v>
      </c>
    </row>
    <row r="30" spans="1:22" ht="12.75" customHeight="1">
      <c r="A30" s="300"/>
      <c r="B30" s="300"/>
      <c r="C30" s="300"/>
      <c r="D30" s="304">
        <f>IF(ISNUMBER(SEARCH(ZAKL_DATA!$B$14,E30)),MAX($D$2:D29)+1,0)</f>
        <v>28</v>
      </c>
      <c r="E30" s="305" t="s">
        <v>521</v>
      </c>
      <c r="F30" s="306">
        <v>2116</v>
      </c>
      <c r="G30" s="307"/>
      <c r="H30" s="308" t="str">
        <f>IFERROR(VLOOKUP(ROWS($H$3:H30),$D$3:$E$204,2,0),"")</f>
        <v>MNICHOVO HRADIŠTĚ</v>
      </c>
      <c r="I30" s="300"/>
      <c r="J30" s="318" t="s">
        <v>722</v>
      </c>
      <c r="K30" s="332" t="s">
        <v>1032</v>
      </c>
      <c r="M30" s="361">
        <f>IF(ISNUMBER(SEARCH(ZAKL_DATA!$B$29,N30)),MAX($M$2:M29)+1,0)</f>
        <v>0</v>
      </c>
      <c r="N30" s="387" t="s">
        <v>1683</v>
      </c>
      <c r="O30" s="388" t="s">
        <v>2618</v>
      </c>
      <c r="P30" s="362"/>
      <c r="Q30" s="345" t="str">
        <f>IFERROR(VLOOKUP(ROWS($Q$3:Q30),$M$3:$N$1699,2,0),"")</f>
        <v/>
      </c>
      <c r="S30" t="str">
        <f>IF(ISNUMBER(SEARCH(ZAKL_DATA!$B$18,FU!$U30)),U30,"")</f>
        <v/>
      </c>
      <c r="T30" t="str">
        <f t="array" ref="T30">IFERROR(INDEX($S$3:$S$6255,SMALL(IF(ISNUMBER(SEARCH("",$S$3:$S$6255)),ROW($S$1:$S$6253),""),ROW(S28))),"")</f>
        <v/>
      </c>
      <c r="U30" t="s">
        <v>3829</v>
      </c>
      <c r="V30">
        <v>503444</v>
      </c>
    </row>
    <row r="31" spans="1:22" ht="12.75" customHeight="1">
      <c r="A31" s="300"/>
      <c r="B31" s="300"/>
      <c r="C31" s="300"/>
      <c r="D31" s="304">
        <f>IF(ISNUMBER(SEARCH(ZAKL_DATA!$B$14,E31)),MAX($D$2:D30)+1,0)</f>
        <v>29</v>
      </c>
      <c r="E31" s="305" t="s">
        <v>522</v>
      </c>
      <c r="F31" s="306">
        <v>2117</v>
      </c>
      <c r="G31" s="307"/>
      <c r="H31" s="308" t="str">
        <f>IFERROR(VLOOKUP(ROWS($H$3:H31),$D$3:$E$204,2,0),"")</f>
        <v>NERATOVICE</v>
      </c>
      <c r="I31" s="300"/>
      <c r="J31" s="318" t="s">
        <v>723</v>
      </c>
      <c r="K31" s="332" t="s">
        <v>1033</v>
      </c>
      <c r="M31" s="361">
        <f>IF(ISNUMBER(SEARCH(ZAKL_DATA!$B$29,N31)),MAX($M$2:M30)+1,0)</f>
        <v>0</v>
      </c>
      <c r="N31" s="387" t="s">
        <v>1849</v>
      </c>
      <c r="O31" s="388" t="s">
        <v>2619</v>
      </c>
      <c r="P31" s="362"/>
      <c r="Q31" s="345" t="str">
        <f>IFERROR(VLOOKUP(ROWS($Q$3:Q31),$M$3:$N$1699,2,0),"")</f>
        <v/>
      </c>
      <c r="S31" t="str">
        <f>IF(ISNUMBER(SEARCH(ZAKL_DATA!$B$18,FU!$U31)),U31,"")</f>
        <v/>
      </c>
      <c r="T31" t="str">
        <f t="array" ref="T31">IFERROR(INDEX($S$3:$S$6255,SMALL(IF(ISNUMBER(SEARCH("",$S$3:$S$6255)),ROW($S$1:$S$6253),""),ROW(S29))),"")</f>
        <v/>
      </c>
      <c r="U31" t="s">
        <v>3830</v>
      </c>
      <c r="V31">
        <v>503622</v>
      </c>
    </row>
    <row r="32" spans="1:22" ht="12.75" customHeight="1">
      <c r="A32" s="300"/>
      <c r="B32" s="300"/>
      <c r="C32" s="300"/>
      <c r="D32" s="304">
        <f>IF(ISNUMBER(SEARCH(ZAKL_DATA!$B$14,E32)),MAX($D$2:D31)+1,0)</f>
        <v>30</v>
      </c>
      <c r="E32" s="305" t="s">
        <v>523</v>
      </c>
      <c r="F32" s="306">
        <v>2118</v>
      </c>
      <c r="G32" s="307"/>
      <c r="H32" s="308" t="str">
        <f>IFERROR(VLOOKUP(ROWS($H$3:H32),$D$3:$E$204,2,0),"")</f>
        <v>NYMBURK</v>
      </c>
      <c r="I32" s="300"/>
      <c r="J32" s="318" t="s">
        <v>724</v>
      </c>
      <c r="K32" s="332" t="s">
        <v>1034</v>
      </c>
      <c r="M32" s="361">
        <f>IF(ISNUMBER(SEARCH(ZAKL_DATA!$B$29,N32)),MAX($M$2:M31)+1,0)</f>
        <v>0</v>
      </c>
      <c r="N32" s="387" t="s">
        <v>1684</v>
      </c>
      <c r="O32" s="388" t="s">
        <v>2620</v>
      </c>
      <c r="P32" s="362"/>
      <c r="Q32" s="345" t="str">
        <f>IFERROR(VLOOKUP(ROWS($Q$3:Q32),$M$3:$N$1699,2,0),"")</f>
        <v/>
      </c>
      <c r="S32" t="str">
        <f>IF(ISNUMBER(SEARCH(ZAKL_DATA!$B$18,FU!$U32)),U32,"")</f>
        <v/>
      </c>
      <c r="T32" t="str">
        <f t="array" ref="T32">IFERROR(INDEX($S$3:$S$6255,SMALL(IF(ISNUMBER(SEARCH("",$S$3:$S$6255)),ROW($S$1:$S$6253),""),ROW(S30))),"")</f>
        <v/>
      </c>
      <c r="U32" t="s">
        <v>3831</v>
      </c>
      <c r="V32">
        <v>503657</v>
      </c>
    </row>
    <row r="33" spans="1:22" ht="12.75" customHeight="1">
      <c r="A33" s="300"/>
      <c r="B33" s="300"/>
      <c r="C33" s="300"/>
      <c r="D33" s="304">
        <f>IF(ISNUMBER(SEARCH(ZAKL_DATA!$B$14,E33)),MAX($D$2:D32)+1,0)</f>
        <v>31</v>
      </c>
      <c r="E33" s="305" t="s">
        <v>524</v>
      </c>
      <c r="F33" s="306">
        <v>2119</v>
      </c>
      <c r="G33" s="307"/>
      <c r="H33" s="308" t="str">
        <f>IFERROR(VLOOKUP(ROWS($H$3:H33),$D$3:$E$204,2,0),"")</f>
        <v>PODĚBRADY</v>
      </c>
      <c r="I33" s="300"/>
      <c r="J33" s="318" t="s">
        <v>725</v>
      </c>
      <c r="K33" s="332" t="s">
        <v>1035</v>
      </c>
      <c r="M33" s="361">
        <f>IF(ISNUMBER(SEARCH(ZAKL_DATA!$B$29,N33)),MAX($M$2:M32)+1,0)</f>
        <v>0</v>
      </c>
      <c r="N33" s="387" t="s">
        <v>1858</v>
      </c>
      <c r="O33" s="388" t="s">
        <v>2621</v>
      </c>
      <c r="P33" s="362"/>
      <c r="Q33" s="345" t="str">
        <f>IFERROR(VLOOKUP(ROWS($Q$3:Q33),$M$3:$N$1699,2,0),"")</f>
        <v/>
      </c>
      <c r="S33" t="str">
        <f>IF(ISNUMBER(SEARCH(ZAKL_DATA!$B$18,FU!$U33)),U33,"")</f>
        <v/>
      </c>
      <c r="T33" t="str">
        <f t="array" ref="T33">IFERROR(INDEX($S$3:$S$6255,SMALL(IF(ISNUMBER(SEARCH("",$S$3:$S$6255)),ROW($S$1:$S$6253),""),ROW(S31))),"")</f>
        <v/>
      </c>
      <c r="U33" t="s">
        <v>3832</v>
      </c>
      <c r="V33">
        <v>503738</v>
      </c>
    </row>
    <row r="34" spans="1:22" ht="12.75" customHeight="1">
      <c r="A34" s="300"/>
      <c r="B34" s="300"/>
      <c r="C34" s="300"/>
      <c r="D34" s="304">
        <f>IF(ISNUMBER(SEARCH(ZAKL_DATA!$B$14,E34)),MAX($D$2:D33)+1,0)</f>
        <v>32</v>
      </c>
      <c r="E34" s="305" t="s">
        <v>525</v>
      </c>
      <c r="F34" s="306">
        <v>2120</v>
      </c>
      <c r="G34" s="307"/>
      <c r="H34" s="308" t="str">
        <f>IFERROR(VLOOKUP(ROWS($H$3:H34),$D$3:$E$204,2,0),"")</f>
        <v>PŘÍBRAM</v>
      </c>
      <c r="I34" s="300"/>
      <c r="J34" s="318" t="s">
        <v>726</v>
      </c>
      <c r="K34" s="332" t="s">
        <v>1036</v>
      </c>
      <c r="M34" s="361">
        <f>IF(ISNUMBER(SEARCH(ZAKL_DATA!$B$29,N34)),MAX($M$2:M33)+1,0)</f>
        <v>0</v>
      </c>
      <c r="N34" s="387" t="s">
        <v>1685</v>
      </c>
      <c r="O34" s="388" t="s">
        <v>2622</v>
      </c>
      <c r="P34" s="362"/>
      <c r="Q34" s="345" t="str">
        <f>IFERROR(VLOOKUP(ROWS($Q$3:Q34),$M$3:$N$1699,2,0),"")</f>
        <v/>
      </c>
      <c r="S34" t="str">
        <f>IF(ISNUMBER(SEARCH(ZAKL_DATA!$B$18,FU!$U34)),U34,"")</f>
        <v/>
      </c>
      <c r="T34" t="str">
        <f t="array" ref="T34">IFERROR(INDEX($S$3:$S$6255,SMALL(IF(ISNUMBER(SEARCH("",$S$3:$S$6255)),ROW($S$1:$S$6253),""),ROW(S32))),"")</f>
        <v/>
      </c>
      <c r="U34" t="s">
        <v>3833</v>
      </c>
      <c r="V34">
        <v>503916</v>
      </c>
    </row>
    <row r="35" spans="1:22" ht="12.75" customHeight="1">
      <c r="A35" s="300"/>
      <c r="B35" s="300"/>
      <c r="C35" s="300"/>
      <c r="D35" s="304">
        <f>IF(ISNUMBER(SEARCH(ZAKL_DATA!$B$14,E35)),MAX($D$2:D34)+1,0)</f>
        <v>33</v>
      </c>
      <c r="E35" s="305" t="s">
        <v>526</v>
      </c>
      <c r="F35" s="306">
        <v>2121</v>
      </c>
      <c r="G35" s="307"/>
      <c r="H35" s="308" t="str">
        <f>IFERROR(VLOOKUP(ROWS($H$3:H35),$D$3:$E$204,2,0),"")</f>
        <v>RAKOVNÍK</v>
      </c>
      <c r="I35" s="300"/>
      <c r="J35" s="318" t="s">
        <v>727</v>
      </c>
      <c r="K35" s="332" t="s">
        <v>1037</v>
      </c>
      <c r="M35" s="361">
        <f>IF(ISNUMBER(SEARCH(ZAKL_DATA!$B$29,N35)),MAX($M$2:M34)+1,0)</f>
        <v>0</v>
      </c>
      <c r="N35" s="387" t="s">
        <v>1887</v>
      </c>
      <c r="O35" s="388" t="s">
        <v>2623</v>
      </c>
      <c r="P35" s="362"/>
      <c r="Q35" s="345" t="str">
        <f>IFERROR(VLOOKUP(ROWS($Q$3:Q35),$M$3:$N$1699,2,0),"")</f>
        <v/>
      </c>
      <c r="S35" t="str">
        <f>IF(ISNUMBER(SEARCH(ZAKL_DATA!$B$18,FU!$U35)),U35,"")</f>
        <v/>
      </c>
      <c r="T35" t="str">
        <f t="array" ref="T35">IFERROR(INDEX($S$3:$S$6255,SMALL(IF(ISNUMBER(SEARCH("",$S$3:$S$6255)),ROW($S$1:$S$6253),""),ROW(S33))),"")</f>
        <v/>
      </c>
      <c r="U35" t="s">
        <v>3834</v>
      </c>
      <c r="V35">
        <v>503941</v>
      </c>
    </row>
    <row r="36" spans="1:22" ht="12.75" customHeight="1">
      <c r="A36" s="300"/>
      <c r="B36" s="300"/>
      <c r="C36" s="300"/>
      <c r="D36" s="304">
        <f>IF(ISNUMBER(SEARCH(ZAKL_DATA!$B$14,E36)),MAX($D$2:D35)+1,0)</f>
        <v>34</v>
      </c>
      <c r="E36" s="305" t="s">
        <v>527</v>
      </c>
      <c r="F36" s="306">
        <v>2122</v>
      </c>
      <c r="G36" s="307"/>
      <c r="H36" s="308" t="str">
        <f>IFERROR(VLOOKUP(ROWS($H$3:H36),$D$3:$E$204,2,0),"")</f>
        <v>ŘÍČANY</v>
      </c>
      <c r="I36" s="300"/>
      <c r="J36" s="318" t="s">
        <v>728</v>
      </c>
      <c r="K36" s="332" t="s">
        <v>1038</v>
      </c>
      <c r="M36" s="361">
        <f>IF(ISNUMBER(SEARCH(ZAKL_DATA!$B$29,N36)),MAX($M$2:M35)+1,0)</f>
        <v>0</v>
      </c>
      <c r="N36" s="387" t="s">
        <v>1686</v>
      </c>
      <c r="O36" s="388" t="s">
        <v>2624</v>
      </c>
      <c r="P36" s="362"/>
      <c r="Q36" s="345" t="str">
        <f>IFERROR(VLOOKUP(ROWS($Q$3:Q36),$M$3:$N$1699,2,0),"")</f>
        <v/>
      </c>
      <c r="S36" t="str">
        <f>IF(ISNUMBER(SEARCH(ZAKL_DATA!$B$18,FU!$U36)),U36,"")</f>
        <v/>
      </c>
      <c r="T36" t="str">
        <f t="array" ref="T36">IFERROR(INDEX($S$3:$S$6255,SMALL(IF(ISNUMBER(SEARCH("",$S$3:$S$6255)),ROW($S$1:$S$6253),""),ROW(S34))),"")</f>
        <v/>
      </c>
      <c r="U36" t="s">
        <v>3835</v>
      </c>
      <c r="V36">
        <v>504246</v>
      </c>
    </row>
    <row r="37" spans="1:22" ht="12.75" customHeight="1">
      <c r="A37" s="300"/>
      <c r="B37" s="300"/>
      <c r="C37" s="300"/>
      <c r="D37" s="304">
        <f>IF(ISNUMBER(SEARCH(ZAKL_DATA!$B$14,E37)),MAX($D$2:D36)+1,0)</f>
        <v>35</v>
      </c>
      <c r="E37" s="305" t="s">
        <v>528</v>
      </c>
      <c r="F37" s="306">
        <v>2123</v>
      </c>
      <c r="G37" s="307"/>
      <c r="H37" s="308" t="str">
        <f>IFERROR(VLOOKUP(ROWS($H$3:H37),$D$3:$E$204,2,0),"")</f>
        <v>SEDLČANY</v>
      </c>
      <c r="I37" s="300"/>
      <c r="J37" s="318" t="s">
        <v>729</v>
      </c>
      <c r="K37" s="332" t="s">
        <v>1039</v>
      </c>
      <c r="M37" s="361">
        <f>IF(ISNUMBER(SEARCH(ZAKL_DATA!$B$29,N37)),MAX($M$2:M36)+1,0)</f>
        <v>0</v>
      </c>
      <c r="N37" s="387" t="s">
        <v>1913</v>
      </c>
      <c r="O37" s="388" t="s">
        <v>2625</v>
      </c>
      <c r="P37" s="362"/>
      <c r="Q37" s="345" t="str">
        <f>IFERROR(VLOOKUP(ROWS($Q$3:Q37),$M$3:$N$1699,2,0),"")</f>
        <v/>
      </c>
      <c r="S37" t="str">
        <f>IF(ISNUMBER(SEARCH(ZAKL_DATA!$B$18,FU!$U37)),U37,"")</f>
        <v/>
      </c>
      <c r="T37" t="str">
        <f t="array" ref="T37">IFERROR(INDEX($S$3:$S$6255,SMALL(IF(ISNUMBER(SEARCH("",$S$3:$S$6255)),ROW($S$1:$S$6253),""),ROW(S35))),"")</f>
        <v/>
      </c>
      <c r="U37" t="s">
        <v>3836</v>
      </c>
      <c r="V37">
        <v>504301</v>
      </c>
    </row>
    <row r="38" spans="1:22" ht="12.75" customHeight="1">
      <c r="A38" s="300"/>
      <c r="B38" s="300"/>
      <c r="C38" s="300"/>
      <c r="D38" s="304">
        <f>IF(ISNUMBER(SEARCH(ZAKL_DATA!$B$14,E38)),MAX($D$2:D37)+1,0)</f>
        <v>36</v>
      </c>
      <c r="E38" s="305" t="s">
        <v>529</v>
      </c>
      <c r="F38" s="306">
        <v>2124</v>
      </c>
      <c r="G38" s="307"/>
      <c r="H38" s="308" t="str">
        <f>IFERROR(VLOOKUP(ROWS($H$3:H38),$D$3:$E$204,2,0),"")</f>
        <v>SLANÝ</v>
      </c>
      <c r="I38" s="300"/>
      <c r="J38" s="318" t="s">
        <v>730</v>
      </c>
      <c r="K38" s="332" t="s">
        <v>1040</v>
      </c>
      <c r="M38" s="361">
        <f>IF(ISNUMBER(SEARCH(ZAKL_DATA!$B$29,N38)),MAX($M$2:M37)+1,0)</f>
        <v>0</v>
      </c>
      <c r="N38" s="387" t="s">
        <v>1935</v>
      </c>
      <c r="O38" s="388" t="s">
        <v>2626</v>
      </c>
      <c r="P38" s="362"/>
      <c r="Q38" s="345" t="str">
        <f>IFERROR(VLOOKUP(ROWS($Q$3:Q38),$M$3:$N$1699,2,0),"")</f>
        <v/>
      </c>
      <c r="S38" t="str">
        <f>IF(ISNUMBER(SEARCH(ZAKL_DATA!$B$18,FU!$U38)),U38,"")</f>
        <v/>
      </c>
      <c r="T38" t="str">
        <f t="array" ref="T38">IFERROR(INDEX($S$3:$S$6255,SMALL(IF(ISNUMBER(SEARCH("",$S$3:$S$6255)),ROW($S$1:$S$6253),""),ROW(S36))),"")</f>
        <v/>
      </c>
      <c r="U38" t="s">
        <v>3837</v>
      </c>
      <c r="V38">
        <v>504441</v>
      </c>
    </row>
    <row r="39" spans="1:22" ht="12.75" customHeight="1">
      <c r="A39" s="300"/>
      <c r="B39" s="300"/>
      <c r="C39" s="300"/>
      <c r="D39" s="304">
        <f>IF(ISNUMBER(SEARCH(ZAKL_DATA!$B$14,E39)),MAX($D$2:D38)+1,0)</f>
        <v>37</v>
      </c>
      <c r="E39" s="305" t="s">
        <v>530</v>
      </c>
      <c r="F39" s="306">
        <v>2125</v>
      </c>
      <c r="G39" s="307"/>
      <c r="H39" s="308" t="str">
        <f>IFERROR(VLOOKUP(ROWS($H$3:H39),$D$3:$E$204,2,0),"")</f>
        <v>VLAŠIM</v>
      </c>
      <c r="I39" s="300"/>
      <c r="J39" s="318" t="s">
        <v>731</v>
      </c>
      <c r="K39" s="332" t="s">
        <v>1041</v>
      </c>
      <c r="M39" s="361">
        <f>IF(ISNUMBER(SEARCH(ZAKL_DATA!$B$29,N39)),MAX($M$2:M38)+1,0)</f>
        <v>0</v>
      </c>
      <c r="N39" s="387" t="s">
        <v>1947</v>
      </c>
      <c r="O39" s="388" t="s">
        <v>2627</v>
      </c>
      <c r="P39" s="362"/>
      <c r="Q39" s="345" t="str">
        <f>IFERROR(VLOOKUP(ROWS($Q$3:Q39),$M$3:$N$1699,2,0),"")</f>
        <v/>
      </c>
      <c r="S39" t="str">
        <f>IF(ISNUMBER(SEARCH(ZAKL_DATA!$B$18,FU!$U39)),U39,"")</f>
        <v/>
      </c>
      <c r="T39" t="str">
        <f t="array" ref="T39">IFERROR(INDEX($S$3:$S$6255,SMALL(IF(ISNUMBER(SEARCH("",$S$3:$S$6255)),ROW($S$1:$S$6253),""),ROW(S37))),"")</f>
        <v/>
      </c>
      <c r="U39" t="s">
        <v>3838</v>
      </c>
      <c r="V39">
        <v>504505</v>
      </c>
    </row>
    <row r="40" spans="1:22" ht="12.75" customHeight="1">
      <c r="A40" s="300"/>
      <c r="B40" s="300"/>
      <c r="C40" s="300"/>
      <c r="D40" s="304">
        <f>IF(ISNUMBER(SEARCH(ZAKL_DATA!$B$14,E40)),MAX($D$2:D39)+1,0)</f>
        <v>38</v>
      </c>
      <c r="E40" s="305" t="s">
        <v>531</v>
      </c>
      <c r="F40" s="306">
        <v>2126</v>
      </c>
      <c r="G40" s="307"/>
      <c r="H40" s="308" t="str">
        <f>IFERROR(VLOOKUP(ROWS($H$3:H40),$D$3:$E$204,2,0),"")</f>
        <v>VOTICE</v>
      </c>
      <c r="I40" s="300"/>
      <c r="J40" s="318" t="s">
        <v>732</v>
      </c>
      <c r="K40" s="332" t="s">
        <v>1042</v>
      </c>
      <c r="M40" s="361">
        <f>IF(ISNUMBER(SEARCH(ZAKL_DATA!$B$29,N40)),MAX($M$2:M39)+1,0)</f>
        <v>0</v>
      </c>
      <c r="N40" s="387" t="s">
        <v>1959</v>
      </c>
      <c r="O40" s="388" t="s">
        <v>2628</v>
      </c>
      <c r="P40" s="362"/>
      <c r="Q40" s="345" t="str">
        <f>IFERROR(VLOOKUP(ROWS($Q$3:Q40),$M$3:$N$1699,2,0),"")</f>
        <v/>
      </c>
      <c r="S40" t="str">
        <f>IF(ISNUMBER(SEARCH(ZAKL_DATA!$B$18,FU!$U40)),U40,"")</f>
        <v/>
      </c>
      <c r="T40" t="str">
        <f t="array" ref="T40">IFERROR(INDEX($S$3:$S$6255,SMALL(IF(ISNUMBER(SEARCH("",$S$3:$S$6255)),ROW($S$1:$S$6253),""),ROW(S38))),"")</f>
        <v/>
      </c>
      <c r="U40" t="s">
        <v>3839</v>
      </c>
      <c r="V40">
        <v>504785</v>
      </c>
    </row>
    <row r="41" spans="1:22" ht="12.75" customHeight="1">
      <c r="A41" s="300"/>
      <c r="B41" s="300"/>
      <c r="C41" s="300"/>
      <c r="D41" s="304">
        <f>IF(ISNUMBER(SEARCH(ZAKL_DATA!$B$14,E41)),MAX($D$2:D40)+1,0)</f>
        <v>39</v>
      </c>
      <c r="E41" s="305" t="s">
        <v>532</v>
      </c>
      <c r="F41" s="306">
        <v>2201</v>
      </c>
      <c r="G41" s="307"/>
      <c r="H41" s="308" t="str">
        <f>IFERROR(VLOOKUP(ROWS($H$3:H41),$D$3:$E$204,2,0),"")</f>
        <v>ČESKÉ BUDĚJOVICE</v>
      </c>
      <c r="I41" s="300"/>
      <c r="J41" s="318" t="s">
        <v>733</v>
      </c>
      <c r="K41" s="332" t="s">
        <v>1043</v>
      </c>
      <c r="M41" s="361">
        <f>IF(ISNUMBER(SEARCH(ZAKL_DATA!$B$29,N41)),MAX($M$2:M40)+1,0)</f>
        <v>0</v>
      </c>
      <c r="N41" s="387" t="s">
        <v>1984</v>
      </c>
      <c r="O41" s="388" t="s">
        <v>2629</v>
      </c>
      <c r="P41" s="362"/>
      <c r="Q41" s="345" t="str">
        <f>IFERROR(VLOOKUP(ROWS($Q$3:Q41),$M$3:$N$1699,2,0),"")</f>
        <v/>
      </c>
      <c r="S41" t="str">
        <f>IF(ISNUMBER(SEARCH(ZAKL_DATA!$B$18,FU!$U41)),U41,"")</f>
        <v/>
      </c>
      <c r="T41" t="str">
        <f t="array" ref="T41">IFERROR(INDEX($S$3:$S$6255,SMALL(IF(ISNUMBER(SEARCH("",$S$3:$S$6255)),ROW($S$1:$S$6253),""),ROW(S39))),"")</f>
        <v/>
      </c>
      <c r="U41" t="s">
        <v>3840</v>
      </c>
      <c r="V41">
        <v>504807</v>
      </c>
    </row>
    <row r="42" spans="1:22" ht="12.75" customHeight="1">
      <c r="A42" s="300"/>
      <c r="B42" s="300"/>
      <c r="C42" s="300"/>
      <c r="D42" s="304">
        <f>IF(ISNUMBER(SEARCH(ZAKL_DATA!$B$14,E42)),MAX($D$2:D41)+1,0)</f>
        <v>40</v>
      </c>
      <c r="E42" s="305" t="s">
        <v>533</v>
      </c>
      <c r="F42" s="306">
        <v>2202</v>
      </c>
      <c r="G42" s="307"/>
      <c r="H42" s="308" t="str">
        <f>IFERROR(VLOOKUP(ROWS($H$3:H42),$D$3:$E$204,2,0),"")</f>
        <v>BLATNÁ</v>
      </c>
      <c r="I42" s="300"/>
      <c r="J42" s="318" t="s">
        <v>734</v>
      </c>
      <c r="K42" s="332" t="s">
        <v>1044</v>
      </c>
      <c r="M42" s="361">
        <f>IF(ISNUMBER(SEARCH(ZAKL_DATA!$B$29,N42)),MAX($M$2:M41)+1,0)</f>
        <v>0</v>
      </c>
      <c r="N42" s="387" t="s">
        <v>1990</v>
      </c>
      <c r="O42" s="388" t="s">
        <v>2630</v>
      </c>
      <c r="P42" s="362"/>
      <c r="Q42" s="345" t="str">
        <f>IFERROR(VLOOKUP(ROWS($Q$3:Q42),$M$3:$N$1699,2,0),"")</f>
        <v/>
      </c>
      <c r="S42" t="str">
        <f>IF(ISNUMBER(SEARCH(ZAKL_DATA!$B$18,FU!$U42)),U42,"")</f>
        <v/>
      </c>
      <c r="T42" t="str">
        <f t="array" ref="T42">IFERROR(INDEX($S$3:$S$6255,SMALL(IF(ISNUMBER(SEARCH("",$S$3:$S$6255)),ROW($S$1:$S$6253),""),ROW(S40))),"")</f>
        <v/>
      </c>
      <c r="U42" t="s">
        <v>3841</v>
      </c>
      <c r="V42">
        <v>504921</v>
      </c>
    </row>
    <row r="43" spans="1:22" ht="12.75" customHeight="1">
      <c r="A43" s="300"/>
      <c r="B43" s="300"/>
      <c r="C43" s="300"/>
      <c r="D43" s="304">
        <f>IF(ISNUMBER(SEARCH(ZAKL_DATA!$B$14,E43)),MAX($D$2:D42)+1,0)</f>
        <v>41</v>
      </c>
      <c r="E43" s="305" t="s">
        <v>534</v>
      </c>
      <c r="F43" s="306">
        <v>2203</v>
      </c>
      <c r="G43" s="307"/>
      <c r="H43" s="308" t="str">
        <f>IFERROR(VLOOKUP(ROWS($H$3:H43),$D$3:$E$204,2,0),"")</f>
        <v>ČESKÝ KRUMLOV</v>
      </c>
      <c r="I43" s="300"/>
      <c r="J43" s="318" t="s">
        <v>735</v>
      </c>
      <c r="K43" s="332" t="s">
        <v>1045</v>
      </c>
      <c r="M43" s="361">
        <f>IF(ISNUMBER(SEARCH(ZAKL_DATA!$B$29,N43)),MAX($M$2:M42)+1,0)</f>
        <v>0</v>
      </c>
      <c r="N43" s="387" t="s">
        <v>2000</v>
      </c>
      <c r="O43" s="388" t="s">
        <v>2631</v>
      </c>
      <c r="P43" s="362"/>
      <c r="Q43" s="345" t="str">
        <f>IFERROR(VLOOKUP(ROWS($Q$3:Q43),$M$3:$N$1699,2,0),"")</f>
        <v/>
      </c>
      <c r="S43" t="str">
        <f>IF(ISNUMBER(SEARCH(ZAKL_DATA!$B$18,FU!$U43)),U43,"")</f>
        <v/>
      </c>
      <c r="T43" t="str">
        <f t="array" ref="T43">IFERROR(INDEX($S$3:$S$6255,SMALL(IF(ISNUMBER(SEARCH("",$S$3:$S$6255)),ROW($S$1:$S$6253),""),ROW(S41))),"")</f>
        <v/>
      </c>
      <c r="U43" t="s">
        <v>3842</v>
      </c>
      <c r="V43">
        <v>504955</v>
      </c>
    </row>
    <row r="44" spans="1:22" ht="12.75" customHeight="1">
      <c r="A44" s="300"/>
      <c r="B44" s="300"/>
      <c r="C44" s="300"/>
      <c r="D44" s="304">
        <f>IF(ISNUMBER(SEARCH(ZAKL_DATA!$B$14,E44)),MAX($D$2:D43)+1,0)</f>
        <v>42</v>
      </c>
      <c r="E44" s="305" t="s">
        <v>535</v>
      </c>
      <c r="F44" s="306">
        <v>2204</v>
      </c>
      <c r="G44" s="307"/>
      <c r="H44" s="308" t="str">
        <f>IFERROR(VLOOKUP(ROWS($H$3:H44),$D$3:$E$204,2,0),"")</f>
        <v>DAČICE</v>
      </c>
      <c r="I44" s="300"/>
      <c r="J44" s="318" t="s">
        <v>736</v>
      </c>
      <c r="K44" s="332" t="s">
        <v>1046</v>
      </c>
      <c r="M44" s="361">
        <f>IF(ISNUMBER(SEARCH(ZAKL_DATA!$B$29,N44)),MAX($M$2:M43)+1,0)</f>
        <v>0</v>
      </c>
      <c r="N44" s="387" t="s">
        <v>1688</v>
      </c>
      <c r="O44" s="388" t="s">
        <v>2632</v>
      </c>
      <c r="P44" s="362"/>
      <c r="Q44" s="345" t="str">
        <f>IFERROR(VLOOKUP(ROWS($Q$3:Q44),$M$3:$N$1699,2,0),"")</f>
        <v/>
      </c>
      <c r="S44" t="str">
        <f>IF(ISNUMBER(SEARCH(ZAKL_DATA!$B$18,FU!$U44)),U44,"")</f>
        <v/>
      </c>
      <c r="T44" t="str">
        <f t="array" ref="T44">IFERROR(INDEX($S$3:$S$6255,SMALL(IF(ISNUMBER(SEARCH("",$S$3:$S$6255)),ROW($S$1:$S$6253),""),ROW(S42))),"")</f>
        <v/>
      </c>
      <c r="U44" t="s">
        <v>3843</v>
      </c>
      <c r="V44">
        <v>505005</v>
      </c>
    </row>
    <row r="45" spans="1:22" ht="12.75" customHeight="1">
      <c r="A45" s="300"/>
      <c r="B45" s="300"/>
      <c r="C45" s="300"/>
      <c r="D45" s="304">
        <f>IF(ISNUMBER(SEARCH(ZAKL_DATA!$B$14,E45)),MAX($D$2:D44)+1,0)</f>
        <v>43</v>
      </c>
      <c r="E45" s="305" t="s">
        <v>536</v>
      </c>
      <c r="F45" s="306">
        <v>2205</v>
      </c>
      <c r="G45" s="307"/>
      <c r="H45" s="308" t="str">
        <f>IFERROR(VLOOKUP(ROWS($H$3:H45),$D$3:$E$204,2,0),"")</f>
        <v>JINDŘICHŮV HRADEC</v>
      </c>
      <c r="I45" s="300"/>
      <c r="J45" s="319" t="s">
        <v>737</v>
      </c>
      <c r="K45" s="332" t="s">
        <v>1047</v>
      </c>
      <c r="M45" s="361">
        <f>IF(ISNUMBER(SEARCH(ZAKL_DATA!$B$29,N45)),MAX($M$2:M44)+1,0)</f>
        <v>0</v>
      </c>
      <c r="N45" s="387" t="s">
        <v>2005</v>
      </c>
      <c r="O45" s="388" t="s">
        <v>2633</v>
      </c>
      <c r="P45" s="362"/>
      <c r="Q45" s="345" t="str">
        <f>IFERROR(VLOOKUP(ROWS($Q$3:Q45),$M$3:$N$1699,2,0),"")</f>
        <v/>
      </c>
      <c r="S45" t="str">
        <f>IF(ISNUMBER(SEARCH(ZAKL_DATA!$B$18,FU!$U45)),U45,"")</f>
        <v/>
      </c>
      <c r="T45" t="str">
        <f t="array" ref="T45">IFERROR(INDEX($S$3:$S$6255,SMALL(IF(ISNUMBER(SEARCH("",$S$3:$S$6255)),ROW($S$1:$S$6253),""),ROW(S43))),"")</f>
        <v/>
      </c>
      <c r="U45" t="s">
        <v>3844</v>
      </c>
      <c r="V45">
        <v>505013</v>
      </c>
    </row>
    <row r="46" spans="1:22" ht="12.75" customHeight="1">
      <c r="A46" s="300"/>
      <c r="B46" s="300"/>
      <c r="C46" s="300"/>
      <c r="D46" s="304">
        <f>IF(ISNUMBER(SEARCH(ZAKL_DATA!$B$14,E46)),MAX($D$2:D45)+1,0)</f>
        <v>44</v>
      </c>
      <c r="E46" s="305" t="s">
        <v>537</v>
      </c>
      <c r="F46" s="306">
        <v>2206</v>
      </c>
      <c r="G46" s="307"/>
      <c r="H46" s="308" t="str">
        <f>IFERROR(VLOOKUP(ROWS($H$3:H46),$D$3:$E$204,2,0),"")</f>
        <v>KAPLICE</v>
      </c>
      <c r="I46" s="300"/>
      <c r="J46" s="318" t="s">
        <v>738</v>
      </c>
      <c r="K46" s="332" t="s">
        <v>454</v>
      </c>
      <c r="M46" s="361">
        <f>IF(ISNUMBER(SEARCH(ZAKL_DATA!$B$29,N46)),MAX($M$2:M45)+1,0)</f>
        <v>0</v>
      </c>
      <c r="N46" s="387" t="s">
        <v>1691</v>
      </c>
      <c r="O46" s="388" t="s">
        <v>2634</v>
      </c>
      <c r="P46" s="362"/>
      <c r="Q46" s="345" t="str">
        <f>IFERROR(VLOOKUP(ROWS($Q$3:Q46),$M$3:$N$1699,2,0),"")</f>
        <v/>
      </c>
      <c r="S46" t="str">
        <f>IF(ISNUMBER(SEARCH(ZAKL_DATA!$B$18,FU!$U46)),U46,"")</f>
        <v/>
      </c>
      <c r="T46" t="str">
        <f t="array" ref="T46">IFERROR(INDEX($S$3:$S$6255,SMALL(IF(ISNUMBER(SEARCH("",$S$3:$S$6255)),ROW($S$1:$S$6253),""),ROW(S44))),"")</f>
        <v/>
      </c>
      <c r="U46" t="s">
        <v>3844</v>
      </c>
      <c r="V46">
        <v>505030</v>
      </c>
    </row>
    <row r="47" spans="1:22" ht="12.75" customHeight="1">
      <c r="A47" s="300"/>
      <c r="B47" s="300"/>
      <c r="C47" s="300"/>
      <c r="D47" s="304">
        <f>IF(ISNUMBER(SEARCH(ZAKL_DATA!$B$14,E47)),MAX($D$2:D46)+1,0)</f>
        <v>45</v>
      </c>
      <c r="E47" s="305" t="s">
        <v>538</v>
      </c>
      <c r="F47" s="306">
        <v>2207</v>
      </c>
      <c r="G47" s="307"/>
      <c r="H47" s="308" t="str">
        <f>IFERROR(VLOOKUP(ROWS($H$3:H47),$D$3:$E$204,2,0),"")</f>
        <v>MILEVSKO</v>
      </c>
      <c r="I47" s="300"/>
      <c r="J47" s="318" t="s">
        <v>739</v>
      </c>
      <c r="K47" s="332" t="s">
        <v>1048</v>
      </c>
      <c r="M47" s="361">
        <f>IF(ISNUMBER(SEARCH(ZAKL_DATA!$B$29,N47)),MAX($M$2:M46)+1,0)</f>
        <v>0</v>
      </c>
      <c r="N47" s="387" t="s">
        <v>2017</v>
      </c>
      <c r="O47" s="388" t="s">
        <v>2635</v>
      </c>
      <c r="P47" s="362"/>
      <c r="Q47" s="345" t="str">
        <f>IFERROR(VLOOKUP(ROWS($Q$3:Q47),$M$3:$N$1699,2,0),"")</f>
        <v/>
      </c>
      <c r="S47" t="str">
        <f>IF(ISNUMBER(SEARCH(ZAKL_DATA!$B$18,FU!$U47)),U47,"")</f>
        <v/>
      </c>
      <c r="T47" t="str">
        <f t="array" ref="T47">IFERROR(INDEX($S$3:$S$6255,SMALL(IF(ISNUMBER(SEARCH("",$S$3:$S$6255)),ROW($S$1:$S$6253),""),ROW(S45))),"")</f>
        <v/>
      </c>
      <c r="U47" t="s">
        <v>3845</v>
      </c>
      <c r="V47">
        <v>505081</v>
      </c>
    </row>
    <row r="48" spans="1:22" ht="12.75" customHeight="1">
      <c r="A48" s="300"/>
      <c r="B48" s="300"/>
      <c r="C48" s="300"/>
      <c r="D48" s="304">
        <f>IF(ISNUMBER(SEARCH(ZAKL_DATA!$B$14,E48)),MAX($D$2:D47)+1,0)</f>
        <v>46</v>
      </c>
      <c r="E48" s="305" t="s">
        <v>539</v>
      </c>
      <c r="F48" s="306">
        <v>2208</v>
      </c>
      <c r="G48" s="307"/>
      <c r="H48" s="308" t="str">
        <f>IFERROR(VLOOKUP(ROWS($H$3:H48),$D$3:$E$204,2,0),"")</f>
        <v>PÍSEK</v>
      </c>
      <c r="I48" s="300"/>
      <c r="J48" s="318" t="s">
        <v>740</v>
      </c>
      <c r="K48" s="332" t="s">
        <v>1049</v>
      </c>
      <c r="M48" s="361">
        <f>IF(ISNUMBER(SEARCH(ZAKL_DATA!$B$29,N48)),MAX($M$2:M47)+1,0)</f>
        <v>0</v>
      </c>
      <c r="N48" s="387" t="s">
        <v>2028</v>
      </c>
      <c r="O48" s="388" t="s">
        <v>2636</v>
      </c>
      <c r="P48" s="362"/>
      <c r="Q48" s="345" t="str">
        <f>IFERROR(VLOOKUP(ROWS($Q$3:Q48),$M$3:$N$1699,2,0),"")</f>
        <v/>
      </c>
      <c r="S48" t="str">
        <f>IF(ISNUMBER(SEARCH(ZAKL_DATA!$B$18,FU!$U48)),U48,"")</f>
        <v/>
      </c>
      <c r="T48" t="str">
        <f t="array" ref="T48">IFERROR(INDEX($S$3:$S$6255,SMALL(IF(ISNUMBER(SEARCH("",$S$3:$S$6255)),ROW($S$1:$S$6253),""),ROW(S46))),"")</f>
        <v/>
      </c>
      <c r="U48" t="s">
        <v>3846</v>
      </c>
      <c r="V48">
        <v>505099</v>
      </c>
    </row>
    <row r="49" spans="1:22" ht="12.75" customHeight="1">
      <c r="A49" s="300"/>
      <c r="B49" s="300"/>
      <c r="C49" s="300"/>
      <c r="D49" s="304">
        <f>IF(ISNUMBER(SEARCH(ZAKL_DATA!$B$14,E49)),MAX($D$2:D48)+1,0)</f>
        <v>47</v>
      </c>
      <c r="E49" s="305" t="s">
        <v>540</v>
      </c>
      <c r="F49" s="306">
        <v>2209</v>
      </c>
      <c r="G49" s="307"/>
      <c r="H49" s="308" t="str">
        <f>IFERROR(VLOOKUP(ROWS($H$3:H49),$D$3:$E$204,2,0),"")</f>
        <v>PRACHATICE</v>
      </c>
      <c r="I49" s="300"/>
      <c r="J49" s="318" t="s">
        <v>741</v>
      </c>
      <c r="K49" s="332" t="s">
        <v>1050</v>
      </c>
      <c r="M49" s="361">
        <f>IF(ISNUMBER(SEARCH(ZAKL_DATA!$B$29,N49)),MAX($M$2:M48)+1,0)</f>
        <v>0</v>
      </c>
      <c r="N49" s="387" t="s">
        <v>2046</v>
      </c>
      <c r="O49" s="388" t="s">
        <v>2637</v>
      </c>
      <c r="P49" s="362"/>
      <c r="Q49" s="345" t="str">
        <f>IFERROR(VLOOKUP(ROWS($Q$3:Q49),$M$3:$N$1699,2,0),"")</f>
        <v/>
      </c>
      <c r="S49" t="str">
        <f>IF(ISNUMBER(SEARCH(ZAKL_DATA!$B$18,FU!$U49)),U49,"")</f>
        <v/>
      </c>
      <c r="T49" t="str">
        <f t="array" ref="T49">IFERROR(INDEX($S$3:$S$6255,SMALL(IF(ISNUMBER(SEARCH("",$S$3:$S$6255)),ROW($S$1:$S$6253),""),ROW(S47))),"")</f>
        <v/>
      </c>
      <c r="U49" t="s">
        <v>3847</v>
      </c>
      <c r="V49">
        <v>505111</v>
      </c>
    </row>
    <row r="50" spans="1:22" ht="12.75" customHeight="1">
      <c r="A50" s="300"/>
      <c r="B50" s="300"/>
      <c r="C50" s="300"/>
      <c r="D50" s="304">
        <f>IF(ISNUMBER(SEARCH(ZAKL_DATA!$B$14,E50)),MAX($D$2:D49)+1,0)</f>
        <v>48</v>
      </c>
      <c r="E50" s="305" t="s">
        <v>541</v>
      </c>
      <c r="F50" s="306">
        <v>2210</v>
      </c>
      <c r="G50" s="307"/>
      <c r="H50" s="308" t="str">
        <f>IFERROR(VLOOKUP(ROWS($H$3:H50),$D$3:$E$204,2,0),"")</f>
        <v>SOBĚSLAV</v>
      </c>
      <c r="I50" s="300"/>
      <c r="J50" s="318" t="s">
        <v>742</v>
      </c>
      <c r="K50" s="332" t="s">
        <v>1051</v>
      </c>
      <c r="M50" s="361">
        <f>IF(ISNUMBER(SEARCH(ZAKL_DATA!$B$29,N50)),MAX($M$2:M49)+1,0)</f>
        <v>0</v>
      </c>
      <c r="N50" s="387" t="s">
        <v>2047</v>
      </c>
      <c r="O50" s="388" t="s">
        <v>2638</v>
      </c>
      <c r="P50" s="362"/>
      <c r="Q50" s="345" t="str">
        <f>IFERROR(VLOOKUP(ROWS($Q$3:Q50),$M$3:$N$1699,2,0),"")</f>
        <v/>
      </c>
      <c r="S50" t="str">
        <f>IF(ISNUMBER(SEARCH(ZAKL_DATA!$B$18,FU!$U50)),U50,"")</f>
        <v/>
      </c>
      <c r="T50" t="str">
        <f t="array" ref="T50">IFERROR(INDEX($S$3:$S$6255,SMALL(IF(ISNUMBER(SEARCH("",$S$3:$S$6255)),ROW($S$1:$S$6253),""),ROW(S48))),"")</f>
        <v/>
      </c>
      <c r="U50" t="s">
        <v>3848</v>
      </c>
      <c r="V50">
        <v>505145</v>
      </c>
    </row>
    <row r="51" spans="1:22" ht="12.75" customHeight="1">
      <c r="A51" s="300"/>
      <c r="B51" s="300"/>
      <c r="C51" s="300"/>
      <c r="D51" s="304">
        <f>IF(ISNUMBER(SEARCH(ZAKL_DATA!$B$14,E51)),MAX($D$2:D50)+1,0)</f>
        <v>49</v>
      </c>
      <c r="E51" s="305" t="s">
        <v>542</v>
      </c>
      <c r="F51" s="306">
        <v>2211</v>
      </c>
      <c r="G51" s="307"/>
      <c r="H51" s="308" t="str">
        <f>IFERROR(VLOOKUP(ROWS($H$3:H51),$D$3:$E$204,2,0),"")</f>
        <v>STRAKONICE</v>
      </c>
      <c r="I51" s="300"/>
      <c r="J51" s="318" t="s">
        <v>743</v>
      </c>
      <c r="K51" s="332" t="s">
        <v>1052</v>
      </c>
      <c r="M51" s="361">
        <f>IF(ISNUMBER(SEARCH(ZAKL_DATA!$B$29,N51)),MAX($M$2:M50)+1,0)</f>
        <v>0</v>
      </c>
      <c r="N51" s="387" t="s">
        <v>2639</v>
      </c>
      <c r="O51" s="388" t="s">
        <v>2640</v>
      </c>
      <c r="P51" s="362"/>
      <c r="Q51" s="345" t="str">
        <f>IFERROR(VLOOKUP(ROWS($Q$3:Q51),$M$3:$N$1699,2,0),"")</f>
        <v/>
      </c>
      <c r="S51" t="str">
        <f>IF(ISNUMBER(SEARCH(ZAKL_DATA!$B$18,FU!$U51)),U51,"")</f>
        <v/>
      </c>
      <c r="T51" t="str">
        <f t="array" ref="T51">IFERROR(INDEX($S$3:$S$6255,SMALL(IF(ISNUMBER(SEARCH("",$S$3:$S$6255)),ROW($S$1:$S$6253),""),ROW(S49))),"")</f>
        <v/>
      </c>
      <c r="U51" t="s">
        <v>3849</v>
      </c>
      <c r="V51">
        <v>505161</v>
      </c>
    </row>
    <row r="52" spans="1:22" ht="12.75" customHeight="1">
      <c r="A52" s="300"/>
      <c r="B52" s="300"/>
      <c r="C52" s="300"/>
      <c r="D52" s="304">
        <f>IF(ISNUMBER(SEARCH(ZAKL_DATA!$B$14,E52)),MAX($D$2:D51)+1,0)</f>
        <v>50</v>
      </c>
      <c r="E52" s="305" t="s">
        <v>543</v>
      </c>
      <c r="F52" s="306">
        <v>2212</v>
      </c>
      <c r="G52" s="307"/>
      <c r="H52" s="308" t="str">
        <f>IFERROR(VLOOKUP(ROWS($H$3:H52),$D$3:$E$204,2,0),"")</f>
        <v>TÁBOR</v>
      </c>
      <c r="I52" s="300"/>
      <c r="J52" s="318" t="s">
        <v>744</v>
      </c>
      <c r="K52" s="332" t="s">
        <v>1053</v>
      </c>
      <c r="M52" s="361">
        <f>IF(ISNUMBER(SEARCH(ZAKL_DATA!$B$29,N52)),MAX($M$2:M51)+1,0)</f>
        <v>0</v>
      </c>
      <c r="N52" s="387" t="s">
        <v>2056</v>
      </c>
      <c r="O52" s="388" t="s">
        <v>2641</v>
      </c>
      <c r="P52" s="362"/>
      <c r="Q52" s="345" t="str">
        <f>IFERROR(VLOOKUP(ROWS($Q$3:Q52),$M$3:$N$1699,2,0),"")</f>
        <v/>
      </c>
      <c r="S52" t="str">
        <f>IF(ISNUMBER(SEARCH(ZAKL_DATA!$B$18,FU!$U52)),U52,"")</f>
        <v/>
      </c>
      <c r="T52" t="str">
        <f t="array" ref="T52">IFERROR(INDEX($S$3:$S$6255,SMALL(IF(ISNUMBER(SEARCH("",$S$3:$S$6255)),ROW($S$1:$S$6253),""),ROW(S50))),"")</f>
        <v/>
      </c>
      <c r="U52" t="s">
        <v>3850</v>
      </c>
      <c r="V52">
        <v>505188</v>
      </c>
    </row>
    <row r="53" spans="1:22" ht="12.75" customHeight="1">
      <c r="A53" s="300"/>
      <c r="B53" s="300"/>
      <c r="C53" s="300"/>
      <c r="D53" s="304">
        <f>IF(ISNUMBER(SEARCH(ZAKL_DATA!$B$14,E53)),MAX($D$2:D52)+1,0)</f>
        <v>51</v>
      </c>
      <c r="E53" s="305" t="s">
        <v>544</v>
      </c>
      <c r="F53" s="306">
        <v>2213</v>
      </c>
      <c r="G53" s="307"/>
      <c r="H53" s="308" t="str">
        <f>IFERROR(VLOOKUP(ROWS($H$3:H53),$D$3:$E$204,2,0),"")</f>
        <v>TRHOVÉ SVINY</v>
      </c>
      <c r="I53" s="300"/>
      <c r="J53" s="318" t="s">
        <v>745</v>
      </c>
      <c r="K53" s="332" t="s">
        <v>1054</v>
      </c>
      <c r="M53" s="361">
        <f>IF(ISNUMBER(SEARCH(ZAKL_DATA!$B$29,N53)),MAX($M$2:M52)+1,0)</f>
        <v>0</v>
      </c>
      <c r="N53" s="387" t="s">
        <v>2057</v>
      </c>
      <c r="O53" s="388" t="s">
        <v>2642</v>
      </c>
      <c r="P53" s="362"/>
      <c r="Q53" s="345" t="str">
        <f>IFERROR(VLOOKUP(ROWS($Q$3:Q53),$M$3:$N$1699,2,0),"")</f>
        <v/>
      </c>
      <c r="S53" t="str">
        <f>IF(ISNUMBER(SEARCH(ZAKL_DATA!$B$18,FU!$U53)),U53,"")</f>
        <v/>
      </c>
      <c r="T53" t="str">
        <f t="array" ref="T53">IFERROR(INDEX($S$3:$S$6255,SMALL(IF(ISNUMBER(SEARCH("",$S$3:$S$6255)),ROW($S$1:$S$6253),""),ROW(S51))),"")</f>
        <v/>
      </c>
      <c r="U53" t="s">
        <v>3851</v>
      </c>
      <c r="V53">
        <v>505218</v>
      </c>
    </row>
    <row r="54" spans="1:22" ht="12.75" customHeight="1">
      <c r="A54" s="300"/>
      <c r="B54" s="300"/>
      <c r="C54" s="300"/>
      <c r="D54" s="304">
        <f>IF(ISNUMBER(SEARCH(ZAKL_DATA!$B$14,E54)),MAX($D$2:D53)+1,0)</f>
        <v>52</v>
      </c>
      <c r="E54" s="305" t="s">
        <v>545</v>
      </c>
      <c r="F54" s="306">
        <v>2214</v>
      </c>
      <c r="G54" s="307"/>
      <c r="H54" s="308" t="str">
        <f>IFERROR(VLOOKUP(ROWS($H$3:H54),$D$3:$E$204,2,0),"")</f>
        <v>TŘEBOŇ</v>
      </c>
      <c r="I54" s="300"/>
      <c r="J54" s="318" t="s">
        <v>746</v>
      </c>
      <c r="K54" s="332" t="s">
        <v>1055</v>
      </c>
      <c r="M54" s="361">
        <f>IF(ISNUMBER(SEARCH(ZAKL_DATA!$B$29,N54)),MAX($M$2:M53)+1,0)</f>
        <v>0</v>
      </c>
      <c r="N54" s="387" t="s">
        <v>2062</v>
      </c>
      <c r="O54" s="388" t="s">
        <v>2643</v>
      </c>
      <c r="P54" s="362"/>
      <c r="Q54" s="345" t="str">
        <f>IFERROR(VLOOKUP(ROWS($Q$3:Q54),$M$3:$N$1699,2,0),"")</f>
        <v/>
      </c>
      <c r="S54" t="str">
        <f>IF(ISNUMBER(SEARCH(ZAKL_DATA!$B$18,FU!$U54)),U54,"")</f>
        <v/>
      </c>
      <c r="T54" t="str">
        <f t="array" ref="T54">IFERROR(INDEX($S$3:$S$6255,SMALL(IF(ISNUMBER(SEARCH("",$S$3:$S$6255)),ROW($S$1:$S$6253),""),ROW(S52))),"")</f>
        <v/>
      </c>
      <c r="U54" t="s">
        <v>3852</v>
      </c>
      <c r="V54">
        <v>505269</v>
      </c>
    </row>
    <row r="55" spans="1:22" ht="12.75" customHeight="1">
      <c r="A55" s="300"/>
      <c r="B55" s="300"/>
      <c r="C55" s="300"/>
      <c r="D55" s="304">
        <f>IF(ISNUMBER(SEARCH(ZAKL_DATA!$B$14,E55)),MAX($D$2:D54)+1,0)</f>
        <v>53</v>
      </c>
      <c r="E55" s="305" t="s">
        <v>546</v>
      </c>
      <c r="F55" s="306">
        <v>2215</v>
      </c>
      <c r="G55" s="307"/>
      <c r="H55" s="308" t="str">
        <f>IFERROR(VLOOKUP(ROWS($H$3:H55),$D$3:$E$204,2,0),"")</f>
        <v>TÝN NAD VLTAVOU</v>
      </c>
      <c r="I55" s="300"/>
      <c r="J55" s="318" t="s">
        <v>747</v>
      </c>
      <c r="K55" s="332" t="s">
        <v>1056</v>
      </c>
      <c r="M55" s="361">
        <f>IF(ISNUMBER(SEARCH(ZAKL_DATA!$B$29,N55)),MAX($M$2:M54)+1,0)</f>
        <v>0</v>
      </c>
      <c r="N55" s="387" t="s">
        <v>2075</v>
      </c>
      <c r="O55" s="388" t="s">
        <v>2644</v>
      </c>
      <c r="P55" s="362"/>
      <c r="Q55" s="345" t="str">
        <f>IFERROR(VLOOKUP(ROWS($Q$3:Q55),$M$3:$N$1699,2,0),"")</f>
        <v/>
      </c>
      <c r="S55" t="str">
        <f>IF(ISNUMBER(SEARCH(ZAKL_DATA!$B$18,FU!$U55)),U55,"")</f>
        <v/>
      </c>
      <c r="T55" t="str">
        <f t="array" ref="T55">IFERROR(INDEX($S$3:$S$6255,SMALL(IF(ISNUMBER(SEARCH("",$S$3:$S$6255)),ROW($S$1:$S$6253),""),ROW(S53))),"")</f>
        <v/>
      </c>
      <c r="U55" t="s">
        <v>3853</v>
      </c>
      <c r="V55">
        <v>505293</v>
      </c>
    </row>
    <row r="56" spans="1:22" ht="12.75" customHeight="1">
      <c r="A56" s="300"/>
      <c r="B56" s="300"/>
      <c r="C56" s="300"/>
      <c r="D56" s="304">
        <f>IF(ISNUMBER(SEARCH(ZAKL_DATA!$B$14,E56)),MAX($D$2:D55)+1,0)</f>
        <v>54</v>
      </c>
      <c r="E56" s="305" t="s">
        <v>547</v>
      </c>
      <c r="F56" s="306">
        <v>2216</v>
      </c>
      <c r="G56" s="307"/>
      <c r="H56" s="308" t="str">
        <f>IFERROR(VLOOKUP(ROWS($H$3:H56),$D$3:$E$204,2,0),"")</f>
        <v>VIMPERK</v>
      </c>
      <c r="I56" s="300"/>
      <c r="J56" s="318" t="s">
        <v>748</v>
      </c>
      <c r="K56" s="332" t="s">
        <v>1057</v>
      </c>
      <c r="M56" s="361">
        <f>IF(ISNUMBER(SEARCH(ZAKL_DATA!$B$29,N56)),MAX($M$2:M55)+1,0)</f>
        <v>0</v>
      </c>
      <c r="N56" s="387" t="s">
        <v>2097</v>
      </c>
      <c r="O56" s="388" t="s">
        <v>2645</v>
      </c>
      <c r="P56" s="362"/>
      <c r="Q56" s="345" t="str">
        <f>IFERROR(VLOOKUP(ROWS($Q$3:Q56),$M$3:$N$1699,2,0),"")</f>
        <v/>
      </c>
      <c r="S56" t="str">
        <f>IF(ISNUMBER(SEARCH(ZAKL_DATA!$B$18,FU!$U56)),U56,"")</f>
        <v/>
      </c>
      <c r="T56" t="str">
        <f t="array" ref="T56">IFERROR(INDEX($S$3:$S$6255,SMALL(IF(ISNUMBER(SEARCH("",$S$3:$S$6255)),ROW($S$1:$S$6253),""),ROW(S54))),"")</f>
        <v/>
      </c>
      <c r="U56" t="s">
        <v>3854</v>
      </c>
      <c r="V56">
        <v>505366</v>
      </c>
    </row>
    <row r="57" spans="1:22" ht="12.75" customHeight="1">
      <c r="A57" s="300"/>
      <c r="B57" s="300"/>
      <c r="C57" s="300"/>
      <c r="D57" s="304">
        <f>IF(ISNUMBER(SEARCH(ZAKL_DATA!$B$14,E57)),MAX($D$2:D56)+1,0)</f>
        <v>55</v>
      </c>
      <c r="E57" s="305" t="s">
        <v>548</v>
      </c>
      <c r="F57" s="306">
        <v>2217</v>
      </c>
      <c r="G57" s="307"/>
      <c r="H57" s="308" t="str">
        <f>IFERROR(VLOOKUP(ROWS($H$3:H57),$D$3:$E$204,2,0),"")</f>
        <v>VODŇANY</v>
      </c>
      <c r="I57" s="300"/>
      <c r="J57" s="318" t="s">
        <v>749</v>
      </c>
      <c r="K57" s="332" t="s">
        <v>1058</v>
      </c>
      <c r="M57" s="361">
        <f>IF(ISNUMBER(SEARCH(ZAKL_DATA!$B$29,N57)),MAX($M$2:M56)+1,0)</f>
        <v>0</v>
      </c>
      <c r="N57" s="387" t="s">
        <v>2104</v>
      </c>
      <c r="O57" s="388" t="s">
        <v>2646</v>
      </c>
      <c r="P57" s="362"/>
      <c r="Q57" s="345" t="str">
        <f>IFERROR(VLOOKUP(ROWS($Q$3:Q57),$M$3:$N$1699,2,0),"")</f>
        <v/>
      </c>
      <c r="S57" t="str">
        <f>IF(ISNUMBER(SEARCH(ZAKL_DATA!$B$18,FU!$U57)),U57,"")</f>
        <v/>
      </c>
      <c r="T57" t="str">
        <f t="array" ref="T57">IFERROR(INDEX($S$3:$S$6255,SMALL(IF(ISNUMBER(SEARCH("",$S$3:$S$6255)),ROW($S$1:$S$6253),""),ROW(S55))),"")</f>
        <v/>
      </c>
      <c r="U57" t="s">
        <v>3855</v>
      </c>
      <c r="V57">
        <v>505391</v>
      </c>
    </row>
    <row r="58" spans="1:22" ht="12.75" customHeight="1">
      <c r="A58" s="300"/>
      <c r="B58" s="300"/>
      <c r="C58" s="300"/>
      <c r="D58" s="304">
        <f>IF(ISNUMBER(SEARCH(ZAKL_DATA!$B$14,E58)),MAX($D$2:D57)+1,0)</f>
        <v>56</v>
      </c>
      <c r="E58" s="305" t="s">
        <v>549</v>
      </c>
      <c r="F58" s="306">
        <v>2301</v>
      </c>
      <c r="G58" s="307"/>
      <c r="H58" s="308" t="str">
        <f>IFERROR(VLOOKUP(ROWS($H$3:H58),$D$3:$E$204,2,0),"")</f>
        <v>PLZEŇ</v>
      </c>
      <c r="I58" s="300"/>
      <c r="J58" s="318" t="s">
        <v>750</v>
      </c>
      <c r="K58" s="332" t="s">
        <v>1059</v>
      </c>
      <c r="M58" s="361">
        <f>IF(ISNUMBER(SEARCH(ZAKL_DATA!$B$29,N58)),MAX($M$2:M57)+1,0)</f>
        <v>0</v>
      </c>
      <c r="N58" s="387" t="s">
        <v>2155</v>
      </c>
      <c r="O58" s="388" t="s">
        <v>2647</v>
      </c>
      <c r="P58" s="362"/>
      <c r="Q58" s="345" t="str">
        <f>IFERROR(VLOOKUP(ROWS($Q$3:Q58),$M$3:$N$1699,2,0),"")</f>
        <v/>
      </c>
      <c r="S58" t="str">
        <f>IF(ISNUMBER(SEARCH(ZAKL_DATA!$B$18,FU!$U58)),U58,"")</f>
        <v/>
      </c>
      <c r="T58" t="str">
        <f t="array" ref="T58">IFERROR(INDEX($S$3:$S$6255,SMALL(IF(ISNUMBER(SEARCH("",$S$3:$S$6255)),ROW($S$1:$S$6253),""),ROW(S56))),"")</f>
        <v/>
      </c>
      <c r="U58" t="s">
        <v>3856</v>
      </c>
      <c r="V58">
        <v>505501</v>
      </c>
    </row>
    <row r="59" spans="1:22" ht="12.75" customHeight="1">
      <c r="A59" s="300"/>
      <c r="B59" s="300"/>
      <c r="C59" s="300"/>
      <c r="D59" s="304">
        <f>IF(ISNUMBER(SEARCH(ZAKL_DATA!$B$14,E59)),MAX($D$2:D58)+1,0)</f>
        <v>57</v>
      </c>
      <c r="E59" s="305" t="s">
        <v>550</v>
      </c>
      <c r="F59" s="306">
        <v>2302</v>
      </c>
      <c r="G59" s="307"/>
      <c r="H59" s="308" t="str">
        <f>IFERROR(VLOOKUP(ROWS($H$3:H59),$D$3:$E$204,2,0),"")</f>
        <v>PLZEŇ-SEVER</v>
      </c>
      <c r="I59" s="300"/>
      <c r="J59" s="319" t="s">
        <v>751</v>
      </c>
      <c r="K59" s="332" t="s">
        <v>1060</v>
      </c>
      <c r="M59" s="361">
        <f>IF(ISNUMBER(SEARCH(ZAKL_DATA!$B$29,N59)),MAX($M$2:M58)+1,0)</f>
        <v>0</v>
      </c>
      <c r="N59" s="387" t="s">
        <v>2199</v>
      </c>
      <c r="O59" s="388" t="s">
        <v>2648</v>
      </c>
      <c r="P59" s="362"/>
      <c r="Q59" s="345" t="str">
        <f>IFERROR(VLOOKUP(ROWS($Q$3:Q59),$M$3:$N$1699,2,0),"")</f>
        <v/>
      </c>
      <c r="S59" t="str">
        <f>IF(ISNUMBER(SEARCH(ZAKL_DATA!$B$18,FU!$U59)),U59,"")</f>
        <v/>
      </c>
      <c r="T59" t="str">
        <f t="array" ref="T59">IFERROR(INDEX($S$3:$S$6255,SMALL(IF(ISNUMBER(SEARCH("",$S$3:$S$6255)),ROW($S$1:$S$6253),""),ROW(S57))),"")</f>
        <v/>
      </c>
      <c r="U59" t="s">
        <v>3857</v>
      </c>
      <c r="V59">
        <v>505528</v>
      </c>
    </row>
    <row r="60" spans="1:22" ht="12.75" customHeight="1">
      <c r="A60" s="300"/>
      <c r="B60" s="300"/>
      <c r="C60" s="300"/>
      <c r="D60" s="304">
        <f>IF(ISNUMBER(SEARCH(ZAKL_DATA!$B$14,E60)),MAX($D$2:D59)+1,0)</f>
        <v>58</v>
      </c>
      <c r="E60" s="305" t="s">
        <v>551</v>
      </c>
      <c r="F60" s="306">
        <v>2303</v>
      </c>
      <c r="G60" s="307"/>
      <c r="H60" s="308" t="str">
        <f>IFERROR(VLOOKUP(ROWS($H$3:H60),$D$3:$E$204,2,0),"")</f>
        <v>PLZEŇ-JIH</v>
      </c>
      <c r="I60" s="300"/>
      <c r="J60" s="318" t="s">
        <v>752</v>
      </c>
      <c r="K60" s="332" t="s">
        <v>1061</v>
      </c>
      <c r="M60" s="361">
        <f>IF(ISNUMBER(SEARCH(ZAKL_DATA!$B$29,N60)),MAX($M$2:M59)+1,0)</f>
        <v>0</v>
      </c>
      <c r="N60" s="387" t="s">
        <v>2215</v>
      </c>
      <c r="O60" s="388" t="s">
        <v>2649</v>
      </c>
      <c r="P60" s="362"/>
      <c r="Q60" s="345" t="str">
        <f>IFERROR(VLOOKUP(ROWS($Q$3:Q60),$M$3:$N$1699,2,0),"")</f>
        <v/>
      </c>
      <c r="S60" t="str">
        <f>IF(ISNUMBER(SEARCH(ZAKL_DATA!$B$18,FU!$U60)),U60,"")</f>
        <v/>
      </c>
      <c r="T60" t="str">
        <f t="array" ref="T60">IFERROR(INDEX($S$3:$S$6255,SMALL(IF(ISNUMBER(SEARCH("",$S$3:$S$6255)),ROW($S$1:$S$6253),""),ROW(S58))),"")</f>
        <v/>
      </c>
      <c r="U60" t="s">
        <v>3858</v>
      </c>
      <c r="V60">
        <v>505587</v>
      </c>
    </row>
    <row r="61" spans="1:22" ht="12.75" customHeight="1">
      <c r="A61" s="300"/>
      <c r="B61" s="300"/>
      <c r="C61" s="300"/>
      <c r="D61" s="304">
        <f>IF(ISNUMBER(SEARCH(ZAKL_DATA!$B$14,E61)),MAX($D$2:D60)+1,0)</f>
        <v>59</v>
      </c>
      <c r="E61" s="305" t="s">
        <v>552</v>
      </c>
      <c r="F61" s="306">
        <v>2304</v>
      </c>
      <c r="G61" s="307"/>
      <c r="H61" s="308" t="str">
        <f>IFERROR(VLOOKUP(ROWS($H$3:H61),$D$3:$E$204,2,0),"")</f>
        <v>BLOVICE</v>
      </c>
      <c r="I61" s="300"/>
      <c r="J61" s="318" t="s">
        <v>753</v>
      </c>
      <c r="K61" s="332" t="s">
        <v>1062</v>
      </c>
      <c r="M61" s="361">
        <f>IF(ISNUMBER(SEARCH(ZAKL_DATA!$B$29,N61)),MAX($M$2:M60)+1,0)</f>
        <v>0</v>
      </c>
      <c r="N61" s="387" t="s">
        <v>2220</v>
      </c>
      <c r="O61" s="388" t="s">
        <v>2650</v>
      </c>
      <c r="P61" s="362"/>
      <c r="Q61" s="345" t="str">
        <f>IFERROR(VLOOKUP(ROWS($Q$3:Q61),$M$3:$N$1699,2,0),"")</f>
        <v/>
      </c>
      <c r="S61" t="str">
        <f>IF(ISNUMBER(SEARCH(ZAKL_DATA!$B$18,FU!$U61)),U61,"")</f>
        <v/>
      </c>
      <c r="T61" t="str">
        <f t="array" ref="T61">IFERROR(INDEX($S$3:$S$6255,SMALL(IF(ISNUMBER(SEARCH("",$S$3:$S$6255)),ROW($S$1:$S$6253),""),ROW(S59))),"")</f>
        <v/>
      </c>
      <c r="U61" t="s">
        <v>3859</v>
      </c>
      <c r="V61">
        <v>505609</v>
      </c>
    </row>
    <row r="62" spans="1:22" ht="12.75" customHeight="1">
      <c r="A62" s="300"/>
      <c r="B62" s="300"/>
      <c r="C62" s="300"/>
      <c r="D62" s="304">
        <f>IF(ISNUMBER(SEARCH(ZAKL_DATA!$B$14,E62)),MAX($D$2:D61)+1,0)</f>
        <v>60</v>
      </c>
      <c r="E62" s="305" t="s">
        <v>553</v>
      </c>
      <c r="F62" s="306">
        <v>2305</v>
      </c>
      <c r="G62" s="307"/>
      <c r="H62" s="308" t="str">
        <f>IFERROR(VLOOKUP(ROWS($H$3:H62),$D$3:$E$204,2,0),"")</f>
        <v>DOMAŽLICE</v>
      </c>
      <c r="I62" s="300"/>
      <c r="J62" s="318" t="s">
        <v>754</v>
      </c>
      <c r="K62" s="332" t="s">
        <v>1063</v>
      </c>
      <c r="M62" s="361">
        <f>IF(ISNUMBER(SEARCH(ZAKL_DATA!$B$29,N62)),MAX($M$2:M61)+1,0)</f>
        <v>0</v>
      </c>
      <c r="N62" s="387" t="s">
        <v>1695</v>
      </c>
      <c r="O62" s="388" t="s">
        <v>2651</v>
      </c>
      <c r="P62" s="362"/>
      <c r="Q62" s="345" t="str">
        <f>IFERROR(VLOOKUP(ROWS($Q$3:Q62),$M$3:$N$1699,2,0),"")</f>
        <v/>
      </c>
      <c r="S62" t="str">
        <f>IF(ISNUMBER(SEARCH(ZAKL_DATA!$B$18,FU!$U62)),U62,"")</f>
        <v/>
      </c>
      <c r="T62" t="str">
        <f t="array" ref="T62">IFERROR(INDEX($S$3:$S$6255,SMALL(IF(ISNUMBER(SEARCH("",$S$3:$S$6255)),ROW($S$1:$S$6253),""),ROW(S60))),"")</f>
        <v/>
      </c>
      <c r="U62" t="s">
        <v>3860</v>
      </c>
      <c r="V62">
        <v>505650</v>
      </c>
    </row>
    <row r="63" spans="1:22" ht="12.75" customHeight="1">
      <c r="A63" s="300"/>
      <c r="B63" s="300"/>
      <c r="C63" s="300"/>
      <c r="D63" s="304">
        <f>IF(ISNUMBER(SEARCH(ZAKL_DATA!$B$14,E63)),MAX($D$2:D62)+1,0)</f>
        <v>61</v>
      </c>
      <c r="E63" s="305" t="s">
        <v>554</v>
      </c>
      <c r="F63" s="306">
        <v>2306</v>
      </c>
      <c r="G63" s="307"/>
      <c r="H63" s="308" t="str">
        <f>IFERROR(VLOOKUP(ROWS($H$3:H63),$D$3:$E$204,2,0),"")</f>
        <v>HORAŽĎOVICE</v>
      </c>
      <c r="I63" s="300"/>
      <c r="J63" s="318" t="s">
        <v>755</v>
      </c>
      <c r="K63" s="332" t="s">
        <v>1064</v>
      </c>
      <c r="M63" s="361">
        <f>IF(ISNUMBER(SEARCH(ZAKL_DATA!$B$29,N63)),MAX($M$2:M62)+1,0)</f>
        <v>0</v>
      </c>
      <c r="N63" s="387" t="s">
        <v>2230</v>
      </c>
      <c r="O63" s="388" t="s">
        <v>2652</v>
      </c>
      <c r="P63" s="362"/>
      <c r="Q63" s="345" t="str">
        <f>IFERROR(VLOOKUP(ROWS($Q$3:Q63),$M$3:$N$1699,2,0),"")</f>
        <v/>
      </c>
      <c r="S63" t="str">
        <f>IF(ISNUMBER(SEARCH(ZAKL_DATA!$B$18,FU!$U63)),U63,"")</f>
        <v/>
      </c>
      <c r="T63" t="str">
        <f t="array" ref="T63">IFERROR(INDEX($S$3:$S$6255,SMALL(IF(ISNUMBER(SEARCH("",$S$3:$S$6255)),ROW($S$1:$S$6253),""),ROW(S61))),"")</f>
        <v/>
      </c>
      <c r="U63" t="s">
        <v>3860</v>
      </c>
      <c r="V63">
        <v>505668</v>
      </c>
    </row>
    <row r="64" spans="1:22" ht="12.75" customHeight="1">
      <c r="A64" s="300"/>
      <c r="B64" s="300"/>
      <c r="C64" s="300"/>
      <c r="D64" s="304">
        <f>IF(ISNUMBER(SEARCH(ZAKL_DATA!$B$14,E64)),MAX($D$2:D63)+1,0)</f>
        <v>62</v>
      </c>
      <c r="E64" s="305" t="s">
        <v>555</v>
      </c>
      <c r="F64" s="306">
        <v>2307</v>
      </c>
      <c r="G64" s="307"/>
      <c r="H64" s="308" t="str">
        <f>IFERROR(VLOOKUP(ROWS($H$3:H64),$D$3:$E$204,2,0),"")</f>
        <v>HORŠOVSKÝ TÝN</v>
      </c>
      <c r="I64" s="300"/>
      <c r="J64" s="318" t="s">
        <v>756</v>
      </c>
      <c r="K64" s="332" t="s">
        <v>1065</v>
      </c>
      <c r="M64" s="361">
        <f>IF(ISNUMBER(SEARCH(ZAKL_DATA!$B$29,N64)),MAX($M$2:M63)+1,0)</f>
        <v>0</v>
      </c>
      <c r="N64" s="387" t="s">
        <v>1698</v>
      </c>
      <c r="O64" s="388" t="s">
        <v>2653</v>
      </c>
      <c r="P64" s="362"/>
      <c r="Q64" s="345" t="str">
        <f>IFERROR(VLOOKUP(ROWS($Q$3:Q64),$M$3:$N$1699,2,0),"")</f>
        <v/>
      </c>
      <c r="S64" t="str">
        <f>IF(ISNUMBER(SEARCH(ZAKL_DATA!$B$18,FU!$U64)),U64,"")</f>
        <v/>
      </c>
      <c r="T64" t="str">
        <f t="array" ref="T64">IFERROR(INDEX($S$3:$S$6255,SMALL(IF(ISNUMBER(SEARCH("",$S$3:$S$6255)),ROW($S$1:$S$6253),""),ROW(S62))),"")</f>
        <v/>
      </c>
      <c r="U64" t="s">
        <v>3861</v>
      </c>
      <c r="V64">
        <v>505781</v>
      </c>
    </row>
    <row r="65" spans="1:22" ht="12.75" customHeight="1">
      <c r="A65" s="300"/>
      <c r="B65" s="300"/>
      <c r="C65" s="300"/>
      <c r="D65" s="304">
        <f>IF(ISNUMBER(SEARCH(ZAKL_DATA!$B$14,E65)),MAX($D$2:D64)+1,0)</f>
        <v>63</v>
      </c>
      <c r="E65" s="305" t="s">
        <v>556</v>
      </c>
      <c r="F65" s="306">
        <v>2308</v>
      </c>
      <c r="G65" s="307"/>
      <c r="H65" s="308" t="str">
        <f>IFERROR(VLOOKUP(ROWS($H$3:H65),$D$3:$E$204,2,0),"")</f>
        <v>KLATOVY</v>
      </c>
      <c r="I65" s="300"/>
      <c r="J65" s="318" t="s">
        <v>757</v>
      </c>
      <c r="K65" s="332" t="s">
        <v>1066</v>
      </c>
      <c r="M65" s="361">
        <f>IF(ISNUMBER(SEARCH(ZAKL_DATA!$B$29,N65)),MAX($M$2:M64)+1,0)</f>
        <v>0</v>
      </c>
      <c r="N65" s="387" t="s">
        <v>2238</v>
      </c>
      <c r="O65" s="388" t="s">
        <v>2654</v>
      </c>
      <c r="P65" s="362"/>
      <c r="Q65" s="345" t="str">
        <f>IFERROR(VLOOKUP(ROWS($Q$3:Q65),$M$3:$N$1699,2,0),"")</f>
        <v/>
      </c>
      <c r="S65" t="str">
        <f>IF(ISNUMBER(SEARCH(ZAKL_DATA!$B$18,FU!$U65)),U65,"")</f>
        <v/>
      </c>
      <c r="T65" t="str">
        <f t="array" ref="T65">IFERROR(INDEX($S$3:$S$6255,SMALL(IF(ISNUMBER(SEARCH("",$S$3:$S$6255)),ROW($S$1:$S$6253),""),ROW(S63))),"")</f>
        <v/>
      </c>
      <c r="U65" t="s">
        <v>3862</v>
      </c>
      <c r="V65">
        <v>505862</v>
      </c>
    </row>
    <row r="66" spans="1:22" ht="12.75" customHeight="1">
      <c r="A66" s="300"/>
      <c r="B66" s="300"/>
      <c r="C66" s="300"/>
      <c r="D66" s="304">
        <f>IF(ISNUMBER(SEARCH(ZAKL_DATA!$B$14,E66)),MAX($D$2:D65)+1,0)</f>
        <v>64</v>
      </c>
      <c r="E66" s="305" t="s">
        <v>557</v>
      </c>
      <c r="F66" s="306">
        <v>2309</v>
      </c>
      <c r="G66" s="307"/>
      <c r="H66" s="308" t="str">
        <f>IFERROR(VLOOKUP(ROWS($H$3:H66),$D$3:$E$204,2,0),"")</f>
        <v>KRALOVICE</v>
      </c>
      <c r="I66" s="300"/>
      <c r="J66" s="318" t="s">
        <v>758</v>
      </c>
      <c r="K66" s="332" t="s">
        <v>1067</v>
      </c>
      <c r="M66" s="361">
        <f>IF(ISNUMBER(SEARCH(ZAKL_DATA!$B$29,N66)),MAX($M$2:M65)+1,0)</f>
        <v>0</v>
      </c>
      <c r="N66" s="387" t="s">
        <v>2241</v>
      </c>
      <c r="O66" s="388" t="s">
        <v>2655</v>
      </c>
      <c r="P66" s="362"/>
      <c r="Q66" s="345" t="str">
        <f>IFERROR(VLOOKUP(ROWS($Q$3:Q66),$M$3:$N$1699,2,0),"")</f>
        <v/>
      </c>
      <c r="S66" t="str">
        <f>IF(ISNUMBER(SEARCH(ZAKL_DATA!$B$18,FU!$U66)),U66,"")</f>
        <v/>
      </c>
      <c r="T66" t="str">
        <f t="array" ref="T66">IFERROR(INDEX($S$3:$S$6255,SMALL(IF(ISNUMBER(SEARCH("",$S$3:$S$6255)),ROW($S$1:$S$6253),""),ROW(S64))),"")</f>
        <v/>
      </c>
      <c r="U66" t="s">
        <v>3863</v>
      </c>
      <c r="V66">
        <v>505927</v>
      </c>
    </row>
    <row r="67" spans="1:22" ht="12.75" customHeight="1">
      <c r="A67" s="300"/>
      <c r="B67" s="300"/>
      <c r="C67" s="300"/>
      <c r="D67" s="304">
        <f>IF(ISNUMBER(SEARCH(ZAKL_DATA!$B$14,E67)),MAX($D$2:D66)+1,0)</f>
        <v>65</v>
      </c>
      <c r="E67" s="305" t="s">
        <v>558</v>
      </c>
      <c r="F67" s="306">
        <v>2310</v>
      </c>
      <c r="G67" s="307"/>
      <c r="H67" s="308" t="str">
        <f>IFERROR(VLOOKUP(ROWS($H$3:H67),$D$3:$E$204,2,0),"")</f>
        <v>NEPOMUK</v>
      </c>
      <c r="I67" s="300"/>
      <c r="J67" s="318" t="s">
        <v>759</v>
      </c>
      <c r="K67" s="332" t="s">
        <v>1068</v>
      </c>
      <c r="M67" s="361">
        <f>IF(ISNUMBER(SEARCH(ZAKL_DATA!$B$29,N67)),MAX($M$2:M66)+1,0)</f>
        <v>0</v>
      </c>
      <c r="N67" s="387" t="s">
        <v>2252</v>
      </c>
      <c r="O67" s="388" t="s">
        <v>2656</v>
      </c>
      <c r="P67" s="362"/>
      <c r="Q67" s="345" t="str">
        <f>IFERROR(VLOOKUP(ROWS($Q$3:Q67),$M$3:$N$1699,2,0),"")</f>
        <v/>
      </c>
      <c r="S67" t="str">
        <f>IF(ISNUMBER(SEARCH(ZAKL_DATA!$B$18,FU!$U67)),U67,"")</f>
        <v/>
      </c>
      <c r="T67" t="str">
        <f t="array" ref="T67">IFERROR(INDEX($S$3:$S$6255,SMALL(IF(ISNUMBER(SEARCH("",$S$3:$S$6255)),ROW($S$1:$S$6253),""),ROW(S65))),"")</f>
        <v/>
      </c>
      <c r="U67" t="s">
        <v>3864</v>
      </c>
      <c r="V67">
        <v>506192</v>
      </c>
    </row>
    <row r="68" spans="1:22" ht="12.75" customHeight="1">
      <c r="A68" s="300"/>
      <c r="B68" s="300"/>
      <c r="C68" s="300"/>
      <c r="D68" s="304">
        <f>IF(ISNUMBER(SEARCH(ZAKL_DATA!$B$14,E68)),MAX($D$2:D67)+1,0)</f>
        <v>66</v>
      </c>
      <c r="E68" s="305" t="s">
        <v>559</v>
      </c>
      <c r="F68" s="306">
        <v>2311</v>
      </c>
      <c r="G68" s="307"/>
      <c r="H68" s="308" t="str">
        <f>IFERROR(VLOOKUP(ROWS($H$3:H68),$D$3:$E$204,2,0),"")</f>
        <v>PŘEŠTICE</v>
      </c>
      <c r="I68" s="300"/>
      <c r="J68" s="318" t="s">
        <v>760</v>
      </c>
      <c r="K68" s="332" t="s">
        <v>1069</v>
      </c>
      <c r="M68" s="361">
        <f>IF(ISNUMBER(SEARCH(ZAKL_DATA!$B$29,N68)),MAX($M$2:M67)+1,0)</f>
        <v>0</v>
      </c>
      <c r="N68" s="387" t="s">
        <v>2261</v>
      </c>
      <c r="O68" s="388" t="s">
        <v>2657</v>
      </c>
      <c r="P68" s="362"/>
      <c r="Q68" s="345" t="str">
        <f>IFERROR(VLOOKUP(ROWS($Q$3:Q68),$M$3:$N$1699,2,0),"")</f>
        <v/>
      </c>
      <c r="S68" t="str">
        <f>IF(ISNUMBER(SEARCH(ZAKL_DATA!$B$18,FU!$U68)),U68,"")</f>
        <v/>
      </c>
      <c r="T68" t="str">
        <f t="array" ref="T68">IFERROR(INDEX($S$3:$S$6255,SMALL(IF(ISNUMBER(SEARCH("",$S$3:$S$6255)),ROW($S$1:$S$6253),""),ROW(S66))),"")</f>
        <v/>
      </c>
      <c r="U68" t="s">
        <v>3865</v>
      </c>
      <c r="V68">
        <v>506214</v>
      </c>
    </row>
    <row r="69" spans="1:22" ht="12.75" customHeight="1">
      <c r="A69" s="300"/>
      <c r="B69" s="300"/>
      <c r="C69" s="300"/>
      <c r="D69" s="304">
        <f>IF(ISNUMBER(SEARCH(ZAKL_DATA!$B$14,E69)),MAX($D$2:D68)+1,0)</f>
        <v>67</v>
      </c>
      <c r="E69" s="305" t="s">
        <v>560</v>
      </c>
      <c r="F69" s="306">
        <v>2312</v>
      </c>
      <c r="G69" s="307"/>
      <c r="H69" s="308" t="str">
        <f>IFERROR(VLOOKUP(ROWS($H$3:H69),$D$3:$E$204,2,0),"")</f>
        <v>ROKYCANY</v>
      </c>
      <c r="I69" s="300"/>
      <c r="J69" s="318" t="s">
        <v>761</v>
      </c>
      <c r="K69" s="332" t="s">
        <v>1070</v>
      </c>
      <c r="M69" s="361">
        <f>IF(ISNUMBER(SEARCH(ZAKL_DATA!$B$29,N69)),MAX($M$2:M68)+1,0)</f>
        <v>0</v>
      </c>
      <c r="N69" s="387" t="s">
        <v>2658</v>
      </c>
      <c r="O69" s="388" t="s">
        <v>2659</v>
      </c>
      <c r="P69" s="362"/>
      <c r="Q69" s="345" t="str">
        <f>IFERROR(VLOOKUP(ROWS($Q$3:Q69),$M$3:$N$1699,2,0),"")</f>
        <v/>
      </c>
      <c r="S69" t="str">
        <f>IF(ISNUMBER(SEARCH(ZAKL_DATA!$B$18,FU!$U69)),U69,"")</f>
        <v/>
      </c>
      <c r="T69" t="str">
        <f t="array" ref="T69">IFERROR(INDEX($S$3:$S$6255,SMALL(IF(ISNUMBER(SEARCH("",$S$3:$S$6255)),ROW($S$1:$S$6253),""),ROW(S67))),"")</f>
        <v/>
      </c>
      <c r="U69" t="s">
        <v>3866</v>
      </c>
      <c r="V69">
        <v>506320</v>
      </c>
    </row>
    <row r="70" spans="1:22" ht="12.75" customHeight="1">
      <c r="A70" s="300"/>
      <c r="B70" s="300"/>
      <c r="C70" s="300"/>
      <c r="D70" s="304">
        <f>IF(ISNUMBER(SEARCH(ZAKL_DATA!$B$14,E70)),MAX($D$2:D69)+1,0)</f>
        <v>68</v>
      </c>
      <c r="E70" s="305" t="s">
        <v>561</v>
      </c>
      <c r="F70" s="306">
        <v>2313</v>
      </c>
      <c r="G70" s="307"/>
      <c r="H70" s="308" t="str">
        <f>IFERROR(VLOOKUP(ROWS($H$3:H70),$D$3:$E$204,2,0),"")</f>
        <v>TACHOV</v>
      </c>
      <c r="I70" s="300"/>
      <c r="J70" s="318" t="s">
        <v>762</v>
      </c>
      <c r="K70" s="332" t="s">
        <v>1071</v>
      </c>
      <c r="M70" s="361">
        <f>IF(ISNUMBER(SEARCH(ZAKL_DATA!$B$29,N70)),MAX($M$2:M69)+1,0)</f>
        <v>0</v>
      </c>
      <c r="N70" s="387" t="s">
        <v>2277</v>
      </c>
      <c r="O70" s="388" t="s">
        <v>2660</v>
      </c>
      <c r="P70" s="362"/>
      <c r="Q70" s="345" t="str">
        <f>IFERROR(VLOOKUP(ROWS($Q$3:Q70),$M$3:$N$1699,2,0),"")</f>
        <v/>
      </c>
      <c r="S70" t="str">
        <f>IF(ISNUMBER(SEARCH(ZAKL_DATA!$B$18,FU!$U70)),U70,"")</f>
        <v/>
      </c>
      <c r="T70" t="str">
        <f t="array" ref="T70">IFERROR(INDEX($S$3:$S$6255,SMALL(IF(ISNUMBER(SEARCH("",$S$3:$S$6255)),ROW($S$1:$S$6253),""),ROW(S68))),"")</f>
        <v/>
      </c>
      <c r="U70" t="s">
        <v>3867</v>
      </c>
      <c r="V70">
        <v>506451</v>
      </c>
    </row>
    <row r="71" spans="1:22" ht="12.75" customHeight="1">
      <c r="A71" s="300"/>
      <c r="B71" s="300"/>
      <c r="C71" s="300"/>
      <c r="D71" s="304">
        <f>IF(ISNUMBER(SEARCH(ZAKL_DATA!$B$14,E71)),MAX($D$2:D70)+1,0)</f>
        <v>69</v>
      </c>
      <c r="E71" s="305" t="s">
        <v>562</v>
      </c>
      <c r="F71" s="306">
        <v>2314</v>
      </c>
      <c r="G71" s="307"/>
      <c r="H71" s="308" t="str">
        <f>IFERROR(VLOOKUP(ROWS($H$3:H71),$D$3:$E$204,2,0),"")</f>
        <v>STŘÍBRO</v>
      </c>
      <c r="I71" s="300"/>
      <c r="J71" s="318" t="s">
        <v>763</v>
      </c>
      <c r="K71" s="332" t="s">
        <v>1072</v>
      </c>
      <c r="M71" s="361">
        <f>IF(ISNUMBER(SEARCH(ZAKL_DATA!$B$29,N71)),MAX($M$2:M70)+1,0)</f>
        <v>0</v>
      </c>
      <c r="N71" s="387" t="s">
        <v>2280</v>
      </c>
      <c r="O71" s="388" t="s">
        <v>2661</v>
      </c>
      <c r="P71" s="362"/>
      <c r="Q71" s="345" t="str">
        <f>IFERROR(VLOOKUP(ROWS($Q$3:Q71),$M$3:$N$1699,2,0),"")</f>
        <v/>
      </c>
      <c r="S71" t="str">
        <f>IF(ISNUMBER(SEARCH(ZAKL_DATA!$B$18,FU!$U71)),U71,"")</f>
        <v/>
      </c>
      <c r="T71" t="str">
        <f t="array" ref="T71">IFERROR(INDEX($S$3:$S$6255,SMALL(IF(ISNUMBER(SEARCH("",$S$3:$S$6255)),ROW($S$1:$S$6253),""),ROW(S69))),"")</f>
        <v/>
      </c>
      <c r="U71" t="s">
        <v>3867</v>
      </c>
      <c r="V71">
        <v>506460</v>
      </c>
    </row>
    <row r="72" spans="1:22" ht="12.75" customHeight="1">
      <c r="A72" s="300"/>
      <c r="B72" s="300"/>
      <c r="C72" s="300"/>
      <c r="D72" s="304">
        <f>IF(ISNUMBER(SEARCH(ZAKL_DATA!$B$14,E72)),MAX($D$2:D71)+1,0)</f>
        <v>70</v>
      </c>
      <c r="E72" s="305" t="s">
        <v>563</v>
      </c>
      <c r="F72" s="306">
        <v>2315</v>
      </c>
      <c r="G72" s="307"/>
      <c r="H72" s="308" t="str">
        <f>IFERROR(VLOOKUP(ROWS($H$3:H72),$D$3:$E$204,2,0),"")</f>
        <v>SUŠICE</v>
      </c>
      <c r="I72" s="300"/>
      <c r="J72" s="318" t="s">
        <v>764</v>
      </c>
      <c r="K72" s="332" t="s">
        <v>1073</v>
      </c>
      <c r="M72" s="361">
        <f>IF(ISNUMBER(SEARCH(ZAKL_DATA!$B$29,N72)),MAX($M$2:M71)+1,0)</f>
        <v>0</v>
      </c>
      <c r="N72" s="387" t="s">
        <v>1704</v>
      </c>
      <c r="O72" s="388" t="s">
        <v>2662</v>
      </c>
      <c r="P72" s="362"/>
      <c r="Q72" s="345" t="str">
        <f>IFERROR(VLOOKUP(ROWS($Q$3:Q72),$M$3:$N$1699,2,0),"")</f>
        <v/>
      </c>
      <c r="S72" t="str">
        <f>IF(ISNUMBER(SEARCH(ZAKL_DATA!$B$18,FU!$U72)),U72,"")</f>
        <v/>
      </c>
      <c r="T72" t="str">
        <f t="array" ref="T72">IFERROR(INDEX($S$3:$S$6255,SMALL(IF(ISNUMBER(SEARCH("",$S$3:$S$6255)),ROW($S$1:$S$6253),""),ROW(S70))),"")</f>
        <v/>
      </c>
      <c r="U72" t="s">
        <v>3868</v>
      </c>
      <c r="V72">
        <v>506486</v>
      </c>
    </row>
    <row r="73" spans="1:22" ht="12.75" customHeight="1">
      <c r="A73" s="300"/>
      <c r="B73" s="300"/>
      <c r="C73" s="300"/>
      <c r="D73" s="304">
        <f>IF(ISNUMBER(SEARCH(ZAKL_DATA!$B$14,E73)),MAX($D$2:D72)+1,0)</f>
        <v>71</v>
      </c>
      <c r="E73" s="305" t="s">
        <v>564</v>
      </c>
      <c r="F73" s="306">
        <v>2401</v>
      </c>
      <c r="G73" s="307"/>
      <c r="H73" s="308" t="str">
        <f>IFERROR(VLOOKUP(ROWS($H$3:H73),$D$3:$E$204,2,0),"")</f>
        <v>KARLOVY VARY</v>
      </c>
      <c r="I73" s="300"/>
      <c r="J73" s="318" t="s">
        <v>765</v>
      </c>
      <c r="K73" s="332" t="s">
        <v>1074</v>
      </c>
      <c r="M73" s="361">
        <f>IF(ISNUMBER(SEARCH(ZAKL_DATA!$B$29,N73)),MAX($M$2:M72)+1,0)</f>
        <v>0</v>
      </c>
      <c r="N73" s="387" t="s">
        <v>2295</v>
      </c>
      <c r="O73" s="388" t="s">
        <v>2663</v>
      </c>
      <c r="P73" s="362"/>
      <c r="Q73" s="345" t="str">
        <f>IFERROR(VLOOKUP(ROWS($Q$3:Q73),$M$3:$N$1699,2,0),"")</f>
        <v/>
      </c>
      <c r="S73" t="str">
        <f>IF(ISNUMBER(SEARCH(ZAKL_DATA!$B$18,FU!$U73)),U73,"")</f>
        <v/>
      </c>
      <c r="T73" t="str">
        <f t="array" ref="T73">IFERROR(INDEX($S$3:$S$6255,SMALL(IF(ISNUMBER(SEARCH("",$S$3:$S$6255)),ROW($S$1:$S$6253),""),ROW(S71))),"")</f>
        <v/>
      </c>
      <c r="U73" t="s">
        <v>3869</v>
      </c>
      <c r="V73">
        <v>506494</v>
      </c>
    </row>
    <row r="74" spans="1:22" ht="12.75" customHeight="1">
      <c r="A74" s="300"/>
      <c r="B74" s="300"/>
      <c r="C74" s="300"/>
      <c r="D74" s="304">
        <f>IF(ISNUMBER(SEARCH(ZAKL_DATA!$B$14,E74)),MAX($D$2:D73)+1,0)</f>
        <v>72</v>
      </c>
      <c r="E74" s="305" t="s">
        <v>565</v>
      </c>
      <c r="F74" s="306">
        <v>2402</v>
      </c>
      <c r="G74" s="307"/>
      <c r="H74" s="308" t="str">
        <f>IFERROR(VLOOKUP(ROWS($H$3:H74),$D$3:$E$204,2,0),"")</f>
        <v>AŠ</v>
      </c>
      <c r="I74" s="300"/>
      <c r="J74" s="318" t="s">
        <v>766</v>
      </c>
      <c r="K74" s="332" t="s">
        <v>1075</v>
      </c>
      <c r="M74" s="361">
        <f>IF(ISNUMBER(SEARCH(ZAKL_DATA!$B$29,N74)),MAX($M$2:M73)+1,0)</f>
        <v>0</v>
      </c>
      <c r="N74" s="387" t="s">
        <v>1705</v>
      </c>
      <c r="O74" s="388" t="s">
        <v>2664</v>
      </c>
      <c r="P74" s="362"/>
      <c r="Q74" s="345" t="str">
        <f>IFERROR(VLOOKUP(ROWS($Q$3:Q74),$M$3:$N$1699,2,0),"")</f>
        <v/>
      </c>
      <c r="S74" t="str">
        <f>IF(ISNUMBER(SEARCH(ZAKL_DATA!$B$18,FU!$U74)),U74,"")</f>
        <v/>
      </c>
      <c r="T74" t="str">
        <f t="array" ref="T74">IFERROR(INDEX($S$3:$S$6255,SMALL(IF(ISNUMBER(SEARCH("",$S$3:$S$6255)),ROW($S$1:$S$6253),""),ROW(S72))),"")</f>
        <v/>
      </c>
      <c r="U74" t="s">
        <v>3870</v>
      </c>
      <c r="V74">
        <v>506621</v>
      </c>
    </row>
    <row r="75" spans="1:22" ht="12.75" customHeight="1">
      <c r="A75" s="300"/>
      <c r="B75" s="300"/>
      <c r="C75" s="300"/>
      <c r="D75" s="304">
        <f>IF(ISNUMBER(SEARCH(ZAKL_DATA!$B$14,E75)),MAX($D$2:D74)+1,0)</f>
        <v>73</v>
      </c>
      <c r="E75" s="305" t="s">
        <v>566</v>
      </c>
      <c r="F75" s="306">
        <v>2403</v>
      </c>
      <c r="G75" s="307"/>
      <c r="H75" s="308" t="str">
        <f>IFERROR(VLOOKUP(ROWS($H$3:H75),$D$3:$E$204,2,0),"")</f>
        <v>CHEB</v>
      </c>
      <c r="I75" s="300"/>
      <c r="J75" s="318" t="s">
        <v>767</v>
      </c>
      <c r="K75" s="332" t="s">
        <v>1076</v>
      </c>
      <c r="M75" s="361">
        <f>IF(ISNUMBER(SEARCH(ZAKL_DATA!$B$29,N75)),MAX($M$2:M74)+1,0)</f>
        <v>0</v>
      </c>
      <c r="N75" s="387" t="s">
        <v>2300</v>
      </c>
      <c r="O75" s="388" t="s">
        <v>2665</v>
      </c>
      <c r="P75" s="362"/>
      <c r="Q75" s="345" t="str">
        <f>IFERROR(VLOOKUP(ROWS($Q$3:Q75),$M$3:$N$1699,2,0),"")</f>
        <v/>
      </c>
      <c r="S75" t="str">
        <f>IF(ISNUMBER(SEARCH(ZAKL_DATA!$B$18,FU!$U75)),U75,"")</f>
        <v/>
      </c>
      <c r="T75" t="str">
        <f t="array" ref="T75">IFERROR(INDEX($S$3:$S$6255,SMALL(IF(ISNUMBER(SEARCH("",$S$3:$S$6255)),ROW($S$1:$S$6253),""),ROW(S73))),"")</f>
        <v/>
      </c>
      <c r="U75" t="s">
        <v>3871</v>
      </c>
      <c r="V75">
        <v>506664</v>
      </c>
    </row>
    <row r="76" spans="1:22" ht="12.75" customHeight="1">
      <c r="A76" s="300"/>
      <c r="B76" s="300"/>
      <c r="C76" s="300"/>
      <c r="D76" s="304">
        <f>IF(ISNUMBER(SEARCH(ZAKL_DATA!$B$14,E76)),MAX($D$2:D75)+1,0)</f>
        <v>74</v>
      </c>
      <c r="E76" s="305" t="s">
        <v>567</v>
      </c>
      <c r="F76" s="306">
        <v>2404</v>
      </c>
      <c r="G76" s="307"/>
      <c r="H76" s="308" t="str">
        <f>IFERROR(VLOOKUP(ROWS($H$3:H76),$D$3:$E$204,2,0),"")</f>
        <v>KRASLICE</v>
      </c>
      <c r="I76" s="300"/>
      <c r="J76" s="318" t="s">
        <v>768</v>
      </c>
      <c r="K76" s="332" t="s">
        <v>1077</v>
      </c>
      <c r="M76" s="361">
        <f>IF(ISNUMBER(SEARCH(ZAKL_DATA!$B$29,N76)),MAX($M$2:M75)+1,0)</f>
        <v>0</v>
      </c>
      <c r="N76" s="387" t="s">
        <v>2306</v>
      </c>
      <c r="O76" s="388" t="s">
        <v>2666</v>
      </c>
      <c r="P76" s="362"/>
      <c r="Q76" s="345" t="str">
        <f>IFERROR(VLOOKUP(ROWS($Q$3:Q76),$M$3:$N$1699,2,0),"")</f>
        <v/>
      </c>
      <c r="S76" t="str">
        <f>IF(ISNUMBER(SEARCH(ZAKL_DATA!$B$18,FU!$U76)),U76,"")</f>
        <v/>
      </c>
      <c r="T76" t="str">
        <f t="array" ref="T76">IFERROR(INDEX($S$3:$S$6255,SMALL(IF(ISNUMBER(SEARCH("",$S$3:$S$6255)),ROW($S$1:$S$6253),""),ROW(S74))),"")</f>
        <v/>
      </c>
      <c r="U76" t="s">
        <v>3872</v>
      </c>
      <c r="V76">
        <v>506699</v>
      </c>
    </row>
    <row r="77" spans="1:22" ht="12.75" customHeight="1">
      <c r="A77" s="300"/>
      <c r="B77" s="300"/>
      <c r="C77" s="300"/>
      <c r="D77" s="304">
        <f>IF(ISNUMBER(SEARCH(ZAKL_DATA!$B$14,E77)),MAX($D$2:D76)+1,0)</f>
        <v>75</v>
      </c>
      <c r="E77" s="305" t="s">
        <v>568</v>
      </c>
      <c r="F77" s="306">
        <v>2405</v>
      </c>
      <c r="G77" s="307"/>
      <c r="H77" s="308" t="str">
        <f>IFERROR(VLOOKUP(ROWS($H$3:H77),$D$3:$E$204,2,0),"")</f>
        <v>MARIÁNSKÉ LÁZNĚ</v>
      </c>
      <c r="I77" s="300"/>
      <c r="J77" s="318" t="s">
        <v>769</v>
      </c>
      <c r="K77" s="332" t="s">
        <v>1078</v>
      </c>
      <c r="M77" s="361">
        <f>IF(ISNUMBER(SEARCH(ZAKL_DATA!$B$29,N77)),MAX($M$2:M76)+1,0)</f>
        <v>0</v>
      </c>
      <c r="N77" s="387" t="s">
        <v>2667</v>
      </c>
      <c r="O77" s="388" t="s">
        <v>2668</v>
      </c>
      <c r="P77" s="362"/>
      <c r="Q77" s="345" t="str">
        <f>IFERROR(VLOOKUP(ROWS($Q$3:Q77),$M$3:$N$1699,2,0),"")</f>
        <v/>
      </c>
      <c r="S77" t="str">
        <f>IF(ISNUMBER(SEARCH(ZAKL_DATA!$B$18,FU!$U77)),U77,"")</f>
        <v/>
      </c>
      <c r="T77" t="str">
        <f t="array" ref="T77">IFERROR(INDEX($S$3:$S$6255,SMALL(IF(ISNUMBER(SEARCH("",$S$3:$S$6255)),ROW($S$1:$S$6253),""),ROW(S75))),"")</f>
        <v/>
      </c>
      <c r="U77" t="s">
        <v>3873</v>
      </c>
      <c r="V77">
        <v>506702</v>
      </c>
    </row>
    <row r="78" spans="1:22" ht="12.75" customHeight="1">
      <c r="A78" s="300"/>
      <c r="B78" s="300"/>
      <c r="C78" s="300"/>
      <c r="D78" s="304">
        <f>IF(ISNUMBER(SEARCH(ZAKL_DATA!$B$14,E78)),MAX($D$2:D77)+1,0)</f>
        <v>76</v>
      </c>
      <c r="E78" s="305" t="s">
        <v>569</v>
      </c>
      <c r="F78" s="306">
        <v>2406</v>
      </c>
      <c r="G78" s="307"/>
      <c r="H78" s="308" t="str">
        <f>IFERROR(VLOOKUP(ROWS($H$3:H78),$D$3:$E$204,2,0),"")</f>
        <v>OSTROV NAD OHŘÍ</v>
      </c>
      <c r="I78" s="300"/>
      <c r="J78" s="318" t="s">
        <v>770</v>
      </c>
      <c r="K78" s="332" t="s">
        <v>1079</v>
      </c>
      <c r="M78" s="361">
        <f>IF(ISNUMBER(SEARCH(ZAKL_DATA!$B$29,N78)),MAX($M$2:M77)+1,0)</f>
        <v>0</v>
      </c>
      <c r="N78" s="387" t="s">
        <v>2327</v>
      </c>
      <c r="O78" s="388" t="s">
        <v>2669</v>
      </c>
      <c r="P78" s="362"/>
      <c r="Q78" s="345" t="str">
        <f>IFERROR(VLOOKUP(ROWS($Q$3:Q78),$M$3:$N$1699,2,0),"")</f>
        <v/>
      </c>
      <c r="S78" t="str">
        <f>IF(ISNUMBER(SEARCH(ZAKL_DATA!$B$18,FU!$U78)),U78,"")</f>
        <v/>
      </c>
      <c r="T78" t="str">
        <f t="array" ref="T78">IFERROR(INDEX($S$3:$S$6255,SMALL(IF(ISNUMBER(SEARCH("",$S$3:$S$6255)),ROW($S$1:$S$6253),""),ROW(S76))),"")</f>
        <v/>
      </c>
      <c r="U78" t="s">
        <v>3873</v>
      </c>
      <c r="V78">
        <v>506711</v>
      </c>
    </row>
    <row r="79" spans="1:22" ht="12.75" customHeight="1">
      <c r="A79" s="300"/>
      <c r="B79" s="300"/>
      <c r="C79" s="300"/>
      <c r="D79" s="304">
        <f>IF(ISNUMBER(SEARCH(ZAKL_DATA!$B$14,E79)),MAX($D$2:D78)+1,0)</f>
        <v>77</v>
      </c>
      <c r="E79" s="305" t="s">
        <v>570</v>
      </c>
      <c r="F79" s="306">
        <v>2407</v>
      </c>
      <c r="G79" s="307"/>
      <c r="H79" s="308" t="str">
        <f>IFERROR(VLOOKUP(ROWS($H$3:H79),$D$3:$E$204,2,0),"")</f>
        <v>SOKOLOV</v>
      </c>
      <c r="I79" s="300"/>
      <c r="J79" s="318" t="s">
        <v>771</v>
      </c>
      <c r="K79" s="332" t="s">
        <v>1080</v>
      </c>
      <c r="M79" s="361">
        <f>IF(ISNUMBER(SEARCH(ZAKL_DATA!$B$29,N79)),MAX($M$2:M78)+1,0)</f>
        <v>0</v>
      </c>
      <c r="N79" s="387" t="s">
        <v>2335</v>
      </c>
      <c r="O79" s="388" t="s">
        <v>2670</v>
      </c>
      <c r="P79" s="362"/>
      <c r="Q79" s="345" t="str">
        <f>IFERROR(VLOOKUP(ROWS($Q$3:Q79),$M$3:$N$1699,2,0),"")</f>
        <v/>
      </c>
      <c r="S79" t="str">
        <f>IF(ISNUMBER(SEARCH(ZAKL_DATA!$B$18,FU!$U79)),U79,"")</f>
        <v/>
      </c>
      <c r="T79" t="str">
        <f t="array" ref="T79">IFERROR(INDEX($S$3:$S$6255,SMALL(IF(ISNUMBER(SEARCH("",$S$3:$S$6255)),ROW($S$1:$S$6253),""),ROW(S77))),"")</f>
        <v/>
      </c>
      <c r="U79" t="s">
        <v>3873</v>
      </c>
      <c r="V79">
        <v>506729</v>
      </c>
    </row>
    <row r="80" spans="1:22" ht="12.75" customHeight="1">
      <c r="A80" s="300"/>
      <c r="B80" s="300"/>
      <c r="C80" s="300"/>
      <c r="D80" s="304">
        <f>IF(ISNUMBER(SEARCH(ZAKL_DATA!$B$14,E80)),MAX($D$2:D79)+1,0)</f>
        <v>78</v>
      </c>
      <c r="E80" s="305" t="s">
        <v>571</v>
      </c>
      <c r="F80" s="306">
        <v>2501</v>
      </c>
      <c r="G80" s="307"/>
      <c r="H80" s="308" t="str">
        <f>IFERROR(VLOOKUP(ROWS($H$3:H80),$D$3:$E$204,2,0),"")</f>
        <v>ÚSTÍ NAD LABEM</v>
      </c>
      <c r="I80" s="300"/>
      <c r="J80" s="318" t="s">
        <v>772</v>
      </c>
      <c r="K80" s="332" t="s">
        <v>1081</v>
      </c>
      <c r="M80" s="361">
        <f>IF(ISNUMBER(SEARCH(ZAKL_DATA!$B$29,N80)),MAX($M$2:M79)+1,0)</f>
        <v>0</v>
      </c>
      <c r="N80" s="387" t="s">
        <v>2344</v>
      </c>
      <c r="O80" s="388" t="s">
        <v>2671</v>
      </c>
      <c r="P80" s="362"/>
      <c r="Q80" s="345" t="str">
        <f>IFERROR(VLOOKUP(ROWS($Q$3:Q80),$M$3:$N$1699,2,0),"")</f>
        <v/>
      </c>
      <c r="S80" t="str">
        <f>IF(ISNUMBER(SEARCH(ZAKL_DATA!$B$18,FU!$U80)),U80,"")</f>
        <v/>
      </c>
      <c r="T80" t="str">
        <f t="array" ref="T80">IFERROR(INDEX($S$3:$S$6255,SMALL(IF(ISNUMBER(SEARCH("",$S$3:$S$6255)),ROW($S$1:$S$6253),""),ROW(S78))),"")</f>
        <v/>
      </c>
      <c r="U80" t="s">
        <v>3873</v>
      </c>
      <c r="V80">
        <v>506737</v>
      </c>
    </row>
    <row r="81" spans="1:22" ht="12.75" customHeight="1">
      <c r="A81" s="300"/>
      <c r="B81" s="300"/>
      <c r="C81" s="300"/>
      <c r="D81" s="304">
        <f>IF(ISNUMBER(SEARCH(ZAKL_DATA!$B$14,E81)),MAX($D$2:D80)+1,0)</f>
        <v>79</v>
      </c>
      <c r="E81" s="305" t="s">
        <v>572</v>
      </c>
      <c r="F81" s="306">
        <v>2502</v>
      </c>
      <c r="G81" s="307"/>
      <c r="H81" s="308" t="str">
        <f>IFERROR(VLOOKUP(ROWS($H$3:H81),$D$3:$E$204,2,0),"")</f>
        <v>BÍLINA</v>
      </c>
      <c r="I81" s="300"/>
      <c r="J81" s="318" t="s">
        <v>773</v>
      </c>
      <c r="K81" s="332" t="s">
        <v>1082</v>
      </c>
      <c r="M81" s="361">
        <f>IF(ISNUMBER(SEARCH(ZAKL_DATA!$B$29,N81)),MAX($M$2:M80)+1,0)</f>
        <v>0</v>
      </c>
      <c r="N81" s="387" t="s">
        <v>2347</v>
      </c>
      <c r="O81" s="388" t="s">
        <v>2672</v>
      </c>
      <c r="P81" s="362"/>
      <c r="Q81" s="345" t="str">
        <f>IFERROR(VLOOKUP(ROWS($Q$3:Q81),$M$3:$N$1699,2,0),"")</f>
        <v/>
      </c>
      <c r="S81" t="str">
        <f>IF(ISNUMBER(SEARCH(ZAKL_DATA!$B$18,FU!$U81)),U81,"")</f>
        <v/>
      </c>
      <c r="T81" t="str">
        <f t="array" ref="T81">IFERROR(INDEX($S$3:$S$6255,SMALL(IF(ISNUMBER(SEARCH("",$S$3:$S$6255)),ROW($S$1:$S$6253),""),ROW(S79))),"")</f>
        <v/>
      </c>
      <c r="U81" t="s">
        <v>3874</v>
      </c>
      <c r="V81">
        <v>506753</v>
      </c>
    </row>
    <row r="82" spans="1:22" ht="12.75" customHeight="1">
      <c r="A82" s="300"/>
      <c r="B82" s="300"/>
      <c r="C82" s="300"/>
      <c r="D82" s="304">
        <f>IF(ISNUMBER(SEARCH(ZAKL_DATA!$B$14,E82)),MAX($D$2:D81)+1,0)</f>
        <v>80</v>
      </c>
      <c r="E82" s="305" t="s">
        <v>573</v>
      </c>
      <c r="F82" s="306">
        <v>2503</v>
      </c>
      <c r="G82" s="307"/>
      <c r="H82" s="308" t="str">
        <f>IFERROR(VLOOKUP(ROWS($H$3:H82),$D$3:$E$204,2,0),"")</f>
        <v>DĚČÍN</v>
      </c>
      <c r="I82" s="300"/>
      <c r="J82" s="318" t="s">
        <v>774</v>
      </c>
      <c r="K82" s="332" t="s">
        <v>1083</v>
      </c>
      <c r="M82" s="361">
        <f>IF(ISNUMBER(SEARCH(ZAKL_DATA!$B$29,N82)),MAX($M$2:M81)+1,0)</f>
        <v>0</v>
      </c>
      <c r="N82" s="387" t="s">
        <v>2352</v>
      </c>
      <c r="O82" s="388" t="s">
        <v>2673</v>
      </c>
      <c r="P82" s="362"/>
      <c r="Q82" s="345" t="str">
        <f>IFERROR(VLOOKUP(ROWS($Q$3:Q82),$M$3:$N$1699,2,0),"")</f>
        <v/>
      </c>
      <c r="S82" t="str">
        <f>IF(ISNUMBER(SEARCH(ZAKL_DATA!$B$18,FU!$U82)),U82,"")</f>
        <v/>
      </c>
      <c r="T82" t="str">
        <f t="array" ref="T82">IFERROR(INDEX($S$3:$S$6255,SMALL(IF(ISNUMBER(SEARCH("",$S$3:$S$6255)),ROW($S$1:$S$6253),""),ROW(S80))),"")</f>
        <v/>
      </c>
      <c r="U82" t="s">
        <v>3875</v>
      </c>
      <c r="V82">
        <v>506761</v>
      </c>
    </row>
    <row r="83" spans="1:22" ht="12.75" customHeight="1">
      <c r="A83" s="300"/>
      <c r="B83" s="300"/>
      <c r="C83" s="300"/>
      <c r="D83" s="304">
        <f>IF(ISNUMBER(SEARCH(ZAKL_DATA!$B$14,E83)),MAX($D$2:D82)+1,0)</f>
        <v>81</v>
      </c>
      <c r="E83" s="305" t="s">
        <v>574</v>
      </c>
      <c r="F83" s="306">
        <v>2504</v>
      </c>
      <c r="G83" s="307"/>
      <c r="H83" s="308" t="str">
        <f>IFERROR(VLOOKUP(ROWS($H$3:H83),$D$3:$E$204,2,0),"")</f>
        <v>CHOMUTOV</v>
      </c>
      <c r="I83" s="300"/>
      <c r="J83" s="318" t="s">
        <v>775</v>
      </c>
      <c r="K83" s="332" t="s">
        <v>1084</v>
      </c>
      <c r="M83" s="361">
        <f>IF(ISNUMBER(SEARCH(ZAKL_DATA!$B$29,N83)),MAX($M$2:M82)+1,0)</f>
        <v>0</v>
      </c>
      <c r="N83" s="387" t="s">
        <v>1707</v>
      </c>
      <c r="O83" s="388" t="s">
        <v>2674</v>
      </c>
      <c r="P83" s="362"/>
      <c r="Q83" s="345" t="str">
        <f>IFERROR(VLOOKUP(ROWS($Q$3:Q83),$M$3:$N$1699,2,0),"")</f>
        <v/>
      </c>
      <c r="S83" t="str">
        <f>IF(ISNUMBER(SEARCH(ZAKL_DATA!$B$18,FU!$U83)),U83,"")</f>
        <v/>
      </c>
      <c r="T83" t="str">
        <f t="array" ref="T83">IFERROR(INDEX($S$3:$S$6255,SMALL(IF(ISNUMBER(SEARCH("",$S$3:$S$6255)),ROW($S$1:$S$6253),""),ROW(S81))),"")</f>
        <v/>
      </c>
      <c r="U83" t="s">
        <v>3876</v>
      </c>
      <c r="V83">
        <v>506770</v>
      </c>
    </row>
    <row r="84" spans="1:22" ht="12.75" customHeight="1">
      <c r="A84" s="300"/>
      <c r="B84" s="300"/>
      <c r="C84" s="300"/>
      <c r="D84" s="304">
        <f>IF(ISNUMBER(SEARCH(ZAKL_DATA!$B$14,E84)),MAX($D$2:D83)+1,0)</f>
        <v>82</v>
      </c>
      <c r="E84" s="305" t="s">
        <v>575</v>
      </c>
      <c r="F84" s="306">
        <v>2505</v>
      </c>
      <c r="G84" s="307"/>
      <c r="H84" s="308" t="str">
        <f>IFERROR(VLOOKUP(ROWS($H$3:H84),$D$3:$E$204,2,0),"")</f>
        <v>KADAŇ</v>
      </c>
      <c r="I84" s="300"/>
      <c r="J84" s="320" t="s">
        <v>776</v>
      </c>
      <c r="K84" s="333" t="s">
        <v>1085</v>
      </c>
      <c r="M84" s="361">
        <f>IF(ISNUMBER(SEARCH(ZAKL_DATA!$B$29,N84)),MAX($M$2:M83)+1,0)</f>
        <v>0</v>
      </c>
      <c r="N84" s="387" t="s">
        <v>2362</v>
      </c>
      <c r="O84" s="388" t="s">
        <v>2675</v>
      </c>
      <c r="P84" s="362"/>
      <c r="Q84" s="345" t="str">
        <f>IFERROR(VLOOKUP(ROWS($Q$3:Q84),$M$3:$N$1699,2,0),"")</f>
        <v/>
      </c>
      <c r="S84" t="str">
        <f>IF(ISNUMBER(SEARCH(ZAKL_DATA!$B$18,FU!$U84)),U84,"")</f>
        <v/>
      </c>
      <c r="T84" t="str">
        <f t="array" ref="T84">IFERROR(INDEX($S$3:$S$6255,SMALL(IF(ISNUMBER(SEARCH("",$S$3:$S$6255)),ROW($S$1:$S$6253),""),ROW(S82))),"")</f>
        <v/>
      </c>
      <c r="U84" t="s">
        <v>3877</v>
      </c>
      <c r="V84">
        <v>507016</v>
      </c>
    </row>
    <row r="85" spans="1:22" ht="12.75" customHeight="1">
      <c r="A85" s="300"/>
      <c r="B85" s="300"/>
      <c r="C85" s="300"/>
      <c r="D85" s="304">
        <f>IF(ISNUMBER(SEARCH(ZAKL_DATA!$B$14,E85)),MAX($D$2:D84)+1,0)</f>
        <v>83</v>
      </c>
      <c r="E85" s="305" t="s">
        <v>576</v>
      </c>
      <c r="F85" s="306">
        <v>2506</v>
      </c>
      <c r="G85" s="307"/>
      <c r="H85" s="308" t="str">
        <f>IFERROR(VLOOKUP(ROWS($H$3:H85),$D$3:$E$204,2,0),"")</f>
        <v>LIBOCHOVICE</v>
      </c>
      <c r="I85" s="300"/>
      <c r="J85" s="318" t="s">
        <v>777</v>
      </c>
      <c r="K85" s="332" t="s">
        <v>1086</v>
      </c>
      <c r="M85" s="361">
        <f>IF(ISNUMBER(SEARCH(ZAKL_DATA!$B$29,N85)),MAX($M$2:M84)+1,0)</f>
        <v>0</v>
      </c>
      <c r="N85" s="387" t="s">
        <v>1710</v>
      </c>
      <c r="O85" s="388" t="s">
        <v>2676</v>
      </c>
      <c r="P85" s="362"/>
      <c r="Q85" s="345" t="str">
        <f>IFERROR(VLOOKUP(ROWS($Q$3:Q85),$M$3:$N$1699,2,0),"")</f>
        <v/>
      </c>
      <c r="S85" t="str">
        <f>IF(ISNUMBER(SEARCH(ZAKL_DATA!$B$18,FU!$U85)),U85,"")</f>
        <v/>
      </c>
      <c r="T85" t="str">
        <f t="array" ref="T85">IFERROR(INDEX($S$3:$S$6255,SMALL(IF(ISNUMBER(SEARCH("",$S$3:$S$6255)),ROW($S$1:$S$6253),""),ROW(S83))),"")</f>
        <v/>
      </c>
      <c r="U85" t="s">
        <v>3878</v>
      </c>
      <c r="V85">
        <v>507091</v>
      </c>
    </row>
    <row r="86" spans="1:22" ht="12.75" customHeight="1">
      <c r="A86" s="300"/>
      <c r="B86" s="300"/>
      <c r="C86" s="300"/>
      <c r="D86" s="304">
        <f>IF(ISNUMBER(SEARCH(ZAKL_DATA!$B$14,E86)),MAX($D$2:D85)+1,0)</f>
        <v>84</v>
      </c>
      <c r="E86" s="305" t="s">
        <v>577</v>
      </c>
      <c r="F86" s="306">
        <v>2507</v>
      </c>
      <c r="G86" s="307"/>
      <c r="H86" s="308" t="str">
        <f>IFERROR(VLOOKUP(ROWS($H$3:H86),$D$3:$E$204,2,0),"")</f>
        <v>LITOMĚŘICE</v>
      </c>
      <c r="I86" s="300"/>
      <c r="J86" s="318" t="s">
        <v>778</v>
      </c>
      <c r="K86" s="332" t="s">
        <v>1087</v>
      </c>
      <c r="M86" s="361">
        <f>IF(ISNUMBER(SEARCH(ZAKL_DATA!$B$29,N86)),MAX($M$2:M85)+1,0)</f>
        <v>0</v>
      </c>
      <c r="N86" s="387" t="s">
        <v>2370</v>
      </c>
      <c r="O86" s="388" t="s">
        <v>2677</v>
      </c>
      <c r="P86" s="362"/>
      <c r="Q86" s="345" t="str">
        <f>IFERROR(VLOOKUP(ROWS($Q$3:Q86),$M$3:$N$1699,2,0),"")</f>
        <v/>
      </c>
      <c r="S86" t="str">
        <f>IF(ISNUMBER(SEARCH(ZAKL_DATA!$B$18,FU!$U86)),U86,"")</f>
        <v/>
      </c>
      <c r="T86" t="str">
        <f t="array" ref="T86">IFERROR(INDEX($S$3:$S$6255,SMALL(IF(ISNUMBER(SEARCH("",$S$3:$S$6255)),ROW($S$1:$S$6253),""),ROW(S84))),"")</f>
        <v/>
      </c>
      <c r="U86" t="s">
        <v>3879</v>
      </c>
      <c r="V86">
        <v>507105</v>
      </c>
    </row>
    <row r="87" spans="1:22" ht="12.75" customHeight="1">
      <c r="A87" s="300"/>
      <c r="B87" s="300"/>
      <c r="C87" s="300"/>
      <c r="D87" s="304">
        <f>IF(ISNUMBER(SEARCH(ZAKL_DATA!$B$14,E87)),MAX($D$2:D86)+1,0)</f>
        <v>85</v>
      </c>
      <c r="E87" s="305" t="s">
        <v>578</v>
      </c>
      <c r="F87" s="306">
        <v>2508</v>
      </c>
      <c r="G87" s="307"/>
      <c r="H87" s="308" t="str">
        <f>IFERROR(VLOOKUP(ROWS($H$3:H87),$D$3:$E$204,2,0),"")</f>
        <v>LITVÍNOV</v>
      </c>
      <c r="I87" s="300"/>
      <c r="J87" s="318" t="s">
        <v>779</v>
      </c>
      <c r="K87" s="332" t="s">
        <v>1088</v>
      </c>
      <c r="M87" s="361">
        <f>IF(ISNUMBER(SEARCH(ZAKL_DATA!$B$29,N87)),MAX($M$2:M86)+1,0)</f>
        <v>0</v>
      </c>
      <c r="N87" s="387" t="s">
        <v>2375</v>
      </c>
      <c r="O87" s="388" t="s">
        <v>2678</v>
      </c>
      <c r="P87" s="362"/>
      <c r="Q87" s="345" t="str">
        <f>IFERROR(VLOOKUP(ROWS($Q$3:Q87),$M$3:$N$1699,2,0),"")</f>
        <v/>
      </c>
      <c r="S87" t="str">
        <f>IF(ISNUMBER(SEARCH(ZAKL_DATA!$B$18,FU!$U87)),U87,"")</f>
        <v/>
      </c>
      <c r="T87" t="str">
        <f t="array" ref="T87">IFERROR(INDEX($S$3:$S$6255,SMALL(IF(ISNUMBER(SEARCH("",$S$3:$S$6255)),ROW($S$1:$S$6253),""),ROW(S85))),"")</f>
        <v/>
      </c>
      <c r="U87" t="s">
        <v>3880</v>
      </c>
      <c r="V87">
        <v>507113</v>
      </c>
    </row>
    <row r="88" spans="1:22" ht="12.75" customHeight="1">
      <c r="A88" s="300"/>
      <c r="B88" s="300"/>
      <c r="C88" s="300"/>
      <c r="D88" s="304">
        <f>IF(ISNUMBER(SEARCH(ZAKL_DATA!$B$14,E88)),MAX($D$2:D87)+1,0)</f>
        <v>86</v>
      </c>
      <c r="E88" s="305" t="s">
        <v>579</v>
      </c>
      <c r="F88" s="306">
        <v>2509</v>
      </c>
      <c r="G88" s="307"/>
      <c r="H88" s="308" t="str">
        <f>IFERROR(VLOOKUP(ROWS($H$3:H88),$D$3:$E$204,2,0),"")</f>
        <v>LOUNY</v>
      </c>
      <c r="I88" s="300"/>
      <c r="J88" s="318" t="s">
        <v>780</v>
      </c>
      <c r="K88" s="332" t="s">
        <v>1089</v>
      </c>
      <c r="M88" s="361">
        <f>IF(ISNUMBER(SEARCH(ZAKL_DATA!$B$29,N88)),MAX($M$2:M87)+1,0)</f>
        <v>0</v>
      </c>
      <c r="N88" s="387" t="s">
        <v>2383</v>
      </c>
      <c r="O88" s="388" t="s">
        <v>2679</v>
      </c>
      <c r="P88" s="362"/>
      <c r="Q88" s="345" t="str">
        <f>IFERROR(VLOOKUP(ROWS($Q$3:Q88),$M$3:$N$1699,2,0),"")</f>
        <v/>
      </c>
      <c r="S88" t="str">
        <f>IF(ISNUMBER(SEARCH(ZAKL_DATA!$B$18,FU!$U88)),U88,"")</f>
        <v/>
      </c>
      <c r="T88" t="str">
        <f t="array" ref="T88">IFERROR(INDEX($S$3:$S$6255,SMALL(IF(ISNUMBER(SEARCH("",$S$3:$S$6255)),ROW($S$1:$S$6253),""),ROW(S86))),"")</f>
        <v/>
      </c>
      <c r="U88" t="s">
        <v>3880</v>
      </c>
      <c r="V88">
        <v>507181</v>
      </c>
    </row>
    <row r="89" spans="1:22" ht="12.75" customHeight="1">
      <c r="A89" s="300"/>
      <c r="B89" s="300"/>
      <c r="C89" s="300"/>
      <c r="D89" s="304">
        <f>IF(ISNUMBER(SEARCH(ZAKL_DATA!$B$14,E89)),MAX($D$2:D88)+1,0)</f>
        <v>87</v>
      </c>
      <c r="E89" s="305" t="s">
        <v>580</v>
      </c>
      <c r="F89" s="306">
        <v>2510</v>
      </c>
      <c r="G89" s="307"/>
      <c r="H89" s="308" t="str">
        <f>IFERROR(VLOOKUP(ROWS($H$3:H89),$D$3:$E$204,2,0),"")</f>
        <v>MOST</v>
      </c>
      <c r="I89" s="300"/>
      <c r="J89" s="318" t="s">
        <v>781</v>
      </c>
      <c r="K89" s="332" t="s">
        <v>1090</v>
      </c>
      <c r="M89" s="361">
        <f>IF(ISNUMBER(SEARCH(ZAKL_DATA!$B$29,N89)),MAX($M$2:M88)+1,0)</f>
        <v>0</v>
      </c>
      <c r="N89" s="387" t="s">
        <v>2384</v>
      </c>
      <c r="O89" s="388" t="s">
        <v>2680</v>
      </c>
      <c r="P89" s="362"/>
      <c r="Q89" s="345" t="str">
        <f>IFERROR(VLOOKUP(ROWS($Q$3:Q89),$M$3:$N$1699,2,0),"")</f>
        <v/>
      </c>
      <c r="S89" t="str">
        <f>IF(ISNUMBER(SEARCH(ZAKL_DATA!$B$18,FU!$U89)),U89,"")</f>
        <v/>
      </c>
      <c r="T89" t="str">
        <f t="array" ref="T89">IFERROR(INDEX($S$3:$S$6255,SMALL(IF(ISNUMBER(SEARCH("",$S$3:$S$6255)),ROW($S$1:$S$6253),""),ROW(S87))),"")</f>
        <v/>
      </c>
      <c r="U89" t="s">
        <v>3880</v>
      </c>
      <c r="V89">
        <v>507237</v>
      </c>
    </row>
    <row r="90" spans="1:22" ht="12.75" customHeight="1">
      <c r="A90" s="300"/>
      <c r="B90" s="300"/>
      <c r="C90" s="300"/>
      <c r="D90" s="304">
        <f>IF(ISNUMBER(SEARCH(ZAKL_DATA!$B$14,E90)),MAX($D$2:D89)+1,0)</f>
        <v>88</v>
      </c>
      <c r="E90" s="305" t="s">
        <v>581</v>
      </c>
      <c r="F90" s="306">
        <v>2511</v>
      </c>
      <c r="G90" s="307"/>
      <c r="H90" s="308" t="str">
        <f>IFERROR(VLOOKUP(ROWS($H$3:H90),$D$3:$E$204,2,0),"")</f>
        <v>PODBOŘANY</v>
      </c>
      <c r="I90" s="300"/>
      <c r="J90" s="318" t="s">
        <v>782</v>
      </c>
      <c r="K90" s="332" t="s">
        <v>1091</v>
      </c>
      <c r="M90" s="361">
        <f>IF(ISNUMBER(SEARCH(ZAKL_DATA!$B$29,N90)),MAX($M$2:M89)+1,0)</f>
        <v>0</v>
      </c>
      <c r="N90" s="387" t="s">
        <v>2397</v>
      </c>
      <c r="O90" s="388" t="s">
        <v>2681</v>
      </c>
      <c r="P90" s="362"/>
      <c r="Q90" s="345" t="str">
        <f>IFERROR(VLOOKUP(ROWS($Q$3:Q90),$M$3:$N$1699,2,0),"")</f>
        <v/>
      </c>
      <c r="S90" t="str">
        <f>IF(ISNUMBER(SEARCH(ZAKL_DATA!$B$18,FU!$U90)),U90,"")</f>
        <v/>
      </c>
      <c r="T90" t="str">
        <f t="array" ref="T90">IFERROR(INDEX($S$3:$S$6255,SMALL(IF(ISNUMBER(SEARCH("",$S$3:$S$6255)),ROW($S$1:$S$6253),""),ROW(S88))),"")</f>
        <v/>
      </c>
      <c r="U90" t="s">
        <v>3881</v>
      </c>
      <c r="V90">
        <v>507261</v>
      </c>
    </row>
    <row r="91" spans="1:22" ht="12.75" customHeight="1">
      <c r="A91" s="300"/>
      <c r="B91" s="300"/>
      <c r="C91" s="300"/>
      <c r="D91" s="304">
        <f>IF(ISNUMBER(SEARCH(ZAKL_DATA!$B$14,E91)),MAX($D$2:D90)+1,0)</f>
        <v>89</v>
      </c>
      <c r="E91" s="305" t="s">
        <v>582</v>
      </c>
      <c r="F91" s="306">
        <v>2512</v>
      </c>
      <c r="G91" s="307"/>
      <c r="H91" s="308" t="str">
        <f>IFERROR(VLOOKUP(ROWS($H$3:H91),$D$3:$E$204,2,0),"")</f>
        <v>ROUDNICE NAD LABEM</v>
      </c>
      <c r="I91" s="300"/>
      <c r="J91" s="318" t="s">
        <v>783</v>
      </c>
      <c r="K91" s="332" t="s">
        <v>1092</v>
      </c>
      <c r="M91" s="361">
        <f>IF(ISNUMBER(SEARCH(ZAKL_DATA!$B$29,N91)),MAX($M$2:M90)+1,0)</f>
        <v>0</v>
      </c>
      <c r="N91" s="387" t="s">
        <v>2682</v>
      </c>
      <c r="O91" s="388" t="s">
        <v>2683</v>
      </c>
      <c r="P91" s="362"/>
      <c r="Q91" s="345" t="str">
        <f>IFERROR(VLOOKUP(ROWS($Q$3:Q91),$M$3:$N$1699,2,0),"")</f>
        <v/>
      </c>
      <c r="S91" t="str">
        <f>IF(ISNUMBER(SEARCH(ZAKL_DATA!$B$18,FU!$U91)),U91,"")</f>
        <v/>
      </c>
      <c r="T91" t="str">
        <f t="array" ref="T91">IFERROR(INDEX($S$3:$S$6255,SMALL(IF(ISNUMBER(SEARCH("",$S$3:$S$6255)),ROW($S$1:$S$6253),""),ROW(S89))),"")</f>
        <v/>
      </c>
      <c r="U91" t="s">
        <v>3882</v>
      </c>
      <c r="V91">
        <v>507270</v>
      </c>
    </row>
    <row r="92" spans="1:22" ht="12.75" customHeight="1">
      <c r="A92" s="300"/>
      <c r="B92" s="300"/>
      <c r="C92" s="300"/>
      <c r="D92" s="304">
        <f>IF(ISNUMBER(SEARCH(ZAKL_DATA!$B$14,E92)),MAX($D$2:D91)+1,0)</f>
        <v>90</v>
      </c>
      <c r="E92" s="305" t="s">
        <v>583</v>
      </c>
      <c r="F92" s="306">
        <v>2513</v>
      </c>
      <c r="G92" s="307"/>
      <c r="H92" s="308" t="str">
        <f>IFERROR(VLOOKUP(ROWS($H$3:H92),$D$3:$E$204,2,0),"")</f>
        <v>RUMBURK</v>
      </c>
      <c r="I92" s="300"/>
      <c r="J92" s="318" t="s">
        <v>784</v>
      </c>
      <c r="K92" s="332" t="s">
        <v>1093</v>
      </c>
      <c r="M92" s="361">
        <f>IF(ISNUMBER(SEARCH(ZAKL_DATA!$B$29,N92)),MAX($M$2:M91)+1,0)</f>
        <v>0</v>
      </c>
      <c r="N92" s="387" t="s">
        <v>2407</v>
      </c>
      <c r="O92" s="388" t="s">
        <v>2684</v>
      </c>
      <c r="P92" s="362"/>
      <c r="Q92" s="345" t="str">
        <f>IFERROR(VLOOKUP(ROWS($Q$3:Q92),$M$3:$N$1699,2,0),"")</f>
        <v/>
      </c>
      <c r="S92" t="str">
        <f>IF(ISNUMBER(SEARCH(ZAKL_DATA!$B$18,FU!$U92)),U92,"")</f>
        <v/>
      </c>
      <c r="T92" t="str">
        <f t="array" ref="T92">IFERROR(INDEX($S$3:$S$6255,SMALL(IF(ISNUMBER(SEARCH("",$S$3:$S$6255)),ROW($S$1:$S$6253),""),ROW(S90))),"")</f>
        <v/>
      </c>
      <c r="U92" t="s">
        <v>3883</v>
      </c>
      <c r="V92">
        <v>507334</v>
      </c>
    </row>
    <row r="93" spans="1:22" ht="12.75" customHeight="1">
      <c r="A93" s="300"/>
      <c r="B93" s="300"/>
      <c r="C93" s="300"/>
      <c r="D93" s="304">
        <f>IF(ISNUMBER(SEARCH(ZAKL_DATA!$B$14,E93)),MAX($D$2:D92)+1,0)</f>
        <v>91</v>
      </c>
      <c r="E93" s="305" t="s">
        <v>584</v>
      </c>
      <c r="F93" s="306">
        <v>2514</v>
      </c>
      <c r="G93" s="307"/>
      <c r="H93" s="308" t="str">
        <f>IFERROR(VLOOKUP(ROWS($H$3:H93),$D$3:$E$204,2,0),"")</f>
        <v>TEPLICE</v>
      </c>
      <c r="I93" s="300"/>
      <c r="J93" s="318" t="s">
        <v>785</v>
      </c>
      <c r="K93" s="332" t="s">
        <v>1094</v>
      </c>
      <c r="M93" s="361">
        <f>IF(ISNUMBER(SEARCH(ZAKL_DATA!$B$29,N93)),MAX($M$2:M92)+1,0)</f>
        <v>0</v>
      </c>
      <c r="N93" s="387" t="s">
        <v>2411</v>
      </c>
      <c r="O93" s="388" t="s">
        <v>2685</v>
      </c>
      <c r="P93" s="362"/>
      <c r="Q93" s="345" t="str">
        <f>IFERROR(VLOOKUP(ROWS($Q$3:Q93),$M$3:$N$1699,2,0),"")</f>
        <v/>
      </c>
      <c r="S93" t="str">
        <f>IF(ISNUMBER(SEARCH(ZAKL_DATA!$B$18,FU!$U93)),U93,"")</f>
        <v/>
      </c>
      <c r="T93" t="str">
        <f t="array" ref="T93">IFERROR(INDEX($S$3:$S$6255,SMALL(IF(ISNUMBER(SEARCH("",$S$3:$S$6255)),ROW($S$1:$S$6253),""),ROW(S91))),"")</f>
        <v/>
      </c>
      <c r="U93" t="s">
        <v>3884</v>
      </c>
      <c r="V93">
        <v>507377</v>
      </c>
    </row>
    <row r="94" spans="1:22" ht="12.75" customHeight="1">
      <c r="A94" s="300"/>
      <c r="B94" s="300"/>
      <c r="C94" s="300"/>
      <c r="D94" s="304">
        <f>IF(ISNUMBER(SEARCH(ZAKL_DATA!$B$14,E94)),MAX($D$2:D93)+1,0)</f>
        <v>92</v>
      </c>
      <c r="E94" s="305" t="s">
        <v>585</v>
      </c>
      <c r="F94" s="306">
        <v>2515</v>
      </c>
      <c r="G94" s="307"/>
      <c r="H94" s="308" t="str">
        <f>IFERROR(VLOOKUP(ROWS($H$3:H94),$D$3:$E$204,2,0),"")</f>
        <v>ŽATEC</v>
      </c>
      <c r="I94" s="300"/>
      <c r="J94" s="318" t="s">
        <v>786</v>
      </c>
      <c r="K94" s="332" t="s">
        <v>1095</v>
      </c>
      <c r="M94" s="361">
        <f>IF(ISNUMBER(SEARCH(ZAKL_DATA!$B$29,N94)),MAX($M$2:M93)+1,0)</f>
        <v>0</v>
      </c>
      <c r="N94" s="387" t="s">
        <v>1718</v>
      </c>
      <c r="O94" s="388" t="s">
        <v>2686</v>
      </c>
      <c r="P94" s="362"/>
      <c r="Q94" s="345" t="str">
        <f>IFERROR(VLOOKUP(ROWS($Q$3:Q94),$M$3:$N$1699,2,0),"")</f>
        <v/>
      </c>
      <c r="S94" t="str">
        <f>IF(ISNUMBER(SEARCH(ZAKL_DATA!$B$18,FU!$U94)),U94,"")</f>
        <v/>
      </c>
      <c r="T94" t="str">
        <f t="array" ref="T94">IFERROR(INDEX($S$3:$S$6255,SMALL(IF(ISNUMBER(SEARCH("",$S$3:$S$6255)),ROW($S$1:$S$6253),""),ROW(S92))),"")</f>
        <v/>
      </c>
      <c r="U94" t="s">
        <v>3885</v>
      </c>
      <c r="V94">
        <v>507423</v>
      </c>
    </row>
    <row r="95" spans="1:22" ht="12.75" customHeight="1">
      <c r="A95" s="300"/>
      <c r="B95" s="300"/>
      <c r="C95" s="300"/>
      <c r="D95" s="304">
        <f>IF(ISNUMBER(SEARCH(ZAKL_DATA!$B$14,E95)),MAX($D$2:D94)+1,0)</f>
        <v>93</v>
      </c>
      <c r="E95" s="305" t="s">
        <v>586</v>
      </c>
      <c r="F95" s="306">
        <v>2601</v>
      </c>
      <c r="G95" s="307"/>
      <c r="H95" s="308" t="str">
        <f>IFERROR(VLOOKUP(ROWS($H$3:H95),$D$3:$E$204,2,0),"")</f>
        <v>LIBEREC</v>
      </c>
      <c r="I95" s="300"/>
      <c r="J95" s="318" t="s">
        <v>787</v>
      </c>
      <c r="K95" s="332" t="s">
        <v>1096</v>
      </c>
      <c r="M95" s="361">
        <f>IF(ISNUMBER(SEARCH(ZAKL_DATA!$B$29,N95)),MAX($M$2:M94)+1,0)</f>
        <v>0</v>
      </c>
      <c r="N95" s="387" t="s">
        <v>2418</v>
      </c>
      <c r="O95" s="388" t="s">
        <v>2687</v>
      </c>
      <c r="P95" s="362"/>
      <c r="Q95" s="345" t="str">
        <f>IFERROR(VLOOKUP(ROWS($Q$3:Q95),$M$3:$N$1699,2,0),"")</f>
        <v/>
      </c>
      <c r="S95" t="str">
        <f>IF(ISNUMBER(SEARCH(ZAKL_DATA!$B$18,FU!$U95)),U95,"")</f>
        <v/>
      </c>
      <c r="T95" t="str">
        <f t="array" ref="T95">IFERROR(INDEX($S$3:$S$6255,SMALL(IF(ISNUMBER(SEARCH("",$S$3:$S$6255)),ROW($S$1:$S$6253),""),ROW(S93))),"")</f>
        <v/>
      </c>
      <c r="U95" t="s">
        <v>3886</v>
      </c>
      <c r="V95">
        <v>507458</v>
      </c>
    </row>
    <row r="96" spans="1:22" ht="12.75" customHeight="1">
      <c r="A96" s="300"/>
      <c r="B96" s="300"/>
      <c r="C96" s="300"/>
      <c r="D96" s="304">
        <f>IF(ISNUMBER(SEARCH(ZAKL_DATA!$B$14,E96)),MAX($D$2:D95)+1,0)</f>
        <v>94</v>
      </c>
      <c r="E96" s="305" t="s">
        <v>587</v>
      </c>
      <c r="F96" s="306">
        <v>2602</v>
      </c>
      <c r="G96" s="307"/>
      <c r="H96" s="308" t="str">
        <f>IFERROR(VLOOKUP(ROWS($H$3:H96),$D$3:$E$204,2,0),"")</f>
        <v>ČESKÁ LÍPA</v>
      </c>
      <c r="I96" s="300"/>
      <c r="J96" s="318" t="s">
        <v>788</v>
      </c>
      <c r="K96" s="332" t="s">
        <v>1097</v>
      </c>
      <c r="M96" s="361">
        <f>IF(ISNUMBER(SEARCH(ZAKL_DATA!$B$29,N96)),MAX($M$2:M95)+1,0)</f>
        <v>0</v>
      </c>
      <c r="N96" s="387" t="s">
        <v>2427</v>
      </c>
      <c r="O96" s="388" t="s">
        <v>2688</v>
      </c>
      <c r="P96" s="362"/>
      <c r="Q96" s="345" t="str">
        <f>IFERROR(VLOOKUP(ROWS($Q$3:Q96),$M$3:$N$1699,2,0),"")</f>
        <v/>
      </c>
      <c r="S96" t="str">
        <f>IF(ISNUMBER(SEARCH(ZAKL_DATA!$B$18,FU!$U96)),U96,"")</f>
        <v/>
      </c>
      <c r="T96" t="str">
        <f t="array" ref="T96">IFERROR(INDEX($S$3:$S$6255,SMALL(IF(ISNUMBER(SEARCH("",$S$3:$S$6255)),ROW($S$1:$S$6253),""),ROW(S94))),"")</f>
        <v/>
      </c>
      <c r="U96" t="s">
        <v>3886</v>
      </c>
      <c r="V96">
        <v>507504</v>
      </c>
    </row>
    <row r="97" spans="1:22" ht="12.75" customHeight="1">
      <c r="A97" s="300"/>
      <c r="B97" s="300"/>
      <c r="C97" s="300"/>
      <c r="D97" s="304">
        <f>IF(ISNUMBER(SEARCH(ZAKL_DATA!$B$14,E97)),MAX($D$2:D96)+1,0)</f>
        <v>95</v>
      </c>
      <c r="E97" s="305" t="s">
        <v>588</v>
      </c>
      <c r="F97" s="306">
        <v>2603</v>
      </c>
      <c r="G97" s="307"/>
      <c r="H97" s="308" t="str">
        <f>IFERROR(VLOOKUP(ROWS($H$3:H97),$D$3:$E$204,2,0),"")</f>
        <v>FRÝDLANT</v>
      </c>
      <c r="I97" s="300"/>
      <c r="J97" s="318" t="s">
        <v>789</v>
      </c>
      <c r="K97" s="332" t="s">
        <v>1098</v>
      </c>
      <c r="M97" s="361">
        <f>IF(ISNUMBER(SEARCH(ZAKL_DATA!$B$29,N97)),MAX($M$2:M96)+1,0)</f>
        <v>0</v>
      </c>
      <c r="N97" s="387" t="s">
        <v>2440</v>
      </c>
      <c r="O97" s="388" t="s">
        <v>2689</v>
      </c>
      <c r="P97" s="362"/>
      <c r="Q97" s="345" t="str">
        <f>IFERROR(VLOOKUP(ROWS($Q$3:Q97),$M$3:$N$1699,2,0),"")</f>
        <v/>
      </c>
      <c r="S97" t="str">
        <f>IF(ISNUMBER(SEARCH(ZAKL_DATA!$B$18,FU!$U97)),U97,"")</f>
        <v/>
      </c>
      <c r="T97" t="str">
        <f t="array" ref="T97">IFERROR(INDEX($S$3:$S$6255,SMALL(IF(ISNUMBER(SEARCH("",$S$3:$S$6255)),ROW($S$1:$S$6253),""),ROW(S95))),"")</f>
        <v/>
      </c>
      <c r="U97" t="s">
        <v>3887</v>
      </c>
      <c r="V97">
        <v>507547</v>
      </c>
    </row>
    <row r="98" spans="1:22" ht="12.75" customHeight="1">
      <c r="A98" s="300"/>
      <c r="B98" s="300"/>
      <c r="C98" s="300"/>
      <c r="D98" s="304">
        <f>IF(ISNUMBER(SEARCH(ZAKL_DATA!$B$14,E98)),MAX($D$2:D97)+1,0)</f>
        <v>96</v>
      </c>
      <c r="E98" s="305" t="s">
        <v>589</v>
      </c>
      <c r="F98" s="306">
        <v>2604</v>
      </c>
      <c r="G98" s="307"/>
      <c r="H98" s="308" t="str">
        <f>IFERROR(VLOOKUP(ROWS($H$3:H98),$D$3:$E$204,2,0),"")</f>
        <v>JABLONEC NAD NISOU</v>
      </c>
      <c r="I98" s="300"/>
      <c r="J98" s="318" t="s">
        <v>790</v>
      </c>
      <c r="K98" s="332" t="s">
        <v>1099</v>
      </c>
      <c r="M98" s="361">
        <f>IF(ISNUMBER(SEARCH(ZAKL_DATA!$B$29,N98)),MAX($M$2:M97)+1,0)</f>
        <v>0</v>
      </c>
      <c r="N98" s="387" t="s">
        <v>2466</v>
      </c>
      <c r="O98" s="388" t="s">
        <v>2690</v>
      </c>
      <c r="P98" s="362"/>
      <c r="Q98" s="345" t="str">
        <f>IFERROR(VLOOKUP(ROWS($Q$3:Q98),$M$3:$N$1699,2,0),"")</f>
        <v/>
      </c>
      <c r="S98" t="str">
        <f>IF(ISNUMBER(SEARCH(ZAKL_DATA!$B$18,FU!$U98)),U98,"")</f>
        <v/>
      </c>
      <c r="T98" t="str">
        <f t="array" ref="T98">IFERROR(INDEX($S$3:$S$6255,SMALL(IF(ISNUMBER(SEARCH("",$S$3:$S$6255)),ROW($S$1:$S$6253),""),ROW(S96))),"")</f>
        <v/>
      </c>
      <c r="U98" t="s">
        <v>3887</v>
      </c>
      <c r="V98">
        <v>507580</v>
      </c>
    </row>
    <row r="99" spans="1:22" ht="12.75" customHeight="1">
      <c r="A99" s="300"/>
      <c r="B99" s="300"/>
      <c r="C99" s="300"/>
      <c r="D99" s="304">
        <f>IF(ISNUMBER(SEARCH(ZAKL_DATA!$B$14,E99)),MAX($D$2:D98)+1,0)</f>
        <v>97</v>
      </c>
      <c r="E99" s="305" t="s">
        <v>590</v>
      </c>
      <c r="F99" s="306">
        <v>2605</v>
      </c>
      <c r="G99" s="307"/>
      <c r="H99" s="308" t="str">
        <f>IFERROR(VLOOKUP(ROWS($H$3:H99),$D$3:$E$204,2,0),"")</f>
        <v>JILEMNICE</v>
      </c>
      <c r="I99" s="300"/>
      <c r="J99" s="318" t="s">
        <v>791</v>
      </c>
      <c r="K99" s="332" t="s">
        <v>1100</v>
      </c>
      <c r="M99" s="361">
        <f>IF(ISNUMBER(SEARCH(ZAKL_DATA!$B$29,N99)),MAX($M$2:M98)+1,0)</f>
        <v>0</v>
      </c>
      <c r="N99" s="387" t="s">
        <v>2475</v>
      </c>
      <c r="O99" s="388" t="s">
        <v>2691</v>
      </c>
      <c r="P99" s="362"/>
      <c r="Q99" s="345" t="str">
        <f>IFERROR(VLOOKUP(ROWS($Q$3:Q99),$M$3:$N$1699,2,0),"")</f>
        <v/>
      </c>
      <c r="S99" t="str">
        <f>IF(ISNUMBER(SEARCH(ZAKL_DATA!$B$18,FU!$U99)),U99,"")</f>
        <v/>
      </c>
      <c r="T99" t="str">
        <f t="array" ref="T99">IFERROR(INDEX($S$3:$S$6255,SMALL(IF(ISNUMBER(SEARCH("",$S$3:$S$6255)),ROW($S$1:$S$6253),""),ROW(S97))),"")</f>
        <v/>
      </c>
      <c r="U99" t="s">
        <v>3888</v>
      </c>
      <c r="V99">
        <v>507610</v>
      </c>
    </row>
    <row r="100" spans="1:22" ht="12.75" customHeight="1">
      <c r="A100" s="300"/>
      <c r="B100" s="300"/>
      <c r="C100" s="300"/>
      <c r="D100" s="304">
        <f>IF(ISNUMBER(SEARCH(ZAKL_DATA!$B$14,E100)),MAX($D$2:D99)+1,0)</f>
        <v>98</v>
      </c>
      <c r="E100" s="305" t="s">
        <v>591</v>
      </c>
      <c r="F100" s="306">
        <v>2606</v>
      </c>
      <c r="G100" s="307"/>
      <c r="H100" s="308" t="str">
        <f>IFERROR(VLOOKUP(ROWS($H$3:H100),$D$3:$E$204,2,0),"")</f>
        <v>NOVÝ BOR</v>
      </c>
      <c r="I100" s="300"/>
      <c r="J100" s="318" t="s">
        <v>792</v>
      </c>
      <c r="K100" s="332" t="s">
        <v>1101</v>
      </c>
      <c r="M100" s="361">
        <f>IF(ISNUMBER(SEARCH(ZAKL_DATA!$B$29,N100)),MAX($M$2:M99)+1,0)</f>
        <v>0</v>
      </c>
      <c r="N100" s="387" t="s">
        <v>2483</v>
      </c>
      <c r="O100" s="388" t="s">
        <v>2692</v>
      </c>
      <c r="P100" s="362"/>
      <c r="Q100" s="345" t="str">
        <f>IFERROR(VLOOKUP(ROWS($Q$3:Q100),$M$3:$N$1699,2,0),"")</f>
        <v/>
      </c>
      <c r="S100" t="str">
        <f>IF(ISNUMBER(SEARCH(ZAKL_DATA!$B$18,FU!$U100)),U100,"")</f>
        <v/>
      </c>
      <c r="T100" t="str">
        <f t="array" ref="T100">IFERROR(INDEX($S$3:$S$6255,SMALL(IF(ISNUMBER(SEARCH("",$S$3:$S$6255)),ROW($S$1:$S$6253),""),ROW(S98))),"")</f>
        <v/>
      </c>
      <c r="U100" t="s">
        <v>3889</v>
      </c>
      <c r="V100">
        <v>507628</v>
      </c>
    </row>
    <row r="101" spans="1:22" ht="12.75" customHeight="1">
      <c r="A101" s="300"/>
      <c r="B101" s="300"/>
      <c r="C101" s="300"/>
      <c r="D101" s="304">
        <f>IF(ISNUMBER(SEARCH(ZAKL_DATA!$B$14,E101)),MAX($D$2:D100)+1,0)</f>
        <v>99</v>
      </c>
      <c r="E101" s="305" t="s">
        <v>592</v>
      </c>
      <c r="F101" s="306">
        <v>2607</v>
      </c>
      <c r="G101" s="307"/>
      <c r="H101" s="308" t="str">
        <f>IFERROR(VLOOKUP(ROWS($H$3:H101),$D$3:$E$204,2,0),"")</f>
        <v>SEMILY</v>
      </c>
      <c r="I101" s="300"/>
      <c r="J101" s="318" t="s">
        <v>793</v>
      </c>
      <c r="K101" s="332" t="s">
        <v>1102</v>
      </c>
      <c r="M101" s="361">
        <f>IF(ISNUMBER(SEARCH(ZAKL_DATA!$B$29,N101)),MAX($M$2:M100)+1,0)</f>
        <v>0</v>
      </c>
      <c r="N101" s="387" t="s">
        <v>1720</v>
      </c>
      <c r="O101" s="388" t="s">
        <v>2693</v>
      </c>
      <c r="P101" s="362"/>
      <c r="Q101" s="345" t="str">
        <f>IFERROR(VLOOKUP(ROWS($Q$3:Q101),$M$3:$N$1699,2,0),"")</f>
        <v/>
      </c>
      <c r="S101" t="str">
        <f>IF(ISNUMBER(SEARCH(ZAKL_DATA!$B$18,FU!$U101)),U101,"")</f>
        <v/>
      </c>
      <c r="T101" t="str">
        <f t="array" ref="T101">IFERROR(INDEX($S$3:$S$6255,SMALL(IF(ISNUMBER(SEARCH("",$S$3:$S$6255)),ROW($S$1:$S$6253),""),ROW(S99))),"")</f>
        <v/>
      </c>
      <c r="U101" t="s">
        <v>3890</v>
      </c>
      <c r="V101">
        <v>507644</v>
      </c>
    </row>
    <row r="102" spans="1:22" ht="12.75" customHeight="1">
      <c r="A102" s="300"/>
      <c r="B102" s="300"/>
      <c r="C102" s="300"/>
      <c r="D102" s="304">
        <f>IF(ISNUMBER(SEARCH(ZAKL_DATA!$B$14,E102)),MAX($D$2:D101)+1,0)</f>
        <v>100</v>
      </c>
      <c r="E102" s="305" t="s">
        <v>593</v>
      </c>
      <c r="F102" s="306">
        <v>2608</v>
      </c>
      <c r="G102" s="307"/>
      <c r="H102" s="308" t="str">
        <f>IFERROR(VLOOKUP(ROWS($H$3:H102),$D$3:$E$204,2,0),"")</f>
        <v>TANVALD</v>
      </c>
      <c r="I102" s="300"/>
      <c r="J102" s="318" t="s">
        <v>794</v>
      </c>
      <c r="K102" s="332" t="s">
        <v>1103</v>
      </c>
      <c r="M102" s="361">
        <f>IF(ISNUMBER(SEARCH(ZAKL_DATA!$B$29,N102)),MAX($M$2:M101)+1,0)</f>
        <v>0</v>
      </c>
      <c r="N102" s="387" t="s">
        <v>2492</v>
      </c>
      <c r="O102" s="388" t="s">
        <v>2694</v>
      </c>
      <c r="P102" s="362"/>
      <c r="Q102" s="345" t="str">
        <f>IFERROR(VLOOKUP(ROWS($Q$3:Q102),$M$3:$N$1699,2,0),"")</f>
        <v/>
      </c>
      <c r="S102" t="str">
        <f>IF(ISNUMBER(SEARCH(ZAKL_DATA!$B$18,FU!$U102)),U102,"")</f>
        <v/>
      </c>
      <c r="T102" t="str">
        <f t="array" ref="T102">IFERROR(INDEX($S$3:$S$6255,SMALL(IF(ISNUMBER(SEARCH("",$S$3:$S$6255)),ROW($S$1:$S$6253),""),ROW(S100))),"")</f>
        <v/>
      </c>
      <c r="U102" t="s">
        <v>3890</v>
      </c>
      <c r="V102">
        <v>507652</v>
      </c>
    </row>
    <row r="103" spans="1:22" ht="12.75" customHeight="1">
      <c r="A103" s="300"/>
      <c r="B103" s="300"/>
      <c r="C103" s="300"/>
      <c r="D103" s="304">
        <f>IF(ISNUMBER(SEARCH(ZAKL_DATA!$B$14,E103)),MAX($D$2:D102)+1,0)</f>
        <v>101</v>
      </c>
      <c r="E103" s="305" t="s">
        <v>594</v>
      </c>
      <c r="F103" s="306">
        <v>2609</v>
      </c>
      <c r="G103" s="307"/>
      <c r="H103" s="308" t="str">
        <f>IFERROR(VLOOKUP(ROWS($H$3:H103),$D$3:$E$204,2,0),"")</f>
        <v>TURNOV</v>
      </c>
      <c r="I103" s="300"/>
      <c r="J103" s="318" t="s">
        <v>795</v>
      </c>
      <c r="K103" s="332" t="s">
        <v>1104</v>
      </c>
      <c r="M103" s="361">
        <f>IF(ISNUMBER(SEARCH(ZAKL_DATA!$B$29,N103)),MAX($M$2:M102)+1,0)</f>
        <v>0</v>
      </c>
      <c r="N103" s="387" t="s">
        <v>2497</v>
      </c>
      <c r="O103" s="388" t="s">
        <v>2695</v>
      </c>
      <c r="P103" s="362"/>
      <c r="Q103" s="345" t="str">
        <f>IFERROR(VLOOKUP(ROWS($Q$3:Q103),$M$3:$N$1699,2,0),"")</f>
        <v/>
      </c>
      <c r="S103" t="str">
        <f>IF(ISNUMBER(SEARCH(ZAKL_DATA!$B$18,FU!$U103)),U103,"")</f>
        <v/>
      </c>
      <c r="T103" t="str">
        <f t="array" ref="T103">IFERROR(INDEX($S$3:$S$6255,SMALL(IF(ISNUMBER(SEARCH("",$S$3:$S$6255)),ROW($S$1:$S$6253),""),ROW(S101))),"")</f>
        <v/>
      </c>
      <c r="U103" t="s">
        <v>3891</v>
      </c>
      <c r="V103">
        <v>507695</v>
      </c>
    </row>
    <row r="104" spans="1:22" ht="12.75" customHeight="1">
      <c r="A104" s="300"/>
      <c r="B104" s="300"/>
      <c r="C104" s="300"/>
      <c r="D104" s="304">
        <f>IF(ISNUMBER(SEARCH(ZAKL_DATA!$B$14,E104)),MAX($D$2:D103)+1,0)</f>
        <v>102</v>
      </c>
      <c r="E104" s="305" t="s">
        <v>595</v>
      </c>
      <c r="F104" s="306">
        <v>2610</v>
      </c>
      <c r="G104" s="307"/>
      <c r="H104" s="308" t="str">
        <f>IFERROR(VLOOKUP(ROWS($H$3:H104),$D$3:$E$204,2,0),"")</f>
        <v>ŽELEZNÝ BROD</v>
      </c>
      <c r="I104" s="300"/>
      <c r="J104" s="318" t="s">
        <v>796</v>
      </c>
      <c r="K104" s="332" t="s">
        <v>1105</v>
      </c>
      <c r="M104" s="361">
        <f>IF(ISNUMBER(SEARCH(ZAKL_DATA!$B$29,N104)),MAX($M$2:M103)+1,0)</f>
        <v>0</v>
      </c>
      <c r="N104" s="387" t="s">
        <v>1726</v>
      </c>
      <c r="O104" s="388" t="s">
        <v>2696</v>
      </c>
      <c r="P104" s="362"/>
      <c r="Q104" s="345" t="str">
        <f>IFERROR(VLOOKUP(ROWS($Q$3:Q104),$M$3:$N$1699,2,0),"")</f>
        <v/>
      </c>
      <c r="S104" t="str">
        <f>IF(ISNUMBER(SEARCH(ZAKL_DATA!$B$18,FU!$U104)),U104,"")</f>
        <v/>
      </c>
      <c r="T104" t="str">
        <f t="array" ref="T104">IFERROR(INDEX($S$3:$S$6255,SMALL(IF(ISNUMBER(SEARCH("",$S$3:$S$6255)),ROW($S$1:$S$6253),""),ROW(S102))),"")</f>
        <v/>
      </c>
      <c r="U104" t="s">
        <v>3892</v>
      </c>
      <c r="V104">
        <v>507717</v>
      </c>
    </row>
    <row r="105" spans="1:22" ht="12.75" customHeight="1">
      <c r="A105" s="300"/>
      <c r="B105" s="300"/>
      <c r="C105" s="300"/>
      <c r="D105" s="304">
        <f>IF(ISNUMBER(SEARCH(ZAKL_DATA!$B$14,E105)),MAX($D$2:D104)+1,0)</f>
        <v>103</v>
      </c>
      <c r="E105" s="305" t="s">
        <v>596</v>
      </c>
      <c r="F105" s="306">
        <v>2701</v>
      </c>
      <c r="G105" s="307"/>
      <c r="H105" s="308" t="str">
        <f>IFERROR(VLOOKUP(ROWS($H$3:H105),$D$3:$E$204,2,0),"")</f>
        <v>HRADEC KRÁLOVÉ</v>
      </c>
      <c r="I105" s="300"/>
      <c r="J105" s="318" t="s">
        <v>797</v>
      </c>
      <c r="K105" s="332" t="s">
        <v>1106</v>
      </c>
      <c r="M105" s="361">
        <f>IF(ISNUMBER(SEARCH(ZAKL_DATA!$B$29,N105)),MAX($M$2:M104)+1,0)</f>
        <v>0</v>
      </c>
      <c r="N105" s="387" t="s">
        <v>2502</v>
      </c>
      <c r="O105" s="388" t="s">
        <v>2697</v>
      </c>
      <c r="P105" s="362"/>
      <c r="Q105" s="345" t="str">
        <f>IFERROR(VLOOKUP(ROWS($Q$3:Q105),$M$3:$N$1699,2,0),"")</f>
        <v/>
      </c>
      <c r="S105" t="str">
        <f>IF(ISNUMBER(SEARCH(ZAKL_DATA!$B$18,FU!$U105)),U105,"")</f>
        <v/>
      </c>
      <c r="T105" t="str">
        <f t="array" ref="T105">IFERROR(INDEX($S$3:$S$6255,SMALL(IF(ISNUMBER(SEARCH("",$S$3:$S$6255)),ROW($S$1:$S$6253),""),ROW(S103))),"")</f>
        <v/>
      </c>
      <c r="U105" t="s">
        <v>3893</v>
      </c>
      <c r="V105">
        <v>507733</v>
      </c>
    </row>
    <row r="106" spans="1:22" ht="12.75" customHeight="1">
      <c r="A106" s="300"/>
      <c r="B106" s="300"/>
      <c r="C106" s="300"/>
      <c r="D106" s="304">
        <f>IF(ISNUMBER(SEARCH(ZAKL_DATA!$B$14,E106)),MAX($D$2:D105)+1,0)</f>
        <v>104</v>
      </c>
      <c r="E106" s="305" t="s">
        <v>597</v>
      </c>
      <c r="F106" s="306">
        <v>2702</v>
      </c>
      <c r="G106" s="307"/>
      <c r="H106" s="308" t="str">
        <f>IFERROR(VLOOKUP(ROWS($H$3:H106),$D$3:$E$204,2,0),"")</f>
        <v>BROUMOV</v>
      </c>
      <c r="I106" s="300"/>
      <c r="J106" s="318" t="s">
        <v>798</v>
      </c>
      <c r="K106" s="332" t="s">
        <v>1107</v>
      </c>
      <c r="M106" s="361">
        <f>IF(ISNUMBER(SEARCH(ZAKL_DATA!$B$29,N106)),MAX($M$2:M105)+1,0)</f>
        <v>0</v>
      </c>
      <c r="N106" s="387" t="s">
        <v>2503</v>
      </c>
      <c r="O106" s="388" t="s">
        <v>2698</v>
      </c>
      <c r="P106" s="362"/>
      <c r="Q106" s="345" t="str">
        <f>IFERROR(VLOOKUP(ROWS($Q$3:Q106),$M$3:$N$1699,2,0),"")</f>
        <v/>
      </c>
      <c r="S106" t="str">
        <f>IF(ISNUMBER(SEARCH(ZAKL_DATA!$B$18,FU!$U106)),U106,"")</f>
        <v/>
      </c>
      <c r="T106" t="str">
        <f t="array" ref="T106">IFERROR(INDEX($S$3:$S$6255,SMALL(IF(ISNUMBER(SEARCH("",$S$3:$S$6255)),ROW($S$1:$S$6253),""),ROW(S104))),"")</f>
        <v/>
      </c>
      <c r="U106" t="s">
        <v>3894</v>
      </c>
      <c r="V106">
        <v>507784</v>
      </c>
    </row>
    <row r="107" spans="1:22" ht="12.75" customHeight="1">
      <c r="A107" s="300"/>
      <c r="B107" s="300"/>
      <c r="C107" s="300"/>
      <c r="D107" s="304">
        <f>IF(ISNUMBER(SEARCH(ZAKL_DATA!$B$14,E107)),MAX($D$2:D106)+1,0)</f>
        <v>105</v>
      </c>
      <c r="E107" s="305" t="s">
        <v>598</v>
      </c>
      <c r="F107" s="306">
        <v>2703</v>
      </c>
      <c r="G107" s="307"/>
      <c r="H107" s="308" t="str">
        <f>IFERROR(VLOOKUP(ROWS($H$3:H107),$D$3:$E$204,2,0),"")</f>
        <v>DOBRUŠKA</v>
      </c>
      <c r="I107" s="300"/>
      <c r="J107" s="318" t="s">
        <v>799</v>
      </c>
      <c r="K107" s="332" t="s">
        <v>1108</v>
      </c>
      <c r="M107" s="361">
        <f>IF(ISNUMBER(SEARCH(ZAKL_DATA!$B$29,N107)),MAX($M$2:M106)+1,0)</f>
        <v>0</v>
      </c>
      <c r="N107" s="387" t="s">
        <v>2699</v>
      </c>
      <c r="O107" s="388" t="s">
        <v>2700</v>
      </c>
      <c r="P107" s="362"/>
      <c r="Q107" s="345" t="str">
        <f>IFERROR(VLOOKUP(ROWS($Q$3:Q107),$M$3:$N$1699,2,0),"")</f>
        <v/>
      </c>
      <c r="S107" t="str">
        <f>IF(ISNUMBER(SEARCH(ZAKL_DATA!$B$18,FU!$U107)),U107,"")</f>
        <v/>
      </c>
      <c r="T107" t="str">
        <f t="array" ref="T107">IFERROR(INDEX($S$3:$S$6255,SMALL(IF(ISNUMBER(SEARCH("",$S$3:$S$6255)),ROW($S$1:$S$6253),""),ROW(S105))),"")</f>
        <v/>
      </c>
      <c r="U107" t="s">
        <v>3895</v>
      </c>
      <c r="V107">
        <v>507920</v>
      </c>
    </row>
    <row r="108" spans="1:22" ht="12.75" customHeight="1">
      <c r="A108" s="300"/>
      <c r="B108" s="300"/>
      <c r="C108" s="300"/>
      <c r="D108" s="304">
        <f>IF(ISNUMBER(SEARCH(ZAKL_DATA!$B$14,E108)),MAX($D$2:D107)+1,0)</f>
        <v>106</v>
      </c>
      <c r="E108" s="305" t="s">
        <v>599</v>
      </c>
      <c r="F108" s="306">
        <v>2704</v>
      </c>
      <c r="G108" s="307"/>
      <c r="H108" s="308" t="str">
        <f>IFERROR(VLOOKUP(ROWS($H$3:H108),$D$3:$E$204,2,0),"")</f>
        <v>DVŮR KRÁLOVÉ</v>
      </c>
      <c r="I108" s="300"/>
      <c r="J108" s="318" t="s">
        <v>800</v>
      </c>
      <c r="K108" s="332" t="s">
        <v>1109</v>
      </c>
      <c r="M108" s="361">
        <f>IF(ISNUMBER(SEARCH(ZAKL_DATA!$B$29,N108)),MAX($M$2:M107)+1,0)</f>
        <v>0</v>
      </c>
      <c r="N108" s="387" t="s">
        <v>2525</v>
      </c>
      <c r="O108" s="388" t="s">
        <v>2701</v>
      </c>
      <c r="P108" s="362"/>
      <c r="Q108" s="345" t="str">
        <f>IFERROR(VLOOKUP(ROWS($Q$3:Q108),$M$3:$N$1699,2,0),"")</f>
        <v/>
      </c>
      <c r="S108" t="str">
        <f>IF(ISNUMBER(SEARCH(ZAKL_DATA!$B$18,FU!$U108)),U108,"")</f>
        <v/>
      </c>
      <c r="T108" t="str">
        <f t="array" ref="T108">IFERROR(INDEX($S$3:$S$6255,SMALL(IF(ISNUMBER(SEARCH("",$S$3:$S$6255)),ROW($S$1:$S$6253),""),ROW(S106))),"")</f>
        <v/>
      </c>
      <c r="U108" t="s">
        <v>3896</v>
      </c>
      <c r="V108">
        <v>507971</v>
      </c>
    </row>
    <row r="109" spans="1:22" ht="12.75" customHeight="1">
      <c r="A109" s="300"/>
      <c r="B109" s="300"/>
      <c r="C109" s="300"/>
      <c r="D109" s="304">
        <f>IF(ISNUMBER(SEARCH(ZAKL_DATA!$B$14,E109)),MAX($D$2:D108)+1,0)</f>
        <v>107</v>
      </c>
      <c r="E109" s="305" t="s">
        <v>600</v>
      </c>
      <c r="F109" s="306">
        <v>2705</v>
      </c>
      <c r="G109" s="307"/>
      <c r="H109" s="308" t="str">
        <f>IFERROR(VLOOKUP(ROWS($H$3:H109),$D$3:$E$204,2,0),"")</f>
        <v>HOŘICE</v>
      </c>
      <c r="I109" s="300"/>
      <c r="J109" s="318" t="s">
        <v>801</v>
      </c>
      <c r="K109" s="332" t="s">
        <v>1110</v>
      </c>
      <c r="M109" s="361">
        <f>IF(ISNUMBER(SEARCH(ZAKL_DATA!$B$29,N109)),MAX($M$2:M108)+1,0)</f>
        <v>0</v>
      </c>
      <c r="N109" s="387" t="s">
        <v>2536</v>
      </c>
      <c r="O109" s="388" t="s">
        <v>2702</v>
      </c>
      <c r="P109" s="362"/>
      <c r="Q109" s="345" t="str">
        <f>IFERROR(VLOOKUP(ROWS($Q$3:Q109),$M$3:$N$1699,2,0),"")</f>
        <v/>
      </c>
      <c r="S109" t="str">
        <f>IF(ISNUMBER(SEARCH(ZAKL_DATA!$B$18,FU!$U109)),U109,"")</f>
        <v/>
      </c>
      <c r="T109" t="str">
        <f t="array" ref="T109">IFERROR(INDEX($S$3:$S$6255,SMALL(IF(ISNUMBER(SEARCH("",$S$3:$S$6255)),ROW($S$1:$S$6253),""),ROW(S107))),"")</f>
        <v/>
      </c>
      <c r="U109" t="s">
        <v>3897</v>
      </c>
      <c r="V109">
        <v>508004</v>
      </c>
    </row>
    <row r="110" spans="1:22" ht="12.75" customHeight="1">
      <c r="A110" s="300"/>
      <c r="B110" s="300"/>
      <c r="C110" s="300"/>
      <c r="D110" s="304">
        <f>IF(ISNUMBER(SEARCH(ZAKL_DATA!$B$14,E110)),MAX($D$2:D109)+1,0)</f>
        <v>108</v>
      </c>
      <c r="E110" s="305" t="s">
        <v>601</v>
      </c>
      <c r="F110" s="306">
        <v>2706</v>
      </c>
      <c r="G110" s="307"/>
      <c r="H110" s="308" t="str">
        <f>IFERROR(VLOOKUP(ROWS($H$3:H110),$D$3:$E$204,2,0),"")</f>
        <v>JAROMĚŘ</v>
      </c>
      <c r="I110" s="300"/>
      <c r="J110" s="318" t="s">
        <v>802</v>
      </c>
      <c r="K110" s="332" t="s">
        <v>1111</v>
      </c>
      <c r="M110" s="361">
        <f>IF(ISNUMBER(SEARCH(ZAKL_DATA!$B$29,N110)),MAX($M$2:M109)+1,0)</f>
        <v>0</v>
      </c>
      <c r="N110" s="387" t="s">
        <v>2542</v>
      </c>
      <c r="O110" s="388" t="s">
        <v>2703</v>
      </c>
      <c r="P110" s="362"/>
      <c r="Q110" s="345" t="str">
        <f>IFERROR(VLOOKUP(ROWS($Q$3:Q110),$M$3:$N$1699,2,0),"")</f>
        <v/>
      </c>
      <c r="S110" t="str">
        <f>IF(ISNUMBER(SEARCH(ZAKL_DATA!$B$18,FU!$U110)),U110,"")</f>
        <v/>
      </c>
      <c r="T110" t="str">
        <f t="array" ref="T110">IFERROR(INDEX($S$3:$S$6255,SMALL(IF(ISNUMBER(SEARCH("",$S$3:$S$6255)),ROW($S$1:$S$6253),""),ROW(S108))),"")</f>
        <v/>
      </c>
      <c r="U110" t="s">
        <v>3898</v>
      </c>
      <c r="V110">
        <v>508128</v>
      </c>
    </row>
    <row r="111" spans="1:22" ht="12.75" customHeight="1">
      <c r="A111" s="300"/>
      <c r="B111" s="300"/>
      <c r="C111" s="300"/>
      <c r="D111" s="304">
        <f>IF(ISNUMBER(SEARCH(ZAKL_DATA!$B$14,E111)),MAX($D$2:D110)+1,0)</f>
        <v>109</v>
      </c>
      <c r="E111" s="305" t="s">
        <v>602</v>
      </c>
      <c r="F111" s="306">
        <v>2707</v>
      </c>
      <c r="G111" s="307"/>
      <c r="H111" s="308" t="str">
        <f>IFERROR(VLOOKUP(ROWS($H$3:H111),$D$3:$E$204,2,0),"")</f>
        <v>JIČÍN</v>
      </c>
      <c r="I111" s="300"/>
      <c r="J111" s="318" t="s">
        <v>803</v>
      </c>
      <c r="K111" s="332" t="s">
        <v>1112</v>
      </c>
      <c r="M111" s="361">
        <f>IF(ISNUMBER(SEARCH(ZAKL_DATA!$B$29,N111)),MAX($M$2:M110)+1,0)</f>
        <v>0</v>
      </c>
      <c r="N111" s="387" t="s">
        <v>2704</v>
      </c>
      <c r="O111" s="388" t="s">
        <v>2705</v>
      </c>
      <c r="P111" s="362"/>
      <c r="Q111" s="345" t="str">
        <f>IFERROR(VLOOKUP(ROWS($Q$3:Q111),$M$3:$N$1699,2,0),"")</f>
        <v/>
      </c>
      <c r="S111" t="str">
        <f>IF(ISNUMBER(SEARCH(ZAKL_DATA!$B$18,FU!$U111)),U111,"")</f>
        <v/>
      </c>
      <c r="T111" t="str">
        <f t="array" ref="T111">IFERROR(INDEX($S$3:$S$6255,SMALL(IF(ISNUMBER(SEARCH("",$S$3:$S$6255)),ROW($S$1:$S$6253),""),ROW(S109))),"")</f>
        <v/>
      </c>
      <c r="U111" t="s">
        <v>3898</v>
      </c>
      <c r="V111">
        <v>508144</v>
      </c>
    </row>
    <row r="112" spans="1:22" ht="12.75" customHeight="1">
      <c r="A112" s="300"/>
      <c r="B112" s="300"/>
      <c r="C112" s="300"/>
      <c r="D112" s="304">
        <f>IF(ISNUMBER(SEARCH(ZAKL_DATA!$B$14,E112)),MAX($D$2:D111)+1,0)</f>
        <v>110</v>
      </c>
      <c r="E112" s="305" t="s">
        <v>603</v>
      </c>
      <c r="F112" s="306">
        <v>2708</v>
      </c>
      <c r="G112" s="307"/>
      <c r="H112" s="308" t="str">
        <f>IFERROR(VLOOKUP(ROWS($H$3:H112),$D$3:$E$204,2,0),"")</f>
        <v>KOSTELEC NAD ORLICÍ</v>
      </c>
      <c r="I112" s="300"/>
      <c r="J112" s="318" t="s">
        <v>804</v>
      </c>
      <c r="K112" s="332" t="s">
        <v>1113</v>
      </c>
      <c r="M112" s="361">
        <f>IF(ISNUMBER(SEARCH(ZAKL_DATA!$B$29,N112)),MAX($M$2:M111)+1,0)</f>
        <v>0</v>
      </c>
      <c r="N112" s="387" t="s">
        <v>2543</v>
      </c>
      <c r="O112" s="388" t="s">
        <v>2706</v>
      </c>
      <c r="P112" s="362"/>
      <c r="Q112" s="345" t="str">
        <f>IFERROR(VLOOKUP(ROWS($Q$3:Q112),$M$3:$N$1699,2,0),"")</f>
        <v/>
      </c>
      <c r="S112" t="str">
        <f>IF(ISNUMBER(SEARCH(ZAKL_DATA!$B$18,FU!$U112)),U112,"")</f>
        <v/>
      </c>
      <c r="T112" t="str">
        <f t="array" ref="T112">IFERROR(INDEX($S$3:$S$6255,SMALL(IF(ISNUMBER(SEARCH("",$S$3:$S$6255)),ROW($S$1:$S$6253),""),ROW(S110))),"")</f>
        <v/>
      </c>
      <c r="U112" t="s">
        <v>3898</v>
      </c>
      <c r="V112">
        <v>508152</v>
      </c>
    </row>
    <row r="113" spans="1:22" ht="12.75" customHeight="1">
      <c r="A113" s="300"/>
      <c r="B113" s="300"/>
      <c r="C113" s="300"/>
      <c r="D113" s="304">
        <f>IF(ISNUMBER(SEARCH(ZAKL_DATA!$B$14,E113)),MAX($D$2:D112)+1,0)</f>
        <v>111</v>
      </c>
      <c r="E113" s="305" t="s">
        <v>604</v>
      </c>
      <c r="F113" s="306">
        <v>2709</v>
      </c>
      <c r="G113" s="307"/>
      <c r="H113" s="308" t="str">
        <f>IFERROR(VLOOKUP(ROWS($H$3:H113),$D$3:$E$204,2,0),"")</f>
        <v>NÁCHOD</v>
      </c>
      <c r="I113" s="300"/>
      <c r="J113" s="318" t="s">
        <v>805</v>
      </c>
      <c r="K113" s="332" t="s">
        <v>1114</v>
      </c>
      <c r="M113" s="361">
        <f>IF(ISNUMBER(SEARCH(ZAKL_DATA!$B$29,N113)),MAX($M$2:M112)+1,0)</f>
        <v>0</v>
      </c>
      <c r="N113" s="387" t="s">
        <v>1727</v>
      </c>
      <c r="O113" s="388" t="s">
        <v>2707</v>
      </c>
      <c r="P113" s="362"/>
      <c r="Q113" s="345" t="str">
        <f>IFERROR(VLOOKUP(ROWS($Q$3:Q113),$M$3:$N$1699,2,0),"")</f>
        <v/>
      </c>
      <c r="S113" t="str">
        <f>IF(ISNUMBER(SEARCH(ZAKL_DATA!$B$18,FU!$U113)),U113,"")</f>
        <v/>
      </c>
      <c r="T113" t="str">
        <f t="array" ref="T113">IFERROR(INDEX($S$3:$S$6255,SMALL(IF(ISNUMBER(SEARCH("",$S$3:$S$6255)),ROW($S$1:$S$6253),""),ROW(S111))),"")</f>
        <v/>
      </c>
      <c r="U113" t="s">
        <v>3898</v>
      </c>
      <c r="V113">
        <v>508357</v>
      </c>
    </row>
    <row r="114" spans="1:22" ht="12.75" customHeight="1">
      <c r="A114" s="300"/>
      <c r="B114" s="300"/>
      <c r="C114" s="300"/>
      <c r="D114" s="304">
        <f>IF(ISNUMBER(SEARCH(ZAKL_DATA!$B$14,E114)),MAX($D$2:D113)+1,0)</f>
        <v>112</v>
      </c>
      <c r="E114" s="305" t="s">
        <v>605</v>
      </c>
      <c r="F114" s="306">
        <v>2710</v>
      </c>
      <c r="G114" s="307"/>
      <c r="H114" s="308" t="str">
        <f>IFERROR(VLOOKUP(ROWS($H$3:H114),$D$3:$E$204,2,0),"")</f>
        <v>NOVÁ PAKA</v>
      </c>
      <c r="I114" s="300"/>
      <c r="J114" s="318" t="s">
        <v>806</v>
      </c>
      <c r="K114" s="332" t="s">
        <v>1115</v>
      </c>
      <c r="M114" s="361">
        <f>IF(ISNUMBER(SEARCH(ZAKL_DATA!$B$29,N114)),MAX($M$2:M113)+1,0)</f>
        <v>0</v>
      </c>
      <c r="N114" s="387" t="s">
        <v>1729</v>
      </c>
      <c r="O114" s="388" t="s">
        <v>2708</v>
      </c>
      <c r="P114" s="362"/>
      <c r="Q114" s="345" t="str">
        <f>IFERROR(VLOOKUP(ROWS($Q$3:Q114),$M$3:$N$1699,2,0),"")</f>
        <v/>
      </c>
      <c r="S114" t="str">
        <f>IF(ISNUMBER(SEARCH(ZAKL_DATA!$B$18,FU!$U114)),U114,"")</f>
        <v/>
      </c>
      <c r="T114" t="str">
        <f t="array" ref="T114">IFERROR(INDEX($S$3:$S$6255,SMALL(IF(ISNUMBER(SEARCH("",$S$3:$S$6255)),ROW($S$1:$S$6253),""),ROW(S112))),"")</f>
        <v/>
      </c>
      <c r="U114" t="s">
        <v>3899</v>
      </c>
      <c r="V114">
        <v>508373</v>
      </c>
    </row>
    <row r="115" spans="1:22" ht="12.75" customHeight="1">
      <c r="A115" s="300"/>
      <c r="B115" s="300"/>
      <c r="C115" s="300"/>
      <c r="D115" s="304">
        <f>IF(ISNUMBER(SEARCH(ZAKL_DATA!$B$14,E115)),MAX($D$2:D114)+1,0)</f>
        <v>113</v>
      </c>
      <c r="E115" s="305" t="s">
        <v>606</v>
      </c>
      <c r="F115" s="306">
        <v>2711</v>
      </c>
      <c r="G115" s="307"/>
      <c r="H115" s="308" t="str">
        <f>IFERROR(VLOOKUP(ROWS($H$3:H115),$D$3:$E$204,2,0),"")</f>
        <v>NOVÝ BYDŽOV</v>
      </c>
      <c r="I115" s="300"/>
      <c r="J115" s="318" t="s">
        <v>807</v>
      </c>
      <c r="K115" s="332" t="s">
        <v>1116</v>
      </c>
      <c r="M115" s="361">
        <f>IF(ISNUMBER(SEARCH(ZAKL_DATA!$B$29,N115)),MAX($M$2:M114)+1,0)</f>
        <v>0</v>
      </c>
      <c r="N115" s="387" t="s">
        <v>1733</v>
      </c>
      <c r="O115" s="388" t="s">
        <v>2709</v>
      </c>
      <c r="P115" s="362"/>
      <c r="Q115" s="345" t="str">
        <f>IFERROR(VLOOKUP(ROWS($Q$3:Q115),$M$3:$N$1699,2,0),"")</f>
        <v/>
      </c>
      <c r="S115" t="str">
        <f>IF(ISNUMBER(SEARCH(ZAKL_DATA!$B$18,FU!$U115)),U115,"")</f>
        <v/>
      </c>
      <c r="T115" t="str">
        <f t="array" ref="T115">IFERROR(INDEX($S$3:$S$6255,SMALL(IF(ISNUMBER(SEARCH("",$S$3:$S$6255)),ROW($S$1:$S$6253),""),ROW(S113))),"")</f>
        <v/>
      </c>
      <c r="U115" t="s">
        <v>3900</v>
      </c>
      <c r="V115">
        <v>508501</v>
      </c>
    </row>
    <row r="116" spans="1:22" ht="12.75" customHeight="1">
      <c r="A116" s="300"/>
      <c r="B116" s="300"/>
      <c r="C116" s="300"/>
      <c r="D116" s="304">
        <f>IF(ISNUMBER(SEARCH(ZAKL_DATA!$B$14,E116)),MAX($D$2:D115)+1,0)</f>
        <v>114</v>
      </c>
      <c r="E116" s="305" t="s">
        <v>607</v>
      </c>
      <c r="F116" s="306">
        <v>2712</v>
      </c>
      <c r="G116" s="307"/>
      <c r="H116" s="308" t="str">
        <f>IFERROR(VLOOKUP(ROWS($H$3:H116),$D$3:$E$204,2,0),"")</f>
        <v>RYCHNOV NAD KNĚŽ.</v>
      </c>
      <c r="I116" s="300"/>
      <c r="J116" s="318" t="s">
        <v>808</v>
      </c>
      <c r="K116" s="332" t="s">
        <v>1117</v>
      </c>
      <c r="M116" s="361">
        <f>IF(ISNUMBER(SEARCH(ZAKL_DATA!$B$29,N116)),MAX($M$2:M115)+1,0)</f>
        <v>0</v>
      </c>
      <c r="N116" s="387" t="s">
        <v>1734</v>
      </c>
      <c r="O116" s="388" t="s">
        <v>2710</v>
      </c>
      <c r="P116" s="362"/>
      <c r="Q116" s="345" t="str">
        <f>IFERROR(VLOOKUP(ROWS($Q$3:Q116),$M$3:$N$1699,2,0),"")</f>
        <v/>
      </c>
      <c r="S116" t="str">
        <f>IF(ISNUMBER(SEARCH(ZAKL_DATA!$B$18,FU!$U116)),U116,"")</f>
        <v/>
      </c>
      <c r="T116" t="str">
        <f t="array" ref="T116">IFERROR(INDEX($S$3:$S$6255,SMALL(IF(ISNUMBER(SEARCH("",$S$3:$S$6255)),ROW($S$1:$S$6253),""),ROW(S114))),"")</f>
        <v/>
      </c>
      <c r="U116" t="s">
        <v>3901</v>
      </c>
      <c r="V116">
        <v>508683</v>
      </c>
    </row>
    <row r="117" spans="1:22" ht="12.75" customHeight="1">
      <c r="A117" s="300"/>
      <c r="B117" s="300"/>
      <c r="C117" s="300"/>
      <c r="D117" s="304">
        <f>IF(ISNUMBER(SEARCH(ZAKL_DATA!$B$14,E117)),MAX($D$2:D116)+1,0)</f>
        <v>115</v>
      </c>
      <c r="E117" s="305" t="s">
        <v>608</v>
      </c>
      <c r="F117" s="306">
        <v>2713</v>
      </c>
      <c r="G117" s="307"/>
      <c r="H117" s="308" t="str">
        <f>IFERROR(VLOOKUP(ROWS($H$3:H117),$D$3:$E$204,2,0),"")</f>
        <v>TRUTNOV</v>
      </c>
      <c r="I117" s="300"/>
      <c r="J117" s="318" t="s">
        <v>809</v>
      </c>
      <c r="K117" s="332" t="s">
        <v>1118</v>
      </c>
      <c r="M117" s="361">
        <f>IF(ISNUMBER(SEARCH(ZAKL_DATA!$B$29,N117)),MAX($M$2:M116)+1,0)</f>
        <v>0</v>
      </c>
      <c r="N117" s="387" t="s">
        <v>1738</v>
      </c>
      <c r="O117" s="388" t="s">
        <v>2711</v>
      </c>
      <c r="P117" s="362"/>
      <c r="Q117" s="345" t="str">
        <f>IFERROR(VLOOKUP(ROWS($Q$3:Q117),$M$3:$N$1699,2,0),"")</f>
        <v/>
      </c>
      <c r="S117" t="str">
        <f>IF(ISNUMBER(SEARCH(ZAKL_DATA!$B$18,FU!$U117)),U117,"")</f>
        <v/>
      </c>
      <c r="T117" t="str">
        <f t="array" ref="T117">IFERROR(INDEX($S$3:$S$6255,SMALL(IF(ISNUMBER(SEARCH("",$S$3:$S$6255)),ROW($S$1:$S$6253),""),ROW(S115))),"")</f>
        <v/>
      </c>
      <c r="U117" t="s">
        <v>3902</v>
      </c>
      <c r="V117">
        <v>509078</v>
      </c>
    </row>
    <row r="118" spans="1:22" ht="12.75" customHeight="1">
      <c r="A118" s="300"/>
      <c r="B118" s="300"/>
      <c r="C118" s="300"/>
      <c r="D118" s="304">
        <f>IF(ISNUMBER(SEARCH(ZAKL_DATA!$B$14,E118)),MAX($D$2:D117)+1,0)</f>
        <v>116</v>
      </c>
      <c r="E118" s="305" t="s">
        <v>609</v>
      </c>
      <c r="F118" s="306">
        <v>2714</v>
      </c>
      <c r="G118" s="307"/>
      <c r="H118" s="308" t="str">
        <f>IFERROR(VLOOKUP(ROWS($H$3:H118),$D$3:$E$204,2,0),"")</f>
        <v>VRCHLABÍ</v>
      </c>
      <c r="I118" s="300"/>
      <c r="J118" s="318" t="s">
        <v>810</v>
      </c>
      <c r="K118" s="332" t="s">
        <v>1119</v>
      </c>
      <c r="M118" s="361">
        <f>IF(ISNUMBER(SEARCH(ZAKL_DATA!$B$29,N118)),MAX($M$2:M117)+1,0)</f>
        <v>0</v>
      </c>
      <c r="N118" s="387" t="s">
        <v>1741</v>
      </c>
      <c r="O118" s="388" t="s">
        <v>2712</v>
      </c>
      <c r="P118" s="362"/>
      <c r="Q118" s="345" t="str">
        <f>IFERROR(VLOOKUP(ROWS($Q$3:Q118),$M$3:$N$1699,2,0),"")</f>
        <v/>
      </c>
      <c r="S118" t="str">
        <f>IF(ISNUMBER(SEARCH(ZAKL_DATA!$B$18,FU!$U118)),U118,"")</f>
        <v/>
      </c>
      <c r="T118" t="str">
        <f t="array" ref="T118">IFERROR(INDEX($S$3:$S$6255,SMALL(IF(ISNUMBER(SEARCH("",$S$3:$S$6255)),ROW($S$1:$S$6253),""),ROW(S116))),"")</f>
        <v/>
      </c>
      <c r="U118" t="s">
        <v>3903</v>
      </c>
      <c r="V118">
        <v>509108</v>
      </c>
    </row>
    <row r="119" spans="1:22" ht="12.75" customHeight="1">
      <c r="A119" s="300"/>
      <c r="B119" s="300"/>
      <c r="C119" s="300"/>
      <c r="D119" s="304">
        <f>IF(ISNUMBER(SEARCH(ZAKL_DATA!$B$14,E119)),MAX($D$2:D118)+1,0)</f>
        <v>117</v>
      </c>
      <c r="E119" s="305" t="s">
        <v>610</v>
      </c>
      <c r="F119" s="306">
        <v>2801</v>
      </c>
      <c r="G119" s="307"/>
      <c r="H119" s="308" t="str">
        <f>IFERROR(VLOOKUP(ROWS($H$3:H119),$D$3:$E$204,2,0),"")</f>
        <v>PARDUBICE</v>
      </c>
      <c r="I119" s="300"/>
      <c r="J119" s="318" t="s">
        <v>811</v>
      </c>
      <c r="K119" s="332" t="s">
        <v>1120</v>
      </c>
      <c r="M119" s="361">
        <f>IF(ISNUMBER(SEARCH(ZAKL_DATA!$B$29,N119)),MAX($M$2:M118)+1,0)</f>
        <v>0</v>
      </c>
      <c r="N119" s="387" t="s">
        <v>1744</v>
      </c>
      <c r="O119" s="388" t="s">
        <v>2713</v>
      </c>
      <c r="P119" s="362"/>
      <c r="Q119" s="345" t="str">
        <f>IFERROR(VLOOKUP(ROWS($Q$3:Q119),$M$3:$N$1699,2,0),"")</f>
        <v/>
      </c>
      <c r="S119" t="str">
        <f>IF(ISNUMBER(SEARCH(ZAKL_DATA!$B$18,FU!$U119)),U119,"")</f>
        <v/>
      </c>
      <c r="T119" t="str">
        <f t="array" ref="T119">IFERROR(INDEX($S$3:$S$6255,SMALL(IF(ISNUMBER(SEARCH("",$S$3:$S$6255)),ROW($S$1:$S$6253),""),ROW(S117))),"")</f>
        <v/>
      </c>
      <c r="U119" t="s">
        <v>3904</v>
      </c>
      <c r="V119">
        <v>509116</v>
      </c>
    </row>
    <row r="120" spans="1:22" ht="12.75" customHeight="1">
      <c r="A120" s="300"/>
      <c r="B120" s="300"/>
      <c r="C120" s="300"/>
      <c r="D120" s="304">
        <f>IF(ISNUMBER(SEARCH(ZAKL_DATA!$B$14,E120)),MAX($D$2:D119)+1,0)</f>
        <v>118</v>
      </c>
      <c r="E120" s="305" t="s">
        <v>611</v>
      </c>
      <c r="F120" s="306">
        <v>2802</v>
      </c>
      <c r="G120" s="307"/>
      <c r="H120" s="308" t="str">
        <f>IFERROR(VLOOKUP(ROWS($H$3:H120),$D$3:$E$204,2,0),"")</f>
        <v>HLINSKO</v>
      </c>
      <c r="I120" s="300"/>
      <c r="J120" s="318" t="s">
        <v>812</v>
      </c>
      <c r="K120" s="332" t="s">
        <v>1121</v>
      </c>
      <c r="M120" s="361">
        <f>IF(ISNUMBER(SEARCH(ZAKL_DATA!$B$29,N120)),MAX($M$2:M119)+1,0)</f>
        <v>0</v>
      </c>
      <c r="N120" s="387" t="s">
        <v>1747</v>
      </c>
      <c r="O120" s="388" t="s">
        <v>2714</v>
      </c>
      <c r="P120" s="362"/>
      <c r="Q120" s="345" t="str">
        <f>IFERROR(VLOOKUP(ROWS($Q$3:Q120),$M$3:$N$1699,2,0),"")</f>
        <v/>
      </c>
      <c r="S120" t="str">
        <f>IF(ISNUMBER(SEARCH(ZAKL_DATA!$B$18,FU!$U120)),U120,"")</f>
        <v/>
      </c>
      <c r="T120" t="str">
        <f t="array" ref="T120">IFERROR(INDEX($S$3:$S$6255,SMALL(IF(ISNUMBER(SEARCH("",$S$3:$S$6255)),ROW($S$1:$S$6253),""),ROW(S118))),"")</f>
        <v/>
      </c>
      <c r="U120" t="s">
        <v>3905</v>
      </c>
      <c r="V120">
        <v>509141</v>
      </c>
    </row>
    <row r="121" spans="1:22" ht="12.75" customHeight="1">
      <c r="A121" s="300"/>
      <c r="B121" s="300"/>
      <c r="C121" s="300"/>
      <c r="D121" s="304">
        <f>IF(ISNUMBER(SEARCH(ZAKL_DATA!$B$14,E121)),MAX($D$2:D120)+1,0)</f>
        <v>119</v>
      </c>
      <c r="E121" s="305" t="s">
        <v>612</v>
      </c>
      <c r="F121" s="306">
        <v>2803</v>
      </c>
      <c r="G121" s="307"/>
      <c r="H121" s="308" t="str">
        <f>IFERROR(VLOOKUP(ROWS($H$3:H121),$D$3:$E$204,2,0),"")</f>
        <v>HOLICE</v>
      </c>
      <c r="I121" s="300"/>
      <c r="J121" s="318" t="s">
        <v>813</v>
      </c>
      <c r="K121" s="332" t="s">
        <v>1122</v>
      </c>
      <c r="M121" s="361">
        <f>IF(ISNUMBER(SEARCH(ZAKL_DATA!$B$29,N121)),MAX($M$2:M120)+1,0)</f>
        <v>0</v>
      </c>
      <c r="N121" s="387" t="s">
        <v>1751</v>
      </c>
      <c r="O121" s="388" t="s">
        <v>2715</v>
      </c>
      <c r="P121" s="362"/>
      <c r="Q121" s="345" t="str">
        <f>IFERROR(VLOOKUP(ROWS($Q$3:Q121),$M$3:$N$1699,2,0),"")</f>
        <v/>
      </c>
      <c r="S121" t="str">
        <f>IF(ISNUMBER(SEARCH(ZAKL_DATA!$B$18,FU!$U121)),U121,"")</f>
        <v/>
      </c>
      <c r="T121" t="str">
        <f t="array" ref="T121">IFERROR(INDEX($S$3:$S$6255,SMALL(IF(ISNUMBER(SEARCH("",$S$3:$S$6255)),ROW($S$1:$S$6253),""),ROW(S119))),"")</f>
        <v/>
      </c>
      <c r="U121" t="s">
        <v>3906</v>
      </c>
      <c r="V121">
        <v>509191</v>
      </c>
    </row>
    <row r="122" spans="1:22" ht="12.75" customHeight="1">
      <c r="A122" s="300"/>
      <c r="B122" s="300"/>
      <c r="C122" s="300"/>
      <c r="D122" s="304">
        <f>IF(ISNUMBER(SEARCH(ZAKL_DATA!$B$14,E122)),MAX($D$2:D121)+1,0)</f>
        <v>120</v>
      </c>
      <c r="E122" s="305" t="s">
        <v>613</v>
      </c>
      <c r="F122" s="306">
        <v>2804</v>
      </c>
      <c r="G122" s="307"/>
      <c r="H122" s="308" t="str">
        <f>IFERROR(VLOOKUP(ROWS($H$3:H122),$D$3:$E$204,2,0),"")</f>
        <v>CHRUDIM</v>
      </c>
      <c r="I122" s="300"/>
      <c r="J122" s="318" t="s">
        <v>814</v>
      </c>
      <c r="K122" s="332" t="s">
        <v>1123</v>
      </c>
      <c r="M122" s="361">
        <f>IF(ISNUMBER(SEARCH(ZAKL_DATA!$B$29,N122)),MAX($M$2:M121)+1,0)</f>
        <v>0</v>
      </c>
      <c r="N122" s="387" t="s">
        <v>1759</v>
      </c>
      <c r="O122" s="388" t="s">
        <v>2716</v>
      </c>
      <c r="P122" s="362"/>
      <c r="Q122" s="345" t="str">
        <f>IFERROR(VLOOKUP(ROWS($Q$3:Q122),$M$3:$N$1699,2,0),"")</f>
        <v/>
      </c>
      <c r="S122" t="str">
        <f>IF(ISNUMBER(SEARCH(ZAKL_DATA!$B$18,FU!$U122)),U122,"")</f>
        <v/>
      </c>
      <c r="T122" t="str">
        <f t="array" ref="T122">IFERROR(INDEX($S$3:$S$6255,SMALL(IF(ISNUMBER(SEARCH("",$S$3:$S$6255)),ROW($S$1:$S$6253),""),ROW(S120))),"")</f>
        <v/>
      </c>
      <c r="U122" t="s">
        <v>3907</v>
      </c>
      <c r="V122">
        <v>509388</v>
      </c>
    </row>
    <row r="123" spans="1:22" ht="12.75" customHeight="1">
      <c r="A123" s="300"/>
      <c r="B123" s="300"/>
      <c r="C123" s="300"/>
      <c r="D123" s="304">
        <f>IF(ISNUMBER(SEARCH(ZAKL_DATA!$B$14,E123)),MAX($D$2:D122)+1,0)</f>
        <v>121</v>
      </c>
      <c r="E123" s="305" t="s">
        <v>614</v>
      </c>
      <c r="F123" s="306">
        <v>2805</v>
      </c>
      <c r="G123" s="307"/>
      <c r="H123" s="308" t="str">
        <f>IFERROR(VLOOKUP(ROWS($H$3:H123),$D$3:$E$204,2,0),"")</f>
        <v>LITOMYŠL</v>
      </c>
      <c r="I123" s="300"/>
      <c r="J123" s="318" t="s">
        <v>815</v>
      </c>
      <c r="K123" s="332" t="s">
        <v>1124</v>
      </c>
      <c r="M123" s="361">
        <f>IF(ISNUMBER(SEARCH(ZAKL_DATA!$B$29,N123)),MAX($M$2:M122)+1,0)</f>
        <v>0</v>
      </c>
      <c r="N123" s="387" t="s">
        <v>1645</v>
      </c>
      <c r="O123" s="389" t="s">
        <v>2717</v>
      </c>
      <c r="P123" s="362"/>
      <c r="Q123" s="345" t="str">
        <f>IFERROR(VLOOKUP(ROWS($Q$3:Q123),$M$3:$N$1699,2,0),"")</f>
        <v/>
      </c>
      <c r="S123" t="str">
        <f>IF(ISNUMBER(SEARCH(ZAKL_DATA!$B$18,FU!$U123)),U123,"")</f>
        <v/>
      </c>
      <c r="T123" t="str">
        <f t="array" ref="T123">IFERROR(INDEX($S$3:$S$6255,SMALL(IF(ISNUMBER(SEARCH("",$S$3:$S$6255)),ROW($S$1:$S$6253),""),ROW(S121))),"")</f>
        <v/>
      </c>
      <c r="U123" t="s">
        <v>3908</v>
      </c>
      <c r="V123">
        <v>509418</v>
      </c>
    </row>
    <row r="124" spans="1:22" ht="12.75" customHeight="1">
      <c r="A124" s="300"/>
      <c r="B124" s="300"/>
      <c r="C124" s="300"/>
      <c r="D124" s="304">
        <f>IF(ISNUMBER(SEARCH(ZAKL_DATA!$B$14,E124)),MAX($D$2:D123)+1,0)</f>
        <v>122</v>
      </c>
      <c r="E124" s="305" t="s">
        <v>615</v>
      </c>
      <c r="F124" s="306">
        <v>2806</v>
      </c>
      <c r="G124" s="307"/>
      <c r="H124" s="308" t="str">
        <f>IFERROR(VLOOKUP(ROWS($H$3:H124),$D$3:$E$204,2,0),"")</f>
        <v>MORAVSKÁ TŘEBOVÁ</v>
      </c>
      <c r="I124" s="300"/>
      <c r="J124" s="321" t="s">
        <v>816</v>
      </c>
      <c r="K124" s="334" t="s">
        <v>1125</v>
      </c>
      <c r="M124" s="361">
        <f>IF(ISNUMBER(SEARCH(ZAKL_DATA!$B$29,N124)),MAX($M$2:M123)+1,0)</f>
        <v>0</v>
      </c>
      <c r="N124" s="387" t="s">
        <v>1646</v>
      </c>
      <c r="O124" s="389" t="s">
        <v>2718</v>
      </c>
      <c r="P124" s="362"/>
      <c r="Q124" s="345" t="str">
        <f>IFERROR(VLOOKUP(ROWS($Q$3:Q124),$M$3:$N$1699,2,0),"")</f>
        <v/>
      </c>
      <c r="S124" t="str">
        <f>IF(ISNUMBER(SEARCH(ZAKL_DATA!$B$18,FU!$U124)),U124,"")</f>
        <v/>
      </c>
      <c r="T124" t="str">
        <f t="array" ref="T124">IFERROR(INDEX($S$3:$S$6255,SMALL(IF(ISNUMBER(SEARCH("",$S$3:$S$6255)),ROW($S$1:$S$6253),""),ROW(S122))),"")</f>
        <v/>
      </c>
      <c r="U124" t="s">
        <v>3909</v>
      </c>
      <c r="V124">
        <v>509574</v>
      </c>
    </row>
    <row r="125" spans="1:22" ht="12.75" customHeight="1">
      <c r="A125" s="300"/>
      <c r="B125" s="300"/>
      <c r="C125" s="300"/>
      <c r="D125" s="304">
        <f>IF(ISNUMBER(SEARCH(ZAKL_DATA!$B$14,E125)),MAX($D$2:D124)+1,0)</f>
        <v>123</v>
      </c>
      <c r="E125" s="305" t="s">
        <v>616</v>
      </c>
      <c r="F125" s="306">
        <v>2807</v>
      </c>
      <c r="G125" s="307"/>
      <c r="H125" s="308" t="str">
        <f>IFERROR(VLOOKUP(ROWS($H$3:H125),$D$3:$E$204,2,0),"")</f>
        <v>PŘELOUČ</v>
      </c>
      <c r="I125" s="300"/>
      <c r="J125" s="318" t="s">
        <v>817</v>
      </c>
      <c r="K125" s="332" t="s">
        <v>1126</v>
      </c>
      <c r="M125" s="361">
        <f>IF(ISNUMBER(SEARCH(ZAKL_DATA!$B$29,N125)),MAX($M$2:M124)+1,0)</f>
        <v>0</v>
      </c>
      <c r="N125" s="387" t="s">
        <v>1647</v>
      </c>
      <c r="O125" s="389" t="s">
        <v>2719</v>
      </c>
      <c r="P125" s="362"/>
      <c r="Q125" s="345" t="str">
        <f>IFERROR(VLOOKUP(ROWS($Q$3:Q125),$M$3:$N$1699,2,0),"")</f>
        <v/>
      </c>
      <c r="S125" t="str">
        <f>IF(ISNUMBER(SEARCH(ZAKL_DATA!$B$18,FU!$U125)),U125,"")</f>
        <v/>
      </c>
      <c r="T125" t="str">
        <f t="array" ref="T125">IFERROR(INDEX($S$3:$S$6255,SMALL(IF(ISNUMBER(SEARCH("",$S$3:$S$6255)),ROW($S$1:$S$6253),""),ROW(S123))),"")</f>
        <v/>
      </c>
      <c r="U125" t="s">
        <v>3910</v>
      </c>
      <c r="V125">
        <v>509612</v>
      </c>
    </row>
    <row r="126" spans="1:22" ht="12.75" customHeight="1">
      <c r="A126" s="300"/>
      <c r="B126" s="300"/>
      <c r="C126" s="300"/>
      <c r="D126" s="304">
        <f>IF(ISNUMBER(SEARCH(ZAKL_DATA!$B$14,E126)),MAX($D$2:D125)+1,0)</f>
        <v>124</v>
      </c>
      <c r="E126" s="305" t="s">
        <v>617</v>
      </c>
      <c r="F126" s="306">
        <v>2808</v>
      </c>
      <c r="G126" s="307"/>
      <c r="H126" s="308" t="str">
        <f>IFERROR(VLOOKUP(ROWS($H$3:H126),$D$3:$E$204,2,0),"")</f>
        <v>SVITAVY</v>
      </c>
      <c r="I126" s="300"/>
      <c r="J126" s="318" t="s">
        <v>818</v>
      </c>
      <c r="K126" s="332" t="s">
        <v>1127</v>
      </c>
      <c r="M126" s="361">
        <f>IF(ISNUMBER(SEARCH(ZAKL_DATA!$B$29,N126)),MAX($M$2:M125)+1,0)</f>
        <v>0</v>
      </c>
      <c r="N126" s="387" t="s">
        <v>1649</v>
      </c>
      <c r="O126" s="389" t="s">
        <v>2720</v>
      </c>
      <c r="P126" s="362"/>
      <c r="Q126" s="345" t="str">
        <f>IFERROR(VLOOKUP(ROWS($Q$3:Q126),$M$3:$N$1699,2,0),"")</f>
        <v/>
      </c>
      <c r="S126" t="str">
        <f>IF(ISNUMBER(SEARCH(ZAKL_DATA!$B$18,FU!$U126)),U126,"")</f>
        <v/>
      </c>
      <c r="T126" t="str">
        <f t="array" ref="T126">IFERROR(INDEX($S$3:$S$6255,SMALL(IF(ISNUMBER(SEARCH("",$S$3:$S$6255)),ROW($S$1:$S$6253),""),ROW(S124))),"")</f>
        <v/>
      </c>
      <c r="U126" t="s">
        <v>3910</v>
      </c>
      <c r="V126">
        <v>509621</v>
      </c>
    </row>
    <row r="127" spans="1:22" ht="12.75" customHeight="1">
      <c r="A127" s="300"/>
      <c r="B127" s="300"/>
      <c r="C127" s="300"/>
      <c r="D127" s="304">
        <f>IF(ISNUMBER(SEARCH(ZAKL_DATA!$B$14,E127)),MAX($D$2:D126)+1,0)</f>
        <v>125</v>
      </c>
      <c r="E127" s="305" t="s">
        <v>618</v>
      </c>
      <c r="F127" s="306">
        <v>2809</v>
      </c>
      <c r="G127" s="307"/>
      <c r="H127" s="308" t="str">
        <f>IFERROR(VLOOKUP(ROWS($H$3:H127),$D$3:$E$204,2,0),"")</f>
        <v>ÚSTÍ NAD ORLICÍ</v>
      </c>
      <c r="I127" s="300"/>
      <c r="J127" s="318" t="s">
        <v>819</v>
      </c>
      <c r="K127" s="332" t="s">
        <v>1128</v>
      </c>
      <c r="M127" s="361">
        <f>IF(ISNUMBER(SEARCH(ZAKL_DATA!$B$29,N127)),MAX($M$2:M126)+1,0)</f>
        <v>0</v>
      </c>
      <c r="N127" s="387" t="s">
        <v>1650</v>
      </c>
      <c r="O127" s="389" t="s">
        <v>2721</v>
      </c>
      <c r="P127" s="362"/>
      <c r="Q127" s="345" t="str">
        <f>IFERROR(VLOOKUP(ROWS($Q$3:Q127),$M$3:$N$1699,2,0),"")</f>
        <v/>
      </c>
      <c r="S127" t="str">
        <f>IF(ISNUMBER(SEARCH(ZAKL_DATA!$B$18,FU!$U127)),U127,"")</f>
        <v/>
      </c>
      <c r="T127" t="str">
        <f t="array" ref="T127">IFERROR(INDEX($S$3:$S$6255,SMALL(IF(ISNUMBER(SEARCH("",$S$3:$S$6255)),ROW($S$1:$S$6253),""),ROW(S125))),"")</f>
        <v/>
      </c>
      <c r="U127" t="s">
        <v>3910</v>
      </c>
      <c r="V127">
        <v>509647</v>
      </c>
    </row>
    <row r="128" spans="1:22" ht="12.75" customHeight="1">
      <c r="A128" s="300"/>
      <c r="B128" s="300"/>
      <c r="C128" s="300"/>
      <c r="D128" s="304">
        <f>IF(ISNUMBER(SEARCH(ZAKL_DATA!$B$14,E128)),MAX($D$2:D127)+1,0)</f>
        <v>126</v>
      </c>
      <c r="E128" s="305" t="s">
        <v>619</v>
      </c>
      <c r="F128" s="306">
        <v>2810</v>
      </c>
      <c r="G128" s="307"/>
      <c r="H128" s="308" t="str">
        <f>IFERROR(VLOOKUP(ROWS($H$3:H128),$D$3:$E$204,2,0),"")</f>
        <v>VYSOKÉ MÝTO</v>
      </c>
      <c r="I128" s="300"/>
      <c r="J128" s="318" t="s">
        <v>820</v>
      </c>
      <c r="K128" s="332" t="s">
        <v>1129</v>
      </c>
      <c r="M128" s="361">
        <f>IF(ISNUMBER(SEARCH(ZAKL_DATA!$B$29,N128)),MAX($M$2:M127)+1,0)</f>
        <v>0</v>
      </c>
      <c r="N128" s="387" t="s">
        <v>1651</v>
      </c>
      <c r="O128" s="389" t="s">
        <v>2722</v>
      </c>
      <c r="P128" s="362"/>
      <c r="Q128" s="345" t="str">
        <f>IFERROR(VLOOKUP(ROWS($Q$3:Q128),$M$3:$N$1699,2,0),"")</f>
        <v/>
      </c>
      <c r="S128" t="str">
        <f>IF(ISNUMBER(SEARCH(ZAKL_DATA!$B$18,FU!$U128)),U128,"")</f>
        <v/>
      </c>
      <c r="T128" t="str">
        <f t="array" ref="T128">IFERROR(INDEX($S$3:$S$6255,SMALL(IF(ISNUMBER(SEARCH("",$S$3:$S$6255)),ROW($S$1:$S$6253),""),ROW(S126))),"")</f>
        <v/>
      </c>
      <c r="U128" t="s">
        <v>3910</v>
      </c>
      <c r="V128">
        <v>509736</v>
      </c>
    </row>
    <row r="129" spans="1:22" ht="12.75" customHeight="1">
      <c r="A129" s="300"/>
      <c r="B129" s="300"/>
      <c r="C129" s="300"/>
      <c r="D129" s="304">
        <f>IF(ISNUMBER(SEARCH(ZAKL_DATA!$B$14,E129)),MAX($D$2:D128)+1,0)</f>
        <v>127</v>
      </c>
      <c r="E129" s="305" t="s">
        <v>620</v>
      </c>
      <c r="F129" s="306">
        <v>2811</v>
      </c>
      <c r="G129" s="307"/>
      <c r="H129" s="308" t="str">
        <f>IFERROR(VLOOKUP(ROWS($H$3:H129),$D$3:$E$204,2,0),"")</f>
        <v>ŽAMBERK</v>
      </c>
      <c r="I129" s="300"/>
      <c r="J129" s="318" t="s">
        <v>821</v>
      </c>
      <c r="K129" s="332" t="s">
        <v>1130</v>
      </c>
      <c r="M129" s="361">
        <f>IF(ISNUMBER(SEARCH(ZAKL_DATA!$B$29,N129)),MAX($M$2:M128)+1,0)</f>
        <v>0</v>
      </c>
      <c r="N129" s="387" t="s">
        <v>1653</v>
      </c>
      <c r="O129" s="389" t="s">
        <v>2723</v>
      </c>
      <c r="P129" s="362"/>
      <c r="Q129" s="345" t="str">
        <f>IFERROR(VLOOKUP(ROWS($Q$3:Q129),$M$3:$N$1699,2,0),"")</f>
        <v/>
      </c>
      <c r="S129" t="str">
        <f>IF(ISNUMBER(SEARCH(ZAKL_DATA!$B$18,FU!$U129)),U129,"")</f>
        <v/>
      </c>
      <c r="T129" t="str">
        <f t="array" ref="T129">IFERROR(INDEX($S$3:$S$6255,SMALL(IF(ISNUMBER(SEARCH("",$S$3:$S$6255)),ROW($S$1:$S$6253),""),ROW(S127))),"")</f>
        <v/>
      </c>
      <c r="U129" t="s">
        <v>3911</v>
      </c>
      <c r="V129">
        <v>509752</v>
      </c>
    </row>
    <row r="130" spans="1:22" ht="12.75" customHeight="1">
      <c r="A130" s="300"/>
      <c r="B130" s="300"/>
      <c r="C130" s="300"/>
      <c r="D130" s="304">
        <f>IF(ISNUMBER(SEARCH(ZAKL_DATA!$B$14,E130)),MAX($D$2:D129)+1,0)</f>
        <v>128</v>
      </c>
      <c r="E130" s="305" t="s">
        <v>621</v>
      </c>
      <c r="F130" s="306">
        <v>2901</v>
      </c>
      <c r="G130" s="307"/>
      <c r="H130" s="308" t="str">
        <f>IFERROR(VLOOKUP(ROWS($H$3:H130),$D$3:$E$204,2,0),"")</f>
        <v>JIHLAVA</v>
      </c>
      <c r="I130" s="300"/>
      <c r="J130" s="318" t="s">
        <v>822</v>
      </c>
      <c r="K130" s="332" t="s">
        <v>1131</v>
      </c>
      <c r="M130" s="361">
        <f>IF(ISNUMBER(SEARCH(ZAKL_DATA!$B$29,N130)),MAX($M$2:M129)+1,0)</f>
        <v>0</v>
      </c>
      <c r="N130" s="387" t="s">
        <v>1654</v>
      </c>
      <c r="O130" s="389" t="s">
        <v>2724</v>
      </c>
      <c r="P130" s="362"/>
      <c r="Q130" s="345" t="str">
        <f>IFERROR(VLOOKUP(ROWS($Q$3:Q130),$M$3:$N$1699,2,0),"")</f>
        <v/>
      </c>
      <c r="S130" t="str">
        <f>IF(ISNUMBER(SEARCH(ZAKL_DATA!$B$18,FU!$U130)),U130,"")</f>
        <v/>
      </c>
      <c r="T130" t="str">
        <f t="array" ref="T130">IFERROR(INDEX($S$3:$S$6255,SMALL(IF(ISNUMBER(SEARCH("",$S$3:$S$6255)),ROW($S$1:$S$6253),""),ROW(S128))),"")</f>
        <v/>
      </c>
      <c r="U130" t="s">
        <v>3912</v>
      </c>
      <c r="V130">
        <v>509841</v>
      </c>
    </row>
    <row r="131" spans="1:22" ht="12.75" customHeight="1">
      <c r="A131" s="300"/>
      <c r="B131" s="300"/>
      <c r="C131" s="300"/>
      <c r="D131" s="304">
        <f>IF(ISNUMBER(SEARCH(ZAKL_DATA!$B$14,E131)),MAX($D$2:D130)+1,0)</f>
        <v>129</v>
      </c>
      <c r="E131" s="305" t="s">
        <v>622</v>
      </c>
      <c r="F131" s="306">
        <v>2902</v>
      </c>
      <c r="G131" s="307"/>
      <c r="H131" s="308" t="str">
        <f>IFERROR(VLOOKUP(ROWS($H$3:H131),$D$3:$E$204,2,0),"")</f>
        <v>BYSTŘICE NAD PERN.</v>
      </c>
      <c r="I131" s="300"/>
      <c r="J131" s="318" t="s">
        <v>823</v>
      </c>
      <c r="K131" s="332" t="s">
        <v>1132</v>
      </c>
      <c r="M131" s="361">
        <f>IF(ISNUMBER(SEARCH(ZAKL_DATA!$B$29,N131)),MAX($M$2:M130)+1,0)</f>
        <v>0</v>
      </c>
      <c r="N131" s="387" t="s">
        <v>1655</v>
      </c>
      <c r="O131" s="389" t="s">
        <v>2725</v>
      </c>
      <c r="P131" s="362"/>
      <c r="Q131" s="345" t="str">
        <f>IFERROR(VLOOKUP(ROWS($Q$3:Q131),$M$3:$N$1699,2,0),"")</f>
        <v/>
      </c>
      <c r="S131" t="str">
        <f>IF(ISNUMBER(SEARCH(ZAKL_DATA!$B$18,FU!$U131)),U131,"")</f>
        <v/>
      </c>
      <c r="T131" t="str">
        <f t="array" ref="T131">IFERROR(INDEX($S$3:$S$6255,SMALL(IF(ISNUMBER(SEARCH("",$S$3:$S$6255)),ROW($S$1:$S$6253),""),ROW(S129))),"")</f>
        <v/>
      </c>
      <c r="U131" t="s">
        <v>3913</v>
      </c>
      <c r="V131">
        <v>510068</v>
      </c>
    </row>
    <row r="132" spans="1:22" ht="12.75" customHeight="1">
      <c r="A132" s="300"/>
      <c r="B132" s="300"/>
      <c r="C132" s="300"/>
      <c r="D132" s="304">
        <f>IF(ISNUMBER(SEARCH(ZAKL_DATA!$B$14,E132)),MAX($D$2:D131)+1,0)</f>
        <v>130</v>
      </c>
      <c r="E132" s="305" t="s">
        <v>623</v>
      </c>
      <c r="F132" s="306">
        <v>2903</v>
      </c>
      <c r="G132" s="307"/>
      <c r="H132" s="308" t="str">
        <f>IFERROR(VLOOKUP(ROWS($H$3:H132),$D$3:$E$204,2,0),"")</f>
        <v>HAVLÍČKŮV BROD</v>
      </c>
      <c r="I132" s="300"/>
      <c r="J132" s="318" t="s">
        <v>824</v>
      </c>
      <c r="K132" s="332" t="s">
        <v>1133</v>
      </c>
      <c r="M132" s="361">
        <f>IF(ISNUMBER(SEARCH(ZAKL_DATA!$B$29,N132)),MAX($M$2:M131)+1,0)</f>
        <v>0</v>
      </c>
      <c r="N132" s="387" t="s">
        <v>1656</v>
      </c>
      <c r="O132" s="389" t="s">
        <v>2726</v>
      </c>
      <c r="P132" s="362"/>
      <c r="Q132" s="345" t="str">
        <f>IFERROR(VLOOKUP(ROWS($Q$3:Q132),$M$3:$N$1699,2,0),"")</f>
        <v/>
      </c>
      <c r="S132" t="str">
        <f>IF(ISNUMBER(SEARCH(ZAKL_DATA!$B$18,FU!$U132)),U132,"")</f>
        <v/>
      </c>
      <c r="T132" t="str">
        <f t="array" ref="T132">IFERROR(INDEX($S$3:$S$6255,SMALL(IF(ISNUMBER(SEARCH("",$S$3:$S$6255)),ROW($S$1:$S$6253),""),ROW(S130))),"")</f>
        <v/>
      </c>
      <c r="U132" t="s">
        <v>3914</v>
      </c>
      <c r="V132">
        <v>510131</v>
      </c>
    </row>
    <row r="133" spans="1:22" ht="12.75" customHeight="1">
      <c r="A133" s="300"/>
      <c r="B133" s="300"/>
      <c r="C133" s="300"/>
      <c r="D133" s="304">
        <f>IF(ISNUMBER(SEARCH(ZAKL_DATA!$B$14,E133)),MAX($D$2:D132)+1,0)</f>
        <v>131</v>
      </c>
      <c r="E133" s="305" t="s">
        <v>624</v>
      </c>
      <c r="F133" s="306">
        <v>2904</v>
      </c>
      <c r="G133" s="307"/>
      <c r="H133" s="308" t="str">
        <f>IFERROR(VLOOKUP(ROWS($H$3:H133),$D$3:$E$204,2,0),"")</f>
        <v>HUMPOLEC</v>
      </c>
      <c r="I133" s="300"/>
      <c r="J133" s="320" t="s">
        <v>825</v>
      </c>
      <c r="K133" s="333" t="s">
        <v>1134</v>
      </c>
      <c r="M133" s="361">
        <f>IF(ISNUMBER(SEARCH(ZAKL_DATA!$B$29,N133)),MAX($M$2:M132)+1,0)</f>
        <v>0</v>
      </c>
      <c r="N133" s="387" t="s">
        <v>1657</v>
      </c>
      <c r="O133" s="389" t="s">
        <v>2727</v>
      </c>
      <c r="P133" s="362"/>
      <c r="Q133" s="345" t="str">
        <f>IFERROR(VLOOKUP(ROWS($Q$3:Q133),$M$3:$N$1699,2,0),"")</f>
        <v/>
      </c>
      <c r="S133" t="str">
        <f>IF(ISNUMBER(SEARCH(ZAKL_DATA!$B$18,FU!$U133)),U133,"")</f>
        <v/>
      </c>
      <c r="T133" t="str">
        <f t="array" ref="T133">IFERROR(INDEX($S$3:$S$6255,SMALL(IF(ISNUMBER(SEARCH("",$S$3:$S$6255)),ROW($S$1:$S$6253),""),ROW(S131))),"")</f>
        <v/>
      </c>
      <c r="U133" t="s">
        <v>3915</v>
      </c>
      <c r="V133">
        <v>510289</v>
      </c>
    </row>
    <row r="134" spans="1:22" ht="12.75" customHeight="1">
      <c r="A134" s="300"/>
      <c r="B134" s="300"/>
      <c r="C134" s="300"/>
      <c r="D134" s="304">
        <f>IF(ISNUMBER(SEARCH(ZAKL_DATA!$B$14,E134)),MAX($D$2:D133)+1,0)</f>
        <v>132</v>
      </c>
      <c r="E134" s="305" t="s">
        <v>625</v>
      </c>
      <c r="F134" s="306">
        <v>2905</v>
      </c>
      <c r="G134" s="307"/>
      <c r="H134" s="308" t="str">
        <f>IFERROR(VLOOKUP(ROWS($H$3:H134),$D$3:$E$204,2,0),"")</f>
        <v>CHOTĚBOŘ</v>
      </c>
      <c r="I134" s="300"/>
      <c r="J134" s="318" t="s">
        <v>826</v>
      </c>
      <c r="K134" s="332" t="s">
        <v>1135</v>
      </c>
      <c r="M134" s="361">
        <f>IF(ISNUMBER(SEARCH(ZAKL_DATA!$B$29,N134)),MAX($M$2:M133)+1,0)</f>
        <v>0</v>
      </c>
      <c r="N134" s="387" t="s">
        <v>1658</v>
      </c>
      <c r="O134" s="389" t="s">
        <v>2728</v>
      </c>
      <c r="P134" s="362"/>
      <c r="Q134" s="345" t="str">
        <f>IFERROR(VLOOKUP(ROWS($Q$3:Q134),$M$3:$N$1699,2,0),"")</f>
        <v/>
      </c>
      <c r="S134" t="str">
        <f>IF(ISNUMBER(SEARCH(ZAKL_DATA!$B$18,FU!$U134)),U134,"")</f>
        <v/>
      </c>
      <c r="T134" t="str">
        <f t="array" ref="T134">IFERROR(INDEX($S$3:$S$6255,SMALL(IF(ISNUMBER(SEARCH("",$S$3:$S$6255)),ROW($S$1:$S$6253),""),ROW(S132))),"")</f>
        <v/>
      </c>
      <c r="U134" t="s">
        <v>3916</v>
      </c>
      <c r="V134">
        <v>510297</v>
      </c>
    </row>
    <row r="135" spans="1:22" ht="12.75" customHeight="1">
      <c r="A135" s="300"/>
      <c r="B135" s="300"/>
      <c r="C135" s="300"/>
      <c r="D135" s="304">
        <f>IF(ISNUMBER(SEARCH(ZAKL_DATA!$B$14,E135)),MAX($D$2:D134)+1,0)</f>
        <v>133</v>
      </c>
      <c r="E135" s="305" t="s">
        <v>626</v>
      </c>
      <c r="F135" s="306">
        <v>2906</v>
      </c>
      <c r="G135" s="307"/>
      <c r="H135" s="308" t="str">
        <f>IFERROR(VLOOKUP(ROWS($H$3:H135),$D$3:$E$204,2,0),"")</f>
        <v>LEDEČ NAD SÁZAVOU</v>
      </c>
      <c r="I135" s="300"/>
      <c r="J135" s="319" t="s">
        <v>827</v>
      </c>
      <c r="K135" s="332" t="s">
        <v>1136</v>
      </c>
      <c r="M135" s="361">
        <f>IF(ISNUMBER(SEARCH(ZAKL_DATA!$B$29,N135)),MAX($M$2:M134)+1,0)</f>
        <v>0</v>
      </c>
      <c r="N135" s="387" t="s">
        <v>1659</v>
      </c>
      <c r="O135" s="389" t="s">
        <v>2729</v>
      </c>
      <c r="P135" s="362"/>
      <c r="Q135" s="345" t="str">
        <f>IFERROR(VLOOKUP(ROWS($Q$3:Q135),$M$3:$N$1699,2,0),"")</f>
        <v/>
      </c>
      <c r="S135" t="str">
        <f>IF(ISNUMBER(SEARCH(ZAKL_DATA!$B$18,FU!$U135)),U135,"")</f>
        <v/>
      </c>
      <c r="T135" t="str">
        <f t="array" ref="T135">IFERROR(INDEX($S$3:$S$6255,SMALL(IF(ISNUMBER(SEARCH("",$S$3:$S$6255)),ROW($S$1:$S$6253),""),ROW(S133))),"")</f>
        <v/>
      </c>
      <c r="U135" t="s">
        <v>3917</v>
      </c>
      <c r="V135">
        <v>510343</v>
      </c>
    </row>
    <row r="136" spans="1:22" ht="12.75" customHeight="1">
      <c r="A136" s="300"/>
      <c r="B136" s="300"/>
      <c r="C136" s="300"/>
      <c r="D136" s="304">
        <f>IF(ISNUMBER(SEARCH(ZAKL_DATA!$B$14,E136)),MAX($D$2:D135)+1,0)</f>
        <v>134</v>
      </c>
      <c r="E136" s="305" t="s">
        <v>627</v>
      </c>
      <c r="F136" s="306">
        <v>2907</v>
      </c>
      <c r="G136" s="307"/>
      <c r="H136" s="308" t="str">
        <f>IFERROR(VLOOKUP(ROWS($H$3:H136),$D$3:$E$204,2,0),"")</f>
        <v>MORAVSKÉ BUDĚJOVICE</v>
      </c>
      <c r="I136" s="300"/>
      <c r="J136" s="318" t="s">
        <v>828</v>
      </c>
      <c r="K136" s="332" t="s">
        <v>1137</v>
      </c>
      <c r="M136" s="361">
        <f>IF(ISNUMBER(SEARCH(ZAKL_DATA!$B$29,N136)),MAX($M$2:M135)+1,0)</f>
        <v>0</v>
      </c>
      <c r="N136" s="387" t="s">
        <v>1660</v>
      </c>
      <c r="O136" s="389" t="s">
        <v>2730</v>
      </c>
      <c r="P136" s="362"/>
      <c r="Q136" s="345" t="str">
        <f>IFERROR(VLOOKUP(ROWS($Q$3:Q136),$M$3:$N$1699,2,0),"")</f>
        <v/>
      </c>
      <c r="S136" t="str">
        <f>IF(ISNUMBER(SEARCH(ZAKL_DATA!$B$18,FU!$U136)),U136,"")</f>
        <v/>
      </c>
      <c r="T136" t="str">
        <f t="array" ref="T136">IFERROR(INDEX($S$3:$S$6255,SMALL(IF(ISNUMBER(SEARCH("",$S$3:$S$6255)),ROW($S$1:$S$6253),""),ROW(S134))),"")</f>
        <v/>
      </c>
      <c r="U136" t="s">
        <v>3918</v>
      </c>
      <c r="V136">
        <v>510378</v>
      </c>
    </row>
    <row r="137" spans="1:22" ht="12.75" customHeight="1">
      <c r="A137" s="300"/>
      <c r="B137" s="300"/>
      <c r="C137" s="300"/>
      <c r="D137" s="304">
        <f>IF(ISNUMBER(SEARCH(ZAKL_DATA!$B$14,E137)),MAX($D$2:D136)+1,0)</f>
        <v>135</v>
      </c>
      <c r="E137" s="305" t="s">
        <v>628</v>
      </c>
      <c r="F137" s="306">
        <v>2908</v>
      </c>
      <c r="G137" s="307"/>
      <c r="H137" s="308" t="str">
        <f>IFERROR(VLOOKUP(ROWS($H$3:H137),$D$3:$E$204,2,0),"")</f>
        <v>NÁMĚŠŤ NAD OSLAVOU</v>
      </c>
      <c r="I137" s="300"/>
      <c r="J137" s="318" t="s">
        <v>829</v>
      </c>
      <c r="K137" s="332" t="s">
        <v>1138</v>
      </c>
      <c r="M137" s="361">
        <f>IF(ISNUMBER(SEARCH(ZAKL_DATA!$B$29,N137)),MAX($M$2:M136)+1,0)</f>
        <v>0</v>
      </c>
      <c r="N137" s="387" t="s">
        <v>1661</v>
      </c>
      <c r="O137" s="389" t="s">
        <v>2731</v>
      </c>
      <c r="P137" s="362"/>
      <c r="Q137" s="345" t="str">
        <f>IFERROR(VLOOKUP(ROWS($Q$3:Q137),$M$3:$N$1699,2,0),"")</f>
        <v/>
      </c>
      <c r="S137" t="str">
        <f>IF(ISNUMBER(SEARCH(ZAKL_DATA!$B$18,FU!$U137)),U137,"")</f>
        <v/>
      </c>
      <c r="T137" t="str">
        <f t="array" ref="T137">IFERROR(INDEX($S$3:$S$6255,SMALL(IF(ISNUMBER(SEARCH("",$S$3:$S$6255)),ROW($S$1:$S$6253),""),ROW(S135))),"")</f>
        <v/>
      </c>
      <c r="U137" t="s">
        <v>3919</v>
      </c>
      <c r="V137">
        <v>510432</v>
      </c>
    </row>
    <row r="138" spans="1:22" ht="12.75" customHeight="1">
      <c r="A138" s="300"/>
      <c r="B138" s="300"/>
      <c r="C138" s="300"/>
      <c r="D138" s="304">
        <f>IF(ISNUMBER(SEARCH(ZAKL_DATA!$B$14,E138)),MAX($D$2:D137)+1,0)</f>
        <v>136</v>
      </c>
      <c r="E138" s="305" t="s">
        <v>629</v>
      </c>
      <c r="F138" s="306">
        <v>2909</v>
      </c>
      <c r="G138" s="307"/>
      <c r="H138" s="308" t="str">
        <f>IFERROR(VLOOKUP(ROWS($H$3:H138),$D$3:$E$204,2,0),"")</f>
        <v>PACOV</v>
      </c>
      <c r="I138" s="300"/>
      <c r="J138" s="318" t="s">
        <v>830</v>
      </c>
      <c r="K138" s="332" t="s">
        <v>1139</v>
      </c>
      <c r="M138" s="361">
        <f>IF(ISNUMBER(SEARCH(ZAKL_DATA!$B$29,N138)),MAX($M$2:M137)+1,0)</f>
        <v>0</v>
      </c>
      <c r="N138" s="387" t="s">
        <v>1771</v>
      </c>
      <c r="O138" s="389" t="s">
        <v>2732</v>
      </c>
      <c r="P138" s="362"/>
      <c r="Q138" s="345" t="str">
        <f>IFERROR(VLOOKUP(ROWS($Q$3:Q138),$M$3:$N$1699,2,0),"")</f>
        <v/>
      </c>
      <c r="S138" t="str">
        <f>IF(ISNUMBER(SEARCH(ZAKL_DATA!$B$18,FU!$U138)),U138,"")</f>
        <v/>
      </c>
      <c r="T138" t="str">
        <f t="array" ref="T138">IFERROR(INDEX($S$3:$S$6255,SMALL(IF(ISNUMBER(SEARCH("",$S$3:$S$6255)),ROW($S$1:$S$6253),""),ROW(S136))),"")</f>
        <v/>
      </c>
      <c r="U138" t="s">
        <v>3920</v>
      </c>
      <c r="V138">
        <v>510483</v>
      </c>
    </row>
    <row r="139" spans="1:22" ht="12.75" customHeight="1">
      <c r="A139" s="300"/>
      <c r="B139" s="300"/>
      <c r="C139" s="300"/>
      <c r="D139" s="304">
        <f>IF(ISNUMBER(SEARCH(ZAKL_DATA!$B$14,E139)),MAX($D$2:D138)+1,0)</f>
        <v>137</v>
      </c>
      <c r="E139" s="305" t="s">
        <v>630</v>
      </c>
      <c r="F139" s="306">
        <v>2910</v>
      </c>
      <c r="G139" s="307"/>
      <c r="H139" s="308" t="str">
        <f>IFERROR(VLOOKUP(ROWS($H$3:H139),$D$3:$E$204,2,0),"")</f>
        <v>PELHŘIMOV</v>
      </c>
      <c r="I139" s="300"/>
      <c r="J139" s="318" t="s">
        <v>831</v>
      </c>
      <c r="K139" s="332" t="s">
        <v>1140</v>
      </c>
      <c r="M139" s="361">
        <f>IF(ISNUMBER(SEARCH(ZAKL_DATA!$B$29,N139)),MAX($M$2:M138)+1,0)</f>
        <v>0</v>
      </c>
      <c r="N139" s="387" t="s">
        <v>1772</v>
      </c>
      <c r="O139" s="389" t="s">
        <v>2733</v>
      </c>
      <c r="P139" s="362"/>
      <c r="Q139" s="345" t="str">
        <f>IFERROR(VLOOKUP(ROWS($Q$3:Q139),$M$3:$N$1699,2,0),"")</f>
        <v/>
      </c>
      <c r="S139" t="str">
        <f>IF(ISNUMBER(SEARCH(ZAKL_DATA!$B$18,FU!$U139)),U139,"")</f>
        <v/>
      </c>
      <c r="T139" t="str">
        <f t="array" ref="T139">IFERROR(INDEX($S$3:$S$6255,SMALL(IF(ISNUMBER(SEARCH("",$S$3:$S$6255)),ROW($S$1:$S$6253),""),ROW(S137))),"")</f>
        <v/>
      </c>
      <c r="U139" t="s">
        <v>3920</v>
      </c>
      <c r="V139">
        <v>510491</v>
      </c>
    </row>
    <row r="140" spans="1:22" ht="12.75" customHeight="1">
      <c r="A140" s="300"/>
      <c r="B140" s="300"/>
      <c r="C140" s="300"/>
      <c r="D140" s="304">
        <f>IF(ISNUMBER(SEARCH(ZAKL_DATA!$B$14,E140)),MAX($D$2:D139)+1,0)</f>
        <v>138</v>
      </c>
      <c r="E140" s="305" t="s">
        <v>631</v>
      </c>
      <c r="F140" s="306">
        <v>2911</v>
      </c>
      <c r="G140" s="307"/>
      <c r="H140" s="308" t="str">
        <f>IFERROR(VLOOKUP(ROWS($H$3:H140),$D$3:$E$204,2,0),"")</f>
        <v>TELČ</v>
      </c>
      <c r="I140" s="300"/>
      <c r="J140" s="318" t="s">
        <v>832</v>
      </c>
      <c r="K140" s="332" t="s">
        <v>1141</v>
      </c>
      <c r="M140" s="361">
        <f>IF(ISNUMBER(SEARCH(ZAKL_DATA!$B$29,N140)),MAX($M$2:M139)+1,0)</f>
        <v>0</v>
      </c>
      <c r="N140" s="387" t="s">
        <v>1773</v>
      </c>
      <c r="O140" s="389" t="s">
        <v>2734</v>
      </c>
      <c r="P140" s="362"/>
      <c r="Q140" s="345" t="str">
        <f>IFERROR(VLOOKUP(ROWS($Q$3:Q140),$M$3:$N$1699,2,0),"")</f>
        <v/>
      </c>
      <c r="S140" t="str">
        <f>IF(ISNUMBER(SEARCH(ZAKL_DATA!$B$18,FU!$U140)),U140,"")</f>
        <v/>
      </c>
      <c r="T140" t="str">
        <f t="array" ref="T140">IFERROR(INDEX($S$3:$S$6255,SMALL(IF(ISNUMBER(SEARCH("",$S$3:$S$6255)),ROW($S$1:$S$6253),""),ROW(S138))),"")</f>
        <v/>
      </c>
      <c r="U140" t="s">
        <v>3921</v>
      </c>
      <c r="V140">
        <v>510556</v>
      </c>
    </row>
    <row r="141" spans="1:22" ht="12.75" customHeight="1">
      <c r="A141" s="300"/>
      <c r="B141" s="300"/>
      <c r="C141" s="300"/>
      <c r="D141" s="304">
        <f>IF(ISNUMBER(SEARCH(ZAKL_DATA!$B$14,E141)),MAX($D$2:D140)+1,0)</f>
        <v>139</v>
      </c>
      <c r="E141" s="305" t="s">
        <v>632</v>
      </c>
      <c r="F141" s="306">
        <v>2912</v>
      </c>
      <c r="G141" s="307"/>
      <c r="H141" s="308" t="str">
        <f>IFERROR(VLOOKUP(ROWS($H$3:H141),$D$3:$E$204,2,0),"")</f>
        <v>TŘEBÍČ</v>
      </c>
      <c r="I141" s="300"/>
      <c r="J141" s="318" t="s">
        <v>833</v>
      </c>
      <c r="K141" s="332" t="s">
        <v>1142</v>
      </c>
      <c r="M141" s="361">
        <f>IF(ISNUMBER(SEARCH(ZAKL_DATA!$B$29,N141)),MAX($M$2:M140)+1,0)</f>
        <v>0</v>
      </c>
      <c r="N141" s="387" t="s">
        <v>1774</v>
      </c>
      <c r="O141" s="389" t="s">
        <v>2735</v>
      </c>
      <c r="P141" s="362"/>
      <c r="Q141" s="345" t="str">
        <f>IFERROR(VLOOKUP(ROWS($Q$3:Q141),$M$3:$N$1699,2,0),"")</f>
        <v/>
      </c>
      <c r="S141" t="str">
        <f>IF(ISNUMBER(SEARCH(ZAKL_DATA!$B$18,FU!$U141)),U141,"")</f>
        <v/>
      </c>
      <c r="T141" t="str">
        <f t="array" ref="T141">IFERROR(INDEX($S$3:$S$6255,SMALL(IF(ISNUMBER(SEARCH("",$S$3:$S$6255)),ROW($S$1:$S$6253),""),ROW(S139))),"")</f>
        <v/>
      </c>
      <c r="U141" t="s">
        <v>3922</v>
      </c>
      <c r="V141">
        <v>510645</v>
      </c>
    </row>
    <row r="142" spans="1:22" ht="12.75" customHeight="1">
      <c r="A142" s="300"/>
      <c r="B142" s="300"/>
      <c r="C142" s="300"/>
      <c r="D142" s="304">
        <f>IF(ISNUMBER(SEARCH(ZAKL_DATA!$B$14,E142)),MAX($D$2:D141)+1,0)</f>
        <v>140</v>
      </c>
      <c r="E142" s="305" t="s">
        <v>633</v>
      </c>
      <c r="F142" s="306">
        <v>2913</v>
      </c>
      <c r="G142" s="307"/>
      <c r="H142" s="308" t="str">
        <f>IFERROR(VLOOKUP(ROWS($H$3:H142),$D$3:$E$204,2,0),"")</f>
        <v>VELKÉ MEZIŘÍČÍ</v>
      </c>
      <c r="I142" s="300"/>
      <c r="J142" s="318" t="s">
        <v>834</v>
      </c>
      <c r="K142" s="332" t="s">
        <v>1143</v>
      </c>
      <c r="M142" s="361">
        <f>IF(ISNUMBER(SEARCH(ZAKL_DATA!$B$29,N142)),MAX($M$2:M141)+1,0)</f>
        <v>0</v>
      </c>
      <c r="N142" s="387" t="s">
        <v>1648</v>
      </c>
      <c r="O142" s="389" t="s">
        <v>2606</v>
      </c>
      <c r="P142" s="362"/>
      <c r="Q142" s="345" t="str">
        <f>IFERROR(VLOOKUP(ROWS($Q$3:Q142),$M$3:$N$1699,2,0),"")</f>
        <v/>
      </c>
      <c r="S142" t="str">
        <f>IF(ISNUMBER(SEARCH(ZAKL_DATA!$B$18,FU!$U142)),U142,"")</f>
        <v/>
      </c>
      <c r="T142" t="str">
        <f t="array" ref="T142">IFERROR(INDEX($S$3:$S$6255,SMALL(IF(ISNUMBER(SEARCH("",$S$3:$S$6255)),ROW($S$1:$S$6253),""),ROW(S140))),"")</f>
        <v/>
      </c>
      <c r="U142" t="s">
        <v>3923</v>
      </c>
      <c r="V142">
        <v>510882</v>
      </c>
    </row>
    <row r="143" spans="1:22" ht="12.75" customHeight="1">
      <c r="A143" s="300"/>
      <c r="B143" s="300"/>
      <c r="C143" s="300"/>
      <c r="D143" s="304">
        <f>IF(ISNUMBER(SEARCH(ZAKL_DATA!$B$14,E143)),MAX($D$2:D142)+1,0)</f>
        <v>141</v>
      </c>
      <c r="E143" s="305" t="s">
        <v>634</v>
      </c>
      <c r="F143" s="306">
        <v>2914</v>
      </c>
      <c r="G143" s="307"/>
      <c r="H143" s="308" t="str">
        <f>IFERROR(VLOOKUP(ROWS($H$3:H143),$D$3:$E$204,2,0),"")</f>
        <v>ŽĎÁR NAD SÁZAVOU</v>
      </c>
      <c r="I143" s="300"/>
      <c r="J143" s="318" t="s">
        <v>835</v>
      </c>
      <c r="K143" s="332" t="s">
        <v>1144</v>
      </c>
      <c r="M143" s="361">
        <f>IF(ISNUMBER(SEARCH(ZAKL_DATA!$B$29,N143)),MAX($M$2:M142)+1,0)</f>
        <v>0</v>
      </c>
      <c r="N143" s="387" t="s">
        <v>1783</v>
      </c>
      <c r="O143" s="389" t="s">
        <v>2736</v>
      </c>
      <c r="P143" s="362"/>
      <c r="Q143" s="345" t="str">
        <f>IFERROR(VLOOKUP(ROWS($Q$3:Q143),$M$3:$N$1699,2,0),"")</f>
        <v/>
      </c>
      <c r="S143" t="str">
        <f>IF(ISNUMBER(SEARCH(ZAKL_DATA!$B$18,FU!$U143)),U143,"")</f>
        <v/>
      </c>
      <c r="T143" t="str">
        <f t="array" ref="T143">IFERROR(INDEX($S$3:$S$6255,SMALL(IF(ISNUMBER(SEARCH("",$S$3:$S$6255)),ROW($S$1:$S$6253),""),ROW(S141))),"")</f>
        <v/>
      </c>
      <c r="U143" t="s">
        <v>3924</v>
      </c>
      <c r="V143">
        <v>510891</v>
      </c>
    </row>
    <row r="144" spans="1:22" ht="12.75" customHeight="1">
      <c r="A144" s="300"/>
      <c r="B144" s="300"/>
      <c r="C144" s="300"/>
      <c r="D144" s="304">
        <f>IF(ISNUMBER(SEARCH(ZAKL_DATA!$B$14,E144)),MAX($D$2:D143)+1,0)</f>
        <v>142</v>
      </c>
      <c r="E144" s="305" t="s">
        <v>635</v>
      </c>
      <c r="F144" s="306">
        <v>3001</v>
      </c>
      <c r="G144" s="307"/>
      <c r="H144" s="308" t="str">
        <f>IFERROR(VLOOKUP(ROWS($H$3:H144),$D$3:$E$204,2,0),"")</f>
        <v>BRNO I</v>
      </c>
      <c r="I144" s="300"/>
      <c r="J144" s="318" t="s">
        <v>836</v>
      </c>
      <c r="K144" s="332" t="s">
        <v>1145</v>
      </c>
      <c r="M144" s="361">
        <f>IF(ISNUMBER(SEARCH(ZAKL_DATA!$B$29,N144)),MAX($M$2:M143)+1,0)</f>
        <v>0</v>
      </c>
      <c r="N144" s="387" t="s">
        <v>1663</v>
      </c>
      <c r="O144" s="389" t="s">
        <v>2737</v>
      </c>
      <c r="P144" s="362"/>
      <c r="Q144" s="345" t="str">
        <f>IFERROR(VLOOKUP(ROWS($Q$3:Q144),$M$3:$N$1699,2,0),"")</f>
        <v/>
      </c>
      <c r="S144" t="str">
        <f>IF(ISNUMBER(SEARCH(ZAKL_DATA!$B$18,FU!$U144)),U144,"")</f>
        <v/>
      </c>
      <c r="T144" t="str">
        <f t="array" ref="T144">IFERROR(INDEX($S$3:$S$6255,SMALL(IF(ISNUMBER(SEARCH("",$S$3:$S$6255)),ROW($S$1:$S$6253),""),ROW(S142))),"")</f>
        <v/>
      </c>
      <c r="U144" t="s">
        <v>3925</v>
      </c>
      <c r="V144">
        <v>510939</v>
      </c>
    </row>
    <row r="145" spans="1:22" ht="12.75" customHeight="1">
      <c r="A145" s="300"/>
      <c r="B145" s="300"/>
      <c r="C145" s="300"/>
      <c r="D145" s="304">
        <f>IF(ISNUMBER(SEARCH(ZAKL_DATA!$B$14,E145)),MAX($D$2:D144)+1,0)</f>
        <v>143</v>
      </c>
      <c r="E145" s="305" t="s">
        <v>636</v>
      </c>
      <c r="F145" s="306">
        <v>3002</v>
      </c>
      <c r="G145" s="307"/>
      <c r="H145" s="308" t="str">
        <f>IFERROR(VLOOKUP(ROWS($H$3:H145),$D$3:$E$204,2,0),"")</f>
        <v>BRNO II</v>
      </c>
      <c r="I145" s="300"/>
      <c r="J145" s="318" t="s">
        <v>837</v>
      </c>
      <c r="K145" s="332" t="s">
        <v>1146</v>
      </c>
      <c r="M145" s="361">
        <f>IF(ISNUMBER(SEARCH(ZAKL_DATA!$B$29,N145)),MAX($M$2:M144)+1,0)</f>
        <v>0</v>
      </c>
      <c r="N145" s="387" t="s">
        <v>1789</v>
      </c>
      <c r="O145" s="389" t="s">
        <v>2738</v>
      </c>
      <c r="P145" s="362"/>
      <c r="Q145" s="345" t="str">
        <f>IFERROR(VLOOKUP(ROWS($Q$3:Q145),$M$3:$N$1699,2,0),"")</f>
        <v/>
      </c>
      <c r="S145" t="str">
        <f>IF(ISNUMBER(SEARCH(ZAKL_DATA!$B$18,FU!$U145)),U145,"")</f>
        <v/>
      </c>
      <c r="T145" t="str">
        <f t="array" ref="T145">IFERROR(INDEX($S$3:$S$6255,SMALL(IF(ISNUMBER(SEARCH("",$S$3:$S$6255)),ROW($S$1:$S$6253),""),ROW(S143))),"")</f>
        <v/>
      </c>
      <c r="U145" t="s">
        <v>3926</v>
      </c>
      <c r="V145">
        <v>510980</v>
      </c>
    </row>
    <row r="146" spans="1:22" ht="12.75" customHeight="1">
      <c r="A146" s="300"/>
      <c r="B146" s="300"/>
      <c r="C146" s="300"/>
      <c r="D146" s="304">
        <f>IF(ISNUMBER(SEARCH(ZAKL_DATA!$B$14,E146)),MAX($D$2:D145)+1,0)</f>
        <v>144</v>
      </c>
      <c r="E146" s="305" t="s">
        <v>637</v>
      </c>
      <c r="F146" s="306">
        <v>3003</v>
      </c>
      <c r="G146" s="307"/>
      <c r="H146" s="308" t="str">
        <f>IFERROR(VLOOKUP(ROWS($H$3:H146),$D$3:$E$204,2,0),"")</f>
        <v>BRNO III</v>
      </c>
      <c r="I146" s="300"/>
      <c r="J146" s="318" t="s">
        <v>838</v>
      </c>
      <c r="K146" s="332" t="s">
        <v>1147</v>
      </c>
      <c r="M146" s="361">
        <f>IF(ISNUMBER(SEARCH(ZAKL_DATA!$B$29,N146)),MAX($M$2:M145)+1,0)</f>
        <v>0</v>
      </c>
      <c r="N146" s="387" t="s">
        <v>1664</v>
      </c>
      <c r="O146" s="389" t="s">
        <v>2739</v>
      </c>
      <c r="P146" s="362"/>
      <c r="Q146" s="345" t="str">
        <f>IFERROR(VLOOKUP(ROWS($Q$3:Q146),$M$3:$N$1699,2,0),"")</f>
        <v/>
      </c>
      <c r="S146" t="str">
        <f>IF(ISNUMBER(SEARCH(ZAKL_DATA!$B$18,FU!$U146)),U146,"")</f>
        <v/>
      </c>
      <c r="T146" t="str">
        <f t="array" ref="T146">IFERROR(INDEX($S$3:$S$6255,SMALL(IF(ISNUMBER(SEARCH("",$S$3:$S$6255)),ROW($S$1:$S$6253),""),ROW(S144))),"")</f>
        <v/>
      </c>
      <c r="U146" t="s">
        <v>3927</v>
      </c>
      <c r="V146">
        <v>511021</v>
      </c>
    </row>
    <row r="147" spans="1:22" ht="12.75" customHeight="1">
      <c r="A147" s="300"/>
      <c r="B147" s="300"/>
      <c r="C147" s="300"/>
      <c r="D147" s="304">
        <f>IF(ISNUMBER(SEARCH(ZAKL_DATA!$B$14,E147)),MAX($D$2:D146)+1,0)</f>
        <v>145</v>
      </c>
      <c r="E147" s="305" t="s">
        <v>638</v>
      </c>
      <c r="F147" s="306">
        <v>3004</v>
      </c>
      <c r="G147" s="307"/>
      <c r="H147" s="308" t="str">
        <f>IFERROR(VLOOKUP(ROWS($H$3:H147),$D$3:$E$204,2,0),"")</f>
        <v>BRNO IV</v>
      </c>
      <c r="I147" s="300"/>
      <c r="J147" s="318" t="s">
        <v>839</v>
      </c>
      <c r="K147" s="332" t="s">
        <v>1148</v>
      </c>
      <c r="M147" s="361">
        <f>IF(ISNUMBER(SEARCH(ZAKL_DATA!$B$29,N147)),MAX($M$2:M146)+1,0)</f>
        <v>0</v>
      </c>
      <c r="N147" s="387" t="s">
        <v>1790</v>
      </c>
      <c r="O147" s="388" t="s">
        <v>2740</v>
      </c>
      <c r="P147" s="362"/>
      <c r="Q147" s="345" t="str">
        <f>IFERROR(VLOOKUP(ROWS($Q$3:Q147),$M$3:$N$1699,2,0),"")</f>
        <v/>
      </c>
      <c r="S147" t="str">
        <f>IF(ISNUMBER(SEARCH(ZAKL_DATA!$B$18,FU!$U147)),U147,"")</f>
        <v/>
      </c>
      <c r="T147" t="str">
        <f t="array" ref="T147">IFERROR(INDEX($S$3:$S$6255,SMALL(IF(ISNUMBER(SEARCH("",$S$3:$S$6255)),ROW($S$1:$S$6253),""),ROW(S145))),"")</f>
        <v/>
      </c>
      <c r="U147" t="s">
        <v>3928</v>
      </c>
      <c r="V147">
        <v>511081</v>
      </c>
    </row>
    <row r="148" spans="1:22" ht="12.75" customHeight="1">
      <c r="A148" s="300"/>
      <c r="B148" s="300"/>
      <c r="C148" s="300"/>
      <c r="D148" s="304">
        <f>IF(ISNUMBER(SEARCH(ZAKL_DATA!$B$14,E148)),MAX($D$2:D147)+1,0)</f>
        <v>146</v>
      </c>
      <c r="E148" s="305" t="s">
        <v>639</v>
      </c>
      <c r="F148" s="306">
        <v>3005</v>
      </c>
      <c r="G148" s="307"/>
      <c r="H148" s="308" t="str">
        <f>IFERROR(VLOOKUP(ROWS($H$3:H148),$D$3:$E$204,2,0),"")</f>
        <v>BRNO VENKOV</v>
      </c>
      <c r="I148" s="300"/>
      <c r="J148" s="318" t="s">
        <v>840</v>
      </c>
      <c r="K148" s="332" t="s">
        <v>1149</v>
      </c>
      <c r="M148" s="361">
        <f>IF(ISNUMBER(SEARCH(ZAKL_DATA!$B$29,N148)),MAX($M$2:M147)+1,0)</f>
        <v>0</v>
      </c>
      <c r="N148" s="387" t="s">
        <v>1665</v>
      </c>
      <c r="O148" s="389" t="s">
        <v>2741</v>
      </c>
      <c r="P148" s="362"/>
      <c r="Q148" s="345" t="str">
        <f>IFERROR(VLOOKUP(ROWS($Q$3:Q148),$M$3:$N$1699,2,0),"")</f>
        <v/>
      </c>
      <c r="S148" t="str">
        <f>IF(ISNUMBER(SEARCH(ZAKL_DATA!$B$18,FU!$U148)),U148,"")</f>
        <v/>
      </c>
      <c r="T148" t="str">
        <f t="array" ref="T148">IFERROR(INDEX($S$3:$S$6255,SMALL(IF(ISNUMBER(SEARCH("",$S$3:$S$6255)),ROW($S$1:$S$6253),""),ROW(S146))),"")</f>
        <v/>
      </c>
      <c r="U148" t="s">
        <v>3929</v>
      </c>
      <c r="V148">
        <v>511161</v>
      </c>
    </row>
    <row r="149" spans="1:22" ht="12.75" customHeight="1">
      <c r="A149" s="300"/>
      <c r="B149" s="300"/>
      <c r="C149" s="300"/>
      <c r="D149" s="304">
        <f>IF(ISNUMBER(SEARCH(ZAKL_DATA!$B$14,E149)),MAX($D$2:D148)+1,0)</f>
        <v>147</v>
      </c>
      <c r="E149" s="305" t="s">
        <v>640</v>
      </c>
      <c r="F149" s="306">
        <v>3006</v>
      </c>
      <c r="G149" s="307"/>
      <c r="H149" s="308" t="str">
        <f>IFERROR(VLOOKUP(ROWS($H$3:H149),$D$3:$E$204,2,0),"")</f>
        <v>BLANSKO</v>
      </c>
      <c r="I149" s="300"/>
      <c r="J149" s="318" t="s">
        <v>841</v>
      </c>
      <c r="K149" s="332" t="s">
        <v>1150</v>
      </c>
      <c r="M149" s="361">
        <f>IF(ISNUMBER(SEARCH(ZAKL_DATA!$B$29,N149)),MAX($M$2:M148)+1,0)</f>
        <v>0</v>
      </c>
      <c r="N149" s="387" t="s">
        <v>1666</v>
      </c>
      <c r="O149" s="389" t="s">
        <v>2742</v>
      </c>
      <c r="P149" s="362"/>
      <c r="Q149" s="345" t="str">
        <f>IFERROR(VLOOKUP(ROWS($Q$3:Q149),$M$3:$N$1699,2,0),"")</f>
        <v/>
      </c>
      <c r="S149" t="str">
        <f>IF(ISNUMBER(SEARCH(ZAKL_DATA!$B$18,FU!$U149)),U149,"")</f>
        <v/>
      </c>
      <c r="T149" t="str">
        <f t="array" ref="T149">IFERROR(INDEX($S$3:$S$6255,SMALL(IF(ISNUMBER(SEARCH("",$S$3:$S$6255)),ROW($S$1:$S$6253),""),ROW(S147))),"")</f>
        <v/>
      </c>
      <c r="U149" t="s">
        <v>3930</v>
      </c>
      <c r="V149">
        <v>511242</v>
      </c>
    </row>
    <row r="150" spans="1:22" ht="12.75" customHeight="1">
      <c r="A150" s="300"/>
      <c r="B150" s="300"/>
      <c r="C150" s="300"/>
      <c r="D150" s="304">
        <f>IF(ISNUMBER(SEARCH(ZAKL_DATA!$B$14,E150)),MAX($D$2:D149)+1,0)</f>
        <v>148</v>
      </c>
      <c r="E150" s="305" t="s">
        <v>641</v>
      </c>
      <c r="F150" s="306">
        <v>3007</v>
      </c>
      <c r="G150" s="307"/>
      <c r="H150" s="308" t="str">
        <f>IFERROR(VLOOKUP(ROWS($H$3:H150),$D$3:$E$204,2,0),"")</f>
        <v>BOSKOVICE</v>
      </c>
      <c r="I150" s="300"/>
      <c r="J150" s="318" t="s">
        <v>842</v>
      </c>
      <c r="K150" s="332" t="s">
        <v>1151</v>
      </c>
      <c r="M150" s="361">
        <f>IF(ISNUMBER(SEARCH(ZAKL_DATA!$B$29,N150)),MAX($M$2:M149)+1,0)</f>
        <v>0</v>
      </c>
      <c r="N150" s="387" t="s">
        <v>1667</v>
      </c>
      <c r="O150" s="389" t="s">
        <v>2743</v>
      </c>
      <c r="P150" s="362"/>
      <c r="Q150" s="345" t="str">
        <f>IFERROR(VLOOKUP(ROWS($Q$3:Q150),$M$3:$N$1699,2,0),"")</f>
        <v/>
      </c>
      <c r="S150" t="str">
        <f>IF(ISNUMBER(SEARCH(ZAKL_DATA!$B$18,FU!$U150)),U150,"")</f>
        <v/>
      </c>
      <c r="T150" t="str">
        <f t="array" ref="T150">IFERROR(INDEX($S$3:$S$6255,SMALL(IF(ISNUMBER(SEARCH("",$S$3:$S$6255)),ROW($S$1:$S$6253),""),ROW(S148))),"")</f>
        <v/>
      </c>
      <c r="U150" t="s">
        <v>3931</v>
      </c>
      <c r="V150">
        <v>511307</v>
      </c>
    </row>
    <row r="151" spans="1:22" ht="12.75" customHeight="1">
      <c r="A151" s="300"/>
      <c r="B151" s="300"/>
      <c r="C151" s="300"/>
      <c r="D151" s="304">
        <f>IF(ISNUMBER(SEARCH(ZAKL_DATA!$B$14,E151)),MAX($D$2:D150)+1,0)</f>
        <v>149</v>
      </c>
      <c r="E151" s="305" t="s">
        <v>642</v>
      </c>
      <c r="F151" s="306">
        <v>3008</v>
      </c>
      <c r="G151" s="307"/>
      <c r="H151" s="308" t="str">
        <f>IFERROR(VLOOKUP(ROWS($H$3:H151),$D$3:$E$204,2,0),"")</f>
        <v>BŘECLAV</v>
      </c>
      <c r="I151" s="300"/>
      <c r="J151" s="318" t="s">
        <v>843</v>
      </c>
      <c r="K151" s="332" t="s">
        <v>1152</v>
      </c>
      <c r="M151" s="361">
        <f>IF(ISNUMBER(SEARCH(ZAKL_DATA!$B$29,N151)),MAX($M$2:M150)+1,0)</f>
        <v>0</v>
      </c>
      <c r="N151" s="387" t="s">
        <v>1668</v>
      </c>
      <c r="O151" s="389" t="s">
        <v>2744</v>
      </c>
      <c r="P151" s="362"/>
      <c r="Q151" s="345" t="str">
        <f>IFERROR(VLOOKUP(ROWS($Q$3:Q151),$M$3:$N$1699,2,0),"")</f>
        <v/>
      </c>
      <c r="S151" t="str">
        <f>IF(ISNUMBER(SEARCH(ZAKL_DATA!$B$18,FU!$U151)),U151,"")</f>
        <v/>
      </c>
      <c r="T151" t="str">
        <f t="array" ref="T151">IFERROR(INDEX($S$3:$S$6255,SMALL(IF(ISNUMBER(SEARCH("",$S$3:$S$6255)),ROW($S$1:$S$6253),""),ROW(S149))),"")</f>
        <v/>
      </c>
      <c r="U151" t="s">
        <v>3932</v>
      </c>
      <c r="V151">
        <v>511382</v>
      </c>
    </row>
    <row r="152" spans="1:22" ht="12.75" customHeight="1">
      <c r="A152" s="300"/>
      <c r="B152" s="300"/>
      <c r="C152" s="300"/>
      <c r="D152" s="304">
        <f>IF(ISNUMBER(SEARCH(ZAKL_DATA!$B$14,E152)),MAX($D$2:D151)+1,0)</f>
        <v>150</v>
      </c>
      <c r="E152" s="305" t="s">
        <v>643</v>
      </c>
      <c r="F152" s="306">
        <v>3009</v>
      </c>
      <c r="G152" s="307"/>
      <c r="H152" s="308" t="str">
        <f>IFERROR(VLOOKUP(ROWS($H$3:H152),$D$3:$E$204,2,0),"")</f>
        <v>BUČOVICE</v>
      </c>
      <c r="I152" s="300"/>
      <c r="J152" s="318" t="s">
        <v>844</v>
      </c>
      <c r="K152" s="332" t="s">
        <v>1153</v>
      </c>
      <c r="M152" s="361">
        <f>IF(ISNUMBER(SEARCH(ZAKL_DATA!$B$29,N152)),MAX($M$2:M151)+1,0)</f>
        <v>0</v>
      </c>
      <c r="N152" s="387" t="s">
        <v>1669</v>
      </c>
      <c r="O152" s="389" t="s">
        <v>2745</v>
      </c>
      <c r="P152" s="362"/>
      <c r="Q152" s="345" t="str">
        <f>IFERROR(VLOOKUP(ROWS($Q$3:Q152),$M$3:$N$1699,2,0),"")</f>
        <v/>
      </c>
      <c r="S152" t="str">
        <f>IF(ISNUMBER(SEARCH(ZAKL_DATA!$B$18,FU!$U152)),U152,"")</f>
        <v/>
      </c>
      <c r="T152" t="str">
        <f t="array" ref="T152">IFERROR(INDEX($S$3:$S$6255,SMALL(IF(ISNUMBER(SEARCH("",$S$3:$S$6255)),ROW($S$1:$S$6253),""),ROW(S150))),"")</f>
        <v/>
      </c>
      <c r="U152" t="s">
        <v>3932</v>
      </c>
      <c r="V152">
        <v>511412</v>
      </c>
    </row>
    <row r="153" spans="1:22" ht="12.75" customHeight="1">
      <c r="A153" s="300"/>
      <c r="B153" s="300"/>
      <c r="C153" s="300"/>
      <c r="D153" s="304">
        <f>IF(ISNUMBER(SEARCH(ZAKL_DATA!$B$14,E153)),MAX($D$2:D152)+1,0)</f>
        <v>151</v>
      </c>
      <c r="E153" s="305" t="s">
        <v>644</v>
      </c>
      <c r="F153" s="306">
        <v>3010</v>
      </c>
      <c r="G153" s="307"/>
      <c r="H153" s="308" t="str">
        <f>IFERROR(VLOOKUP(ROWS($H$3:H153),$D$3:$E$204,2,0),"")</f>
        <v>HODONÍN</v>
      </c>
      <c r="I153" s="300"/>
      <c r="J153" s="318" t="s">
        <v>845</v>
      </c>
      <c r="K153" s="332" t="s">
        <v>1154</v>
      </c>
      <c r="M153" s="361">
        <f>IF(ISNUMBER(SEARCH(ZAKL_DATA!$B$29,N153)),MAX($M$2:M152)+1,0)</f>
        <v>0</v>
      </c>
      <c r="N153" s="387" t="s">
        <v>1670</v>
      </c>
      <c r="O153" s="389" t="s">
        <v>2746</v>
      </c>
      <c r="P153" s="362"/>
      <c r="Q153" s="345" t="str">
        <f>IFERROR(VLOOKUP(ROWS($Q$3:Q153),$M$3:$N$1699,2,0),"")</f>
        <v/>
      </c>
      <c r="S153" t="str">
        <f>IF(ISNUMBER(SEARCH(ZAKL_DATA!$B$18,FU!$U153)),U153,"")</f>
        <v/>
      </c>
      <c r="T153" t="str">
        <f t="array" ref="T153">IFERROR(INDEX($S$3:$S$6255,SMALL(IF(ISNUMBER(SEARCH("",$S$3:$S$6255)),ROW($S$1:$S$6253),""),ROW(S151))),"")</f>
        <v/>
      </c>
      <c r="U153" t="s">
        <v>3933</v>
      </c>
      <c r="V153">
        <v>511587</v>
      </c>
    </row>
    <row r="154" spans="1:22" ht="12.75" customHeight="1">
      <c r="A154" s="300"/>
      <c r="B154" s="300"/>
      <c r="C154" s="300"/>
      <c r="D154" s="304">
        <f>IF(ISNUMBER(SEARCH(ZAKL_DATA!$B$14,E154)),MAX($D$2:D153)+1,0)</f>
        <v>152</v>
      </c>
      <c r="E154" s="305" t="s">
        <v>645</v>
      </c>
      <c r="F154" s="306">
        <v>3011</v>
      </c>
      <c r="G154" s="307"/>
      <c r="H154" s="308" t="str">
        <f>IFERROR(VLOOKUP(ROWS($H$3:H154),$D$3:$E$204,2,0),"")</f>
        <v>HUSTOPEČE</v>
      </c>
      <c r="I154" s="300"/>
      <c r="J154" s="318" t="s">
        <v>846</v>
      </c>
      <c r="K154" s="332" t="s">
        <v>1155</v>
      </c>
      <c r="M154" s="361">
        <f>IF(ISNUMBER(SEARCH(ZAKL_DATA!$B$29,N154)),MAX($M$2:M153)+1,0)</f>
        <v>0</v>
      </c>
      <c r="N154" s="387" t="s">
        <v>2747</v>
      </c>
      <c r="O154" s="389" t="s">
        <v>2748</v>
      </c>
      <c r="P154" s="362"/>
      <c r="Q154" s="345" t="str">
        <f>IFERROR(VLOOKUP(ROWS($Q$3:Q154),$M$3:$N$1699,2,0),"")</f>
        <v/>
      </c>
      <c r="S154" t="str">
        <f>IF(ISNUMBER(SEARCH(ZAKL_DATA!$B$18,FU!$U154)),U154,"")</f>
        <v/>
      </c>
      <c r="T154" t="str">
        <f t="array" ref="T154">IFERROR(INDEX($S$3:$S$6255,SMALL(IF(ISNUMBER(SEARCH("",$S$3:$S$6255)),ROW($S$1:$S$6253),""),ROW(S152))),"")</f>
        <v/>
      </c>
      <c r="U154" t="s">
        <v>3934</v>
      </c>
      <c r="V154">
        <v>511633</v>
      </c>
    </row>
    <row r="155" spans="1:22" ht="12.75" customHeight="1">
      <c r="A155" s="300"/>
      <c r="B155" s="300"/>
      <c r="C155" s="300"/>
      <c r="D155" s="304">
        <f>IF(ISNUMBER(SEARCH(ZAKL_DATA!$B$14,E155)),MAX($D$2:D154)+1,0)</f>
        <v>153</v>
      </c>
      <c r="E155" s="305" t="s">
        <v>646</v>
      </c>
      <c r="F155" s="306">
        <v>3012</v>
      </c>
      <c r="G155" s="307"/>
      <c r="H155" s="308" t="str">
        <f>IFERROR(VLOOKUP(ROWS($H$3:H155),$D$3:$E$204,2,0),"")</f>
        <v>IVANČICE</v>
      </c>
      <c r="I155" s="300"/>
      <c r="J155" s="318" t="s">
        <v>847</v>
      </c>
      <c r="K155" s="332" t="s">
        <v>1156</v>
      </c>
      <c r="M155" s="361">
        <f>IF(ISNUMBER(SEARCH(ZAKL_DATA!$B$29,N155)),MAX($M$2:M154)+1,0)</f>
        <v>0</v>
      </c>
      <c r="N155" s="387" t="s">
        <v>1796</v>
      </c>
      <c r="O155" s="389" t="s">
        <v>2749</v>
      </c>
      <c r="P155" s="362"/>
      <c r="Q155" s="345" t="str">
        <f>IFERROR(VLOOKUP(ROWS($Q$3:Q155),$M$3:$N$1699,2,0),"")</f>
        <v/>
      </c>
      <c r="S155" t="str">
        <f>IF(ISNUMBER(SEARCH(ZAKL_DATA!$B$18,FU!$U155)),U155,"")</f>
        <v/>
      </c>
      <c r="T155" t="str">
        <f t="array" ref="T155">IFERROR(INDEX($S$3:$S$6255,SMALL(IF(ISNUMBER(SEARCH("",$S$3:$S$6255)),ROW($S$1:$S$6253),""),ROW(S153))),"")</f>
        <v/>
      </c>
      <c r="U155" t="s">
        <v>3935</v>
      </c>
      <c r="V155">
        <v>511935</v>
      </c>
    </row>
    <row r="156" spans="1:22" ht="12.75" customHeight="1">
      <c r="A156" s="300"/>
      <c r="B156" s="300"/>
      <c r="C156" s="300"/>
      <c r="D156" s="304">
        <f>IF(ISNUMBER(SEARCH(ZAKL_DATA!$B$14,E156)),MAX($D$2:D155)+1,0)</f>
        <v>154</v>
      </c>
      <c r="E156" s="305" t="s">
        <v>647</v>
      </c>
      <c r="F156" s="306">
        <v>3013</v>
      </c>
      <c r="G156" s="307"/>
      <c r="H156" s="308" t="str">
        <f>IFERROR(VLOOKUP(ROWS($H$3:H156),$D$3:$E$204,2,0),"")</f>
        <v>KYJOV</v>
      </c>
      <c r="I156" s="300"/>
      <c r="J156" s="318" t="s">
        <v>848</v>
      </c>
      <c r="K156" s="332" t="s">
        <v>1157</v>
      </c>
      <c r="M156" s="361">
        <f>IF(ISNUMBER(SEARCH(ZAKL_DATA!$B$29,N156)),MAX($M$2:M155)+1,0)</f>
        <v>0</v>
      </c>
      <c r="N156" s="387" t="s">
        <v>1799</v>
      </c>
      <c r="O156" s="389" t="s">
        <v>2750</v>
      </c>
      <c r="P156" s="362"/>
      <c r="Q156" s="345" t="str">
        <f>IFERROR(VLOOKUP(ROWS($Q$3:Q156),$M$3:$N$1699,2,0),"")</f>
        <v/>
      </c>
      <c r="S156" t="str">
        <f>IF(ISNUMBER(SEARCH(ZAKL_DATA!$B$18,FU!$U156)),U156,"")</f>
        <v/>
      </c>
      <c r="T156" t="str">
        <f t="array" ref="T156">IFERROR(INDEX($S$3:$S$6255,SMALL(IF(ISNUMBER(SEARCH("",$S$3:$S$6255)),ROW($S$1:$S$6253),""),ROW(S154))),"")</f>
        <v/>
      </c>
      <c r="U156" t="s">
        <v>3936</v>
      </c>
      <c r="V156">
        <v>511951</v>
      </c>
    </row>
    <row r="157" spans="1:22" ht="12.75" customHeight="1">
      <c r="A157" s="300"/>
      <c r="B157" s="300"/>
      <c r="C157" s="300"/>
      <c r="D157" s="304">
        <f>IF(ISNUMBER(SEARCH(ZAKL_DATA!$B$14,E157)),MAX($D$2:D156)+1,0)</f>
        <v>155</v>
      </c>
      <c r="E157" s="305" t="s">
        <v>648</v>
      </c>
      <c r="F157" s="306">
        <v>3014</v>
      </c>
      <c r="G157" s="307"/>
      <c r="H157" s="308" t="str">
        <f>IFERROR(VLOOKUP(ROWS($H$3:H157),$D$3:$E$204,2,0),"")</f>
        <v>MIKULOV</v>
      </c>
      <c r="I157" s="300"/>
      <c r="J157" s="318" t="s">
        <v>849</v>
      </c>
      <c r="K157" s="332" t="s">
        <v>1158</v>
      </c>
      <c r="M157" s="361">
        <f>IF(ISNUMBER(SEARCH(ZAKL_DATA!$B$29,N157)),MAX($M$2:M156)+1,0)</f>
        <v>0</v>
      </c>
      <c r="N157" s="387" t="s">
        <v>1677</v>
      </c>
      <c r="O157" s="389" t="s">
        <v>2751</v>
      </c>
      <c r="P157" s="362"/>
      <c r="Q157" s="345" t="str">
        <f>IFERROR(VLOOKUP(ROWS($Q$3:Q157),$M$3:$N$1699,2,0),"")</f>
        <v/>
      </c>
      <c r="S157" t="str">
        <f>IF(ISNUMBER(SEARCH(ZAKL_DATA!$B$18,FU!$U157)),U157,"")</f>
        <v/>
      </c>
      <c r="T157" t="str">
        <f t="array" ref="T157">IFERROR(INDEX($S$3:$S$6255,SMALL(IF(ISNUMBER(SEARCH("",$S$3:$S$6255)),ROW($S$1:$S$6253),""),ROW(S155))),"")</f>
        <v/>
      </c>
      <c r="U157" t="s">
        <v>3937</v>
      </c>
      <c r="V157">
        <v>511986</v>
      </c>
    </row>
    <row r="158" spans="1:22" ht="12.75" customHeight="1">
      <c r="A158" s="300"/>
      <c r="B158" s="300"/>
      <c r="C158" s="300"/>
      <c r="D158" s="304">
        <f>IF(ISNUMBER(SEARCH(ZAKL_DATA!$B$14,E158)),MAX($D$2:D157)+1,0)</f>
        <v>156</v>
      </c>
      <c r="E158" s="305" t="s">
        <v>649</v>
      </c>
      <c r="F158" s="306">
        <v>3015</v>
      </c>
      <c r="G158" s="307"/>
      <c r="H158" s="308" t="str">
        <f>IFERROR(VLOOKUP(ROWS($H$3:H158),$D$3:$E$204,2,0),"")</f>
        <v>MORAVSKÝ KRUMLOV</v>
      </c>
      <c r="I158" s="300"/>
      <c r="J158" s="318" t="s">
        <v>850</v>
      </c>
      <c r="K158" s="332" t="s">
        <v>1159</v>
      </c>
      <c r="M158" s="361">
        <f>IF(ISNUMBER(SEARCH(ZAKL_DATA!$B$29,N158)),MAX($M$2:M157)+1,0)</f>
        <v>0</v>
      </c>
      <c r="N158" s="387" t="s">
        <v>2752</v>
      </c>
      <c r="O158" s="389" t="s">
        <v>2753</v>
      </c>
      <c r="P158" s="362"/>
      <c r="Q158" s="345" t="str">
        <f>IFERROR(VLOOKUP(ROWS($Q$3:Q158),$M$3:$N$1699,2,0),"")</f>
        <v/>
      </c>
      <c r="S158" t="str">
        <f>IF(ISNUMBER(SEARCH(ZAKL_DATA!$B$18,FU!$U158)),U158,"")</f>
        <v/>
      </c>
      <c r="T158" t="str">
        <f t="array" ref="T158">IFERROR(INDEX($S$3:$S$6255,SMALL(IF(ISNUMBER(SEARCH("",$S$3:$S$6255)),ROW($S$1:$S$6253),""),ROW(S156))),"")</f>
        <v/>
      </c>
      <c r="U158" t="s">
        <v>3937</v>
      </c>
      <c r="V158">
        <v>512028</v>
      </c>
    </row>
    <row r="159" spans="1:22" ht="12.75" customHeight="1">
      <c r="A159" s="300"/>
      <c r="B159" s="300"/>
      <c r="C159" s="300"/>
      <c r="D159" s="304">
        <f>IF(ISNUMBER(SEARCH(ZAKL_DATA!$B$14,E159)),MAX($D$2:D158)+1,0)</f>
        <v>157</v>
      </c>
      <c r="E159" s="305" t="s">
        <v>650</v>
      </c>
      <c r="F159" s="306">
        <v>3016</v>
      </c>
      <c r="G159" s="307"/>
      <c r="H159" s="308" t="str">
        <f>IFERROR(VLOOKUP(ROWS($H$3:H159),$D$3:$E$204,2,0),"")</f>
        <v>SLAVKOV U BRNA</v>
      </c>
      <c r="I159" s="300"/>
      <c r="J159" s="318" t="s">
        <v>851</v>
      </c>
      <c r="K159" s="332" t="s">
        <v>1160</v>
      </c>
      <c r="M159" s="361">
        <f>IF(ISNUMBER(SEARCH(ZAKL_DATA!$B$29,N159)),MAX($M$2:M158)+1,0)</f>
        <v>0</v>
      </c>
      <c r="N159" s="387" t="s">
        <v>1678</v>
      </c>
      <c r="O159" s="389" t="s">
        <v>2754</v>
      </c>
      <c r="P159" s="362"/>
      <c r="Q159" s="345" t="str">
        <f>IFERROR(VLOOKUP(ROWS($Q$3:Q159),$M$3:$N$1699,2,0),"")</f>
        <v/>
      </c>
      <c r="S159" t="str">
        <f>IF(ISNUMBER(SEARCH(ZAKL_DATA!$B$18,FU!$U159)),U159,"")</f>
        <v/>
      </c>
      <c r="T159" t="str">
        <f t="array" ref="T159">IFERROR(INDEX($S$3:$S$6255,SMALL(IF(ISNUMBER(SEARCH("",$S$3:$S$6255)),ROW($S$1:$S$6253),""),ROW(S157))),"")</f>
        <v/>
      </c>
      <c r="U159" t="s">
        <v>3938</v>
      </c>
      <c r="V159">
        <v>512176</v>
      </c>
    </row>
    <row r="160" spans="1:22" ht="12.75" customHeight="1">
      <c r="A160" s="300"/>
      <c r="B160" s="300"/>
      <c r="C160" s="300"/>
      <c r="D160" s="304">
        <f>IF(ISNUMBER(SEARCH(ZAKL_DATA!$B$14,E160)),MAX($D$2:D159)+1,0)</f>
        <v>158</v>
      </c>
      <c r="E160" s="305" t="s">
        <v>651</v>
      </c>
      <c r="F160" s="306">
        <v>3017</v>
      </c>
      <c r="G160" s="307"/>
      <c r="H160" s="308" t="str">
        <f>IFERROR(VLOOKUP(ROWS($H$3:H160),$D$3:$E$204,2,0),"")</f>
        <v>TIŠNOV</v>
      </c>
      <c r="I160" s="300"/>
      <c r="J160" s="318" t="s">
        <v>852</v>
      </c>
      <c r="K160" s="332" t="s">
        <v>1161</v>
      </c>
      <c r="M160" s="361">
        <f>IF(ISNUMBER(SEARCH(ZAKL_DATA!$B$29,N160)),MAX($M$2:M159)+1,0)</f>
        <v>0</v>
      </c>
      <c r="N160" s="387" t="s">
        <v>1679</v>
      </c>
      <c r="O160" s="389" t="s">
        <v>2755</v>
      </c>
      <c r="P160" s="362"/>
      <c r="Q160" s="345" t="str">
        <f>IFERROR(VLOOKUP(ROWS($Q$3:Q160),$M$3:$N$1699,2,0),"")</f>
        <v/>
      </c>
      <c r="S160" t="str">
        <f>IF(ISNUMBER(SEARCH(ZAKL_DATA!$B$18,FU!$U160)),U160,"")</f>
        <v/>
      </c>
      <c r="T160" t="str">
        <f t="array" ref="T160">IFERROR(INDEX($S$3:$S$6255,SMALL(IF(ISNUMBER(SEARCH("",$S$3:$S$6255)),ROW($S$1:$S$6253),""),ROW(S158))),"")</f>
        <v/>
      </c>
      <c r="U160" t="s">
        <v>3939</v>
      </c>
      <c r="V160">
        <v>512184</v>
      </c>
    </row>
    <row r="161" spans="1:22" ht="12.75" customHeight="1">
      <c r="A161" s="300"/>
      <c r="B161" s="300"/>
      <c r="C161" s="300"/>
      <c r="D161" s="304">
        <f>IF(ISNUMBER(SEARCH(ZAKL_DATA!$B$14,E161)),MAX($D$2:D160)+1,0)</f>
        <v>159</v>
      </c>
      <c r="E161" s="305" t="s">
        <v>652</v>
      </c>
      <c r="F161" s="306">
        <v>3018</v>
      </c>
      <c r="G161" s="307"/>
      <c r="H161" s="308" t="str">
        <f>IFERROR(VLOOKUP(ROWS($H$3:H161),$D$3:$E$204,2,0),"")</f>
        <v>VESELÍ NAD MORAVOU</v>
      </c>
      <c r="I161" s="300"/>
      <c r="J161" s="319" t="s">
        <v>853</v>
      </c>
      <c r="K161" s="332" t="s">
        <v>1162</v>
      </c>
      <c r="M161" s="361">
        <f>IF(ISNUMBER(SEARCH(ZAKL_DATA!$B$29,N161)),MAX($M$2:M160)+1,0)</f>
        <v>0</v>
      </c>
      <c r="N161" s="387" t="s">
        <v>1680</v>
      </c>
      <c r="O161" s="389" t="s">
        <v>2756</v>
      </c>
      <c r="P161" s="362"/>
      <c r="Q161" s="345" t="str">
        <f>IFERROR(VLOOKUP(ROWS($Q$3:Q161),$M$3:$N$1699,2,0),"")</f>
        <v/>
      </c>
      <c r="S161" t="str">
        <f>IF(ISNUMBER(SEARCH(ZAKL_DATA!$B$18,FU!$U161)),U161,"")</f>
        <v/>
      </c>
      <c r="T161" t="str">
        <f t="array" ref="T161">IFERROR(INDEX($S$3:$S$6255,SMALL(IF(ISNUMBER(SEARCH("",$S$3:$S$6255)),ROW($S$1:$S$6253),""),ROW(S159))),"")</f>
        <v/>
      </c>
      <c r="U161" t="s">
        <v>3940</v>
      </c>
      <c r="V161">
        <v>512192</v>
      </c>
    </row>
    <row r="162" spans="1:22" ht="12.75" customHeight="1">
      <c r="A162" s="300"/>
      <c r="B162" s="300"/>
      <c r="C162" s="300"/>
      <c r="D162" s="304">
        <f>IF(ISNUMBER(SEARCH(ZAKL_DATA!$B$14,E162)),MAX($D$2:D161)+1,0)</f>
        <v>160</v>
      </c>
      <c r="E162" s="305" t="s">
        <v>653</v>
      </c>
      <c r="F162" s="306">
        <v>3019</v>
      </c>
      <c r="G162" s="307"/>
      <c r="H162" s="308" t="str">
        <f>IFERROR(VLOOKUP(ROWS($H$3:H162),$D$3:$E$204,2,0),"")</f>
        <v>VYŠKOV</v>
      </c>
      <c r="I162" s="300"/>
      <c r="J162" s="318" t="s">
        <v>854</v>
      </c>
      <c r="K162" s="332" t="s">
        <v>434</v>
      </c>
      <c r="M162" s="361">
        <f>IF(ISNUMBER(SEARCH(ZAKL_DATA!$B$29,N162)),MAX($M$2:M161)+1,0)</f>
        <v>0</v>
      </c>
      <c r="N162" s="387" t="s">
        <v>1805</v>
      </c>
      <c r="O162" s="389" t="s">
        <v>2757</v>
      </c>
      <c r="P162" s="362"/>
      <c r="Q162" s="345" t="str">
        <f>IFERROR(VLOOKUP(ROWS($Q$3:Q162),$M$3:$N$1699,2,0),"")</f>
        <v/>
      </c>
      <c r="S162" t="str">
        <f>IF(ISNUMBER(SEARCH(ZAKL_DATA!$B$18,FU!$U162)),U162,"")</f>
        <v/>
      </c>
      <c r="T162" t="str">
        <f t="array" ref="T162">IFERROR(INDEX($S$3:$S$6255,SMALL(IF(ISNUMBER(SEARCH("",$S$3:$S$6255)),ROW($S$1:$S$6253),""),ROW(S160))),"")</f>
        <v/>
      </c>
      <c r="U162" t="s">
        <v>3941</v>
      </c>
      <c r="V162">
        <v>512231</v>
      </c>
    </row>
    <row r="163" spans="1:22" ht="12.75" customHeight="1">
      <c r="A163" s="300"/>
      <c r="B163" s="300"/>
      <c r="C163" s="300"/>
      <c r="D163" s="304">
        <f>IF(ISNUMBER(SEARCH(ZAKL_DATA!$B$14,E163)),MAX($D$2:D162)+1,0)</f>
        <v>161</v>
      </c>
      <c r="E163" s="305" t="s">
        <v>654</v>
      </c>
      <c r="F163" s="306">
        <v>3020</v>
      </c>
      <c r="G163" s="307"/>
      <c r="H163" s="308" t="str">
        <f>IFERROR(VLOOKUP(ROWS($H$3:H163),$D$3:$E$204,2,0),"")</f>
        <v>ZNOJMO</v>
      </c>
      <c r="I163" s="300"/>
      <c r="J163" s="318" t="s">
        <v>855</v>
      </c>
      <c r="K163" s="332" t="s">
        <v>1163</v>
      </c>
      <c r="M163" s="361">
        <f>IF(ISNUMBER(SEARCH(ZAKL_DATA!$B$29,N163)),MAX($M$2:M162)+1,0)</f>
        <v>0</v>
      </c>
      <c r="N163" s="387" t="s">
        <v>1811</v>
      </c>
      <c r="O163" s="389" t="s">
        <v>2758</v>
      </c>
      <c r="P163" s="362"/>
      <c r="Q163" s="345" t="str">
        <f>IFERROR(VLOOKUP(ROWS($Q$3:Q163),$M$3:$N$1699,2,0),"")</f>
        <v/>
      </c>
      <c r="S163" t="str">
        <f>IF(ISNUMBER(SEARCH(ZAKL_DATA!$B$18,FU!$U163)),U163,"")</f>
        <v/>
      </c>
      <c r="T163" t="str">
        <f t="array" ref="T163">IFERROR(INDEX($S$3:$S$6255,SMALL(IF(ISNUMBER(SEARCH("",$S$3:$S$6255)),ROW($S$1:$S$6253),""),ROW(S161))),"")</f>
        <v/>
      </c>
      <c r="U163" t="s">
        <v>3942</v>
      </c>
      <c r="V163">
        <v>512281</v>
      </c>
    </row>
    <row r="164" spans="1:22" ht="12.75" customHeight="1">
      <c r="A164" s="300"/>
      <c r="B164" s="300"/>
      <c r="C164" s="300"/>
      <c r="D164" s="304">
        <f>IF(ISNUMBER(SEARCH(ZAKL_DATA!$B$14,E164)),MAX($D$2:D163)+1,0)</f>
        <v>162</v>
      </c>
      <c r="E164" s="305" t="s">
        <v>655</v>
      </c>
      <c r="F164" s="306">
        <v>3101</v>
      </c>
      <c r="G164" s="307"/>
      <c r="H164" s="308" t="str">
        <f>IFERROR(VLOOKUP(ROWS($H$3:H164),$D$3:$E$204,2,0),"")</f>
        <v>OLOMOUC</v>
      </c>
      <c r="I164" s="300"/>
      <c r="J164" s="318" t="s">
        <v>856</v>
      </c>
      <c r="K164" s="332" t="s">
        <v>1164</v>
      </c>
      <c r="M164" s="361">
        <f>IF(ISNUMBER(SEARCH(ZAKL_DATA!$B$29,N164)),MAX($M$2:M163)+1,0)</f>
        <v>0</v>
      </c>
      <c r="N164" s="387" t="s">
        <v>1818</v>
      </c>
      <c r="O164" s="389" t="s">
        <v>2759</v>
      </c>
      <c r="P164" s="362"/>
      <c r="Q164" s="345" t="str">
        <f>IFERROR(VLOOKUP(ROWS($Q$3:Q164),$M$3:$N$1699,2,0),"")</f>
        <v/>
      </c>
      <c r="S164" t="str">
        <f>IF(ISNUMBER(SEARCH(ZAKL_DATA!$B$18,FU!$U164)),U164,"")</f>
        <v/>
      </c>
      <c r="T164" t="str">
        <f t="array" ref="T164">IFERROR(INDEX($S$3:$S$6255,SMALL(IF(ISNUMBER(SEARCH("",$S$3:$S$6255)),ROW($S$1:$S$6253),""),ROW(S162))),"")</f>
        <v/>
      </c>
      <c r="U164" t="s">
        <v>3943</v>
      </c>
      <c r="V164">
        <v>512401</v>
      </c>
    </row>
    <row r="165" spans="1:22" ht="12.75" customHeight="1">
      <c r="A165" s="300"/>
      <c r="B165" s="300"/>
      <c r="C165" s="300"/>
      <c r="D165" s="304">
        <f>IF(ISNUMBER(SEARCH(ZAKL_DATA!$B$14,E165)),MAX($D$2:D164)+1,0)</f>
        <v>163</v>
      </c>
      <c r="E165" s="305" t="s">
        <v>656</v>
      </c>
      <c r="F165" s="306">
        <v>3102</v>
      </c>
      <c r="G165" s="307"/>
      <c r="H165" s="308" t="str">
        <f>IFERROR(VLOOKUP(ROWS($H$3:H165),$D$3:$E$204,2,0),"")</f>
        <v>HRANICE</v>
      </c>
      <c r="I165" s="300"/>
      <c r="J165" s="319" t="s">
        <v>857</v>
      </c>
      <c r="K165" s="332" t="s">
        <v>1165</v>
      </c>
      <c r="M165" s="361">
        <f>IF(ISNUMBER(SEARCH(ZAKL_DATA!$B$29,N165)),MAX($M$2:M164)+1,0)</f>
        <v>0</v>
      </c>
      <c r="N165" s="387" t="s">
        <v>1823</v>
      </c>
      <c r="O165" s="389" t="s">
        <v>2760</v>
      </c>
      <c r="P165" s="362"/>
      <c r="Q165" s="345" t="str">
        <f>IFERROR(VLOOKUP(ROWS($Q$3:Q165),$M$3:$N$1699,2,0),"")</f>
        <v/>
      </c>
      <c r="S165" t="str">
        <f>IF(ISNUMBER(SEARCH(ZAKL_DATA!$B$18,FU!$U165)),U165,"")</f>
        <v/>
      </c>
      <c r="T165" t="str">
        <f t="array" ref="T165">IFERROR(INDEX($S$3:$S$6255,SMALL(IF(ISNUMBER(SEARCH("",$S$3:$S$6255)),ROW($S$1:$S$6253),""),ROW(S163))),"")</f>
        <v/>
      </c>
      <c r="U165" t="s">
        <v>3944</v>
      </c>
      <c r="V165">
        <v>512532</v>
      </c>
    </row>
    <row r="166" spans="1:22" ht="12.75" customHeight="1">
      <c r="A166" s="300"/>
      <c r="B166" s="300"/>
      <c r="C166" s="300"/>
      <c r="D166" s="304">
        <f>IF(ISNUMBER(SEARCH(ZAKL_DATA!$B$14,E166)),MAX($D$2:D165)+1,0)</f>
        <v>164</v>
      </c>
      <c r="E166" s="305" t="s">
        <v>657</v>
      </c>
      <c r="F166" s="306">
        <v>3103</v>
      </c>
      <c r="G166" s="307"/>
      <c r="H166" s="308" t="str">
        <f>IFERROR(VLOOKUP(ROWS($H$3:H166),$D$3:$E$204,2,0),"")</f>
        <v>JESENÍK</v>
      </c>
      <c r="I166" s="300"/>
      <c r="J166" s="318" t="s">
        <v>858</v>
      </c>
      <c r="K166" s="332" t="s">
        <v>1166</v>
      </c>
      <c r="M166" s="361">
        <f>IF(ISNUMBER(SEARCH(ZAKL_DATA!$B$29,N166)),MAX($M$2:M165)+1,0)</f>
        <v>0</v>
      </c>
      <c r="N166" s="387" t="s">
        <v>1825</v>
      </c>
      <c r="O166" s="389" t="s">
        <v>2761</v>
      </c>
      <c r="P166" s="362"/>
      <c r="Q166" s="345" t="str">
        <f>IFERROR(VLOOKUP(ROWS($Q$3:Q166),$M$3:$N$1699,2,0),"")</f>
        <v/>
      </c>
      <c r="S166" t="str">
        <f>IF(ISNUMBER(SEARCH(ZAKL_DATA!$B$18,FU!$U166)),U166,"")</f>
        <v/>
      </c>
      <c r="T166" t="str">
        <f t="array" ref="T166">IFERROR(INDEX($S$3:$S$6255,SMALL(IF(ISNUMBER(SEARCH("",$S$3:$S$6255)),ROW($S$1:$S$6253),""),ROW(S164))),"")</f>
        <v/>
      </c>
      <c r="U166" t="s">
        <v>3945</v>
      </c>
      <c r="V166">
        <v>512745</v>
      </c>
    </row>
    <row r="167" spans="1:22" ht="12.75" customHeight="1">
      <c r="A167" s="300"/>
      <c r="B167" s="300"/>
      <c r="C167" s="300"/>
      <c r="D167" s="304">
        <f>IF(ISNUMBER(SEARCH(ZAKL_DATA!$B$14,E167)),MAX($D$2:D166)+1,0)</f>
        <v>165</v>
      </c>
      <c r="E167" s="305" t="s">
        <v>658</v>
      </c>
      <c r="F167" s="306">
        <v>3104</v>
      </c>
      <c r="G167" s="307"/>
      <c r="H167" s="308" t="str">
        <f>IFERROR(VLOOKUP(ROWS($H$3:H167),$D$3:$E$204,2,0),"")</f>
        <v>KONICE</v>
      </c>
      <c r="I167" s="300"/>
      <c r="J167" s="318" t="s">
        <v>859</v>
      </c>
      <c r="K167" s="332" t="s">
        <v>1167</v>
      </c>
      <c r="M167" s="361">
        <f>IF(ISNUMBER(SEARCH(ZAKL_DATA!$B$29,N167)),MAX($M$2:M166)+1,0)</f>
        <v>0</v>
      </c>
      <c r="N167" s="387" t="s">
        <v>1826</v>
      </c>
      <c r="O167" s="389" t="s">
        <v>2762</v>
      </c>
      <c r="P167" s="362"/>
      <c r="Q167" s="345" t="str">
        <f>IFERROR(VLOOKUP(ROWS($Q$3:Q167),$M$3:$N$1699,2,0),"")</f>
        <v/>
      </c>
      <c r="S167" t="str">
        <f>IF(ISNUMBER(SEARCH(ZAKL_DATA!$B$18,FU!$U167)),U167,"")</f>
        <v/>
      </c>
      <c r="T167" t="str">
        <f t="array" ref="T167">IFERROR(INDEX($S$3:$S$6255,SMALL(IF(ISNUMBER(SEARCH("",$S$3:$S$6255)),ROW($S$1:$S$6253),""),ROW(S165))),"")</f>
        <v/>
      </c>
      <c r="U167" t="s">
        <v>3945</v>
      </c>
      <c r="V167">
        <v>512800</v>
      </c>
    </row>
    <row r="168" spans="1:22" ht="12.75" customHeight="1">
      <c r="A168" s="300"/>
      <c r="B168" s="300"/>
      <c r="C168" s="300"/>
      <c r="D168" s="304">
        <f>IF(ISNUMBER(SEARCH(ZAKL_DATA!$B$14,E168)),MAX($D$2:D167)+1,0)</f>
        <v>166</v>
      </c>
      <c r="E168" s="305" t="s">
        <v>659</v>
      </c>
      <c r="F168" s="306">
        <v>3105</v>
      </c>
      <c r="G168" s="307"/>
      <c r="H168" s="308" t="str">
        <f>IFERROR(VLOOKUP(ROWS($H$3:H168),$D$3:$E$204,2,0),"")</f>
        <v>LITOVEL</v>
      </c>
      <c r="I168" s="300"/>
      <c r="J168" s="318" t="s">
        <v>860</v>
      </c>
      <c r="K168" s="332" t="s">
        <v>1168</v>
      </c>
      <c r="M168" s="361">
        <f>IF(ISNUMBER(SEARCH(ZAKL_DATA!$B$29,N168)),MAX($M$2:M167)+1,0)</f>
        <v>0</v>
      </c>
      <c r="N168" s="387" t="s">
        <v>2763</v>
      </c>
      <c r="O168" s="388" t="s">
        <v>2764</v>
      </c>
      <c r="P168" s="362"/>
      <c r="Q168" s="345" t="str">
        <f>IFERROR(VLOOKUP(ROWS($Q$3:Q168),$M$3:$N$1699,2,0),"")</f>
        <v/>
      </c>
      <c r="S168" t="str">
        <f>IF(ISNUMBER(SEARCH(ZAKL_DATA!$B$18,FU!$U168)),U168,"")</f>
        <v/>
      </c>
      <c r="T168" t="str">
        <f t="array" ref="T168">IFERROR(INDEX($S$3:$S$6255,SMALL(IF(ISNUMBER(SEARCH("",$S$3:$S$6255)),ROW($S$1:$S$6253),""),ROW(S166))),"")</f>
        <v/>
      </c>
      <c r="U168" t="s">
        <v>3945</v>
      </c>
      <c r="V168">
        <v>512826</v>
      </c>
    </row>
    <row r="169" spans="1:22" ht="12.75" customHeight="1">
      <c r="A169" s="300"/>
      <c r="B169" s="300"/>
      <c r="C169" s="300"/>
      <c r="D169" s="304">
        <f>IF(ISNUMBER(SEARCH(ZAKL_DATA!$B$14,E169)),MAX($D$2:D168)+1,0)</f>
        <v>167</v>
      </c>
      <c r="E169" s="305" t="s">
        <v>660</v>
      </c>
      <c r="F169" s="306">
        <v>3106</v>
      </c>
      <c r="G169" s="307"/>
      <c r="H169" s="308" t="str">
        <f>IFERROR(VLOOKUP(ROWS($H$3:H169),$D$3:$E$204,2,0),"")</f>
        <v>PROSTĚJOV</v>
      </c>
      <c r="I169" s="300"/>
      <c r="J169" s="318" t="s">
        <v>861</v>
      </c>
      <c r="K169" s="332" t="s">
        <v>1169</v>
      </c>
      <c r="M169" s="361">
        <f>IF(ISNUMBER(SEARCH(ZAKL_DATA!$B$29,N169)),MAX($M$2:M168)+1,0)</f>
        <v>0</v>
      </c>
      <c r="N169" s="387" t="s">
        <v>1836</v>
      </c>
      <c r="O169" s="388" t="s">
        <v>2765</v>
      </c>
      <c r="P169" s="362"/>
      <c r="Q169" s="345" t="str">
        <f>IFERROR(VLOOKUP(ROWS($Q$3:Q169),$M$3:$N$1699,2,0),"")</f>
        <v/>
      </c>
      <c r="S169" t="str">
        <f>IF(ISNUMBER(SEARCH(ZAKL_DATA!$B$18,FU!$U169)),U169,"")</f>
        <v/>
      </c>
      <c r="T169" t="str">
        <f t="array" ref="T169">IFERROR(INDEX($S$3:$S$6255,SMALL(IF(ISNUMBER(SEARCH("",$S$3:$S$6255)),ROW($S$1:$S$6253),""),ROW(S167))),"")</f>
        <v/>
      </c>
      <c r="U169" t="s">
        <v>3945</v>
      </c>
      <c r="V169">
        <v>512869</v>
      </c>
    </row>
    <row r="170" spans="1:22" ht="12.75" customHeight="1">
      <c r="A170" s="300"/>
      <c r="B170" s="300"/>
      <c r="C170" s="300"/>
      <c r="D170" s="304">
        <f>IF(ISNUMBER(SEARCH(ZAKL_DATA!$B$14,E170)),MAX($D$2:D169)+1,0)</f>
        <v>168</v>
      </c>
      <c r="E170" s="305" t="s">
        <v>661</v>
      </c>
      <c r="F170" s="306">
        <v>3107</v>
      </c>
      <c r="G170" s="307"/>
      <c r="H170" s="308" t="str">
        <f>IFERROR(VLOOKUP(ROWS($H$3:H170),$D$3:$E$204,2,0),"")</f>
        <v>PŘEROV</v>
      </c>
      <c r="I170" s="300"/>
      <c r="J170" s="318" t="s">
        <v>862</v>
      </c>
      <c r="K170" s="332" t="s">
        <v>1170</v>
      </c>
      <c r="M170" s="361">
        <f>IF(ISNUMBER(SEARCH(ZAKL_DATA!$B$29,N170)),MAX($M$2:M169)+1,0)</f>
        <v>0</v>
      </c>
      <c r="N170" s="387" t="s">
        <v>2766</v>
      </c>
      <c r="O170" s="388" t="s">
        <v>2767</v>
      </c>
      <c r="P170" s="362"/>
      <c r="Q170" s="345" t="str">
        <f>IFERROR(VLOOKUP(ROWS($Q$3:Q170),$M$3:$N$1699,2,0),"")</f>
        <v/>
      </c>
      <c r="S170" t="str">
        <f>IF(ISNUMBER(SEARCH(ZAKL_DATA!$B$18,FU!$U170)),U170,"")</f>
        <v/>
      </c>
      <c r="T170" t="str">
        <f t="array" ref="T170">IFERROR(INDEX($S$3:$S$6255,SMALL(IF(ISNUMBER(SEARCH("",$S$3:$S$6255)),ROW($S$1:$S$6253),""),ROW(S168))),"")</f>
        <v/>
      </c>
      <c r="U170" t="s">
        <v>3946</v>
      </c>
      <c r="V170">
        <v>512877</v>
      </c>
    </row>
    <row r="171" spans="1:22" ht="12.75" customHeight="1">
      <c r="A171" s="300"/>
      <c r="B171" s="300"/>
      <c r="C171" s="300"/>
      <c r="D171" s="304">
        <f>IF(ISNUMBER(SEARCH(ZAKL_DATA!$B$14,E171)),MAX($D$2:D170)+1,0)</f>
        <v>169</v>
      </c>
      <c r="E171" s="305" t="s">
        <v>662</v>
      </c>
      <c r="F171" s="306">
        <v>3108</v>
      </c>
      <c r="G171" s="307"/>
      <c r="H171" s="308" t="str">
        <f>IFERROR(VLOOKUP(ROWS($H$3:H171),$D$3:$E$204,2,0),"")</f>
        <v>ŠTERNBERK</v>
      </c>
      <c r="I171" s="300"/>
      <c r="J171" s="318" t="s">
        <v>863</v>
      </c>
      <c r="K171" s="332" t="s">
        <v>1171</v>
      </c>
      <c r="M171" s="361">
        <f>IF(ISNUMBER(SEARCH(ZAKL_DATA!$B$29,N171)),MAX($M$2:M170)+1,0)</f>
        <v>0</v>
      </c>
      <c r="N171" s="387" t="s">
        <v>2768</v>
      </c>
      <c r="O171" s="388" t="s">
        <v>2769</v>
      </c>
      <c r="P171" s="362"/>
      <c r="Q171" s="345" t="str">
        <f>IFERROR(VLOOKUP(ROWS($Q$3:Q171),$M$3:$N$1699,2,0),"")</f>
        <v/>
      </c>
      <c r="S171" t="str">
        <f>IF(ISNUMBER(SEARCH(ZAKL_DATA!$B$18,FU!$U171)),U171,"")</f>
        <v/>
      </c>
      <c r="T171" t="str">
        <f t="array" ref="T171">IFERROR(INDEX($S$3:$S$6255,SMALL(IF(ISNUMBER(SEARCH("",$S$3:$S$6255)),ROW($S$1:$S$6253),""),ROW(S169))),"")</f>
        <v/>
      </c>
      <c r="U171" t="s">
        <v>3947</v>
      </c>
      <c r="V171">
        <v>512893</v>
      </c>
    </row>
    <row r="172" spans="1:22" ht="12.75" customHeight="1">
      <c r="A172" s="300"/>
      <c r="B172" s="300"/>
      <c r="C172" s="300"/>
      <c r="D172" s="304">
        <f>IF(ISNUMBER(SEARCH(ZAKL_DATA!$B$14,E172)),MAX($D$2:D171)+1,0)</f>
        <v>170</v>
      </c>
      <c r="E172" s="305" t="s">
        <v>663</v>
      </c>
      <c r="F172" s="306">
        <v>3109</v>
      </c>
      <c r="G172" s="307"/>
      <c r="H172" s="308" t="str">
        <f>IFERROR(VLOOKUP(ROWS($H$3:H172),$D$3:$E$204,2,0),"")</f>
        <v>ŠUMPERK</v>
      </c>
      <c r="I172" s="300"/>
      <c r="J172" s="318" t="s">
        <v>864</v>
      </c>
      <c r="K172" s="332" t="s">
        <v>1172</v>
      </c>
      <c r="M172" s="361">
        <f>IF(ISNUMBER(SEARCH(ZAKL_DATA!$B$29,N172)),MAX($M$2:M171)+1,0)</f>
        <v>0</v>
      </c>
      <c r="N172" s="387" t="s">
        <v>1839</v>
      </c>
      <c r="O172" s="389" t="s">
        <v>2770</v>
      </c>
      <c r="P172" s="362"/>
      <c r="Q172" s="345" t="str">
        <f>IFERROR(VLOOKUP(ROWS($Q$3:Q172),$M$3:$N$1699,2,0),"")</f>
        <v/>
      </c>
      <c r="S172" t="str">
        <f>IF(ISNUMBER(SEARCH(ZAKL_DATA!$B$18,FU!$U172)),U172,"")</f>
        <v/>
      </c>
      <c r="T172" t="str">
        <f t="array" ref="T172">IFERROR(INDEX($S$3:$S$6255,SMALL(IF(ISNUMBER(SEARCH("",$S$3:$S$6255)),ROW($S$1:$S$6253),""),ROW(S170))),"")</f>
        <v/>
      </c>
      <c r="U172" t="s">
        <v>3948</v>
      </c>
      <c r="V172">
        <v>512907</v>
      </c>
    </row>
    <row r="173" spans="1:22" ht="12.75" customHeight="1">
      <c r="A173" s="300"/>
      <c r="B173" s="300"/>
      <c r="C173" s="300"/>
      <c r="D173" s="304">
        <f>IF(ISNUMBER(SEARCH(ZAKL_DATA!$B$14,E173)),MAX($D$2:D172)+1,0)</f>
        <v>171</v>
      </c>
      <c r="E173" s="305" t="s">
        <v>664</v>
      </c>
      <c r="F173" s="306">
        <v>3110</v>
      </c>
      <c r="G173" s="307"/>
      <c r="H173" s="308" t="str">
        <f>IFERROR(VLOOKUP(ROWS($H$3:H173),$D$3:$E$204,2,0),"")</f>
        <v>ZÁBŘEH</v>
      </c>
      <c r="I173" s="300"/>
      <c r="J173" s="318" t="s">
        <v>865</v>
      </c>
      <c r="K173" s="332" t="s">
        <v>1173</v>
      </c>
      <c r="M173" s="361">
        <f>IF(ISNUMBER(SEARCH(ZAKL_DATA!$B$29,N173)),MAX($M$2:M172)+1,0)</f>
        <v>0</v>
      </c>
      <c r="N173" s="387" t="s">
        <v>1845</v>
      </c>
      <c r="O173" s="388" t="s">
        <v>2771</v>
      </c>
      <c r="P173" s="362"/>
      <c r="Q173" s="345" t="str">
        <f>IFERROR(VLOOKUP(ROWS($Q$3:Q173),$M$3:$N$1699,2,0),"")</f>
        <v/>
      </c>
      <c r="S173" t="str">
        <f>IF(ISNUMBER(SEARCH(ZAKL_DATA!$B$18,FU!$U173)),U173,"")</f>
        <v/>
      </c>
      <c r="T173" t="str">
        <f t="array" ref="T173">IFERROR(INDEX($S$3:$S$6255,SMALL(IF(ISNUMBER(SEARCH("",$S$3:$S$6255)),ROW($S$1:$S$6253),""),ROW(S171))),"")</f>
        <v/>
      </c>
      <c r="U173" t="s">
        <v>3948</v>
      </c>
      <c r="V173">
        <v>512923</v>
      </c>
    </row>
    <row r="174" spans="1:22" ht="12.75" customHeight="1">
      <c r="A174" s="300"/>
      <c r="B174" s="300"/>
      <c r="C174" s="300"/>
      <c r="D174" s="304">
        <f>IF(ISNUMBER(SEARCH(ZAKL_DATA!$B$14,E174)),MAX($D$2:D173)+1,0)</f>
        <v>172</v>
      </c>
      <c r="E174" s="305" t="s">
        <v>665</v>
      </c>
      <c r="F174" s="306">
        <v>3201</v>
      </c>
      <c r="G174" s="307"/>
      <c r="H174" s="308" t="str">
        <f>IFERROR(VLOOKUP(ROWS($H$3:H174),$D$3:$E$204,2,0),"")</f>
        <v>OSTRAVA I</v>
      </c>
      <c r="I174" s="300"/>
      <c r="J174" s="318" t="s">
        <v>866</v>
      </c>
      <c r="K174" s="332" t="s">
        <v>1174</v>
      </c>
      <c r="M174" s="361">
        <f>IF(ISNUMBER(SEARCH(ZAKL_DATA!$B$29,N174)),MAX($M$2:M173)+1,0)</f>
        <v>0</v>
      </c>
      <c r="N174" s="387" t="s">
        <v>1847</v>
      </c>
      <c r="O174" s="389" t="s">
        <v>2772</v>
      </c>
      <c r="P174" s="362"/>
      <c r="Q174" s="345" t="str">
        <f>IFERROR(VLOOKUP(ROWS($Q$3:Q174),$M$3:$N$1699,2,0),"")</f>
        <v/>
      </c>
      <c r="S174" t="str">
        <f>IF(ISNUMBER(SEARCH(ZAKL_DATA!$B$18,FU!$U174)),U174,"")</f>
        <v/>
      </c>
      <c r="T174" t="str">
        <f t="array" ref="T174">IFERROR(INDEX($S$3:$S$6255,SMALL(IF(ISNUMBER(SEARCH("",$S$3:$S$6255)),ROW($S$1:$S$6253),""),ROW(S172))),"")</f>
        <v/>
      </c>
      <c r="U174" t="s">
        <v>3949</v>
      </c>
      <c r="V174">
        <v>512974</v>
      </c>
    </row>
    <row r="175" spans="1:22" ht="12.75" customHeight="1">
      <c r="A175" s="300"/>
      <c r="B175" s="300"/>
      <c r="C175" s="300"/>
      <c r="D175" s="304">
        <f>IF(ISNUMBER(SEARCH(ZAKL_DATA!$B$14,E175)),MAX($D$2:D174)+1,0)</f>
        <v>173</v>
      </c>
      <c r="E175" s="305" t="s">
        <v>666</v>
      </c>
      <c r="F175" s="306">
        <v>3202</v>
      </c>
      <c r="G175" s="307"/>
      <c r="H175" s="308" t="str">
        <f>IFERROR(VLOOKUP(ROWS($H$3:H175),$D$3:$E$204,2,0),"")</f>
        <v>OSTRAVA II</v>
      </c>
      <c r="I175" s="300"/>
      <c r="J175" s="318" t="s">
        <v>867</v>
      </c>
      <c r="K175" s="332" t="s">
        <v>1175</v>
      </c>
      <c r="M175" s="361">
        <f>IF(ISNUMBER(SEARCH(ZAKL_DATA!$B$29,N175)),MAX($M$2:M174)+1,0)</f>
        <v>0</v>
      </c>
      <c r="N175" s="387" t="s">
        <v>1848</v>
      </c>
      <c r="O175" s="388" t="s">
        <v>2773</v>
      </c>
      <c r="P175" s="362"/>
      <c r="Q175" s="345" t="str">
        <f>IFERROR(VLOOKUP(ROWS($Q$3:Q175),$M$3:$N$1699,2,0),"")</f>
        <v/>
      </c>
      <c r="S175" t="str">
        <f>IF(ISNUMBER(SEARCH(ZAKL_DATA!$B$18,FU!$U175)),U175,"")</f>
        <v/>
      </c>
      <c r="T175" t="str">
        <f t="array" ref="T175">IFERROR(INDEX($S$3:$S$6255,SMALL(IF(ISNUMBER(SEARCH("",$S$3:$S$6255)),ROW($S$1:$S$6253),""),ROW(S173))),"")</f>
        <v/>
      </c>
      <c r="U175" t="s">
        <v>3950</v>
      </c>
      <c r="V175">
        <v>512982</v>
      </c>
    </row>
    <row r="176" spans="1:22" ht="12.75" customHeight="1">
      <c r="A176" s="300"/>
      <c r="B176" s="300"/>
      <c r="C176" s="300"/>
      <c r="D176" s="304">
        <f>IF(ISNUMBER(SEARCH(ZAKL_DATA!$B$14,E176)),MAX($D$2:D175)+1,0)</f>
        <v>174</v>
      </c>
      <c r="E176" s="305" t="s">
        <v>667</v>
      </c>
      <c r="F176" s="306">
        <v>3203</v>
      </c>
      <c r="G176" s="307"/>
      <c r="H176" s="308" t="str">
        <f>IFERROR(VLOOKUP(ROWS($H$3:H176),$D$3:$E$204,2,0),"")</f>
        <v>OSTRAVA III</v>
      </c>
      <c r="I176" s="300"/>
      <c r="J176" s="318" t="s">
        <v>868</v>
      </c>
      <c r="K176" s="332" t="s">
        <v>1176</v>
      </c>
      <c r="M176" s="361">
        <f>IF(ISNUMBER(SEARCH(ZAKL_DATA!$B$29,N176)),MAX($M$2:M175)+1,0)</f>
        <v>0</v>
      </c>
      <c r="N176" s="387" t="s">
        <v>1850</v>
      </c>
      <c r="O176" s="389" t="s">
        <v>2774</v>
      </c>
      <c r="P176" s="362"/>
      <c r="Q176" s="345" t="str">
        <f>IFERROR(VLOOKUP(ROWS($Q$3:Q176),$M$3:$N$1699,2,0),"")</f>
        <v/>
      </c>
      <c r="S176" t="str">
        <f>IF(ISNUMBER(SEARCH(ZAKL_DATA!$B$18,FU!$U176)),U176,"")</f>
        <v/>
      </c>
      <c r="T176" t="str">
        <f t="array" ref="T176">IFERROR(INDEX($S$3:$S$6255,SMALL(IF(ISNUMBER(SEARCH("",$S$3:$S$6255)),ROW($S$1:$S$6253),""),ROW(S174))),"")</f>
        <v/>
      </c>
      <c r="U176" t="s">
        <v>3951</v>
      </c>
      <c r="V176">
        <v>512991</v>
      </c>
    </row>
    <row r="177" spans="1:22" ht="12.75" customHeight="1">
      <c r="A177" s="300"/>
      <c r="B177" s="300"/>
      <c r="C177" s="300"/>
      <c r="D177" s="304">
        <f>IF(ISNUMBER(SEARCH(ZAKL_DATA!$B$14,E177)),MAX($D$2:D176)+1,0)</f>
        <v>175</v>
      </c>
      <c r="E177" s="305" t="s">
        <v>668</v>
      </c>
      <c r="F177" s="306">
        <v>3204</v>
      </c>
      <c r="G177" s="307"/>
      <c r="H177" s="308" t="str">
        <f>IFERROR(VLOOKUP(ROWS($H$3:H177),$D$3:$E$204,2,0),"")</f>
        <v>BOHUMÍN</v>
      </c>
      <c r="I177" s="300"/>
      <c r="J177" s="318" t="s">
        <v>869</v>
      </c>
      <c r="K177" s="332" t="s">
        <v>1177</v>
      </c>
      <c r="M177" s="361">
        <f>IF(ISNUMBER(SEARCH(ZAKL_DATA!$B$29,N177)),MAX($M$2:M176)+1,0)</f>
        <v>0</v>
      </c>
      <c r="N177" s="387" t="s">
        <v>1853</v>
      </c>
      <c r="O177" s="388" t="s">
        <v>2775</v>
      </c>
      <c r="P177" s="362"/>
      <c r="Q177" s="345" t="str">
        <f>IFERROR(VLOOKUP(ROWS($Q$3:Q177),$M$3:$N$1699,2,0),"")</f>
        <v/>
      </c>
      <c r="S177" t="str">
        <f>IF(ISNUMBER(SEARCH(ZAKL_DATA!$B$18,FU!$U177)),U177,"")</f>
        <v/>
      </c>
      <c r="T177" t="str">
        <f t="array" ref="T177">IFERROR(INDEX($S$3:$S$6255,SMALL(IF(ISNUMBER(SEARCH("",$S$3:$S$6255)),ROW($S$1:$S$6253),""),ROW(S175))),"")</f>
        <v/>
      </c>
      <c r="U177" t="s">
        <v>3952</v>
      </c>
      <c r="V177">
        <v>513032</v>
      </c>
    </row>
    <row r="178" spans="1:22" ht="12.75" customHeight="1">
      <c r="A178" s="300"/>
      <c r="B178" s="300"/>
      <c r="C178" s="300"/>
      <c r="D178" s="304">
        <f>IF(ISNUMBER(SEARCH(ZAKL_DATA!$B$14,E178)),MAX($D$2:D177)+1,0)</f>
        <v>176</v>
      </c>
      <c r="E178" s="305" t="s">
        <v>669</v>
      </c>
      <c r="F178" s="306">
        <v>3205</v>
      </c>
      <c r="G178" s="307"/>
      <c r="H178" s="308" t="str">
        <f>IFERROR(VLOOKUP(ROWS($H$3:H178),$D$3:$E$204,2,0),"")</f>
        <v>BRUNTÁL</v>
      </c>
      <c r="I178" s="300"/>
      <c r="J178" s="318" t="s">
        <v>870</v>
      </c>
      <c r="K178" s="332" t="s">
        <v>1178</v>
      </c>
      <c r="M178" s="361">
        <f>IF(ISNUMBER(SEARCH(ZAKL_DATA!$B$29,N178)),MAX($M$2:M177)+1,0)</f>
        <v>0</v>
      </c>
      <c r="N178" s="387" t="s">
        <v>1859</v>
      </c>
      <c r="O178" s="389" t="s">
        <v>2776</v>
      </c>
      <c r="P178" s="362"/>
      <c r="Q178" s="345" t="str">
        <f>IFERROR(VLOOKUP(ROWS($Q$3:Q178),$M$3:$N$1699,2,0),"")</f>
        <v/>
      </c>
      <c r="S178" t="str">
        <f>IF(ISNUMBER(SEARCH(ZAKL_DATA!$B$18,FU!$U178)),U178,"")</f>
        <v/>
      </c>
      <c r="T178" t="str">
        <f t="array" ref="T178">IFERROR(INDEX($S$3:$S$6255,SMALL(IF(ISNUMBER(SEARCH("",$S$3:$S$6255)),ROW($S$1:$S$6253),""),ROW(S176))),"")</f>
        <v/>
      </c>
      <c r="U178" t="s">
        <v>3953</v>
      </c>
      <c r="V178">
        <v>513041</v>
      </c>
    </row>
    <row r="179" spans="1:22" ht="12.75" customHeight="1">
      <c r="A179" s="300"/>
      <c r="B179" s="300"/>
      <c r="C179" s="300"/>
      <c r="D179" s="304">
        <f>IF(ISNUMBER(SEARCH(ZAKL_DATA!$B$14,E179)),MAX($D$2:D178)+1,0)</f>
        <v>177</v>
      </c>
      <c r="E179" s="305" t="s">
        <v>670</v>
      </c>
      <c r="F179" s="306">
        <v>3206</v>
      </c>
      <c r="G179" s="307"/>
      <c r="H179" s="308" t="str">
        <f>IFERROR(VLOOKUP(ROWS($H$3:H179),$D$3:$E$204,2,0),"")</f>
        <v>ČESKÝ TĚŠÍN</v>
      </c>
      <c r="I179" s="300"/>
      <c r="J179" s="318" t="s">
        <v>871</v>
      </c>
      <c r="K179" s="332" t="s">
        <v>1179</v>
      </c>
      <c r="M179" s="361">
        <f>IF(ISNUMBER(SEARCH(ZAKL_DATA!$B$29,N179)),MAX($M$2:M178)+1,0)</f>
        <v>0</v>
      </c>
      <c r="N179" s="387" t="s">
        <v>1865</v>
      </c>
      <c r="O179" s="389" t="s">
        <v>2777</v>
      </c>
      <c r="P179" s="362"/>
      <c r="Q179" s="345" t="str">
        <f>IFERROR(VLOOKUP(ROWS($Q$3:Q179),$M$3:$N$1699,2,0),"")</f>
        <v/>
      </c>
      <c r="S179" t="str">
        <f>IF(ISNUMBER(SEARCH(ZAKL_DATA!$B$18,FU!$U179)),U179,"")</f>
        <v/>
      </c>
      <c r="T179" t="str">
        <f t="array" ref="T179">IFERROR(INDEX($S$3:$S$6255,SMALL(IF(ISNUMBER(SEARCH("",$S$3:$S$6255)),ROW($S$1:$S$6253),""),ROW(S177))),"")</f>
        <v/>
      </c>
      <c r="U179" t="s">
        <v>3954</v>
      </c>
      <c r="V179">
        <v>513059</v>
      </c>
    </row>
    <row r="180" spans="1:22" ht="12.75" customHeight="1">
      <c r="A180" s="300"/>
      <c r="B180" s="300"/>
      <c r="C180" s="300"/>
      <c r="D180" s="304">
        <f>IF(ISNUMBER(SEARCH(ZAKL_DATA!$B$14,E180)),MAX($D$2:D179)+1,0)</f>
        <v>178</v>
      </c>
      <c r="E180" s="305" t="s">
        <v>671</v>
      </c>
      <c r="F180" s="306">
        <v>3207</v>
      </c>
      <c r="G180" s="307"/>
      <c r="H180" s="308" t="str">
        <f>IFERROR(VLOOKUP(ROWS($H$3:H180),$D$3:$E$204,2,0),"")</f>
        <v>FRÝDEK-MÍSTEK</v>
      </c>
      <c r="I180" s="300"/>
      <c r="J180" s="318" t="s">
        <v>872</v>
      </c>
      <c r="K180" s="332" t="s">
        <v>1180</v>
      </c>
      <c r="M180" s="361">
        <f>IF(ISNUMBER(SEARCH(ZAKL_DATA!$B$29,N180)),MAX($M$2:M179)+1,0)</f>
        <v>0</v>
      </c>
      <c r="N180" s="387" t="s">
        <v>1866</v>
      </c>
      <c r="O180" s="389" t="s">
        <v>2778</v>
      </c>
      <c r="P180" s="362"/>
      <c r="Q180" s="345" t="str">
        <f>IFERROR(VLOOKUP(ROWS($Q$3:Q180),$M$3:$N$1699,2,0),"")</f>
        <v/>
      </c>
      <c r="S180" t="str">
        <f>IF(ISNUMBER(SEARCH(ZAKL_DATA!$B$18,FU!$U180)),U180,"")</f>
        <v/>
      </c>
      <c r="T180" t="str">
        <f t="array" ref="T180">IFERROR(INDEX($S$3:$S$6255,SMALL(IF(ISNUMBER(SEARCH("",$S$3:$S$6255)),ROW($S$1:$S$6253),""),ROW(S178))),"")</f>
        <v/>
      </c>
      <c r="U180" t="s">
        <v>3955</v>
      </c>
      <c r="V180">
        <v>513067</v>
      </c>
    </row>
    <row r="181" spans="1:22" ht="12.75" customHeight="1">
      <c r="A181" s="300"/>
      <c r="B181" s="300"/>
      <c r="C181" s="300"/>
      <c r="D181" s="304">
        <f>IF(ISNUMBER(SEARCH(ZAKL_DATA!$B$14,E181)),MAX($D$2:D180)+1,0)</f>
        <v>179</v>
      </c>
      <c r="E181" s="305" t="s">
        <v>672</v>
      </c>
      <c r="F181" s="306">
        <v>3208</v>
      </c>
      <c r="G181" s="307"/>
      <c r="H181" s="308" t="str">
        <f>IFERROR(VLOOKUP(ROWS($H$3:H181),$D$3:$E$204,2,0),"")</f>
        <v>FRÝDLANT NAD OSTRAV.</v>
      </c>
      <c r="I181" s="300"/>
      <c r="J181" s="318" t="s">
        <v>873</v>
      </c>
      <c r="K181" s="332" t="s">
        <v>1181</v>
      </c>
      <c r="M181" s="361">
        <f>IF(ISNUMBER(SEARCH(ZAKL_DATA!$B$29,N181)),MAX($M$2:M180)+1,0)</f>
        <v>0</v>
      </c>
      <c r="N181" s="387" t="s">
        <v>1869</v>
      </c>
      <c r="O181" s="389" t="s">
        <v>2779</v>
      </c>
      <c r="P181" s="362"/>
      <c r="Q181" s="345" t="str">
        <f>IFERROR(VLOOKUP(ROWS($Q$3:Q181),$M$3:$N$1699,2,0),"")</f>
        <v/>
      </c>
      <c r="S181" t="str">
        <f>IF(ISNUMBER(SEARCH(ZAKL_DATA!$B$18,FU!$U181)),U181,"")</f>
        <v/>
      </c>
      <c r="T181" t="str">
        <f t="array" ref="T181">IFERROR(INDEX($S$3:$S$6255,SMALL(IF(ISNUMBER(SEARCH("",$S$3:$S$6255)),ROW($S$1:$S$6253),""),ROW(S179))),"")</f>
        <v/>
      </c>
      <c r="U181" t="s">
        <v>3956</v>
      </c>
      <c r="V181">
        <v>513075</v>
      </c>
    </row>
    <row r="182" spans="1:22" ht="12.75" customHeight="1">
      <c r="A182" s="300"/>
      <c r="B182" s="300"/>
      <c r="C182" s="300"/>
      <c r="D182" s="304">
        <f>IF(ISNUMBER(SEARCH(ZAKL_DATA!$B$14,E182)),MAX($D$2:D181)+1,0)</f>
        <v>180</v>
      </c>
      <c r="E182" s="305" t="s">
        <v>673</v>
      </c>
      <c r="F182" s="306">
        <v>3209</v>
      </c>
      <c r="G182" s="307"/>
      <c r="H182" s="308" t="str">
        <f>IFERROR(VLOOKUP(ROWS($H$3:H182),$D$3:$E$204,2,0),"")</f>
        <v>FULNEK</v>
      </c>
      <c r="I182" s="300"/>
      <c r="J182" s="318" t="s">
        <v>874</v>
      </c>
      <c r="K182" s="332" t="s">
        <v>1182</v>
      </c>
      <c r="M182" s="361">
        <f>IF(ISNUMBER(SEARCH(ZAKL_DATA!$B$29,N182)),MAX($M$2:M181)+1,0)</f>
        <v>0</v>
      </c>
      <c r="N182" s="387" t="s">
        <v>1874</v>
      </c>
      <c r="O182" s="389" t="s">
        <v>2780</v>
      </c>
      <c r="P182" s="362"/>
      <c r="Q182" s="345" t="str">
        <f>IFERROR(VLOOKUP(ROWS($Q$3:Q182),$M$3:$N$1699,2,0),"")</f>
        <v/>
      </c>
      <c r="S182" t="str">
        <f>IF(ISNUMBER(SEARCH(ZAKL_DATA!$B$18,FU!$U182)),U182,"")</f>
        <v/>
      </c>
      <c r="T182" t="str">
        <f t="array" ref="T182">IFERROR(INDEX($S$3:$S$6255,SMALL(IF(ISNUMBER(SEARCH("",$S$3:$S$6255)),ROW($S$1:$S$6253),""),ROW(S180))),"")</f>
        <v/>
      </c>
      <c r="U182" t="s">
        <v>3957</v>
      </c>
      <c r="V182">
        <v>513105</v>
      </c>
    </row>
    <row r="183" spans="1:22" ht="12.75" customHeight="1">
      <c r="A183" s="300"/>
      <c r="B183" s="300"/>
      <c r="C183" s="300"/>
      <c r="D183" s="304">
        <f>IF(ISNUMBER(SEARCH(ZAKL_DATA!$B$14,E183)),MAX($D$2:D182)+1,0)</f>
        <v>181</v>
      </c>
      <c r="E183" s="305" t="s">
        <v>674</v>
      </c>
      <c r="F183" s="306">
        <v>3210</v>
      </c>
      <c r="G183" s="307"/>
      <c r="H183" s="308" t="str">
        <f>IFERROR(VLOOKUP(ROWS($H$3:H183),$D$3:$E$204,2,0),"")</f>
        <v>HAVÍŘOV</v>
      </c>
      <c r="I183" s="300"/>
      <c r="J183" s="318" t="s">
        <v>875</v>
      </c>
      <c r="K183" s="332" t="s">
        <v>1183</v>
      </c>
      <c r="M183" s="361">
        <f>IF(ISNUMBER(SEARCH(ZAKL_DATA!$B$29,N183)),MAX($M$2:M182)+1,0)</f>
        <v>0</v>
      </c>
      <c r="N183" s="387" t="s">
        <v>1877</v>
      </c>
      <c r="O183" s="389" t="s">
        <v>2781</v>
      </c>
      <c r="P183" s="362"/>
      <c r="Q183" s="345" t="str">
        <f>IFERROR(VLOOKUP(ROWS($Q$3:Q183),$M$3:$N$1699,2,0),"")</f>
        <v/>
      </c>
      <c r="S183" t="str">
        <f>IF(ISNUMBER(SEARCH(ZAKL_DATA!$B$18,FU!$U183)),U183,"")</f>
        <v/>
      </c>
      <c r="T183" t="str">
        <f t="array" ref="T183">IFERROR(INDEX($S$3:$S$6255,SMALL(IF(ISNUMBER(SEARCH("",$S$3:$S$6255)),ROW($S$1:$S$6253),""),ROW(S181))),"")</f>
        <v/>
      </c>
      <c r="U183" t="s">
        <v>3957</v>
      </c>
      <c r="V183">
        <v>513113</v>
      </c>
    </row>
    <row r="184" spans="1:22" ht="12.75" customHeight="1">
      <c r="A184" s="300"/>
      <c r="B184" s="300"/>
      <c r="C184" s="300"/>
      <c r="D184" s="304">
        <f>IF(ISNUMBER(SEARCH(ZAKL_DATA!$B$14,E184)),MAX($D$2:D183)+1,0)</f>
        <v>182</v>
      </c>
      <c r="E184" s="305" t="s">
        <v>675</v>
      </c>
      <c r="F184" s="306">
        <v>3211</v>
      </c>
      <c r="G184" s="307"/>
      <c r="H184" s="308" t="str">
        <f>IFERROR(VLOOKUP(ROWS($H$3:H184),$D$3:$E$204,2,0),"")</f>
        <v>HLUČÍN</v>
      </c>
      <c r="I184" s="300"/>
      <c r="J184" s="318" t="s">
        <v>876</v>
      </c>
      <c r="K184" s="332" t="s">
        <v>1184</v>
      </c>
      <c r="M184" s="361">
        <f>IF(ISNUMBER(SEARCH(ZAKL_DATA!$B$29,N184)),MAX($M$2:M183)+1,0)</f>
        <v>0</v>
      </c>
      <c r="N184" s="387" t="s">
        <v>1884</v>
      </c>
      <c r="O184" s="389" t="s">
        <v>2782</v>
      </c>
      <c r="P184" s="362"/>
      <c r="Q184" s="345" t="str">
        <f>IFERROR(VLOOKUP(ROWS($Q$3:Q184),$M$3:$N$1699,2,0),"")</f>
        <v/>
      </c>
      <c r="S184" t="str">
        <f>IF(ISNUMBER(SEARCH(ZAKL_DATA!$B$18,FU!$U184)),U184,"")</f>
        <v/>
      </c>
      <c r="T184" t="str">
        <f t="array" ref="T184">IFERROR(INDEX($S$3:$S$6255,SMALL(IF(ISNUMBER(SEARCH("",$S$3:$S$6255)),ROW($S$1:$S$6253),""),ROW(S182))),"")</f>
        <v/>
      </c>
      <c r="U184" t="s">
        <v>3958</v>
      </c>
      <c r="V184">
        <v>513130</v>
      </c>
    </row>
    <row r="185" spans="1:22" ht="12.75" customHeight="1">
      <c r="A185" s="300"/>
      <c r="B185" s="300"/>
      <c r="C185" s="300"/>
      <c r="D185" s="304">
        <f>IF(ISNUMBER(SEARCH(ZAKL_DATA!$B$14,E185)),MAX($D$2:D184)+1,0)</f>
        <v>183</v>
      </c>
      <c r="E185" s="305" t="s">
        <v>676</v>
      </c>
      <c r="F185" s="306">
        <v>3212</v>
      </c>
      <c r="G185" s="307"/>
      <c r="H185" s="308" t="str">
        <f>IFERROR(VLOOKUP(ROWS($H$3:H185),$D$3:$E$204,2,0),"")</f>
        <v>KARVINÁ</v>
      </c>
      <c r="I185" s="300"/>
      <c r="J185" s="318" t="s">
        <v>877</v>
      </c>
      <c r="K185" s="332" t="s">
        <v>1185</v>
      </c>
      <c r="M185" s="361">
        <f>IF(ISNUMBER(SEARCH(ZAKL_DATA!$B$29,N185)),MAX($M$2:M184)+1,0)</f>
        <v>0</v>
      </c>
      <c r="N185" s="387" t="s">
        <v>1885</v>
      </c>
      <c r="O185" s="388" t="s">
        <v>2783</v>
      </c>
      <c r="P185" s="362"/>
      <c r="Q185" s="345" t="str">
        <f>IFERROR(VLOOKUP(ROWS($Q$3:Q185),$M$3:$N$1699,2,0),"")</f>
        <v/>
      </c>
      <c r="S185" t="str">
        <f>IF(ISNUMBER(SEARCH(ZAKL_DATA!$B$18,FU!$U185)),U185,"")</f>
        <v/>
      </c>
      <c r="T185" t="str">
        <f t="array" ref="T185">IFERROR(INDEX($S$3:$S$6255,SMALL(IF(ISNUMBER(SEARCH("",$S$3:$S$6255)),ROW($S$1:$S$6253),""),ROW(S183))),"")</f>
        <v/>
      </c>
      <c r="U185" t="s">
        <v>3959</v>
      </c>
      <c r="V185">
        <v>513148</v>
      </c>
    </row>
    <row r="186" spans="1:22" ht="12.75" customHeight="1">
      <c r="A186" s="300"/>
      <c r="B186" s="300"/>
      <c r="C186" s="300"/>
      <c r="D186" s="304">
        <f>IF(ISNUMBER(SEARCH(ZAKL_DATA!$B$14,E186)),MAX($D$2:D185)+1,0)</f>
        <v>184</v>
      </c>
      <c r="E186" s="305" t="s">
        <v>677</v>
      </c>
      <c r="F186" s="306">
        <v>3213</v>
      </c>
      <c r="G186" s="307"/>
      <c r="H186" s="308" t="str">
        <f>IFERROR(VLOOKUP(ROWS($H$3:H186),$D$3:$E$204,2,0),"")</f>
        <v>KOPŘIVNICE</v>
      </c>
      <c r="I186" s="300"/>
      <c r="J186" s="318" t="s">
        <v>878</v>
      </c>
      <c r="K186" s="332" t="s">
        <v>1186</v>
      </c>
      <c r="M186" s="361">
        <f>IF(ISNUMBER(SEARCH(ZAKL_DATA!$B$29,N186)),MAX($M$2:M185)+1,0)</f>
        <v>0</v>
      </c>
      <c r="N186" s="387" t="s">
        <v>2784</v>
      </c>
      <c r="O186" s="388" t="s">
        <v>2785</v>
      </c>
      <c r="P186" s="362"/>
      <c r="Q186" s="345" t="str">
        <f>IFERROR(VLOOKUP(ROWS($Q$3:Q186),$M$3:$N$1699,2,0),"")</f>
        <v/>
      </c>
      <c r="S186" t="str">
        <f>IF(ISNUMBER(SEARCH(ZAKL_DATA!$B$18,FU!$U186)),U186,"")</f>
        <v/>
      </c>
      <c r="T186" t="str">
        <f t="array" ref="T186">IFERROR(INDEX($S$3:$S$6255,SMALL(IF(ISNUMBER(SEARCH("",$S$3:$S$6255)),ROW($S$1:$S$6253),""),ROW(S184))),"")</f>
        <v/>
      </c>
      <c r="U186" t="s">
        <v>3960</v>
      </c>
      <c r="V186">
        <v>513164</v>
      </c>
    </row>
    <row r="187" spans="1:22" ht="12.75" customHeight="1">
      <c r="A187" s="300"/>
      <c r="B187" s="300"/>
      <c r="C187" s="300"/>
      <c r="D187" s="304">
        <f>IF(ISNUMBER(SEARCH(ZAKL_DATA!$B$14,E187)),MAX($D$2:D186)+1,0)</f>
        <v>185</v>
      </c>
      <c r="E187" s="305" t="s">
        <v>678</v>
      </c>
      <c r="F187" s="306">
        <v>3214</v>
      </c>
      <c r="G187" s="307"/>
      <c r="H187" s="308" t="str">
        <f>IFERROR(VLOOKUP(ROWS($H$3:H187),$D$3:$E$204,2,0),"")</f>
        <v>KRNOV</v>
      </c>
      <c r="I187" s="300"/>
      <c r="J187" s="318" t="s">
        <v>879</v>
      </c>
      <c r="K187" s="332" t="s">
        <v>1187</v>
      </c>
      <c r="M187" s="361">
        <f>IF(ISNUMBER(SEARCH(ZAKL_DATA!$B$29,N187)),MAX($M$2:M186)+1,0)</f>
        <v>0</v>
      </c>
      <c r="N187" s="387" t="s">
        <v>2786</v>
      </c>
      <c r="O187" s="389" t="s">
        <v>2787</v>
      </c>
      <c r="P187" s="362"/>
      <c r="Q187" s="345" t="str">
        <f>IFERROR(VLOOKUP(ROWS($Q$3:Q187),$M$3:$N$1699,2,0),"")</f>
        <v/>
      </c>
      <c r="S187" t="str">
        <f>IF(ISNUMBER(SEARCH(ZAKL_DATA!$B$18,FU!$U187)),U187,"")</f>
        <v/>
      </c>
      <c r="T187" t="str">
        <f t="array" ref="T187">IFERROR(INDEX($S$3:$S$6255,SMALL(IF(ISNUMBER(SEARCH("",$S$3:$S$6255)),ROW($S$1:$S$6253),""),ROW(S185))),"")</f>
        <v/>
      </c>
      <c r="U187" t="s">
        <v>3960</v>
      </c>
      <c r="V187">
        <v>513181</v>
      </c>
    </row>
    <row r="188" spans="1:22" ht="12.75" customHeight="1">
      <c r="A188" s="300"/>
      <c r="B188" s="300"/>
      <c r="C188" s="300"/>
      <c r="D188" s="304">
        <f>IF(ISNUMBER(SEARCH(ZAKL_DATA!$B$14,E188)),MAX($D$2:D187)+1,0)</f>
        <v>186</v>
      </c>
      <c r="E188" s="305" t="s">
        <v>679</v>
      </c>
      <c r="F188" s="306">
        <v>3215</v>
      </c>
      <c r="G188" s="307"/>
      <c r="H188" s="308" t="str">
        <f>IFERROR(VLOOKUP(ROWS($H$3:H188),$D$3:$E$204,2,0),"")</f>
        <v>NOVÝ JIČÍN</v>
      </c>
      <c r="I188" s="300"/>
      <c r="J188" s="318" t="s">
        <v>880</v>
      </c>
      <c r="K188" s="332" t="s">
        <v>1188</v>
      </c>
      <c r="M188" s="361">
        <f>IF(ISNUMBER(SEARCH(ZAKL_DATA!$B$29,N188)),MAX($M$2:M187)+1,0)</f>
        <v>0</v>
      </c>
      <c r="N188" s="387" t="s">
        <v>1891</v>
      </c>
      <c r="O188" s="388" t="s">
        <v>2788</v>
      </c>
      <c r="P188" s="362"/>
      <c r="Q188" s="345" t="str">
        <f>IFERROR(VLOOKUP(ROWS($Q$3:Q188),$M$3:$N$1699,2,0),"")</f>
        <v/>
      </c>
      <c r="S188" t="str">
        <f>IF(ISNUMBER(SEARCH(ZAKL_DATA!$B$18,FU!$U188)),U188,"")</f>
        <v/>
      </c>
      <c r="T188" t="str">
        <f t="array" ref="T188">IFERROR(INDEX($S$3:$S$6255,SMALL(IF(ISNUMBER(SEARCH("",$S$3:$S$6255)),ROW($S$1:$S$6253),""),ROW(S186))),"")</f>
        <v/>
      </c>
      <c r="U188" t="s">
        <v>3961</v>
      </c>
      <c r="V188">
        <v>513199</v>
      </c>
    </row>
    <row r="189" spans="1:22" ht="12.75" customHeight="1">
      <c r="A189" s="300"/>
      <c r="B189" s="300"/>
      <c r="C189" s="300"/>
      <c r="D189" s="304">
        <f>IF(ISNUMBER(SEARCH(ZAKL_DATA!$B$14,E189)),MAX($D$2:D188)+1,0)</f>
        <v>187</v>
      </c>
      <c r="E189" s="305" t="s">
        <v>680</v>
      </c>
      <c r="F189" s="306">
        <v>3216</v>
      </c>
      <c r="G189" s="307"/>
      <c r="H189" s="308" t="str">
        <f>IFERROR(VLOOKUP(ROWS($H$3:H189),$D$3:$E$204,2,0),"")</f>
        <v>OPAVA</v>
      </c>
      <c r="I189" s="300"/>
      <c r="J189" s="318" t="s">
        <v>881</v>
      </c>
      <c r="K189" s="332" t="s">
        <v>1189</v>
      </c>
      <c r="M189" s="361">
        <f>IF(ISNUMBER(SEARCH(ZAKL_DATA!$B$29,N189)),MAX($M$2:M188)+1,0)</f>
        <v>0</v>
      </c>
      <c r="N189" s="387" t="s">
        <v>1896</v>
      </c>
      <c r="O189" s="389" t="s">
        <v>2789</v>
      </c>
      <c r="P189" s="362"/>
      <c r="Q189" s="345" t="str">
        <f>IFERROR(VLOOKUP(ROWS($Q$3:Q189),$M$3:$N$1699,2,0),"")</f>
        <v/>
      </c>
      <c r="S189" t="str">
        <f>IF(ISNUMBER(SEARCH(ZAKL_DATA!$B$18,FU!$U189)),U189,"")</f>
        <v/>
      </c>
      <c r="T189" t="str">
        <f t="array" ref="T189">IFERROR(INDEX($S$3:$S$6255,SMALL(IF(ISNUMBER(SEARCH("",$S$3:$S$6255)),ROW($S$1:$S$6253),""),ROW(S187))),"")</f>
        <v/>
      </c>
      <c r="U189" t="s">
        <v>3962</v>
      </c>
      <c r="V189">
        <v>513202</v>
      </c>
    </row>
    <row r="190" spans="1:22" ht="12.75" customHeight="1">
      <c r="A190" s="300"/>
      <c r="B190" s="300"/>
      <c r="C190" s="300"/>
      <c r="D190" s="304">
        <f>IF(ISNUMBER(SEARCH(ZAKL_DATA!$B$14,E190)),MAX($D$2:D189)+1,0)</f>
        <v>188</v>
      </c>
      <c r="E190" s="305" t="s">
        <v>681</v>
      </c>
      <c r="F190" s="306">
        <v>3217</v>
      </c>
      <c r="G190" s="307"/>
      <c r="H190" s="308" t="str">
        <f>IFERROR(VLOOKUP(ROWS($H$3:H190),$D$3:$E$204,2,0),"")</f>
        <v>ORLOVÁ</v>
      </c>
      <c r="I190" s="300"/>
      <c r="J190" s="318" t="s">
        <v>882</v>
      </c>
      <c r="K190" s="332" t="s">
        <v>1190</v>
      </c>
      <c r="M190" s="361">
        <f>IF(ISNUMBER(SEARCH(ZAKL_DATA!$B$29,N190)),MAX($M$2:M189)+1,0)</f>
        <v>0</v>
      </c>
      <c r="N190" s="387" t="s">
        <v>1903</v>
      </c>
      <c r="O190" s="388" t="s">
        <v>2790</v>
      </c>
      <c r="P190" s="362"/>
      <c r="Q190" s="345" t="str">
        <f>IFERROR(VLOOKUP(ROWS($Q$3:Q190),$M$3:$N$1699,2,0),"")</f>
        <v/>
      </c>
      <c r="S190" t="str">
        <f>IF(ISNUMBER(SEARCH(ZAKL_DATA!$B$18,FU!$U190)),U190,"")</f>
        <v/>
      </c>
      <c r="T190" t="str">
        <f t="array" ref="T190">IFERROR(INDEX($S$3:$S$6255,SMALL(IF(ISNUMBER(SEARCH("",$S$3:$S$6255)),ROW($S$1:$S$6253),""),ROW(S188))),"")</f>
        <v/>
      </c>
      <c r="U190" t="s">
        <v>3963</v>
      </c>
      <c r="V190">
        <v>513211</v>
      </c>
    </row>
    <row r="191" spans="1:22" ht="12.75" customHeight="1">
      <c r="A191" s="300"/>
      <c r="B191" s="300"/>
      <c r="C191" s="300"/>
      <c r="D191" s="304">
        <f>IF(ISNUMBER(SEARCH(ZAKL_DATA!$B$14,E191)),MAX($D$2:D190)+1,0)</f>
        <v>189</v>
      </c>
      <c r="E191" s="305" t="s">
        <v>682</v>
      </c>
      <c r="F191" s="306">
        <v>3218</v>
      </c>
      <c r="G191" s="307"/>
      <c r="H191" s="308" t="str">
        <f>IFERROR(VLOOKUP(ROWS($H$3:H191),$D$3:$E$204,2,0),"")</f>
        <v>TŘINEC</v>
      </c>
      <c r="I191" s="300"/>
      <c r="J191" s="318" t="s">
        <v>883</v>
      </c>
      <c r="K191" s="332" t="s">
        <v>1191</v>
      </c>
      <c r="M191" s="361">
        <f>IF(ISNUMBER(SEARCH(ZAKL_DATA!$B$29,N191)),MAX($M$2:M190)+1,0)</f>
        <v>0</v>
      </c>
      <c r="N191" s="387" t="s">
        <v>1914</v>
      </c>
      <c r="O191" s="389" t="s">
        <v>2791</v>
      </c>
      <c r="P191" s="362"/>
      <c r="Q191" s="345" t="str">
        <f>IFERROR(VLOOKUP(ROWS($Q$3:Q191),$M$3:$N$1699,2,0),"")</f>
        <v/>
      </c>
      <c r="S191" t="str">
        <f>IF(ISNUMBER(SEARCH(ZAKL_DATA!$B$18,FU!$U191)),U191,"")</f>
        <v/>
      </c>
      <c r="T191" t="str">
        <f t="array" ref="T191">IFERROR(INDEX($S$3:$S$6255,SMALL(IF(ISNUMBER(SEARCH("",$S$3:$S$6255)),ROW($S$1:$S$6253),""),ROW(S189))),"")</f>
        <v/>
      </c>
      <c r="U191" t="s">
        <v>3964</v>
      </c>
      <c r="V191">
        <v>513229</v>
      </c>
    </row>
    <row r="192" spans="1:22" ht="12.75" customHeight="1">
      <c r="A192" s="300"/>
      <c r="B192" s="300"/>
      <c r="C192" s="300"/>
      <c r="D192" s="304">
        <f>IF(ISNUMBER(SEARCH(ZAKL_DATA!$B$14,E192)),MAX($D$2:D191)+1,0)</f>
        <v>190</v>
      </c>
      <c r="E192" s="305" t="s">
        <v>683</v>
      </c>
      <c r="F192" s="306">
        <v>3301</v>
      </c>
      <c r="G192" s="307"/>
      <c r="H192" s="308" t="str">
        <f>IFERROR(VLOOKUP(ROWS($H$3:H192),$D$3:$E$204,2,0),"")</f>
        <v>ZLÍN</v>
      </c>
      <c r="I192" s="300"/>
      <c r="J192" s="318" t="s">
        <v>884</v>
      </c>
      <c r="K192" s="332" t="s">
        <v>1192</v>
      </c>
      <c r="M192" s="361">
        <f>IF(ISNUMBER(SEARCH(ZAKL_DATA!$B$29,N192)),MAX($M$2:M191)+1,0)</f>
        <v>0</v>
      </c>
      <c r="N192" s="387" t="s">
        <v>1917</v>
      </c>
      <c r="O192" s="389" t="s">
        <v>2792</v>
      </c>
      <c r="P192" s="362"/>
      <c r="Q192" s="345" t="str">
        <f>IFERROR(VLOOKUP(ROWS($Q$3:Q192),$M$3:$N$1699,2,0),"")</f>
        <v/>
      </c>
      <c r="S192" t="str">
        <f>IF(ISNUMBER(SEARCH(ZAKL_DATA!$B$18,FU!$U192)),U192,"")</f>
        <v/>
      </c>
      <c r="T192" t="str">
        <f t="array" ref="T192">IFERROR(INDEX($S$3:$S$6255,SMALL(IF(ISNUMBER(SEARCH("",$S$3:$S$6255)),ROW($S$1:$S$6253),""),ROW(S190))),"")</f>
        <v/>
      </c>
      <c r="U192" t="s">
        <v>3964</v>
      </c>
      <c r="V192">
        <v>513237</v>
      </c>
    </row>
    <row r="193" spans="1:22" ht="12.75" customHeight="1">
      <c r="A193" s="300"/>
      <c r="B193" s="300"/>
      <c r="C193" s="300"/>
      <c r="D193" s="304">
        <f>IF(ISNUMBER(SEARCH(ZAKL_DATA!$B$14,E193)),MAX($D$2:D192)+1,0)</f>
        <v>191</v>
      </c>
      <c r="E193" s="305" t="s">
        <v>684</v>
      </c>
      <c r="F193" s="306">
        <v>3302</v>
      </c>
      <c r="G193" s="307"/>
      <c r="H193" s="308" t="str">
        <f>IFERROR(VLOOKUP(ROWS($H$3:H193),$D$3:$E$204,2,0),"")</f>
        <v>BYSTŘICE POD HOSTÝNEM</v>
      </c>
      <c r="I193" s="300"/>
      <c r="J193" s="318" t="s">
        <v>885</v>
      </c>
      <c r="K193" s="332" t="s">
        <v>1193</v>
      </c>
      <c r="M193" s="361">
        <f>IF(ISNUMBER(SEARCH(ZAKL_DATA!$B$29,N193)),MAX($M$2:M192)+1,0)</f>
        <v>0</v>
      </c>
      <c r="N193" s="387" t="s">
        <v>1920</v>
      </c>
      <c r="O193" s="389" t="s">
        <v>2793</v>
      </c>
      <c r="P193" s="362"/>
      <c r="Q193" s="345" t="str">
        <f>IFERROR(VLOOKUP(ROWS($Q$3:Q193),$M$3:$N$1699,2,0),"")</f>
        <v/>
      </c>
      <c r="S193" t="str">
        <f>IF(ISNUMBER(SEARCH(ZAKL_DATA!$B$18,FU!$U193)),U193,"")</f>
        <v/>
      </c>
      <c r="T193" t="str">
        <f t="array" ref="T193">IFERROR(INDEX($S$3:$S$6255,SMALL(IF(ISNUMBER(SEARCH("",$S$3:$S$6255)),ROW($S$1:$S$6253),""),ROW(S191))),"")</f>
        <v/>
      </c>
      <c r="U193" t="s">
        <v>3965</v>
      </c>
      <c r="V193">
        <v>513261</v>
      </c>
    </row>
    <row r="194" spans="1:22" ht="12.75" customHeight="1">
      <c r="A194" s="300"/>
      <c r="B194" s="300"/>
      <c r="C194" s="300"/>
      <c r="D194" s="304">
        <f>IF(ISNUMBER(SEARCH(ZAKL_DATA!$B$14,E194)),MAX($D$2:D193)+1,0)</f>
        <v>192</v>
      </c>
      <c r="E194" s="305" t="s">
        <v>685</v>
      </c>
      <c r="F194" s="306">
        <v>3303</v>
      </c>
      <c r="G194" s="307"/>
      <c r="H194" s="308" t="str">
        <f>IFERROR(VLOOKUP(ROWS($H$3:H194),$D$3:$E$204,2,0),"")</f>
        <v>HOLEŠOV</v>
      </c>
      <c r="I194" s="300"/>
      <c r="J194" s="318" t="s">
        <v>886</v>
      </c>
      <c r="K194" s="332" t="s">
        <v>1194</v>
      </c>
      <c r="M194" s="361">
        <f>IF(ISNUMBER(SEARCH(ZAKL_DATA!$B$29,N194)),MAX($M$2:M193)+1,0)</f>
        <v>0</v>
      </c>
      <c r="N194" s="387" t="s">
        <v>1921</v>
      </c>
      <c r="O194" s="389" t="s">
        <v>2794</v>
      </c>
      <c r="P194" s="362"/>
      <c r="Q194" s="345" t="str">
        <f>IFERROR(VLOOKUP(ROWS($Q$3:Q194),$M$3:$N$1699,2,0),"")</f>
        <v/>
      </c>
      <c r="S194" t="str">
        <f>IF(ISNUMBER(SEARCH(ZAKL_DATA!$B$18,FU!$U194)),U194,"")</f>
        <v/>
      </c>
      <c r="T194" t="str">
        <f t="array" ref="T194">IFERROR(INDEX($S$3:$S$6255,SMALL(IF(ISNUMBER(SEARCH("",$S$3:$S$6255)),ROW($S$1:$S$6253),""),ROW(S192))),"")</f>
        <v/>
      </c>
      <c r="U194" t="s">
        <v>3966</v>
      </c>
      <c r="V194">
        <v>513270</v>
      </c>
    </row>
    <row r="195" spans="1:22" ht="12.75" customHeight="1">
      <c r="A195" s="300"/>
      <c r="B195" s="300"/>
      <c r="C195" s="300"/>
      <c r="D195" s="304">
        <f>IF(ISNUMBER(SEARCH(ZAKL_DATA!$B$14,E195)),MAX($D$2:D194)+1,0)</f>
        <v>193</v>
      </c>
      <c r="E195" s="305" t="s">
        <v>686</v>
      </c>
      <c r="F195" s="306">
        <v>3304</v>
      </c>
      <c r="G195" s="307"/>
      <c r="H195" s="308" t="str">
        <f>IFERROR(VLOOKUP(ROWS($H$3:H195),$D$3:$E$204,2,0),"")</f>
        <v>KROMĚŘÍŽ</v>
      </c>
      <c r="I195" s="300"/>
      <c r="J195" s="318" t="s">
        <v>887</v>
      </c>
      <c r="K195" s="332" t="s">
        <v>1195</v>
      </c>
      <c r="M195" s="361">
        <f>IF(ISNUMBER(SEARCH(ZAKL_DATA!$B$29,N195)),MAX($M$2:M194)+1,0)</f>
        <v>0</v>
      </c>
      <c r="N195" s="387" t="s">
        <v>2795</v>
      </c>
      <c r="O195" s="388" t="s">
        <v>2796</v>
      </c>
      <c r="P195" s="362"/>
      <c r="Q195" s="345" t="str">
        <f>IFERROR(VLOOKUP(ROWS($Q$3:Q195),$M$3:$N$1699,2,0),"")</f>
        <v/>
      </c>
      <c r="S195" t="str">
        <f>IF(ISNUMBER(SEARCH(ZAKL_DATA!$B$18,FU!$U195)),U195,"")</f>
        <v/>
      </c>
      <c r="T195" t="str">
        <f t="array" ref="T195">IFERROR(INDEX($S$3:$S$6255,SMALL(IF(ISNUMBER(SEARCH("",$S$3:$S$6255)),ROW($S$1:$S$6253),""),ROW(S193))),"")</f>
        <v/>
      </c>
      <c r="U195" t="s">
        <v>3967</v>
      </c>
      <c r="V195">
        <v>513288</v>
      </c>
    </row>
    <row r="196" spans="1:22" ht="12.75" customHeight="1">
      <c r="A196" s="300"/>
      <c r="B196" s="300"/>
      <c r="C196" s="300"/>
      <c r="D196" s="304">
        <f>IF(ISNUMBER(SEARCH(ZAKL_DATA!$B$14,E196)),MAX($D$2:D195)+1,0)</f>
        <v>194</v>
      </c>
      <c r="E196" s="305" t="s">
        <v>687</v>
      </c>
      <c r="F196" s="306">
        <v>3305</v>
      </c>
      <c r="G196" s="307"/>
      <c r="H196" s="308" t="str">
        <f>IFERROR(VLOOKUP(ROWS($H$3:H196),$D$3:$E$204,2,0),"")</f>
        <v>LUHAČOVICE</v>
      </c>
      <c r="I196" s="300"/>
      <c r="J196" s="318" t="s">
        <v>888</v>
      </c>
      <c r="K196" s="332" t="s">
        <v>1196</v>
      </c>
      <c r="M196" s="361">
        <f>IF(ISNUMBER(SEARCH(ZAKL_DATA!$B$29,N196)),MAX($M$2:M195)+1,0)</f>
        <v>0</v>
      </c>
      <c r="N196" s="387" t="s">
        <v>1922</v>
      </c>
      <c r="O196" s="388" t="s">
        <v>2797</v>
      </c>
      <c r="P196" s="362"/>
      <c r="Q196" s="345" t="str">
        <f>IFERROR(VLOOKUP(ROWS($Q$3:Q196),$M$3:$N$1699,2,0),"")</f>
        <v/>
      </c>
      <c r="S196" t="str">
        <f>IF(ISNUMBER(SEARCH(ZAKL_DATA!$B$18,FU!$U196)),U196,"")</f>
        <v/>
      </c>
      <c r="T196" t="str">
        <f t="array" ref="T196">IFERROR(INDEX($S$3:$S$6255,SMALL(IF(ISNUMBER(SEARCH("",$S$3:$S$6255)),ROW($S$1:$S$6253),""),ROW(S194))),"")</f>
        <v/>
      </c>
      <c r="U196" t="s">
        <v>3968</v>
      </c>
      <c r="V196">
        <v>513369</v>
      </c>
    </row>
    <row r="197" spans="1:22" ht="12.75" customHeight="1">
      <c r="A197" s="300"/>
      <c r="B197" s="300"/>
      <c r="C197" s="300"/>
      <c r="D197" s="304">
        <f>IF(ISNUMBER(SEARCH(ZAKL_DATA!$B$14,E197)),MAX($D$2:D196)+1,0)</f>
        <v>195</v>
      </c>
      <c r="E197" s="305" t="s">
        <v>688</v>
      </c>
      <c r="F197" s="306">
        <v>3306</v>
      </c>
      <c r="G197" s="307"/>
      <c r="H197" s="308" t="str">
        <f>IFERROR(VLOOKUP(ROWS($H$3:H197),$D$3:$E$204,2,0),"")</f>
        <v>OTROKOVICE</v>
      </c>
      <c r="I197" s="300"/>
      <c r="J197" s="318" t="s">
        <v>889</v>
      </c>
      <c r="K197" s="332" t="s">
        <v>1197</v>
      </c>
      <c r="M197" s="361">
        <f>IF(ISNUMBER(SEARCH(ZAKL_DATA!$B$29,N197)),MAX($M$2:M196)+1,0)</f>
        <v>0</v>
      </c>
      <c r="N197" s="387" t="s">
        <v>1925</v>
      </c>
      <c r="O197" s="388" t="s">
        <v>2798</v>
      </c>
      <c r="P197" s="362"/>
      <c r="Q197" s="345" t="str">
        <f>IFERROR(VLOOKUP(ROWS($Q$3:Q197),$M$3:$N$1699,2,0),"")</f>
        <v/>
      </c>
      <c r="S197" t="str">
        <f>IF(ISNUMBER(SEARCH(ZAKL_DATA!$B$18,FU!$U197)),U197,"")</f>
        <v/>
      </c>
      <c r="T197" t="str">
        <f t="array" ref="T197">IFERROR(INDEX($S$3:$S$6255,SMALL(IF(ISNUMBER(SEARCH("",$S$3:$S$6255)),ROW($S$1:$S$6253),""),ROW(S195))),"")</f>
        <v/>
      </c>
      <c r="U197" t="s">
        <v>3969</v>
      </c>
      <c r="V197">
        <v>513393</v>
      </c>
    </row>
    <row r="198" spans="1:22" ht="12.75" customHeight="1">
      <c r="A198" s="300"/>
      <c r="B198" s="300"/>
      <c r="C198" s="300"/>
      <c r="D198" s="304">
        <f>IF(ISNUMBER(SEARCH(ZAKL_DATA!$B$14,E198)),MAX($D$2:D197)+1,0)</f>
        <v>196</v>
      </c>
      <c r="E198" s="305" t="s">
        <v>689</v>
      </c>
      <c r="F198" s="306">
        <v>3307</v>
      </c>
      <c r="G198" s="307"/>
      <c r="H198" s="308" t="str">
        <f>IFERROR(VLOOKUP(ROWS($H$3:H198),$D$3:$E$204,2,0),"")</f>
        <v>ROŽNOV POD RADH.</v>
      </c>
      <c r="I198" s="300"/>
      <c r="J198" s="318" t="s">
        <v>890</v>
      </c>
      <c r="K198" s="332" t="s">
        <v>1198</v>
      </c>
      <c r="M198" s="361">
        <f>IF(ISNUMBER(SEARCH(ZAKL_DATA!$B$29,N198)),MAX($M$2:M197)+1,0)</f>
        <v>0</v>
      </c>
      <c r="N198" s="387" t="s">
        <v>1929</v>
      </c>
      <c r="O198" s="388" t="s">
        <v>2799</v>
      </c>
      <c r="P198" s="362"/>
      <c r="Q198" s="345" t="str">
        <f>IFERROR(VLOOKUP(ROWS($Q$3:Q198),$M$3:$N$1699,2,0),"")</f>
        <v/>
      </c>
      <c r="S198" t="str">
        <f>IF(ISNUMBER(SEARCH(ZAKL_DATA!$B$18,FU!$U198)),U198,"")</f>
        <v/>
      </c>
      <c r="T198" t="str">
        <f t="array" ref="T198">IFERROR(INDEX($S$3:$S$6255,SMALL(IF(ISNUMBER(SEARCH("",$S$3:$S$6255)),ROW($S$1:$S$6253),""),ROW(S196))),"")</f>
        <v/>
      </c>
      <c r="U198" t="s">
        <v>3970</v>
      </c>
      <c r="V198">
        <v>513415</v>
      </c>
    </row>
    <row r="199" spans="1:22" ht="12.75" customHeight="1">
      <c r="A199" s="300"/>
      <c r="B199" s="300"/>
      <c r="C199" s="300"/>
      <c r="D199" s="304">
        <f>IF(ISNUMBER(SEARCH(ZAKL_DATA!$B$14,E199)),MAX($D$2:D198)+1,0)</f>
        <v>197</v>
      </c>
      <c r="E199" s="305" t="s">
        <v>690</v>
      </c>
      <c r="F199" s="306">
        <v>3308</v>
      </c>
      <c r="G199" s="307"/>
      <c r="H199" s="308" t="str">
        <f>IFERROR(VLOOKUP(ROWS($H$3:H199),$D$3:$E$204,2,0),"")</f>
        <v>UHERSKÝ BROD</v>
      </c>
      <c r="I199" s="300"/>
      <c r="J199" s="318" t="s">
        <v>891</v>
      </c>
      <c r="K199" s="332" t="s">
        <v>1199</v>
      </c>
      <c r="M199" s="361">
        <f>IF(ISNUMBER(SEARCH(ZAKL_DATA!$B$29,N199)),MAX($M$2:M198)+1,0)</f>
        <v>0</v>
      </c>
      <c r="N199" s="387" t="s">
        <v>1936</v>
      </c>
      <c r="O199" s="388" t="s">
        <v>2800</v>
      </c>
      <c r="P199" s="362"/>
      <c r="Q199" s="345" t="str">
        <f>IFERROR(VLOOKUP(ROWS($Q$3:Q199),$M$3:$N$1699,2,0),"")</f>
        <v/>
      </c>
      <c r="S199" t="str">
        <f>IF(ISNUMBER(SEARCH(ZAKL_DATA!$B$18,FU!$U199)),U199,"")</f>
        <v/>
      </c>
      <c r="T199" t="str">
        <f t="array" ref="T199">IFERROR(INDEX($S$3:$S$6255,SMALL(IF(ISNUMBER(SEARCH("",$S$3:$S$6255)),ROW($S$1:$S$6253),""),ROW(S197))),"")</f>
        <v/>
      </c>
      <c r="U199" t="s">
        <v>3971</v>
      </c>
      <c r="V199">
        <v>513423</v>
      </c>
    </row>
    <row r="200" spans="1:22" ht="12.75" customHeight="1">
      <c r="A200" s="300"/>
      <c r="B200" s="300"/>
      <c r="C200" s="300"/>
      <c r="D200" s="304">
        <f>IF(ISNUMBER(SEARCH(ZAKL_DATA!$B$14,E200)),MAX($D$2:D199)+1,0)</f>
        <v>198</v>
      </c>
      <c r="E200" s="305" t="s">
        <v>691</v>
      </c>
      <c r="F200" s="306">
        <v>3309</v>
      </c>
      <c r="G200" s="307"/>
      <c r="H200" s="308" t="str">
        <f>IFERROR(VLOOKUP(ROWS($H$3:H200),$D$3:$E$204,2,0),"")</f>
        <v>UHERSKÉ HRADIŠTĚ</v>
      </c>
      <c r="I200" s="300"/>
      <c r="J200" s="318" t="s">
        <v>892</v>
      </c>
      <c r="K200" s="332" t="s">
        <v>1200</v>
      </c>
      <c r="M200" s="361">
        <f>IF(ISNUMBER(SEARCH(ZAKL_DATA!$B$29,N200)),MAX($M$2:M199)+1,0)</f>
        <v>0</v>
      </c>
      <c r="N200" s="387" t="s">
        <v>1939</v>
      </c>
      <c r="O200" s="388" t="s">
        <v>2801</v>
      </c>
      <c r="P200" s="362"/>
      <c r="Q200" s="345" t="str">
        <f>IFERROR(VLOOKUP(ROWS($Q$3:Q200),$M$3:$N$1699,2,0),"")</f>
        <v/>
      </c>
      <c r="S200" t="str">
        <f>IF(ISNUMBER(SEARCH(ZAKL_DATA!$B$18,FU!$U200)),U200,"")</f>
        <v/>
      </c>
      <c r="T200" t="str">
        <f t="array" ref="T200">IFERROR(INDEX($S$3:$S$6255,SMALL(IF(ISNUMBER(SEARCH("",$S$3:$S$6255)),ROW($S$1:$S$6253),""),ROW(S198))),"")</f>
        <v/>
      </c>
      <c r="U200" t="s">
        <v>3972</v>
      </c>
      <c r="V200">
        <v>513431</v>
      </c>
    </row>
    <row r="201" spans="1:22" ht="12.75" customHeight="1">
      <c r="A201" s="300"/>
      <c r="B201" s="300"/>
      <c r="C201" s="300"/>
      <c r="D201" s="304">
        <f>IF(ISNUMBER(SEARCH(ZAKL_DATA!$B$14,E201)),MAX($D$2:D200)+1,0)</f>
        <v>199</v>
      </c>
      <c r="E201" s="305" t="s">
        <v>692</v>
      </c>
      <c r="F201" s="306">
        <v>3310</v>
      </c>
      <c r="G201" s="307"/>
      <c r="H201" s="308" t="str">
        <f>IFERROR(VLOOKUP(ROWS($H$3:H201),$D$3:$E$204,2,0),"")</f>
        <v>VALAŠSKÉ MEZIŘÍČÍ</v>
      </c>
      <c r="I201" s="300"/>
      <c r="J201" s="318" t="s">
        <v>893</v>
      </c>
      <c r="K201" s="332" t="s">
        <v>1201</v>
      </c>
      <c r="M201" s="361">
        <f>IF(ISNUMBER(SEARCH(ZAKL_DATA!$B$29,N201)),MAX($M$2:M200)+1,0)</f>
        <v>0</v>
      </c>
      <c r="N201" s="387" t="s">
        <v>1940</v>
      </c>
      <c r="O201" s="389" t="s">
        <v>2802</v>
      </c>
      <c r="P201" s="362"/>
      <c r="Q201" s="345" t="str">
        <f>IFERROR(VLOOKUP(ROWS($Q$3:Q201),$M$3:$N$1699,2,0),"")</f>
        <v/>
      </c>
      <c r="S201" t="str">
        <f>IF(ISNUMBER(SEARCH(ZAKL_DATA!$B$18,FU!$U201)),U201,"")</f>
        <v/>
      </c>
      <c r="T201" t="str">
        <f t="array" ref="T201">IFERROR(INDEX($S$3:$S$6255,SMALL(IF(ISNUMBER(SEARCH("",$S$3:$S$6255)),ROW($S$1:$S$6253),""),ROW(S199))),"")</f>
        <v/>
      </c>
      <c r="U201" t="s">
        <v>3973</v>
      </c>
      <c r="V201">
        <v>513458</v>
      </c>
    </row>
    <row r="202" spans="1:22" ht="12.75" customHeight="1">
      <c r="A202" s="300"/>
      <c r="B202" s="300"/>
      <c r="C202" s="300"/>
      <c r="D202" s="304">
        <f>IF(ISNUMBER(SEARCH(ZAKL_DATA!$B$14,E202)),MAX($D$2:D201)+1,0)</f>
        <v>200</v>
      </c>
      <c r="E202" s="305" t="s">
        <v>693</v>
      </c>
      <c r="F202" s="306">
        <v>3311</v>
      </c>
      <c r="G202" s="307"/>
      <c r="H202" s="308" t="str">
        <f>IFERROR(VLOOKUP(ROWS($H$3:H202),$D$3:$E$204,2,0),"")</f>
        <v>VALAŠSKÉ KLOBOUKY</v>
      </c>
      <c r="I202" s="300"/>
      <c r="J202" s="318" t="s">
        <v>894</v>
      </c>
      <c r="K202" s="332" t="s">
        <v>1202</v>
      </c>
      <c r="M202" s="361">
        <f>IF(ISNUMBER(SEARCH(ZAKL_DATA!$B$29,N202)),MAX($M$2:M201)+1,0)</f>
        <v>0</v>
      </c>
      <c r="N202" s="387" t="s">
        <v>1941</v>
      </c>
      <c r="O202" s="388" t="s">
        <v>2803</v>
      </c>
      <c r="P202" s="362"/>
      <c r="Q202" s="345" t="str">
        <f>IFERROR(VLOOKUP(ROWS($Q$3:Q202),$M$3:$N$1699,2,0),"")</f>
        <v/>
      </c>
      <c r="S202" t="str">
        <f>IF(ISNUMBER(SEARCH(ZAKL_DATA!$B$18,FU!$U202)),U202,"")</f>
        <v/>
      </c>
      <c r="T202" t="str">
        <f t="array" ref="T202">IFERROR(INDEX($S$3:$S$6255,SMALL(IF(ISNUMBER(SEARCH("",$S$3:$S$6255)),ROW($S$1:$S$6253),""),ROW(S200))),"")</f>
        <v/>
      </c>
      <c r="U202" t="s">
        <v>3974</v>
      </c>
      <c r="V202">
        <v>513482</v>
      </c>
    </row>
    <row r="203" spans="1:22" ht="12.75" customHeight="1">
      <c r="A203" s="300"/>
      <c r="B203" s="300"/>
      <c r="C203" s="300"/>
      <c r="D203" s="304">
        <f>IF(ISNUMBER(SEARCH(ZAKL_DATA!$B$14,E203)),MAX($D$2:D202)+1,0)</f>
        <v>201</v>
      </c>
      <c r="E203" s="305" t="s">
        <v>694</v>
      </c>
      <c r="F203" s="306">
        <v>3312</v>
      </c>
      <c r="G203" s="307"/>
      <c r="H203" s="308" t="str">
        <f>IFERROR(VLOOKUP(ROWS($H$3:H203),$D$3:$E$204,2,0),"")</f>
        <v>VSETÍN</v>
      </c>
      <c r="I203" s="300"/>
      <c r="J203" s="318" t="s">
        <v>895</v>
      </c>
      <c r="K203" s="332" t="s">
        <v>1203</v>
      </c>
      <c r="M203" s="361">
        <f>IF(ISNUMBER(SEARCH(ZAKL_DATA!$B$29,N203)),MAX($M$2:M202)+1,0)</f>
        <v>0</v>
      </c>
      <c r="N203" s="387" t="s">
        <v>2804</v>
      </c>
      <c r="O203" s="388" t="s">
        <v>2805</v>
      </c>
      <c r="P203" s="362"/>
      <c r="Q203" s="345" t="str">
        <f>IFERROR(VLOOKUP(ROWS($Q$3:Q203),$M$3:$N$1699,2,0),"")</f>
        <v/>
      </c>
      <c r="S203" t="str">
        <f>IF(ISNUMBER(SEARCH(ZAKL_DATA!$B$18,FU!$U203)),U203,"")</f>
        <v/>
      </c>
      <c r="T203" t="str">
        <f t="array" ref="T203">IFERROR(INDEX($S$3:$S$6255,SMALL(IF(ISNUMBER(SEARCH("",$S$3:$S$6255)),ROW($S$1:$S$6253),""),ROW(S201))),"")</f>
        <v/>
      </c>
      <c r="U203" t="s">
        <v>3975</v>
      </c>
      <c r="V203">
        <v>513491</v>
      </c>
    </row>
    <row r="204" spans="1:22" ht="12.75" customHeight="1" thickBot="1">
      <c r="A204" s="300"/>
      <c r="B204" s="300"/>
      <c r="C204" s="300"/>
      <c r="D204" s="304">
        <f>IF(ISNUMBER(SEARCH(ZAKL_DATA!$B$14,E204)),MAX($D$2:D203)+1,0)</f>
        <v>202</v>
      </c>
      <c r="E204" s="314" t="s">
        <v>507</v>
      </c>
      <c r="F204" s="315">
        <v>4000</v>
      </c>
      <c r="G204" s="316"/>
      <c r="H204" s="317" t="str">
        <f>IFERROR(VLOOKUP(ROWS($H$3:H204),$D$3:$E$204,2,0),"")</f>
        <v>SPECIALIZOVANÝ</v>
      </c>
      <c r="I204" s="300"/>
      <c r="J204" s="318" t="s">
        <v>896</v>
      </c>
      <c r="K204" s="332" t="s">
        <v>1204</v>
      </c>
      <c r="M204" s="361">
        <f>IF(ISNUMBER(SEARCH(ZAKL_DATA!$B$29,N204)),MAX($M$2:M203)+1,0)</f>
        <v>0</v>
      </c>
      <c r="N204" s="387" t="s">
        <v>1944</v>
      </c>
      <c r="O204" s="388" t="s">
        <v>2806</v>
      </c>
      <c r="P204" s="362"/>
      <c r="Q204" s="345" t="str">
        <f>IFERROR(VLOOKUP(ROWS($Q$3:Q204),$M$3:$N$1699,2,0),"")</f>
        <v/>
      </c>
      <c r="S204" t="str">
        <f>IF(ISNUMBER(SEARCH(ZAKL_DATA!$B$18,FU!$U204)),U204,"")</f>
        <v/>
      </c>
      <c r="T204" t="str">
        <f t="array" ref="T204">IFERROR(INDEX($S$3:$S$6255,SMALL(IF(ISNUMBER(SEARCH("",$S$3:$S$6255)),ROW($S$1:$S$6253),""),ROW(S202))),"")</f>
        <v/>
      </c>
      <c r="U204" t="s">
        <v>3976</v>
      </c>
      <c r="V204">
        <v>513504</v>
      </c>
    </row>
    <row r="205" spans="1:22" ht="12.75" customHeight="1">
      <c r="A205" s="300"/>
      <c r="B205" s="300"/>
      <c r="C205" s="300"/>
      <c r="D205" s="301"/>
      <c r="E205" s="300"/>
      <c r="F205" s="300"/>
      <c r="G205" s="300"/>
      <c r="H205" s="300" t="str">
        <f>IFERROR(VLOOKUP(ROWS($H$3:H205),$D$2:$E$204,2,0),"")</f>
        <v/>
      </c>
      <c r="I205" s="300"/>
      <c r="J205" s="318" t="s">
        <v>897</v>
      </c>
      <c r="K205" s="332" t="s">
        <v>1205</v>
      </c>
      <c r="M205" s="361">
        <f>IF(ISNUMBER(SEARCH(ZAKL_DATA!$B$29,N205)),MAX($M$2:M204)+1,0)</f>
        <v>0</v>
      </c>
      <c r="N205" s="387" t="s">
        <v>1945</v>
      </c>
      <c r="O205" s="388" t="s">
        <v>2807</v>
      </c>
      <c r="P205" s="362"/>
      <c r="Q205" s="345" t="str">
        <f>IFERROR(VLOOKUP(ROWS($Q$3:Q205),$M$3:$N$1699,2,0),"")</f>
        <v/>
      </c>
      <c r="S205" t="str">
        <f>IF(ISNUMBER(SEARCH(ZAKL_DATA!$B$18,FU!$U205)),U205,"")</f>
        <v/>
      </c>
      <c r="T205" t="str">
        <f t="array" ref="T205">IFERROR(INDEX($S$3:$S$6255,SMALL(IF(ISNUMBER(SEARCH("",$S$3:$S$6255)),ROW($S$1:$S$6253),""),ROW(S203))),"")</f>
        <v/>
      </c>
      <c r="U205" t="s">
        <v>3977</v>
      </c>
      <c r="V205">
        <v>513512</v>
      </c>
    </row>
    <row r="206" spans="1:22" ht="12.75" customHeight="1">
      <c r="J206" s="318" t="s">
        <v>898</v>
      </c>
      <c r="K206" s="332" t="s">
        <v>1206</v>
      </c>
      <c r="M206" s="361">
        <f>IF(ISNUMBER(SEARCH(ZAKL_DATA!$B$29,N206)),MAX($M$2:M205)+1,0)</f>
        <v>0</v>
      </c>
      <c r="N206" s="387" t="s">
        <v>1946</v>
      </c>
      <c r="O206" s="388" t="s">
        <v>2808</v>
      </c>
      <c r="P206" s="362"/>
      <c r="Q206" s="345" t="str">
        <f>IFERROR(VLOOKUP(ROWS($Q$3:Q206),$M$3:$N$1699,2,0),"")</f>
        <v/>
      </c>
      <c r="S206" t="str">
        <f>IF(ISNUMBER(SEARCH(ZAKL_DATA!$B$18,FU!$U206)),U206,"")</f>
        <v/>
      </c>
      <c r="T206" t="str">
        <f t="array" ref="T206">IFERROR(INDEX($S$3:$S$6255,SMALL(IF(ISNUMBER(SEARCH("",$S$3:$S$6255)),ROW($S$1:$S$6253),""),ROW(S204))),"")</f>
        <v/>
      </c>
      <c r="U206" t="s">
        <v>3977</v>
      </c>
      <c r="V206">
        <v>513521</v>
      </c>
    </row>
    <row r="207" spans="1:22" ht="12.75" customHeight="1">
      <c r="J207" s="318" t="s">
        <v>899</v>
      </c>
      <c r="K207" s="332" t="s">
        <v>1207</v>
      </c>
      <c r="M207" s="361">
        <f>IF(ISNUMBER(SEARCH(ZAKL_DATA!$B$29,N207)),MAX($M$2:M206)+1,0)</f>
        <v>0</v>
      </c>
      <c r="N207" s="387" t="s">
        <v>2809</v>
      </c>
      <c r="O207" s="388" t="s">
        <v>2810</v>
      </c>
      <c r="P207" s="362"/>
      <c r="Q207" s="345" t="str">
        <f>IFERROR(VLOOKUP(ROWS($Q$3:Q207),$M$3:$N$1699,2,0),"")</f>
        <v/>
      </c>
      <c r="S207" t="str">
        <f>IF(ISNUMBER(SEARCH(ZAKL_DATA!$B$18,FU!$U207)),U207,"")</f>
        <v/>
      </c>
      <c r="T207" t="str">
        <f t="array" ref="T207">IFERROR(INDEX($S$3:$S$6255,SMALL(IF(ISNUMBER(SEARCH("",$S$3:$S$6255)),ROW($S$1:$S$6253),""),ROW(S205))),"")</f>
        <v/>
      </c>
      <c r="U207" t="s">
        <v>3978</v>
      </c>
      <c r="V207">
        <v>513539</v>
      </c>
    </row>
    <row r="208" spans="1:22" ht="12.75" customHeight="1">
      <c r="J208" s="318" t="s">
        <v>900</v>
      </c>
      <c r="K208" s="332" t="s">
        <v>1208</v>
      </c>
      <c r="M208" s="361">
        <f>IF(ISNUMBER(SEARCH(ZAKL_DATA!$B$29,N208)),MAX($M$2:M207)+1,0)</f>
        <v>0</v>
      </c>
      <c r="N208" s="387" t="s">
        <v>1950</v>
      </c>
      <c r="O208" s="389" t="s">
        <v>2811</v>
      </c>
      <c r="P208" s="362"/>
      <c r="Q208" s="345" t="str">
        <f>IFERROR(VLOOKUP(ROWS($Q$3:Q208),$M$3:$N$1699,2,0),"")</f>
        <v/>
      </c>
      <c r="S208" t="str">
        <f>IF(ISNUMBER(SEARCH(ZAKL_DATA!$B$18,FU!$U208)),U208,"")</f>
        <v/>
      </c>
      <c r="T208" t="str">
        <f t="array" ref="T208">IFERROR(INDEX($S$3:$S$6255,SMALL(IF(ISNUMBER(SEARCH("",$S$3:$S$6255)),ROW($S$1:$S$6253),""),ROW(S206))),"")</f>
        <v/>
      </c>
      <c r="U208" t="s">
        <v>3979</v>
      </c>
      <c r="V208">
        <v>513547</v>
      </c>
    </row>
    <row r="209" spans="10:22" ht="12.75" customHeight="1">
      <c r="J209" s="318" t="s">
        <v>901</v>
      </c>
      <c r="K209" s="332" t="s">
        <v>1209</v>
      </c>
      <c r="M209" s="361">
        <f>IF(ISNUMBER(SEARCH(ZAKL_DATA!$B$29,N209)),MAX($M$2:M208)+1,0)</f>
        <v>0</v>
      </c>
      <c r="N209" s="387" t="s">
        <v>2812</v>
      </c>
      <c r="O209" s="388" t="s">
        <v>2813</v>
      </c>
      <c r="P209" s="362"/>
      <c r="Q209" s="345" t="str">
        <f>IFERROR(VLOOKUP(ROWS($Q$3:Q209),$M$3:$N$1699,2,0),"")</f>
        <v/>
      </c>
      <c r="S209" t="str">
        <f>IF(ISNUMBER(SEARCH(ZAKL_DATA!$B$18,FU!$U209)),U209,"")</f>
        <v/>
      </c>
      <c r="T209" t="str">
        <f t="array" ref="T209">IFERROR(INDEX($S$3:$S$6255,SMALL(IF(ISNUMBER(SEARCH("",$S$3:$S$6255)),ROW($S$1:$S$6253),""),ROW(S207))),"")</f>
        <v/>
      </c>
      <c r="U209" t="s">
        <v>3980</v>
      </c>
      <c r="V209">
        <v>513555</v>
      </c>
    </row>
    <row r="210" spans="10:22" ht="12.75" customHeight="1">
      <c r="J210" s="318" t="s">
        <v>902</v>
      </c>
      <c r="K210" s="332" t="s">
        <v>1210</v>
      </c>
      <c r="M210" s="361">
        <f>IF(ISNUMBER(SEARCH(ZAKL_DATA!$B$29,N210)),MAX($M$2:M209)+1,0)</f>
        <v>0</v>
      </c>
      <c r="N210" s="387" t="s">
        <v>1954</v>
      </c>
      <c r="O210" s="388" t="s">
        <v>2814</v>
      </c>
      <c r="P210" s="362"/>
      <c r="Q210" s="345" t="str">
        <f>IFERROR(VLOOKUP(ROWS($Q$3:Q210),$M$3:$N$1699,2,0),"")</f>
        <v/>
      </c>
      <c r="S210" t="str">
        <f>IF(ISNUMBER(SEARCH(ZAKL_DATA!$B$18,FU!$U210)),U210,"")</f>
        <v/>
      </c>
      <c r="T210" t="str">
        <f t="array" ref="T210">IFERROR(INDEX($S$3:$S$6255,SMALL(IF(ISNUMBER(SEARCH("",$S$3:$S$6255)),ROW($S$1:$S$6253),""),ROW(S208))),"")</f>
        <v/>
      </c>
      <c r="U210" t="s">
        <v>3981</v>
      </c>
      <c r="V210">
        <v>513571</v>
      </c>
    </row>
    <row r="211" spans="10:22" ht="12.75" customHeight="1">
      <c r="J211" s="318" t="s">
        <v>903</v>
      </c>
      <c r="K211" s="332" t="s">
        <v>1211</v>
      </c>
      <c r="M211" s="361">
        <f>IF(ISNUMBER(SEARCH(ZAKL_DATA!$B$29,N211)),MAX($M$2:M210)+1,0)</f>
        <v>0</v>
      </c>
      <c r="N211" s="387" t="s">
        <v>1955</v>
      </c>
      <c r="O211" s="389" t="s">
        <v>2815</v>
      </c>
      <c r="P211" s="362"/>
      <c r="Q211" s="345" t="str">
        <f>IFERROR(VLOOKUP(ROWS($Q$3:Q211),$M$3:$N$1699,2,0),"")</f>
        <v/>
      </c>
      <c r="S211" t="str">
        <f>IF(ISNUMBER(SEARCH(ZAKL_DATA!$B$18,FU!$U211)),U211,"")</f>
        <v/>
      </c>
      <c r="T211" t="str">
        <f t="array" ref="T211">IFERROR(INDEX($S$3:$S$6255,SMALL(IF(ISNUMBER(SEARCH("",$S$3:$S$6255)),ROW($S$1:$S$6253),""),ROW(S209))),"")</f>
        <v/>
      </c>
      <c r="U211" t="s">
        <v>3982</v>
      </c>
      <c r="V211">
        <v>513580</v>
      </c>
    </row>
    <row r="212" spans="10:22" ht="12.75" customHeight="1">
      <c r="J212" s="319" t="s">
        <v>904</v>
      </c>
      <c r="K212" s="332" t="s">
        <v>1212</v>
      </c>
      <c r="M212" s="361">
        <f>IF(ISNUMBER(SEARCH(ZAKL_DATA!$B$29,N212)),MAX($M$2:M211)+1,0)</f>
        <v>0</v>
      </c>
      <c r="N212" s="387" t="s">
        <v>1958</v>
      </c>
      <c r="O212" s="388" t="s">
        <v>2816</v>
      </c>
      <c r="P212" s="362"/>
      <c r="Q212" s="345" t="str">
        <f>IFERROR(VLOOKUP(ROWS($Q$3:Q212),$M$3:$N$1699,2,0),"")</f>
        <v/>
      </c>
      <c r="S212" t="str">
        <f>IF(ISNUMBER(SEARCH(ZAKL_DATA!$B$18,FU!$U212)),U212,"")</f>
        <v/>
      </c>
      <c r="T212" t="str">
        <f t="array" ref="T212">IFERROR(INDEX($S$3:$S$6255,SMALL(IF(ISNUMBER(SEARCH("",$S$3:$S$6255)),ROW($S$1:$S$6253),""),ROW(S210))),"")</f>
        <v/>
      </c>
      <c r="U212" t="s">
        <v>3983</v>
      </c>
      <c r="V212">
        <v>513628</v>
      </c>
    </row>
    <row r="213" spans="10:22" ht="12.75" customHeight="1">
      <c r="J213" s="318" t="s">
        <v>905</v>
      </c>
      <c r="K213" s="332" t="s">
        <v>1213</v>
      </c>
      <c r="M213" s="361">
        <f>IF(ISNUMBER(SEARCH(ZAKL_DATA!$B$29,N213)),MAX($M$2:M212)+1,0)</f>
        <v>0</v>
      </c>
      <c r="N213" s="387" t="s">
        <v>1960</v>
      </c>
      <c r="O213" s="388" t="s">
        <v>2817</v>
      </c>
      <c r="P213" s="362"/>
      <c r="Q213" s="345" t="str">
        <f>IFERROR(VLOOKUP(ROWS($Q$3:Q213),$M$3:$N$1699,2,0),"")</f>
        <v/>
      </c>
      <c r="S213" t="str">
        <f>IF(ISNUMBER(SEARCH(ZAKL_DATA!$B$18,FU!$U213)),U213,"")</f>
        <v/>
      </c>
      <c r="T213" t="str">
        <f t="array" ref="T213">IFERROR(INDEX($S$3:$S$6255,SMALL(IF(ISNUMBER(SEARCH("",$S$3:$S$6255)),ROW($S$1:$S$6253),""),ROW(S211))),"")</f>
        <v/>
      </c>
      <c r="U213" t="s">
        <v>3984</v>
      </c>
      <c r="V213">
        <v>513636</v>
      </c>
    </row>
    <row r="214" spans="10:22" ht="12.75" customHeight="1">
      <c r="J214" s="319" t="s">
        <v>906</v>
      </c>
      <c r="K214" s="332" t="s">
        <v>1214</v>
      </c>
      <c r="M214" s="361">
        <f>IF(ISNUMBER(SEARCH(ZAKL_DATA!$B$29,N214)),MAX($M$2:M213)+1,0)</f>
        <v>0</v>
      </c>
      <c r="N214" s="387" t="s">
        <v>1966</v>
      </c>
      <c r="O214" s="389" t="s">
        <v>2818</v>
      </c>
      <c r="P214" s="362"/>
      <c r="Q214" s="345" t="str">
        <f>IFERROR(VLOOKUP(ROWS($Q$3:Q214),$M$3:$N$1699,2,0),"")</f>
        <v/>
      </c>
      <c r="S214" t="str">
        <f>IF(ISNUMBER(SEARCH(ZAKL_DATA!$B$18,FU!$U214)),U214,"")</f>
        <v/>
      </c>
      <c r="T214" t="str">
        <f t="array" ref="T214">IFERROR(INDEX($S$3:$S$6255,SMALL(IF(ISNUMBER(SEARCH("",$S$3:$S$6255)),ROW($S$1:$S$6253),""),ROW(S212))),"")</f>
        <v/>
      </c>
      <c r="U214" t="s">
        <v>3985</v>
      </c>
      <c r="V214">
        <v>513644</v>
      </c>
    </row>
    <row r="215" spans="10:22" ht="12.75" customHeight="1">
      <c r="J215" s="319" t="s">
        <v>907</v>
      </c>
      <c r="K215" s="332" t="s">
        <v>1215</v>
      </c>
      <c r="M215" s="361">
        <f>IF(ISNUMBER(SEARCH(ZAKL_DATA!$B$29,N215)),MAX($M$2:M214)+1,0)</f>
        <v>0</v>
      </c>
      <c r="N215" s="387" t="s">
        <v>1972</v>
      </c>
      <c r="O215" s="388" t="s">
        <v>2819</v>
      </c>
      <c r="P215" s="362"/>
      <c r="Q215" s="345" t="str">
        <f>IFERROR(VLOOKUP(ROWS($Q$3:Q215),$M$3:$N$1699,2,0),"")</f>
        <v/>
      </c>
      <c r="S215" t="str">
        <f>IF(ISNUMBER(SEARCH(ZAKL_DATA!$B$18,FU!$U215)),U215,"")</f>
        <v/>
      </c>
      <c r="T215" t="str">
        <f t="array" ref="T215">IFERROR(INDEX($S$3:$S$6255,SMALL(IF(ISNUMBER(SEARCH("",$S$3:$S$6255)),ROW($S$1:$S$6253),""),ROW(S213))),"")</f>
        <v/>
      </c>
      <c r="U215" t="s">
        <v>3986</v>
      </c>
      <c r="V215">
        <v>513661</v>
      </c>
    </row>
    <row r="216" spans="10:22" ht="12.75" customHeight="1">
      <c r="J216" s="318" t="s">
        <v>908</v>
      </c>
      <c r="K216" s="332" t="s">
        <v>1216</v>
      </c>
      <c r="M216" s="361">
        <f>IF(ISNUMBER(SEARCH(ZAKL_DATA!$B$29,N216)),MAX($M$2:M215)+1,0)</f>
        <v>0</v>
      </c>
      <c r="N216" s="387" t="s">
        <v>1973</v>
      </c>
      <c r="O216" s="388" t="s">
        <v>2820</v>
      </c>
      <c r="P216" s="362"/>
      <c r="Q216" s="345" t="str">
        <f>IFERROR(VLOOKUP(ROWS($Q$3:Q216),$M$3:$N$1699,2,0),"")</f>
        <v/>
      </c>
      <c r="S216" t="str">
        <f>IF(ISNUMBER(SEARCH(ZAKL_DATA!$B$18,FU!$U216)),U216,"")</f>
        <v/>
      </c>
      <c r="T216" t="str">
        <f t="array" ref="T216">IFERROR(INDEX($S$3:$S$6255,SMALL(IF(ISNUMBER(SEARCH("",$S$3:$S$6255)),ROW($S$1:$S$6253),""),ROW(S214))),"")</f>
        <v/>
      </c>
      <c r="U216" t="s">
        <v>3987</v>
      </c>
      <c r="V216">
        <v>513695</v>
      </c>
    </row>
    <row r="217" spans="10:22" ht="12.75" customHeight="1">
      <c r="J217" s="318" t="s">
        <v>909</v>
      </c>
      <c r="K217" s="332" t="s">
        <v>1217</v>
      </c>
      <c r="M217" s="361">
        <f>IF(ISNUMBER(SEARCH(ZAKL_DATA!$B$29,N217)),MAX($M$2:M216)+1,0)</f>
        <v>0</v>
      </c>
      <c r="N217" s="387" t="s">
        <v>1976</v>
      </c>
      <c r="O217" s="388" t="s">
        <v>2821</v>
      </c>
      <c r="P217" s="362"/>
      <c r="Q217" s="345" t="str">
        <f>IFERROR(VLOOKUP(ROWS($Q$3:Q217),$M$3:$N$1699,2,0),"")</f>
        <v/>
      </c>
      <c r="S217" t="str">
        <f>IF(ISNUMBER(SEARCH(ZAKL_DATA!$B$18,FU!$U217)),U217,"")</f>
        <v/>
      </c>
      <c r="T217" t="str">
        <f t="array" ref="T217">IFERROR(INDEX($S$3:$S$6255,SMALL(IF(ISNUMBER(SEARCH("",$S$3:$S$6255)),ROW($S$1:$S$6253),""),ROW(S215))),"")</f>
        <v/>
      </c>
      <c r="U217" t="s">
        <v>3988</v>
      </c>
      <c r="V217">
        <v>513709</v>
      </c>
    </row>
    <row r="218" spans="10:22" ht="12.75" customHeight="1">
      <c r="J218" s="318" t="s">
        <v>910</v>
      </c>
      <c r="K218" s="332" t="s">
        <v>1218</v>
      </c>
      <c r="M218" s="361">
        <f>IF(ISNUMBER(SEARCH(ZAKL_DATA!$B$29,N218)),MAX($M$2:M217)+1,0)</f>
        <v>0</v>
      </c>
      <c r="N218" s="387" t="s">
        <v>1985</v>
      </c>
      <c r="O218" s="388" t="s">
        <v>2822</v>
      </c>
      <c r="P218" s="362"/>
      <c r="Q218" s="345" t="str">
        <f>IFERROR(VLOOKUP(ROWS($Q$3:Q218),$M$3:$N$1699,2,0),"")</f>
        <v/>
      </c>
      <c r="S218" t="str">
        <f>IF(ISNUMBER(SEARCH(ZAKL_DATA!$B$18,FU!$U218)),U218,"")</f>
        <v/>
      </c>
      <c r="T218" t="str">
        <f t="array" ref="T218">IFERROR(INDEX($S$3:$S$6255,SMALL(IF(ISNUMBER(SEARCH("",$S$3:$S$6255)),ROW($S$1:$S$6253),""),ROW(S216))),"")</f>
        <v/>
      </c>
      <c r="U218" t="s">
        <v>3989</v>
      </c>
      <c r="V218">
        <v>513717</v>
      </c>
    </row>
    <row r="219" spans="10:22" ht="12.75" customHeight="1">
      <c r="J219" s="318" t="s">
        <v>911</v>
      </c>
      <c r="K219" s="332" t="s">
        <v>1219</v>
      </c>
      <c r="M219" s="361">
        <f>IF(ISNUMBER(SEARCH(ZAKL_DATA!$B$29,N219)),MAX($M$2:M218)+1,0)</f>
        <v>0</v>
      </c>
      <c r="N219" s="387" t="s">
        <v>1986</v>
      </c>
      <c r="O219" s="388" t="s">
        <v>2823</v>
      </c>
      <c r="P219" s="362"/>
      <c r="Q219" s="345" t="str">
        <f>IFERROR(VLOOKUP(ROWS($Q$3:Q219),$M$3:$N$1699,2,0),"")</f>
        <v/>
      </c>
      <c r="S219" t="str">
        <f>IF(ISNUMBER(SEARCH(ZAKL_DATA!$B$18,FU!$U219)),U219,"")</f>
        <v/>
      </c>
      <c r="T219" t="str">
        <f t="array" ref="T219">IFERROR(INDEX($S$3:$S$6255,SMALL(IF(ISNUMBER(SEARCH("",$S$3:$S$6255)),ROW($S$1:$S$6253),""),ROW(S217))),"")</f>
        <v/>
      </c>
      <c r="U219" t="s">
        <v>3990</v>
      </c>
      <c r="V219">
        <v>513733</v>
      </c>
    </row>
    <row r="220" spans="10:22" ht="12.75" customHeight="1">
      <c r="J220" s="318" t="s">
        <v>912</v>
      </c>
      <c r="K220" s="332" t="s">
        <v>1220</v>
      </c>
      <c r="M220" s="361">
        <f>IF(ISNUMBER(SEARCH(ZAKL_DATA!$B$29,N220)),MAX($M$2:M219)+1,0)</f>
        <v>0</v>
      </c>
      <c r="N220" s="387" t="s">
        <v>1987</v>
      </c>
      <c r="O220" s="388" t="s">
        <v>2824</v>
      </c>
      <c r="P220" s="362"/>
      <c r="Q220" s="345" t="str">
        <f>IFERROR(VLOOKUP(ROWS($Q$3:Q220),$M$3:$N$1699,2,0),"")</f>
        <v/>
      </c>
      <c r="S220" t="str">
        <f>IF(ISNUMBER(SEARCH(ZAKL_DATA!$B$18,FU!$U220)),U220,"")</f>
        <v/>
      </c>
      <c r="T220" t="str">
        <f t="array" ref="T220">IFERROR(INDEX($S$3:$S$6255,SMALL(IF(ISNUMBER(SEARCH("",$S$3:$S$6255)),ROW($S$1:$S$6253),""),ROW(S218))),"")</f>
        <v/>
      </c>
      <c r="U220" t="s">
        <v>3991</v>
      </c>
      <c r="V220">
        <v>513750</v>
      </c>
    </row>
    <row r="221" spans="10:22" ht="12.75" customHeight="1">
      <c r="J221" s="318" t="s">
        <v>913</v>
      </c>
      <c r="K221" s="332" t="s">
        <v>1221</v>
      </c>
      <c r="M221" s="361">
        <f>IF(ISNUMBER(SEARCH(ZAKL_DATA!$B$29,N221)),MAX($M$2:M220)+1,0)</f>
        <v>0</v>
      </c>
      <c r="N221" s="387" t="s">
        <v>1991</v>
      </c>
      <c r="O221" s="388" t="s">
        <v>2825</v>
      </c>
      <c r="P221" s="362"/>
      <c r="Q221" s="345" t="str">
        <f>IFERROR(VLOOKUP(ROWS($Q$3:Q221),$M$3:$N$1699,2,0),"")</f>
        <v/>
      </c>
      <c r="S221" t="str">
        <f>IF(ISNUMBER(SEARCH(ZAKL_DATA!$B$18,FU!$U221)),U221,"")</f>
        <v/>
      </c>
      <c r="T221" t="str">
        <f t="array" ref="T221">IFERROR(INDEX($S$3:$S$6255,SMALL(IF(ISNUMBER(SEARCH("",$S$3:$S$6255)),ROW($S$1:$S$6253),""),ROW(S219))),"")</f>
        <v/>
      </c>
      <c r="U221" t="s">
        <v>3992</v>
      </c>
      <c r="V221">
        <v>513768</v>
      </c>
    </row>
    <row r="222" spans="10:22" ht="12.75" customHeight="1">
      <c r="J222" s="319" t="s">
        <v>914</v>
      </c>
      <c r="K222" s="332" t="s">
        <v>1222</v>
      </c>
      <c r="M222" s="361">
        <f>IF(ISNUMBER(SEARCH(ZAKL_DATA!$B$29,N222)),MAX($M$2:M221)+1,0)</f>
        <v>0</v>
      </c>
      <c r="N222" s="387" t="s">
        <v>1994</v>
      </c>
      <c r="O222" s="389" t="s">
        <v>2826</v>
      </c>
      <c r="P222" s="362"/>
      <c r="Q222" s="345" t="str">
        <f>IFERROR(VLOOKUP(ROWS($Q$3:Q222),$M$3:$N$1699,2,0),"")</f>
        <v/>
      </c>
      <c r="S222" t="str">
        <f>IF(ISNUMBER(SEARCH(ZAKL_DATA!$B$18,FU!$U222)),U222,"")</f>
        <v/>
      </c>
      <c r="T222" t="str">
        <f t="array" ref="T222">IFERROR(INDEX($S$3:$S$6255,SMALL(IF(ISNUMBER(SEARCH("",$S$3:$S$6255)),ROW($S$1:$S$6253),""),ROW(S220))),"")</f>
        <v/>
      </c>
      <c r="U222" t="s">
        <v>3993</v>
      </c>
      <c r="V222">
        <v>513873</v>
      </c>
    </row>
    <row r="223" spans="10:22" ht="12.75" customHeight="1">
      <c r="J223" s="318" t="s">
        <v>915</v>
      </c>
      <c r="K223" s="332" t="s">
        <v>1223</v>
      </c>
      <c r="M223" s="361">
        <f>IF(ISNUMBER(SEARCH(ZAKL_DATA!$B$29,N223)),MAX($M$2:M222)+1,0)</f>
        <v>0</v>
      </c>
      <c r="N223" s="387" t="s">
        <v>2827</v>
      </c>
      <c r="O223" s="389" t="s">
        <v>2828</v>
      </c>
      <c r="P223" s="362"/>
      <c r="Q223" s="345" t="str">
        <f>IFERROR(VLOOKUP(ROWS($Q$3:Q223),$M$3:$N$1699,2,0),"")</f>
        <v/>
      </c>
      <c r="S223" t="str">
        <f>IF(ISNUMBER(SEARCH(ZAKL_DATA!$B$18,FU!$U223)),U223,"")</f>
        <v/>
      </c>
      <c r="T223" t="str">
        <f t="array" ref="T223">IFERROR(INDEX($S$3:$S$6255,SMALL(IF(ISNUMBER(SEARCH("",$S$3:$S$6255)),ROW($S$1:$S$6253),""),ROW(S221))),"")</f>
        <v/>
      </c>
      <c r="U223" t="s">
        <v>3994</v>
      </c>
      <c r="V223">
        <v>513890</v>
      </c>
    </row>
    <row r="224" spans="10:22" ht="12.75" customHeight="1">
      <c r="J224" s="318" t="s">
        <v>916</v>
      </c>
      <c r="K224" s="332" t="s">
        <v>1224</v>
      </c>
      <c r="M224" s="361">
        <f>IF(ISNUMBER(SEARCH(ZAKL_DATA!$B$29,N224)),MAX($M$2:M223)+1,0)</f>
        <v>0</v>
      </c>
      <c r="N224" s="387" t="s">
        <v>1995</v>
      </c>
      <c r="O224" s="389" t="s">
        <v>2829</v>
      </c>
      <c r="P224" s="362"/>
      <c r="Q224" s="345" t="str">
        <f>IFERROR(VLOOKUP(ROWS($Q$3:Q224),$M$3:$N$1699,2,0),"")</f>
        <v/>
      </c>
      <c r="S224" t="str">
        <f>IF(ISNUMBER(SEARCH(ZAKL_DATA!$B$18,FU!$U224)),U224,"")</f>
        <v/>
      </c>
      <c r="T224" t="str">
        <f t="array" ref="T224">IFERROR(INDEX($S$3:$S$6255,SMALL(IF(ISNUMBER(SEARCH("",$S$3:$S$6255)),ROW($S$1:$S$6253),""),ROW(S222))),"")</f>
        <v/>
      </c>
      <c r="U224" t="s">
        <v>3995</v>
      </c>
      <c r="V224">
        <v>514047</v>
      </c>
    </row>
    <row r="225" spans="10:22" ht="12.75" customHeight="1">
      <c r="J225" s="318" t="s">
        <v>917</v>
      </c>
      <c r="K225" s="332" t="s">
        <v>1225</v>
      </c>
      <c r="M225" s="361">
        <f>IF(ISNUMBER(SEARCH(ZAKL_DATA!$B$29,N225)),MAX($M$2:M224)+1,0)</f>
        <v>0</v>
      </c>
      <c r="N225" s="387" t="s">
        <v>1996</v>
      </c>
      <c r="O225" s="389" t="s">
        <v>2830</v>
      </c>
      <c r="P225" s="362"/>
      <c r="Q225" s="345" t="str">
        <f>IFERROR(VLOOKUP(ROWS($Q$3:Q225),$M$3:$N$1699,2,0),"")</f>
        <v/>
      </c>
      <c r="S225" t="str">
        <f>IF(ISNUMBER(SEARCH(ZAKL_DATA!$B$18,FU!$U225)),U225,"")</f>
        <v/>
      </c>
      <c r="T225" t="str">
        <f t="array" ref="T225">IFERROR(INDEX($S$3:$S$6255,SMALL(IF(ISNUMBER(SEARCH("",$S$3:$S$6255)),ROW($S$1:$S$6253),""),ROW(S223))),"")</f>
        <v/>
      </c>
      <c r="U225" t="s">
        <v>3996</v>
      </c>
      <c r="V225">
        <v>514055</v>
      </c>
    </row>
    <row r="226" spans="10:22" ht="12.75" customHeight="1">
      <c r="J226" s="318" t="s">
        <v>918</v>
      </c>
      <c r="K226" s="332" t="s">
        <v>1226</v>
      </c>
      <c r="M226" s="361">
        <f>IF(ISNUMBER(SEARCH(ZAKL_DATA!$B$29,N226)),MAX($M$2:M225)+1,0)</f>
        <v>0</v>
      </c>
      <c r="N226" s="387" t="s">
        <v>1689</v>
      </c>
      <c r="O226" s="389" t="s">
        <v>2831</v>
      </c>
      <c r="P226" s="362"/>
      <c r="Q226" s="345" t="str">
        <f>IFERROR(VLOOKUP(ROWS($Q$3:Q226),$M$3:$N$1699,2,0),"")</f>
        <v/>
      </c>
      <c r="S226" t="str">
        <f>IF(ISNUMBER(SEARCH(ZAKL_DATA!$B$18,FU!$U226)),U226,"")</f>
        <v/>
      </c>
      <c r="T226" t="str">
        <f t="array" ref="T226">IFERROR(INDEX($S$3:$S$6255,SMALL(IF(ISNUMBER(SEARCH("",$S$3:$S$6255)),ROW($S$1:$S$6253),""),ROW(S224))),"")</f>
        <v/>
      </c>
      <c r="U226" t="s">
        <v>3997</v>
      </c>
      <c r="V226">
        <v>514152</v>
      </c>
    </row>
    <row r="227" spans="10:22" ht="12.75" customHeight="1">
      <c r="J227" s="318" t="s">
        <v>919</v>
      </c>
      <c r="K227" s="332" t="s">
        <v>1227</v>
      </c>
      <c r="M227" s="361">
        <f>IF(ISNUMBER(SEARCH(ZAKL_DATA!$B$29,N227)),MAX($M$2:M226)+1,0)</f>
        <v>0</v>
      </c>
      <c r="N227" s="387" t="s">
        <v>1690</v>
      </c>
      <c r="O227" s="389" t="s">
        <v>2832</v>
      </c>
      <c r="P227" s="362"/>
      <c r="Q227" s="345" t="str">
        <f>IFERROR(VLOOKUP(ROWS($Q$3:Q227),$M$3:$N$1699,2,0),"")</f>
        <v/>
      </c>
      <c r="S227" t="str">
        <f>IF(ISNUMBER(SEARCH(ZAKL_DATA!$B$18,FU!$U227)),U227,"")</f>
        <v/>
      </c>
      <c r="T227" t="str">
        <f t="array" ref="T227">IFERROR(INDEX($S$3:$S$6255,SMALL(IF(ISNUMBER(SEARCH("",$S$3:$S$6255)),ROW($S$1:$S$6253),""),ROW(S225))),"")</f>
        <v/>
      </c>
      <c r="U227" t="s">
        <v>3998</v>
      </c>
      <c r="V227">
        <v>514161</v>
      </c>
    </row>
    <row r="228" spans="10:22" ht="12.75" customHeight="1">
      <c r="J228" s="318" t="s">
        <v>920</v>
      </c>
      <c r="K228" s="332" t="s">
        <v>1228</v>
      </c>
      <c r="M228" s="361">
        <f>IF(ISNUMBER(SEARCH(ZAKL_DATA!$B$29,N228)),MAX($M$2:M227)+1,0)</f>
        <v>0</v>
      </c>
      <c r="N228" s="387" t="s">
        <v>2006</v>
      </c>
      <c r="O228" s="389" t="s">
        <v>2833</v>
      </c>
      <c r="P228" s="362"/>
      <c r="Q228" s="345" t="str">
        <f>IFERROR(VLOOKUP(ROWS($Q$3:Q228),$M$3:$N$1699,2,0),"")</f>
        <v/>
      </c>
      <c r="S228" t="str">
        <f>IF(ISNUMBER(SEARCH(ZAKL_DATA!$B$18,FU!$U228)),U228,"")</f>
        <v/>
      </c>
      <c r="T228" t="str">
        <f t="array" ref="T228">IFERROR(INDEX($S$3:$S$6255,SMALL(IF(ISNUMBER(SEARCH("",$S$3:$S$6255)),ROW($S$1:$S$6253),""),ROW(S226))),"")</f>
        <v/>
      </c>
      <c r="U228" t="s">
        <v>3998</v>
      </c>
      <c r="V228">
        <v>514195</v>
      </c>
    </row>
    <row r="229" spans="10:22" ht="12.75" customHeight="1">
      <c r="J229" s="318" t="s">
        <v>921</v>
      </c>
      <c r="K229" s="332" t="s">
        <v>1229</v>
      </c>
      <c r="M229" s="361">
        <f>IF(ISNUMBER(SEARCH(ZAKL_DATA!$B$29,N229)),MAX($M$2:M228)+1,0)</f>
        <v>0</v>
      </c>
      <c r="N229" s="387" t="s">
        <v>1692</v>
      </c>
      <c r="O229" s="389" t="s">
        <v>2834</v>
      </c>
      <c r="P229" s="362"/>
      <c r="Q229" s="345" t="str">
        <f>IFERROR(VLOOKUP(ROWS($Q$3:Q229),$M$3:$N$1699,2,0),"")</f>
        <v/>
      </c>
      <c r="S229" t="str">
        <f>IF(ISNUMBER(SEARCH(ZAKL_DATA!$B$18,FU!$U229)),U229,"")</f>
        <v/>
      </c>
      <c r="T229" t="str">
        <f t="array" ref="T229">IFERROR(INDEX($S$3:$S$6255,SMALL(IF(ISNUMBER(SEARCH("",$S$3:$S$6255)),ROW($S$1:$S$6253),""),ROW(S227))),"")</f>
        <v/>
      </c>
      <c r="U229" t="s">
        <v>3999</v>
      </c>
      <c r="V229">
        <v>514276</v>
      </c>
    </row>
    <row r="230" spans="10:22" ht="12.75" customHeight="1">
      <c r="J230" s="318" t="s">
        <v>922</v>
      </c>
      <c r="K230" s="332" t="s">
        <v>1230</v>
      </c>
      <c r="M230" s="361">
        <f>IF(ISNUMBER(SEARCH(ZAKL_DATA!$B$29,N230)),MAX($M$2:M229)+1,0)</f>
        <v>0</v>
      </c>
      <c r="N230" s="387" t="s">
        <v>2010</v>
      </c>
      <c r="O230" s="389" t="s">
        <v>2835</v>
      </c>
      <c r="P230" s="362"/>
      <c r="Q230" s="345" t="str">
        <f>IFERROR(VLOOKUP(ROWS($Q$3:Q230),$M$3:$N$1699,2,0),"")</f>
        <v/>
      </c>
      <c r="S230" t="str">
        <f>IF(ISNUMBER(SEARCH(ZAKL_DATA!$B$18,FU!$U230)),U230,"")</f>
        <v/>
      </c>
      <c r="T230" t="str">
        <f t="array" ref="T230">IFERROR(INDEX($S$3:$S$6255,SMALL(IF(ISNUMBER(SEARCH("",$S$3:$S$6255)),ROW($S$1:$S$6253),""),ROW(S228))),"")</f>
        <v/>
      </c>
      <c r="U230" t="s">
        <v>3999</v>
      </c>
      <c r="V230">
        <v>514446</v>
      </c>
    </row>
    <row r="231" spans="10:22" ht="12.75" customHeight="1">
      <c r="J231" s="318" t="s">
        <v>923</v>
      </c>
      <c r="K231" s="332" t="s">
        <v>1231</v>
      </c>
      <c r="M231" s="361">
        <f>IF(ISNUMBER(SEARCH(ZAKL_DATA!$B$29,N231)),MAX($M$2:M230)+1,0)</f>
        <v>0</v>
      </c>
      <c r="N231" s="387" t="s">
        <v>1693</v>
      </c>
      <c r="O231" s="389" t="s">
        <v>2836</v>
      </c>
      <c r="P231" s="362"/>
      <c r="Q231" s="345" t="str">
        <f>IFERROR(VLOOKUP(ROWS($Q$3:Q231),$M$3:$N$1699,2,0),"")</f>
        <v/>
      </c>
      <c r="S231" t="str">
        <f>IF(ISNUMBER(SEARCH(ZAKL_DATA!$B$18,FU!$U231)),U231,"")</f>
        <v/>
      </c>
      <c r="T231" t="str">
        <f t="array" ref="T231">IFERROR(INDEX($S$3:$S$6255,SMALL(IF(ISNUMBER(SEARCH("",$S$3:$S$6255)),ROW($S$1:$S$6253),""),ROW(S229))),"")</f>
        <v/>
      </c>
      <c r="U231" t="s">
        <v>4000</v>
      </c>
      <c r="V231">
        <v>514471</v>
      </c>
    </row>
    <row r="232" spans="10:22" ht="12.75" customHeight="1">
      <c r="J232" s="318" t="s">
        <v>924</v>
      </c>
      <c r="K232" s="332" t="s">
        <v>1232</v>
      </c>
      <c r="M232" s="361">
        <f>IF(ISNUMBER(SEARCH(ZAKL_DATA!$B$29,N232)),MAX($M$2:M231)+1,0)</f>
        <v>0</v>
      </c>
      <c r="N232" s="387" t="s">
        <v>2011</v>
      </c>
      <c r="O232" s="389" t="s">
        <v>2837</v>
      </c>
      <c r="P232" s="362"/>
      <c r="Q232" s="345" t="str">
        <f>IFERROR(VLOOKUP(ROWS($Q$3:Q232),$M$3:$N$1699,2,0),"")</f>
        <v/>
      </c>
      <c r="S232" t="str">
        <f>IF(ISNUMBER(SEARCH(ZAKL_DATA!$B$18,FU!$U232)),U232,"")</f>
        <v/>
      </c>
      <c r="T232" t="str">
        <f t="array" ref="T232">IFERROR(INDEX($S$3:$S$6255,SMALL(IF(ISNUMBER(SEARCH("",$S$3:$S$6255)),ROW($S$1:$S$6253),""),ROW(S230))),"")</f>
        <v/>
      </c>
      <c r="U232" t="s">
        <v>4000</v>
      </c>
      <c r="V232">
        <v>514497</v>
      </c>
    </row>
    <row r="233" spans="10:22" ht="12.75" customHeight="1">
      <c r="J233" s="318" t="s">
        <v>925</v>
      </c>
      <c r="K233" s="332" t="s">
        <v>1233</v>
      </c>
      <c r="M233" s="361">
        <f>IF(ISNUMBER(SEARCH(ZAKL_DATA!$B$29,N233)),MAX($M$2:M232)+1,0)</f>
        <v>0</v>
      </c>
      <c r="N233" s="387" t="s">
        <v>2012</v>
      </c>
      <c r="O233" s="389" t="s">
        <v>2838</v>
      </c>
      <c r="P233" s="362"/>
      <c r="Q233" s="345" t="str">
        <f>IFERROR(VLOOKUP(ROWS($Q$3:Q233),$M$3:$N$1699,2,0),"")</f>
        <v/>
      </c>
      <c r="S233" t="str">
        <f>IF(ISNUMBER(SEARCH(ZAKL_DATA!$B$18,FU!$U233)),U233,"")</f>
        <v/>
      </c>
      <c r="T233" t="str">
        <f t="array" ref="T233">IFERROR(INDEX($S$3:$S$6255,SMALL(IF(ISNUMBER(SEARCH("",$S$3:$S$6255)),ROW($S$1:$S$6253),""),ROW(S231))),"")</f>
        <v/>
      </c>
      <c r="U233" t="s">
        <v>4000</v>
      </c>
      <c r="V233">
        <v>514527</v>
      </c>
    </row>
    <row r="234" spans="10:22" ht="12.75" customHeight="1">
      <c r="J234" s="318" t="s">
        <v>926</v>
      </c>
      <c r="K234" s="332" t="s">
        <v>1234</v>
      </c>
      <c r="M234" s="361">
        <f>IF(ISNUMBER(SEARCH(ZAKL_DATA!$B$29,N234)),MAX($M$2:M233)+1,0)</f>
        <v>0</v>
      </c>
      <c r="N234" s="387" t="s">
        <v>2013</v>
      </c>
      <c r="O234" s="389" t="s">
        <v>2839</v>
      </c>
      <c r="P234" s="362"/>
      <c r="Q234" s="345" t="str">
        <f>IFERROR(VLOOKUP(ROWS($Q$3:Q234),$M$3:$N$1699,2,0),"")</f>
        <v/>
      </c>
      <c r="S234" t="str">
        <f>IF(ISNUMBER(SEARCH(ZAKL_DATA!$B$18,FU!$U234)),U234,"")</f>
        <v/>
      </c>
      <c r="T234" t="str">
        <f t="array" ref="T234">IFERROR(INDEX($S$3:$S$6255,SMALL(IF(ISNUMBER(SEARCH("",$S$3:$S$6255)),ROW($S$1:$S$6253),""),ROW(S232))),"")</f>
        <v/>
      </c>
      <c r="U234" t="s">
        <v>4000</v>
      </c>
      <c r="V234">
        <v>514705</v>
      </c>
    </row>
    <row r="235" spans="10:22" ht="12.75" customHeight="1">
      <c r="J235" s="318" t="s">
        <v>927</v>
      </c>
      <c r="K235" s="332" t="s">
        <v>1235</v>
      </c>
      <c r="M235" s="361">
        <f>IF(ISNUMBER(SEARCH(ZAKL_DATA!$B$29,N235)),MAX($M$2:M234)+1,0)</f>
        <v>0</v>
      </c>
      <c r="N235" s="387" t="s">
        <v>2014</v>
      </c>
      <c r="O235" s="389" t="s">
        <v>2840</v>
      </c>
      <c r="P235" s="362"/>
      <c r="Q235" s="345" t="str">
        <f>IFERROR(VLOOKUP(ROWS($Q$3:Q235),$M$3:$N$1699,2,0),"")</f>
        <v/>
      </c>
      <c r="S235" t="str">
        <f>IF(ISNUMBER(SEARCH(ZAKL_DATA!$B$18,FU!$U235)),U235,"")</f>
        <v/>
      </c>
      <c r="T235" t="str">
        <f t="array" ref="T235">IFERROR(INDEX($S$3:$S$6255,SMALL(IF(ISNUMBER(SEARCH("",$S$3:$S$6255)),ROW($S$1:$S$6253),""),ROW(S233))),"")</f>
        <v/>
      </c>
      <c r="U235" t="s">
        <v>4000</v>
      </c>
      <c r="V235">
        <v>514772</v>
      </c>
    </row>
    <row r="236" spans="10:22" ht="12.75" customHeight="1">
      <c r="J236" s="318" t="s">
        <v>928</v>
      </c>
      <c r="K236" s="332" t="s">
        <v>1236</v>
      </c>
      <c r="M236" s="361">
        <f>IF(ISNUMBER(SEARCH(ZAKL_DATA!$B$29,N236)),MAX($M$2:M235)+1,0)</f>
        <v>0</v>
      </c>
      <c r="N236" s="387" t="s">
        <v>2018</v>
      </c>
      <c r="O236" s="389" t="s">
        <v>2841</v>
      </c>
      <c r="P236" s="362"/>
      <c r="Q236" s="345" t="str">
        <f>IFERROR(VLOOKUP(ROWS($Q$3:Q236),$M$3:$N$1699,2,0),"")</f>
        <v/>
      </c>
      <c r="S236" t="str">
        <f>IF(ISNUMBER(SEARCH(ZAKL_DATA!$B$18,FU!$U236)),U236,"")</f>
        <v/>
      </c>
      <c r="T236" t="str">
        <f t="array" ref="T236">IFERROR(INDEX($S$3:$S$6255,SMALL(IF(ISNUMBER(SEARCH("",$S$3:$S$6255)),ROW($S$1:$S$6253),""),ROW(S234))),"")</f>
        <v/>
      </c>
      <c r="U236" t="s">
        <v>4001</v>
      </c>
      <c r="V236">
        <v>514802</v>
      </c>
    </row>
    <row r="237" spans="10:22" ht="12.75" customHeight="1">
      <c r="J237" s="319" t="s">
        <v>929</v>
      </c>
      <c r="K237" s="332" t="s">
        <v>1237</v>
      </c>
      <c r="M237" s="361">
        <f>IF(ISNUMBER(SEARCH(ZAKL_DATA!$B$29,N237)),MAX($M$2:M236)+1,0)</f>
        <v>0</v>
      </c>
      <c r="N237" s="387" t="s">
        <v>2027</v>
      </c>
      <c r="O237" s="389" t="s">
        <v>2842</v>
      </c>
      <c r="P237" s="362"/>
      <c r="Q237" s="345" t="str">
        <f>IFERROR(VLOOKUP(ROWS($Q$3:Q237),$M$3:$N$1699,2,0),"")</f>
        <v/>
      </c>
      <c r="S237" t="str">
        <f>IF(ISNUMBER(SEARCH(ZAKL_DATA!$B$18,FU!$U237)),U237,"")</f>
        <v/>
      </c>
      <c r="T237" t="str">
        <f t="array" ref="T237">IFERROR(INDEX($S$3:$S$6255,SMALL(IF(ISNUMBER(SEARCH("",$S$3:$S$6255)),ROW($S$1:$S$6253),""),ROW(S235))),"")</f>
        <v/>
      </c>
      <c r="U237" t="s">
        <v>4002</v>
      </c>
      <c r="V237">
        <v>515191</v>
      </c>
    </row>
    <row r="238" spans="10:22" ht="12.75" customHeight="1">
      <c r="J238" s="318" t="s">
        <v>930</v>
      </c>
      <c r="K238" s="332" t="s">
        <v>1238</v>
      </c>
      <c r="M238" s="361">
        <f>IF(ISNUMBER(SEARCH(ZAKL_DATA!$B$29,N238)),MAX($M$2:M237)+1,0)</f>
        <v>0</v>
      </c>
      <c r="N238" s="387" t="s">
        <v>2029</v>
      </c>
      <c r="O238" s="389" t="s">
        <v>2843</v>
      </c>
      <c r="P238" s="362"/>
      <c r="Q238" s="345" t="str">
        <f>IFERROR(VLOOKUP(ROWS($Q$3:Q238),$M$3:$N$1699,2,0),"")</f>
        <v/>
      </c>
      <c r="S238" t="str">
        <f>IF(ISNUMBER(SEARCH(ZAKL_DATA!$B$18,FU!$U238)),U238,"")</f>
        <v/>
      </c>
      <c r="T238" t="str">
        <f t="array" ref="T238">IFERROR(INDEX($S$3:$S$6255,SMALL(IF(ISNUMBER(SEARCH("",$S$3:$S$6255)),ROW($S$1:$S$6253),""),ROW(S236))),"")</f>
        <v/>
      </c>
      <c r="U238" t="s">
        <v>4003</v>
      </c>
      <c r="V238">
        <v>515329</v>
      </c>
    </row>
    <row r="239" spans="10:22" ht="12.75" customHeight="1">
      <c r="J239" s="318" t="s">
        <v>931</v>
      </c>
      <c r="K239" s="332" t="s">
        <v>1239</v>
      </c>
      <c r="M239" s="361">
        <f>IF(ISNUMBER(SEARCH(ZAKL_DATA!$B$29,N239)),MAX($M$2:M238)+1,0)</f>
        <v>0</v>
      </c>
      <c r="N239" s="387" t="s">
        <v>2034</v>
      </c>
      <c r="O239" s="389" t="s">
        <v>2844</v>
      </c>
      <c r="P239" s="362"/>
      <c r="Q239" s="345" t="str">
        <f>IFERROR(VLOOKUP(ROWS($Q$3:Q239),$M$3:$N$1699,2,0),"")</f>
        <v/>
      </c>
      <c r="S239" t="str">
        <f>IF(ISNUMBER(SEARCH(ZAKL_DATA!$B$18,FU!$U239)),U239,"")</f>
        <v/>
      </c>
      <c r="T239" t="str">
        <f t="array" ref="T239">IFERROR(INDEX($S$3:$S$6255,SMALL(IF(ISNUMBER(SEARCH("",$S$3:$S$6255)),ROW($S$1:$S$6253),""),ROW(S237))),"")</f>
        <v/>
      </c>
      <c r="U239" t="s">
        <v>4004</v>
      </c>
      <c r="V239">
        <v>515418</v>
      </c>
    </row>
    <row r="240" spans="10:22" ht="12.75" customHeight="1">
      <c r="J240" s="318" t="s">
        <v>932</v>
      </c>
      <c r="K240" s="332" t="s">
        <v>1240</v>
      </c>
      <c r="M240" s="361">
        <f>IF(ISNUMBER(SEARCH(ZAKL_DATA!$B$29,N240)),MAX($M$2:M239)+1,0)</f>
        <v>0</v>
      </c>
      <c r="N240" s="387" t="s">
        <v>2038</v>
      </c>
      <c r="O240" s="389" t="s">
        <v>2845</v>
      </c>
      <c r="P240" s="362"/>
      <c r="Q240" s="345" t="str">
        <f>IFERROR(VLOOKUP(ROWS($Q$3:Q240),$M$3:$N$1699,2,0),"")</f>
        <v/>
      </c>
      <c r="S240" t="str">
        <f>IF(ISNUMBER(SEARCH(ZAKL_DATA!$B$18,FU!$U240)),U240,"")</f>
        <v/>
      </c>
      <c r="T240" t="str">
        <f t="array" ref="T240">IFERROR(INDEX($S$3:$S$6255,SMALL(IF(ISNUMBER(SEARCH("",$S$3:$S$6255)),ROW($S$1:$S$6253),""),ROW(S238))),"")</f>
        <v/>
      </c>
      <c r="U240" t="s">
        <v>4005</v>
      </c>
      <c r="V240">
        <v>515477</v>
      </c>
    </row>
    <row r="241" spans="10:22" ht="12.75" customHeight="1">
      <c r="J241" s="318" t="s">
        <v>933</v>
      </c>
      <c r="K241" s="332" t="s">
        <v>1241</v>
      </c>
      <c r="M241" s="361">
        <f>IF(ISNUMBER(SEARCH(ZAKL_DATA!$B$29,N241)),MAX($M$2:M240)+1,0)</f>
        <v>0</v>
      </c>
      <c r="N241" s="387" t="s">
        <v>2048</v>
      </c>
      <c r="O241" s="389" t="s">
        <v>2846</v>
      </c>
      <c r="P241" s="362"/>
      <c r="Q241" s="345" t="str">
        <f>IFERROR(VLOOKUP(ROWS($Q$3:Q241),$M$3:$N$1699,2,0),"")</f>
        <v/>
      </c>
      <c r="S241" t="str">
        <f>IF(ISNUMBER(SEARCH(ZAKL_DATA!$B$18,FU!$U241)),U241,"")</f>
        <v/>
      </c>
      <c r="T241" t="str">
        <f t="array" ref="T241">IFERROR(INDEX($S$3:$S$6255,SMALL(IF(ISNUMBER(SEARCH("",$S$3:$S$6255)),ROW($S$1:$S$6253),""),ROW(S239))),"")</f>
        <v/>
      </c>
      <c r="U241" t="s">
        <v>4006</v>
      </c>
      <c r="V241">
        <v>515787</v>
      </c>
    </row>
    <row r="242" spans="10:22" ht="12.75" customHeight="1">
      <c r="J242" s="318" t="s">
        <v>934</v>
      </c>
      <c r="K242" s="332" t="s">
        <v>1242</v>
      </c>
      <c r="M242" s="361">
        <f>IF(ISNUMBER(SEARCH(ZAKL_DATA!$B$29,N242)),MAX($M$2:M241)+1,0)</f>
        <v>0</v>
      </c>
      <c r="N242" s="387" t="s">
        <v>2051</v>
      </c>
      <c r="O242" s="389" t="s">
        <v>2847</v>
      </c>
      <c r="P242" s="362"/>
      <c r="Q242" s="345" t="str">
        <f>IFERROR(VLOOKUP(ROWS($Q$3:Q242),$M$3:$N$1699,2,0),"")</f>
        <v/>
      </c>
      <c r="S242" t="str">
        <f>IF(ISNUMBER(SEARCH(ZAKL_DATA!$B$18,FU!$U242)),U242,"")</f>
        <v/>
      </c>
      <c r="T242" t="str">
        <f t="array" ref="T242">IFERROR(INDEX($S$3:$S$6255,SMALL(IF(ISNUMBER(SEARCH("",$S$3:$S$6255)),ROW($S$1:$S$6253),""),ROW(S240))),"")</f>
        <v/>
      </c>
      <c r="U242" t="s">
        <v>4007</v>
      </c>
      <c r="V242">
        <v>515825</v>
      </c>
    </row>
    <row r="243" spans="10:22" ht="12.75" customHeight="1">
      <c r="J243" s="318" t="s">
        <v>935</v>
      </c>
      <c r="K243" s="332" t="s">
        <v>1243</v>
      </c>
      <c r="M243" s="361">
        <f>IF(ISNUMBER(SEARCH(ZAKL_DATA!$B$29,N243)),MAX($M$2:M242)+1,0)</f>
        <v>0</v>
      </c>
      <c r="N243" s="387" t="s">
        <v>2054</v>
      </c>
      <c r="O243" s="389" t="s">
        <v>2848</v>
      </c>
      <c r="P243" s="362"/>
      <c r="Q243" s="345" t="str">
        <f>IFERROR(VLOOKUP(ROWS($Q$3:Q243),$M$3:$N$1699,2,0),"")</f>
        <v/>
      </c>
      <c r="S243" t="str">
        <f>IF(ISNUMBER(SEARCH(ZAKL_DATA!$B$18,FU!$U243)),U243,"")</f>
        <v/>
      </c>
      <c r="T243" t="str">
        <f t="array" ref="T243">IFERROR(INDEX($S$3:$S$6255,SMALL(IF(ISNUMBER(SEARCH("",$S$3:$S$6255)),ROW($S$1:$S$6253),""),ROW(S241))),"")</f>
        <v/>
      </c>
      <c r="U243" t="s">
        <v>4008</v>
      </c>
      <c r="V243">
        <v>516201</v>
      </c>
    </row>
    <row r="244" spans="10:22" ht="12.75" customHeight="1">
      <c r="J244" s="318" t="s">
        <v>936</v>
      </c>
      <c r="K244" s="332" t="s">
        <v>1244</v>
      </c>
      <c r="M244" s="361">
        <f>IF(ISNUMBER(SEARCH(ZAKL_DATA!$B$29,N244)),MAX($M$2:M243)+1,0)</f>
        <v>0</v>
      </c>
      <c r="N244" s="387" t="s">
        <v>2058</v>
      </c>
      <c r="O244" s="389" t="s">
        <v>2849</v>
      </c>
      <c r="P244" s="362"/>
      <c r="Q244" s="345" t="str">
        <f>IFERROR(VLOOKUP(ROWS($Q$3:Q244),$M$3:$N$1699,2,0),"")</f>
        <v/>
      </c>
      <c r="S244" t="str">
        <f>IF(ISNUMBER(SEARCH(ZAKL_DATA!$B$18,FU!$U244)),U244,"")</f>
        <v/>
      </c>
      <c r="T244" t="str">
        <f t="array" ref="T244">IFERROR(INDEX($S$3:$S$6255,SMALL(IF(ISNUMBER(SEARCH("",$S$3:$S$6255)),ROW($S$1:$S$6253),""),ROW(S242))),"")</f>
        <v/>
      </c>
      <c r="U244" t="s">
        <v>4008</v>
      </c>
      <c r="V244">
        <v>516350</v>
      </c>
    </row>
    <row r="245" spans="10:22" ht="12.75" customHeight="1">
      <c r="J245" s="318" t="s">
        <v>937</v>
      </c>
      <c r="K245" s="332" t="s">
        <v>1245</v>
      </c>
      <c r="M245" s="361">
        <f>IF(ISNUMBER(SEARCH(ZAKL_DATA!$B$29,N245)),MAX($M$2:M244)+1,0)</f>
        <v>0</v>
      </c>
      <c r="N245" s="387" t="s">
        <v>2059</v>
      </c>
      <c r="O245" s="389" t="s">
        <v>2850</v>
      </c>
      <c r="P245" s="362"/>
      <c r="Q245" s="345" t="str">
        <f>IFERROR(VLOOKUP(ROWS($Q$3:Q245),$M$3:$N$1699,2,0),"")</f>
        <v/>
      </c>
      <c r="S245" t="str">
        <f>IF(ISNUMBER(SEARCH(ZAKL_DATA!$B$18,FU!$U245)),U245,"")</f>
        <v/>
      </c>
      <c r="T245" t="str">
        <f t="array" ref="T245">IFERROR(INDEX($S$3:$S$6255,SMALL(IF(ISNUMBER(SEARCH("",$S$3:$S$6255)),ROW($S$1:$S$6253),""),ROW(S243))),"")</f>
        <v/>
      </c>
      <c r="U245" t="s">
        <v>4009</v>
      </c>
      <c r="V245">
        <v>516619</v>
      </c>
    </row>
    <row r="246" spans="10:22" ht="12.75" customHeight="1">
      <c r="J246" s="318" t="s">
        <v>938</v>
      </c>
      <c r="K246" s="332" t="s">
        <v>1246</v>
      </c>
      <c r="M246" s="361">
        <f>IF(ISNUMBER(SEARCH(ZAKL_DATA!$B$29,N246)),MAX($M$2:M245)+1,0)</f>
        <v>0</v>
      </c>
      <c r="N246" s="387" t="s">
        <v>2063</v>
      </c>
      <c r="O246" s="389" t="s">
        <v>2851</v>
      </c>
      <c r="P246" s="362"/>
      <c r="Q246" s="345" t="str">
        <f>IFERROR(VLOOKUP(ROWS($Q$3:Q246),$M$3:$N$1699,2,0),"")</f>
        <v/>
      </c>
      <c r="S246" t="str">
        <f>IF(ISNUMBER(SEARCH(ZAKL_DATA!$B$18,FU!$U246)),U246,"")</f>
        <v/>
      </c>
      <c r="T246" t="str">
        <f t="array" ref="T246">IFERROR(INDEX($S$3:$S$6255,SMALL(IF(ISNUMBER(SEARCH("",$S$3:$S$6255)),ROW($S$1:$S$6253),""),ROW(S244))),"")</f>
        <v/>
      </c>
      <c r="U246" t="s">
        <v>4010</v>
      </c>
      <c r="V246">
        <v>516635</v>
      </c>
    </row>
    <row r="247" spans="10:22" ht="12.75" customHeight="1">
      <c r="J247" s="318" t="s">
        <v>939</v>
      </c>
      <c r="K247" s="332" t="s">
        <v>1247</v>
      </c>
      <c r="M247" s="361">
        <f>IF(ISNUMBER(SEARCH(ZAKL_DATA!$B$29,N247)),MAX($M$2:M246)+1,0)</f>
        <v>0</v>
      </c>
      <c r="N247" s="387" t="s">
        <v>2067</v>
      </c>
      <c r="O247" s="389" t="s">
        <v>2852</v>
      </c>
      <c r="P247" s="362"/>
      <c r="Q247" s="345" t="str">
        <f>IFERROR(VLOOKUP(ROWS($Q$3:Q247),$M$3:$N$1699,2,0),"")</f>
        <v/>
      </c>
      <c r="S247" t="str">
        <f>IF(ISNUMBER(SEARCH(ZAKL_DATA!$B$18,FU!$U247)),U247,"")</f>
        <v/>
      </c>
      <c r="T247" t="str">
        <f t="array" ref="T247">IFERROR(INDEX($S$3:$S$6255,SMALL(IF(ISNUMBER(SEARCH("",$S$3:$S$6255)),ROW($S$1:$S$6253),""),ROW(S245))),"")</f>
        <v/>
      </c>
      <c r="U247" t="s">
        <v>4011</v>
      </c>
      <c r="V247">
        <v>516686</v>
      </c>
    </row>
    <row r="248" spans="10:22" ht="12.75" customHeight="1">
      <c r="J248" s="318" t="s">
        <v>940</v>
      </c>
      <c r="K248" s="332" t="s">
        <v>1248</v>
      </c>
      <c r="M248" s="361">
        <f>IF(ISNUMBER(SEARCH(ZAKL_DATA!$B$29,N248)),MAX($M$2:M247)+1,0)</f>
        <v>0</v>
      </c>
      <c r="N248" s="387" t="s">
        <v>2072</v>
      </c>
      <c r="O248" s="389" t="s">
        <v>2853</v>
      </c>
      <c r="P248" s="362"/>
      <c r="Q248" s="345" t="str">
        <f>IFERROR(VLOOKUP(ROWS($Q$3:Q248),$M$3:$N$1699,2,0),"")</f>
        <v/>
      </c>
      <c r="S248" t="str">
        <f>IF(ISNUMBER(SEARCH(ZAKL_DATA!$B$18,FU!$U248)),U248,"")</f>
        <v/>
      </c>
      <c r="T248" t="str">
        <f t="array" ref="T248">IFERROR(INDEX($S$3:$S$6255,SMALL(IF(ISNUMBER(SEARCH("",$S$3:$S$6255)),ROW($S$1:$S$6253),""),ROW(S246))),"")</f>
        <v/>
      </c>
      <c r="U248" t="s">
        <v>4012</v>
      </c>
      <c r="V248">
        <v>516694</v>
      </c>
    </row>
    <row r="249" spans="10:22" ht="12.75" customHeight="1">
      <c r="J249" s="318" t="s">
        <v>941</v>
      </c>
      <c r="K249" s="332" t="s">
        <v>1249</v>
      </c>
      <c r="M249" s="361">
        <f>IF(ISNUMBER(SEARCH(ZAKL_DATA!$B$29,N249)),MAX($M$2:M248)+1,0)</f>
        <v>0</v>
      </c>
      <c r="N249" s="387" t="s">
        <v>2076</v>
      </c>
      <c r="O249" s="389" t="s">
        <v>2854</v>
      </c>
      <c r="P249" s="362"/>
      <c r="Q249" s="345" t="str">
        <f>IFERROR(VLOOKUP(ROWS($Q$3:Q249),$M$3:$N$1699,2,0),"")</f>
        <v/>
      </c>
      <c r="S249" t="str">
        <f>IF(ISNUMBER(SEARCH(ZAKL_DATA!$B$18,FU!$U249)),U249,"")</f>
        <v/>
      </c>
      <c r="T249" t="str">
        <f t="array" ref="T249">IFERROR(INDEX($S$3:$S$6255,SMALL(IF(ISNUMBER(SEARCH("",$S$3:$S$6255)),ROW($S$1:$S$6253),""),ROW(S247))),"")</f>
        <v/>
      </c>
      <c r="U249" t="s">
        <v>4013</v>
      </c>
      <c r="V249">
        <v>516864</v>
      </c>
    </row>
    <row r="250" spans="10:22" ht="12.75" customHeight="1">
      <c r="J250" s="318" t="s">
        <v>942</v>
      </c>
      <c r="K250" s="332" t="s">
        <v>1250</v>
      </c>
      <c r="M250" s="361">
        <f>IF(ISNUMBER(SEARCH(ZAKL_DATA!$B$29,N250)),MAX($M$2:M249)+1,0)</f>
        <v>0</v>
      </c>
      <c r="N250" s="387" t="s">
        <v>2080</v>
      </c>
      <c r="O250" s="389" t="s">
        <v>2855</v>
      </c>
      <c r="P250" s="362"/>
      <c r="Q250" s="345" t="str">
        <f>IFERROR(VLOOKUP(ROWS($Q$3:Q250),$M$3:$N$1699,2,0),"")</f>
        <v/>
      </c>
      <c r="S250" t="str">
        <f>IF(ISNUMBER(SEARCH(ZAKL_DATA!$B$18,FU!$U250)),U250,"")</f>
        <v/>
      </c>
      <c r="T250" t="str">
        <f t="array" ref="T250">IFERROR(INDEX($S$3:$S$6255,SMALL(IF(ISNUMBER(SEARCH("",$S$3:$S$6255)),ROW($S$1:$S$6253),""),ROW(S248))),"")</f>
        <v/>
      </c>
      <c r="U250" t="s">
        <v>4014</v>
      </c>
      <c r="V250">
        <v>516899</v>
      </c>
    </row>
    <row r="251" spans="10:22" ht="12.75" customHeight="1">
      <c r="J251" s="318" t="s">
        <v>943</v>
      </c>
      <c r="K251" s="332" t="s">
        <v>1251</v>
      </c>
      <c r="M251" s="361">
        <f>IF(ISNUMBER(SEARCH(ZAKL_DATA!$B$29,N251)),MAX($M$2:M250)+1,0)</f>
        <v>0</v>
      </c>
      <c r="N251" s="387" t="s">
        <v>2084</v>
      </c>
      <c r="O251" s="389" t="s">
        <v>2856</v>
      </c>
      <c r="P251" s="362"/>
      <c r="Q251" s="345" t="str">
        <f>IFERROR(VLOOKUP(ROWS($Q$3:Q251),$M$3:$N$1699,2,0),"")</f>
        <v/>
      </c>
      <c r="S251" t="str">
        <f>IF(ISNUMBER(SEARCH(ZAKL_DATA!$B$18,FU!$U251)),U251,"")</f>
        <v/>
      </c>
      <c r="T251" t="str">
        <f t="array" ref="T251">IFERROR(INDEX($S$3:$S$6255,SMALL(IF(ISNUMBER(SEARCH("",$S$3:$S$6255)),ROW($S$1:$S$6253),""),ROW(S249))),"")</f>
        <v/>
      </c>
      <c r="U251" t="s">
        <v>4014</v>
      </c>
      <c r="V251">
        <v>516911</v>
      </c>
    </row>
    <row r="252" spans="10:22" ht="12.75" customHeight="1">
      <c r="J252" s="318" t="s">
        <v>944</v>
      </c>
      <c r="K252" s="332" t="s">
        <v>1252</v>
      </c>
      <c r="M252" s="361">
        <f>IF(ISNUMBER(SEARCH(ZAKL_DATA!$B$29,N252)),MAX($M$2:M251)+1,0)</f>
        <v>0</v>
      </c>
      <c r="N252" s="387" t="s">
        <v>2092</v>
      </c>
      <c r="O252" s="389" t="s">
        <v>2857</v>
      </c>
      <c r="P252" s="362"/>
      <c r="Q252" s="345" t="str">
        <f>IFERROR(VLOOKUP(ROWS($Q$3:Q252),$M$3:$N$1699,2,0),"")</f>
        <v/>
      </c>
      <c r="S252" t="str">
        <f>IF(ISNUMBER(SEARCH(ZAKL_DATA!$B$18,FU!$U252)),U252,"")</f>
        <v/>
      </c>
      <c r="T252" t="str">
        <f t="array" ref="T252">IFERROR(INDEX($S$3:$S$6255,SMALL(IF(ISNUMBER(SEARCH("",$S$3:$S$6255)),ROW($S$1:$S$6253),""),ROW(S250))),"")</f>
        <v/>
      </c>
      <c r="U252" t="s">
        <v>4015</v>
      </c>
      <c r="V252">
        <v>517101</v>
      </c>
    </row>
    <row r="253" spans="10:22" ht="12.75" customHeight="1" thickBot="1">
      <c r="J253" s="322" t="s">
        <v>945</v>
      </c>
      <c r="K253" s="332" t="s">
        <v>1253</v>
      </c>
      <c r="M253" s="361">
        <f>IF(ISNUMBER(SEARCH(ZAKL_DATA!$B$29,N253)),MAX($M$2:M252)+1,0)</f>
        <v>0</v>
      </c>
      <c r="N253" s="387" t="s">
        <v>2098</v>
      </c>
      <c r="O253" s="389" t="s">
        <v>2858</v>
      </c>
      <c r="P253" s="362"/>
      <c r="Q253" s="345" t="str">
        <f>IFERROR(VLOOKUP(ROWS($Q$3:Q253),$M$3:$N$1699,2,0),"")</f>
        <v/>
      </c>
      <c r="S253" t="str">
        <f>IF(ISNUMBER(SEARCH(ZAKL_DATA!$B$18,FU!$U253)),U253,"")</f>
        <v/>
      </c>
      <c r="T253" t="str">
        <f t="array" ref="T253">IFERROR(INDEX($S$3:$S$6255,SMALL(IF(ISNUMBER(SEARCH("",$S$3:$S$6255)),ROW($S$1:$S$6253),""),ROW(S251))),"")</f>
        <v/>
      </c>
      <c r="U253" t="s">
        <v>4016</v>
      </c>
      <c r="V253">
        <v>517151</v>
      </c>
    </row>
    <row r="254" spans="10:22" ht="12.75" customHeight="1">
      <c r="M254" s="361">
        <f>IF(ISNUMBER(SEARCH(ZAKL_DATA!$B$29,N254)),MAX($M$2:M253)+1,0)</f>
        <v>0</v>
      </c>
      <c r="N254" s="387" t="s">
        <v>2101</v>
      </c>
      <c r="O254" s="389" t="s">
        <v>2859</v>
      </c>
      <c r="P254" s="362"/>
      <c r="Q254" s="345" t="str">
        <f>IFERROR(VLOOKUP(ROWS($Q$3:Q254),$M$3:$N$1699,2,0),"")</f>
        <v/>
      </c>
      <c r="S254" t="str">
        <f>IF(ISNUMBER(SEARCH(ZAKL_DATA!$B$18,FU!$U254)),U254,"")</f>
        <v/>
      </c>
      <c r="T254" t="str">
        <f t="array" ref="T254">IFERROR(INDEX($S$3:$S$6255,SMALL(IF(ISNUMBER(SEARCH("",$S$3:$S$6255)),ROW($S$1:$S$6253),""),ROW(S252))),"")</f>
        <v/>
      </c>
      <c r="U254" t="s">
        <v>4017</v>
      </c>
      <c r="V254">
        <v>517208</v>
      </c>
    </row>
    <row r="255" spans="10:22" ht="12.75" customHeight="1">
      <c r="M255" s="361">
        <f>IF(ISNUMBER(SEARCH(ZAKL_DATA!$B$29,N255)),MAX($M$2:M254)+1,0)</f>
        <v>0</v>
      </c>
      <c r="N255" s="387" t="s">
        <v>2102</v>
      </c>
      <c r="O255" s="389" t="s">
        <v>2860</v>
      </c>
      <c r="P255" s="362"/>
      <c r="Q255" s="345" t="str">
        <f>IFERROR(VLOOKUP(ROWS($Q$3:Q255),$M$3:$N$1699,2,0),"")</f>
        <v/>
      </c>
      <c r="S255" t="str">
        <f>IF(ISNUMBER(SEARCH(ZAKL_DATA!$B$18,FU!$U255)),U255,"")</f>
        <v/>
      </c>
      <c r="T255" t="str">
        <f t="array" ref="T255">IFERROR(INDEX($S$3:$S$6255,SMALL(IF(ISNUMBER(SEARCH("",$S$3:$S$6255)),ROW($S$1:$S$6253),""),ROW(S253))),"")</f>
        <v/>
      </c>
      <c r="U255" t="s">
        <v>4018</v>
      </c>
      <c r="V255">
        <v>517224</v>
      </c>
    </row>
    <row r="256" spans="10:22" ht="12.75" customHeight="1">
      <c r="M256" s="361">
        <f>IF(ISNUMBER(SEARCH(ZAKL_DATA!$B$29,N256)),MAX($M$2:M255)+1,0)</f>
        <v>0</v>
      </c>
      <c r="N256" s="387" t="s">
        <v>2103</v>
      </c>
      <c r="O256" s="389" t="s">
        <v>2861</v>
      </c>
      <c r="P256" s="362"/>
      <c r="Q256" s="345" t="str">
        <f>IFERROR(VLOOKUP(ROWS($Q$3:Q256),$M$3:$N$1699,2,0),"")</f>
        <v/>
      </c>
      <c r="S256" t="str">
        <f>IF(ISNUMBER(SEARCH(ZAKL_DATA!$B$18,FU!$U256)),U256,"")</f>
        <v/>
      </c>
      <c r="T256" t="str">
        <f t="array" ref="T256">IFERROR(INDEX($S$3:$S$6255,SMALL(IF(ISNUMBER(SEARCH("",$S$3:$S$6255)),ROW($S$1:$S$6253),""),ROW(S254))),"")</f>
        <v/>
      </c>
      <c r="U256" t="s">
        <v>4019</v>
      </c>
      <c r="V256">
        <v>517275</v>
      </c>
    </row>
    <row r="257" spans="13:22" ht="12.75" customHeight="1">
      <c r="M257" s="361">
        <f>IF(ISNUMBER(SEARCH(ZAKL_DATA!$B$29,N257)),MAX($M$2:M256)+1,0)</f>
        <v>0</v>
      </c>
      <c r="N257" s="387" t="s">
        <v>2105</v>
      </c>
      <c r="O257" s="389" t="s">
        <v>2862</v>
      </c>
      <c r="P257" s="362"/>
      <c r="Q257" s="345" t="str">
        <f>IFERROR(VLOOKUP(ROWS($Q$3:Q257),$M$3:$N$1699,2,0),"")</f>
        <v/>
      </c>
      <c r="S257" t="str">
        <f>IF(ISNUMBER(SEARCH(ZAKL_DATA!$B$18,FU!$U257)),U257,"")</f>
        <v/>
      </c>
      <c r="T257" t="str">
        <f t="array" ref="T257">IFERROR(INDEX($S$3:$S$6255,SMALL(IF(ISNUMBER(SEARCH("",$S$3:$S$6255)),ROW($S$1:$S$6253),""),ROW(S255))),"")</f>
        <v/>
      </c>
      <c r="U257" t="s">
        <v>4020</v>
      </c>
      <c r="V257">
        <v>517321</v>
      </c>
    </row>
    <row r="258" spans="13:22" ht="12.75" customHeight="1">
      <c r="M258" s="361">
        <f>IF(ISNUMBER(SEARCH(ZAKL_DATA!$B$29,N258)),MAX($M$2:M257)+1,0)</f>
        <v>0</v>
      </c>
      <c r="N258" s="387" t="s">
        <v>2106</v>
      </c>
      <c r="O258" s="389" t="s">
        <v>2863</v>
      </c>
      <c r="P258" s="362"/>
      <c r="Q258" s="345" t="str">
        <f>IFERROR(VLOOKUP(ROWS($Q$3:Q258),$M$3:$N$1699,2,0),"")</f>
        <v/>
      </c>
      <c r="S258" t="str">
        <f>IF(ISNUMBER(SEARCH(ZAKL_DATA!$B$18,FU!$U258)),U258,"")</f>
        <v/>
      </c>
      <c r="T258" t="str">
        <f t="array" ref="T258">IFERROR(INDEX($S$3:$S$6255,SMALL(IF(ISNUMBER(SEARCH("",$S$3:$S$6255)),ROW($S$1:$S$6253),""),ROW(S256))),"")</f>
        <v/>
      </c>
      <c r="U258" t="s">
        <v>4021</v>
      </c>
      <c r="V258">
        <v>517437</v>
      </c>
    </row>
    <row r="259" spans="13:22" ht="12.75" customHeight="1">
      <c r="M259" s="361">
        <f>IF(ISNUMBER(SEARCH(ZAKL_DATA!$B$29,N259)),MAX($M$2:M258)+1,0)</f>
        <v>0</v>
      </c>
      <c r="N259" s="387" t="s">
        <v>2111</v>
      </c>
      <c r="O259" s="389" t="s">
        <v>2864</v>
      </c>
      <c r="P259" s="362"/>
      <c r="Q259" s="345" t="str">
        <f>IFERROR(VLOOKUP(ROWS($Q$3:Q259),$M$3:$N$1699,2,0),"")</f>
        <v/>
      </c>
      <c r="S259" t="str">
        <f>IF(ISNUMBER(SEARCH(ZAKL_DATA!$B$18,FU!$U259)),U259,"")</f>
        <v/>
      </c>
      <c r="T259" t="str">
        <f t="array" ref="T259">IFERROR(INDEX($S$3:$S$6255,SMALL(IF(ISNUMBER(SEARCH("",$S$3:$S$6255)),ROW($S$1:$S$6253),""),ROW(S257))),"")</f>
        <v/>
      </c>
      <c r="U259" t="s">
        <v>4022</v>
      </c>
      <c r="V259">
        <v>517445</v>
      </c>
    </row>
    <row r="260" spans="13:22" ht="12.75" customHeight="1">
      <c r="M260" s="361">
        <f>IF(ISNUMBER(SEARCH(ZAKL_DATA!$B$29,N260)),MAX($M$2:M259)+1,0)</f>
        <v>0</v>
      </c>
      <c r="N260" s="387" t="s">
        <v>2119</v>
      </c>
      <c r="O260" s="389" t="s">
        <v>2865</v>
      </c>
      <c r="P260" s="362"/>
      <c r="Q260" s="345" t="str">
        <f>IFERROR(VLOOKUP(ROWS($Q$3:Q260),$M$3:$N$1699,2,0),"")</f>
        <v/>
      </c>
      <c r="S260" t="str">
        <f>IF(ISNUMBER(SEARCH(ZAKL_DATA!$B$18,FU!$U260)),U260,"")</f>
        <v/>
      </c>
      <c r="T260" t="str">
        <f t="array" ref="T260">IFERROR(INDEX($S$3:$S$6255,SMALL(IF(ISNUMBER(SEARCH("",$S$3:$S$6255)),ROW($S$1:$S$6253),""),ROW(S258))),"")</f>
        <v/>
      </c>
      <c r="U260" t="s">
        <v>4023</v>
      </c>
      <c r="V260">
        <v>517534</v>
      </c>
    </row>
    <row r="261" spans="13:22" ht="12.75" customHeight="1">
      <c r="M261" s="361">
        <f>IF(ISNUMBER(SEARCH(ZAKL_DATA!$B$29,N261)),MAX($M$2:M260)+1,0)</f>
        <v>0</v>
      </c>
      <c r="N261" s="387" t="s">
        <v>2132</v>
      </c>
      <c r="O261" s="389" t="s">
        <v>2866</v>
      </c>
      <c r="P261" s="362"/>
      <c r="Q261" s="345" t="str">
        <f>IFERROR(VLOOKUP(ROWS($Q$3:Q261),$M$3:$N$1699,2,0),"")</f>
        <v/>
      </c>
      <c r="S261" t="str">
        <f>IF(ISNUMBER(SEARCH(ZAKL_DATA!$B$18,FU!$U261)),U261,"")</f>
        <v/>
      </c>
      <c r="T261" t="str">
        <f t="array" ref="T261">IFERROR(INDEX($S$3:$S$6255,SMALL(IF(ISNUMBER(SEARCH("",$S$3:$S$6255)),ROW($S$1:$S$6253),""),ROW(S259))),"")</f>
        <v/>
      </c>
      <c r="U261" t="s">
        <v>4024</v>
      </c>
      <c r="V261">
        <v>517569</v>
      </c>
    </row>
    <row r="262" spans="13:22" ht="12.75" customHeight="1">
      <c r="M262" s="361">
        <f>IF(ISNUMBER(SEARCH(ZAKL_DATA!$B$29,N262)),MAX($M$2:M261)+1,0)</f>
        <v>0</v>
      </c>
      <c r="N262" s="387" t="s">
        <v>2135</v>
      </c>
      <c r="O262" s="389" t="s">
        <v>2867</v>
      </c>
      <c r="P262" s="362"/>
      <c r="Q262" s="345" t="str">
        <f>IFERROR(VLOOKUP(ROWS($Q$3:Q262),$M$3:$N$1699,2,0),"")</f>
        <v/>
      </c>
      <c r="S262" t="str">
        <f>IF(ISNUMBER(SEARCH(ZAKL_DATA!$B$18,FU!$U262)),U262,"")</f>
        <v/>
      </c>
      <c r="T262" t="str">
        <f t="array" ref="T262">IFERROR(INDEX($S$3:$S$6255,SMALL(IF(ISNUMBER(SEARCH("",$S$3:$S$6255)),ROW($S$1:$S$6253),""),ROW(S260))),"")</f>
        <v/>
      </c>
      <c r="U262" t="s">
        <v>4025</v>
      </c>
      <c r="V262">
        <v>517585</v>
      </c>
    </row>
    <row r="263" spans="13:22" ht="12.75" customHeight="1">
      <c r="M263" s="361">
        <f>IF(ISNUMBER(SEARCH(ZAKL_DATA!$B$29,N263)),MAX($M$2:M262)+1,0)</f>
        <v>0</v>
      </c>
      <c r="N263" s="387" t="s">
        <v>2142</v>
      </c>
      <c r="O263" s="389" t="s">
        <v>2868</v>
      </c>
      <c r="P263" s="362"/>
      <c r="Q263" s="345" t="str">
        <f>IFERROR(VLOOKUP(ROWS($Q$3:Q263),$M$3:$N$1699,2,0),"")</f>
        <v/>
      </c>
      <c r="S263" t="str">
        <f>IF(ISNUMBER(SEARCH(ZAKL_DATA!$B$18,FU!$U263)),U263,"")</f>
        <v/>
      </c>
      <c r="T263" t="str">
        <f t="array" ref="T263">IFERROR(INDEX($S$3:$S$6255,SMALL(IF(ISNUMBER(SEARCH("",$S$3:$S$6255)),ROW($S$1:$S$6253),""),ROW(S261))),"")</f>
        <v/>
      </c>
      <c r="U263" t="s">
        <v>4026</v>
      </c>
      <c r="V263">
        <v>517607</v>
      </c>
    </row>
    <row r="264" spans="13:22" ht="12.75" customHeight="1">
      <c r="M264" s="361">
        <f>IF(ISNUMBER(SEARCH(ZAKL_DATA!$B$29,N264)),MAX($M$2:M263)+1,0)</f>
        <v>0</v>
      </c>
      <c r="N264" s="387" t="s">
        <v>2154</v>
      </c>
      <c r="O264" s="389" t="s">
        <v>2869</v>
      </c>
      <c r="P264" s="362"/>
      <c r="Q264" s="345" t="str">
        <f>IFERROR(VLOOKUP(ROWS($Q$3:Q264),$M$3:$N$1699,2,0),"")</f>
        <v/>
      </c>
      <c r="S264" t="str">
        <f>IF(ISNUMBER(SEARCH(ZAKL_DATA!$B$18,FU!$U264)),U264,"")</f>
        <v/>
      </c>
      <c r="T264" t="str">
        <f t="array" ref="T264">IFERROR(INDEX($S$3:$S$6255,SMALL(IF(ISNUMBER(SEARCH("",$S$3:$S$6255)),ROW($S$1:$S$6253),""),ROW(S262))),"")</f>
        <v/>
      </c>
      <c r="U264" t="s">
        <v>4027</v>
      </c>
      <c r="V264">
        <v>517615</v>
      </c>
    </row>
    <row r="265" spans="13:22" ht="12.75" customHeight="1">
      <c r="M265" s="361">
        <f>IF(ISNUMBER(SEARCH(ZAKL_DATA!$B$29,N265)),MAX($M$2:M264)+1,0)</f>
        <v>0</v>
      </c>
      <c r="N265" s="387" t="s">
        <v>2156</v>
      </c>
      <c r="O265" s="389" t="s">
        <v>2870</v>
      </c>
      <c r="P265" s="362"/>
      <c r="Q265" s="345" t="str">
        <f>IFERROR(VLOOKUP(ROWS($Q$3:Q265),$M$3:$N$1699,2,0),"")</f>
        <v/>
      </c>
      <c r="S265" t="str">
        <f>IF(ISNUMBER(SEARCH(ZAKL_DATA!$B$18,FU!$U265)),U265,"")</f>
        <v/>
      </c>
      <c r="T265" t="str">
        <f t="array" ref="T265">IFERROR(INDEX($S$3:$S$6255,SMALL(IF(ISNUMBER(SEARCH("",$S$3:$S$6255)),ROW($S$1:$S$6253),""),ROW(S263))),"")</f>
        <v/>
      </c>
      <c r="U265" t="s">
        <v>4028</v>
      </c>
      <c r="V265">
        <v>517666</v>
      </c>
    </row>
    <row r="266" spans="13:22" ht="12.75" customHeight="1">
      <c r="M266" s="361">
        <f>IF(ISNUMBER(SEARCH(ZAKL_DATA!$B$29,N266)),MAX($M$2:M265)+1,0)</f>
        <v>0</v>
      </c>
      <c r="N266" s="387" t="s">
        <v>2871</v>
      </c>
      <c r="O266" s="389" t="s">
        <v>2872</v>
      </c>
      <c r="P266" s="362"/>
      <c r="Q266" s="345" t="str">
        <f>IFERROR(VLOOKUP(ROWS($Q$3:Q266),$M$3:$N$1699,2,0),"")</f>
        <v/>
      </c>
      <c r="S266" t="str">
        <f>IF(ISNUMBER(SEARCH(ZAKL_DATA!$B$18,FU!$U266)),U266,"")</f>
        <v/>
      </c>
      <c r="T266" t="str">
        <f t="array" ref="T266">IFERROR(INDEX($S$3:$S$6255,SMALL(IF(ISNUMBER(SEARCH("",$S$3:$S$6255)),ROW($S$1:$S$6253),""),ROW(S264))),"")</f>
        <v/>
      </c>
      <c r="U266" t="s">
        <v>4029</v>
      </c>
      <c r="V266">
        <v>517747</v>
      </c>
    </row>
    <row r="267" spans="13:22" ht="12.75" customHeight="1">
      <c r="M267" s="361">
        <f>IF(ISNUMBER(SEARCH(ZAKL_DATA!$B$29,N267)),MAX($M$2:M266)+1,0)</f>
        <v>0</v>
      </c>
      <c r="N267" s="387" t="s">
        <v>2165</v>
      </c>
      <c r="O267" s="389" t="s">
        <v>2873</v>
      </c>
      <c r="P267" s="362"/>
      <c r="Q267" s="345" t="str">
        <f>IFERROR(VLOOKUP(ROWS($Q$3:Q267),$M$3:$N$1699,2,0),"")</f>
        <v/>
      </c>
      <c r="S267" t="str">
        <f>IF(ISNUMBER(SEARCH(ZAKL_DATA!$B$18,FU!$U267)),U267,"")</f>
        <v/>
      </c>
      <c r="T267" t="str">
        <f t="array" ref="T267">IFERROR(INDEX($S$3:$S$6255,SMALL(IF(ISNUMBER(SEARCH("",$S$3:$S$6255)),ROW($S$1:$S$6253),""),ROW(S265))),"")</f>
        <v/>
      </c>
      <c r="U267" t="s">
        <v>4030</v>
      </c>
      <c r="V267">
        <v>517836</v>
      </c>
    </row>
    <row r="268" spans="13:22" ht="12.75" customHeight="1">
      <c r="M268" s="361">
        <f>IF(ISNUMBER(SEARCH(ZAKL_DATA!$B$29,N268)),MAX($M$2:M267)+1,0)</f>
        <v>0</v>
      </c>
      <c r="N268" s="387" t="s">
        <v>2874</v>
      </c>
      <c r="O268" s="389" t="s">
        <v>2875</v>
      </c>
      <c r="P268" s="362"/>
      <c r="Q268" s="345" t="str">
        <f>IFERROR(VLOOKUP(ROWS($Q$3:Q268),$M$3:$N$1699,2,0),"")</f>
        <v/>
      </c>
      <c r="S268" t="str">
        <f>IF(ISNUMBER(SEARCH(ZAKL_DATA!$B$18,FU!$U268)),U268,"")</f>
        <v/>
      </c>
      <c r="T268" t="str">
        <f t="array" ref="T268">IFERROR(INDEX($S$3:$S$6255,SMALL(IF(ISNUMBER(SEARCH("",$S$3:$S$6255)),ROW($S$1:$S$6253),""),ROW(S266))),"")</f>
        <v/>
      </c>
      <c r="U268" t="s">
        <v>4030</v>
      </c>
      <c r="V268">
        <v>517844</v>
      </c>
    </row>
    <row r="269" spans="13:22" ht="12.75" customHeight="1">
      <c r="M269" s="361">
        <f>IF(ISNUMBER(SEARCH(ZAKL_DATA!$B$29,N269)),MAX($M$2:M268)+1,0)</f>
        <v>0</v>
      </c>
      <c r="N269" s="387" t="s">
        <v>2876</v>
      </c>
      <c r="O269" s="389" t="s">
        <v>2877</v>
      </c>
      <c r="P269" s="362"/>
      <c r="Q269" s="345" t="str">
        <f>IFERROR(VLOOKUP(ROWS($Q$3:Q269),$M$3:$N$1699,2,0),"")</f>
        <v/>
      </c>
      <c r="S269" t="str">
        <f>IF(ISNUMBER(SEARCH(ZAKL_DATA!$B$18,FU!$U269)),U269,"")</f>
        <v/>
      </c>
      <c r="T269" t="str">
        <f t="array" ref="T269">IFERROR(INDEX($S$3:$S$6255,SMALL(IF(ISNUMBER(SEARCH("",$S$3:$S$6255)),ROW($S$1:$S$6253),""),ROW(S267))),"")</f>
        <v/>
      </c>
      <c r="U269" t="s">
        <v>4030</v>
      </c>
      <c r="V269">
        <v>517887</v>
      </c>
    </row>
    <row r="270" spans="13:22" ht="12.75" customHeight="1">
      <c r="M270" s="361">
        <f>IF(ISNUMBER(SEARCH(ZAKL_DATA!$B$29,N270)),MAX($M$2:M269)+1,0)</f>
        <v>0</v>
      </c>
      <c r="N270" s="387" t="s">
        <v>2878</v>
      </c>
      <c r="O270" s="389" t="s">
        <v>2879</v>
      </c>
      <c r="P270" s="362"/>
      <c r="Q270" s="345" t="str">
        <f>IFERROR(VLOOKUP(ROWS($Q$3:Q270),$M$3:$N$1699,2,0),"")</f>
        <v/>
      </c>
      <c r="S270" t="str">
        <f>IF(ISNUMBER(SEARCH(ZAKL_DATA!$B$18,FU!$U270)),U270,"")</f>
        <v/>
      </c>
      <c r="T270" t="str">
        <f t="array" ref="T270">IFERROR(INDEX($S$3:$S$6255,SMALL(IF(ISNUMBER(SEARCH("",$S$3:$S$6255)),ROW($S$1:$S$6253),""),ROW(S268))),"")</f>
        <v/>
      </c>
      <c r="U270" t="s">
        <v>4030</v>
      </c>
      <c r="V270">
        <v>517909</v>
      </c>
    </row>
    <row r="271" spans="13:22" ht="12.75" customHeight="1">
      <c r="M271" s="361">
        <f>IF(ISNUMBER(SEARCH(ZAKL_DATA!$B$29,N271)),MAX($M$2:M270)+1,0)</f>
        <v>0</v>
      </c>
      <c r="N271" s="387" t="s">
        <v>2178</v>
      </c>
      <c r="O271" s="389" t="s">
        <v>2880</v>
      </c>
      <c r="P271" s="362"/>
      <c r="Q271" s="345" t="str">
        <f>IFERROR(VLOOKUP(ROWS($Q$3:Q271),$M$3:$N$1699,2,0),"")</f>
        <v/>
      </c>
      <c r="S271" t="str">
        <f>IF(ISNUMBER(SEARCH(ZAKL_DATA!$B$18,FU!$U271)),U271,"")</f>
        <v/>
      </c>
      <c r="T271" t="str">
        <f t="array" ref="T271">IFERROR(INDEX($S$3:$S$6255,SMALL(IF(ISNUMBER(SEARCH("",$S$3:$S$6255)),ROW($S$1:$S$6253),""),ROW(S269))),"")</f>
        <v/>
      </c>
      <c r="U271" t="s">
        <v>4030</v>
      </c>
      <c r="V271">
        <v>518026</v>
      </c>
    </row>
    <row r="272" spans="13:22" ht="12.75" customHeight="1">
      <c r="M272" s="361">
        <f>IF(ISNUMBER(SEARCH(ZAKL_DATA!$B$29,N272)),MAX($M$2:M271)+1,0)</f>
        <v>0</v>
      </c>
      <c r="N272" s="387" t="s">
        <v>2192</v>
      </c>
      <c r="O272" s="389" t="s">
        <v>2881</v>
      </c>
      <c r="P272" s="362"/>
      <c r="Q272" s="345" t="str">
        <f>IFERROR(VLOOKUP(ROWS($Q$3:Q272),$M$3:$N$1699,2,0),"")</f>
        <v/>
      </c>
      <c r="S272" t="str">
        <f>IF(ISNUMBER(SEARCH(ZAKL_DATA!$B$18,FU!$U272)),U272,"")</f>
        <v/>
      </c>
      <c r="T272" t="str">
        <f t="array" ref="T272">IFERROR(INDEX($S$3:$S$6255,SMALL(IF(ISNUMBER(SEARCH("",$S$3:$S$6255)),ROW($S$1:$S$6253),""),ROW(S270))),"")</f>
        <v/>
      </c>
      <c r="U272" t="s">
        <v>4031</v>
      </c>
      <c r="V272">
        <v>519031</v>
      </c>
    </row>
    <row r="273" spans="13:22" ht="12.75" customHeight="1">
      <c r="M273" s="361">
        <f>IF(ISNUMBER(SEARCH(ZAKL_DATA!$B$29,N273)),MAX($M$2:M272)+1,0)</f>
        <v>0</v>
      </c>
      <c r="N273" s="387" t="s">
        <v>2195</v>
      </c>
      <c r="O273" s="389" t="s">
        <v>2882</v>
      </c>
      <c r="P273" s="362"/>
      <c r="Q273" s="345" t="str">
        <f>IFERROR(VLOOKUP(ROWS($Q$3:Q273),$M$3:$N$1699,2,0),"")</f>
        <v/>
      </c>
      <c r="S273" t="str">
        <f>IF(ISNUMBER(SEARCH(ZAKL_DATA!$B$18,FU!$U273)),U273,"")</f>
        <v/>
      </c>
      <c r="T273" t="str">
        <f t="array" ref="T273">IFERROR(INDEX($S$3:$S$6255,SMALL(IF(ISNUMBER(SEARCH("",$S$3:$S$6255)),ROW($S$1:$S$6253),""),ROW(S271))),"")</f>
        <v/>
      </c>
      <c r="U273" t="s">
        <v>4032</v>
      </c>
      <c r="V273">
        <v>519146</v>
      </c>
    </row>
    <row r="274" spans="13:22" ht="12.75" customHeight="1">
      <c r="M274" s="361">
        <f>IF(ISNUMBER(SEARCH(ZAKL_DATA!$B$29,N274)),MAX($M$2:M273)+1,0)</f>
        <v>0</v>
      </c>
      <c r="N274" s="387" t="s">
        <v>2883</v>
      </c>
      <c r="O274" s="389" t="s">
        <v>2884</v>
      </c>
      <c r="P274" s="362"/>
      <c r="Q274" s="345" t="str">
        <f>IFERROR(VLOOKUP(ROWS($Q$3:Q274),$M$3:$N$1699,2,0),"")</f>
        <v/>
      </c>
      <c r="S274" t="str">
        <f>IF(ISNUMBER(SEARCH(ZAKL_DATA!$B$18,FU!$U274)),U274,"")</f>
        <v/>
      </c>
      <c r="T274" t="str">
        <f t="array" ref="T274">IFERROR(INDEX($S$3:$S$6255,SMALL(IF(ISNUMBER(SEARCH("",$S$3:$S$6255)),ROW($S$1:$S$6253),""),ROW(S272))),"")</f>
        <v/>
      </c>
      <c r="U274" t="s">
        <v>4033</v>
      </c>
      <c r="V274">
        <v>519651</v>
      </c>
    </row>
    <row r="275" spans="13:22" ht="12.75" customHeight="1">
      <c r="M275" s="361">
        <f>IF(ISNUMBER(SEARCH(ZAKL_DATA!$B$29,N275)),MAX($M$2:M274)+1,0)</f>
        <v>0</v>
      </c>
      <c r="N275" s="387" t="s">
        <v>2885</v>
      </c>
      <c r="O275" s="389" t="s">
        <v>2886</v>
      </c>
      <c r="P275" s="362"/>
      <c r="Q275" s="345" t="str">
        <f>IFERROR(VLOOKUP(ROWS($Q$3:Q275),$M$3:$N$1699,2,0),"")</f>
        <v/>
      </c>
      <c r="S275" t="str">
        <f>IF(ISNUMBER(SEARCH(ZAKL_DATA!$B$18,FU!$U275)),U275,"")</f>
        <v/>
      </c>
      <c r="T275" t="str">
        <f t="array" ref="T275">IFERROR(INDEX($S$3:$S$6255,SMALL(IF(ISNUMBER(SEARCH("",$S$3:$S$6255)),ROW($S$1:$S$6253),""),ROW(S273))),"")</f>
        <v/>
      </c>
      <c r="U275" t="s">
        <v>4034</v>
      </c>
      <c r="V275">
        <v>520047</v>
      </c>
    </row>
    <row r="276" spans="13:22" ht="12.75" customHeight="1">
      <c r="M276" s="361">
        <f>IF(ISNUMBER(SEARCH(ZAKL_DATA!$B$29,N276)),MAX($M$2:M275)+1,0)</f>
        <v>0</v>
      </c>
      <c r="N276" s="387" t="s">
        <v>2200</v>
      </c>
      <c r="O276" s="389" t="s">
        <v>2887</v>
      </c>
      <c r="P276" s="362"/>
      <c r="Q276" s="345" t="str">
        <f>IFERROR(VLOOKUP(ROWS($Q$3:Q276),$M$3:$N$1699,2,0),"")</f>
        <v/>
      </c>
      <c r="S276" t="str">
        <f>IF(ISNUMBER(SEARCH(ZAKL_DATA!$B$18,FU!$U276)),U276,"")</f>
        <v/>
      </c>
      <c r="T276" t="str">
        <f t="array" ref="T276">IFERROR(INDEX($S$3:$S$6255,SMALL(IF(ISNUMBER(SEARCH("",$S$3:$S$6255)),ROW($S$1:$S$6253),""),ROW(S274))),"")</f>
        <v/>
      </c>
      <c r="U276" t="s">
        <v>4034</v>
      </c>
      <c r="V276">
        <v>520306</v>
      </c>
    </row>
    <row r="277" spans="13:22" ht="12.75" customHeight="1">
      <c r="M277" s="361">
        <f>IF(ISNUMBER(SEARCH(ZAKL_DATA!$B$29,N277)),MAX($M$2:M276)+1,0)</f>
        <v>0</v>
      </c>
      <c r="N277" s="387" t="s">
        <v>2208</v>
      </c>
      <c r="O277" s="389" t="s">
        <v>2888</v>
      </c>
      <c r="P277" s="362"/>
      <c r="Q277" s="345" t="str">
        <f>IFERROR(VLOOKUP(ROWS($Q$3:Q277),$M$3:$N$1699,2,0),"")</f>
        <v/>
      </c>
      <c r="S277" t="str">
        <f>IF(ISNUMBER(SEARCH(ZAKL_DATA!$B$18,FU!$U277)),U277,"")</f>
        <v/>
      </c>
      <c r="T277" t="str">
        <f t="array" ref="T277">IFERROR(INDEX($S$3:$S$6255,SMALL(IF(ISNUMBER(SEARCH("",$S$3:$S$6255)),ROW($S$1:$S$6253),""),ROW(S275))),"")</f>
        <v/>
      </c>
      <c r="U277" t="s">
        <v>4035</v>
      </c>
      <c r="V277">
        <v>520420</v>
      </c>
    </row>
    <row r="278" spans="13:22" ht="12.75" customHeight="1">
      <c r="M278" s="361">
        <f>IF(ISNUMBER(SEARCH(ZAKL_DATA!$B$29,N278)),MAX($M$2:M277)+1,0)</f>
        <v>0</v>
      </c>
      <c r="N278" s="387" t="s">
        <v>2211</v>
      </c>
      <c r="O278" s="389" t="s">
        <v>2889</v>
      </c>
      <c r="P278" s="362"/>
      <c r="Q278" s="345" t="str">
        <f>IFERROR(VLOOKUP(ROWS($Q$3:Q278),$M$3:$N$1699,2,0),"")</f>
        <v/>
      </c>
      <c r="S278" t="str">
        <f>IF(ISNUMBER(SEARCH(ZAKL_DATA!$B$18,FU!$U278)),U278,"")</f>
        <v/>
      </c>
      <c r="T278" t="str">
        <f t="array" ref="T278">IFERROR(INDEX($S$3:$S$6255,SMALL(IF(ISNUMBER(SEARCH("",$S$3:$S$6255)),ROW($S$1:$S$6253),""),ROW(S276))),"")</f>
        <v/>
      </c>
      <c r="U278" t="s">
        <v>4035</v>
      </c>
      <c r="V278">
        <v>521531</v>
      </c>
    </row>
    <row r="279" spans="13:22" ht="12.75" customHeight="1">
      <c r="M279" s="361">
        <f>IF(ISNUMBER(SEARCH(ZAKL_DATA!$B$29,N279)),MAX($M$2:M278)+1,0)</f>
        <v>0</v>
      </c>
      <c r="N279" s="387" t="s">
        <v>2216</v>
      </c>
      <c r="O279" s="389" t="s">
        <v>2890</v>
      </c>
      <c r="P279" s="362"/>
      <c r="Q279" s="345" t="str">
        <f>IFERROR(VLOOKUP(ROWS($Q$3:Q279),$M$3:$N$1699,2,0),"")</f>
        <v/>
      </c>
      <c r="S279" t="str">
        <f>IF(ISNUMBER(SEARCH(ZAKL_DATA!$B$18,FU!$U279)),U279,"")</f>
        <v/>
      </c>
      <c r="T279" t="str">
        <f t="array" ref="T279">IFERROR(INDEX($S$3:$S$6255,SMALL(IF(ISNUMBER(SEARCH("",$S$3:$S$6255)),ROW($S$1:$S$6253),""),ROW(S277))),"")</f>
        <v/>
      </c>
      <c r="U279" t="s">
        <v>4036</v>
      </c>
      <c r="V279">
        <v>522775</v>
      </c>
    </row>
    <row r="280" spans="13:22" ht="12.75" customHeight="1">
      <c r="M280" s="361">
        <f>IF(ISNUMBER(SEARCH(ZAKL_DATA!$B$29,N280)),MAX($M$2:M279)+1,0)</f>
        <v>0</v>
      </c>
      <c r="N280" s="387" t="s">
        <v>2217</v>
      </c>
      <c r="O280" s="389" t="s">
        <v>2891</v>
      </c>
      <c r="P280" s="362"/>
      <c r="Q280" s="345" t="str">
        <f>IFERROR(VLOOKUP(ROWS($Q$3:Q280),$M$3:$N$1699,2,0),"")</f>
        <v/>
      </c>
      <c r="S280" t="str">
        <f>IF(ISNUMBER(SEARCH(ZAKL_DATA!$B$18,FU!$U280)),U280,"")</f>
        <v/>
      </c>
      <c r="T280" t="str">
        <f t="array" ref="T280">IFERROR(INDEX($S$3:$S$6255,SMALL(IF(ISNUMBER(SEARCH("",$S$3:$S$6255)),ROW($S$1:$S$6253),""),ROW(S278))),"")</f>
        <v/>
      </c>
      <c r="U280" t="s">
        <v>4036</v>
      </c>
      <c r="V280">
        <v>523453</v>
      </c>
    </row>
    <row r="281" spans="13:22" ht="12.75" customHeight="1">
      <c r="M281" s="361">
        <f>IF(ISNUMBER(SEARCH(ZAKL_DATA!$B$29,N281)),MAX($M$2:M280)+1,0)</f>
        <v>0</v>
      </c>
      <c r="N281" s="387" t="s">
        <v>2218</v>
      </c>
      <c r="O281" s="389" t="s">
        <v>2892</v>
      </c>
      <c r="P281" s="362"/>
      <c r="Q281" s="345" t="str">
        <f>IFERROR(VLOOKUP(ROWS($Q$3:Q281),$M$3:$N$1699,2,0),"")</f>
        <v/>
      </c>
      <c r="S281" t="str">
        <f>IF(ISNUMBER(SEARCH(ZAKL_DATA!$B$18,FU!$U281)),U281,"")</f>
        <v/>
      </c>
      <c r="T281" t="str">
        <f t="array" ref="T281">IFERROR(INDEX($S$3:$S$6255,SMALL(IF(ISNUMBER(SEARCH("",$S$3:$S$6255)),ROW($S$1:$S$6253),""),ROW(S279))),"")</f>
        <v/>
      </c>
      <c r="U281" t="s">
        <v>4037</v>
      </c>
      <c r="V281">
        <v>523640</v>
      </c>
    </row>
    <row r="282" spans="13:22" ht="12.75" customHeight="1">
      <c r="M282" s="361">
        <f>IF(ISNUMBER(SEARCH(ZAKL_DATA!$B$29,N282)),MAX($M$2:M281)+1,0)</f>
        <v>0</v>
      </c>
      <c r="N282" s="387" t="s">
        <v>2219</v>
      </c>
      <c r="O282" s="389" t="s">
        <v>2893</v>
      </c>
      <c r="P282" s="362"/>
      <c r="Q282" s="345" t="str">
        <f>IFERROR(VLOOKUP(ROWS($Q$3:Q282),$M$3:$N$1699,2,0),"")</f>
        <v/>
      </c>
      <c r="S282" t="str">
        <f>IF(ISNUMBER(SEARCH(ZAKL_DATA!$B$18,FU!$U282)),U282,"")</f>
        <v/>
      </c>
      <c r="T282" t="str">
        <f t="array" ref="T282">IFERROR(INDEX($S$3:$S$6255,SMALL(IF(ISNUMBER(SEARCH("",$S$3:$S$6255)),ROW($S$1:$S$6253),""),ROW(S280))),"")</f>
        <v/>
      </c>
      <c r="U282" t="s">
        <v>4038</v>
      </c>
      <c r="V282">
        <v>523704</v>
      </c>
    </row>
    <row r="283" spans="13:22" ht="12.75" customHeight="1">
      <c r="M283" s="361">
        <f>IF(ISNUMBER(SEARCH(ZAKL_DATA!$B$29,N283)),MAX($M$2:M282)+1,0)</f>
        <v>0</v>
      </c>
      <c r="N283" s="387" t="s">
        <v>2221</v>
      </c>
      <c r="O283" s="389" t="s">
        <v>2894</v>
      </c>
      <c r="P283" s="362"/>
      <c r="Q283" s="345" t="str">
        <f>IFERROR(VLOOKUP(ROWS($Q$3:Q283),$M$3:$N$1699,2,0),"")</f>
        <v/>
      </c>
      <c r="S283" t="str">
        <f>IF(ISNUMBER(SEARCH(ZAKL_DATA!$B$18,FU!$U283)),U283,"")</f>
        <v/>
      </c>
      <c r="T283" t="str">
        <f t="array" ref="T283">IFERROR(INDEX($S$3:$S$6255,SMALL(IF(ISNUMBER(SEARCH("",$S$3:$S$6255)),ROW($S$1:$S$6253),""),ROW(S281))),"")</f>
        <v/>
      </c>
      <c r="U283" t="s">
        <v>4038</v>
      </c>
      <c r="V283">
        <v>523917</v>
      </c>
    </row>
    <row r="284" spans="13:22" ht="12.75" customHeight="1">
      <c r="M284" s="361">
        <f>IF(ISNUMBER(SEARCH(ZAKL_DATA!$B$29,N284)),MAX($M$2:M283)+1,0)</f>
        <v>0</v>
      </c>
      <c r="N284" s="387" t="s">
        <v>2227</v>
      </c>
      <c r="O284" s="389" t="s">
        <v>2895</v>
      </c>
      <c r="P284" s="362"/>
      <c r="Q284" s="345" t="str">
        <f>IFERROR(VLOOKUP(ROWS($Q$3:Q284),$M$3:$N$1699,2,0),"")</f>
        <v/>
      </c>
      <c r="S284" t="str">
        <f>IF(ISNUMBER(SEARCH(ZAKL_DATA!$B$18,FU!$U284)),U284,"")</f>
        <v/>
      </c>
      <c r="T284" t="str">
        <f t="array" ref="T284">IFERROR(INDEX($S$3:$S$6255,SMALL(IF(ISNUMBER(SEARCH("",$S$3:$S$6255)),ROW($S$1:$S$6253),""),ROW(S282))),"")</f>
        <v/>
      </c>
      <c r="U284" t="s">
        <v>4039</v>
      </c>
      <c r="V284">
        <v>524891</v>
      </c>
    </row>
    <row r="285" spans="13:22" ht="12.75" customHeight="1">
      <c r="M285" s="361">
        <f>IF(ISNUMBER(SEARCH(ZAKL_DATA!$B$29,N285)),MAX($M$2:M284)+1,0)</f>
        <v>0</v>
      </c>
      <c r="N285" s="387" t="s">
        <v>2231</v>
      </c>
      <c r="O285" s="389" t="s">
        <v>2896</v>
      </c>
      <c r="P285" s="362"/>
      <c r="Q285" s="345" t="str">
        <f>IFERROR(VLOOKUP(ROWS($Q$3:Q285),$M$3:$N$1699,2,0),"")</f>
        <v/>
      </c>
      <c r="S285" t="str">
        <f>IF(ISNUMBER(SEARCH(ZAKL_DATA!$B$18,FU!$U285)),U285,"")</f>
        <v/>
      </c>
      <c r="T285" t="str">
        <f t="array" ref="T285">IFERROR(INDEX($S$3:$S$6255,SMALL(IF(ISNUMBER(SEARCH("",$S$3:$S$6255)),ROW($S$1:$S$6253),""),ROW(S283))),"")</f>
        <v/>
      </c>
      <c r="U285" t="s">
        <v>4040</v>
      </c>
      <c r="V285">
        <v>525227</v>
      </c>
    </row>
    <row r="286" spans="13:22" ht="12.75" customHeight="1">
      <c r="M286" s="361">
        <f>IF(ISNUMBER(SEARCH(ZAKL_DATA!$B$29,N286)),MAX($M$2:M285)+1,0)</f>
        <v>0</v>
      </c>
      <c r="N286" s="387" t="s">
        <v>2232</v>
      </c>
      <c r="O286" s="389" t="s">
        <v>2897</v>
      </c>
      <c r="P286" s="362"/>
      <c r="Q286" s="345" t="str">
        <f>IFERROR(VLOOKUP(ROWS($Q$3:Q286),$M$3:$N$1699,2,0),"")</f>
        <v/>
      </c>
      <c r="S286" t="str">
        <f>IF(ISNUMBER(SEARCH(ZAKL_DATA!$B$18,FU!$U286)),U286,"")</f>
        <v/>
      </c>
      <c r="T286" t="str">
        <f t="array" ref="T286">IFERROR(INDEX($S$3:$S$6255,SMALL(IF(ISNUMBER(SEARCH("",$S$3:$S$6255)),ROW($S$1:$S$6253),""),ROW(S284))),"")</f>
        <v/>
      </c>
      <c r="U286" t="s">
        <v>4040</v>
      </c>
      <c r="V286">
        <v>525588</v>
      </c>
    </row>
    <row r="287" spans="13:22" ht="12.75" customHeight="1">
      <c r="M287" s="361">
        <f>IF(ISNUMBER(SEARCH(ZAKL_DATA!$B$29,N287)),MAX($M$2:M286)+1,0)</f>
        <v>0</v>
      </c>
      <c r="N287" s="387" t="s">
        <v>2239</v>
      </c>
      <c r="O287" s="389" t="s">
        <v>2898</v>
      </c>
      <c r="P287" s="362"/>
      <c r="Q287" s="345" t="str">
        <f>IFERROR(VLOOKUP(ROWS($Q$3:Q287),$M$3:$N$1699,2,0),"")</f>
        <v/>
      </c>
      <c r="S287" t="str">
        <f>IF(ISNUMBER(SEARCH(ZAKL_DATA!$B$18,FU!$U287)),U287,"")</f>
        <v/>
      </c>
      <c r="T287" t="str">
        <f t="array" ref="T287">IFERROR(INDEX($S$3:$S$6255,SMALL(IF(ISNUMBER(SEARCH("",$S$3:$S$6255)),ROW($S$1:$S$6253),""),ROW(S285))),"")</f>
        <v/>
      </c>
      <c r="U287" t="s">
        <v>4040</v>
      </c>
      <c r="V287">
        <v>525804</v>
      </c>
    </row>
    <row r="288" spans="13:22" ht="12.75" customHeight="1">
      <c r="M288" s="361">
        <f>IF(ISNUMBER(SEARCH(ZAKL_DATA!$B$29,N288)),MAX($M$2:M287)+1,0)</f>
        <v>0</v>
      </c>
      <c r="N288" s="387" t="s">
        <v>2240</v>
      </c>
      <c r="O288" s="389" t="s">
        <v>2899</v>
      </c>
      <c r="P288" s="362"/>
      <c r="Q288" s="345" t="str">
        <f>IFERROR(VLOOKUP(ROWS($Q$3:Q288),$M$3:$N$1699,2,0),"")</f>
        <v/>
      </c>
      <c r="S288" t="str">
        <f>IF(ISNUMBER(SEARCH(ZAKL_DATA!$B$18,FU!$U288)),U288,"")</f>
        <v/>
      </c>
      <c r="T288" t="str">
        <f t="array" ref="T288">IFERROR(INDEX($S$3:$S$6255,SMALL(IF(ISNUMBER(SEARCH("",$S$3:$S$6255)),ROW($S$1:$S$6253),""),ROW(S286))),"")</f>
        <v/>
      </c>
      <c r="U288" t="s">
        <v>4040</v>
      </c>
      <c r="V288">
        <v>525880</v>
      </c>
    </row>
    <row r="289" spans="13:22" ht="12.75" customHeight="1">
      <c r="M289" s="361">
        <f>IF(ISNUMBER(SEARCH(ZAKL_DATA!$B$29,N289)),MAX($M$2:M288)+1,0)</f>
        <v>0</v>
      </c>
      <c r="N289" s="387" t="s">
        <v>2242</v>
      </c>
      <c r="O289" s="389" t="s">
        <v>2900</v>
      </c>
      <c r="P289" s="362"/>
      <c r="Q289" s="345" t="str">
        <f>IFERROR(VLOOKUP(ROWS($Q$3:Q289),$M$3:$N$1699,2,0),"")</f>
        <v/>
      </c>
      <c r="S289" t="str">
        <f>IF(ISNUMBER(SEARCH(ZAKL_DATA!$B$18,FU!$U289)),U289,"")</f>
        <v/>
      </c>
      <c r="T289" t="str">
        <f t="array" ref="T289">IFERROR(INDEX($S$3:$S$6255,SMALL(IF(ISNUMBER(SEARCH("",$S$3:$S$6255)),ROW($S$1:$S$6253),""),ROW(S287))),"")</f>
        <v/>
      </c>
      <c r="U289" t="s">
        <v>4040</v>
      </c>
      <c r="V289">
        <v>525979</v>
      </c>
    </row>
    <row r="290" spans="13:22" ht="12.75" customHeight="1">
      <c r="M290" s="361">
        <f>IF(ISNUMBER(SEARCH(ZAKL_DATA!$B$29,N290)),MAX($M$2:M289)+1,0)</f>
        <v>0</v>
      </c>
      <c r="N290" s="387" t="s">
        <v>2246</v>
      </c>
      <c r="O290" s="389" t="s">
        <v>2901</v>
      </c>
      <c r="P290" s="362"/>
      <c r="Q290" s="345" t="str">
        <f>IFERROR(VLOOKUP(ROWS($Q$3:Q290),$M$3:$N$1699,2,0),"")</f>
        <v/>
      </c>
      <c r="S290" t="str">
        <f>IF(ISNUMBER(SEARCH(ZAKL_DATA!$B$18,FU!$U290)),U290,"")</f>
        <v/>
      </c>
      <c r="T290" t="str">
        <f t="array" ref="T290">IFERROR(INDEX($S$3:$S$6255,SMALL(IF(ISNUMBER(SEARCH("",$S$3:$S$6255)),ROW($S$1:$S$6253),""),ROW(S288))),"")</f>
        <v/>
      </c>
      <c r="U290" t="s">
        <v>4041</v>
      </c>
      <c r="V290">
        <v>526169</v>
      </c>
    </row>
    <row r="291" spans="13:22" ht="12.75" customHeight="1">
      <c r="M291" s="361">
        <f>IF(ISNUMBER(SEARCH(ZAKL_DATA!$B$29,N291)),MAX($M$2:M290)+1,0)</f>
        <v>0</v>
      </c>
      <c r="N291" s="387" t="s">
        <v>2247</v>
      </c>
      <c r="O291" s="389" t="s">
        <v>2902</v>
      </c>
      <c r="P291" s="362"/>
      <c r="Q291" s="345" t="str">
        <f>IFERROR(VLOOKUP(ROWS($Q$3:Q291),$M$3:$N$1699,2,0),"")</f>
        <v/>
      </c>
      <c r="S291" t="str">
        <f>IF(ISNUMBER(SEARCH(ZAKL_DATA!$B$18,FU!$U291)),U291,"")</f>
        <v/>
      </c>
      <c r="T291" t="str">
        <f t="array" ref="T291">IFERROR(INDEX($S$3:$S$6255,SMALL(IF(ISNUMBER(SEARCH("",$S$3:$S$6255)),ROW($S$1:$S$6253),""),ROW(S289))),"")</f>
        <v/>
      </c>
      <c r="U291" t="s">
        <v>4042</v>
      </c>
      <c r="V291">
        <v>526622</v>
      </c>
    </row>
    <row r="292" spans="13:22" ht="12.75" customHeight="1">
      <c r="M292" s="361">
        <f>IF(ISNUMBER(SEARCH(ZAKL_DATA!$B$29,N292)),MAX($M$2:M291)+1,0)</f>
        <v>0</v>
      </c>
      <c r="N292" s="387" t="s">
        <v>2248</v>
      </c>
      <c r="O292" s="389" t="s">
        <v>2903</v>
      </c>
      <c r="P292" s="362"/>
      <c r="Q292" s="345" t="str">
        <f>IFERROR(VLOOKUP(ROWS($Q$3:Q292),$M$3:$N$1699,2,0),"")</f>
        <v/>
      </c>
      <c r="S292" t="str">
        <f>IF(ISNUMBER(SEARCH(ZAKL_DATA!$B$18,FU!$U292)),U292,"")</f>
        <v/>
      </c>
      <c r="T292" t="str">
        <f t="array" ref="T292">IFERROR(INDEX($S$3:$S$6255,SMALL(IF(ISNUMBER(SEARCH("",$S$3:$S$6255)),ROW($S$1:$S$6253),""),ROW(S290))),"")</f>
        <v/>
      </c>
      <c r="U292" t="s">
        <v>4043</v>
      </c>
      <c r="V292">
        <v>528196</v>
      </c>
    </row>
    <row r="293" spans="13:22" ht="12.75" customHeight="1">
      <c r="M293" s="361">
        <f>IF(ISNUMBER(SEARCH(ZAKL_DATA!$B$29,N293)),MAX($M$2:M292)+1,0)</f>
        <v>0</v>
      </c>
      <c r="N293" s="387" t="s">
        <v>2253</v>
      </c>
      <c r="O293" s="389" t="s">
        <v>2904</v>
      </c>
      <c r="P293" s="362"/>
      <c r="Q293" s="345" t="str">
        <f>IFERROR(VLOOKUP(ROWS($Q$3:Q293),$M$3:$N$1699,2,0),"")</f>
        <v/>
      </c>
      <c r="S293" t="str">
        <f>IF(ISNUMBER(SEARCH(ZAKL_DATA!$B$18,FU!$U293)),U293,"")</f>
        <v/>
      </c>
      <c r="T293" t="str">
        <f t="array" ref="T293">IFERROR(INDEX($S$3:$S$6255,SMALL(IF(ISNUMBER(SEARCH("",$S$3:$S$6255)),ROW($S$1:$S$6253),""),ROW(S291))),"")</f>
        <v/>
      </c>
      <c r="U293" t="s">
        <v>4044</v>
      </c>
      <c r="V293">
        <v>529303</v>
      </c>
    </row>
    <row r="294" spans="13:22" ht="12.75" customHeight="1">
      <c r="M294" s="361">
        <f>IF(ISNUMBER(SEARCH(ZAKL_DATA!$B$29,N294)),MAX($M$2:M293)+1,0)</f>
        <v>0</v>
      </c>
      <c r="N294" s="387" t="s">
        <v>2254</v>
      </c>
      <c r="O294" s="389" t="s">
        <v>2905</v>
      </c>
      <c r="P294" s="362"/>
      <c r="Q294" s="345" t="str">
        <f>IFERROR(VLOOKUP(ROWS($Q$3:Q294),$M$3:$N$1699,2,0),"")</f>
        <v/>
      </c>
      <c r="S294" t="str">
        <f>IF(ISNUMBER(SEARCH(ZAKL_DATA!$B$18,FU!$U294)),U294,"")</f>
        <v/>
      </c>
      <c r="T294" t="str">
        <f t="array" ref="T294">IFERROR(INDEX($S$3:$S$6255,SMALL(IF(ISNUMBER(SEARCH("",$S$3:$S$6255)),ROW($S$1:$S$6253),""),ROW(S292))),"")</f>
        <v/>
      </c>
      <c r="U294" t="s">
        <v>4045</v>
      </c>
      <c r="V294">
        <v>529451</v>
      </c>
    </row>
    <row r="295" spans="13:22" ht="12.75" customHeight="1">
      <c r="M295" s="361">
        <f>IF(ISNUMBER(SEARCH(ZAKL_DATA!$B$29,N295)),MAX($M$2:M294)+1,0)</f>
        <v>0</v>
      </c>
      <c r="N295" s="387" t="s">
        <v>2260</v>
      </c>
      <c r="O295" s="389" t="s">
        <v>2906</v>
      </c>
      <c r="P295" s="362"/>
      <c r="Q295" s="345" t="str">
        <f>IFERROR(VLOOKUP(ROWS($Q$3:Q295),$M$3:$N$1699,2,0),"")</f>
        <v/>
      </c>
      <c r="S295" t="str">
        <f>IF(ISNUMBER(SEARCH(ZAKL_DATA!$B$18,FU!$U295)),U295,"")</f>
        <v/>
      </c>
      <c r="T295" t="str">
        <f t="array" ref="T295">IFERROR(INDEX($S$3:$S$6255,SMALL(IF(ISNUMBER(SEARCH("",$S$3:$S$6255)),ROW($S$1:$S$6253),""),ROW(S293))),"")</f>
        <v/>
      </c>
      <c r="U295" t="s">
        <v>4046</v>
      </c>
      <c r="V295">
        <v>529478</v>
      </c>
    </row>
    <row r="296" spans="13:22" ht="12.75" customHeight="1">
      <c r="M296" s="361">
        <f>IF(ISNUMBER(SEARCH(ZAKL_DATA!$B$29,N296)),MAX($M$2:M295)+1,0)</f>
        <v>0</v>
      </c>
      <c r="N296" s="387" t="s">
        <v>2262</v>
      </c>
      <c r="O296" s="389" t="s">
        <v>2907</v>
      </c>
      <c r="P296" s="362"/>
      <c r="Q296" s="345" t="str">
        <f>IFERROR(VLOOKUP(ROWS($Q$3:Q296),$M$3:$N$1699,2,0),"")</f>
        <v/>
      </c>
      <c r="S296" t="str">
        <f>IF(ISNUMBER(SEARCH(ZAKL_DATA!$B$18,FU!$U296)),U296,"")</f>
        <v/>
      </c>
      <c r="T296" t="str">
        <f t="array" ref="T296">IFERROR(INDEX($S$3:$S$6255,SMALL(IF(ISNUMBER(SEARCH("",$S$3:$S$6255)),ROW($S$1:$S$6253),""),ROW(S294))),"")</f>
        <v/>
      </c>
      <c r="U296" t="s">
        <v>4047</v>
      </c>
      <c r="V296">
        <v>529486</v>
      </c>
    </row>
    <row r="297" spans="13:22" ht="12.75" customHeight="1">
      <c r="M297" s="361">
        <f>IF(ISNUMBER(SEARCH(ZAKL_DATA!$B$29,N297)),MAX($M$2:M296)+1,0)</f>
        <v>0</v>
      </c>
      <c r="N297" s="387" t="s">
        <v>2268</v>
      </c>
      <c r="O297" s="389" t="s">
        <v>2908</v>
      </c>
      <c r="P297" s="362"/>
      <c r="Q297" s="345" t="str">
        <f>IFERROR(VLOOKUP(ROWS($Q$3:Q297),$M$3:$N$1699,2,0),"")</f>
        <v/>
      </c>
      <c r="S297" t="str">
        <f>IF(ISNUMBER(SEARCH(ZAKL_DATA!$B$18,FU!$U297)),U297,"")</f>
        <v/>
      </c>
      <c r="T297" t="str">
        <f t="array" ref="T297">IFERROR(INDEX($S$3:$S$6255,SMALL(IF(ISNUMBER(SEARCH("",$S$3:$S$6255)),ROW($S$1:$S$6253),""),ROW(S295))),"")</f>
        <v/>
      </c>
      <c r="U297" t="s">
        <v>4048</v>
      </c>
      <c r="V297">
        <v>529516</v>
      </c>
    </row>
    <row r="298" spans="13:22" ht="12.75" customHeight="1">
      <c r="M298" s="361">
        <f>IF(ISNUMBER(SEARCH(ZAKL_DATA!$B$29,N298)),MAX($M$2:M297)+1,0)</f>
        <v>0</v>
      </c>
      <c r="N298" s="387" t="s">
        <v>2271</v>
      </c>
      <c r="O298" s="389" t="s">
        <v>2909</v>
      </c>
      <c r="P298" s="362"/>
      <c r="Q298" s="345" t="str">
        <f>IFERROR(VLOOKUP(ROWS($Q$3:Q298),$M$3:$N$1699,2,0),"")</f>
        <v/>
      </c>
      <c r="S298" t="str">
        <f>IF(ISNUMBER(SEARCH(ZAKL_DATA!$B$18,FU!$U298)),U298,"")</f>
        <v/>
      </c>
      <c r="T298" t="str">
        <f t="array" ref="T298">IFERROR(INDEX($S$3:$S$6255,SMALL(IF(ISNUMBER(SEARCH("",$S$3:$S$6255)),ROW($S$1:$S$6253),""),ROW(S296))),"")</f>
        <v/>
      </c>
      <c r="U298" t="s">
        <v>4049</v>
      </c>
      <c r="V298">
        <v>529524</v>
      </c>
    </row>
    <row r="299" spans="13:22" ht="12.75" customHeight="1">
      <c r="M299" s="361">
        <f>IF(ISNUMBER(SEARCH(ZAKL_DATA!$B$29,N299)),MAX($M$2:M298)+1,0)</f>
        <v>0</v>
      </c>
      <c r="N299" s="387" t="s">
        <v>2276</v>
      </c>
      <c r="O299" s="389" t="s">
        <v>2910</v>
      </c>
      <c r="P299" s="362"/>
      <c r="Q299" s="345" t="str">
        <f>IFERROR(VLOOKUP(ROWS($Q$3:Q299),$M$3:$N$1699,2,0),"")</f>
        <v/>
      </c>
      <c r="S299" t="str">
        <f>IF(ISNUMBER(SEARCH(ZAKL_DATA!$B$18,FU!$U299)),U299,"")</f>
        <v/>
      </c>
      <c r="T299" t="str">
        <f t="array" ref="T299">IFERROR(INDEX($S$3:$S$6255,SMALL(IF(ISNUMBER(SEARCH("",$S$3:$S$6255)),ROW($S$1:$S$6253),""),ROW(S297))),"")</f>
        <v/>
      </c>
      <c r="U299" t="s">
        <v>4050</v>
      </c>
      <c r="V299">
        <v>529532</v>
      </c>
    </row>
    <row r="300" spans="13:22" ht="12.75" customHeight="1">
      <c r="M300" s="361">
        <f>IF(ISNUMBER(SEARCH(ZAKL_DATA!$B$29,N300)),MAX($M$2:M299)+1,0)</f>
        <v>0</v>
      </c>
      <c r="N300" s="387" t="s">
        <v>2278</v>
      </c>
      <c r="O300" s="389" t="s">
        <v>2911</v>
      </c>
      <c r="P300" s="362"/>
      <c r="Q300" s="345" t="str">
        <f>IFERROR(VLOOKUP(ROWS($Q$3:Q300),$M$3:$N$1699,2,0),"")</f>
        <v/>
      </c>
      <c r="S300" t="str">
        <f>IF(ISNUMBER(SEARCH(ZAKL_DATA!$B$18,FU!$U300)),U300,"")</f>
        <v/>
      </c>
      <c r="T300" t="str">
        <f t="array" ref="T300">IFERROR(INDEX($S$3:$S$6255,SMALL(IF(ISNUMBER(SEARCH("",$S$3:$S$6255)),ROW($S$1:$S$6253),""),ROW(S298))),"")</f>
        <v/>
      </c>
      <c r="U300" t="s">
        <v>4051</v>
      </c>
      <c r="V300">
        <v>529541</v>
      </c>
    </row>
    <row r="301" spans="13:22" ht="12.75" customHeight="1">
      <c r="M301" s="361">
        <f>IF(ISNUMBER(SEARCH(ZAKL_DATA!$B$29,N301)),MAX($M$2:M300)+1,0)</f>
        <v>0</v>
      </c>
      <c r="N301" s="387" t="s">
        <v>2279</v>
      </c>
      <c r="O301" s="389" t="s">
        <v>2912</v>
      </c>
      <c r="P301" s="362"/>
      <c r="Q301" s="345" t="str">
        <f>IFERROR(VLOOKUP(ROWS($Q$3:Q301),$M$3:$N$1699,2,0),"")</f>
        <v/>
      </c>
      <c r="S301" t="str">
        <f>IF(ISNUMBER(SEARCH(ZAKL_DATA!$B$18,FU!$U301)),U301,"")</f>
        <v/>
      </c>
      <c r="T301" t="str">
        <f t="array" ref="T301">IFERROR(INDEX($S$3:$S$6255,SMALL(IF(ISNUMBER(SEARCH("",$S$3:$S$6255)),ROW($S$1:$S$6253),""),ROW(S299))),"")</f>
        <v/>
      </c>
      <c r="U301" t="s">
        <v>4052</v>
      </c>
      <c r="V301">
        <v>529559</v>
      </c>
    </row>
    <row r="302" spans="13:22" ht="12.75" customHeight="1">
      <c r="M302" s="361">
        <f>IF(ISNUMBER(SEARCH(ZAKL_DATA!$B$29,N302)),MAX($M$2:M301)+1,0)</f>
        <v>0</v>
      </c>
      <c r="N302" s="387" t="s">
        <v>2281</v>
      </c>
      <c r="O302" s="389" t="s">
        <v>2913</v>
      </c>
      <c r="P302" s="362"/>
      <c r="Q302" s="345" t="str">
        <f>IFERROR(VLOOKUP(ROWS($Q$3:Q302),$M$3:$N$1699,2,0),"")</f>
        <v/>
      </c>
      <c r="S302" t="str">
        <f>IF(ISNUMBER(SEARCH(ZAKL_DATA!$B$18,FU!$U302)),U302,"")</f>
        <v/>
      </c>
      <c r="T302" t="str">
        <f t="array" ref="T302">IFERROR(INDEX($S$3:$S$6255,SMALL(IF(ISNUMBER(SEARCH("",$S$3:$S$6255)),ROW($S$1:$S$6253),""),ROW(S300))),"")</f>
        <v/>
      </c>
      <c r="U302" t="s">
        <v>4053</v>
      </c>
      <c r="V302">
        <v>529567</v>
      </c>
    </row>
    <row r="303" spans="13:22" ht="12.75" customHeight="1">
      <c r="M303" s="361">
        <f>IF(ISNUMBER(SEARCH(ZAKL_DATA!$B$29,N303)),MAX($M$2:M302)+1,0)</f>
        <v>0</v>
      </c>
      <c r="N303" s="387" t="s">
        <v>2287</v>
      </c>
      <c r="O303" s="389" t="s">
        <v>2914</v>
      </c>
      <c r="P303" s="362"/>
      <c r="Q303" s="345" t="str">
        <f>IFERROR(VLOOKUP(ROWS($Q$3:Q303),$M$3:$N$1699,2,0),"")</f>
        <v/>
      </c>
      <c r="S303" t="str">
        <f>IF(ISNUMBER(SEARCH(ZAKL_DATA!$B$18,FU!$U303)),U303,"")</f>
        <v/>
      </c>
      <c r="T303" t="str">
        <f t="array" ref="T303">IFERROR(INDEX($S$3:$S$6255,SMALL(IF(ISNUMBER(SEARCH("",$S$3:$S$6255)),ROW($S$1:$S$6253),""),ROW(S301))),"")</f>
        <v/>
      </c>
      <c r="U303" t="s">
        <v>4053</v>
      </c>
      <c r="V303">
        <v>529575</v>
      </c>
    </row>
    <row r="304" spans="13:22" ht="12.75" customHeight="1">
      <c r="M304" s="361">
        <f>IF(ISNUMBER(SEARCH(ZAKL_DATA!$B$29,N304)),MAX($M$2:M303)+1,0)</f>
        <v>0</v>
      </c>
      <c r="N304" s="387" t="s">
        <v>2293</v>
      </c>
      <c r="O304" s="389" t="s">
        <v>2915</v>
      </c>
      <c r="P304" s="362"/>
      <c r="Q304" s="345" t="str">
        <f>IFERROR(VLOOKUP(ROWS($Q$3:Q304),$M$3:$N$1699,2,0),"")</f>
        <v/>
      </c>
      <c r="S304" t="str">
        <f>IF(ISNUMBER(SEARCH(ZAKL_DATA!$B$18,FU!$U304)),U304,"")</f>
        <v/>
      </c>
      <c r="T304" t="str">
        <f t="array" ref="T304">IFERROR(INDEX($S$3:$S$6255,SMALL(IF(ISNUMBER(SEARCH("",$S$3:$S$6255)),ROW($S$1:$S$6253),""),ROW(S302))),"")</f>
        <v/>
      </c>
      <c r="U304" t="s">
        <v>4054</v>
      </c>
      <c r="V304">
        <v>529583</v>
      </c>
    </row>
    <row r="305" spans="13:22" ht="12.75" customHeight="1">
      <c r="M305" s="361">
        <f>IF(ISNUMBER(SEARCH(ZAKL_DATA!$B$29,N305)),MAX($M$2:M304)+1,0)</f>
        <v>0</v>
      </c>
      <c r="N305" s="387" t="s">
        <v>2294</v>
      </c>
      <c r="O305" s="389" t="s">
        <v>2916</v>
      </c>
      <c r="P305" s="362"/>
      <c r="Q305" s="345" t="str">
        <f>IFERROR(VLOOKUP(ROWS($Q$3:Q305),$M$3:$N$1699,2,0),"")</f>
        <v/>
      </c>
      <c r="S305" t="str">
        <f>IF(ISNUMBER(SEARCH(ZAKL_DATA!$B$18,FU!$U305)),U305,"")</f>
        <v/>
      </c>
      <c r="T305" t="str">
        <f t="array" ref="T305">IFERROR(INDEX($S$3:$S$6255,SMALL(IF(ISNUMBER(SEARCH("",$S$3:$S$6255)),ROW($S$1:$S$6253),""),ROW(S303))),"")</f>
        <v/>
      </c>
      <c r="U305" t="s">
        <v>4054</v>
      </c>
      <c r="V305">
        <v>529591</v>
      </c>
    </row>
    <row r="306" spans="13:22" ht="12.75" customHeight="1">
      <c r="M306" s="361">
        <f>IF(ISNUMBER(SEARCH(ZAKL_DATA!$B$29,N306)),MAX($M$2:M305)+1,0)</f>
        <v>0</v>
      </c>
      <c r="N306" s="387" t="s">
        <v>2917</v>
      </c>
      <c r="O306" s="389" t="s">
        <v>2918</v>
      </c>
      <c r="P306" s="362"/>
      <c r="Q306" s="345" t="str">
        <f>IFERROR(VLOOKUP(ROWS($Q$3:Q306),$M$3:$N$1699,2,0),"")</f>
        <v/>
      </c>
      <c r="S306" t="str">
        <f>IF(ISNUMBER(SEARCH(ZAKL_DATA!$B$18,FU!$U306)),U306,"")</f>
        <v/>
      </c>
      <c r="T306" t="str">
        <f t="array" ref="T306">IFERROR(INDEX($S$3:$S$6255,SMALL(IF(ISNUMBER(SEARCH("",$S$3:$S$6255)),ROW($S$1:$S$6253),""),ROW(S304))),"")</f>
        <v/>
      </c>
      <c r="U306" t="s">
        <v>4055</v>
      </c>
      <c r="V306">
        <v>529605</v>
      </c>
    </row>
    <row r="307" spans="13:22" ht="12.75" customHeight="1">
      <c r="M307" s="361">
        <f>IF(ISNUMBER(SEARCH(ZAKL_DATA!$B$29,N307)),MAX($M$2:M306)+1,0)</f>
        <v>0</v>
      </c>
      <c r="N307" s="387" t="s">
        <v>2303</v>
      </c>
      <c r="O307" s="389" t="s">
        <v>2919</v>
      </c>
      <c r="P307" s="362"/>
      <c r="Q307" s="345" t="str">
        <f>IFERROR(VLOOKUP(ROWS($Q$3:Q307),$M$3:$N$1699,2,0),"")</f>
        <v/>
      </c>
      <c r="S307" t="str">
        <f>IF(ISNUMBER(SEARCH(ZAKL_DATA!$B$18,FU!$U307)),U307,"")</f>
        <v/>
      </c>
      <c r="T307" t="str">
        <f t="array" ref="T307">IFERROR(INDEX($S$3:$S$6255,SMALL(IF(ISNUMBER(SEARCH("",$S$3:$S$6255)),ROW($S$1:$S$6253),""),ROW(S305))),"")</f>
        <v/>
      </c>
      <c r="U307" t="s">
        <v>4056</v>
      </c>
      <c r="V307">
        <v>529613</v>
      </c>
    </row>
    <row r="308" spans="13:22" ht="12.75" customHeight="1">
      <c r="M308" s="361">
        <f>IF(ISNUMBER(SEARCH(ZAKL_DATA!$B$29,N308)),MAX($M$2:M307)+1,0)</f>
        <v>0</v>
      </c>
      <c r="N308" s="387" t="s">
        <v>2307</v>
      </c>
      <c r="O308" s="389" t="s">
        <v>2920</v>
      </c>
      <c r="P308" s="362"/>
      <c r="Q308" s="345" t="str">
        <f>IFERROR(VLOOKUP(ROWS($Q$3:Q308),$M$3:$N$1699,2,0),"")</f>
        <v/>
      </c>
      <c r="S308" t="str">
        <f>IF(ISNUMBER(SEARCH(ZAKL_DATA!$B$18,FU!$U308)),U308,"")</f>
        <v/>
      </c>
      <c r="T308" t="str">
        <f t="array" ref="T308">IFERROR(INDEX($S$3:$S$6255,SMALL(IF(ISNUMBER(SEARCH("",$S$3:$S$6255)),ROW($S$1:$S$6253),""),ROW(S306))),"")</f>
        <v/>
      </c>
      <c r="U308" t="s">
        <v>4057</v>
      </c>
      <c r="V308">
        <v>529621</v>
      </c>
    </row>
    <row r="309" spans="13:22" ht="12.75" customHeight="1">
      <c r="M309" s="361">
        <f>IF(ISNUMBER(SEARCH(ZAKL_DATA!$B$29,N309)),MAX($M$2:M308)+1,0)</f>
        <v>0</v>
      </c>
      <c r="N309" s="387" t="s">
        <v>2310</v>
      </c>
      <c r="O309" s="389" t="s">
        <v>2921</v>
      </c>
      <c r="P309" s="362"/>
      <c r="Q309" s="345" t="str">
        <f>IFERROR(VLOOKUP(ROWS($Q$3:Q309),$M$3:$N$1699,2,0),"")</f>
        <v/>
      </c>
      <c r="S309" t="str">
        <f>IF(ISNUMBER(SEARCH(ZAKL_DATA!$B$18,FU!$U309)),U309,"")</f>
        <v/>
      </c>
      <c r="T309" t="str">
        <f t="array" ref="T309">IFERROR(INDEX($S$3:$S$6255,SMALL(IF(ISNUMBER(SEARCH("",$S$3:$S$6255)),ROW($S$1:$S$6253),""),ROW(S307))),"")</f>
        <v/>
      </c>
      <c r="U309" t="s">
        <v>4058</v>
      </c>
      <c r="V309">
        <v>529630</v>
      </c>
    </row>
    <row r="310" spans="13:22" ht="12.75" customHeight="1">
      <c r="M310" s="361">
        <f>IF(ISNUMBER(SEARCH(ZAKL_DATA!$B$29,N310)),MAX($M$2:M309)+1,0)</f>
        <v>0</v>
      </c>
      <c r="N310" s="387" t="s">
        <v>2311</v>
      </c>
      <c r="O310" s="389" t="s">
        <v>2922</v>
      </c>
      <c r="P310" s="362"/>
      <c r="Q310" s="345" t="str">
        <f>IFERROR(VLOOKUP(ROWS($Q$3:Q310),$M$3:$N$1699,2,0),"")</f>
        <v/>
      </c>
      <c r="S310" t="str">
        <f>IF(ISNUMBER(SEARCH(ZAKL_DATA!$B$18,FU!$U310)),U310,"")</f>
        <v/>
      </c>
      <c r="T310" t="str">
        <f t="array" ref="T310">IFERROR(INDEX($S$3:$S$6255,SMALL(IF(ISNUMBER(SEARCH("",$S$3:$S$6255)),ROW($S$1:$S$6253),""),ROW(S308))),"")</f>
        <v/>
      </c>
      <c r="U310" t="s">
        <v>4059</v>
      </c>
      <c r="V310">
        <v>529648</v>
      </c>
    </row>
    <row r="311" spans="13:22" ht="12.75" customHeight="1">
      <c r="M311" s="361">
        <f>IF(ISNUMBER(SEARCH(ZAKL_DATA!$B$29,N311)),MAX($M$2:M310)+1,0)</f>
        <v>0</v>
      </c>
      <c r="N311" s="387" t="s">
        <v>2312</v>
      </c>
      <c r="O311" s="389" t="s">
        <v>2923</v>
      </c>
      <c r="P311" s="362"/>
      <c r="Q311" s="345" t="str">
        <f>IFERROR(VLOOKUP(ROWS($Q$3:Q311),$M$3:$N$1699,2,0),"")</f>
        <v/>
      </c>
      <c r="S311" t="str">
        <f>IF(ISNUMBER(SEARCH(ZAKL_DATA!$B$18,FU!$U311)),U311,"")</f>
        <v/>
      </c>
      <c r="T311" t="str">
        <f t="array" ref="T311">IFERROR(INDEX($S$3:$S$6255,SMALL(IF(ISNUMBER(SEARCH("",$S$3:$S$6255)),ROW($S$1:$S$6253),""),ROW(S309))),"")</f>
        <v/>
      </c>
      <c r="U311" t="s">
        <v>4060</v>
      </c>
      <c r="V311">
        <v>529656</v>
      </c>
    </row>
    <row r="312" spans="13:22" ht="12.75" customHeight="1">
      <c r="M312" s="361">
        <f>IF(ISNUMBER(SEARCH(ZAKL_DATA!$B$29,N312)),MAX($M$2:M311)+1,0)</f>
        <v>0</v>
      </c>
      <c r="N312" s="387" t="s">
        <v>2323</v>
      </c>
      <c r="O312" s="389" t="s">
        <v>2924</v>
      </c>
      <c r="P312" s="362"/>
      <c r="Q312" s="345" t="str">
        <f>IFERROR(VLOOKUP(ROWS($Q$3:Q312),$M$3:$N$1699,2,0),"")</f>
        <v/>
      </c>
      <c r="S312" t="str">
        <f>IF(ISNUMBER(SEARCH(ZAKL_DATA!$B$18,FU!$U312)),U312,"")</f>
        <v/>
      </c>
      <c r="T312" t="str">
        <f t="array" ref="T312">IFERROR(INDEX($S$3:$S$6255,SMALL(IF(ISNUMBER(SEARCH("",$S$3:$S$6255)),ROW($S$1:$S$6253),""),ROW(S310))),"")</f>
        <v/>
      </c>
      <c r="U312" t="s">
        <v>4061</v>
      </c>
      <c r="V312">
        <v>529664</v>
      </c>
    </row>
    <row r="313" spans="13:22" ht="12.75" customHeight="1">
      <c r="M313" s="361">
        <f>IF(ISNUMBER(SEARCH(ZAKL_DATA!$B$29,N313)),MAX($M$2:M312)+1,0)</f>
        <v>0</v>
      </c>
      <c r="N313" s="387" t="s">
        <v>2325</v>
      </c>
      <c r="O313" s="389" t="s">
        <v>2925</v>
      </c>
      <c r="P313" s="362"/>
      <c r="Q313" s="345" t="str">
        <f>IFERROR(VLOOKUP(ROWS($Q$3:Q313),$M$3:$N$1699,2,0),"")</f>
        <v/>
      </c>
      <c r="S313" t="str">
        <f>IF(ISNUMBER(SEARCH(ZAKL_DATA!$B$18,FU!$U313)),U313,"")</f>
        <v/>
      </c>
      <c r="T313" t="str">
        <f t="array" ref="T313">IFERROR(INDEX($S$3:$S$6255,SMALL(IF(ISNUMBER(SEARCH("",$S$3:$S$6255)),ROW($S$1:$S$6253),""),ROW(S311))),"")</f>
        <v/>
      </c>
      <c r="U313" t="s">
        <v>4062</v>
      </c>
      <c r="V313">
        <v>529672</v>
      </c>
    </row>
    <row r="314" spans="13:22" ht="12.75" customHeight="1">
      <c r="M314" s="361">
        <f>IF(ISNUMBER(SEARCH(ZAKL_DATA!$B$29,N314)),MAX($M$2:M313)+1,0)</f>
        <v>0</v>
      </c>
      <c r="N314" s="387" t="s">
        <v>2326</v>
      </c>
      <c r="O314" s="389" t="s">
        <v>2926</v>
      </c>
      <c r="P314" s="362"/>
      <c r="Q314" s="345" t="str">
        <f>IFERROR(VLOOKUP(ROWS($Q$3:Q314),$M$3:$N$1699,2,0),"")</f>
        <v/>
      </c>
      <c r="S314" t="str">
        <f>IF(ISNUMBER(SEARCH(ZAKL_DATA!$B$18,FU!$U314)),U314,"")</f>
        <v/>
      </c>
      <c r="T314" t="str">
        <f t="array" ref="T314">IFERROR(INDEX($S$3:$S$6255,SMALL(IF(ISNUMBER(SEARCH("",$S$3:$S$6255)),ROW($S$1:$S$6253),""),ROW(S312))),"")</f>
        <v/>
      </c>
      <c r="U314" t="s">
        <v>4063</v>
      </c>
      <c r="V314">
        <v>529681</v>
      </c>
    </row>
    <row r="315" spans="13:22" ht="12.75" customHeight="1">
      <c r="M315" s="361">
        <f>IF(ISNUMBER(SEARCH(ZAKL_DATA!$B$29,N315)),MAX($M$2:M314)+1,0)</f>
        <v>0</v>
      </c>
      <c r="N315" s="387" t="s">
        <v>2927</v>
      </c>
      <c r="O315" s="389" t="s">
        <v>2928</v>
      </c>
      <c r="P315" s="362"/>
      <c r="Q315" s="345" t="str">
        <f>IFERROR(VLOOKUP(ROWS($Q$3:Q315),$M$3:$N$1699,2,0),"")</f>
        <v/>
      </c>
      <c r="S315" t="str">
        <f>IF(ISNUMBER(SEARCH(ZAKL_DATA!$B$18,FU!$U315)),U315,"")</f>
        <v/>
      </c>
      <c r="T315" t="str">
        <f t="array" ref="T315">IFERROR(INDEX($S$3:$S$6255,SMALL(IF(ISNUMBER(SEARCH("",$S$3:$S$6255)),ROW($S$1:$S$6253),""),ROW(S313))),"")</f>
        <v/>
      </c>
      <c r="U315" t="s">
        <v>4064</v>
      </c>
      <c r="V315">
        <v>529699</v>
      </c>
    </row>
    <row r="316" spans="13:22" ht="12.75" customHeight="1">
      <c r="M316" s="361">
        <f>IF(ISNUMBER(SEARCH(ZAKL_DATA!$B$29,N316)),MAX($M$2:M315)+1,0)</f>
        <v>0</v>
      </c>
      <c r="N316" s="387" t="s">
        <v>2331</v>
      </c>
      <c r="O316" s="389" t="s">
        <v>2929</v>
      </c>
      <c r="P316" s="362"/>
      <c r="Q316" s="345" t="str">
        <f>IFERROR(VLOOKUP(ROWS($Q$3:Q316),$M$3:$N$1699,2,0),"")</f>
        <v/>
      </c>
      <c r="S316" t="str">
        <f>IF(ISNUMBER(SEARCH(ZAKL_DATA!$B$18,FU!$U316)),U316,"")</f>
        <v/>
      </c>
      <c r="T316" t="str">
        <f t="array" ref="T316">IFERROR(INDEX($S$3:$S$6255,SMALL(IF(ISNUMBER(SEARCH("",$S$3:$S$6255)),ROW($S$1:$S$6253),""),ROW(S314))),"")</f>
        <v/>
      </c>
      <c r="U316" t="s">
        <v>4065</v>
      </c>
      <c r="V316">
        <v>529702</v>
      </c>
    </row>
    <row r="317" spans="13:22" ht="12.75" customHeight="1">
      <c r="M317" s="361">
        <f>IF(ISNUMBER(SEARCH(ZAKL_DATA!$B$29,N317)),MAX($M$2:M316)+1,0)</f>
        <v>0</v>
      </c>
      <c r="N317" s="387" t="s">
        <v>2334</v>
      </c>
      <c r="O317" s="389" t="s">
        <v>2930</v>
      </c>
      <c r="P317" s="362"/>
      <c r="Q317" s="345" t="str">
        <f>IFERROR(VLOOKUP(ROWS($Q$3:Q317),$M$3:$N$1699,2,0),"")</f>
        <v/>
      </c>
      <c r="S317" t="str">
        <f>IF(ISNUMBER(SEARCH(ZAKL_DATA!$B$18,FU!$U317)),U317,"")</f>
        <v/>
      </c>
      <c r="T317" t="str">
        <f t="array" ref="T317">IFERROR(INDEX($S$3:$S$6255,SMALL(IF(ISNUMBER(SEARCH("",$S$3:$S$6255)),ROW($S$1:$S$6253),""),ROW(S315))),"")</f>
        <v/>
      </c>
      <c r="U317" t="s">
        <v>4066</v>
      </c>
      <c r="V317">
        <v>529711</v>
      </c>
    </row>
    <row r="318" spans="13:22" ht="12.75" customHeight="1">
      <c r="M318" s="361">
        <f>IF(ISNUMBER(SEARCH(ZAKL_DATA!$B$29,N318)),MAX($M$2:M317)+1,0)</f>
        <v>0</v>
      </c>
      <c r="N318" s="387" t="s">
        <v>2336</v>
      </c>
      <c r="O318" s="389" t="s">
        <v>2931</v>
      </c>
      <c r="P318" s="362"/>
      <c r="Q318" s="345" t="str">
        <f>IFERROR(VLOOKUP(ROWS($Q$3:Q318),$M$3:$N$1699,2,0),"")</f>
        <v/>
      </c>
      <c r="S318" t="str">
        <f>IF(ISNUMBER(SEARCH(ZAKL_DATA!$B$18,FU!$U318)),U318,"")</f>
        <v/>
      </c>
      <c r="T318" t="str">
        <f t="array" ref="T318">IFERROR(INDEX($S$3:$S$6255,SMALL(IF(ISNUMBER(SEARCH("",$S$3:$S$6255)),ROW($S$1:$S$6253),""),ROW(S316))),"")</f>
        <v/>
      </c>
      <c r="U318" t="s">
        <v>4067</v>
      </c>
      <c r="V318">
        <v>529729</v>
      </c>
    </row>
    <row r="319" spans="13:22" ht="12.75" customHeight="1">
      <c r="M319" s="361">
        <f>IF(ISNUMBER(SEARCH(ZAKL_DATA!$B$29,N319)),MAX($M$2:M318)+1,0)</f>
        <v>0</v>
      </c>
      <c r="N319" s="387" t="s">
        <v>2337</v>
      </c>
      <c r="O319" s="389" t="s">
        <v>2932</v>
      </c>
      <c r="P319" s="362"/>
      <c r="Q319" s="345" t="str">
        <f>IFERROR(VLOOKUP(ROWS($Q$3:Q319),$M$3:$N$1699,2,0),"")</f>
        <v/>
      </c>
      <c r="S319" t="str">
        <f>IF(ISNUMBER(SEARCH(ZAKL_DATA!$B$18,FU!$U319)),U319,"")</f>
        <v/>
      </c>
      <c r="T319" t="str">
        <f t="array" ref="T319">IFERROR(INDEX($S$3:$S$6255,SMALL(IF(ISNUMBER(SEARCH("",$S$3:$S$6255)),ROW($S$1:$S$6253),""),ROW(S317))),"")</f>
        <v/>
      </c>
      <c r="U319" t="s">
        <v>4068</v>
      </c>
      <c r="V319">
        <v>529737</v>
      </c>
    </row>
    <row r="320" spans="13:22" ht="12.75" customHeight="1">
      <c r="M320" s="361">
        <f>IF(ISNUMBER(SEARCH(ZAKL_DATA!$B$29,N320)),MAX($M$2:M319)+1,0)</f>
        <v>0</v>
      </c>
      <c r="N320" s="387" t="s">
        <v>2342</v>
      </c>
      <c r="O320" s="389" t="s">
        <v>2933</v>
      </c>
      <c r="P320" s="362"/>
      <c r="Q320" s="345" t="str">
        <f>IFERROR(VLOOKUP(ROWS($Q$3:Q320),$M$3:$N$1699,2,0),"")</f>
        <v/>
      </c>
      <c r="S320" t="str">
        <f>IF(ISNUMBER(SEARCH(ZAKL_DATA!$B$18,FU!$U320)),U320,"")</f>
        <v/>
      </c>
      <c r="T320" t="str">
        <f t="array" ref="T320">IFERROR(INDEX($S$3:$S$6255,SMALL(IF(ISNUMBER(SEARCH("",$S$3:$S$6255)),ROW($S$1:$S$6253),""),ROW(S318))),"")</f>
        <v/>
      </c>
      <c r="U320" t="s">
        <v>4069</v>
      </c>
      <c r="V320">
        <v>529745</v>
      </c>
    </row>
    <row r="321" spans="13:22" ht="12.75" customHeight="1">
      <c r="M321" s="361">
        <f>IF(ISNUMBER(SEARCH(ZAKL_DATA!$B$29,N321)),MAX($M$2:M320)+1,0)</f>
        <v>0</v>
      </c>
      <c r="N321" s="387" t="s">
        <v>2345</v>
      </c>
      <c r="O321" s="389" t="s">
        <v>2934</v>
      </c>
      <c r="P321" s="362"/>
      <c r="Q321" s="345" t="str">
        <f>IFERROR(VLOOKUP(ROWS($Q$3:Q321),$M$3:$N$1699,2,0),"")</f>
        <v/>
      </c>
      <c r="S321" t="str">
        <f>IF(ISNUMBER(SEARCH(ZAKL_DATA!$B$18,FU!$U321)),U321,"")</f>
        <v/>
      </c>
      <c r="T321" t="str">
        <f t="array" ref="T321">IFERROR(INDEX($S$3:$S$6255,SMALL(IF(ISNUMBER(SEARCH("",$S$3:$S$6255)),ROW($S$1:$S$6253),""),ROW(S319))),"")</f>
        <v/>
      </c>
      <c r="U321" t="s">
        <v>4070</v>
      </c>
      <c r="V321">
        <v>529753</v>
      </c>
    </row>
    <row r="322" spans="13:22" ht="12.75" customHeight="1">
      <c r="M322" s="361">
        <f>IF(ISNUMBER(SEARCH(ZAKL_DATA!$B$29,N322)),MAX($M$2:M321)+1,0)</f>
        <v>0</v>
      </c>
      <c r="N322" s="387" t="s">
        <v>2346</v>
      </c>
      <c r="O322" s="389" t="s">
        <v>2935</v>
      </c>
      <c r="P322" s="362"/>
      <c r="Q322" s="345" t="str">
        <f>IFERROR(VLOOKUP(ROWS($Q$3:Q322),$M$3:$N$1699,2,0),"")</f>
        <v/>
      </c>
      <c r="S322" t="str">
        <f>IF(ISNUMBER(SEARCH(ZAKL_DATA!$B$18,FU!$U322)),U322,"")</f>
        <v/>
      </c>
      <c r="T322" t="str">
        <f t="array" ref="T322">IFERROR(INDEX($S$3:$S$6255,SMALL(IF(ISNUMBER(SEARCH("",$S$3:$S$6255)),ROW($S$1:$S$6253),""),ROW(S320))),"")</f>
        <v/>
      </c>
      <c r="U322" t="s">
        <v>4071</v>
      </c>
      <c r="V322">
        <v>529761</v>
      </c>
    </row>
    <row r="323" spans="13:22" ht="12.75" customHeight="1">
      <c r="M323" s="361">
        <f>IF(ISNUMBER(SEARCH(ZAKL_DATA!$B$29,N323)),MAX($M$2:M322)+1,0)</f>
        <v>0</v>
      </c>
      <c r="N323" s="387" t="s">
        <v>2348</v>
      </c>
      <c r="O323" s="389" t="s">
        <v>2936</v>
      </c>
      <c r="P323" s="362"/>
      <c r="Q323" s="345" t="str">
        <f>IFERROR(VLOOKUP(ROWS($Q$3:Q323),$M$3:$N$1699,2,0),"")</f>
        <v/>
      </c>
      <c r="S323" t="str">
        <f>IF(ISNUMBER(SEARCH(ZAKL_DATA!$B$18,FU!$U323)),U323,"")</f>
        <v/>
      </c>
      <c r="T323" t="str">
        <f t="array" ref="T323">IFERROR(INDEX($S$3:$S$6255,SMALL(IF(ISNUMBER(SEARCH("",$S$3:$S$6255)),ROW($S$1:$S$6253),""),ROW(S321))),"")</f>
        <v/>
      </c>
      <c r="U323" t="s">
        <v>4072</v>
      </c>
      <c r="V323">
        <v>529770</v>
      </c>
    </row>
    <row r="324" spans="13:22" ht="12.75" customHeight="1">
      <c r="M324" s="361">
        <f>IF(ISNUMBER(SEARCH(ZAKL_DATA!$B$29,N324)),MAX($M$2:M323)+1,0)</f>
        <v>0</v>
      </c>
      <c r="N324" s="387" t="s">
        <v>2349</v>
      </c>
      <c r="O324" s="389" t="s">
        <v>2937</v>
      </c>
      <c r="P324" s="362"/>
      <c r="Q324" s="345" t="str">
        <f>IFERROR(VLOOKUP(ROWS($Q$3:Q324),$M$3:$N$1699,2,0),"")</f>
        <v/>
      </c>
      <c r="S324" t="str">
        <f>IF(ISNUMBER(SEARCH(ZAKL_DATA!$B$18,FU!$U324)),U324,"")</f>
        <v/>
      </c>
      <c r="T324" t="str">
        <f t="array" ref="T324">IFERROR(INDEX($S$3:$S$6255,SMALL(IF(ISNUMBER(SEARCH("",$S$3:$S$6255)),ROW($S$1:$S$6253),""),ROW(S322))),"")</f>
        <v/>
      </c>
      <c r="U324" t="s">
        <v>4073</v>
      </c>
      <c r="V324">
        <v>529788</v>
      </c>
    </row>
    <row r="325" spans="13:22" ht="12.75" customHeight="1">
      <c r="M325" s="361">
        <f>IF(ISNUMBER(SEARCH(ZAKL_DATA!$B$29,N325)),MAX($M$2:M324)+1,0)</f>
        <v>0</v>
      </c>
      <c r="N325" s="387" t="s">
        <v>2353</v>
      </c>
      <c r="O325" s="389" t="s">
        <v>2938</v>
      </c>
      <c r="P325" s="362"/>
      <c r="Q325" s="345" t="str">
        <f>IFERROR(VLOOKUP(ROWS($Q$3:Q325),$M$3:$N$1699,2,0),"")</f>
        <v/>
      </c>
      <c r="S325" t="str">
        <f>IF(ISNUMBER(SEARCH(ZAKL_DATA!$B$18,FU!$U325)),U325,"")</f>
        <v/>
      </c>
      <c r="T325" t="str">
        <f t="array" ref="T325">IFERROR(INDEX($S$3:$S$6255,SMALL(IF(ISNUMBER(SEARCH("",$S$3:$S$6255)),ROW($S$1:$S$6253),""),ROW(S323))),"")</f>
        <v/>
      </c>
      <c r="U325" t="s">
        <v>4074</v>
      </c>
      <c r="V325">
        <v>529796</v>
      </c>
    </row>
    <row r="326" spans="13:22" ht="12.75" customHeight="1">
      <c r="M326" s="361">
        <f>IF(ISNUMBER(SEARCH(ZAKL_DATA!$B$29,N326)),MAX($M$2:M325)+1,0)</f>
        <v>0</v>
      </c>
      <c r="N326" s="387" t="s">
        <v>2360</v>
      </c>
      <c r="O326" s="389" t="s">
        <v>2939</v>
      </c>
      <c r="P326" s="362"/>
      <c r="Q326" s="345" t="str">
        <f>IFERROR(VLOOKUP(ROWS($Q$3:Q326),$M$3:$N$1699,2,0),"")</f>
        <v/>
      </c>
      <c r="S326" t="str">
        <f>IF(ISNUMBER(SEARCH(ZAKL_DATA!$B$18,FU!$U326)),U326,"")</f>
        <v/>
      </c>
      <c r="T326" t="str">
        <f t="array" ref="T326">IFERROR(INDEX($S$3:$S$6255,SMALL(IF(ISNUMBER(SEARCH("",$S$3:$S$6255)),ROW($S$1:$S$6253),""),ROW(S324))),"")</f>
        <v/>
      </c>
      <c r="U326" t="s">
        <v>4075</v>
      </c>
      <c r="V326">
        <v>529818</v>
      </c>
    </row>
    <row r="327" spans="13:22" ht="12.75" customHeight="1">
      <c r="M327" s="361">
        <f>IF(ISNUMBER(SEARCH(ZAKL_DATA!$B$29,N327)),MAX($M$2:M326)+1,0)</f>
        <v>0</v>
      </c>
      <c r="N327" s="387" t="s">
        <v>2363</v>
      </c>
      <c r="O327" s="389" t="s">
        <v>2940</v>
      </c>
      <c r="P327" s="362"/>
      <c r="Q327" s="345" t="str">
        <f>IFERROR(VLOOKUP(ROWS($Q$3:Q327),$M$3:$N$1699,2,0),"")</f>
        <v/>
      </c>
      <c r="S327" t="str">
        <f>IF(ISNUMBER(SEARCH(ZAKL_DATA!$B$18,FU!$U327)),U327,"")</f>
        <v/>
      </c>
      <c r="T327" t="str">
        <f t="array" ref="T327">IFERROR(INDEX($S$3:$S$6255,SMALL(IF(ISNUMBER(SEARCH("",$S$3:$S$6255)),ROW($S$1:$S$6253),""),ROW(S325))),"")</f>
        <v/>
      </c>
      <c r="U327" t="s">
        <v>4076</v>
      </c>
      <c r="V327">
        <v>529826</v>
      </c>
    </row>
    <row r="328" spans="13:22" ht="12.75" customHeight="1">
      <c r="M328" s="361">
        <f>IF(ISNUMBER(SEARCH(ZAKL_DATA!$B$29,N328)),MAX($M$2:M327)+1,0)</f>
        <v>0</v>
      </c>
      <c r="N328" s="387" t="s">
        <v>1711</v>
      </c>
      <c r="O328" s="389" t="s">
        <v>2941</v>
      </c>
      <c r="P328" s="362"/>
      <c r="Q328" s="345" t="str">
        <f>IFERROR(VLOOKUP(ROWS($Q$3:Q328),$M$3:$N$1699,2,0),"")</f>
        <v/>
      </c>
      <c r="S328" t="str">
        <f>IF(ISNUMBER(SEARCH(ZAKL_DATA!$B$18,FU!$U328)),U328,"")</f>
        <v/>
      </c>
      <c r="T328" t="str">
        <f t="array" ref="T328">IFERROR(INDEX($S$3:$S$6255,SMALL(IF(ISNUMBER(SEARCH("",$S$3:$S$6255)),ROW($S$1:$S$6253),""),ROW(S326))),"")</f>
        <v/>
      </c>
      <c r="U328" t="s">
        <v>4077</v>
      </c>
      <c r="V328">
        <v>529834</v>
      </c>
    </row>
    <row r="329" spans="13:22" ht="12.75" customHeight="1">
      <c r="M329" s="361">
        <f>IF(ISNUMBER(SEARCH(ZAKL_DATA!$B$29,N329)),MAX($M$2:M328)+1,0)</f>
        <v>0</v>
      </c>
      <c r="N329" s="387" t="s">
        <v>2369</v>
      </c>
      <c r="O329" s="389" t="s">
        <v>2942</v>
      </c>
      <c r="P329" s="362"/>
      <c r="Q329" s="345" t="str">
        <f>IFERROR(VLOOKUP(ROWS($Q$3:Q329),$M$3:$N$1699,2,0),"")</f>
        <v/>
      </c>
      <c r="S329" t="str">
        <f>IF(ISNUMBER(SEARCH(ZAKL_DATA!$B$18,FU!$U329)),U329,"")</f>
        <v/>
      </c>
      <c r="T329" t="str">
        <f t="array" ref="T329">IFERROR(INDEX($S$3:$S$6255,SMALL(IF(ISNUMBER(SEARCH("",$S$3:$S$6255)),ROW($S$1:$S$6253),""),ROW(S327))),"")</f>
        <v/>
      </c>
      <c r="U329" t="s">
        <v>4078</v>
      </c>
      <c r="V329">
        <v>529842</v>
      </c>
    </row>
    <row r="330" spans="13:22" ht="12.75" customHeight="1">
      <c r="M330" s="361">
        <f>IF(ISNUMBER(SEARCH(ZAKL_DATA!$B$29,N330)),MAX($M$2:M329)+1,0)</f>
        <v>0</v>
      </c>
      <c r="N330" s="387" t="s">
        <v>1714</v>
      </c>
      <c r="O330" s="389" t="s">
        <v>2943</v>
      </c>
      <c r="P330" s="362"/>
      <c r="Q330" s="345" t="str">
        <f>IFERROR(VLOOKUP(ROWS($Q$3:Q330),$M$3:$N$1699,2,0),"")</f>
        <v/>
      </c>
      <c r="S330" t="str">
        <f>IF(ISNUMBER(SEARCH(ZAKL_DATA!$B$18,FU!$U330)),U330,"")</f>
        <v/>
      </c>
      <c r="T330" t="str">
        <f t="array" ref="T330">IFERROR(INDEX($S$3:$S$6255,SMALL(IF(ISNUMBER(SEARCH("",$S$3:$S$6255)),ROW($S$1:$S$6253),""),ROW(S328))),"")</f>
        <v/>
      </c>
      <c r="U330" t="s">
        <v>4079</v>
      </c>
      <c r="V330">
        <v>529851</v>
      </c>
    </row>
    <row r="331" spans="13:22" ht="12.75" customHeight="1">
      <c r="M331" s="361">
        <f>IF(ISNUMBER(SEARCH(ZAKL_DATA!$B$29,N331)),MAX($M$2:M330)+1,0)</f>
        <v>0</v>
      </c>
      <c r="N331" s="387" t="s">
        <v>2371</v>
      </c>
      <c r="O331" s="389" t="s">
        <v>2944</v>
      </c>
      <c r="P331" s="362"/>
      <c r="Q331" s="345" t="str">
        <f>IFERROR(VLOOKUP(ROWS($Q$3:Q331),$M$3:$N$1699,2,0),"")</f>
        <v/>
      </c>
      <c r="S331" t="str">
        <f>IF(ISNUMBER(SEARCH(ZAKL_DATA!$B$18,FU!$U331)),U331,"")</f>
        <v/>
      </c>
      <c r="T331" t="str">
        <f t="array" ref="T331">IFERROR(INDEX($S$3:$S$6255,SMALL(IF(ISNUMBER(SEARCH("",$S$3:$S$6255)),ROW($S$1:$S$6253),""),ROW(S329))),"")</f>
        <v/>
      </c>
      <c r="U331" t="s">
        <v>4080</v>
      </c>
      <c r="V331">
        <v>529869</v>
      </c>
    </row>
    <row r="332" spans="13:22" ht="12.75" customHeight="1">
      <c r="M332" s="361">
        <f>IF(ISNUMBER(SEARCH(ZAKL_DATA!$B$29,N332)),MAX($M$2:M331)+1,0)</f>
        <v>0</v>
      </c>
      <c r="N332" s="387" t="s">
        <v>2374</v>
      </c>
      <c r="O332" s="389" t="s">
        <v>2945</v>
      </c>
      <c r="P332" s="362"/>
      <c r="Q332" s="345" t="str">
        <f>IFERROR(VLOOKUP(ROWS($Q$3:Q332),$M$3:$N$1699,2,0),"")</f>
        <v/>
      </c>
      <c r="S332" t="str">
        <f>IF(ISNUMBER(SEARCH(ZAKL_DATA!$B$18,FU!$U332)),U332,"")</f>
        <v/>
      </c>
      <c r="T332" t="str">
        <f t="array" ref="T332">IFERROR(INDEX($S$3:$S$6255,SMALL(IF(ISNUMBER(SEARCH("",$S$3:$S$6255)),ROW($S$1:$S$6253),""),ROW(S330))),"")</f>
        <v/>
      </c>
      <c r="U332" t="s">
        <v>4081</v>
      </c>
      <c r="V332">
        <v>529877</v>
      </c>
    </row>
    <row r="333" spans="13:22" ht="12.75" customHeight="1">
      <c r="M333" s="361">
        <f>IF(ISNUMBER(SEARCH(ZAKL_DATA!$B$29,N333)),MAX($M$2:M332)+1,0)</f>
        <v>0</v>
      </c>
      <c r="N333" s="387" t="s">
        <v>2376</v>
      </c>
      <c r="O333" s="389" t="s">
        <v>2946</v>
      </c>
      <c r="P333" s="362"/>
      <c r="Q333" s="345" t="str">
        <f>IFERROR(VLOOKUP(ROWS($Q$3:Q333),$M$3:$N$1699,2,0),"")</f>
        <v/>
      </c>
      <c r="S333" t="str">
        <f>IF(ISNUMBER(SEARCH(ZAKL_DATA!$B$18,FU!$U333)),U333,"")</f>
        <v/>
      </c>
      <c r="T333" t="str">
        <f t="array" ref="T333">IFERROR(INDEX($S$3:$S$6255,SMALL(IF(ISNUMBER(SEARCH("",$S$3:$S$6255)),ROW($S$1:$S$6253),""),ROW(S331))),"")</f>
        <v/>
      </c>
      <c r="U333" t="s">
        <v>4082</v>
      </c>
      <c r="V333">
        <v>529885</v>
      </c>
    </row>
    <row r="334" spans="13:22" ht="12.75" customHeight="1">
      <c r="M334" s="361">
        <f>IF(ISNUMBER(SEARCH(ZAKL_DATA!$B$29,N334)),MAX($M$2:M333)+1,0)</f>
        <v>0</v>
      </c>
      <c r="N334" s="387" t="s">
        <v>2377</v>
      </c>
      <c r="O334" s="389" t="s">
        <v>2947</v>
      </c>
      <c r="P334" s="362"/>
      <c r="Q334" s="345" t="str">
        <f>IFERROR(VLOOKUP(ROWS($Q$3:Q334),$M$3:$N$1699,2,0),"")</f>
        <v/>
      </c>
      <c r="S334" t="str">
        <f>IF(ISNUMBER(SEARCH(ZAKL_DATA!$B$18,FU!$U334)),U334,"")</f>
        <v/>
      </c>
      <c r="T334" t="str">
        <f t="array" ref="T334">IFERROR(INDEX($S$3:$S$6255,SMALL(IF(ISNUMBER(SEARCH("",$S$3:$S$6255)),ROW($S$1:$S$6253),""),ROW(S332))),"")</f>
        <v/>
      </c>
      <c r="U334" t="s">
        <v>4083</v>
      </c>
      <c r="V334">
        <v>529893</v>
      </c>
    </row>
    <row r="335" spans="13:22" ht="12.75" customHeight="1">
      <c r="M335" s="361">
        <f>IF(ISNUMBER(SEARCH(ZAKL_DATA!$B$29,N335)),MAX($M$2:M334)+1,0)</f>
        <v>0</v>
      </c>
      <c r="N335" s="387" t="s">
        <v>2378</v>
      </c>
      <c r="O335" s="389" t="s">
        <v>2948</v>
      </c>
      <c r="P335" s="362"/>
      <c r="Q335" s="345" t="str">
        <f>IFERROR(VLOOKUP(ROWS($Q$3:Q335),$M$3:$N$1699,2,0),"")</f>
        <v/>
      </c>
      <c r="S335" t="str">
        <f>IF(ISNUMBER(SEARCH(ZAKL_DATA!$B$18,FU!$U335)),U335,"")</f>
        <v/>
      </c>
      <c r="T335" t="str">
        <f t="array" ref="T335">IFERROR(INDEX($S$3:$S$6255,SMALL(IF(ISNUMBER(SEARCH("",$S$3:$S$6255)),ROW($S$1:$S$6253),""),ROW(S333))),"")</f>
        <v/>
      </c>
      <c r="U335" t="s">
        <v>4084</v>
      </c>
      <c r="V335">
        <v>529907</v>
      </c>
    </row>
    <row r="336" spans="13:22" ht="12.75" customHeight="1">
      <c r="M336" s="361">
        <f>IF(ISNUMBER(SEARCH(ZAKL_DATA!$B$29,N336)),MAX($M$2:M335)+1,0)</f>
        <v>0</v>
      </c>
      <c r="N336" s="387" t="s">
        <v>2379</v>
      </c>
      <c r="O336" s="389" t="s">
        <v>2949</v>
      </c>
      <c r="P336" s="362"/>
      <c r="Q336" s="345" t="str">
        <f>IFERROR(VLOOKUP(ROWS($Q$3:Q336),$M$3:$N$1699,2,0),"")</f>
        <v/>
      </c>
      <c r="S336" t="str">
        <f>IF(ISNUMBER(SEARCH(ZAKL_DATA!$B$18,FU!$U336)),U336,"")</f>
        <v/>
      </c>
      <c r="T336" t="str">
        <f t="array" ref="T336">IFERROR(INDEX($S$3:$S$6255,SMALL(IF(ISNUMBER(SEARCH("",$S$3:$S$6255)),ROW($S$1:$S$6253),""),ROW(S334))),"")</f>
        <v/>
      </c>
      <c r="U336" t="s">
        <v>4085</v>
      </c>
      <c r="V336">
        <v>529915</v>
      </c>
    </row>
    <row r="337" spans="13:22" ht="12.75" customHeight="1">
      <c r="M337" s="361">
        <f>IF(ISNUMBER(SEARCH(ZAKL_DATA!$B$29,N337)),MAX($M$2:M336)+1,0)</f>
        <v>0</v>
      </c>
      <c r="N337" s="387" t="s">
        <v>2385</v>
      </c>
      <c r="O337" s="389" t="s">
        <v>2950</v>
      </c>
      <c r="P337" s="362"/>
      <c r="Q337" s="345" t="str">
        <f>IFERROR(VLOOKUP(ROWS($Q$3:Q337),$M$3:$N$1699,2,0),"")</f>
        <v/>
      </c>
      <c r="S337" t="str">
        <f>IF(ISNUMBER(SEARCH(ZAKL_DATA!$B$18,FU!$U337)),U337,"")</f>
        <v/>
      </c>
      <c r="T337" t="str">
        <f t="array" ref="T337">IFERROR(INDEX($S$3:$S$6255,SMALL(IF(ISNUMBER(SEARCH("",$S$3:$S$6255)),ROW($S$1:$S$6253),""),ROW(S335))),"")</f>
        <v/>
      </c>
      <c r="U337" t="s">
        <v>4086</v>
      </c>
      <c r="V337">
        <v>529923</v>
      </c>
    </row>
    <row r="338" spans="13:22" ht="12.75" customHeight="1">
      <c r="M338" s="361">
        <f>IF(ISNUMBER(SEARCH(ZAKL_DATA!$B$29,N338)),MAX($M$2:M337)+1,0)</f>
        <v>0</v>
      </c>
      <c r="N338" s="387" t="s">
        <v>2387</v>
      </c>
      <c r="O338" s="389" t="s">
        <v>2951</v>
      </c>
      <c r="P338" s="362"/>
      <c r="Q338" s="345" t="str">
        <f>IFERROR(VLOOKUP(ROWS($Q$3:Q338),$M$3:$N$1699,2,0),"")</f>
        <v/>
      </c>
      <c r="S338" t="str">
        <f>IF(ISNUMBER(SEARCH(ZAKL_DATA!$B$18,FU!$U338)),U338,"")</f>
        <v/>
      </c>
      <c r="T338" t="str">
        <f t="array" ref="T338">IFERROR(INDEX($S$3:$S$6255,SMALL(IF(ISNUMBER(SEARCH("",$S$3:$S$6255)),ROW($S$1:$S$6253),""),ROW(S336))),"")</f>
        <v/>
      </c>
      <c r="U338" t="s">
        <v>4087</v>
      </c>
      <c r="V338">
        <v>529931</v>
      </c>
    </row>
    <row r="339" spans="13:22" ht="12.75" customHeight="1">
      <c r="M339" s="361">
        <f>IF(ISNUMBER(SEARCH(ZAKL_DATA!$B$29,N339)),MAX($M$2:M338)+1,0)</f>
        <v>0</v>
      </c>
      <c r="N339" s="387" t="s">
        <v>2390</v>
      </c>
      <c r="O339" s="389" t="s">
        <v>2952</v>
      </c>
      <c r="P339" s="362"/>
      <c r="Q339" s="345" t="str">
        <f>IFERROR(VLOOKUP(ROWS($Q$3:Q339),$M$3:$N$1699,2,0),"")</f>
        <v/>
      </c>
      <c r="S339" t="str">
        <f>IF(ISNUMBER(SEARCH(ZAKL_DATA!$B$18,FU!$U339)),U339,"")</f>
        <v/>
      </c>
      <c r="T339" t="str">
        <f t="array" ref="T339">IFERROR(INDEX($S$3:$S$6255,SMALL(IF(ISNUMBER(SEARCH("",$S$3:$S$6255)),ROW($S$1:$S$6253),""),ROW(S337))),"")</f>
        <v/>
      </c>
      <c r="U339" t="s">
        <v>4088</v>
      </c>
      <c r="V339">
        <v>529940</v>
      </c>
    </row>
    <row r="340" spans="13:22" ht="12.75" customHeight="1">
      <c r="M340" s="361">
        <f>IF(ISNUMBER(SEARCH(ZAKL_DATA!$B$29,N340)),MAX($M$2:M339)+1,0)</f>
        <v>0</v>
      </c>
      <c r="N340" s="387" t="s">
        <v>2953</v>
      </c>
      <c r="O340" s="389" t="s">
        <v>2954</v>
      </c>
      <c r="P340" s="362"/>
      <c r="Q340" s="345" t="str">
        <f>IFERROR(VLOOKUP(ROWS($Q$3:Q340),$M$3:$N$1699,2,0),"")</f>
        <v/>
      </c>
      <c r="S340" t="str">
        <f>IF(ISNUMBER(SEARCH(ZAKL_DATA!$B$18,FU!$U340)),U340,"")</f>
        <v/>
      </c>
      <c r="T340" t="str">
        <f t="array" ref="T340">IFERROR(INDEX($S$3:$S$6255,SMALL(IF(ISNUMBER(SEARCH("",$S$3:$S$6255)),ROW($S$1:$S$6253),""),ROW(S338))),"")</f>
        <v/>
      </c>
      <c r="U340" t="s">
        <v>4089</v>
      </c>
      <c r="V340">
        <v>529958</v>
      </c>
    </row>
    <row r="341" spans="13:22" ht="12.75" customHeight="1">
      <c r="M341" s="361">
        <f>IF(ISNUMBER(SEARCH(ZAKL_DATA!$B$29,N341)),MAX($M$2:M340)+1,0)</f>
        <v>0</v>
      </c>
      <c r="N341" s="387" t="s">
        <v>2398</v>
      </c>
      <c r="O341" s="389" t="s">
        <v>2955</v>
      </c>
      <c r="P341" s="362"/>
      <c r="Q341" s="345" t="str">
        <f>IFERROR(VLOOKUP(ROWS($Q$3:Q341),$M$3:$N$1699,2,0),"")</f>
        <v/>
      </c>
      <c r="S341" t="str">
        <f>IF(ISNUMBER(SEARCH(ZAKL_DATA!$B$18,FU!$U341)),U341,"")</f>
        <v/>
      </c>
      <c r="T341" t="str">
        <f t="array" ref="T341">IFERROR(INDEX($S$3:$S$6255,SMALL(IF(ISNUMBER(SEARCH("",$S$3:$S$6255)),ROW($S$1:$S$6253),""),ROW(S339))),"")</f>
        <v/>
      </c>
      <c r="U341" t="s">
        <v>4090</v>
      </c>
      <c r="V341">
        <v>529966</v>
      </c>
    </row>
    <row r="342" spans="13:22" ht="12.75" customHeight="1">
      <c r="M342" s="361">
        <f>IF(ISNUMBER(SEARCH(ZAKL_DATA!$B$29,N342)),MAX($M$2:M341)+1,0)</f>
        <v>0</v>
      </c>
      <c r="N342" s="387" t="s">
        <v>2399</v>
      </c>
      <c r="O342" s="389" t="s">
        <v>2956</v>
      </c>
      <c r="P342" s="362"/>
      <c r="Q342" s="345" t="str">
        <f>IFERROR(VLOOKUP(ROWS($Q$3:Q342),$M$3:$N$1699,2,0),"")</f>
        <v/>
      </c>
      <c r="S342" t="str">
        <f>IF(ISNUMBER(SEARCH(ZAKL_DATA!$B$18,FU!$U342)),U342,"")</f>
        <v/>
      </c>
      <c r="T342" t="str">
        <f t="array" ref="T342">IFERROR(INDEX($S$3:$S$6255,SMALL(IF(ISNUMBER(SEARCH("",$S$3:$S$6255)),ROW($S$1:$S$6253),""),ROW(S340))),"")</f>
        <v/>
      </c>
      <c r="U342" t="s">
        <v>4091</v>
      </c>
      <c r="V342">
        <v>529974</v>
      </c>
    </row>
    <row r="343" spans="13:22" ht="12.75" customHeight="1">
      <c r="M343" s="361">
        <f>IF(ISNUMBER(SEARCH(ZAKL_DATA!$B$29,N343)),MAX($M$2:M342)+1,0)</f>
        <v>0</v>
      </c>
      <c r="N343" s="387" t="s">
        <v>2400</v>
      </c>
      <c r="O343" s="389" t="s">
        <v>2957</v>
      </c>
      <c r="P343" s="362"/>
      <c r="Q343" s="345" t="str">
        <f>IFERROR(VLOOKUP(ROWS($Q$3:Q343),$M$3:$N$1699,2,0),"")</f>
        <v/>
      </c>
      <c r="S343" t="str">
        <f>IF(ISNUMBER(SEARCH(ZAKL_DATA!$B$18,FU!$U343)),U343,"")</f>
        <v/>
      </c>
      <c r="T343" t="str">
        <f t="array" ref="T343">IFERROR(INDEX($S$3:$S$6255,SMALL(IF(ISNUMBER(SEARCH("",$S$3:$S$6255)),ROW($S$1:$S$6253),""),ROW(S341))),"")</f>
        <v/>
      </c>
      <c r="U343" t="s">
        <v>4092</v>
      </c>
      <c r="V343">
        <v>529982</v>
      </c>
    </row>
    <row r="344" spans="13:22" ht="12.75" customHeight="1">
      <c r="M344" s="361">
        <f>IF(ISNUMBER(SEARCH(ZAKL_DATA!$B$29,N344)),MAX($M$2:M343)+1,0)</f>
        <v>0</v>
      </c>
      <c r="N344" s="387" t="s">
        <v>2401</v>
      </c>
      <c r="O344" s="389" t="s">
        <v>2958</v>
      </c>
      <c r="P344" s="362"/>
      <c r="Q344" s="345" t="str">
        <f>IFERROR(VLOOKUP(ROWS($Q$3:Q344),$M$3:$N$1699,2,0),"")</f>
        <v/>
      </c>
      <c r="S344" t="str">
        <f>IF(ISNUMBER(SEARCH(ZAKL_DATA!$B$18,FU!$U344)),U344,"")</f>
        <v/>
      </c>
      <c r="T344" t="str">
        <f t="array" ref="T344">IFERROR(INDEX($S$3:$S$6255,SMALL(IF(ISNUMBER(SEARCH("",$S$3:$S$6255)),ROW($S$1:$S$6253),""),ROW(S342))),"")</f>
        <v/>
      </c>
      <c r="U344" t="s">
        <v>4093</v>
      </c>
      <c r="V344">
        <v>529991</v>
      </c>
    </row>
    <row r="345" spans="13:22" ht="12.75" customHeight="1">
      <c r="M345" s="361">
        <f>IF(ISNUMBER(SEARCH(ZAKL_DATA!$B$29,N345)),MAX($M$2:M344)+1,0)</f>
        <v>0</v>
      </c>
      <c r="N345" s="387" t="s">
        <v>2404</v>
      </c>
      <c r="O345" s="389" t="s">
        <v>2959</v>
      </c>
      <c r="P345" s="362"/>
      <c r="Q345" s="345" t="str">
        <f>IFERROR(VLOOKUP(ROWS($Q$3:Q345),$M$3:$N$1699,2,0),"")</f>
        <v/>
      </c>
      <c r="S345" t="str">
        <f>IF(ISNUMBER(SEARCH(ZAKL_DATA!$B$18,FU!$U345)),U345,"")</f>
        <v/>
      </c>
      <c r="T345" t="str">
        <f t="array" ref="T345">IFERROR(INDEX($S$3:$S$6255,SMALL(IF(ISNUMBER(SEARCH("",$S$3:$S$6255)),ROW($S$1:$S$6253),""),ROW(S343))),"")</f>
        <v/>
      </c>
      <c r="U345" t="s">
        <v>4094</v>
      </c>
      <c r="V345">
        <v>530000</v>
      </c>
    </row>
    <row r="346" spans="13:22" ht="12.75" customHeight="1">
      <c r="M346" s="361">
        <f>IF(ISNUMBER(SEARCH(ZAKL_DATA!$B$29,N346)),MAX($M$2:M345)+1,0)</f>
        <v>0</v>
      </c>
      <c r="N346" s="387" t="s">
        <v>2408</v>
      </c>
      <c r="O346" s="389" t="s">
        <v>2960</v>
      </c>
      <c r="P346" s="362"/>
      <c r="Q346" s="345" t="str">
        <f>IFERROR(VLOOKUP(ROWS($Q$3:Q346),$M$3:$N$1699,2,0),"")</f>
        <v/>
      </c>
      <c r="S346" t="str">
        <f>IF(ISNUMBER(SEARCH(ZAKL_DATA!$B$18,FU!$U346)),U346,"")</f>
        <v/>
      </c>
      <c r="T346" t="str">
        <f t="array" ref="T346">IFERROR(INDEX($S$3:$S$6255,SMALL(IF(ISNUMBER(SEARCH("",$S$3:$S$6255)),ROW($S$1:$S$6253),""),ROW(S344))),"")</f>
        <v/>
      </c>
      <c r="U346" t="s">
        <v>4095</v>
      </c>
      <c r="V346">
        <v>530018</v>
      </c>
    </row>
    <row r="347" spans="13:22" ht="12.75" customHeight="1">
      <c r="M347" s="361">
        <f>IF(ISNUMBER(SEARCH(ZAKL_DATA!$B$29,N347)),MAX($M$2:M346)+1,0)</f>
        <v>0</v>
      </c>
      <c r="N347" s="387" t="s">
        <v>2409</v>
      </c>
      <c r="O347" s="389" t="s">
        <v>2961</v>
      </c>
      <c r="P347" s="362"/>
      <c r="Q347" s="345" t="str">
        <f>IFERROR(VLOOKUP(ROWS($Q$3:Q347),$M$3:$N$1699,2,0),"")</f>
        <v/>
      </c>
      <c r="S347" t="str">
        <f>IF(ISNUMBER(SEARCH(ZAKL_DATA!$B$18,FU!$U347)),U347,"")</f>
        <v/>
      </c>
      <c r="T347" t="str">
        <f t="array" ref="T347">IFERROR(INDEX($S$3:$S$6255,SMALL(IF(ISNUMBER(SEARCH("",$S$3:$S$6255)),ROW($S$1:$S$6253),""),ROW(S345))),"")</f>
        <v/>
      </c>
      <c r="U347" t="s">
        <v>4096</v>
      </c>
      <c r="V347">
        <v>530026</v>
      </c>
    </row>
    <row r="348" spans="13:22" ht="12.75" customHeight="1">
      <c r="M348" s="361">
        <f>IF(ISNUMBER(SEARCH(ZAKL_DATA!$B$29,N348)),MAX($M$2:M347)+1,0)</f>
        <v>0</v>
      </c>
      <c r="N348" s="387" t="s">
        <v>2410</v>
      </c>
      <c r="O348" s="389" t="s">
        <v>2962</v>
      </c>
      <c r="P348" s="362"/>
      <c r="Q348" s="345" t="str">
        <f>IFERROR(VLOOKUP(ROWS($Q$3:Q348),$M$3:$N$1699,2,0),"")</f>
        <v/>
      </c>
      <c r="S348" t="str">
        <f>IF(ISNUMBER(SEARCH(ZAKL_DATA!$B$18,FU!$U348)),U348,"")</f>
        <v/>
      </c>
      <c r="T348" t="str">
        <f t="array" ref="T348">IFERROR(INDEX($S$3:$S$6255,SMALL(IF(ISNUMBER(SEARCH("",$S$3:$S$6255)),ROW($S$1:$S$6253),""),ROW(S346))),"")</f>
        <v/>
      </c>
      <c r="U348" t="s">
        <v>4097</v>
      </c>
      <c r="V348">
        <v>530034</v>
      </c>
    </row>
    <row r="349" spans="13:22" ht="12.75" customHeight="1">
      <c r="M349" s="361">
        <f>IF(ISNUMBER(SEARCH(ZAKL_DATA!$B$29,N349)),MAX($M$2:M348)+1,0)</f>
        <v>0</v>
      </c>
      <c r="N349" s="387" t="s">
        <v>2412</v>
      </c>
      <c r="O349" s="389" t="s">
        <v>2963</v>
      </c>
      <c r="P349" s="362"/>
      <c r="Q349" s="345" t="str">
        <f>IFERROR(VLOOKUP(ROWS($Q$3:Q349),$M$3:$N$1699,2,0),"")</f>
        <v/>
      </c>
      <c r="S349" t="str">
        <f>IF(ISNUMBER(SEARCH(ZAKL_DATA!$B$18,FU!$U349)),U349,"")</f>
        <v/>
      </c>
      <c r="T349" t="str">
        <f t="array" ref="T349">IFERROR(INDEX($S$3:$S$6255,SMALL(IF(ISNUMBER(SEARCH("",$S$3:$S$6255)),ROW($S$1:$S$6253),""),ROW(S347))),"")</f>
        <v/>
      </c>
      <c r="U349" t="s">
        <v>4098</v>
      </c>
      <c r="V349">
        <v>530042</v>
      </c>
    </row>
    <row r="350" spans="13:22" ht="12.75" customHeight="1">
      <c r="M350" s="361">
        <f>IF(ISNUMBER(SEARCH(ZAKL_DATA!$B$29,N350)),MAX($M$2:M349)+1,0)</f>
        <v>0</v>
      </c>
      <c r="N350" s="387" t="s">
        <v>2964</v>
      </c>
      <c r="O350" s="389" t="s">
        <v>2965</v>
      </c>
      <c r="P350" s="362"/>
      <c r="Q350" s="345" t="str">
        <f>IFERROR(VLOOKUP(ROWS($Q$3:Q350),$M$3:$N$1699,2,0),"")</f>
        <v/>
      </c>
      <c r="S350" t="str">
        <f>IF(ISNUMBER(SEARCH(ZAKL_DATA!$B$18,FU!$U350)),U350,"")</f>
        <v/>
      </c>
      <c r="T350" t="str">
        <f t="array" ref="T350">IFERROR(INDEX($S$3:$S$6255,SMALL(IF(ISNUMBER(SEARCH("",$S$3:$S$6255)),ROW($S$1:$S$6253),""),ROW(S348))),"")</f>
        <v/>
      </c>
      <c r="U350" t="s">
        <v>4099</v>
      </c>
      <c r="V350">
        <v>530051</v>
      </c>
    </row>
    <row r="351" spans="13:22" ht="12.75" customHeight="1">
      <c r="M351" s="361">
        <f>IF(ISNUMBER(SEARCH(ZAKL_DATA!$B$29,N351)),MAX($M$2:M350)+1,0)</f>
        <v>0</v>
      </c>
      <c r="N351" s="387" t="s">
        <v>2413</v>
      </c>
      <c r="O351" s="389" t="s">
        <v>2966</v>
      </c>
      <c r="P351" s="362"/>
      <c r="Q351" s="345" t="str">
        <f>IFERROR(VLOOKUP(ROWS($Q$3:Q351),$M$3:$N$1699,2,0),"")</f>
        <v/>
      </c>
      <c r="S351" t="str">
        <f>IF(ISNUMBER(SEARCH(ZAKL_DATA!$B$18,FU!$U351)),U351,"")</f>
        <v/>
      </c>
      <c r="T351" t="str">
        <f t="array" ref="T351">IFERROR(INDEX($S$3:$S$6255,SMALL(IF(ISNUMBER(SEARCH("",$S$3:$S$6255)),ROW($S$1:$S$6253),""),ROW(S349))),"")</f>
        <v/>
      </c>
      <c r="U351" t="s">
        <v>4099</v>
      </c>
      <c r="V351">
        <v>530069</v>
      </c>
    </row>
    <row r="352" spans="13:22" ht="12.75" customHeight="1">
      <c r="M352" s="361">
        <f>IF(ISNUMBER(SEARCH(ZAKL_DATA!$B$29,N352)),MAX($M$2:M351)+1,0)</f>
        <v>0</v>
      </c>
      <c r="N352" s="387" t="s">
        <v>1719</v>
      </c>
      <c r="O352" s="389" t="s">
        <v>2967</v>
      </c>
      <c r="P352" s="362"/>
      <c r="Q352" s="345" t="str">
        <f>IFERROR(VLOOKUP(ROWS($Q$3:Q352),$M$3:$N$1699,2,0),"")</f>
        <v/>
      </c>
      <c r="S352" t="str">
        <f>IF(ISNUMBER(SEARCH(ZAKL_DATA!$B$18,FU!$U352)),U352,"")</f>
        <v/>
      </c>
      <c r="T352" t="str">
        <f t="array" ref="T352">IFERROR(INDEX($S$3:$S$6255,SMALL(IF(ISNUMBER(SEARCH("",$S$3:$S$6255)),ROW($S$1:$S$6253),""),ROW(S350))),"")</f>
        <v/>
      </c>
      <c r="U352" t="s">
        <v>4100</v>
      </c>
      <c r="V352">
        <v>530085</v>
      </c>
    </row>
    <row r="353" spans="13:22" ht="12.75" customHeight="1">
      <c r="M353" s="361">
        <f>IF(ISNUMBER(SEARCH(ZAKL_DATA!$B$29,N353)),MAX($M$2:M352)+1,0)</f>
        <v>0</v>
      </c>
      <c r="N353" s="387" t="s">
        <v>2417</v>
      </c>
      <c r="O353" s="389" t="s">
        <v>2968</v>
      </c>
      <c r="P353" s="362"/>
      <c r="Q353" s="345" t="str">
        <f>IFERROR(VLOOKUP(ROWS($Q$3:Q353),$M$3:$N$1699,2,0),"")</f>
        <v/>
      </c>
      <c r="S353" t="str">
        <f>IF(ISNUMBER(SEARCH(ZAKL_DATA!$B$18,FU!$U353)),U353,"")</f>
        <v/>
      </c>
      <c r="T353" t="str">
        <f t="array" ref="T353">IFERROR(INDEX($S$3:$S$6255,SMALL(IF(ISNUMBER(SEARCH("",$S$3:$S$6255)),ROW($S$1:$S$6253),""),ROW(S351))),"")</f>
        <v/>
      </c>
      <c r="U353" t="s">
        <v>4101</v>
      </c>
      <c r="V353">
        <v>530093</v>
      </c>
    </row>
    <row r="354" spans="13:22" ht="12.75" customHeight="1">
      <c r="M354" s="361">
        <f>IF(ISNUMBER(SEARCH(ZAKL_DATA!$B$29,N354)),MAX($M$2:M353)+1,0)</f>
        <v>0</v>
      </c>
      <c r="N354" s="387" t="s">
        <v>2419</v>
      </c>
      <c r="O354" s="389" t="s">
        <v>2969</v>
      </c>
      <c r="P354" s="362"/>
      <c r="Q354" s="345" t="str">
        <f>IFERROR(VLOOKUP(ROWS($Q$3:Q354),$M$3:$N$1699,2,0),"")</f>
        <v/>
      </c>
      <c r="S354" t="str">
        <f>IF(ISNUMBER(SEARCH(ZAKL_DATA!$B$18,FU!$U354)),U354,"")</f>
        <v/>
      </c>
      <c r="T354" t="str">
        <f t="array" ref="T354">IFERROR(INDEX($S$3:$S$6255,SMALL(IF(ISNUMBER(SEARCH("",$S$3:$S$6255)),ROW($S$1:$S$6253),""),ROW(S352))),"")</f>
        <v/>
      </c>
      <c r="U354" t="s">
        <v>4101</v>
      </c>
      <c r="V354">
        <v>530107</v>
      </c>
    </row>
    <row r="355" spans="13:22" ht="12.75" customHeight="1">
      <c r="M355" s="361">
        <f>IF(ISNUMBER(SEARCH(ZAKL_DATA!$B$29,N355)),MAX($M$2:M354)+1,0)</f>
        <v>0</v>
      </c>
      <c r="N355" s="387" t="s">
        <v>2421</v>
      </c>
      <c r="O355" s="389" t="s">
        <v>2970</v>
      </c>
      <c r="P355" s="362"/>
      <c r="Q355" s="345" t="str">
        <f>IFERROR(VLOOKUP(ROWS($Q$3:Q355),$M$3:$N$1699,2,0),"")</f>
        <v/>
      </c>
      <c r="S355" t="str">
        <f>IF(ISNUMBER(SEARCH(ZAKL_DATA!$B$18,FU!$U355)),U355,"")</f>
        <v/>
      </c>
      <c r="T355" t="str">
        <f t="array" ref="T355">IFERROR(INDEX($S$3:$S$6255,SMALL(IF(ISNUMBER(SEARCH("",$S$3:$S$6255)),ROW($S$1:$S$6253),""),ROW(S353))),"")</f>
        <v/>
      </c>
      <c r="U355" t="s">
        <v>4102</v>
      </c>
      <c r="V355">
        <v>530115</v>
      </c>
    </row>
    <row r="356" spans="13:22" ht="12.75" customHeight="1">
      <c r="M356" s="361">
        <f>IF(ISNUMBER(SEARCH(ZAKL_DATA!$B$29,N356)),MAX($M$2:M355)+1,0)</f>
        <v>0</v>
      </c>
      <c r="N356" s="387" t="s">
        <v>2422</v>
      </c>
      <c r="O356" s="389" t="s">
        <v>2971</v>
      </c>
      <c r="P356" s="362"/>
      <c r="Q356" s="345" t="str">
        <f>IFERROR(VLOOKUP(ROWS($Q$3:Q356),$M$3:$N$1699,2,0),"")</f>
        <v/>
      </c>
      <c r="S356" t="str">
        <f>IF(ISNUMBER(SEARCH(ZAKL_DATA!$B$18,FU!$U356)),U356,"")</f>
        <v/>
      </c>
      <c r="T356" t="str">
        <f t="array" ref="T356">IFERROR(INDEX($S$3:$S$6255,SMALL(IF(ISNUMBER(SEARCH("",$S$3:$S$6255)),ROW($S$1:$S$6253),""),ROW(S354))),"")</f>
        <v/>
      </c>
      <c r="U356" t="s">
        <v>4103</v>
      </c>
      <c r="V356">
        <v>530123</v>
      </c>
    </row>
    <row r="357" spans="13:22" ht="12.75" customHeight="1">
      <c r="M357" s="361">
        <f>IF(ISNUMBER(SEARCH(ZAKL_DATA!$B$29,N357)),MAX($M$2:M356)+1,0)</f>
        <v>0</v>
      </c>
      <c r="N357" s="387" t="s">
        <v>2423</v>
      </c>
      <c r="O357" s="389" t="s">
        <v>2972</v>
      </c>
      <c r="P357" s="362"/>
      <c r="Q357" s="345" t="str">
        <f>IFERROR(VLOOKUP(ROWS($Q$3:Q357),$M$3:$N$1699,2,0),"")</f>
        <v/>
      </c>
      <c r="S357" t="str">
        <f>IF(ISNUMBER(SEARCH(ZAKL_DATA!$B$18,FU!$U357)),U357,"")</f>
        <v/>
      </c>
      <c r="T357" t="str">
        <f t="array" ref="T357">IFERROR(INDEX($S$3:$S$6255,SMALL(IF(ISNUMBER(SEARCH("",$S$3:$S$6255)),ROW($S$1:$S$6253),""),ROW(S355))),"")</f>
        <v/>
      </c>
      <c r="U357" t="s">
        <v>4104</v>
      </c>
      <c r="V357">
        <v>530131</v>
      </c>
    </row>
    <row r="358" spans="13:22" ht="12.75" customHeight="1">
      <c r="M358" s="361">
        <f>IF(ISNUMBER(SEARCH(ZAKL_DATA!$B$29,N358)),MAX($M$2:M357)+1,0)</f>
        <v>0</v>
      </c>
      <c r="N358" s="387" t="s">
        <v>2428</v>
      </c>
      <c r="O358" s="389" t="s">
        <v>2973</v>
      </c>
      <c r="P358" s="362"/>
      <c r="Q358" s="345" t="str">
        <f>IFERROR(VLOOKUP(ROWS($Q$3:Q358),$M$3:$N$1699,2,0),"")</f>
        <v/>
      </c>
      <c r="S358" t="str">
        <f>IF(ISNUMBER(SEARCH(ZAKL_DATA!$B$18,FU!$U358)),U358,"")</f>
        <v/>
      </c>
      <c r="T358" t="str">
        <f t="array" ref="T358">IFERROR(INDEX($S$3:$S$6255,SMALL(IF(ISNUMBER(SEARCH("",$S$3:$S$6255)),ROW($S$1:$S$6253),""),ROW(S356))),"")</f>
        <v/>
      </c>
      <c r="U358" t="s">
        <v>4105</v>
      </c>
      <c r="V358">
        <v>530140</v>
      </c>
    </row>
    <row r="359" spans="13:22" ht="12.75" customHeight="1">
      <c r="M359" s="361">
        <f>IF(ISNUMBER(SEARCH(ZAKL_DATA!$B$29,N359)),MAX($M$2:M358)+1,0)</f>
        <v>0</v>
      </c>
      <c r="N359" s="387" t="s">
        <v>2431</v>
      </c>
      <c r="O359" s="389" t="s">
        <v>2974</v>
      </c>
      <c r="P359" s="362"/>
      <c r="Q359" s="345" t="str">
        <f>IFERROR(VLOOKUP(ROWS($Q$3:Q359),$M$3:$N$1699,2,0),"")</f>
        <v/>
      </c>
      <c r="S359" t="str">
        <f>IF(ISNUMBER(SEARCH(ZAKL_DATA!$B$18,FU!$U359)),U359,"")</f>
        <v/>
      </c>
      <c r="T359" t="str">
        <f t="array" ref="T359">IFERROR(INDEX($S$3:$S$6255,SMALL(IF(ISNUMBER(SEARCH("",$S$3:$S$6255)),ROW($S$1:$S$6253),""),ROW(S357))),"")</f>
        <v/>
      </c>
      <c r="U359" t="s">
        <v>4106</v>
      </c>
      <c r="V359">
        <v>530158</v>
      </c>
    </row>
    <row r="360" spans="13:22" ht="12.75" customHeight="1">
      <c r="M360" s="361">
        <f>IF(ISNUMBER(SEARCH(ZAKL_DATA!$B$29,N360)),MAX($M$2:M359)+1,0)</f>
        <v>0</v>
      </c>
      <c r="N360" s="387" t="s">
        <v>2439</v>
      </c>
      <c r="O360" s="389" t="s">
        <v>2975</v>
      </c>
      <c r="P360" s="362"/>
      <c r="Q360" s="345" t="str">
        <f>IFERROR(VLOOKUP(ROWS($Q$3:Q360),$M$3:$N$1699,2,0),"")</f>
        <v/>
      </c>
      <c r="S360" t="str">
        <f>IF(ISNUMBER(SEARCH(ZAKL_DATA!$B$18,FU!$U360)),U360,"")</f>
        <v/>
      </c>
      <c r="T360" t="str">
        <f t="array" ref="T360">IFERROR(INDEX($S$3:$S$6255,SMALL(IF(ISNUMBER(SEARCH("",$S$3:$S$6255)),ROW($S$1:$S$6253),""),ROW(S358))),"")</f>
        <v/>
      </c>
      <c r="U360" t="s">
        <v>4107</v>
      </c>
      <c r="V360">
        <v>530166</v>
      </c>
    </row>
    <row r="361" spans="13:22" ht="12.75" customHeight="1">
      <c r="M361" s="361">
        <f>IF(ISNUMBER(SEARCH(ZAKL_DATA!$B$29,N361)),MAX($M$2:M360)+1,0)</f>
        <v>0</v>
      </c>
      <c r="N361" s="387" t="s">
        <v>2441</v>
      </c>
      <c r="O361" s="389" t="s">
        <v>2976</v>
      </c>
      <c r="P361" s="362"/>
      <c r="Q361" s="345" t="str">
        <f>IFERROR(VLOOKUP(ROWS($Q$3:Q361),$M$3:$N$1699,2,0),"")</f>
        <v/>
      </c>
      <c r="S361" t="str">
        <f>IF(ISNUMBER(SEARCH(ZAKL_DATA!$B$18,FU!$U361)),U361,"")</f>
        <v/>
      </c>
      <c r="T361" t="str">
        <f t="array" ref="T361">IFERROR(INDEX($S$3:$S$6255,SMALL(IF(ISNUMBER(SEARCH("",$S$3:$S$6255)),ROW($S$1:$S$6253),""),ROW(S359))),"")</f>
        <v/>
      </c>
      <c r="U361" t="s">
        <v>4108</v>
      </c>
      <c r="V361">
        <v>530174</v>
      </c>
    </row>
    <row r="362" spans="13:22" ht="12.75" customHeight="1">
      <c r="M362" s="361">
        <f>IF(ISNUMBER(SEARCH(ZAKL_DATA!$B$29,N362)),MAX($M$2:M361)+1,0)</f>
        <v>0</v>
      </c>
      <c r="N362" s="387" t="s">
        <v>2442</v>
      </c>
      <c r="O362" s="389" t="s">
        <v>2977</v>
      </c>
      <c r="P362" s="362"/>
      <c r="Q362" s="345" t="str">
        <f>IFERROR(VLOOKUP(ROWS($Q$3:Q362),$M$3:$N$1699,2,0),"")</f>
        <v/>
      </c>
      <c r="S362" t="str">
        <f>IF(ISNUMBER(SEARCH(ZAKL_DATA!$B$18,FU!$U362)),U362,"")</f>
        <v/>
      </c>
      <c r="T362" t="str">
        <f t="array" ref="T362">IFERROR(INDEX($S$3:$S$6255,SMALL(IF(ISNUMBER(SEARCH("",$S$3:$S$6255)),ROW($S$1:$S$6253),""),ROW(S360))),"")</f>
        <v/>
      </c>
      <c r="U362" t="s">
        <v>4109</v>
      </c>
      <c r="V362">
        <v>530182</v>
      </c>
    </row>
    <row r="363" spans="13:22" ht="12.75" customHeight="1">
      <c r="M363" s="361">
        <f>IF(ISNUMBER(SEARCH(ZAKL_DATA!$B$29,N363)),MAX($M$2:M362)+1,0)</f>
        <v>0</v>
      </c>
      <c r="N363" s="387" t="s">
        <v>2443</v>
      </c>
      <c r="O363" s="389" t="s">
        <v>2978</v>
      </c>
      <c r="P363" s="362"/>
      <c r="Q363" s="345" t="str">
        <f>IFERROR(VLOOKUP(ROWS($Q$3:Q363),$M$3:$N$1699,2,0),"")</f>
        <v/>
      </c>
      <c r="S363" t="str">
        <f>IF(ISNUMBER(SEARCH(ZAKL_DATA!$B$18,FU!$U363)),U363,"")</f>
        <v/>
      </c>
      <c r="T363" t="str">
        <f t="array" ref="T363">IFERROR(INDEX($S$3:$S$6255,SMALL(IF(ISNUMBER(SEARCH("",$S$3:$S$6255)),ROW($S$1:$S$6253),""),ROW(S361))),"")</f>
        <v/>
      </c>
      <c r="U363" t="s">
        <v>4110</v>
      </c>
      <c r="V363">
        <v>530191</v>
      </c>
    </row>
    <row r="364" spans="13:22" ht="12.75" customHeight="1">
      <c r="M364" s="361">
        <f>IF(ISNUMBER(SEARCH(ZAKL_DATA!$B$29,N364)),MAX($M$2:M363)+1,0)</f>
        <v>0</v>
      </c>
      <c r="N364" s="387" t="s">
        <v>2450</v>
      </c>
      <c r="O364" s="389" t="s">
        <v>2979</v>
      </c>
      <c r="P364" s="362"/>
      <c r="Q364" s="345" t="str">
        <f>IFERROR(VLOOKUP(ROWS($Q$3:Q364),$M$3:$N$1699,2,0),"")</f>
        <v/>
      </c>
      <c r="S364" t="str">
        <f>IF(ISNUMBER(SEARCH(ZAKL_DATA!$B$18,FU!$U364)),U364,"")</f>
        <v/>
      </c>
      <c r="T364" t="str">
        <f t="array" ref="T364">IFERROR(INDEX($S$3:$S$6255,SMALL(IF(ISNUMBER(SEARCH("",$S$3:$S$6255)),ROW($S$1:$S$6253),""),ROW(S362))),"")</f>
        <v/>
      </c>
      <c r="U364" t="s">
        <v>4110</v>
      </c>
      <c r="V364">
        <v>530204</v>
      </c>
    </row>
    <row r="365" spans="13:22" ht="12.75" customHeight="1">
      <c r="M365" s="361">
        <f>IF(ISNUMBER(SEARCH(ZAKL_DATA!$B$29,N365)),MAX($M$2:M364)+1,0)</f>
        <v>0</v>
      </c>
      <c r="N365" s="387" t="s">
        <v>2453</v>
      </c>
      <c r="O365" s="389" t="s">
        <v>2980</v>
      </c>
      <c r="P365" s="362"/>
      <c r="Q365" s="345" t="str">
        <f>IFERROR(VLOOKUP(ROWS($Q$3:Q365),$M$3:$N$1699,2,0),"")</f>
        <v/>
      </c>
      <c r="S365" t="str">
        <f>IF(ISNUMBER(SEARCH(ZAKL_DATA!$B$18,FU!$U365)),U365,"")</f>
        <v/>
      </c>
      <c r="T365" t="str">
        <f t="array" ref="T365">IFERROR(INDEX($S$3:$S$6255,SMALL(IF(ISNUMBER(SEARCH("",$S$3:$S$6255)),ROW($S$1:$S$6253),""),ROW(S363))),"")</f>
        <v/>
      </c>
      <c r="U365" t="s">
        <v>4111</v>
      </c>
      <c r="V365">
        <v>530212</v>
      </c>
    </row>
    <row r="366" spans="13:22" ht="12.75" customHeight="1">
      <c r="M366" s="361">
        <f>IF(ISNUMBER(SEARCH(ZAKL_DATA!$B$29,N366)),MAX($M$2:M365)+1,0)</f>
        <v>0</v>
      </c>
      <c r="N366" s="387" t="s">
        <v>2465</v>
      </c>
      <c r="O366" s="389" t="s">
        <v>2981</v>
      </c>
      <c r="P366" s="362"/>
      <c r="Q366" s="345" t="str">
        <f>IFERROR(VLOOKUP(ROWS($Q$3:Q366),$M$3:$N$1699,2,0),"")</f>
        <v/>
      </c>
      <c r="S366" t="str">
        <f>IF(ISNUMBER(SEARCH(ZAKL_DATA!$B$18,FU!$U366)),U366,"")</f>
        <v/>
      </c>
      <c r="T366" t="str">
        <f t="array" ref="T366">IFERROR(INDEX($S$3:$S$6255,SMALL(IF(ISNUMBER(SEARCH("",$S$3:$S$6255)),ROW($S$1:$S$6253),""),ROW(S364))),"")</f>
        <v/>
      </c>
      <c r="U366" t="s">
        <v>4112</v>
      </c>
      <c r="V366">
        <v>530221</v>
      </c>
    </row>
    <row r="367" spans="13:22" ht="12.75" customHeight="1">
      <c r="M367" s="361">
        <f>IF(ISNUMBER(SEARCH(ZAKL_DATA!$B$29,N367)),MAX($M$2:M366)+1,0)</f>
        <v>0</v>
      </c>
      <c r="N367" s="387" t="s">
        <v>2467</v>
      </c>
      <c r="O367" s="389" t="s">
        <v>2982</v>
      </c>
      <c r="P367" s="362"/>
      <c r="Q367" s="345" t="str">
        <f>IFERROR(VLOOKUP(ROWS($Q$3:Q367),$M$3:$N$1699,2,0),"")</f>
        <v/>
      </c>
      <c r="S367" t="str">
        <f>IF(ISNUMBER(SEARCH(ZAKL_DATA!$B$18,FU!$U367)),U367,"")</f>
        <v/>
      </c>
      <c r="T367" t="str">
        <f t="array" ref="T367">IFERROR(INDEX($S$3:$S$6255,SMALL(IF(ISNUMBER(SEARCH("",$S$3:$S$6255)),ROW($S$1:$S$6253),""),ROW(S365))),"")</f>
        <v/>
      </c>
      <c r="U367" t="s">
        <v>4113</v>
      </c>
      <c r="V367">
        <v>530239</v>
      </c>
    </row>
    <row r="368" spans="13:22" ht="12.75" customHeight="1">
      <c r="M368" s="361">
        <f>IF(ISNUMBER(SEARCH(ZAKL_DATA!$B$29,N368)),MAX($M$2:M367)+1,0)</f>
        <v>0</v>
      </c>
      <c r="N368" s="387" t="s">
        <v>2468</v>
      </c>
      <c r="O368" s="389" t="s">
        <v>2983</v>
      </c>
      <c r="P368" s="362"/>
      <c r="Q368" s="345" t="str">
        <f>IFERROR(VLOOKUP(ROWS($Q$3:Q368),$M$3:$N$1699,2,0),"")</f>
        <v/>
      </c>
      <c r="S368" t="str">
        <f>IF(ISNUMBER(SEARCH(ZAKL_DATA!$B$18,FU!$U368)),U368,"")</f>
        <v/>
      </c>
      <c r="T368" t="str">
        <f t="array" ref="T368">IFERROR(INDEX($S$3:$S$6255,SMALL(IF(ISNUMBER(SEARCH("",$S$3:$S$6255)),ROW($S$1:$S$6253),""),ROW(S366))),"")</f>
        <v/>
      </c>
      <c r="U368" t="s">
        <v>4114</v>
      </c>
      <c r="V368">
        <v>530247</v>
      </c>
    </row>
    <row r="369" spans="13:22" ht="12.75" customHeight="1">
      <c r="M369" s="361">
        <f>IF(ISNUMBER(SEARCH(ZAKL_DATA!$B$29,N369)),MAX($M$2:M368)+1,0)</f>
        <v>0</v>
      </c>
      <c r="N369" s="387" t="s">
        <v>2472</v>
      </c>
      <c r="O369" s="389" t="s">
        <v>2984</v>
      </c>
      <c r="P369" s="362"/>
      <c r="Q369" s="345" t="str">
        <f>IFERROR(VLOOKUP(ROWS($Q$3:Q369),$M$3:$N$1699,2,0),"")</f>
        <v/>
      </c>
      <c r="S369" t="str">
        <f>IF(ISNUMBER(SEARCH(ZAKL_DATA!$B$18,FU!$U369)),U369,"")</f>
        <v/>
      </c>
      <c r="T369" t="str">
        <f t="array" ref="T369">IFERROR(INDEX($S$3:$S$6255,SMALL(IF(ISNUMBER(SEARCH("",$S$3:$S$6255)),ROW($S$1:$S$6253),""),ROW(S367))),"")</f>
        <v/>
      </c>
      <c r="U369" t="s">
        <v>4115</v>
      </c>
      <c r="V369">
        <v>530263</v>
      </c>
    </row>
    <row r="370" spans="13:22" ht="12.75" customHeight="1">
      <c r="M370" s="361">
        <f>IF(ISNUMBER(SEARCH(ZAKL_DATA!$B$29,N370)),MAX($M$2:M369)+1,0)</f>
        <v>0</v>
      </c>
      <c r="N370" s="387" t="s">
        <v>2985</v>
      </c>
      <c r="O370" s="389" t="s">
        <v>2691</v>
      </c>
      <c r="P370" s="362"/>
      <c r="Q370" s="345" t="str">
        <f>IFERROR(VLOOKUP(ROWS($Q$3:Q370),$M$3:$N$1699,2,0),"")</f>
        <v/>
      </c>
      <c r="S370" t="str">
        <f>IF(ISNUMBER(SEARCH(ZAKL_DATA!$B$18,FU!$U370)),U370,"")</f>
        <v/>
      </c>
      <c r="T370" t="str">
        <f t="array" ref="T370">IFERROR(INDEX($S$3:$S$6255,SMALL(IF(ISNUMBER(SEARCH("",$S$3:$S$6255)),ROW($S$1:$S$6253),""),ROW(S368))),"")</f>
        <v/>
      </c>
      <c r="U370" t="s">
        <v>4116</v>
      </c>
      <c r="V370">
        <v>530271</v>
      </c>
    </row>
    <row r="371" spans="13:22" ht="12.75" customHeight="1">
      <c r="M371" s="361">
        <f>IF(ISNUMBER(SEARCH(ZAKL_DATA!$B$29,N371)),MAX($M$2:M370)+1,0)</f>
        <v>0</v>
      </c>
      <c r="N371" s="387" t="s">
        <v>2476</v>
      </c>
      <c r="O371" s="389" t="s">
        <v>2986</v>
      </c>
      <c r="P371" s="362"/>
      <c r="Q371" s="345" t="str">
        <f>IFERROR(VLOOKUP(ROWS($Q$3:Q371),$M$3:$N$1699,2,0),"")</f>
        <v/>
      </c>
      <c r="S371" t="str">
        <f>IF(ISNUMBER(SEARCH(ZAKL_DATA!$B$18,FU!$U371)),U371,"")</f>
        <v/>
      </c>
      <c r="T371" t="str">
        <f t="array" ref="T371">IFERROR(INDEX($S$3:$S$6255,SMALL(IF(ISNUMBER(SEARCH("",$S$3:$S$6255)),ROW($S$1:$S$6253),""),ROW(S369))),"")</f>
        <v/>
      </c>
      <c r="U371" t="s">
        <v>4117</v>
      </c>
      <c r="V371">
        <v>530280</v>
      </c>
    </row>
    <row r="372" spans="13:22" ht="12.75" customHeight="1">
      <c r="M372" s="361">
        <f>IF(ISNUMBER(SEARCH(ZAKL_DATA!$B$29,N372)),MAX($M$2:M371)+1,0)</f>
        <v>0</v>
      </c>
      <c r="N372" s="387" t="s">
        <v>2987</v>
      </c>
      <c r="O372" s="389" t="s">
        <v>2988</v>
      </c>
      <c r="P372" s="362"/>
      <c r="Q372" s="345" t="str">
        <f>IFERROR(VLOOKUP(ROWS($Q$3:Q372),$M$3:$N$1699,2,0),"")</f>
        <v/>
      </c>
      <c r="S372" t="str">
        <f>IF(ISNUMBER(SEARCH(ZAKL_DATA!$B$18,FU!$U372)),U372,"")</f>
        <v/>
      </c>
      <c r="T372" t="str">
        <f t="array" ref="T372">IFERROR(INDEX($S$3:$S$6255,SMALL(IF(ISNUMBER(SEARCH("",$S$3:$S$6255)),ROW($S$1:$S$6253),""),ROW(S370))),"")</f>
        <v/>
      </c>
      <c r="U372" t="s">
        <v>4118</v>
      </c>
      <c r="V372">
        <v>530298</v>
      </c>
    </row>
    <row r="373" spans="13:22" ht="12.75" customHeight="1">
      <c r="M373" s="361">
        <f>IF(ISNUMBER(SEARCH(ZAKL_DATA!$B$29,N373)),MAX($M$2:M372)+1,0)</f>
        <v>0</v>
      </c>
      <c r="N373" s="387" t="s">
        <v>2479</v>
      </c>
      <c r="O373" s="389" t="s">
        <v>2989</v>
      </c>
      <c r="P373" s="362"/>
      <c r="Q373" s="345" t="str">
        <f>IFERROR(VLOOKUP(ROWS($Q$3:Q373),$M$3:$N$1699,2,0),"")</f>
        <v/>
      </c>
      <c r="S373" t="str">
        <f>IF(ISNUMBER(SEARCH(ZAKL_DATA!$B$18,FU!$U373)),U373,"")</f>
        <v/>
      </c>
      <c r="T373" t="str">
        <f t="array" ref="T373">IFERROR(INDEX($S$3:$S$6255,SMALL(IF(ISNUMBER(SEARCH("",$S$3:$S$6255)),ROW($S$1:$S$6253),""),ROW(S371))),"")</f>
        <v/>
      </c>
      <c r="U373" t="s">
        <v>4119</v>
      </c>
      <c r="V373">
        <v>530301</v>
      </c>
    </row>
    <row r="374" spans="13:22" ht="12.75" customHeight="1">
      <c r="M374" s="361">
        <f>IF(ISNUMBER(SEARCH(ZAKL_DATA!$B$29,N374)),MAX($M$2:M373)+1,0)</f>
        <v>0</v>
      </c>
      <c r="N374" s="387" t="s">
        <v>2482</v>
      </c>
      <c r="O374" s="389" t="s">
        <v>2990</v>
      </c>
      <c r="P374" s="362"/>
      <c r="Q374" s="345" t="str">
        <f>IFERROR(VLOOKUP(ROWS($Q$3:Q374),$M$3:$N$1699,2,0),"")</f>
        <v/>
      </c>
      <c r="S374" t="str">
        <f>IF(ISNUMBER(SEARCH(ZAKL_DATA!$B$18,FU!$U374)),U374,"")</f>
        <v/>
      </c>
      <c r="T374" t="str">
        <f t="array" ref="T374">IFERROR(INDEX($S$3:$S$6255,SMALL(IF(ISNUMBER(SEARCH("",$S$3:$S$6255)),ROW($S$1:$S$6253),""),ROW(S372))),"")</f>
        <v/>
      </c>
      <c r="U374" t="s">
        <v>4120</v>
      </c>
      <c r="V374">
        <v>530310</v>
      </c>
    </row>
    <row r="375" spans="13:22" ht="12.75" customHeight="1">
      <c r="M375" s="361">
        <f>IF(ISNUMBER(SEARCH(ZAKL_DATA!$B$29,N375)),MAX($M$2:M374)+1,0)</f>
        <v>0</v>
      </c>
      <c r="N375" s="387" t="s">
        <v>2991</v>
      </c>
      <c r="O375" s="389" t="s">
        <v>2992</v>
      </c>
      <c r="P375" s="362"/>
      <c r="Q375" s="345" t="str">
        <f>IFERROR(VLOOKUP(ROWS($Q$3:Q375),$M$3:$N$1699,2,0),"")</f>
        <v/>
      </c>
      <c r="S375" t="str">
        <f>IF(ISNUMBER(SEARCH(ZAKL_DATA!$B$18,FU!$U375)),U375,"")</f>
        <v/>
      </c>
      <c r="T375" t="str">
        <f t="array" ref="T375">IFERROR(INDEX($S$3:$S$6255,SMALL(IF(ISNUMBER(SEARCH("",$S$3:$S$6255)),ROW($S$1:$S$6253),""),ROW(S373))),"")</f>
        <v/>
      </c>
      <c r="U375" t="s">
        <v>4121</v>
      </c>
      <c r="V375">
        <v>530328</v>
      </c>
    </row>
    <row r="376" spans="13:22" ht="12.75" customHeight="1">
      <c r="M376" s="361">
        <f>IF(ISNUMBER(SEARCH(ZAKL_DATA!$B$29,N376)),MAX($M$2:M375)+1,0)</f>
        <v>0</v>
      </c>
      <c r="N376" s="387" t="s">
        <v>2485</v>
      </c>
      <c r="O376" s="389" t="s">
        <v>2993</v>
      </c>
      <c r="P376" s="362"/>
      <c r="Q376" s="345" t="str">
        <f>IFERROR(VLOOKUP(ROWS($Q$3:Q376),$M$3:$N$1699,2,0),"")</f>
        <v/>
      </c>
      <c r="S376" t="str">
        <f>IF(ISNUMBER(SEARCH(ZAKL_DATA!$B$18,FU!$U376)),U376,"")</f>
        <v/>
      </c>
      <c r="T376" t="str">
        <f t="array" ref="T376">IFERROR(INDEX($S$3:$S$6255,SMALL(IF(ISNUMBER(SEARCH("",$S$3:$S$6255)),ROW($S$1:$S$6253),""),ROW(S374))),"")</f>
        <v/>
      </c>
      <c r="U376" t="s">
        <v>4122</v>
      </c>
      <c r="V376">
        <v>530336</v>
      </c>
    </row>
    <row r="377" spans="13:22" ht="12.75" customHeight="1">
      <c r="M377" s="361">
        <f>IF(ISNUMBER(SEARCH(ZAKL_DATA!$B$29,N377)),MAX($M$2:M376)+1,0)</f>
        <v>0</v>
      </c>
      <c r="N377" s="387" t="s">
        <v>1721</v>
      </c>
      <c r="O377" s="389" t="s">
        <v>2994</v>
      </c>
      <c r="P377" s="362"/>
      <c r="Q377" s="345" t="str">
        <f>IFERROR(VLOOKUP(ROWS($Q$3:Q377),$M$3:$N$1699,2,0),"")</f>
        <v/>
      </c>
      <c r="S377" t="str">
        <f>IF(ISNUMBER(SEARCH(ZAKL_DATA!$B$18,FU!$U377)),U377,"")</f>
        <v/>
      </c>
      <c r="T377" t="str">
        <f t="array" ref="T377">IFERROR(INDEX($S$3:$S$6255,SMALL(IF(ISNUMBER(SEARCH("",$S$3:$S$6255)),ROW($S$1:$S$6253),""),ROW(S375))),"")</f>
        <v/>
      </c>
      <c r="U377" t="s">
        <v>4123</v>
      </c>
      <c r="V377">
        <v>530344</v>
      </c>
    </row>
    <row r="378" spans="13:22" ht="12.75" customHeight="1">
      <c r="M378" s="361">
        <f>IF(ISNUMBER(SEARCH(ZAKL_DATA!$B$29,N378)),MAX($M$2:M377)+1,0)</f>
        <v>0</v>
      </c>
      <c r="N378" s="387" t="s">
        <v>1722</v>
      </c>
      <c r="O378" s="389" t="s">
        <v>2995</v>
      </c>
      <c r="P378" s="362"/>
      <c r="Q378" s="345" t="str">
        <f>IFERROR(VLOOKUP(ROWS($Q$3:Q378),$M$3:$N$1699,2,0),"")</f>
        <v/>
      </c>
      <c r="S378" t="str">
        <f>IF(ISNUMBER(SEARCH(ZAKL_DATA!$B$18,FU!$U378)),U378,"")</f>
        <v/>
      </c>
      <c r="T378" t="str">
        <f t="array" ref="T378">IFERROR(INDEX($S$3:$S$6255,SMALL(IF(ISNUMBER(SEARCH("",$S$3:$S$6255)),ROW($S$1:$S$6253),""),ROW(S376))),"")</f>
        <v/>
      </c>
      <c r="U378" t="s">
        <v>4124</v>
      </c>
      <c r="V378">
        <v>530352</v>
      </c>
    </row>
    <row r="379" spans="13:22" ht="12.75" customHeight="1">
      <c r="M379" s="361">
        <f>IF(ISNUMBER(SEARCH(ZAKL_DATA!$B$29,N379)),MAX($M$2:M378)+1,0)</f>
        <v>0</v>
      </c>
      <c r="N379" s="387" t="s">
        <v>1723</v>
      </c>
      <c r="O379" s="389" t="s">
        <v>2996</v>
      </c>
      <c r="P379" s="362"/>
      <c r="Q379" s="345" t="str">
        <f>IFERROR(VLOOKUP(ROWS($Q$3:Q379),$M$3:$N$1699,2,0),"")</f>
        <v/>
      </c>
      <c r="S379" t="str">
        <f>IF(ISNUMBER(SEARCH(ZAKL_DATA!$B$18,FU!$U379)),U379,"")</f>
        <v/>
      </c>
      <c r="T379" t="str">
        <f t="array" ref="T379">IFERROR(INDEX($S$3:$S$6255,SMALL(IF(ISNUMBER(SEARCH("",$S$3:$S$6255)),ROW($S$1:$S$6253),""),ROW(S377))),"")</f>
        <v/>
      </c>
      <c r="U379" t="s">
        <v>4125</v>
      </c>
      <c r="V379">
        <v>530361</v>
      </c>
    </row>
    <row r="380" spans="13:22" ht="12.75" customHeight="1">
      <c r="M380" s="361">
        <f>IF(ISNUMBER(SEARCH(ZAKL_DATA!$B$29,N380)),MAX($M$2:M379)+1,0)</f>
        <v>0</v>
      </c>
      <c r="N380" s="387" t="s">
        <v>1724</v>
      </c>
      <c r="O380" s="389" t="s">
        <v>2997</v>
      </c>
      <c r="P380" s="362"/>
      <c r="Q380" s="345" t="str">
        <f>IFERROR(VLOOKUP(ROWS($Q$3:Q380),$M$3:$N$1699,2,0),"")</f>
        <v/>
      </c>
      <c r="S380" t="str">
        <f>IF(ISNUMBER(SEARCH(ZAKL_DATA!$B$18,FU!$U380)),U380,"")</f>
        <v/>
      </c>
      <c r="T380" t="str">
        <f t="array" ref="T380">IFERROR(INDEX($S$3:$S$6255,SMALL(IF(ISNUMBER(SEARCH("",$S$3:$S$6255)),ROW($S$1:$S$6253),""),ROW(S378))),"")</f>
        <v/>
      </c>
      <c r="U380" t="s">
        <v>4125</v>
      </c>
      <c r="V380">
        <v>530379</v>
      </c>
    </row>
    <row r="381" spans="13:22" ht="12.75" customHeight="1">
      <c r="M381" s="361">
        <f>IF(ISNUMBER(SEARCH(ZAKL_DATA!$B$29,N381)),MAX($M$2:M380)+1,0)</f>
        <v>0</v>
      </c>
      <c r="N381" s="387" t="s">
        <v>2504</v>
      </c>
      <c r="O381" s="389" t="s">
        <v>2998</v>
      </c>
      <c r="P381" s="362"/>
      <c r="Q381" s="345" t="str">
        <f>IFERROR(VLOOKUP(ROWS($Q$3:Q381),$M$3:$N$1699,2,0),"")</f>
        <v/>
      </c>
      <c r="S381" t="str">
        <f>IF(ISNUMBER(SEARCH(ZAKL_DATA!$B$18,FU!$U381)),U381,"")</f>
        <v/>
      </c>
      <c r="T381" t="str">
        <f t="array" ref="T381">IFERROR(INDEX($S$3:$S$6255,SMALL(IF(ISNUMBER(SEARCH("",$S$3:$S$6255)),ROW($S$1:$S$6253),""),ROW(S379))),"")</f>
        <v/>
      </c>
      <c r="U381" t="s">
        <v>4126</v>
      </c>
      <c r="V381">
        <v>530387</v>
      </c>
    </row>
    <row r="382" spans="13:22" ht="12.75" customHeight="1">
      <c r="M382" s="361">
        <f>IF(ISNUMBER(SEARCH(ZAKL_DATA!$B$29,N382)),MAX($M$2:M381)+1,0)</f>
        <v>0</v>
      </c>
      <c r="N382" s="387" t="s">
        <v>2509</v>
      </c>
      <c r="O382" s="389" t="s">
        <v>2999</v>
      </c>
      <c r="P382" s="362"/>
      <c r="Q382" s="345" t="str">
        <f>IFERROR(VLOOKUP(ROWS($Q$3:Q382),$M$3:$N$1699,2,0),"")</f>
        <v/>
      </c>
      <c r="S382" t="str">
        <f>IF(ISNUMBER(SEARCH(ZAKL_DATA!$B$18,FU!$U382)),U382,"")</f>
        <v/>
      </c>
      <c r="T382" t="str">
        <f t="array" ref="T382">IFERROR(INDEX($S$3:$S$6255,SMALL(IF(ISNUMBER(SEARCH("",$S$3:$S$6255)),ROW($S$1:$S$6253),""),ROW(S380))),"")</f>
        <v/>
      </c>
      <c r="U382" t="s">
        <v>4127</v>
      </c>
      <c r="V382">
        <v>530395</v>
      </c>
    </row>
    <row r="383" spans="13:22" ht="12.75" customHeight="1">
      <c r="M383" s="361">
        <f>IF(ISNUMBER(SEARCH(ZAKL_DATA!$B$29,N383)),MAX($M$2:M382)+1,0)</f>
        <v>0</v>
      </c>
      <c r="N383" s="387" t="s">
        <v>2512</v>
      </c>
      <c r="O383" s="389" t="s">
        <v>3000</v>
      </c>
      <c r="P383" s="362"/>
      <c r="Q383" s="345" t="str">
        <f>IFERROR(VLOOKUP(ROWS($Q$3:Q383),$M$3:$N$1699,2,0),"")</f>
        <v/>
      </c>
      <c r="S383" t="str">
        <f>IF(ISNUMBER(SEARCH(ZAKL_DATA!$B$18,FU!$U383)),U383,"")</f>
        <v/>
      </c>
      <c r="T383" t="str">
        <f t="array" ref="T383">IFERROR(INDEX($S$3:$S$6255,SMALL(IF(ISNUMBER(SEARCH("",$S$3:$S$6255)),ROW($S$1:$S$6253),""),ROW(S381))),"")</f>
        <v/>
      </c>
      <c r="U383" t="s">
        <v>4128</v>
      </c>
      <c r="V383">
        <v>530409</v>
      </c>
    </row>
    <row r="384" spans="13:22" ht="12.75" customHeight="1">
      <c r="M384" s="361">
        <f>IF(ISNUMBER(SEARCH(ZAKL_DATA!$B$29,N384)),MAX($M$2:M383)+1,0)</f>
        <v>0</v>
      </c>
      <c r="N384" s="387" t="s">
        <v>2515</v>
      </c>
      <c r="O384" s="389" t="s">
        <v>3001</v>
      </c>
      <c r="P384" s="362"/>
      <c r="Q384" s="345" t="str">
        <f>IFERROR(VLOOKUP(ROWS($Q$3:Q384),$M$3:$N$1699,2,0),"")</f>
        <v/>
      </c>
      <c r="S384" t="str">
        <f>IF(ISNUMBER(SEARCH(ZAKL_DATA!$B$18,FU!$U384)),U384,"")</f>
        <v/>
      </c>
      <c r="T384" t="str">
        <f t="array" ref="T384">IFERROR(INDEX($S$3:$S$6255,SMALL(IF(ISNUMBER(SEARCH("",$S$3:$S$6255)),ROW($S$1:$S$6253),""),ROW(S382))),"")</f>
        <v/>
      </c>
      <c r="U384" t="s">
        <v>4129</v>
      </c>
      <c r="V384">
        <v>530417</v>
      </c>
    </row>
    <row r="385" spans="13:22" ht="12.75" customHeight="1">
      <c r="M385" s="361">
        <f>IF(ISNUMBER(SEARCH(ZAKL_DATA!$B$29,N385)),MAX($M$2:M384)+1,0)</f>
        <v>0</v>
      </c>
      <c r="N385" s="387" t="s">
        <v>3002</v>
      </c>
      <c r="O385" s="389" t="s">
        <v>3003</v>
      </c>
      <c r="P385" s="362"/>
      <c r="Q385" s="345" t="str">
        <f>IFERROR(VLOOKUP(ROWS($Q$3:Q385),$M$3:$N$1699,2,0),"")</f>
        <v/>
      </c>
      <c r="S385" t="str">
        <f>IF(ISNUMBER(SEARCH(ZAKL_DATA!$B$18,FU!$U385)),U385,"")</f>
        <v/>
      </c>
      <c r="T385" t="str">
        <f t="array" ref="T385">IFERROR(INDEX($S$3:$S$6255,SMALL(IF(ISNUMBER(SEARCH("",$S$3:$S$6255)),ROW($S$1:$S$6253),""),ROW(S383))),"")</f>
        <v/>
      </c>
      <c r="U385" t="s">
        <v>4130</v>
      </c>
      <c r="V385">
        <v>530425</v>
      </c>
    </row>
    <row r="386" spans="13:22" ht="12.75" customHeight="1">
      <c r="M386" s="361">
        <f>IF(ISNUMBER(SEARCH(ZAKL_DATA!$B$29,N386)),MAX($M$2:M385)+1,0)</f>
        <v>0</v>
      </c>
      <c r="N386" s="387" t="s">
        <v>2526</v>
      </c>
      <c r="O386" s="389" t="s">
        <v>3004</v>
      </c>
      <c r="P386" s="362"/>
      <c r="Q386" s="345" t="str">
        <f>IFERROR(VLOOKUP(ROWS($Q$3:Q386),$M$3:$N$1699,2,0),"")</f>
        <v/>
      </c>
      <c r="S386" t="str">
        <f>IF(ISNUMBER(SEARCH(ZAKL_DATA!$B$18,FU!$U386)),U386,"")</f>
        <v/>
      </c>
      <c r="T386" t="str">
        <f t="array" ref="T386">IFERROR(INDEX($S$3:$S$6255,SMALL(IF(ISNUMBER(SEARCH("",$S$3:$S$6255)),ROW($S$1:$S$6253),""),ROW(S384))),"")</f>
        <v/>
      </c>
      <c r="U386" t="s">
        <v>4131</v>
      </c>
      <c r="V386">
        <v>530433</v>
      </c>
    </row>
    <row r="387" spans="13:22" ht="12.75" customHeight="1">
      <c r="M387" s="361">
        <f>IF(ISNUMBER(SEARCH(ZAKL_DATA!$B$29,N387)),MAX($M$2:M386)+1,0)</f>
        <v>0</v>
      </c>
      <c r="N387" s="387" t="s">
        <v>2529</v>
      </c>
      <c r="O387" s="389" t="s">
        <v>3005</v>
      </c>
      <c r="P387" s="362"/>
      <c r="Q387" s="345" t="str">
        <f>IFERROR(VLOOKUP(ROWS($Q$3:Q387),$M$3:$N$1699,2,0),"")</f>
        <v/>
      </c>
      <c r="S387" t="str">
        <f>IF(ISNUMBER(SEARCH(ZAKL_DATA!$B$18,FU!$U387)),U387,"")</f>
        <v/>
      </c>
      <c r="T387" t="str">
        <f t="array" ref="T387">IFERROR(INDEX($S$3:$S$6255,SMALL(IF(ISNUMBER(SEARCH("",$S$3:$S$6255)),ROW($S$1:$S$6253),""),ROW(S385))),"")</f>
        <v/>
      </c>
      <c r="U387" t="s">
        <v>4132</v>
      </c>
      <c r="V387">
        <v>530441</v>
      </c>
    </row>
    <row r="388" spans="13:22" ht="12.75" customHeight="1">
      <c r="M388" s="361">
        <f>IF(ISNUMBER(SEARCH(ZAKL_DATA!$B$29,N388)),MAX($M$2:M387)+1,0)</f>
        <v>0</v>
      </c>
      <c r="N388" s="387" t="s">
        <v>3006</v>
      </c>
      <c r="O388" s="389" t="s">
        <v>3007</v>
      </c>
      <c r="P388" s="362"/>
      <c r="Q388" s="345" t="str">
        <f>IFERROR(VLOOKUP(ROWS($Q$3:Q388),$M$3:$N$1699,2,0),"")</f>
        <v/>
      </c>
      <c r="S388" t="str">
        <f>IF(ISNUMBER(SEARCH(ZAKL_DATA!$B$18,FU!$U388)),U388,"")</f>
        <v/>
      </c>
      <c r="T388" t="str">
        <f t="array" ref="T388">IFERROR(INDEX($S$3:$S$6255,SMALL(IF(ISNUMBER(SEARCH("",$S$3:$S$6255)),ROW($S$1:$S$6253),""),ROW(S386))),"")</f>
        <v/>
      </c>
      <c r="U388" t="s">
        <v>4133</v>
      </c>
      <c r="V388">
        <v>530450</v>
      </c>
    </row>
    <row r="389" spans="13:22" ht="12.75" customHeight="1">
      <c r="M389" s="361">
        <f>IF(ISNUMBER(SEARCH(ZAKL_DATA!$B$29,N389)),MAX($M$2:M388)+1,0)</f>
        <v>0</v>
      </c>
      <c r="N389" s="387" t="s">
        <v>3008</v>
      </c>
      <c r="O389" s="389" t="s">
        <v>3009</v>
      </c>
      <c r="P389" s="362"/>
      <c r="Q389" s="345" t="str">
        <f>IFERROR(VLOOKUP(ROWS($Q$3:Q389),$M$3:$N$1699,2,0),"")</f>
        <v/>
      </c>
      <c r="S389" t="str">
        <f>IF(ISNUMBER(SEARCH(ZAKL_DATA!$B$18,FU!$U389)),U389,"")</f>
        <v/>
      </c>
      <c r="T389" t="str">
        <f t="array" ref="T389">IFERROR(INDEX($S$3:$S$6255,SMALL(IF(ISNUMBER(SEARCH("",$S$3:$S$6255)),ROW($S$1:$S$6253),""),ROW(S387))),"")</f>
        <v/>
      </c>
      <c r="U389" t="s">
        <v>4133</v>
      </c>
      <c r="V389">
        <v>530468</v>
      </c>
    </row>
    <row r="390" spans="13:22" ht="12.75" customHeight="1">
      <c r="M390" s="361">
        <f>IF(ISNUMBER(SEARCH(ZAKL_DATA!$B$29,N390)),MAX($M$2:M389)+1,0)</f>
        <v>0</v>
      </c>
      <c r="N390" s="387" t="s">
        <v>1730</v>
      </c>
      <c r="O390" s="389" t="s">
        <v>3010</v>
      </c>
      <c r="P390" s="362"/>
      <c r="Q390" s="345" t="str">
        <f>IFERROR(VLOOKUP(ROWS($Q$3:Q390),$M$3:$N$1699,2,0),"")</f>
        <v/>
      </c>
      <c r="S390" t="str">
        <f>IF(ISNUMBER(SEARCH(ZAKL_DATA!$B$18,FU!$U390)),U390,"")</f>
        <v/>
      </c>
      <c r="T390" t="str">
        <f t="array" ref="T390">IFERROR(INDEX($S$3:$S$6255,SMALL(IF(ISNUMBER(SEARCH("",$S$3:$S$6255)),ROW($S$1:$S$6253),""),ROW(S388))),"")</f>
        <v/>
      </c>
      <c r="U390" t="s">
        <v>4134</v>
      </c>
      <c r="V390">
        <v>530476</v>
      </c>
    </row>
    <row r="391" spans="13:22" ht="12.75" customHeight="1">
      <c r="M391" s="361">
        <f>IF(ISNUMBER(SEARCH(ZAKL_DATA!$B$29,N391)),MAX($M$2:M390)+1,0)</f>
        <v>0</v>
      </c>
      <c r="N391" s="387" t="s">
        <v>1731</v>
      </c>
      <c r="O391" s="389" t="s">
        <v>3011</v>
      </c>
      <c r="P391" s="362"/>
      <c r="Q391" s="345" t="str">
        <f>IFERROR(VLOOKUP(ROWS($Q$3:Q391),$M$3:$N$1699,2,0),"")</f>
        <v/>
      </c>
      <c r="S391" t="str">
        <f>IF(ISNUMBER(SEARCH(ZAKL_DATA!$B$18,FU!$U391)),U391,"")</f>
        <v/>
      </c>
      <c r="T391" t="str">
        <f t="array" ref="T391">IFERROR(INDEX($S$3:$S$6255,SMALL(IF(ISNUMBER(SEARCH("",$S$3:$S$6255)),ROW($S$1:$S$6253),""),ROW(S389))),"")</f>
        <v/>
      </c>
      <c r="U391" t="s">
        <v>4135</v>
      </c>
      <c r="V391">
        <v>530484</v>
      </c>
    </row>
    <row r="392" spans="13:22" ht="12.75" customHeight="1">
      <c r="M392" s="361">
        <f>IF(ISNUMBER(SEARCH(ZAKL_DATA!$B$29,N392)),MAX($M$2:M391)+1,0)</f>
        <v>0</v>
      </c>
      <c r="N392" s="387" t="s">
        <v>1732</v>
      </c>
      <c r="O392" s="389" t="s">
        <v>3012</v>
      </c>
      <c r="P392" s="362"/>
      <c r="Q392" s="345" t="str">
        <f>IFERROR(VLOOKUP(ROWS($Q$3:Q392),$M$3:$N$1699,2,0),"")</f>
        <v/>
      </c>
      <c r="S392" t="str">
        <f>IF(ISNUMBER(SEARCH(ZAKL_DATA!$B$18,FU!$U392)),U392,"")</f>
        <v/>
      </c>
      <c r="T392" t="str">
        <f t="array" ref="T392">IFERROR(INDEX($S$3:$S$6255,SMALL(IF(ISNUMBER(SEARCH("",$S$3:$S$6255)),ROW($S$1:$S$6253),""),ROW(S390))),"")</f>
        <v/>
      </c>
      <c r="U392" t="s">
        <v>4136</v>
      </c>
      <c r="V392">
        <v>530492</v>
      </c>
    </row>
    <row r="393" spans="13:22" ht="12.75" customHeight="1">
      <c r="M393" s="361">
        <f>IF(ISNUMBER(SEARCH(ZAKL_DATA!$B$29,N393)),MAX($M$2:M392)+1,0)</f>
        <v>0</v>
      </c>
      <c r="N393" s="387" t="s">
        <v>1735</v>
      </c>
      <c r="O393" s="389" t="s">
        <v>3013</v>
      </c>
      <c r="P393" s="362"/>
      <c r="Q393" s="345" t="str">
        <f>IFERROR(VLOOKUP(ROWS($Q$3:Q393),$M$3:$N$1699,2,0),"")</f>
        <v/>
      </c>
      <c r="S393" t="str">
        <f>IF(ISNUMBER(SEARCH(ZAKL_DATA!$B$18,FU!$U393)),U393,"")</f>
        <v/>
      </c>
      <c r="T393" t="str">
        <f t="array" ref="T393">IFERROR(INDEX($S$3:$S$6255,SMALL(IF(ISNUMBER(SEARCH("",$S$3:$S$6255)),ROW($S$1:$S$6253),""),ROW(S391))),"")</f>
        <v/>
      </c>
      <c r="U393" t="s">
        <v>4137</v>
      </c>
      <c r="V393">
        <v>530506</v>
      </c>
    </row>
    <row r="394" spans="13:22" ht="12.75" customHeight="1">
      <c r="M394" s="361">
        <f>IF(ISNUMBER(SEARCH(ZAKL_DATA!$B$29,N394)),MAX($M$2:M393)+1,0)</f>
        <v>0</v>
      </c>
      <c r="N394" s="387" t="s">
        <v>1736</v>
      </c>
      <c r="O394" s="389" t="s">
        <v>3014</v>
      </c>
      <c r="P394" s="362"/>
      <c r="Q394" s="345" t="str">
        <f>IFERROR(VLOOKUP(ROWS($Q$3:Q394),$M$3:$N$1699,2,0),"")</f>
        <v/>
      </c>
      <c r="S394" t="str">
        <f>IF(ISNUMBER(SEARCH(ZAKL_DATA!$B$18,FU!$U394)),U394,"")</f>
        <v/>
      </c>
      <c r="T394" t="str">
        <f t="array" ref="T394">IFERROR(INDEX($S$3:$S$6255,SMALL(IF(ISNUMBER(SEARCH("",$S$3:$S$6255)),ROW($S$1:$S$6253),""),ROW(S392))),"")</f>
        <v/>
      </c>
      <c r="U394" t="s">
        <v>4138</v>
      </c>
      <c r="V394">
        <v>530514</v>
      </c>
    </row>
    <row r="395" spans="13:22" ht="12.75" customHeight="1">
      <c r="M395" s="361">
        <f>IF(ISNUMBER(SEARCH(ZAKL_DATA!$B$29,N395)),MAX($M$2:M394)+1,0)</f>
        <v>0</v>
      </c>
      <c r="N395" s="387" t="s">
        <v>1737</v>
      </c>
      <c r="O395" s="389" t="s">
        <v>3015</v>
      </c>
      <c r="P395" s="362"/>
      <c r="Q395" s="345" t="str">
        <f>IFERROR(VLOOKUP(ROWS($Q$3:Q395),$M$3:$N$1699,2,0),"")</f>
        <v/>
      </c>
      <c r="S395" t="str">
        <f>IF(ISNUMBER(SEARCH(ZAKL_DATA!$B$18,FU!$U395)),U395,"")</f>
        <v/>
      </c>
      <c r="T395" t="str">
        <f t="array" ref="T395">IFERROR(INDEX($S$3:$S$6255,SMALL(IF(ISNUMBER(SEARCH("",$S$3:$S$6255)),ROW($S$1:$S$6253),""),ROW(S393))),"")</f>
        <v/>
      </c>
      <c r="U395" t="s">
        <v>4139</v>
      </c>
      <c r="V395">
        <v>530522</v>
      </c>
    </row>
    <row r="396" spans="13:22" ht="12.75" customHeight="1">
      <c r="M396" s="361">
        <f>IF(ISNUMBER(SEARCH(ZAKL_DATA!$B$29,N396)),MAX($M$2:M395)+1,0)</f>
        <v>0</v>
      </c>
      <c r="N396" s="387" t="s">
        <v>1739</v>
      </c>
      <c r="O396" s="389" t="s">
        <v>3016</v>
      </c>
      <c r="P396" s="362"/>
      <c r="Q396" s="345" t="str">
        <f>IFERROR(VLOOKUP(ROWS($Q$3:Q396),$M$3:$N$1699,2,0),"")</f>
        <v/>
      </c>
      <c r="S396" t="str">
        <f>IF(ISNUMBER(SEARCH(ZAKL_DATA!$B$18,FU!$U396)),U396,"")</f>
        <v/>
      </c>
      <c r="T396" t="str">
        <f t="array" ref="T396">IFERROR(INDEX($S$3:$S$6255,SMALL(IF(ISNUMBER(SEARCH("",$S$3:$S$6255)),ROW($S$1:$S$6253),""),ROW(S394))),"")</f>
        <v/>
      </c>
      <c r="U396" t="s">
        <v>4140</v>
      </c>
      <c r="V396">
        <v>530531</v>
      </c>
    </row>
    <row r="397" spans="13:22" ht="12.75" customHeight="1">
      <c r="M397" s="361">
        <f>IF(ISNUMBER(SEARCH(ZAKL_DATA!$B$29,N397)),MAX($M$2:M396)+1,0)</f>
        <v>0</v>
      </c>
      <c r="N397" s="387" t="s">
        <v>1740</v>
      </c>
      <c r="O397" s="389" t="s">
        <v>3017</v>
      </c>
      <c r="P397" s="362"/>
      <c r="Q397" s="345" t="str">
        <f>IFERROR(VLOOKUP(ROWS($Q$3:Q397),$M$3:$N$1699,2,0),"")</f>
        <v/>
      </c>
      <c r="S397" t="str">
        <f>IF(ISNUMBER(SEARCH(ZAKL_DATA!$B$18,FU!$U397)),U397,"")</f>
        <v/>
      </c>
      <c r="T397" t="str">
        <f t="array" ref="T397">IFERROR(INDEX($S$3:$S$6255,SMALL(IF(ISNUMBER(SEARCH("",$S$3:$S$6255)),ROW($S$1:$S$6253),""),ROW(S395))),"")</f>
        <v/>
      </c>
      <c r="U397" t="s">
        <v>4141</v>
      </c>
      <c r="V397">
        <v>530549</v>
      </c>
    </row>
    <row r="398" spans="13:22" ht="12.75" customHeight="1">
      <c r="M398" s="361">
        <f>IF(ISNUMBER(SEARCH(ZAKL_DATA!$B$29,N398)),MAX($M$2:M397)+1,0)</f>
        <v>0</v>
      </c>
      <c r="N398" s="387" t="s">
        <v>1742</v>
      </c>
      <c r="O398" s="389" t="s">
        <v>3018</v>
      </c>
      <c r="P398" s="362"/>
      <c r="Q398" s="345" t="str">
        <f>IFERROR(VLOOKUP(ROWS($Q$3:Q398),$M$3:$N$1699,2,0),"")</f>
        <v/>
      </c>
      <c r="S398" t="str">
        <f>IF(ISNUMBER(SEARCH(ZAKL_DATA!$B$18,FU!$U398)),U398,"")</f>
        <v/>
      </c>
      <c r="T398" t="str">
        <f t="array" ref="T398">IFERROR(INDEX($S$3:$S$6255,SMALL(IF(ISNUMBER(SEARCH("",$S$3:$S$6255)),ROW($S$1:$S$6253),""),ROW(S396))),"")</f>
        <v/>
      </c>
      <c r="U398" t="s">
        <v>4142</v>
      </c>
      <c r="V398">
        <v>530557</v>
      </c>
    </row>
    <row r="399" spans="13:22" ht="12.75" customHeight="1">
      <c r="M399" s="361">
        <f>IF(ISNUMBER(SEARCH(ZAKL_DATA!$B$29,N399)),MAX($M$2:M398)+1,0)</f>
        <v>0</v>
      </c>
      <c r="N399" s="387" t="s">
        <v>1743</v>
      </c>
      <c r="O399" s="389" t="s">
        <v>3019</v>
      </c>
      <c r="P399" s="362"/>
      <c r="Q399" s="345" t="str">
        <f>IFERROR(VLOOKUP(ROWS($Q$3:Q399),$M$3:$N$1699,2,0),"")</f>
        <v/>
      </c>
      <c r="S399" t="str">
        <f>IF(ISNUMBER(SEARCH(ZAKL_DATA!$B$18,FU!$U399)),U399,"")</f>
        <v/>
      </c>
      <c r="T399" t="str">
        <f t="array" ref="T399">IFERROR(INDEX($S$3:$S$6255,SMALL(IF(ISNUMBER(SEARCH("",$S$3:$S$6255)),ROW($S$1:$S$6253),""),ROW(S397))),"")</f>
        <v/>
      </c>
      <c r="U399" t="s">
        <v>4143</v>
      </c>
      <c r="V399">
        <v>530565</v>
      </c>
    </row>
    <row r="400" spans="13:22" ht="12.75" customHeight="1">
      <c r="M400" s="361">
        <f>IF(ISNUMBER(SEARCH(ZAKL_DATA!$B$29,N400)),MAX($M$2:M399)+1,0)</f>
        <v>0</v>
      </c>
      <c r="N400" s="387" t="s">
        <v>1745</v>
      </c>
      <c r="O400" s="389" t="s">
        <v>3020</v>
      </c>
      <c r="P400" s="362"/>
      <c r="Q400" s="345" t="str">
        <f>IFERROR(VLOOKUP(ROWS($Q$3:Q400),$M$3:$N$1699,2,0),"")</f>
        <v/>
      </c>
      <c r="S400" t="str">
        <f>IF(ISNUMBER(SEARCH(ZAKL_DATA!$B$18,FU!$U400)),U400,"")</f>
        <v/>
      </c>
      <c r="T400" t="str">
        <f t="array" ref="T400">IFERROR(INDEX($S$3:$S$6255,SMALL(IF(ISNUMBER(SEARCH("",$S$3:$S$6255)),ROW($S$1:$S$6253),""),ROW(S398))),"")</f>
        <v/>
      </c>
      <c r="U400" t="s">
        <v>4144</v>
      </c>
      <c r="V400">
        <v>530573</v>
      </c>
    </row>
    <row r="401" spans="13:22" ht="12.75" customHeight="1">
      <c r="M401" s="361">
        <f>IF(ISNUMBER(SEARCH(ZAKL_DATA!$B$29,N401)),MAX($M$2:M400)+1,0)</f>
        <v>0</v>
      </c>
      <c r="N401" s="387" t="s">
        <v>1746</v>
      </c>
      <c r="O401" s="389" t="s">
        <v>3021</v>
      </c>
      <c r="P401" s="362"/>
      <c r="Q401" s="345" t="str">
        <f>IFERROR(VLOOKUP(ROWS($Q$3:Q401),$M$3:$N$1699,2,0),"")</f>
        <v/>
      </c>
      <c r="S401" t="str">
        <f>IF(ISNUMBER(SEARCH(ZAKL_DATA!$B$18,FU!$U401)),U401,"")</f>
        <v/>
      </c>
      <c r="T401" t="str">
        <f t="array" ref="T401">IFERROR(INDEX($S$3:$S$6255,SMALL(IF(ISNUMBER(SEARCH("",$S$3:$S$6255)),ROW($S$1:$S$6253),""),ROW(S399))),"")</f>
        <v/>
      </c>
      <c r="U401" t="s">
        <v>4145</v>
      </c>
      <c r="V401">
        <v>530581</v>
      </c>
    </row>
    <row r="402" spans="13:22" ht="12.75" customHeight="1">
      <c r="M402" s="361">
        <f>IF(ISNUMBER(SEARCH(ZAKL_DATA!$B$29,N402)),MAX($M$2:M401)+1,0)</f>
        <v>0</v>
      </c>
      <c r="N402" s="387" t="s">
        <v>1748</v>
      </c>
      <c r="O402" s="389" t="s">
        <v>3022</v>
      </c>
      <c r="P402" s="362"/>
      <c r="Q402" s="345" t="str">
        <f>IFERROR(VLOOKUP(ROWS($Q$3:Q402),$M$3:$N$1699,2,0),"")</f>
        <v/>
      </c>
      <c r="S402" t="str">
        <f>IF(ISNUMBER(SEARCH(ZAKL_DATA!$B$18,FU!$U402)),U402,"")</f>
        <v/>
      </c>
      <c r="T402" t="str">
        <f t="array" ref="T402">IFERROR(INDEX($S$3:$S$6255,SMALL(IF(ISNUMBER(SEARCH("",$S$3:$S$6255)),ROW($S$1:$S$6253),""),ROW(S400))),"")</f>
        <v/>
      </c>
      <c r="U402" t="s">
        <v>4146</v>
      </c>
      <c r="V402">
        <v>530590</v>
      </c>
    </row>
    <row r="403" spans="13:22" ht="12.75" customHeight="1">
      <c r="M403" s="361">
        <f>IF(ISNUMBER(SEARCH(ZAKL_DATA!$B$29,N403)),MAX($M$2:M402)+1,0)</f>
        <v>0</v>
      </c>
      <c r="N403" s="387" t="s">
        <v>1749</v>
      </c>
      <c r="O403" s="389" t="s">
        <v>3023</v>
      </c>
      <c r="P403" s="362"/>
      <c r="Q403" s="345" t="str">
        <f>IFERROR(VLOOKUP(ROWS($Q$3:Q403),$M$3:$N$1699,2,0),"")</f>
        <v/>
      </c>
      <c r="S403" t="str">
        <f>IF(ISNUMBER(SEARCH(ZAKL_DATA!$B$18,FU!$U403)),U403,"")</f>
        <v/>
      </c>
      <c r="T403" t="str">
        <f t="array" ref="T403">IFERROR(INDEX($S$3:$S$6255,SMALL(IF(ISNUMBER(SEARCH("",$S$3:$S$6255)),ROW($S$1:$S$6253),""),ROW(S401))),"")</f>
        <v/>
      </c>
      <c r="U403" t="s">
        <v>4147</v>
      </c>
      <c r="V403">
        <v>530603</v>
      </c>
    </row>
    <row r="404" spans="13:22" ht="12.75" customHeight="1">
      <c r="M404" s="361">
        <f>IF(ISNUMBER(SEARCH(ZAKL_DATA!$B$29,N404)),MAX($M$2:M403)+1,0)</f>
        <v>0</v>
      </c>
      <c r="N404" s="387" t="s">
        <v>1750</v>
      </c>
      <c r="O404" s="389" t="s">
        <v>3024</v>
      </c>
      <c r="P404" s="362"/>
      <c r="Q404" s="345" t="str">
        <f>IFERROR(VLOOKUP(ROWS($Q$3:Q404),$M$3:$N$1699,2,0),"")</f>
        <v/>
      </c>
      <c r="S404" t="str">
        <f>IF(ISNUMBER(SEARCH(ZAKL_DATA!$B$18,FU!$U404)),U404,"")</f>
        <v/>
      </c>
      <c r="T404" t="str">
        <f t="array" ref="T404">IFERROR(INDEX($S$3:$S$6255,SMALL(IF(ISNUMBER(SEARCH("",$S$3:$S$6255)),ROW($S$1:$S$6253),""),ROW(S402))),"")</f>
        <v/>
      </c>
      <c r="U404" t="s">
        <v>4148</v>
      </c>
      <c r="V404">
        <v>530611</v>
      </c>
    </row>
    <row r="405" spans="13:22" ht="12.75" customHeight="1">
      <c r="M405" s="361">
        <f>IF(ISNUMBER(SEARCH(ZAKL_DATA!$B$29,N405)),MAX($M$2:M404)+1,0)</f>
        <v>0</v>
      </c>
      <c r="N405" s="387" t="s">
        <v>1752</v>
      </c>
      <c r="O405" s="389" t="s">
        <v>3025</v>
      </c>
      <c r="P405" s="362"/>
      <c r="Q405" s="345" t="str">
        <f>IFERROR(VLOOKUP(ROWS($Q$3:Q405),$M$3:$N$1699,2,0),"")</f>
        <v/>
      </c>
      <c r="S405" t="str">
        <f>IF(ISNUMBER(SEARCH(ZAKL_DATA!$B$18,FU!$U405)),U405,"")</f>
        <v/>
      </c>
      <c r="T405" t="str">
        <f t="array" ref="T405">IFERROR(INDEX($S$3:$S$6255,SMALL(IF(ISNUMBER(SEARCH("",$S$3:$S$6255)),ROW($S$1:$S$6253),""),ROW(S403))),"")</f>
        <v/>
      </c>
      <c r="U405" t="s">
        <v>4149</v>
      </c>
      <c r="V405">
        <v>530620</v>
      </c>
    </row>
    <row r="406" spans="13:22" ht="12.75" customHeight="1">
      <c r="M406" s="361">
        <f>IF(ISNUMBER(SEARCH(ZAKL_DATA!$B$29,N406)),MAX($M$2:M405)+1,0)</f>
        <v>0</v>
      </c>
      <c r="N406" s="387" t="s">
        <v>1753</v>
      </c>
      <c r="O406" s="389" t="s">
        <v>3026</v>
      </c>
      <c r="P406" s="362"/>
      <c r="Q406" s="345" t="str">
        <f>IFERROR(VLOOKUP(ROWS($Q$3:Q406),$M$3:$N$1699,2,0),"")</f>
        <v/>
      </c>
      <c r="S406" t="str">
        <f>IF(ISNUMBER(SEARCH(ZAKL_DATA!$B$18,FU!$U406)),U406,"")</f>
        <v/>
      </c>
      <c r="T406" t="str">
        <f t="array" ref="T406">IFERROR(INDEX($S$3:$S$6255,SMALL(IF(ISNUMBER(SEARCH("",$S$3:$S$6255)),ROW($S$1:$S$6253),""),ROW(S404))),"")</f>
        <v/>
      </c>
      <c r="U406" t="s">
        <v>4149</v>
      </c>
      <c r="V406">
        <v>530638</v>
      </c>
    </row>
    <row r="407" spans="13:22" ht="12.75" customHeight="1">
      <c r="M407" s="361">
        <f>IF(ISNUMBER(SEARCH(ZAKL_DATA!$B$29,N407)),MAX($M$2:M406)+1,0)</f>
        <v>0</v>
      </c>
      <c r="N407" s="387" t="s">
        <v>1754</v>
      </c>
      <c r="O407" s="389" t="s">
        <v>3027</v>
      </c>
      <c r="P407" s="362"/>
      <c r="Q407" s="345" t="str">
        <f>IFERROR(VLOOKUP(ROWS($Q$3:Q407),$M$3:$N$1699,2,0),"")</f>
        <v/>
      </c>
      <c r="S407" t="str">
        <f>IF(ISNUMBER(SEARCH(ZAKL_DATA!$B$18,FU!$U407)),U407,"")</f>
        <v/>
      </c>
      <c r="T407" t="str">
        <f t="array" ref="T407">IFERROR(INDEX($S$3:$S$6255,SMALL(IF(ISNUMBER(SEARCH("",$S$3:$S$6255)),ROW($S$1:$S$6253),""),ROW(S405))),"")</f>
        <v/>
      </c>
      <c r="U407" t="s">
        <v>4149</v>
      </c>
      <c r="V407">
        <v>530646</v>
      </c>
    </row>
    <row r="408" spans="13:22" ht="12.75" customHeight="1">
      <c r="M408" s="361">
        <f>IF(ISNUMBER(SEARCH(ZAKL_DATA!$B$29,N408)),MAX($M$2:M407)+1,0)</f>
        <v>0</v>
      </c>
      <c r="N408" s="387" t="s">
        <v>1755</v>
      </c>
      <c r="O408" s="389" t="s">
        <v>3028</v>
      </c>
      <c r="P408" s="362"/>
      <c r="Q408" s="345" t="str">
        <f>IFERROR(VLOOKUP(ROWS($Q$3:Q408),$M$3:$N$1699,2,0),"")</f>
        <v/>
      </c>
      <c r="S408" t="str">
        <f>IF(ISNUMBER(SEARCH(ZAKL_DATA!$B$18,FU!$U408)),U408,"")</f>
        <v/>
      </c>
      <c r="T408" t="str">
        <f t="array" ref="T408">IFERROR(INDEX($S$3:$S$6255,SMALL(IF(ISNUMBER(SEARCH("",$S$3:$S$6255)),ROW($S$1:$S$6253),""),ROW(S406))),"")</f>
        <v/>
      </c>
      <c r="U408" t="s">
        <v>4149</v>
      </c>
      <c r="V408">
        <v>530654</v>
      </c>
    </row>
    <row r="409" spans="13:22" ht="12.75" customHeight="1">
      <c r="M409" s="361">
        <f>IF(ISNUMBER(SEARCH(ZAKL_DATA!$B$29,N409)),MAX($M$2:M408)+1,0)</f>
        <v>0</v>
      </c>
      <c r="N409" s="387" t="s">
        <v>1756</v>
      </c>
      <c r="O409" s="389" t="s">
        <v>3029</v>
      </c>
      <c r="P409" s="362"/>
      <c r="Q409" s="345" t="str">
        <f>IFERROR(VLOOKUP(ROWS($Q$3:Q409),$M$3:$N$1699,2,0),"")</f>
        <v/>
      </c>
      <c r="S409" t="str">
        <f>IF(ISNUMBER(SEARCH(ZAKL_DATA!$B$18,FU!$U409)),U409,"")</f>
        <v/>
      </c>
      <c r="T409" t="str">
        <f t="array" ref="T409">IFERROR(INDEX($S$3:$S$6255,SMALL(IF(ISNUMBER(SEARCH("",$S$3:$S$6255)),ROW($S$1:$S$6253),""),ROW(S407))),"")</f>
        <v/>
      </c>
      <c r="U409" t="s">
        <v>4150</v>
      </c>
      <c r="V409">
        <v>530662</v>
      </c>
    </row>
    <row r="410" spans="13:22" ht="12.75" customHeight="1">
      <c r="M410" s="361">
        <f>IF(ISNUMBER(SEARCH(ZAKL_DATA!$B$29,N410)),MAX($M$2:M409)+1,0)</f>
        <v>0</v>
      </c>
      <c r="N410" s="387" t="s">
        <v>1757</v>
      </c>
      <c r="O410" s="389" t="s">
        <v>3030</v>
      </c>
      <c r="P410" s="362"/>
      <c r="Q410" s="345" t="str">
        <f>IFERROR(VLOOKUP(ROWS($Q$3:Q410),$M$3:$N$1699,2,0),"")</f>
        <v/>
      </c>
      <c r="S410" t="str">
        <f>IF(ISNUMBER(SEARCH(ZAKL_DATA!$B$18,FU!$U410)),U410,"")</f>
        <v/>
      </c>
      <c r="T410" t="str">
        <f t="array" ref="T410">IFERROR(INDEX($S$3:$S$6255,SMALL(IF(ISNUMBER(SEARCH("",$S$3:$S$6255)),ROW($S$1:$S$6253),""),ROW(S408))),"")</f>
        <v/>
      </c>
      <c r="U410" t="s">
        <v>4151</v>
      </c>
      <c r="V410">
        <v>530671</v>
      </c>
    </row>
    <row r="411" spans="13:22" ht="12.75" customHeight="1">
      <c r="M411" s="361">
        <f>IF(ISNUMBER(SEARCH(ZAKL_DATA!$B$29,N411)),MAX($M$2:M410)+1,0)</f>
        <v>0</v>
      </c>
      <c r="N411" s="387" t="s">
        <v>1758</v>
      </c>
      <c r="O411" s="389" t="s">
        <v>3031</v>
      </c>
      <c r="P411" s="362"/>
      <c r="Q411" s="345" t="str">
        <f>IFERROR(VLOOKUP(ROWS($Q$3:Q411),$M$3:$N$1699,2,0),"")</f>
        <v/>
      </c>
      <c r="S411" t="str">
        <f>IF(ISNUMBER(SEARCH(ZAKL_DATA!$B$18,FU!$U411)),U411,"")</f>
        <v/>
      </c>
      <c r="T411" t="str">
        <f t="array" ref="T411">IFERROR(INDEX($S$3:$S$6255,SMALL(IF(ISNUMBER(SEARCH("",$S$3:$S$6255)),ROW($S$1:$S$6253),""),ROW(S409))),"")</f>
        <v/>
      </c>
      <c r="U411" t="s">
        <v>4151</v>
      </c>
      <c r="V411">
        <v>530689</v>
      </c>
    </row>
    <row r="412" spans="13:22" ht="12.75" customHeight="1">
      <c r="M412" s="361">
        <f>IF(ISNUMBER(SEARCH(ZAKL_DATA!$B$29,N412)),MAX($M$2:M411)+1,0)</f>
        <v>0</v>
      </c>
      <c r="N412" s="387" t="s">
        <v>1760</v>
      </c>
      <c r="O412" s="389" t="s">
        <v>3032</v>
      </c>
      <c r="P412" s="362"/>
      <c r="Q412" s="345" t="str">
        <f>IFERROR(VLOOKUP(ROWS($Q$3:Q412),$M$3:$N$1699,2,0),"")</f>
        <v/>
      </c>
      <c r="S412" t="str">
        <f>IF(ISNUMBER(SEARCH(ZAKL_DATA!$B$18,FU!$U412)),U412,"")</f>
        <v/>
      </c>
      <c r="T412" t="str">
        <f t="array" ref="T412">IFERROR(INDEX($S$3:$S$6255,SMALL(IF(ISNUMBER(SEARCH("",$S$3:$S$6255)),ROW($S$1:$S$6253),""),ROW(S410))),"")</f>
        <v/>
      </c>
      <c r="U412" t="s">
        <v>4151</v>
      </c>
      <c r="V412">
        <v>530697</v>
      </c>
    </row>
    <row r="413" spans="13:22" ht="12.75" customHeight="1">
      <c r="M413" s="361">
        <f>IF(ISNUMBER(SEARCH(ZAKL_DATA!$B$29,N413)),MAX($M$2:M412)+1,0)</f>
        <v>0</v>
      </c>
      <c r="N413" s="387" t="s">
        <v>1761</v>
      </c>
      <c r="O413" s="389" t="s">
        <v>3033</v>
      </c>
      <c r="P413" s="362"/>
      <c r="Q413" s="345" t="str">
        <f>IFERROR(VLOOKUP(ROWS($Q$3:Q413),$M$3:$N$1699,2,0),"")</f>
        <v/>
      </c>
      <c r="S413" t="str">
        <f>IF(ISNUMBER(SEARCH(ZAKL_DATA!$B$18,FU!$U413)),U413,"")</f>
        <v/>
      </c>
      <c r="T413" t="str">
        <f t="array" ref="T413">IFERROR(INDEX($S$3:$S$6255,SMALL(IF(ISNUMBER(SEARCH("",$S$3:$S$6255)),ROW($S$1:$S$6253),""),ROW(S411))),"")</f>
        <v/>
      </c>
      <c r="U413" t="s">
        <v>4151</v>
      </c>
      <c r="V413">
        <v>530701</v>
      </c>
    </row>
    <row r="414" spans="13:22" ht="12.75" customHeight="1">
      <c r="M414" s="361">
        <f>IF(ISNUMBER(SEARCH(ZAKL_DATA!$B$29,N414)),MAX($M$2:M413)+1,0)</f>
        <v>0</v>
      </c>
      <c r="N414" s="387" t="s">
        <v>1763</v>
      </c>
      <c r="O414" s="389" t="s">
        <v>3034</v>
      </c>
      <c r="P414" s="362"/>
      <c r="Q414" s="345" t="str">
        <f>IFERROR(VLOOKUP(ROWS($Q$3:Q414),$M$3:$N$1699,2,0),"")</f>
        <v/>
      </c>
      <c r="S414" t="str">
        <f>IF(ISNUMBER(SEARCH(ZAKL_DATA!$B$18,FU!$U414)),U414,"")</f>
        <v/>
      </c>
      <c r="T414" t="str">
        <f t="array" ref="T414">IFERROR(INDEX($S$3:$S$6255,SMALL(IF(ISNUMBER(SEARCH("",$S$3:$S$6255)),ROW($S$1:$S$6253),""),ROW(S412))),"")</f>
        <v/>
      </c>
      <c r="U414" t="s">
        <v>4151</v>
      </c>
      <c r="V414">
        <v>530719</v>
      </c>
    </row>
    <row r="415" spans="13:22" ht="12.75" customHeight="1">
      <c r="M415" s="361">
        <f>IF(ISNUMBER(SEARCH(ZAKL_DATA!$B$29,N415)),MAX($M$2:M414)+1,0)</f>
        <v>0</v>
      </c>
      <c r="N415" s="387" t="s">
        <v>1764</v>
      </c>
      <c r="O415" s="389" t="s">
        <v>3035</v>
      </c>
      <c r="P415" s="362"/>
      <c r="Q415" s="345" t="str">
        <f>IFERROR(VLOOKUP(ROWS($Q$3:Q415),$M$3:$N$1699,2,0),"")</f>
        <v/>
      </c>
      <c r="S415" t="str">
        <f>IF(ISNUMBER(SEARCH(ZAKL_DATA!$B$18,FU!$U415)),U415,"")</f>
        <v/>
      </c>
      <c r="T415" t="str">
        <f t="array" ref="T415">IFERROR(INDEX($S$3:$S$6255,SMALL(IF(ISNUMBER(SEARCH("",$S$3:$S$6255)),ROW($S$1:$S$6253),""),ROW(S413))),"")</f>
        <v/>
      </c>
      <c r="U415" t="s">
        <v>4151</v>
      </c>
      <c r="V415">
        <v>530727</v>
      </c>
    </row>
    <row r="416" spans="13:22" ht="12.75" customHeight="1">
      <c r="M416" s="361">
        <f>IF(ISNUMBER(SEARCH(ZAKL_DATA!$B$29,N416)),MAX($M$2:M415)+1,0)</f>
        <v>0</v>
      </c>
      <c r="N416" s="387" t="s">
        <v>1765</v>
      </c>
      <c r="O416" s="389" t="s">
        <v>3036</v>
      </c>
      <c r="P416" s="362"/>
      <c r="Q416" s="345" t="str">
        <f>IFERROR(VLOOKUP(ROWS($Q$3:Q416),$M$3:$N$1699,2,0),"")</f>
        <v/>
      </c>
      <c r="S416" t="str">
        <f>IF(ISNUMBER(SEARCH(ZAKL_DATA!$B$18,FU!$U416)),U416,"")</f>
        <v/>
      </c>
      <c r="T416" t="str">
        <f t="array" ref="T416">IFERROR(INDEX($S$3:$S$6255,SMALL(IF(ISNUMBER(SEARCH("",$S$3:$S$6255)),ROW($S$1:$S$6253),""),ROW(S414))),"")</f>
        <v/>
      </c>
      <c r="U416" t="s">
        <v>4152</v>
      </c>
      <c r="V416">
        <v>530735</v>
      </c>
    </row>
    <row r="417" spans="13:22" ht="12.75" customHeight="1">
      <c r="M417" s="361">
        <f>IF(ISNUMBER(SEARCH(ZAKL_DATA!$B$29,N417)),MAX($M$2:M416)+1,0)</f>
        <v>0</v>
      </c>
      <c r="N417" s="387" t="s">
        <v>1766</v>
      </c>
      <c r="O417" s="389" t="s">
        <v>3037</v>
      </c>
      <c r="P417" s="362"/>
      <c r="Q417" s="345" t="str">
        <f>IFERROR(VLOOKUP(ROWS($Q$3:Q417),$M$3:$N$1699,2,0),"")</f>
        <v/>
      </c>
      <c r="S417" t="str">
        <f>IF(ISNUMBER(SEARCH(ZAKL_DATA!$B$18,FU!$U417)),U417,"")</f>
        <v/>
      </c>
      <c r="T417" t="str">
        <f t="array" ref="T417">IFERROR(INDEX($S$3:$S$6255,SMALL(IF(ISNUMBER(SEARCH("",$S$3:$S$6255)),ROW($S$1:$S$6253),""),ROW(S415))),"")</f>
        <v/>
      </c>
      <c r="U417" t="s">
        <v>4153</v>
      </c>
      <c r="V417">
        <v>530743</v>
      </c>
    </row>
    <row r="418" spans="13:22" ht="12.75" customHeight="1">
      <c r="M418" s="361">
        <f>IF(ISNUMBER(SEARCH(ZAKL_DATA!$B$29,N418)),MAX($M$2:M417)+1,0)</f>
        <v>0</v>
      </c>
      <c r="N418" s="387" t="s">
        <v>1767</v>
      </c>
      <c r="O418" s="389" t="s">
        <v>3038</v>
      </c>
      <c r="P418" s="362"/>
      <c r="Q418" s="345" t="str">
        <f>IFERROR(VLOOKUP(ROWS($Q$3:Q418),$M$3:$N$1699,2,0),"")</f>
        <v/>
      </c>
      <c r="S418" t="str">
        <f>IF(ISNUMBER(SEARCH(ZAKL_DATA!$B$18,FU!$U418)),U418,"")</f>
        <v/>
      </c>
      <c r="T418" t="str">
        <f t="array" ref="T418">IFERROR(INDEX($S$3:$S$6255,SMALL(IF(ISNUMBER(SEARCH("",$S$3:$S$6255)),ROW($S$1:$S$6253),""),ROW(S416))),"")</f>
        <v/>
      </c>
      <c r="U418" t="s">
        <v>4154</v>
      </c>
      <c r="V418">
        <v>530751</v>
      </c>
    </row>
    <row r="419" spans="13:22" ht="12.75" customHeight="1">
      <c r="M419" s="361">
        <f>IF(ISNUMBER(SEARCH(ZAKL_DATA!$B$29,N419)),MAX($M$2:M418)+1,0)</f>
        <v>0</v>
      </c>
      <c r="N419" s="387" t="s">
        <v>1768</v>
      </c>
      <c r="O419" s="389" t="s">
        <v>3039</v>
      </c>
      <c r="P419" s="362"/>
      <c r="Q419" s="345" t="str">
        <f>IFERROR(VLOOKUP(ROWS($Q$3:Q419),$M$3:$N$1699,2,0),"")</f>
        <v/>
      </c>
      <c r="S419" t="str">
        <f>IF(ISNUMBER(SEARCH(ZAKL_DATA!$B$18,FU!$U419)),U419,"")</f>
        <v/>
      </c>
      <c r="T419" t="str">
        <f t="array" ref="T419">IFERROR(INDEX($S$3:$S$6255,SMALL(IF(ISNUMBER(SEARCH("",$S$3:$S$6255)),ROW($S$1:$S$6253),""),ROW(S417))),"")</f>
        <v/>
      </c>
      <c r="U419" t="s">
        <v>4155</v>
      </c>
      <c r="V419">
        <v>530760</v>
      </c>
    </row>
    <row r="420" spans="13:22" ht="12.75" customHeight="1">
      <c r="M420" s="361">
        <f>IF(ISNUMBER(SEARCH(ZAKL_DATA!$B$29,N420)),MAX($M$2:M419)+1,0)</f>
        <v>0</v>
      </c>
      <c r="N420" s="387" t="s">
        <v>3040</v>
      </c>
      <c r="O420" s="389" t="s">
        <v>3041</v>
      </c>
      <c r="P420" s="362"/>
      <c r="Q420" s="345" t="str">
        <f>IFERROR(VLOOKUP(ROWS($Q$3:Q420),$M$3:$N$1699,2,0),"")</f>
        <v/>
      </c>
      <c r="S420" t="str">
        <f>IF(ISNUMBER(SEARCH(ZAKL_DATA!$B$18,FU!$U420)),U420,"")</f>
        <v/>
      </c>
      <c r="T420" t="str">
        <f t="array" ref="T420">IFERROR(INDEX($S$3:$S$6255,SMALL(IF(ISNUMBER(SEARCH("",$S$3:$S$6255)),ROW($S$1:$S$6253),""),ROW(S418))),"")</f>
        <v/>
      </c>
      <c r="U420" t="s">
        <v>4156</v>
      </c>
      <c r="V420">
        <v>530778</v>
      </c>
    </row>
    <row r="421" spans="13:22" ht="12.75" customHeight="1">
      <c r="M421" s="361">
        <f>IF(ISNUMBER(SEARCH(ZAKL_DATA!$B$29,N421)),MAX($M$2:M420)+1,0)</f>
        <v>0</v>
      </c>
      <c r="N421" s="387" t="s">
        <v>1775</v>
      </c>
      <c r="O421" s="389" t="s">
        <v>3042</v>
      </c>
      <c r="P421" s="362"/>
      <c r="Q421" s="345" t="str">
        <f>IFERROR(VLOOKUP(ROWS($Q$3:Q421),$M$3:$N$1699,2,0),"")</f>
        <v/>
      </c>
      <c r="S421" t="str">
        <f>IF(ISNUMBER(SEARCH(ZAKL_DATA!$B$18,FU!$U421)),U421,"")</f>
        <v/>
      </c>
      <c r="T421" t="str">
        <f t="array" ref="T421">IFERROR(INDEX($S$3:$S$6255,SMALL(IF(ISNUMBER(SEARCH("",$S$3:$S$6255)),ROW($S$1:$S$6253),""),ROW(S419))),"")</f>
        <v/>
      </c>
      <c r="U421" t="s">
        <v>4156</v>
      </c>
      <c r="V421">
        <v>530786</v>
      </c>
    </row>
    <row r="422" spans="13:22" ht="12.75" customHeight="1">
      <c r="M422" s="361">
        <f>IF(ISNUMBER(SEARCH(ZAKL_DATA!$B$29,N422)),MAX($M$2:M421)+1,0)</f>
        <v>0</v>
      </c>
      <c r="N422" s="387" t="s">
        <v>1776</v>
      </c>
      <c r="O422" s="389" t="s">
        <v>3043</v>
      </c>
      <c r="P422" s="362"/>
      <c r="Q422" s="345" t="str">
        <f>IFERROR(VLOOKUP(ROWS($Q$3:Q422),$M$3:$N$1699,2,0),"")</f>
        <v/>
      </c>
      <c r="S422" t="str">
        <f>IF(ISNUMBER(SEARCH(ZAKL_DATA!$B$18,FU!$U422)),U422,"")</f>
        <v/>
      </c>
      <c r="T422" t="str">
        <f t="array" ref="T422">IFERROR(INDEX($S$3:$S$6255,SMALL(IF(ISNUMBER(SEARCH("",$S$3:$S$6255)),ROW($S$1:$S$6253),""),ROW(S420))),"")</f>
        <v/>
      </c>
      <c r="U422" t="s">
        <v>4156</v>
      </c>
      <c r="V422">
        <v>530794</v>
      </c>
    </row>
    <row r="423" spans="13:22" ht="12.75" customHeight="1">
      <c r="M423" s="361">
        <f>IF(ISNUMBER(SEARCH(ZAKL_DATA!$B$29,N423)),MAX($M$2:M422)+1,0)</f>
        <v>0</v>
      </c>
      <c r="N423" s="387" t="s">
        <v>1777</v>
      </c>
      <c r="O423" s="389" t="s">
        <v>3044</v>
      </c>
      <c r="P423" s="362"/>
      <c r="Q423" s="345" t="str">
        <f>IFERROR(VLOOKUP(ROWS($Q$3:Q423),$M$3:$N$1699,2,0),"")</f>
        <v/>
      </c>
      <c r="S423" t="str">
        <f>IF(ISNUMBER(SEARCH(ZAKL_DATA!$B$18,FU!$U423)),U423,"")</f>
        <v/>
      </c>
      <c r="T423" t="str">
        <f t="array" ref="T423">IFERROR(INDEX($S$3:$S$6255,SMALL(IF(ISNUMBER(SEARCH("",$S$3:$S$6255)),ROW($S$1:$S$6253),""),ROW(S421))),"")</f>
        <v/>
      </c>
      <c r="U423" t="s">
        <v>4157</v>
      </c>
      <c r="V423">
        <v>530808</v>
      </c>
    </row>
    <row r="424" spans="13:22" ht="12.75" customHeight="1">
      <c r="M424" s="361">
        <f>IF(ISNUMBER(SEARCH(ZAKL_DATA!$B$29,N424)),MAX($M$2:M423)+1,0)</f>
        <v>0</v>
      </c>
      <c r="N424" s="387" t="s">
        <v>1778</v>
      </c>
      <c r="O424" s="389" t="s">
        <v>3045</v>
      </c>
      <c r="P424" s="362"/>
      <c r="Q424" s="345" t="str">
        <f>IFERROR(VLOOKUP(ROWS($Q$3:Q424),$M$3:$N$1699,2,0),"")</f>
        <v/>
      </c>
      <c r="S424" t="str">
        <f>IF(ISNUMBER(SEARCH(ZAKL_DATA!$B$18,FU!$U424)),U424,"")</f>
        <v/>
      </c>
      <c r="T424" t="str">
        <f t="array" ref="T424">IFERROR(INDEX($S$3:$S$6255,SMALL(IF(ISNUMBER(SEARCH("",$S$3:$S$6255)),ROW($S$1:$S$6253),""),ROW(S422))),"")</f>
        <v/>
      </c>
      <c r="U424" t="s">
        <v>4158</v>
      </c>
      <c r="V424">
        <v>530816</v>
      </c>
    </row>
    <row r="425" spans="13:22" ht="12.75" customHeight="1">
      <c r="M425" s="361">
        <f>IF(ISNUMBER(SEARCH(ZAKL_DATA!$B$29,N425)),MAX($M$2:M424)+1,0)</f>
        <v>0</v>
      </c>
      <c r="N425" s="387" t="s">
        <v>1779</v>
      </c>
      <c r="O425" s="389" t="s">
        <v>3046</v>
      </c>
      <c r="P425" s="362"/>
      <c r="Q425" s="345" t="str">
        <f>IFERROR(VLOOKUP(ROWS($Q$3:Q425),$M$3:$N$1699,2,0),"")</f>
        <v/>
      </c>
      <c r="S425" t="str">
        <f>IF(ISNUMBER(SEARCH(ZAKL_DATA!$B$18,FU!$U425)),U425,"")</f>
        <v/>
      </c>
      <c r="T425" t="str">
        <f t="array" ref="T425">IFERROR(INDEX($S$3:$S$6255,SMALL(IF(ISNUMBER(SEARCH("",$S$3:$S$6255)),ROW($S$1:$S$6253),""),ROW(S423))),"")</f>
        <v/>
      </c>
      <c r="U425" t="s">
        <v>4158</v>
      </c>
      <c r="V425">
        <v>530824</v>
      </c>
    </row>
    <row r="426" spans="13:22" ht="12.75" customHeight="1">
      <c r="M426" s="361">
        <f>IF(ISNUMBER(SEARCH(ZAKL_DATA!$B$29,N426)),MAX($M$2:M425)+1,0)</f>
        <v>0</v>
      </c>
      <c r="N426" s="387" t="s">
        <v>1780</v>
      </c>
      <c r="O426" s="389" t="s">
        <v>3047</v>
      </c>
      <c r="P426" s="362"/>
      <c r="Q426" s="345" t="str">
        <f>IFERROR(VLOOKUP(ROWS($Q$3:Q426),$M$3:$N$1699,2,0),"")</f>
        <v/>
      </c>
      <c r="S426" t="str">
        <f>IF(ISNUMBER(SEARCH(ZAKL_DATA!$B$18,FU!$U426)),U426,"")</f>
        <v/>
      </c>
      <c r="T426" t="str">
        <f t="array" ref="T426">IFERROR(INDEX($S$3:$S$6255,SMALL(IF(ISNUMBER(SEARCH("",$S$3:$S$6255)),ROW($S$1:$S$6253),""),ROW(S424))),"")</f>
        <v/>
      </c>
      <c r="U426" t="s">
        <v>4159</v>
      </c>
      <c r="V426">
        <v>530832</v>
      </c>
    </row>
    <row r="427" spans="13:22" ht="12.75" customHeight="1">
      <c r="M427" s="361">
        <f>IF(ISNUMBER(SEARCH(ZAKL_DATA!$B$29,N427)),MAX($M$2:M426)+1,0)</f>
        <v>0</v>
      </c>
      <c r="N427" s="387" t="s">
        <v>1781</v>
      </c>
      <c r="O427" s="389" t="s">
        <v>3048</v>
      </c>
      <c r="P427" s="362"/>
      <c r="Q427" s="345" t="str">
        <f>IFERROR(VLOOKUP(ROWS($Q$3:Q427),$M$3:$N$1699,2,0),"")</f>
        <v/>
      </c>
      <c r="S427" t="str">
        <f>IF(ISNUMBER(SEARCH(ZAKL_DATA!$B$18,FU!$U427)),U427,"")</f>
        <v/>
      </c>
      <c r="T427" t="str">
        <f t="array" ref="T427">IFERROR(INDEX($S$3:$S$6255,SMALL(IF(ISNUMBER(SEARCH("",$S$3:$S$6255)),ROW($S$1:$S$6253),""),ROW(S425))),"")</f>
        <v/>
      </c>
      <c r="U427" t="s">
        <v>4160</v>
      </c>
      <c r="V427">
        <v>530841</v>
      </c>
    </row>
    <row r="428" spans="13:22" ht="12.75" customHeight="1">
      <c r="M428" s="361">
        <f>IF(ISNUMBER(SEARCH(ZAKL_DATA!$B$29,N428)),MAX($M$2:M427)+1,0)</f>
        <v>0</v>
      </c>
      <c r="N428" s="387" t="s">
        <v>1784</v>
      </c>
      <c r="O428" s="389" t="s">
        <v>3049</v>
      </c>
      <c r="P428" s="362"/>
      <c r="Q428" s="345" t="str">
        <f>IFERROR(VLOOKUP(ROWS($Q$3:Q428),$M$3:$N$1699,2,0),"")</f>
        <v/>
      </c>
      <c r="S428" t="str">
        <f>IF(ISNUMBER(SEARCH(ZAKL_DATA!$B$18,FU!$U428)),U428,"")</f>
        <v/>
      </c>
      <c r="T428" t="str">
        <f t="array" ref="T428">IFERROR(INDEX($S$3:$S$6255,SMALL(IF(ISNUMBER(SEARCH("",$S$3:$S$6255)),ROW($S$1:$S$6253),""),ROW(S426))),"")</f>
        <v/>
      </c>
      <c r="U428" t="s">
        <v>4160</v>
      </c>
      <c r="V428">
        <v>530859</v>
      </c>
    </row>
    <row r="429" spans="13:22" ht="12.75" customHeight="1">
      <c r="M429" s="361">
        <f>IF(ISNUMBER(SEARCH(ZAKL_DATA!$B$29,N429)),MAX($M$2:M428)+1,0)</f>
        <v>0</v>
      </c>
      <c r="N429" s="387" t="s">
        <v>1785</v>
      </c>
      <c r="O429" s="389" t="s">
        <v>3050</v>
      </c>
      <c r="P429" s="362"/>
      <c r="Q429" s="345" t="str">
        <f>IFERROR(VLOOKUP(ROWS($Q$3:Q429),$M$3:$N$1699,2,0),"")</f>
        <v/>
      </c>
      <c r="S429" t="str">
        <f>IF(ISNUMBER(SEARCH(ZAKL_DATA!$B$18,FU!$U429)),U429,"")</f>
        <v/>
      </c>
      <c r="T429" t="str">
        <f t="array" ref="T429">IFERROR(INDEX($S$3:$S$6255,SMALL(IF(ISNUMBER(SEARCH("",$S$3:$S$6255)),ROW($S$1:$S$6253),""),ROW(S427))),"")</f>
        <v/>
      </c>
      <c r="U429" t="s">
        <v>4160</v>
      </c>
      <c r="V429">
        <v>530867</v>
      </c>
    </row>
    <row r="430" spans="13:22" ht="12.75" customHeight="1">
      <c r="M430" s="361">
        <f>IF(ISNUMBER(SEARCH(ZAKL_DATA!$B$29,N430)),MAX($M$2:M429)+1,0)</f>
        <v>0</v>
      </c>
      <c r="N430" s="387" t="s">
        <v>1786</v>
      </c>
      <c r="O430" s="389" t="s">
        <v>3051</v>
      </c>
      <c r="P430" s="362"/>
      <c r="Q430" s="345" t="str">
        <f>IFERROR(VLOOKUP(ROWS($Q$3:Q430),$M$3:$N$1699,2,0),"")</f>
        <v/>
      </c>
      <c r="S430" t="str">
        <f>IF(ISNUMBER(SEARCH(ZAKL_DATA!$B$18,FU!$U430)),U430,"")</f>
        <v/>
      </c>
      <c r="T430" t="str">
        <f t="array" ref="T430">IFERROR(INDEX($S$3:$S$6255,SMALL(IF(ISNUMBER(SEARCH("",$S$3:$S$6255)),ROW($S$1:$S$6253),""),ROW(S428))),"")</f>
        <v/>
      </c>
      <c r="U430" t="s">
        <v>4160</v>
      </c>
      <c r="V430">
        <v>530875</v>
      </c>
    </row>
    <row r="431" spans="13:22" ht="12.75" customHeight="1">
      <c r="M431" s="361">
        <f>IF(ISNUMBER(SEARCH(ZAKL_DATA!$B$29,N431)),MAX($M$2:M430)+1,0)</f>
        <v>0</v>
      </c>
      <c r="N431" s="387" t="s">
        <v>1787</v>
      </c>
      <c r="O431" s="389" t="s">
        <v>3052</v>
      </c>
      <c r="P431" s="362"/>
      <c r="Q431" s="345" t="str">
        <f>IFERROR(VLOOKUP(ROWS($Q$3:Q431),$M$3:$N$1699,2,0),"")</f>
        <v/>
      </c>
      <c r="S431" t="str">
        <f>IF(ISNUMBER(SEARCH(ZAKL_DATA!$B$18,FU!$U431)),U431,"")</f>
        <v/>
      </c>
      <c r="T431" t="str">
        <f t="array" ref="T431">IFERROR(INDEX($S$3:$S$6255,SMALL(IF(ISNUMBER(SEARCH("",$S$3:$S$6255)),ROW($S$1:$S$6253),""),ROW(S429))),"")</f>
        <v/>
      </c>
      <c r="U431" t="s">
        <v>4160</v>
      </c>
      <c r="V431">
        <v>530883</v>
      </c>
    </row>
    <row r="432" spans="13:22" ht="12.75" customHeight="1">
      <c r="M432" s="361">
        <f>IF(ISNUMBER(SEARCH(ZAKL_DATA!$B$29,N432)),MAX($M$2:M431)+1,0)</f>
        <v>0</v>
      </c>
      <c r="N432" s="387" t="s">
        <v>1788</v>
      </c>
      <c r="O432" s="389" t="s">
        <v>3053</v>
      </c>
      <c r="P432" s="362"/>
      <c r="Q432" s="345" t="str">
        <f>IFERROR(VLOOKUP(ROWS($Q$3:Q432),$M$3:$N$1699,2,0),"")</f>
        <v/>
      </c>
      <c r="S432" t="str">
        <f>IF(ISNUMBER(SEARCH(ZAKL_DATA!$B$18,FU!$U432)),U432,"")</f>
        <v/>
      </c>
      <c r="T432" t="str">
        <f t="array" ref="T432">IFERROR(INDEX($S$3:$S$6255,SMALL(IF(ISNUMBER(SEARCH("",$S$3:$S$6255)),ROW($S$1:$S$6253),""),ROW(S430))),"")</f>
        <v/>
      </c>
      <c r="U432" t="s">
        <v>4160</v>
      </c>
      <c r="V432">
        <v>530891</v>
      </c>
    </row>
    <row r="433" spans="13:22" ht="12.75" customHeight="1">
      <c r="M433" s="361">
        <f>IF(ISNUMBER(SEARCH(ZAKL_DATA!$B$29,N433)),MAX($M$2:M432)+1,0)</f>
        <v>0</v>
      </c>
      <c r="N433" s="387" t="s">
        <v>1791</v>
      </c>
      <c r="O433" s="389" t="s">
        <v>3054</v>
      </c>
      <c r="P433" s="362"/>
      <c r="Q433" s="345" t="str">
        <f>IFERROR(VLOOKUP(ROWS($Q$3:Q433),$M$3:$N$1699,2,0),"")</f>
        <v/>
      </c>
      <c r="S433" t="str">
        <f>IF(ISNUMBER(SEARCH(ZAKL_DATA!$B$18,FU!$U433)),U433,"")</f>
        <v/>
      </c>
      <c r="T433" t="str">
        <f t="array" ref="T433">IFERROR(INDEX($S$3:$S$6255,SMALL(IF(ISNUMBER(SEARCH("",$S$3:$S$6255)),ROW($S$1:$S$6253),""),ROW(S431))),"")</f>
        <v/>
      </c>
      <c r="U433" t="s">
        <v>4161</v>
      </c>
      <c r="V433">
        <v>530905</v>
      </c>
    </row>
    <row r="434" spans="13:22" ht="12.75" customHeight="1">
      <c r="M434" s="361">
        <f>IF(ISNUMBER(SEARCH(ZAKL_DATA!$B$29,N434)),MAX($M$2:M433)+1,0)</f>
        <v>0</v>
      </c>
      <c r="N434" s="387" t="s">
        <v>1792</v>
      </c>
      <c r="O434" s="389" t="s">
        <v>3055</v>
      </c>
      <c r="P434" s="362"/>
      <c r="Q434" s="345" t="str">
        <f>IFERROR(VLOOKUP(ROWS($Q$3:Q434),$M$3:$N$1699,2,0),"")</f>
        <v/>
      </c>
      <c r="S434" t="str">
        <f>IF(ISNUMBER(SEARCH(ZAKL_DATA!$B$18,FU!$U434)),U434,"")</f>
        <v/>
      </c>
      <c r="T434" t="str">
        <f t="array" ref="T434">IFERROR(INDEX($S$3:$S$6255,SMALL(IF(ISNUMBER(SEARCH("",$S$3:$S$6255)),ROW($S$1:$S$6253),""),ROW(S432))),"")</f>
        <v/>
      </c>
      <c r="U434" t="s">
        <v>4162</v>
      </c>
      <c r="V434">
        <v>530913</v>
      </c>
    </row>
    <row r="435" spans="13:22" ht="12.75" customHeight="1">
      <c r="M435" s="361">
        <f>IF(ISNUMBER(SEARCH(ZAKL_DATA!$B$29,N435)),MAX($M$2:M434)+1,0)</f>
        <v>0</v>
      </c>
      <c r="N435" s="387" t="s">
        <v>1671</v>
      </c>
      <c r="O435" s="389" t="s">
        <v>3056</v>
      </c>
      <c r="P435" s="362"/>
      <c r="Q435" s="345" t="str">
        <f>IFERROR(VLOOKUP(ROWS($Q$3:Q435),$M$3:$N$1699,2,0),"")</f>
        <v/>
      </c>
      <c r="S435" t="str">
        <f>IF(ISNUMBER(SEARCH(ZAKL_DATA!$B$18,FU!$U435)),U435,"")</f>
        <v/>
      </c>
      <c r="T435" t="str">
        <f t="array" ref="T435">IFERROR(INDEX($S$3:$S$6255,SMALL(IF(ISNUMBER(SEARCH("",$S$3:$S$6255)),ROW($S$1:$S$6253),""),ROW(S433))),"")</f>
        <v/>
      </c>
      <c r="U435" t="s">
        <v>4163</v>
      </c>
      <c r="V435">
        <v>530921</v>
      </c>
    </row>
    <row r="436" spans="13:22" ht="12.75" customHeight="1">
      <c r="M436" s="361">
        <f>IF(ISNUMBER(SEARCH(ZAKL_DATA!$B$29,N436)),MAX($M$2:M435)+1,0)</f>
        <v>0</v>
      </c>
      <c r="N436" s="387" t="s">
        <v>1672</v>
      </c>
      <c r="O436" s="389" t="s">
        <v>3057</v>
      </c>
      <c r="P436" s="362"/>
      <c r="Q436" s="345" t="str">
        <f>IFERROR(VLOOKUP(ROWS($Q$3:Q436),$M$3:$N$1699,2,0),"")</f>
        <v/>
      </c>
      <c r="S436" t="str">
        <f>IF(ISNUMBER(SEARCH(ZAKL_DATA!$B$18,FU!$U436)),U436,"")</f>
        <v/>
      </c>
      <c r="T436" t="str">
        <f t="array" ref="T436">IFERROR(INDEX($S$3:$S$6255,SMALL(IF(ISNUMBER(SEARCH("",$S$3:$S$6255)),ROW($S$1:$S$6253),""),ROW(S434))),"")</f>
        <v/>
      </c>
      <c r="U436" t="s">
        <v>4164</v>
      </c>
      <c r="V436">
        <v>530930</v>
      </c>
    </row>
    <row r="437" spans="13:22" ht="12.75" customHeight="1">
      <c r="M437" s="361">
        <f>IF(ISNUMBER(SEARCH(ZAKL_DATA!$B$29,N437)),MAX($M$2:M436)+1,0)</f>
        <v>0</v>
      </c>
      <c r="N437" s="387" t="s">
        <v>1673</v>
      </c>
      <c r="O437" s="389" t="s">
        <v>3058</v>
      </c>
      <c r="P437" s="362"/>
      <c r="Q437" s="345" t="str">
        <f>IFERROR(VLOOKUP(ROWS($Q$3:Q437),$M$3:$N$1699,2,0),"")</f>
        <v/>
      </c>
      <c r="S437" t="str">
        <f>IF(ISNUMBER(SEARCH(ZAKL_DATA!$B$18,FU!$U437)),U437,"")</f>
        <v/>
      </c>
      <c r="T437" t="str">
        <f t="array" ref="T437">IFERROR(INDEX($S$3:$S$6255,SMALL(IF(ISNUMBER(SEARCH("",$S$3:$S$6255)),ROW($S$1:$S$6253),""),ROW(S435))),"")</f>
        <v/>
      </c>
      <c r="U437" t="s">
        <v>4165</v>
      </c>
      <c r="V437">
        <v>530948</v>
      </c>
    </row>
    <row r="438" spans="13:22" ht="12.75" customHeight="1">
      <c r="M438" s="361">
        <f>IF(ISNUMBER(SEARCH(ZAKL_DATA!$B$29,N438)),MAX($M$2:M437)+1,0)</f>
        <v>0</v>
      </c>
      <c r="N438" s="387" t="s">
        <v>1674</v>
      </c>
      <c r="O438" s="389" t="s">
        <v>3059</v>
      </c>
      <c r="P438" s="362"/>
      <c r="Q438" s="345" t="str">
        <f>IFERROR(VLOOKUP(ROWS($Q$3:Q438),$M$3:$N$1699,2,0),"")</f>
        <v/>
      </c>
      <c r="S438" t="str">
        <f>IF(ISNUMBER(SEARCH(ZAKL_DATA!$B$18,FU!$U438)),U438,"")</f>
        <v/>
      </c>
      <c r="T438" t="str">
        <f t="array" ref="T438">IFERROR(INDEX($S$3:$S$6255,SMALL(IF(ISNUMBER(SEARCH("",$S$3:$S$6255)),ROW($S$1:$S$6253),""),ROW(S436))),"")</f>
        <v/>
      </c>
      <c r="U438" t="s">
        <v>4166</v>
      </c>
      <c r="V438">
        <v>530956</v>
      </c>
    </row>
    <row r="439" spans="13:22" ht="12.75" customHeight="1">
      <c r="M439" s="361">
        <f>IF(ISNUMBER(SEARCH(ZAKL_DATA!$B$29,N439)),MAX($M$2:M438)+1,0)</f>
        <v>0</v>
      </c>
      <c r="N439" s="387" t="s">
        <v>1794</v>
      </c>
      <c r="O439" s="389" t="s">
        <v>3060</v>
      </c>
      <c r="P439" s="362"/>
      <c r="Q439" s="345" t="str">
        <f>IFERROR(VLOOKUP(ROWS($Q$3:Q439),$M$3:$N$1699,2,0),"")</f>
        <v/>
      </c>
      <c r="S439" t="str">
        <f>IF(ISNUMBER(SEARCH(ZAKL_DATA!$B$18,FU!$U439)),U439,"")</f>
        <v/>
      </c>
      <c r="T439" t="str">
        <f t="array" ref="T439">IFERROR(INDEX($S$3:$S$6255,SMALL(IF(ISNUMBER(SEARCH("",$S$3:$S$6255)),ROW($S$1:$S$6253),""),ROW(S437))),"")</f>
        <v/>
      </c>
      <c r="U439" t="s">
        <v>4167</v>
      </c>
      <c r="V439">
        <v>530964</v>
      </c>
    </row>
    <row r="440" spans="13:22" ht="12.75" customHeight="1">
      <c r="M440" s="361">
        <f>IF(ISNUMBER(SEARCH(ZAKL_DATA!$B$29,N440)),MAX($M$2:M439)+1,0)</f>
        <v>0</v>
      </c>
      <c r="N440" s="387" t="s">
        <v>1795</v>
      </c>
      <c r="O440" s="389" t="s">
        <v>3061</v>
      </c>
      <c r="P440" s="362"/>
      <c r="Q440" s="345" t="str">
        <f>IFERROR(VLOOKUP(ROWS($Q$3:Q440),$M$3:$N$1699,2,0),"")</f>
        <v/>
      </c>
      <c r="S440" t="str">
        <f>IF(ISNUMBER(SEARCH(ZAKL_DATA!$B$18,FU!$U440)),U440,"")</f>
        <v/>
      </c>
      <c r="T440" t="str">
        <f t="array" ref="T440">IFERROR(INDEX($S$3:$S$6255,SMALL(IF(ISNUMBER(SEARCH("",$S$3:$S$6255)),ROW($S$1:$S$6253),""),ROW(S438))),"")</f>
        <v/>
      </c>
      <c r="U440" t="s">
        <v>4167</v>
      </c>
      <c r="V440">
        <v>530972</v>
      </c>
    </row>
    <row r="441" spans="13:22" ht="12.75" customHeight="1">
      <c r="M441" s="361">
        <f>IF(ISNUMBER(SEARCH(ZAKL_DATA!$B$29,N441)),MAX($M$2:M440)+1,0)</f>
        <v>0</v>
      </c>
      <c r="N441" s="387" t="s">
        <v>1800</v>
      </c>
      <c r="O441" s="389" t="s">
        <v>3062</v>
      </c>
      <c r="P441" s="362"/>
      <c r="Q441" s="345" t="str">
        <f>IFERROR(VLOOKUP(ROWS($Q$3:Q441),$M$3:$N$1699,2,0),"")</f>
        <v/>
      </c>
      <c r="S441" t="str">
        <f>IF(ISNUMBER(SEARCH(ZAKL_DATA!$B$18,FU!$U441)),U441,"")</f>
        <v/>
      </c>
      <c r="T441" t="str">
        <f t="array" ref="T441">IFERROR(INDEX($S$3:$S$6255,SMALL(IF(ISNUMBER(SEARCH("",$S$3:$S$6255)),ROW($S$1:$S$6253),""),ROW(S439))),"")</f>
        <v/>
      </c>
      <c r="U441" t="s">
        <v>4167</v>
      </c>
      <c r="V441">
        <v>530981</v>
      </c>
    </row>
    <row r="442" spans="13:22" ht="12.75" customHeight="1">
      <c r="M442" s="361">
        <f>IF(ISNUMBER(SEARCH(ZAKL_DATA!$B$29,N442)),MAX($M$2:M441)+1,0)</f>
        <v>0</v>
      </c>
      <c r="N442" s="387" t="s">
        <v>1801</v>
      </c>
      <c r="O442" s="389" t="s">
        <v>3063</v>
      </c>
      <c r="P442" s="362"/>
      <c r="Q442" s="345" t="str">
        <f>IFERROR(VLOOKUP(ROWS($Q$3:Q442),$M$3:$N$1699,2,0),"")</f>
        <v/>
      </c>
      <c r="S442" t="str">
        <f>IF(ISNUMBER(SEARCH(ZAKL_DATA!$B$18,FU!$U442)),U442,"")</f>
        <v/>
      </c>
      <c r="T442" t="str">
        <f t="array" ref="T442">IFERROR(INDEX($S$3:$S$6255,SMALL(IF(ISNUMBER(SEARCH("",$S$3:$S$6255)),ROW($S$1:$S$6253),""),ROW(S440))),"")</f>
        <v/>
      </c>
      <c r="U442" t="s">
        <v>4168</v>
      </c>
      <c r="V442">
        <v>530999</v>
      </c>
    </row>
    <row r="443" spans="13:22" ht="12.75" customHeight="1">
      <c r="M443" s="361">
        <f>IF(ISNUMBER(SEARCH(ZAKL_DATA!$B$29,N443)),MAX($M$2:M442)+1,0)</f>
        <v>0</v>
      </c>
      <c r="N443" s="387" t="s">
        <v>1802</v>
      </c>
      <c r="O443" s="389" t="s">
        <v>3064</v>
      </c>
      <c r="P443" s="362"/>
      <c r="Q443" s="345" t="str">
        <f>IFERROR(VLOOKUP(ROWS($Q$3:Q443),$M$3:$N$1699,2,0),"")</f>
        <v/>
      </c>
      <c r="S443" t="str">
        <f>IF(ISNUMBER(SEARCH(ZAKL_DATA!$B$18,FU!$U443)),U443,"")</f>
        <v/>
      </c>
      <c r="T443" t="str">
        <f t="array" ref="T443">IFERROR(INDEX($S$3:$S$6255,SMALL(IF(ISNUMBER(SEARCH("",$S$3:$S$6255)),ROW($S$1:$S$6253),""),ROW(S441))),"")</f>
        <v/>
      </c>
      <c r="U443" t="s">
        <v>4169</v>
      </c>
      <c r="V443">
        <v>531006</v>
      </c>
    </row>
    <row r="444" spans="13:22" ht="12.75" customHeight="1">
      <c r="M444" s="361">
        <f>IF(ISNUMBER(SEARCH(ZAKL_DATA!$B$29,N444)),MAX($M$2:M443)+1,0)</f>
        <v>0</v>
      </c>
      <c r="N444" s="387" t="s">
        <v>1803</v>
      </c>
      <c r="O444" s="389" t="s">
        <v>3065</v>
      </c>
      <c r="P444" s="362"/>
      <c r="Q444" s="345" t="str">
        <f>IFERROR(VLOOKUP(ROWS($Q$3:Q444),$M$3:$N$1699,2,0),"")</f>
        <v/>
      </c>
      <c r="S444" t="str">
        <f>IF(ISNUMBER(SEARCH(ZAKL_DATA!$B$18,FU!$U444)),U444,"")</f>
        <v/>
      </c>
      <c r="T444" t="str">
        <f t="array" ref="T444">IFERROR(INDEX($S$3:$S$6255,SMALL(IF(ISNUMBER(SEARCH("",$S$3:$S$6255)),ROW($S$1:$S$6253),""),ROW(S442))),"")</f>
        <v/>
      </c>
      <c r="U444" t="s">
        <v>4170</v>
      </c>
      <c r="V444">
        <v>531014</v>
      </c>
    </row>
    <row r="445" spans="13:22" ht="12.75" customHeight="1">
      <c r="M445" s="361">
        <f>IF(ISNUMBER(SEARCH(ZAKL_DATA!$B$29,N445)),MAX($M$2:M444)+1,0)</f>
        <v>0</v>
      </c>
      <c r="N445" s="387" t="s">
        <v>3066</v>
      </c>
      <c r="O445" s="389" t="s">
        <v>3067</v>
      </c>
      <c r="P445" s="362"/>
      <c r="Q445" s="345" t="str">
        <f>IFERROR(VLOOKUP(ROWS($Q$3:Q445),$M$3:$N$1699,2,0),"")</f>
        <v/>
      </c>
      <c r="S445" t="str">
        <f>IF(ISNUMBER(SEARCH(ZAKL_DATA!$B$18,FU!$U445)),U445,"")</f>
        <v/>
      </c>
      <c r="T445" t="str">
        <f t="array" ref="T445">IFERROR(INDEX($S$3:$S$6255,SMALL(IF(ISNUMBER(SEARCH("",$S$3:$S$6255)),ROW($S$1:$S$6253),""),ROW(S443))),"")</f>
        <v/>
      </c>
      <c r="U445" t="s">
        <v>4171</v>
      </c>
      <c r="V445">
        <v>531022</v>
      </c>
    </row>
    <row r="446" spans="13:22" ht="12.75" customHeight="1">
      <c r="M446" s="361">
        <f>IF(ISNUMBER(SEARCH(ZAKL_DATA!$B$29,N446)),MAX($M$2:M445)+1,0)</f>
        <v>0</v>
      </c>
      <c r="N446" s="387" t="s">
        <v>1806</v>
      </c>
      <c r="O446" s="389" t="s">
        <v>3068</v>
      </c>
      <c r="P446" s="362"/>
      <c r="Q446" s="345" t="str">
        <f>IFERROR(VLOOKUP(ROWS($Q$3:Q446),$M$3:$N$1699,2,0),"")</f>
        <v/>
      </c>
      <c r="S446" t="str">
        <f>IF(ISNUMBER(SEARCH(ZAKL_DATA!$B$18,FU!$U446)),U446,"")</f>
        <v/>
      </c>
      <c r="T446" t="str">
        <f t="array" ref="T446">IFERROR(INDEX($S$3:$S$6255,SMALL(IF(ISNUMBER(SEARCH("",$S$3:$S$6255)),ROW($S$1:$S$6253),""),ROW(S444))),"")</f>
        <v/>
      </c>
      <c r="U446" t="s">
        <v>4172</v>
      </c>
      <c r="V446">
        <v>531031</v>
      </c>
    </row>
    <row r="447" spans="13:22" ht="12.75" customHeight="1">
      <c r="M447" s="361">
        <f>IF(ISNUMBER(SEARCH(ZAKL_DATA!$B$29,N447)),MAX($M$2:M446)+1,0)</f>
        <v>0</v>
      </c>
      <c r="N447" s="387" t="s">
        <v>1810</v>
      </c>
      <c r="O447" s="389" t="s">
        <v>3069</v>
      </c>
      <c r="P447" s="362"/>
      <c r="Q447" s="345" t="str">
        <f>IFERROR(VLOOKUP(ROWS($Q$3:Q447),$M$3:$N$1699,2,0),"")</f>
        <v/>
      </c>
      <c r="S447" t="str">
        <f>IF(ISNUMBER(SEARCH(ZAKL_DATA!$B$18,FU!$U447)),U447,"")</f>
        <v/>
      </c>
      <c r="T447" t="str">
        <f t="array" ref="T447">IFERROR(INDEX($S$3:$S$6255,SMALL(IF(ISNUMBER(SEARCH("",$S$3:$S$6255)),ROW($S$1:$S$6253),""),ROW(S445))),"")</f>
        <v/>
      </c>
      <c r="U447" t="s">
        <v>4173</v>
      </c>
      <c r="V447">
        <v>531049</v>
      </c>
    </row>
    <row r="448" spans="13:22" ht="12.75" customHeight="1">
      <c r="M448" s="361">
        <f>IF(ISNUMBER(SEARCH(ZAKL_DATA!$B$29,N448)),MAX($M$2:M447)+1,0)</f>
        <v>0</v>
      </c>
      <c r="N448" s="387" t="s">
        <v>1812</v>
      </c>
      <c r="O448" s="389" t="s">
        <v>3070</v>
      </c>
      <c r="P448" s="362"/>
      <c r="Q448" s="345" t="str">
        <f>IFERROR(VLOOKUP(ROWS($Q$3:Q448),$M$3:$N$1699,2,0),"")</f>
        <v/>
      </c>
      <c r="S448" t="str">
        <f>IF(ISNUMBER(SEARCH(ZAKL_DATA!$B$18,FU!$U448)),U448,"")</f>
        <v/>
      </c>
      <c r="T448" t="str">
        <f t="array" ref="T448">IFERROR(INDEX($S$3:$S$6255,SMALL(IF(ISNUMBER(SEARCH("",$S$3:$S$6255)),ROW($S$1:$S$6253),""),ROW(S446))),"")</f>
        <v/>
      </c>
      <c r="U448" t="s">
        <v>4174</v>
      </c>
      <c r="V448">
        <v>531057</v>
      </c>
    </row>
    <row r="449" spans="13:22" ht="12.75" customHeight="1">
      <c r="M449" s="361">
        <f>IF(ISNUMBER(SEARCH(ZAKL_DATA!$B$29,N449)),MAX($M$2:M448)+1,0)</f>
        <v>0</v>
      </c>
      <c r="N449" s="387" t="s">
        <v>1813</v>
      </c>
      <c r="O449" s="389" t="s">
        <v>3071</v>
      </c>
      <c r="P449" s="362"/>
      <c r="Q449" s="345" t="str">
        <f>IFERROR(VLOOKUP(ROWS($Q$3:Q449),$M$3:$N$1699,2,0),"")</f>
        <v/>
      </c>
      <c r="S449" t="str">
        <f>IF(ISNUMBER(SEARCH(ZAKL_DATA!$B$18,FU!$U449)),U449,"")</f>
        <v/>
      </c>
      <c r="T449" t="str">
        <f t="array" ref="T449">IFERROR(INDEX($S$3:$S$6255,SMALL(IF(ISNUMBER(SEARCH("",$S$3:$S$6255)),ROW($S$1:$S$6253),""),ROW(S447))),"")</f>
        <v/>
      </c>
      <c r="U449" t="s">
        <v>4175</v>
      </c>
      <c r="V449">
        <v>531065</v>
      </c>
    </row>
    <row r="450" spans="13:22" ht="12.75" customHeight="1">
      <c r="M450" s="361">
        <f>IF(ISNUMBER(SEARCH(ZAKL_DATA!$B$29,N450)),MAX($M$2:M449)+1,0)</f>
        <v>0</v>
      </c>
      <c r="N450" s="387" t="s">
        <v>1814</v>
      </c>
      <c r="O450" s="389" t="s">
        <v>3072</v>
      </c>
      <c r="P450" s="362"/>
      <c r="Q450" s="345" t="str">
        <f>IFERROR(VLOOKUP(ROWS($Q$3:Q450),$M$3:$N$1699,2,0),"")</f>
        <v/>
      </c>
      <c r="S450" t="str">
        <f>IF(ISNUMBER(SEARCH(ZAKL_DATA!$B$18,FU!$U450)),U450,"")</f>
        <v/>
      </c>
      <c r="T450" t="str">
        <f t="array" ref="T450">IFERROR(INDEX($S$3:$S$6255,SMALL(IF(ISNUMBER(SEARCH("",$S$3:$S$6255)),ROW($S$1:$S$6253),""),ROW(S448))),"")</f>
        <v/>
      </c>
      <c r="U450" t="s">
        <v>4176</v>
      </c>
      <c r="V450">
        <v>531073</v>
      </c>
    </row>
    <row r="451" spans="13:22" ht="12.75" customHeight="1">
      <c r="M451" s="361">
        <f>IF(ISNUMBER(SEARCH(ZAKL_DATA!$B$29,N451)),MAX($M$2:M450)+1,0)</f>
        <v>0</v>
      </c>
      <c r="N451" s="387" t="s">
        <v>1815</v>
      </c>
      <c r="O451" s="389" t="s">
        <v>3073</v>
      </c>
      <c r="P451" s="362"/>
      <c r="Q451" s="345" t="str">
        <f>IFERROR(VLOOKUP(ROWS($Q$3:Q451),$M$3:$N$1699,2,0),"")</f>
        <v/>
      </c>
      <c r="S451" t="str">
        <f>IF(ISNUMBER(SEARCH(ZAKL_DATA!$B$18,FU!$U451)),U451,"")</f>
        <v/>
      </c>
      <c r="T451" t="str">
        <f t="array" ref="T451">IFERROR(INDEX($S$3:$S$6255,SMALL(IF(ISNUMBER(SEARCH("",$S$3:$S$6255)),ROW($S$1:$S$6253),""),ROW(S449))),"")</f>
        <v/>
      </c>
      <c r="U451" t="s">
        <v>4177</v>
      </c>
      <c r="V451">
        <v>531081</v>
      </c>
    </row>
    <row r="452" spans="13:22" ht="12.75" customHeight="1">
      <c r="M452" s="361">
        <f>IF(ISNUMBER(SEARCH(ZAKL_DATA!$B$29,N452)),MAX($M$2:M451)+1,0)</f>
        <v>0</v>
      </c>
      <c r="N452" s="387" t="s">
        <v>1816</v>
      </c>
      <c r="O452" s="389" t="s">
        <v>3074</v>
      </c>
      <c r="P452" s="362"/>
      <c r="Q452" s="345" t="str">
        <f>IFERROR(VLOOKUP(ROWS($Q$3:Q452),$M$3:$N$1699,2,0),"")</f>
        <v/>
      </c>
      <c r="S452" t="str">
        <f>IF(ISNUMBER(SEARCH(ZAKL_DATA!$B$18,FU!$U452)),U452,"")</f>
        <v/>
      </c>
      <c r="T452" t="str">
        <f t="array" ref="T452">IFERROR(INDEX($S$3:$S$6255,SMALL(IF(ISNUMBER(SEARCH("",$S$3:$S$6255)),ROW($S$1:$S$6253),""),ROW(S450))),"")</f>
        <v/>
      </c>
      <c r="U452" t="s">
        <v>4178</v>
      </c>
      <c r="V452">
        <v>531090</v>
      </c>
    </row>
    <row r="453" spans="13:22" ht="12.75" customHeight="1">
      <c r="M453" s="361">
        <f>IF(ISNUMBER(SEARCH(ZAKL_DATA!$B$29,N453)),MAX($M$2:M452)+1,0)</f>
        <v>0</v>
      </c>
      <c r="N453" s="387" t="s">
        <v>1819</v>
      </c>
      <c r="O453" s="389" t="s">
        <v>3075</v>
      </c>
      <c r="P453" s="362"/>
      <c r="Q453" s="345" t="str">
        <f>IFERROR(VLOOKUP(ROWS($Q$3:Q453),$M$3:$N$1699,2,0),"")</f>
        <v/>
      </c>
      <c r="S453" t="str">
        <f>IF(ISNUMBER(SEARCH(ZAKL_DATA!$B$18,FU!$U453)),U453,"")</f>
        <v/>
      </c>
      <c r="T453" t="str">
        <f t="array" ref="T453">IFERROR(INDEX($S$3:$S$6255,SMALL(IF(ISNUMBER(SEARCH("",$S$3:$S$6255)),ROW($S$1:$S$6253),""),ROW(S451))),"")</f>
        <v/>
      </c>
      <c r="U453" t="s">
        <v>4179</v>
      </c>
      <c r="V453">
        <v>531103</v>
      </c>
    </row>
    <row r="454" spans="13:22" ht="12.75" customHeight="1">
      <c r="M454" s="361">
        <f>IF(ISNUMBER(SEARCH(ZAKL_DATA!$B$29,N454)),MAX($M$2:M453)+1,0)</f>
        <v>0</v>
      </c>
      <c r="N454" s="387" t="s">
        <v>1820</v>
      </c>
      <c r="O454" s="389" t="s">
        <v>3076</v>
      </c>
      <c r="P454" s="362"/>
      <c r="Q454" s="345" t="str">
        <f>IFERROR(VLOOKUP(ROWS($Q$3:Q454),$M$3:$N$1699,2,0),"")</f>
        <v/>
      </c>
      <c r="S454" t="str">
        <f>IF(ISNUMBER(SEARCH(ZAKL_DATA!$B$18,FU!$U454)),U454,"")</f>
        <v/>
      </c>
      <c r="T454" t="str">
        <f t="array" ref="T454">IFERROR(INDEX($S$3:$S$6255,SMALL(IF(ISNUMBER(SEARCH("",$S$3:$S$6255)),ROW($S$1:$S$6253),""),ROW(S452))),"")</f>
        <v/>
      </c>
      <c r="U454" t="s">
        <v>4180</v>
      </c>
      <c r="V454">
        <v>531111</v>
      </c>
    </row>
    <row r="455" spans="13:22" ht="12.75" customHeight="1">
      <c r="M455" s="361">
        <f>IF(ISNUMBER(SEARCH(ZAKL_DATA!$B$29,N455)),MAX($M$2:M454)+1,0)</f>
        <v>0</v>
      </c>
      <c r="N455" s="387" t="s">
        <v>1821</v>
      </c>
      <c r="O455" s="389" t="s">
        <v>3077</v>
      </c>
      <c r="P455" s="362"/>
      <c r="Q455" s="345" t="str">
        <f>IFERROR(VLOOKUP(ROWS($Q$3:Q455),$M$3:$N$1699,2,0),"")</f>
        <v/>
      </c>
      <c r="S455" t="str">
        <f>IF(ISNUMBER(SEARCH(ZAKL_DATA!$B$18,FU!$U455)),U455,"")</f>
        <v/>
      </c>
      <c r="T455" t="str">
        <f t="array" ref="T455">IFERROR(INDEX($S$3:$S$6255,SMALL(IF(ISNUMBER(SEARCH("",$S$3:$S$6255)),ROW($S$1:$S$6253),""),ROW(S453))),"")</f>
        <v/>
      </c>
      <c r="U455" t="s">
        <v>4181</v>
      </c>
      <c r="V455">
        <v>531120</v>
      </c>
    </row>
    <row r="456" spans="13:22" ht="12.75" customHeight="1">
      <c r="M456" s="361">
        <f>IF(ISNUMBER(SEARCH(ZAKL_DATA!$B$29,N456)),MAX($M$2:M455)+1,0)</f>
        <v>0</v>
      </c>
      <c r="N456" s="387" t="s">
        <v>1822</v>
      </c>
      <c r="O456" s="389" t="s">
        <v>3078</v>
      </c>
      <c r="P456" s="362"/>
      <c r="Q456" s="345" t="str">
        <f>IFERROR(VLOOKUP(ROWS($Q$3:Q456),$M$3:$N$1699,2,0),"")</f>
        <v/>
      </c>
      <c r="S456" t="str">
        <f>IF(ISNUMBER(SEARCH(ZAKL_DATA!$B$18,FU!$U456)),U456,"")</f>
        <v/>
      </c>
      <c r="T456" t="str">
        <f t="array" ref="T456">IFERROR(INDEX($S$3:$S$6255,SMALL(IF(ISNUMBER(SEARCH("",$S$3:$S$6255)),ROW($S$1:$S$6253),""),ROW(S454))),"")</f>
        <v/>
      </c>
      <c r="U456" t="s">
        <v>4181</v>
      </c>
      <c r="V456">
        <v>531138</v>
      </c>
    </row>
    <row r="457" spans="13:22" ht="12.75" customHeight="1">
      <c r="M457" s="361">
        <f>IF(ISNUMBER(SEARCH(ZAKL_DATA!$B$29,N457)),MAX($M$2:M456)+1,0)</f>
        <v>0</v>
      </c>
      <c r="N457" s="387" t="s">
        <v>1828</v>
      </c>
      <c r="O457" s="389" t="s">
        <v>3079</v>
      </c>
      <c r="P457" s="362"/>
      <c r="Q457" s="345" t="str">
        <f>IFERROR(VLOOKUP(ROWS($Q$3:Q457),$M$3:$N$1699,2,0),"")</f>
        <v/>
      </c>
      <c r="S457" t="str">
        <f>IF(ISNUMBER(SEARCH(ZAKL_DATA!$B$18,FU!$U457)),U457,"")</f>
        <v/>
      </c>
      <c r="T457" t="str">
        <f t="array" ref="T457">IFERROR(INDEX($S$3:$S$6255,SMALL(IF(ISNUMBER(SEARCH("",$S$3:$S$6255)),ROW($S$1:$S$6253),""),ROW(S455))),"")</f>
        <v/>
      </c>
      <c r="U457" t="s">
        <v>4182</v>
      </c>
      <c r="V457">
        <v>531146</v>
      </c>
    </row>
    <row r="458" spans="13:22" ht="12.75" customHeight="1">
      <c r="M458" s="361">
        <f>IF(ISNUMBER(SEARCH(ZAKL_DATA!$B$29,N458)),MAX($M$2:M457)+1,0)</f>
        <v>0</v>
      </c>
      <c r="N458" s="387" t="s">
        <v>1829</v>
      </c>
      <c r="O458" s="389" t="s">
        <v>3080</v>
      </c>
      <c r="P458" s="362"/>
      <c r="Q458" s="345" t="str">
        <f>IFERROR(VLOOKUP(ROWS($Q$3:Q458),$M$3:$N$1699,2,0),"")</f>
        <v/>
      </c>
      <c r="S458" t="str">
        <f>IF(ISNUMBER(SEARCH(ZAKL_DATA!$B$18,FU!$U458)),U458,"")</f>
        <v/>
      </c>
      <c r="T458" t="str">
        <f t="array" ref="T458">IFERROR(INDEX($S$3:$S$6255,SMALL(IF(ISNUMBER(SEARCH("",$S$3:$S$6255)),ROW($S$1:$S$6253),""),ROW(S456))),"")</f>
        <v/>
      </c>
      <c r="U458" t="s">
        <v>4183</v>
      </c>
      <c r="V458">
        <v>531154</v>
      </c>
    </row>
    <row r="459" spans="13:22" ht="12.75" customHeight="1">
      <c r="M459" s="361">
        <f>IF(ISNUMBER(SEARCH(ZAKL_DATA!$B$29,N459)),MAX($M$2:M458)+1,0)</f>
        <v>0</v>
      </c>
      <c r="N459" s="387" t="s">
        <v>1830</v>
      </c>
      <c r="O459" s="389" t="s">
        <v>3081</v>
      </c>
      <c r="P459" s="362"/>
      <c r="Q459" s="345" t="str">
        <f>IFERROR(VLOOKUP(ROWS($Q$3:Q459),$M$3:$N$1699,2,0),"")</f>
        <v/>
      </c>
      <c r="S459" t="str">
        <f>IF(ISNUMBER(SEARCH(ZAKL_DATA!$B$18,FU!$U459)),U459,"")</f>
        <v/>
      </c>
      <c r="T459" t="str">
        <f t="array" ref="T459">IFERROR(INDEX($S$3:$S$6255,SMALL(IF(ISNUMBER(SEARCH("",$S$3:$S$6255)),ROW($S$1:$S$6253),""),ROW(S457))),"")</f>
        <v/>
      </c>
      <c r="U459" t="s">
        <v>4184</v>
      </c>
      <c r="V459">
        <v>531162</v>
      </c>
    </row>
    <row r="460" spans="13:22" ht="12.75" customHeight="1">
      <c r="M460" s="361">
        <f>IF(ISNUMBER(SEARCH(ZAKL_DATA!$B$29,N460)),MAX($M$2:M459)+1,0)</f>
        <v>0</v>
      </c>
      <c r="N460" s="387" t="s">
        <v>1831</v>
      </c>
      <c r="O460" s="389" t="s">
        <v>3082</v>
      </c>
      <c r="P460" s="362"/>
      <c r="Q460" s="345" t="str">
        <f>IFERROR(VLOOKUP(ROWS($Q$3:Q460),$M$3:$N$1699,2,0),"")</f>
        <v/>
      </c>
      <c r="S460" t="str">
        <f>IF(ISNUMBER(SEARCH(ZAKL_DATA!$B$18,FU!$U460)),U460,"")</f>
        <v/>
      </c>
      <c r="T460" t="str">
        <f t="array" ref="T460">IFERROR(INDEX($S$3:$S$6255,SMALL(IF(ISNUMBER(SEARCH("",$S$3:$S$6255)),ROW($S$1:$S$6253),""),ROW(S458))),"")</f>
        <v/>
      </c>
      <c r="U460" t="s">
        <v>4185</v>
      </c>
      <c r="V460">
        <v>531171</v>
      </c>
    </row>
    <row r="461" spans="13:22" ht="12.75" customHeight="1">
      <c r="M461" s="361">
        <f>IF(ISNUMBER(SEARCH(ZAKL_DATA!$B$29,N461)),MAX($M$2:M460)+1,0)</f>
        <v>0</v>
      </c>
      <c r="N461" s="387" t="s">
        <v>1833</v>
      </c>
      <c r="O461" s="389" t="s">
        <v>3083</v>
      </c>
      <c r="P461" s="362"/>
      <c r="Q461" s="345" t="str">
        <f>IFERROR(VLOOKUP(ROWS($Q$3:Q461),$M$3:$N$1699,2,0),"")</f>
        <v/>
      </c>
      <c r="S461" t="str">
        <f>IF(ISNUMBER(SEARCH(ZAKL_DATA!$B$18,FU!$U461)),U461,"")</f>
        <v/>
      </c>
      <c r="T461" t="str">
        <f t="array" ref="T461">IFERROR(INDEX($S$3:$S$6255,SMALL(IF(ISNUMBER(SEARCH("",$S$3:$S$6255)),ROW($S$1:$S$6253),""),ROW(S459))),"")</f>
        <v/>
      </c>
      <c r="U461" t="s">
        <v>4186</v>
      </c>
      <c r="V461">
        <v>531189</v>
      </c>
    </row>
    <row r="462" spans="13:22" ht="12.75" customHeight="1">
      <c r="M462" s="361">
        <f>IF(ISNUMBER(SEARCH(ZAKL_DATA!$B$29,N462)),MAX($M$2:M461)+1,0)</f>
        <v>0</v>
      </c>
      <c r="N462" s="387" t="s">
        <v>1834</v>
      </c>
      <c r="O462" s="389" t="s">
        <v>3084</v>
      </c>
      <c r="P462" s="362"/>
      <c r="Q462" s="345" t="str">
        <f>IFERROR(VLOOKUP(ROWS($Q$3:Q462),$M$3:$N$1699,2,0),"")</f>
        <v/>
      </c>
      <c r="S462" t="str">
        <f>IF(ISNUMBER(SEARCH(ZAKL_DATA!$B$18,FU!$U462)),U462,"")</f>
        <v/>
      </c>
      <c r="T462" t="str">
        <f t="array" ref="T462">IFERROR(INDEX($S$3:$S$6255,SMALL(IF(ISNUMBER(SEARCH("",$S$3:$S$6255)),ROW($S$1:$S$6253),""),ROW(S460))),"")</f>
        <v/>
      </c>
      <c r="U462" t="s">
        <v>4186</v>
      </c>
      <c r="V462">
        <v>531197</v>
      </c>
    </row>
    <row r="463" spans="13:22" ht="12.75" customHeight="1">
      <c r="M463" s="361">
        <f>IF(ISNUMBER(SEARCH(ZAKL_DATA!$B$29,N463)),MAX($M$2:M462)+1,0)</f>
        <v>0</v>
      </c>
      <c r="N463" s="387" t="s">
        <v>1835</v>
      </c>
      <c r="O463" s="389" t="s">
        <v>3085</v>
      </c>
      <c r="P463" s="362"/>
      <c r="Q463" s="345" t="str">
        <f>IFERROR(VLOOKUP(ROWS($Q$3:Q463),$M$3:$N$1699,2,0),"")</f>
        <v/>
      </c>
      <c r="S463" t="str">
        <f>IF(ISNUMBER(SEARCH(ZAKL_DATA!$B$18,FU!$U463)),U463,"")</f>
        <v/>
      </c>
      <c r="T463" t="str">
        <f t="array" ref="T463">IFERROR(INDEX($S$3:$S$6255,SMALL(IF(ISNUMBER(SEARCH("",$S$3:$S$6255)),ROW($S$1:$S$6253),""),ROW(S461))),"")</f>
        <v/>
      </c>
      <c r="U463" t="s">
        <v>4187</v>
      </c>
      <c r="V463">
        <v>531201</v>
      </c>
    </row>
    <row r="464" spans="13:22" ht="12.75" customHeight="1">
      <c r="M464" s="361">
        <f>IF(ISNUMBER(SEARCH(ZAKL_DATA!$B$29,N464)),MAX($M$2:M463)+1,0)</f>
        <v>0</v>
      </c>
      <c r="N464" s="387" t="s">
        <v>1837</v>
      </c>
      <c r="O464" s="389" t="s">
        <v>3086</v>
      </c>
      <c r="P464" s="362"/>
      <c r="Q464" s="345" t="str">
        <f>IFERROR(VLOOKUP(ROWS($Q$3:Q464),$M$3:$N$1699,2,0),"")</f>
        <v/>
      </c>
      <c r="S464" t="str">
        <f>IF(ISNUMBER(SEARCH(ZAKL_DATA!$B$18,FU!$U464)),U464,"")</f>
        <v/>
      </c>
      <c r="T464" t="str">
        <f t="array" ref="T464">IFERROR(INDEX($S$3:$S$6255,SMALL(IF(ISNUMBER(SEARCH("",$S$3:$S$6255)),ROW($S$1:$S$6253),""),ROW(S462))),"")</f>
        <v/>
      </c>
      <c r="U464" t="s">
        <v>4188</v>
      </c>
      <c r="V464">
        <v>531219</v>
      </c>
    </row>
    <row r="465" spans="13:22" ht="12.75" customHeight="1">
      <c r="M465" s="361">
        <f>IF(ISNUMBER(SEARCH(ZAKL_DATA!$B$29,N465)),MAX($M$2:M464)+1,0)</f>
        <v>0</v>
      </c>
      <c r="N465" s="387" t="s">
        <v>1838</v>
      </c>
      <c r="O465" s="389" t="s">
        <v>3087</v>
      </c>
      <c r="P465" s="362"/>
      <c r="Q465" s="345" t="str">
        <f>IFERROR(VLOOKUP(ROWS($Q$3:Q465),$M$3:$N$1699,2,0),"")</f>
        <v/>
      </c>
      <c r="S465" t="str">
        <f>IF(ISNUMBER(SEARCH(ZAKL_DATA!$B$18,FU!$U465)),U465,"")</f>
        <v/>
      </c>
      <c r="T465" t="str">
        <f t="array" ref="T465">IFERROR(INDEX($S$3:$S$6255,SMALL(IF(ISNUMBER(SEARCH("",$S$3:$S$6255)),ROW($S$1:$S$6253),""),ROW(S463))),"")</f>
        <v/>
      </c>
      <c r="U465" t="s">
        <v>4189</v>
      </c>
      <c r="V465">
        <v>531227</v>
      </c>
    </row>
    <row r="466" spans="13:22" ht="12.75" customHeight="1">
      <c r="M466" s="361">
        <f>IF(ISNUMBER(SEARCH(ZAKL_DATA!$B$29,N466)),MAX($M$2:M465)+1,0)</f>
        <v>0</v>
      </c>
      <c r="N466" s="387" t="s">
        <v>1840</v>
      </c>
      <c r="O466" s="389" t="s">
        <v>3088</v>
      </c>
      <c r="P466" s="362"/>
      <c r="Q466" s="345" t="str">
        <f>IFERROR(VLOOKUP(ROWS($Q$3:Q466),$M$3:$N$1699,2,0),"")</f>
        <v/>
      </c>
      <c r="S466" t="str">
        <f>IF(ISNUMBER(SEARCH(ZAKL_DATA!$B$18,FU!$U466)),U466,"")</f>
        <v/>
      </c>
      <c r="T466" t="str">
        <f t="array" ref="T466">IFERROR(INDEX($S$3:$S$6255,SMALL(IF(ISNUMBER(SEARCH("",$S$3:$S$6255)),ROW($S$1:$S$6253),""),ROW(S464))),"")</f>
        <v/>
      </c>
      <c r="U466" t="s">
        <v>4190</v>
      </c>
      <c r="V466">
        <v>531235</v>
      </c>
    </row>
    <row r="467" spans="13:22" ht="12.75" customHeight="1">
      <c r="M467" s="361">
        <f>IF(ISNUMBER(SEARCH(ZAKL_DATA!$B$29,N467)),MAX($M$2:M466)+1,0)</f>
        <v>0</v>
      </c>
      <c r="N467" s="387" t="s">
        <v>1841</v>
      </c>
      <c r="O467" s="389" t="s">
        <v>3089</v>
      </c>
      <c r="P467" s="362"/>
      <c r="Q467" s="345" t="str">
        <f>IFERROR(VLOOKUP(ROWS($Q$3:Q467),$M$3:$N$1699,2,0),"")</f>
        <v/>
      </c>
      <c r="S467" t="str">
        <f>IF(ISNUMBER(SEARCH(ZAKL_DATA!$B$18,FU!$U467)),U467,"")</f>
        <v/>
      </c>
      <c r="T467" t="str">
        <f t="array" ref="T467">IFERROR(INDEX($S$3:$S$6255,SMALL(IF(ISNUMBER(SEARCH("",$S$3:$S$6255)),ROW($S$1:$S$6253),""),ROW(S465))),"")</f>
        <v/>
      </c>
      <c r="U467" t="s">
        <v>4191</v>
      </c>
      <c r="V467">
        <v>531243</v>
      </c>
    </row>
    <row r="468" spans="13:22" ht="12.75" customHeight="1">
      <c r="M468" s="361">
        <f>IF(ISNUMBER(SEARCH(ZAKL_DATA!$B$29,N468)),MAX($M$2:M467)+1,0)</f>
        <v>0</v>
      </c>
      <c r="N468" s="387" t="s">
        <v>1842</v>
      </c>
      <c r="O468" s="389" t="s">
        <v>3090</v>
      </c>
      <c r="P468" s="362"/>
      <c r="Q468" s="345" t="str">
        <f>IFERROR(VLOOKUP(ROWS($Q$3:Q468),$M$3:$N$1699,2,0),"")</f>
        <v/>
      </c>
      <c r="S468" t="str">
        <f>IF(ISNUMBER(SEARCH(ZAKL_DATA!$B$18,FU!$U468)),U468,"")</f>
        <v/>
      </c>
      <c r="T468" t="str">
        <f t="array" ref="T468">IFERROR(INDEX($S$3:$S$6255,SMALL(IF(ISNUMBER(SEARCH("",$S$3:$S$6255)),ROW($S$1:$S$6253),""),ROW(S466))),"")</f>
        <v/>
      </c>
      <c r="U468" t="s">
        <v>4191</v>
      </c>
      <c r="V468">
        <v>531251</v>
      </c>
    </row>
    <row r="469" spans="13:22" ht="12.75" customHeight="1">
      <c r="M469" s="361">
        <f>IF(ISNUMBER(SEARCH(ZAKL_DATA!$B$29,N469)),MAX($M$2:M468)+1,0)</f>
        <v>0</v>
      </c>
      <c r="N469" s="387" t="s">
        <v>1843</v>
      </c>
      <c r="O469" s="389" t="s">
        <v>3091</v>
      </c>
      <c r="P469" s="362"/>
      <c r="Q469" s="345" t="str">
        <f>IFERROR(VLOOKUP(ROWS($Q$3:Q469),$M$3:$N$1699,2,0),"")</f>
        <v/>
      </c>
      <c r="S469" t="str">
        <f>IF(ISNUMBER(SEARCH(ZAKL_DATA!$B$18,FU!$U469)),U469,"")</f>
        <v/>
      </c>
      <c r="T469" t="str">
        <f t="array" ref="T469">IFERROR(INDEX($S$3:$S$6255,SMALL(IF(ISNUMBER(SEARCH("",$S$3:$S$6255)),ROW($S$1:$S$6253),""),ROW(S467))),"")</f>
        <v/>
      </c>
      <c r="U469" t="s">
        <v>4192</v>
      </c>
      <c r="V469">
        <v>531260</v>
      </c>
    </row>
    <row r="470" spans="13:22" ht="12.75" customHeight="1">
      <c r="M470" s="361">
        <f>IF(ISNUMBER(SEARCH(ZAKL_DATA!$B$29,N470)),MAX($M$2:M469)+1,0)</f>
        <v>0</v>
      </c>
      <c r="N470" s="387" t="s">
        <v>1851</v>
      </c>
      <c r="O470" s="389" t="s">
        <v>3092</v>
      </c>
      <c r="P470" s="362"/>
      <c r="Q470" s="345" t="str">
        <f>IFERROR(VLOOKUP(ROWS($Q$3:Q470),$M$3:$N$1699,2,0),"")</f>
        <v/>
      </c>
      <c r="S470" t="str">
        <f>IF(ISNUMBER(SEARCH(ZAKL_DATA!$B$18,FU!$U470)),U470,"")</f>
        <v/>
      </c>
      <c r="T470" t="str">
        <f t="array" ref="T470">IFERROR(INDEX($S$3:$S$6255,SMALL(IF(ISNUMBER(SEARCH("",$S$3:$S$6255)),ROW($S$1:$S$6253),""),ROW(S468))),"")</f>
        <v/>
      </c>
      <c r="U470" t="s">
        <v>4193</v>
      </c>
      <c r="V470">
        <v>531278</v>
      </c>
    </row>
    <row r="471" spans="13:22" ht="12.75" customHeight="1">
      <c r="M471" s="361">
        <f>IF(ISNUMBER(SEARCH(ZAKL_DATA!$B$29,N471)),MAX($M$2:M470)+1,0)</f>
        <v>0</v>
      </c>
      <c r="N471" s="387" t="s">
        <v>1852</v>
      </c>
      <c r="O471" s="389" t="s">
        <v>3093</v>
      </c>
      <c r="P471" s="362"/>
      <c r="Q471" s="345" t="str">
        <f>IFERROR(VLOOKUP(ROWS($Q$3:Q471),$M$3:$N$1699,2,0),"")</f>
        <v/>
      </c>
      <c r="S471" t="str">
        <f>IF(ISNUMBER(SEARCH(ZAKL_DATA!$B$18,FU!$U471)),U471,"")</f>
        <v/>
      </c>
      <c r="T471" t="str">
        <f t="array" ref="T471">IFERROR(INDEX($S$3:$S$6255,SMALL(IF(ISNUMBER(SEARCH("",$S$3:$S$6255)),ROW($S$1:$S$6253),""),ROW(S469))),"")</f>
        <v/>
      </c>
      <c r="U471" t="s">
        <v>4194</v>
      </c>
      <c r="V471">
        <v>531286</v>
      </c>
    </row>
    <row r="472" spans="13:22" ht="12.75" customHeight="1">
      <c r="M472" s="361">
        <f>IF(ISNUMBER(SEARCH(ZAKL_DATA!$B$29,N472)),MAX($M$2:M471)+1,0)</f>
        <v>0</v>
      </c>
      <c r="N472" s="387" t="s">
        <v>1854</v>
      </c>
      <c r="O472" s="389" t="s">
        <v>3094</v>
      </c>
      <c r="P472" s="362"/>
      <c r="Q472" s="345" t="str">
        <f>IFERROR(VLOOKUP(ROWS($Q$3:Q472),$M$3:$N$1699,2,0),"")</f>
        <v/>
      </c>
      <c r="S472" t="str">
        <f>IF(ISNUMBER(SEARCH(ZAKL_DATA!$B$18,FU!$U472)),U472,"")</f>
        <v/>
      </c>
      <c r="T472" t="str">
        <f t="array" ref="T472">IFERROR(INDEX($S$3:$S$6255,SMALL(IF(ISNUMBER(SEARCH("",$S$3:$S$6255)),ROW($S$1:$S$6253),""),ROW(S470))),"")</f>
        <v/>
      </c>
      <c r="U472" t="s">
        <v>4195</v>
      </c>
      <c r="V472">
        <v>531294</v>
      </c>
    </row>
    <row r="473" spans="13:22" ht="12.75" customHeight="1">
      <c r="M473" s="361">
        <f>IF(ISNUMBER(SEARCH(ZAKL_DATA!$B$29,N473)),MAX($M$2:M472)+1,0)</f>
        <v>0</v>
      </c>
      <c r="N473" s="387" t="s">
        <v>1855</v>
      </c>
      <c r="O473" s="389" t="s">
        <v>3095</v>
      </c>
      <c r="P473" s="362"/>
      <c r="Q473" s="345" t="str">
        <f>IFERROR(VLOOKUP(ROWS($Q$3:Q473),$M$3:$N$1699,2,0),"")</f>
        <v/>
      </c>
      <c r="S473" t="str">
        <f>IF(ISNUMBER(SEARCH(ZAKL_DATA!$B$18,FU!$U473)),U473,"")</f>
        <v/>
      </c>
      <c r="T473" t="str">
        <f t="array" ref="T473">IFERROR(INDEX($S$3:$S$6255,SMALL(IF(ISNUMBER(SEARCH("",$S$3:$S$6255)),ROW($S$1:$S$6253),""),ROW(S471))),"")</f>
        <v/>
      </c>
      <c r="U473" t="s">
        <v>4196</v>
      </c>
      <c r="V473">
        <v>531308</v>
      </c>
    </row>
    <row r="474" spans="13:22" ht="12.75" customHeight="1">
      <c r="M474" s="361">
        <f>IF(ISNUMBER(SEARCH(ZAKL_DATA!$B$29,N474)),MAX($M$2:M473)+1,0)</f>
        <v>0</v>
      </c>
      <c r="N474" s="387" t="s">
        <v>1856</v>
      </c>
      <c r="O474" s="389" t="s">
        <v>3096</v>
      </c>
      <c r="P474" s="362"/>
      <c r="Q474" s="345" t="str">
        <f>IFERROR(VLOOKUP(ROWS($Q$3:Q474),$M$3:$N$1699,2,0),"")</f>
        <v/>
      </c>
      <c r="S474" t="str">
        <f>IF(ISNUMBER(SEARCH(ZAKL_DATA!$B$18,FU!$U474)),U474,"")</f>
        <v/>
      </c>
      <c r="T474" t="str">
        <f t="array" ref="T474">IFERROR(INDEX($S$3:$S$6255,SMALL(IF(ISNUMBER(SEARCH("",$S$3:$S$6255)),ROW($S$1:$S$6253),""),ROW(S472))),"")</f>
        <v/>
      </c>
      <c r="U474" t="s">
        <v>4197</v>
      </c>
      <c r="V474">
        <v>531316</v>
      </c>
    </row>
    <row r="475" spans="13:22" ht="12.75" customHeight="1">
      <c r="M475" s="361">
        <f>IF(ISNUMBER(SEARCH(ZAKL_DATA!$B$29,N475)),MAX($M$2:M474)+1,0)</f>
        <v>0</v>
      </c>
      <c r="N475" s="387" t="s">
        <v>1857</v>
      </c>
      <c r="O475" s="389" t="s">
        <v>3097</v>
      </c>
      <c r="P475" s="362"/>
      <c r="Q475" s="345" t="str">
        <f>IFERROR(VLOOKUP(ROWS($Q$3:Q475),$M$3:$N$1699,2,0),"")</f>
        <v/>
      </c>
      <c r="S475" t="str">
        <f>IF(ISNUMBER(SEARCH(ZAKL_DATA!$B$18,FU!$U475)),U475,"")</f>
        <v/>
      </c>
      <c r="T475" t="str">
        <f t="array" ref="T475">IFERROR(INDEX($S$3:$S$6255,SMALL(IF(ISNUMBER(SEARCH("",$S$3:$S$6255)),ROW($S$1:$S$6253),""),ROW(S473))),"")</f>
        <v/>
      </c>
      <c r="U475" t="s">
        <v>4197</v>
      </c>
      <c r="V475">
        <v>531324</v>
      </c>
    </row>
    <row r="476" spans="13:22" ht="12.75" customHeight="1">
      <c r="M476" s="361">
        <f>IF(ISNUMBER(SEARCH(ZAKL_DATA!$B$29,N476)),MAX($M$2:M475)+1,0)</f>
        <v>0</v>
      </c>
      <c r="N476" s="387" t="s">
        <v>1860</v>
      </c>
      <c r="O476" s="389" t="s">
        <v>3098</v>
      </c>
      <c r="P476" s="362"/>
      <c r="Q476" s="345" t="str">
        <f>IFERROR(VLOOKUP(ROWS($Q$3:Q476),$M$3:$N$1699,2,0),"")</f>
        <v/>
      </c>
      <c r="S476" t="str">
        <f>IF(ISNUMBER(SEARCH(ZAKL_DATA!$B$18,FU!$U476)),U476,"")</f>
        <v/>
      </c>
      <c r="T476" t="str">
        <f t="array" ref="T476">IFERROR(INDEX($S$3:$S$6255,SMALL(IF(ISNUMBER(SEARCH("",$S$3:$S$6255)),ROW($S$1:$S$6253),""),ROW(S474))),"")</f>
        <v/>
      </c>
      <c r="U476" t="s">
        <v>4198</v>
      </c>
      <c r="V476">
        <v>531332</v>
      </c>
    </row>
    <row r="477" spans="13:22" ht="12.75" customHeight="1">
      <c r="M477" s="361">
        <f>IF(ISNUMBER(SEARCH(ZAKL_DATA!$B$29,N477)),MAX($M$2:M476)+1,0)</f>
        <v>0</v>
      </c>
      <c r="N477" s="387" t="s">
        <v>1861</v>
      </c>
      <c r="O477" s="389" t="s">
        <v>3099</v>
      </c>
      <c r="P477" s="362"/>
      <c r="Q477" s="345" t="str">
        <f>IFERROR(VLOOKUP(ROWS($Q$3:Q477),$M$3:$N$1699,2,0),"")</f>
        <v/>
      </c>
      <c r="S477" t="str">
        <f>IF(ISNUMBER(SEARCH(ZAKL_DATA!$B$18,FU!$U477)),U477,"")</f>
        <v/>
      </c>
      <c r="T477" t="str">
        <f t="array" ref="T477">IFERROR(INDEX($S$3:$S$6255,SMALL(IF(ISNUMBER(SEARCH("",$S$3:$S$6255)),ROW($S$1:$S$6253),""),ROW(S475))),"")</f>
        <v/>
      </c>
      <c r="U477" t="s">
        <v>4199</v>
      </c>
      <c r="V477">
        <v>531341</v>
      </c>
    </row>
    <row r="478" spans="13:22" ht="12.75" customHeight="1">
      <c r="M478" s="361">
        <f>IF(ISNUMBER(SEARCH(ZAKL_DATA!$B$29,N478)),MAX($M$2:M477)+1,0)</f>
        <v>0</v>
      </c>
      <c r="N478" s="387" t="s">
        <v>1862</v>
      </c>
      <c r="O478" s="389" t="s">
        <v>3100</v>
      </c>
      <c r="P478" s="362"/>
      <c r="Q478" s="345" t="str">
        <f>IFERROR(VLOOKUP(ROWS($Q$3:Q478),$M$3:$N$1699,2,0),"")</f>
        <v/>
      </c>
      <c r="S478" t="str">
        <f>IF(ISNUMBER(SEARCH(ZAKL_DATA!$B$18,FU!$U478)),U478,"")</f>
        <v/>
      </c>
      <c r="T478" t="str">
        <f t="array" ref="T478">IFERROR(INDEX($S$3:$S$6255,SMALL(IF(ISNUMBER(SEARCH("",$S$3:$S$6255)),ROW($S$1:$S$6253),""),ROW(S476))),"")</f>
        <v/>
      </c>
      <c r="U478" t="s">
        <v>4199</v>
      </c>
      <c r="V478">
        <v>531359</v>
      </c>
    </row>
    <row r="479" spans="13:22" ht="12.75" customHeight="1">
      <c r="M479" s="361">
        <f>IF(ISNUMBER(SEARCH(ZAKL_DATA!$B$29,N479)),MAX($M$2:M478)+1,0)</f>
        <v>0</v>
      </c>
      <c r="N479" s="387" t="s">
        <v>1863</v>
      </c>
      <c r="O479" s="389" t="s">
        <v>3101</v>
      </c>
      <c r="P479" s="362"/>
      <c r="Q479" s="345" t="str">
        <f>IFERROR(VLOOKUP(ROWS($Q$3:Q479),$M$3:$N$1699,2,0),"")</f>
        <v/>
      </c>
      <c r="S479" t="str">
        <f>IF(ISNUMBER(SEARCH(ZAKL_DATA!$B$18,FU!$U479)),U479,"")</f>
        <v/>
      </c>
      <c r="T479" t="str">
        <f t="array" ref="T479">IFERROR(INDEX($S$3:$S$6255,SMALL(IF(ISNUMBER(SEARCH("",$S$3:$S$6255)),ROW($S$1:$S$6253),""),ROW(S477))),"")</f>
        <v/>
      </c>
      <c r="U479" t="s">
        <v>4200</v>
      </c>
      <c r="V479">
        <v>531367</v>
      </c>
    </row>
    <row r="480" spans="13:22" ht="12.75" customHeight="1">
      <c r="M480" s="361">
        <f>IF(ISNUMBER(SEARCH(ZAKL_DATA!$B$29,N480)),MAX($M$2:M479)+1,0)</f>
        <v>0</v>
      </c>
      <c r="N480" s="387" t="s">
        <v>1864</v>
      </c>
      <c r="O480" s="389" t="s">
        <v>3102</v>
      </c>
      <c r="P480" s="362"/>
      <c r="Q480" s="345" t="str">
        <f>IFERROR(VLOOKUP(ROWS($Q$3:Q480),$M$3:$N$1699,2,0),"")</f>
        <v/>
      </c>
      <c r="S480" t="str">
        <f>IF(ISNUMBER(SEARCH(ZAKL_DATA!$B$18,FU!$U480)),U480,"")</f>
        <v/>
      </c>
      <c r="T480" t="str">
        <f t="array" ref="T480">IFERROR(INDEX($S$3:$S$6255,SMALL(IF(ISNUMBER(SEARCH("",$S$3:$S$6255)),ROW($S$1:$S$6253),""),ROW(S478))),"")</f>
        <v/>
      </c>
      <c r="U480" t="s">
        <v>4201</v>
      </c>
      <c r="V480">
        <v>531375</v>
      </c>
    </row>
    <row r="481" spans="13:22" ht="12.75" customHeight="1">
      <c r="M481" s="361">
        <f>IF(ISNUMBER(SEARCH(ZAKL_DATA!$B$29,N481)),MAX($M$2:M480)+1,0)</f>
        <v>0</v>
      </c>
      <c r="N481" s="387" t="s">
        <v>1867</v>
      </c>
      <c r="O481" s="389" t="s">
        <v>3103</v>
      </c>
      <c r="P481" s="362"/>
      <c r="Q481" s="345" t="str">
        <f>IFERROR(VLOOKUP(ROWS($Q$3:Q481),$M$3:$N$1699,2,0),"")</f>
        <v/>
      </c>
      <c r="S481" t="str">
        <f>IF(ISNUMBER(SEARCH(ZAKL_DATA!$B$18,FU!$U481)),U481,"")</f>
        <v/>
      </c>
      <c r="T481" t="str">
        <f t="array" ref="T481">IFERROR(INDEX($S$3:$S$6255,SMALL(IF(ISNUMBER(SEARCH("",$S$3:$S$6255)),ROW($S$1:$S$6253),""),ROW(S479))),"")</f>
        <v/>
      </c>
      <c r="U481" t="s">
        <v>4201</v>
      </c>
      <c r="V481">
        <v>531383</v>
      </c>
    </row>
    <row r="482" spans="13:22" ht="12.75" customHeight="1">
      <c r="M482" s="361">
        <f>IF(ISNUMBER(SEARCH(ZAKL_DATA!$B$29,N482)),MAX($M$2:M481)+1,0)</f>
        <v>0</v>
      </c>
      <c r="N482" s="387" t="s">
        <v>1868</v>
      </c>
      <c r="O482" s="389" t="s">
        <v>3104</v>
      </c>
      <c r="P482" s="362"/>
      <c r="Q482" s="345" t="str">
        <f>IFERROR(VLOOKUP(ROWS($Q$3:Q482),$M$3:$N$1699,2,0),"")</f>
        <v/>
      </c>
      <c r="S482" t="str">
        <f>IF(ISNUMBER(SEARCH(ZAKL_DATA!$B$18,FU!$U482)),U482,"")</f>
        <v/>
      </c>
      <c r="T482" t="str">
        <f t="array" ref="T482">IFERROR(INDEX($S$3:$S$6255,SMALL(IF(ISNUMBER(SEARCH("",$S$3:$S$6255)),ROW($S$1:$S$6253),""),ROW(S480))),"")</f>
        <v/>
      </c>
      <c r="U482" t="s">
        <v>4201</v>
      </c>
      <c r="V482">
        <v>531391</v>
      </c>
    </row>
    <row r="483" spans="13:22" ht="12.75" customHeight="1">
      <c r="M483" s="361">
        <f>IF(ISNUMBER(SEARCH(ZAKL_DATA!$B$29,N483)),MAX($M$2:M482)+1,0)</f>
        <v>0</v>
      </c>
      <c r="N483" s="387" t="s">
        <v>3105</v>
      </c>
      <c r="O483" s="389" t="s">
        <v>3106</v>
      </c>
      <c r="P483" s="362"/>
      <c r="Q483" s="345" t="str">
        <f>IFERROR(VLOOKUP(ROWS($Q$3:Q483),$M$3:$N$1699,2,0),"")</f>
        <v/>
      </c>
      <c r="S483" t="str">
        <f>IF(ISNUMBER(SEARCH(ZAKL_DATA!$B$18,FU!$U483)),U483,"")</f>
        <v/>
      </c>
      <c r="T483" t="str">
        <f t="array" ref="T483">IFERROR(INDEX($S$3:$S$6255,SMALL(IF(ISNUMBER(SEARCH("",$S$3:$S$6255)),ROW($S$1:$S$6253),""),ROW(S481))),"")</f>
        <v/>
      </c>
      <c r="U483" t="s">
        <v>4201</v>
      </c>
      <c r="V483">
        <v>531405</v>
      </c>
    </row>
    <row r="484" spans="13:22" ht="12.75" customHeight="1">
      <c r="M484" s="361">
        <f>IF(ISNUMBER(SEARCH(ZAKL_DATA!$B$29,N484)),MAX($M$2:M483)+1,0)</f>
        <v>0</v>
      </c>
      <c r="N484" s="387" t="s">
        <v>1870</v>
      </c>
      <c r="O484" s="389" t="s">
        <v>3107</v>
      </c>
      <c r="P484" s="362"/>
      <c r="Q484" s="345" t="str">
        <f>IFERROR(VLOOKUP(ROWS($Q$3:Q484),$M$3:$N$1699,2,0),"")</f>
        <v/>
      </c>
      <c r="S484" t="str">
        <f>IF(ISNUMBER(SEARCH(ZAKL_DATA!$B$18,FU!$U484)),U484,"")</f>
        <v/>
      </c>
      <c r="T484" t="str">
        <f t="array" ref="T484">IFERROR(INDEX($S$3:$S$6255,SMALL(IF(ISNUMBER(SEARCH("",$S$3:$S$6255)),ROW($S$1:$S$6253),""),ROW(S482))),"")</f>
        <v/>
      </c>
      <c r="U484" t="s">
        <v>4201</v>
      </c>
      <c r="V484">
        <v>531413</v>
      </c>
    </row>
    <row r="485" spans="13:22" ht="12.75" customHeight="1">
      <c r="M485" s="361">
        <f>IF(ISNUMBER(SEARCH(ZAKL_DATA!$B$29,N485)),MAX($M$2:M484)+1,0)</f>
        <v>0</v>
      </c>
      <c r="N485" s="387" t="s">
        <v>1871</v>
      </c>
      <c r="O485" s="389" t="s">
        <v>3108</v>
      </c>
      <c r="P485" s="362"/>
      <c r="Q485" s="345" t="str">
        <f>IFERROR(VLOOKUP(ROWS($Q$3:Q485),$M$3:$N$1699,2,0),"")</f>
        <v/>
      </c>
      <c r="S485" t="str">
        <f>IF(ISNUMBER(SEARCH(ZAKL_DATA!$B$18,FU!$U485)),U485,"")</f>
        <v/>
      </c>
      <c r="T485" t="str">
        <f t="array" ref="T485">IFERROR(INDEX($S$3:$S$6255,SMALL(IF(ISNUMBER(SEARCH("",$S$3:$S$6255)),ROW($S$1:$S$6253),""),ROW(S483))),"")</f>
        <v/>
      </c>
      <c r="U485" t="s">
        <v>4202</v>
      </c>
      <c r="V485">
        <v>531421</v>
      </c>
    </row>
    <row r="486" spans="13:22" ht="12.75" customHeight="1">
      <c r="M486" s="361">
        <f>IF(ISNUMBER(SEARCH(ZAKL_DATA!$B$29,N486)),MAX($M$2:M485)+1,0)</f>
        <v>0</v>
      </c>
      <c r="N486" s="387" t="s">
        <v>1872</v>
      </c>
      <c r="O486" s="389" t="s">
        <v>3109</v>
      </c>
      <c r="P486" s="362"/>
      <c r="Q486" s="345" t="str">
        <f>IFERROR(VLOOKUP(ROWS($Q$3:Q486),$M$3:$N$1699,2,0),"")</f>
        <v/>
      </c>
      <c r="S486" t="str">
        <f>IF(ISNUMBER(SEARCH(ZAKL_DATA!$B$18,FU!$U486)),U486,"")</f>
        <v/>
      </c>
      <c r="T486" t="str">
        <f t="array" ref="T486">IFERROR(INDEX($S$3:$S$6255,SMALL(IF(ISNUMBER(SEARCH("",$S$3:$S$6255)),ROW($S$1:$S$6253),""),ROW(S484))),"")</f>
        <v/>
      </c>
      <c r="U486" t="s">
        <v>4202</v>
      </c>
      <c r="V486">
        <v>531430</v>
      </c>
    </row>
    <row r="487" spans="13:22" ht="12.75" customHeight="1">
      <c r="M487" s="361">
        <f>IF(ISNUMBER(SEARCH(ZAKL_DATA!$B$29,N487)),MAX($M$2:M486)+1,0)</f>
        <v>0</v>
      </c>
      <c r="N487" s="387" t="s">
        <v>1873</v>
      </c>
      <c r="O487" s="389" t="s">
        <v>3110</v>
      </c>
      <c r="P487" s="362"/>
      <c r="Q487" s="345" t="str">
        <f>IFERROR(VLOOKUP(ROWS($Q$3:Q487),$M$3:$N$1699,2,0),"")</f>
        <v/>
      </c>
      <c r="S487" t="str">
        <f>IF(ISNUMBER(SEARCH(ZAKL_DATA!$B$18,FU!$U487)),U487,"")</f>
        <v/>
      </c>
      <c r="T487" t="str">
        <f t="array" ref="T487">IFERROR(INDEX($S$3:$S$6255,SMALL(IF(ISNUMBER(SEARCH("",$S$3:$S$6255)),ROW($S$1:$S$6253),""),ROW(S485))),"")</f>
        <v/>
      </c>
      <c r="U487" t="s">
        <v>4203</v>
      </c>
      <c r="V487">
        <v>531448</v>
      </c>
    </row>
    <row r="488" spans="13:22" ht="12.75" customHeight="1">
      <c r="M488" s="361">
        <f>IF(ISNUMBER(SEARCH(ZAKL_DATA!$B$29,N488)),MAX($M$2:M487)+1,0)</f>
        <v>0</v>
      </c>
      <c r="N488" s="387" t="s">
        <v>1875</v>
      </c>
      <c r="O488" s="389" t="s">
        <v>3111</v>
      </c>
      <c r="P488" s="362"/>
      <c r="Q488" s="345" t="str">
        <f>IFERROR(VLOOKUP(ROWS($Q$3:Q488),$M$3:$N$1699,2,0),"")</f>
        <v/>
      </c>
      <c r="S488" t="str">
        <f>IF(ISNUMBER(SEARCH(ZAKL_DATA!$B$18,FU!$U488)),U488,"")</f>
        <v/>
      </c>
      <c r="T488" t="str">
        <f t="array" ref="T488">IFERROR(INDEX($S$3:$S$6255,SMALL(IF(ISNUMBER(SEARCH("",$S$3:$S$6255)),ROW($S$1:$S$6253),""),ROW(S486))),"")</f>
        <v/>
      </c>
      <c r="U488" t="s">
        <v>4203</v>
      </c>
      <c r="V488">
        <v>531456</v>
      </c>
    </row>
    <row r="489" spans="13:22" ht="12.75" customHeight="1">
      <c r="M489" s="361">
        <f>IF(ISNUMBER(SEARCH(ZAKL_DATA!$B$29,N489)),MAX($M$2:M488)+1,0)</f>
        <v>0</v>
      </c>
      <c r="N489" s="387" t="s">
        <v>1876</v>
      </c>
      <c r="O489" s="389" t="s">
        <v>3112</v>
      </c>
      <c r="P489" s="362"/>
      <c r="Q489" s="345" t="str">
        <f>IFERROR(VLOOKUP(ROWS($Q$3:Q489),$M$3:$N$1699,2,0),"")</f>
        <v/>
      </c>
      <c r="S489" t="str">
        <f>IF(ISNUMBER(SEARCH(ZAKL_DATA!$B$18,FU!$U489)),U489,"")</f>
        <v/>
      </c>
      <c r="T489" t="str">
        <f t="array" ref="T489">IFERROR(INDEX($S$3:$S$6255,SMALL(IF(ISNUMBER(SEARCH("",$S$3:$S$6255)),ROW($S$1:$S$6253),""),ROW(S487))),"")</f>
        <v/>
      </c>
      <c r="U489" t="s">
        <v>4204</v>
      </c>
      <c r="V489">
        <v>531464</v>
      </c>
    </row>
    <row r="490" spans="13:22" ht="12.75" customHeight="1">
      <c r="M490" s="361">
        <f>IF(ISNUMBER(SEARCH(ZAKL_DATA!$B$29,N490)),MAX($M$2:M489)+1,0)</f>
        <v>0</v>
      </c>
      <c r="N490" s="387" t="s">
        <v>1878</v>
      </c>
      <c r="O490" s="389" t="s">
        <v>3113</v>
      </c>
      <c r="P490" s="362"/>
      <c r="Q490" s="345" t="str">
        <f>IFERROR(VLOOKUP(ROWS($Q$3:Q490),$M$3:$N$1699,2,0),"")</f>
        <v/>
      </c>
      <c r="S490" t="str">
        <f>IF(ISNUMBER(SEARCH(ZAKL_DATA!$B$18,FU!$U490)),U490,"")</f>
        <v/>
      </c>
      <c r="T490" t="str">
        <f t="array" ref="T490">IFERROR(INDEX($S$3:$S$6255,SMALL(IF(ISNUMBER(SEARCH("",$S$3:$S$6255)),ROW($S$1:$S$6253),""),ROW(S488))),"")</f>
        <v/>
      </c>
      <c r="U490" t="s">
        <v>4205</v>
      </c>
      <c r="V490">
        <v>531472</v>
      </c>
    </row>
    <row r="491" spans="13:22" ht="12.75" customHeight="1">
      <c r="M491" s="361">
        <f>IF(ISNUMBER(SEARCH(ZAKL_DATA!$B$29,N491)),MAX($M$2:M490)+1,0)</f>
        <v>0</v>
      </c>
      <c r="N491" s="387" t="s">
        <v>1879</v>
      </c>
      <c r="O491" s="389" t="s">
        <v>3114</v>
      </c>
      <c r="P491" s="362"/>
      <c r="Q491" s="345" t="str">
        <f>IFERROR(VLOOKUP(ROWS($Q$3:Q491),$M$3:$N$1699,2,0),"")</f>
        <v/>
      </c>
      <c r="S491" t="str">
        <f>IF(ISNUMBER(SEARCH(ZAKL_DATA!$B$18,FU!$U491)),U491,"")</f>
        <v/>
      </c>
      <c r="T491" t="str">
        <f t="array" ref="T491">IFERROR(INDEX($S$3:$S$6255,SMALL(IF(ISNUMBER(SEARCH("",$S$3:$S$6255)),ROW($S$1:$S$6253),""),ROW(S489))),"")</f>
        <v/>
      </c>
      <c r="U491" t="s">
        <v>4206</v>
      </c>
      <c r="V491">
        <v>531481</v>
      </c>
    </row>
    <row r="492" spans="13:22" ht="12.75" customHeight="1">
      <c r="M492" s="361">
        <f>IF(ISNUMBER(SEARCH(ZAKL_DATA!$B$29,N492)),MAX($M$2:M491)+1,0)</f>
        <v>0</v>
      </c>
      <c r="N492" s="387" t="s">
        <v>1880</v>
      </c>
      <c r="O492" s="389" t="s">
        <v>3115</v>
      </c>
      <c r="P492" s="362"/>
      <c r="Q492" s="345" t="str">
        <f>IFERROR(VLOOKUP(ROWS($Q$3:Q492),$M$3:$N$1699,2,0),"")</f>
        <v/>
      </c>
      <c r="S492" t="str">
        <f>IF(ISNUMBER(SEARCH(ZAKL_DATA!$B$18,FU!$U492)),U492,"")</f>
        <v/>
      </c>
      <c r="T492" t="str">
        <f t="array" ref="T492">IFERROR(INDEX($S$3:$S$6255,SMALL(IF(ISNUMBER(SEARCH("",$S$3:$S$6255)),ROW($S$1:$S$6253),""),ROW(S490))),"")</f>
        <v/>
      </c>
      <c r="U492" t="s">
        <v>4207</v>
      </c>
      <c r="V492">
        <v>531499</v>
      </c>
    </row>
    <row r="493" spans="13:22" ht="12.75" customHeight="1">
      <c r="M493" s="361">
        <f>IF(ISNUMBER(SEARCH(ZAKL_DATA!$B$29,N493)),MAX($M$2:M492)+1,0)</f>
        <v>0</v>
      </c>
      <c r="N493" s="387" t="s">
        <v>1881</v>
      </c>
      <c r="O493" s="389" t="s">
        <v>3116</v>
      </c>
      <c r="P493" s="362"/>
      <c r="Q493" s="345" t="str">
        <f>IFERROR(VLOOKUP(ROWS($Q$3:Q493),$M$3:$N$1699,2,0),"")</f>
        <v/>
      </c>
      <c r="S493" t="str">
        <f>IF(ISNUMBER(SEARCH(ZAKL_DATA!$B$18,FU!$U493)),U493,"")</f>
        <v/>
      </c>
      <c r="T493" t="str">
        <f t="array" ref="T493">IFERROR(INDEX($S$3:$S$6255,SMALL(IF(ISNUMBER(SEARCH("",$S$3:$S$6255)),ROW($S$1:$S$6253),""),ROW(S491))),"")</f>
        <v/>
      </c>
      <c r="U493" t="s">
        <v>4208</v>
      </c>
      <c r="V493">
        <v>531502</v>
      </c>
    </row>
    <row r="494" spans="13:22" ht="12.75" customHeight="1">
      <c r="M494" s="361">
        <f>IF(ISNUMBER(SEARCH(ZAKL_DATA!$B$29,N494)),MAX($M$2:M493)+1,0)</f>
        <v>0</v>
      </c>
      <c r="N494" s="387" t="s">
        <v>1882</v>
      </c>
      <c r="O494" s="389" t="s">
        <v>3117</v>
      </c>
      <c r="P494" s="362"/>
      <c r="Q494" s="345" t="str">
        <f>IFERROR(VLOOKUP(ROWS($Q$3:Q494),$M$3:$N$1699,2,0),"")</f>
        <v/>
      </c>
      <c r="S494" t="str">
        <f>IF(ISNUMBER(SEARCH(ZAKL_DATA!$B$18,FU!$U494)),U494,"")</f>
        <v/>
      </c>
      <c r="T494" t="str">
        <f t="array" ref="T494">IFERROR(INDEX($S$3:$S$6255,SMALL(IF(ISNUMBER(SEARCH("",$S$3:$S$6255)),ROW($S$1:$S$6253),""),ROW(S492))),"")</f>
        <v/>
      </c>
      <c r="U494" t="s">
        <v>4209</v>
      </c>
      <c r="V494">
        <v>531511</v>
      </c>
    </row>
    <row r="495" spans="13:22" ht="12.75" customHeight="1">
      <c r="M495" s="361">
        <f>IF(ISNUMBER(SEARCH(ZAKL_DATA!$B$29,N495)),MAX($M$2:M494)+1,0)</f>
        <v>0</v>
      </c>
      <c r="N495" s="387" t="s">
        <v>1883</v>
      </c>
      <c r="O495" s="389" t="s">
        <v>3118</v>
      </c>
      <c r="P495" s="362"/>
      <c r="Q495" s="345" t="str">
        <f>IFERROR(VLOOKUP(ROWS($Q$3:Q495),$M$3:$N$1699,2,0),"")</f>
        <v/>
      </c>
      <c r="S495" t="str">
        <f>IF(ISNUMBER(SEARCH(ZAKL_DATA!$B$18,FU!$U495)),U495,"")</f>
        <v/>
      </c>
      <c r="T495" t="str">
        <f t="array" ref="T495">IFERROR(INDEX($S$3:$S$6255,SMALL(IF(ISNUMBER(SEARCH("",$S$3:$S$6255)),ROW($S$1:$S$6253),""),ROW(S493))),"")</f>
        <v/>
      </c>
      <c r="U495" t="s">
        <v>4210</v>
      </c>
      <c r="V495">
        <v>531529</v>
      </c>
    </row>
    <row r="496" spans="13:22" ht="12.75" customHeight="1">
      <c r="M496" s="361">
        <f>IF(ISNUMBER(SEARCH(ZAKL_DATA!$B$29,N496)),MAX($M$2:M495)+1,0)</f>
        <v>0</v>
      </c>
      <c r="N496" s="387" t="s">
        <v>1886</v>
      </c>
      <c r="O496" s="389" t="s">
        <v>3119</v>
      </c>
      <c r="P496" s="362"/>
      <c r="Q496" s="345" t="str">
        <f>IFERROR(VLOOKUP(ROWS($Q$3:Q496),$M$3:$N$1699,2,0),"")</f>
        <v/>
      </c>
      <c r="S496" t="str">
        <f>IF(ISNUMBER(SEARCH(ZAKL_DATA!$B$18,FU!$U496)),U496,"")</f>
        <v/>
      </c>
      <c r="T496" t="str">
        <f t="array" ref="T496">IFERROR(INDEX($S$3:$S$6255,SMALL(IF(ISNUMBER(SEARCH("",$S$3:$S$6255)),ROW($S$1:$S$6253),""),ROW(S494))),"")</f>
        <v/>
      </c>
      <c r="U496" t="s">
        <v>4211</v>
      </c>
      <c r="V496">
        <v>531537</v>
      </c>
    </row>
    <row r="497" spans="13:22" ht="12.75" customHeight="1">
      <c r="M497" s="361">
        <f>IF(ISNUMBER(SEARCH(ZAKL_DATA!$B$29,N497)),MAX($M$2:M496)+1,0)</f>
        <v>0</v>
      </c>
      <c r="N497" s="387" t="s">
        <v>3120</v>
      </c>
      <c r="O497" s="389" t="s">
        <v>3121</v>
      </c>
      <c r="P497" s="362"/>
      <c r="Q497" s="345" t="str">
        <f>IFERROR(VLOOKUP(ROWS($Q$3:Q497),$M$3:$N$1699,2,0),"")</f>
        <v/>
      </c>
      <c r="S497" t="str">
        <f>IF(ISNUMBER(SEARCH(ZAKL_DATA!$B$18,FU!$U497)),U497,"")</f>
        <v/>
      </c>
      <c r="T497" t="str">
        <f t="array" ref="T497">IFERROR(INDEX($S$3:$S$6255,SMALL(IF(ISNUMBER(SEARCH("",$S$3:$S$6255)),ROW($S$1:$S$6253),""),ROW(S495))),"")</f>
        <v/>
      </c>
      <c r="U497" t="s">
        <v>4212</v>
      </c>
      <c r="V497">
        <v>531545</v>
      </c>
    </row>
    <row r="498" spans="13:22" ht="12.75" customHeight="1">
      <c r="M498" s="361">
        <f>IF(ISNUMBER(SEARCH(ZAKL_DATA!$B$29,N498)),MAX($M$2:M497)+1,0)</f>
        <v>0</v>
      </c>
      <c r="N498" s="387" t="s">
        <v>1892</v>
      </c>
      <c r="O498" s="389" t="s">
        <v>3122</v>
      </c>
      <c r="P498" s="362"/>
      <c r="Q498" s="345" t="str">
        <f>IFERROR(VLOOKUP(ROWS($Q$3:Q498),$M$3:$N$1699,2,0),"")</f>
        <v/>
      </c>
      <c r="S498" t="str">
        <f>IF(ISNUMBER(SEARCH(ZAKL_DATA!$B$18,FU!$U498)),U498,"")</f>
        <v/>
      </c>
      <c r="T498" t="str">
        <f t="array" ref="T498">IFERROR(INDEX($S$3:$S$6255,SMALL(IF(ISNUMBER(SEARCH("",$S$3:$S$6255)),ROW($S$1:$S$6253),""),ROW(S496))),"")</f>
        <v/>
      </c>
      <c r="U498" t="s">
        <v>4213</v>
      </c>
      <c r="V498">
        <v>531553</v>
      </c>
    </row>
    <row r="499" spans="13:22" ht="12.75" customHeight="1">
      <c r="M499" s="361">
        <f>IF(ISNUMBER(SEARCH(ZAKL_DATA!$B$29,N499)),MAX($M$2:M498)+1,0)</f>
        <v>0</v>
      </c>
      <c r="N499" s="387" t="s">
        <v>1893</v>
      </c>
      <c r="O499" s="389" t="s">
        <v>3123</v>
      </c>
      <c r="P499" s="362"/>
      <c r="Q499" s="345" t="str">
        <f>IFERROR(VLOOKUP(ROWS($Q$3:Q499),$M$3:$N$1699,2,0),"")</f>
        <v/>
      </c>
      <c r="S499" t="str">
        <f>IF(ISNUMBER(SEARCH(ZAKL_DATA!$B$18,FU!$U499)),U499,"")</f>
        <v/>
      </c>
      <c r="T499" t="str">
        <f t="array" ref="T499">IFERROR(INDEX($S$3:$S$6255,SMALL(IF(ISNUMBER(SEARCH("",$S$3:$S$6255)),ROW($S$1:$S$6253),""),ROW(S497))),"")</f>
        <v/>
      </c>
      <c r="U499" t="s">
        <v>4214</v>
      </c>
      <c r="V499">
        <v>531561</v>
      </c>
    </row>
    <row r="500" spans="13:22" ht="12.75" customHeight="1">
      <c r="M500" s="361">
        <f>IF(ISNUMBER(SEARCH(ZAKL_DATA!$B$29,N500)),MAX($M$2:M499)+1,0)</f>
        <v>0</v>
      </c>
      <c r="N500" s="387" t="s">
        <v>1894</v>
      </c>
      <c r="O500" s="389" t="s">
        <v>3124</v>
      </c>
      <c r="P500" s="362"/>
      <c r="Q500" s="345" t="str">
        <f>IFERROR(VLOOKUP(ROWS($Q$3:Q500),$M$3:$N$1699,2,0),"")</f>
        <v/>
      </c>
      <c r="S500" t="str">
        <f>IF(ISNUMBER(SEARCH(ZAKL_DATA!$B$18,FU!$U500)),U500,"")</f>
        <v/>
      </c>
      <c r="T500" t="str">
        <f t="array" ref="T500">IFERROR(INDEX($S$3:$S$6255,SMALL(IF(ISNUMBER(SEARCH("",$S$3:$S$6255)),ROW($S$1:$S$6253),""),ROW(S498))),"")</f>
        <v/>
      </c>
      <c r="U500" t="s">
        <v>4215</v>
      </c>
      <c r="V500">
        <v>531570</v>
      </c>
    </row>
    <row r="501" spans="13:22" ht="12.75" customHeight="1">
      <c r="M501" s="361">
        <f>IF(ISNUMBER(SEARCH(ZAKL_DATA!$B$29,N501)),MAX($M$2:M500)+1,0)</f>
        <v>0</v>
      </c>
      <c r="N501" s="387" t="s">
        <v>1895</v>
      </c>
      <c r="O501" s="389" t="s">
        <v>3125</v>
      </c>
      <c r="P501" s="362"/>
      <c r="Q501" s="345" t="str">
        <f>IFERROR(VLOOKUP(ROWS($Q$3:Q501),$M$3:$N$1699,2,0),"")</f>
        <v/>
      </c>
      <c r="S501" t="str">
        <f>IF(ISNUMBER(SEARCH(ZAKL_DATA!$B$18,FU!$U501)),U501,"")</f>
        <v/>
      </c>
      <c r="T501" t="str">
        <f t="array" ref="T501">IFERROR(INDEX($S$3:$S$6255,SMALL(IF(ISNUMBER(SEARCH("",$S$3:$S$6255)),ROW($S$1:$S$6253),""),ROW(S499))),"")</f>
        <v/>
      </c>
      <c r="U501" t="s">
        <v>4216</v>
      </c>
      <c r="V501">
        <v>531588</v>
      </c>
    </row>
    <row r="502" spans="13:22" ht="12.75" customHeight="1">
      <c r="M502" s="361">
        <f>IF(ISNUMBER(SEARCH(ZAKL_DATA!$B$29,N502)),MAX($M$2:M501)+1,0)</f>
        <v>0</v>
      </c>
      <c r="N502" s="387" t="s">
        <v>1897</v>
      </c>
      <c r="O502" s="389" t="s">
        <v>3126</v>
      </c>
      <c r="P502" s="362"/>
      <c r="Q502" s="345" t="str">
        <f>IFERROR(VLOOKUP(ROWS($Q$3:Q502),$M$3:$N$1699,2,0),"")</f>
        <v/>
      </c>
      <c r="S502" t="str">
        <f>IF(ISNUMBER(SEARCH(ZAKL_DATA!$B$18,FU!$U502)),U502,"")</f>
        <v/>
      </c>
      <c r="T502" t="str">
        <f t="array" ref="T502">IFERROR(INDEX($S$3:$S$6255,SMALL(IF(ISNUMBER(SEARCH("",$S$3:$S$6255)),ROW($S$1:$S$6253),""),ROW(S500))),"")</f>
        <v/>
      </c>
      <c r="U502" t="s">
        <v>4217</v>
      </c>
      <c r="V502">
        <v>531596</v>
      </c>
    </row>
    <row r="503" spans="13:22" ht="12.75" customHeight="1">
      <c r="M503" s="361">
        <f>IF(ISNUMBER(SEARCH(ZAKL_DATA!$B$29,N503)),MAX($M$2:M502)+1,0)</f>
        <v>0</v>
      </c>
      <c r="N503" s="387" t="s">
        <v>1898</v>
      </c>
      <c r="O503" s="389" t="s">
        <v>3127</v>
      </c>
      <c r="P503" s="362"/>
      <c r="Q503" s="345" t="str">
        <f>IFERROR(VLOOKUP(ROWS($Q$3:Q503),$M$3:$N$1699,2,0),"")</f>
        <v/>
      </c>
      <c r="S503" t="str">
        <f>IF(ISNUMBER(SEARCH(ZAKL_DATA!$B$18,FU!$U503)),U503,"")</f>
        <v/>
      </c>
      <c r="T503" t="str">
        <f t="array" ref="T503">IFERROR(INDEX($S$3:$S$6255,SMALL(IF(ISNUMBER(SEARCH("",$S$3:$S$6255)),ROW($S$1:$S$6253),""),ROW(S501))),"")</f>
        <v/>
      </c>
      <c r="U503" t="s">
        <v>4218</v>
      </c>
      <c r="V503">
        <v>531600</v>
      </c>
    </row>
    <row r="504" spans="13:22" ht="12.75" customHeight="1">
      <c r="M504" s="361">
        <f>IF(ISNUMBER(SEARCH(ZAKL_DATA!$B$29,N504)),MAX($M$2:M503)+1,0)</f>
        <v>0</v>
      </c>
      <c r="N504" s="387" t="s">
        <v>1899</v>
      </c>
      <c r="O504" s="389" t="s">
        <v>3128</v>
      </c>
      <c r="P504" s="362"/>
      <c r="Q504" s="345" t="str">
        <f>IFERROR(VLOOKUP(ROWS($Q$3:Q504),$M$3:$N$1699,2,0),"")</f>
        <v/>
      </c>
      <c r="S504" t="str">
        <f>IF(ISNUMBER(SEARCH(ZAKL_DATA!$B$18,FU!$U504)),U504,"")</f>
        <v/>
      </c>
      <c r="T504" t="str">
        <f t="array" ref="T504">IFERROR(INDEX($S$3:$S$6255,SMALL(IF(ISNUMBER(SEARCH("",$S$3:$S$6255)),ROW($S$1:$S$6253),""),ROW(S502))),"")</f>
        <v/>
      </c>
      <c r="U504" t="s">
        <v>4219</v>
      </c>
      <c r="V504">
        <v>531618</v>
      </c>
    </row>
    <row r="505" spans="13:22" ht="12.75" customHeight="1">
      <c r="M505" s="361">
        <f>IF(ISNUMBER(SEARCH(ZAKL_DATA!$B$29,N505)),MAX($M$2:M504)+1,0)</f>
        <v>0</v>
      </c>
      <c r="N505" s="387" t="s">
        <v>1900</v>
      </c>
      <c r="O505" s="389" t="s">
        <v>3129</v>
      </c>
      <c r="P505" s="362"/>
      <c r="Q505" s="345" t="str">
        <f>IFERROR(VLOOKUP(ROWS($Q$3:Q505),$M$3:$N$1699,2,0),"")</f>
        <v/>
      </c>
      <c r="S505" t="str">
        <f>IF(ISNUMBER(SEARCH(ZAKL_DATA!$B$18,FU!$U505)),U505,"")</f>
        <v/>
      </c>
      <c r="T505" t="str">
        <f t="array" ref="T505">IFERROR(INDEX($S$3:$S$6255,SMALL(IF(ISNUMBER(SEARCH("",$S$3:$S$6255)),ROW($S$1:$S$6253),""),ROW(S503))),"")</f>
        <v/>
      </c>
      <c r="U505" t="s">
        <v>4220</v>
      </c>
      <c r="V505">
        <v>531626</v>
      </c>
    </row>
    <row r="506" spans="13:22" ht="12.75" customHeight="1">
      <c r="M506" s="361">
        <f>IF(ISNUMBER(SEARCH(ZAKL_DATA!$B$29,N506)),MAX($M$2:M505)+1,0)</f>
        <v>0</v>
      </c>
      <c r="N506" s="387" t="s">
        <v>1901</v>
      </c>
      <c r="O506" s="389" t="s">
        <v>3130</v>
      </c>
      <c r="P506" s="362"/>
      <c r="Q506" s="345" t="str">
        <f>IFERROR(VLOOKUP(ROWS($Q$3:Q506),$M$3:$N$1699,2,0),"")</f>
        <v/>
      </c>
      <c r="S506" t="str">
        <f>IF(ISNUMBER(SEARCH(ZAKL_DATA!$B$18,FU!$U506)),U506,"")</f>
        <v/>
      </c>
      <c r="T506" t="str">
        <f t="array" ref="T506">IFERROR(INDEX($S$3:$S$6255,SMALL(IF(ISNUMBER(SEARCH("",$S$3:$S$6255)),ROW($S$1:$S$6253),""),ROW(S504))),"")</f>
        <v/>
      </c>
      <c r="U506" t="s">
        <v>4221</v>
      </c>
      <c r="V506">
        <v>531634</v>
      </c>
    </row>
    <row r="507" spans="13:22" ht="12.75" customHeight="1">
      <c r="M507" s="361">
        <f>IF(ISNUMBER(SEARCH(ZAKL_DATA!$B$29,N507)),MAX($M$2:M506)+1,0)</f>
        <v>0</v>
      </c>
      <c r="N507" s="387" t="s">
        <v>1902</v>
      </c>
      <c r="O507" s="389" t="s">
        <v>3131</v>
      </c>
      <c r="P507" s="362"/>
      <c r="Q507" s="345" t="str">
        <f>IFERROR(VLOOKUP(ROWS($Q$3:Q507),$M$3:$N$1699,2,0),"")</f>
        <v/>
      </c>
      <c r="S507" t="str">
        <f>IF(ISNUMBER(SEARCH(ZAKL_DATA!$B$18,FU!$U507)),U507,"")</f>
        <v/>
      </c>
      <c r="T507" t="str">
        <f t="array" ref="T507">IFERROR(INDEX($S$3:$S$6255,SMALL(IF(ISNUMBER(SEARCH("",$S$3:$S$6255)),ROW($S$1:$S$6253),""),ROW(S505))),"")</f>
        <v/>
      </c>
      <c r="U507" t="s">
        <v>4222</v>
      </c>
      <c r="V507">
        <v>531642</v>
      </c>
    </row>
    <row r="508" spans="13:22" ht="12.75" customHeight="1">
      <c r="M508" s="361">
        <f>IF(ISNUMBER(SEARCH(ZAKL_DATA!$B$29,N508)),MAX($M$2:M507)+1,0)</f>
        <v>0</v>
      </c>
      <c r="N508" s="387" t="s">
        <v>1904</v>
      </c>
      <c r="O508" s="389" t="s">
        <v>3132</v>
      </c>
      <c r="P508" s="362"/>
      <c r="Q508" s="345" t="str">
        <f>IFERROR(VLOOKUP(ROWS($Q$3:Q508),$M$3:$N$1699,2,0),"")</f>
        <v/>
      </c>
      <c r="S508" t="str">
        <f>IF(ISNUMBER(SEARCH(ZAKL_DATA!$B$18,FU!$U508)),U508,"")</f>
        <v/>
      </c>
      <c r="T508" t="str">
        <f t="array" ref="T508">IFERROR(INDEX($S$3:$S$6255,SMALL(IF(ISNUMBER(SEARCH("",$S$3:$S$6255)),ROW($S$1:$S$6253),""),ROW(S506))),"")</f>
        <v/>
      </c>
      <c r="U508" t="s">
        <v>4223</v>
      </c>
      <c r="V508">
        <v>531651</v>
      </c>
    </row>
    <row r="509" spans="13:22" ht="12.75" customHeight="1">
      <c r="M509" s="361">
        <f>IF(ISNUMBER(SEARCH(ZAKL_DATA!$B$29,N509)),MAX($M$2:M508)+1,0)</f>
        <v>0</v>
      </c>
      <c r="N509" s="387" t="s">
        <v>1908</v>
      </c>
      <c r="O509" s="389" t="s">
        <v>3133</v>
      </c>
      <c r="P509" s="362"/>
      <c r="Q509" s="345" t="str">
        <f>IFERROR(VLOOKUP(ROWS($Q$3:Q509),$M$3:$N$1699,2,0),"")</f>
        <v/>
      </c>
      <c r="S509" t="str">
        <f>IF(ISNUMBER(SEARCH(ZAKL_DATA!$B$18,FU!$U509)),U509,"")</f>
        <v/>
      </c>
      <c r="T509" t="str">
        <f t="array" ref="T509">IFERROR(INDEX($S$3:$S$6255,SMALL(IF(ISNUMBER(SEARCH("",$S$3:$S$6255)),ROW($S$1:$S$6253),""),ROW(S507))),"")</f>
        <v/>
      </c>
      <c r="U509" t="s">
        <v>4224</v>
      </c>
      <c r="V509">
        <v>531669</v>
      </c>
    </row>
    <row r="510" spans="13:22" ht="12.75" customHeight="1">
      <c r="M510" s="361">
        <f>IF(ISNUMBER(SEARCH(ZAKL_DATA!$B$29,N510)),MAX($M$2:M509)+1,0)</f>
        <v>0</v>
      </c>
      <c r="N510" s="387" t="s">
        <v>1911</v>
      </c>
      <c r="O510" s="389" t="s">
        <v>3134</v>
      </c>
      <c r="P510" s="362"/>
      <c r="Q510" s="345" t="str">
        <f>IFERROR(VLOOKUP(ROWS($Q$3:Q510),$M$3:$N$1699,2,0),"")</f>
        <v/>
      </c>
      <c r="S510" t="str">
        <f>IF(ISNUMBER(SEARCH(ZAKL_DATA!$B$18,FU!$U510)),U510,"")</f>
        <v/>
      </c>
      <c r="T510" t="str">
        <f t="array" ref="T510">IFERROR(INDEX($S$3:$S$6255,SMALL(IF(ISNUMBER(SEARCH("",$S$3:$S$6255)),ROW($S$1:$S$6253),""),ROW(S508))),"")</f>
        <v/>
      </c>
      <c r="U510" t="s">
        <v>4225</v>
      </c>
      <c r="V510">
        <v>531677</v>
      </c>
    </row>
    <row r="511" spans="13:22" ht="12.75" customHeight="1">
      <c r="M511" s="361">
        <f>IF(ISNUMBER(SEARCH(ZAKL_DATA!$B$29,N511)),MAX($M$2:M510)+1,0)</f>
        <v>0</v>
      </c>
      <c r="N511" s="387" t="s">
        <v>1912</v>
      </c>
      <c r="O511" s="389" t="s">
        <v>3135</v>
      </c>
      <c r="P511" s="362"/>
      <c r="Q511" s="345" t="str">
        <f>IFERROR(VLOOKUP(ROWS($Q$3:Q511),$M$3:$N$1699,2,0),"")</f>
        <v/>
      </c>
      <c r="S511" t="str">
        <f>IF(ISNUMBER(SEARCH(ZAKL_DATA!$B$18,FU!$U511)),U511,"")</f>
        <v/>
      </c>
      <c r="T511" t="str">
        <f t="array" ref="T511">IFERROR(INDEX($S$3:$S$6255,SMALL(IF(ISNUMBER(SEARCH("",$S$3:$S$6255)),ROW($S$1:$S$6253),""),ROW(S509))),"")</f>
        <v/>
      </c>
      <c r="U511" t="s">
        <v>4226</v>
      </c>
      <c r="V511">
        <v>531685</v>
      </c>
    </row>
    <row r="512" spans="13:22" ht="12.75" customHeight="1">
      <c r="M512" s="361">
        <f>IF(ISNUMBER(SEARCH(ZAKL_DATA!$B$29,N512)),MAX($M$2:M511)+1,0)</f>
        <v>0</v>
      </c>
      <c r="N512" s="387" t="s">
        <v>1915</v>
      </c>
      <c r="O512" s="389" t="s">
        <v>3136</v>
      </c>
      <c r="P512" s="362"/>
      <c r="Q512" s="345" t="str">
        <f>IFERROR(VLOOKUP(ROWS($Q$3:Q512),$M$3:$N$1699,2,0),"")</f>
        <v/>
      </c>
      <c r="S512" t="str">
        <f>IF(ISNUMBER(SEARCH(ZAKL_DATA!$B$18,FU!$U512)),U512,"")</f>
        <v/>
      </c>
      <c r="T512" t="str">
        <f t="array" ref="T512">IFERROR(INDEX($S$3:$S$6255,SMALL(IF(ISNUMBER(SEARCH("",$S$3:$S$6255)),ROW($S$1:$S$6253),""),ROW(S510))),"")</f>
        <v/>
      </c>
      <c r="U512" t="s">
        <v>4227</v>
      </c>
      <c r="V512">
        <v>531693</v>
      </c>
    </row>
    <row r="513" spans="13:22" ht="12.75" customHeight="1">
      <c r="M513" s="361">
        <f>IF(ISNUMBER(SEARCH(ZAKL_DATA!$B$29,N513)),MAX($M$2:M512)+1,0)</f>
        <v>0</v>
      </c>
      <c r="N513" s="387" t="s">
        <v>1916</v>
      </c>
      <c r="O513" s="389" t="s">
        <v>3137</v>
      </c>
      <c r="P513" s="362"/>
      <c r="Q513" s="345" t="str">
        <f>IFERROR(VLOOKUP(ROWS($Q$3:Q513),$M$3:$N$1699,2,0),"")</f>
        <v/>
      </c>
      <c r="S513" t="str">
        <f>IF(ISNUMBER(SEARCH(ZAKL_DATA!$B$18,FU!$U513)),U513,"")</f>
        <v/>
      </c>
      <c r="T513" t="str">
        <f t="array" ref="T513">IFERROR(INDEX($S$3:$S$6255,SMALL(IF(ISNUMBER(SEARCH("",$S$3:$S$6255)),ROW($S$1:$S$6253),""),ROW(S511))),"")</f>
        <v/>
      </c>
      <c r="U513" t="s">
        <v>4228</v>
      </c>
      <c r="V513">
        <v>531707</v>
      </c>
    </row>
    <row r="514" spans="13:22" ht="12.75" customHeight="1">
      <c r="M514" s="361">
        <f>IF(ISNUMBER(SEARCH(ZAKL_DATA!$B$29,N514)),MAX($M$2:M513)+1,0)</f>
        <v>0</v>
      </c>
      <c r="N514" s="387" t="s">
        <v>1918</v>
      </c>
      <c r="O514" s="389" t="s">
        <v>3138</v>
      </c>
      <c r="P514" s="362"/>
      <c r="Q514" s="345" t="str">
        <f>IFERROR(VLOOKUP(ROWS($Q$3:Q514),$M$3:$N$1699,2,0),"")</f>
        <v/>
      </c>
      <c r="S514" t="str">
        <f>IF(ISNUMBER(SEARCH(ZAKL_DATA!$B$18,FU!$U514)),U514,"")</f>
        <v/>
      </c>
      <c r="T514" t="str">
        <f t="array" ref="T514">IFERROR(INDEX($S$3:$S$6255,SMALL(IF(ISNUMBER(SEARCH("",$S$3:$S$6255)),ROW($S$1:$S$6253),""),ROW(S512))),"")</f>
        <v/>
      </c>
      <c r="U514" t="s">
        <v>4229</v>
      </c>
      <c r="V514">
        <v>531715</v>
      </c>
    </row>
    <row r="515" spans="13:22" ht="12.75" customHeight="1">
      <c r="M515" s="361">
        <f>IF(ISNUMBER(SEARCH(ZAKL_DATA!$B$29,N515)),MAX($M$2:M514)+1,0)</f>
        <v>0</v>
      </c>
      <c r="N515" s="387" t="s">
        <v>1919</v>
      </c>
      <c r="O515" s="389" t="s">
        <v>3139</v>
      </c>
      <c r="P515" s="362"/>
      <c r="Q515" s="345" t="str">
        <f>IFERROR(VLOOKUP(ROWS($Q$3:Q515),$M$3:$N$1699,2,0),"")</f>
        <v/>
      </c>
      <c r="S515" t="str">
        <f>IF(ISNUMBER(SEARCH(ZAKL_DATA!$B$18,FU!$U515)),U515,"")</f>
        <v/>
      </c>
      <c r="T515" t="str">
        <f t="array" ref="T515">IFERROR(INDEX($S$3:$S$6255,SMALL(IF(ISNUMBER(SEARCH("",$S$3:$S$6255)),ROW($S$1:$S$6253),""),ROW(S513))),"")</f>
        <v/>
      </c>
      <c r="U515" t="s">
        <v>4230</v>
      </c>
      <c r="V515">
        <v>531723</v>
      </c>
    </row>
    <row r="516" spans="13:22" ht="12.75" customHeight="1">
      <c r="M516" s="361">
        <f>IF(ISNUMBER(SEARCH(ZAKL_DATA!$B$29,N516)),MAX($M$2:M515)+1,0)</f>
        <v>0</v>
      </c>
      <c r="N516" s="387" t="s">
        <v>1923</v>
      </c>
      <c r="O516" s="389" t="s">
        <v>3140</v>
      </c>
      <c r="P516" s="362"/>
      <c r="Q516" s="345" t="str">
        <f>IFERROR(VLOOKUP(ROWS($Q$3:Q516),$M$3:$N$1699,2,0),"")</f>
        <v/>
      </c>
      <c r="S516" t="str">
        <f>IF(ISNUMBER(SEARCH(ZAKL_DATA!$B$18,FU!$U516)),U516,"")</f>
        <v/>
      </c>
      <c r="T516" t="str">
        <f t="array" ref="T516">IFERROR(INDEX($S$3:$S$6255,SMALL(IF(ISNUMBER(SEARCH("",$S$3:$S$6255)),ROW($S$1:$S$6253),""),ROW(S514))),"")</f>
        <v/>
      </c>
      <c r="U516" t="s">
        <v>4231</v>
      </c>
      <c r="V516">
        <v>531731</v>
      </c>
    </row>
    <row r="517" spans="13:22" ht="12.75" customHeight="1">
      <c r="M517" s="361">
        <f>IF(ISNUMBER(SEARCH(ZAKL_DATA!$B$29,N517)),MAX($M$2:M516)+1,0)</f>
        <v>0</v>
      </c>
      <c r="N517" s="387" t="s">
        <v>1924</v>
      </c>
      <c r="O517" s="389" t="s">
        <v>3141</v>
      </c>
      <c r="P517" s="362"/>
      <c r="Q517" s="345" t="str">
        <f>IFERROR(VLOOKUP(ROWS($Q$3:Q517),$M$3:$N$1699,2,0),"")</f>
        <v/>
      </c>
      <c r="S517" t="str">
        <f>IF(ISNUMBER(SEARCH(ZAKL_DATA!$B$18,FU!$U517)),U517,"")</f>
        <v/>
      </c>
      <c r="T517" t="str">
        <f t="array" ref="T517">IFERROR(INDEX($S$3:$S$6255,SMALL(IF(ISNUMBER(SEARCH("",$S$3:$S$6255)),ROW($S$1:$S$6253),""),ROW(S515))),"")</f>
        <v/>
      </c>
      <c r="U517" t="s">
        <v>4232</v>
      </c>
      <c r="V517">
        <v>531740</v>
      </c>
    </row>
    <row r="518" spans="13:22" ht="12.75" customHeight="1">
      <c r="M518" s="361">
        <f>IF(ISNUMBER(SEARCH(ZAKL_DATA!$B$29,N518)),MAX($M$2:M517)+1,0)</f>
        <v>0</v>
      </c>
      <c r="N518" s="387" t="s">
        <v>1926</v>
      </c>
      <c r="O518" s="389" t="s">
        <v>3142</v>
      </c>
      <c r="P518" s="362"/>
      <c r="Q518" s="345" t="str">
        <f>IFERROR(VLOOKUP(ROWS($Q$3:Q518),$M$3:$N$1699,2,0),"")</f>
        <v/>
      </c>
      <c r="S518" t="str">
        <f>IF(ISNUMBER(SEARCH(ZAKL_DATA!$B$18,FU!$U518)),U518,"")</f>
        <v/>
      </c>
      <c r="T518" t="str">
        <f t="array" ref="T518">IFERROR(INDEX($S$3:$S$6255,SMALL(IF(ISNUMBER(SEARCH("",$S$3:$S$6255)),ROW($S$1:$S$6253),""),ROW(S516))),"")</f>
        <v/>
      </c>
      <c r="U518" t="s">
        <v>4233</v>
      </c>
      <c r="V518">
        <v>531758</v>
      </c>
    </row>
    <row r="519" spans="13:22" ht="12.75" customHeight="1">
      <c r="M519" s="361">
        <f>IF(ISNUMBER(SEARCH(ZAKL_DATA!$B$29,N519)),MAX($M$2:M518)+1,0)</f>
        <v>0</v>
      </c>
      <c r="N519" s="387" t="s">
        <v>1927</v>
      </c>
      <c r="O519" s="389" t="s">
        <v>3143</v>
      </c>
      <c r="P519" s="362"/>
      <c r="Q519" s="345" t="str">
        <f>IFERROR(VLOOKUP(ROWS($Q$3:Q519),$M$3:$N$1699,2,0),"")</f>
        <v/>
      </c>
      <c r="S519" t="str">
        <f>IF(ISNUMBER(SEARCH(ZAKL_DATA!$B$18,FU!$U519)),U519,"")</f>
        <v/>
      </c>
      <c r="T519" t="str">
        <f t="array" ref="T519">IFERROR(INDEX($S$3:$S$6255,SMALL(IF(ISNUMBER(SEARCH("",$S$3:$S$6255)),ROW($S$1:$S$6253),""),ROW(S517))),"")</f>
        <v/>
      </c>
      <c r="U519" t="s">
        <v>4233</v>
      </c>
      <c r="V519">
        <v>531766</v>
      </c>
    </row>
    <row r="520" spans="13:22" ht="12.75" customHeight="1">
      <c r="M520" s="361">
        <f>IF(ISNUMBER(SEARCH(ZAKL_DATA!$B$29,N520)),MAX($M$2:M519)+1,0)</f>
        <v>0</v>
      </c>
      <c r="N520" s="387" t="s">
        <v>1928</v>
      </c>
      <c r="O520" s="389" t="s">
        <v>3144</v>
      </c>
      <c r="P520" s="362"/>
      <c r="Q520" s="345" t="str">
        <f>IFERROR(VLOOKUP(ROWS($Q$3:Q520),$M$3:$N$1699,2,0),"")</f>
        <v/>
      </c>
      <c r="S520" t="str">
        <f>IF(ISNUMBER(SEARCH(ZAKL_DATA!$B$18,FU!$U520)),U520,"")</f>
        <v/>
      </c>
      <c r="T520" t="str">
        <f t="array" ref="T520">IFERROR(INDEX($S$3:$S$6255,SMALL(IF(ISNUMBER(SEARCH("",$S$3:$S$6255)),ROW($S$1:$S$6253),""),ROW(S518))),"")</f>
        <v/>
      </c>
      <c r="U520" t="s">
        <v>4234</v>
      </c>
      <c r="V520">
        <v>531774</v>
      </c>
    </row>
    <row r="521" spans="13:22" ht="12.75" customHeight="1">
      <c r="M521" s="361">
        <f>IF(ISNUMBER(SEARCH(ZAKL_DATA!$B$29,N521)),MAX($M$2:M520)+1,0)</f>
        <v>0</v>
      </c>
      <c r="N521" s="387" t="s">
        <v>1930</v>
      </c>
      <c r="O521" s="389" t="s">
        <v>3145</v>
      </c>
      <c r="P521" s="362"/>
      <c r="Q521" s="345" t="str">
        <f>IFERROR(VLOOKUP(ROWS($Q$3:Q521),$M$3:$N$1699,2,0),"")</f>
        <v/>
      </c>
      <c r="S521" t="str">
        <f>IF(ISNUMBER(SEARCH(ZAKL_DATA!$B$18,FU!$U521)),U521,"")</f>
        <v/>
      </c>
      <c r="T521" t="str">
        <f t="array" ref="T521">IFERROR(INDEX($S$3:$S$6255,SMALL(IF(ISNUMBER(SEARCH("",$S$3:$S$6255)),ROW($S$1:$S$6253),""),ROW(S519))),"")</f>
        <v/>
      </c>
      <c r="U521" t="s">
        <v>4235</v>
      </c>
      <c r="V521">
        <v>531782</v>
      </c>
    </row>
    <row r="522" spans="13:22" ht="12.75" customHeight="1">
      <c r="M522" s="361">
        <f>IF(ISNUMBER(SEARCH(ZAKL_DATA!$B$29,N522)),MAX($M$2:M521)+1,0)</f>
        <v>0</v>
      </c>
      <c r="N522" s="387" t="s">
        <v>1931</v>
      </c>
      <c r="O522" s="389" t="s">
        <v>3146</v>
      </c>
      <c r="P522" s="362"/>
      <c r="Q522" s="345" t="str">
        <f>IFERROR(VLOOKUP(ROWS($Q$3:Q522),$M$3:$N$1699,2,0),"")</f>
        <v/>
      </c>
      <c r="S522" t="str">
        <f>IF(ISNUMBER(SEARCH(ZAKL_DATA!$B$18,FU!$U522)),U522,"")</f>
        <v/>
      </c>
      <c r="T522" t="str">
        <f t="array" ref="T522">IFERROR(INDEX($S$3:$S$6255,SMALL(IF(ISNUMBER(SEARCH("",$S$3:$S$6255)),ROW($S$1:$S$6253),""),ROW(S520))),"")</f>
        <v/>
      </c>
      <c r="U522" t="s">
        <v>4236</v>
      </c>
      <c r="V522">
        <v>531791</v>
      </c>
    </row>
    <row r="523" spans="13:22" ht="12.75" customHeight="1">
      <c r="M523" s="361">
        <f>IF(ISNUMBER(SEARCH(ZAKL_DATA!$B$29,N523)),MAX($M$2:M522)+1,0)</f>
        <v>0</v>
      </c>
      <c r="N523" s="387" t="s">
        <v>1932</v>
      </c>
      <c r="O523" s="389" t="s">
        <v>3147</v>
      </c>
      <c r="P523" s="362"/>
      <c r="Q523" s="345" t="str">
        <f>IFERROR(VLOOKUP(ROWS($Q$3:Q523),$M$3:$N$1699,2,0),"")</f>
        <v/>
      </c>
      <c r="S523" t="str">
        <f>IF(ISNUMBER(SEARCH(ZAKL_DATA!$B$18,FU!$U523)),U523,"")</f>
        <v/>
      </c>
      <c r="T523" t="str">
        <f t="array" ref="T523">IFERROR(INDEX($S$3:$S$6255,SMALL(IF(ISNUMBER(SEARCH("",$S$3:$S$6255)),ROW($S$1:$S$6253),""),ROW(S521))),"")</f>
        <v/>
      </c>
      <c r="U523" t="s">
        <v>4237</v>
      </c>
      <c r="V523">
        <v>531804</v>
      </c>
    </row>
    <row r="524" spans="13:22" ht="12.75" customHeight="1">
      <c r="M524" s="361">
        <f>IF(ISNUMBER(SEARCH(ZAKL_DATA!$B$29,N524)),MAX($M$2:M523)+1,0)</f>
        <v>0</v>
      </c>
      <c r="N524" s="387" t="s">
        <v>1933</v>
      </c>
      <c r="O524" s="389" t="s">
        <v>3148</v>
      </c>
      <c r="P524" s="362"/>
      <c r="Q524" s="345" t="str">
        <f>IFERROR(VLOOKUP(ROWS($Q$3:Q524),$M$3:$N$1699,2,0),"")</f>
        <v/>
      </c>
      <c r="S524" t="str">
        <f>IF(ISNUMBER(SEARCH(ZAKL_DATA!$B$18,FU!$U524)),U524,"")</f>
        <v/>
      </c>
      <c r="T524" t="str">
        <f t="array" ref="T524">IFERROR(INDEX($S$3:$S$6255,SMALL(IF(ISNUMBER(SEARCH("",$S$3:$S$6255)),ROW($S$1:$S$6253),""),ROW(S522))),"")</f>
        <v/>
      </c>
      <c r="U524" t="s">
        <v>4238</v>
      </c>
      <c r="V524">
        <v>531812</v>
      </c>
    </row>
    <row r="525" spans="13:22" ht="12.75" customHeight="1">
      <c r="M525" s="361">
        <f>IF(ISNUMBER(SEARCH(ZAKL_DATA!$B$29,N525)),MAX($M$2:M524)+1,0)</f>
        <v>0</v>
      </c>
      <c r="N525" s="387" t="s">
        <v>1934</v>
      </c>
      <c r="O525" s="389" t="s">
        <v>3149</v>
      </c>
      <c r="P525" s="362"/>
      <c r="Q525" s="345" t="str">
        <f>IFERROR(VLOOKUP(ROWS($Q$3:Q525),$M$3:$N$1699,2,0),"")</f>
        <v/>
      </c>
      <c r="S525" t="str">
        <f>IF(ISNUMBER(SEARCH(ZAKL_DATA!$B$18,FU!$U525)),U525,"")</f>
        <v/>
      </c>
      <c r="T525" t="str">
        <f t="array" ref="T525">IFERROR(INDEX($S$3:$S$6255,SMALL(IF(ISNUMBER(SEARCH("",$S$3:$S$6255)),ROW($S$1:$S$6253),""),ROW(S523))),"")</f>
        <v/>
      </c>
      <c r="U525" t="s">
        <v>4238</v>
      </c>
      <c r="V525">
        <v>531821</v>
      </c>
    </row>
    <row r="526" spans="13:22" ht="12.75" customHeight="1">
      <c r="M526" s="361">
        <f>IF(ISNUMBER(SEARCH(ZAKL_DATA!$B$29,N526)),MAX($M$2:M525)+1,0)</f>
        <v>0</v>
      </c>
      <c r="N526" s="387" t="s">
        <v>1937</v>
      </c>
      <c r="O526" s="389" t="s">
        <v>3150</v>
      </c>
      <c r="P526" s="362"/>
      <c r="Q526" s="345" t="str">
        <f>IFERROR(VLOOKUP(ROWS($Q$3:Q526),$M$3:$N$1699,2,0),"")</f>
        <v/>
      </c>
      <c r="S526" t="str">
        <f>IF(ISNUMBER(SEARCH(ZAKL_DATA!$B$18,FU!$U526)),U526,"")</f>
        <v/>
      </c>
      <c r="T526" t="str">
        <f t="array" ref="T526">IFERROR(INDEX($S$3:$S$6255,SMALL(IF(ISNUMBER(SEARCH("",$S$3:$S$6255)),ROW($S$1:$S$6253),""),ROW(S524))),"")</f>
        <v/>
      </c>
      <c r="U526" t="s">
        <v>4238</v>
      </c>
      <c r="V526">
        <v>531839</v>
      </c>
    </row>
    <row r="527" spans="13:22" ht="12.75" customHeight="1">
      <c r="M527" s="361">
        <f>IF(ISNUMBER(SEARCH(ZAKL_DATA!$B$29,N527)),MAX($M$2:M526)+1,0)</f>
        <v>0</v>
      </c>
      <c r="N527" s="387" t="s">
        <v>1938</v>
      </c>
      <c r="O527" s="389" t="s">
        <v>3151</v>
      </c>
      <c r="P527" s="362"/>
      <c r="Q527" s="345" t="str">
        <f>IFERROR(VLOOKUP(ROWS($Q$3:Q527),$M$3:$N$1699,2,0),"")</f>
        <v/>
      </c>
      <c r="S527" t="str">
        <f>IF(ISNUMBER(SEARCH(ZAKL_DATA!$B$18,FU!$U527)),U527,"")</f>
        <v/>
      </c>
      <c r="T527" t="str">
        <f t="array" ref="T527">IFERROR(INDEX($S$3:$S$6255,SMALL(IF(ISNUMBER(SEARCH("",$S$3:$S$6255)),ROW($S$1:$S$6253),""),ROW(S525))),"")</f>
        <v/>
      </c>
      <c r="U527" t="s">
        <v>4239</v>
      </c>
      <c r="V527">
        <v>531847</v>
      </c>
    </row>
    <row r="528" spans="13:22" ht="12.75" customHeight="1">
      <c r="M528" s="361">
        <f>IF(ISNUMBER(SEARCH(ZAKL_DATA!$B$29,N528)),MAX($M$2:M527)+1,0)</f>
        <v>0</v>
      </c>
      <c r="N528" s="387" t="s">
        <v>1942</v>
      </c>
      <c r="O528" s="389" t="s">
        <v>3152</v>
      </c>
      <c r="P528" s="362"/>
      <c r="Q528" s="345" t="str">
        <f>IFERROR(VLOOKUP(ROWS($Q$3:Q528),$M$3:$N$1699,2,0),"")</f>
        <v/>
      </c>
      <c r="S528" t="str">
        <f>IF(ISNUMBER(SEARCH(ZAKL_DATA!$B$18,FU!$U528)),U528,"")</f>
        <v/>
      </c>
      <c r="T528" t="str">
        <f t="array" ref="T528">IFERROR(INDEX($S$3:$S$6255,SMALL(IF(ISNUMBER(SEARCH("",$S$3:$S$6255)),ROW($S$1:$S$6253),""),ROW(S526))),"")</f>
        <v/>
      </c>
      <c r="U528" t="s">
        <v>4240</v>
      </c>
      <c r="V528">
        <v>531855</v>
      </c>
    </row>
    <row r="529" spans="13:22" ht="12.75" customHeight="1">
      <c r="M529" s="361">
        <f>IF(ISNUMBER(SEARCH(ZAKL_DATA!$B$29,N529)),MAX($M$2:M528)+1,0)</f>
        <v>0</v>
      </c>
      <c r="N529" s="387" t="s">
        <v>1943</v>
      </c>
      <c r="O529" s="389" t="s">
        <v>3153</v>
      </c>
      <c r="P529" s="362"/>
      <c r="Q529" s="345" t="str">
        <f>IFERROR(VLOOKUP(ROWS($Q$3:Q529),$M$3:$N$1699,2,0),"")</f>
        <v/>
      </c>
      <c r="S529" t="str">
        <f>IF(ISNUMBER(SEARCH(ZAKL_DATA!$B$18,FU!$U529)),U529,"")</f>
        <v/>
      </c>
      <c r="T529" t="str">
        <f t="array" ref="T529">IFERROR(INDEX($S$3:$S$6255,SMALL(IF(ISNUMBER(SEARCH("",$S$3:$S$6255)),ROW($S$1:$S$6253),""),ROW(S527))),"")</f>
        <v/>
      </c>
      <c r="U529" t="s">
        <v>4241</v>
      </c>
      <c r="V529">
        <v>531863</v>
      </c>
    </row>
    <row r="530" spans="13:22" ht="12.75" customHeight="1">
      <c r="M530" s="361">
        <f>IF(ISNUMBER(SEARCH(ZAKL_DATA!$B$29,N530)),MAX($M$2:M529)+1,0)</f>
        <v>0</v>
      </c>
      <c r="N530" s="387" t="s">
        <v>1948</v>
      </c>
      <c r="O530" s="389" t="s">
        <v>3154</v>
      </c>
      <c r="P530" s="362"/>
      <c r="Q530" s="345" t="str">
        <f>IFERROR(VLOOKUP(ROWS($Q$3:Q530),$M$3:$N$1699,2,0),"")</f>
        <v/>
      </c>
      <c r="S530" t="str">
        <f>IF(ISNUMBER(SEARCH(ZAKL_DATA!$B$18,FU!$U530)),U530,"")</f>
        <v/>
      </c>
      <c r="T530" t="str">
        <f t="array" ref="T530">IFERROR(INDEX($S$3:$S$6255,SMALL(IF(ISNUMBER(SEARCH("",$S$3:$S$6255)),ROW($S$1:$S$6253),""),ROW(S528))),"")</f>
        <v/>
      </c>
      <c r="U530" t="s">
        <v>4242</v>
      </c>
      <c r="V530">
        <v>531871</v>
      </c>
    </row>
    <row r="531" spans="13:22" ht="12.75" customHeight="1">
      <c r="M531" s="361">
        <f>IF(ISNUMBER(SEARCH(ZAKL_DATA!$B$29,N531)),MAX($M$2:M530)+1,0)</f>
        <v>0</v>
      </c>
      <c r="N531" s="387" t="s">
        <v>1949</v>
      </c>
      <c r="O531" s="389" t="s">
        <v>3155</v>
      </c>
      <c r="P531" s="362"/>
      <c r="Q531" s="345" t="str">
        <f>IFERROR(VLOOKUP(ROWS($Q$3:Q531),$M$3:$N$1699,2,0),"")</f>
        <v/>
      </c>
      <c r="S531" t="str">
        <f>IF(ISNUMBER(SEARCH(ZAKL_DATA!$B$18,FU!$U531)),U531,"")</f>
        <v/>
      </c>
      <c r="T531" t="str">
        <f t="array" ref="T531">IFERROR(INDEX($S$3:$S$6255,SMALL(IF(ISNUMBER(SEARCH("",$S$3:$S$6255)),ROW($S$1:$S$6253),""),ROW(S529))),"")</f>
        <v/>
      </c>
      <c r="U531" t="s">
        <v>4243</v>
      </c>
      <c r="V531">
        <v>531880</v>
      </c>
    </row>
    <row r="532" spans="13:22" ht="12.75" customHeight="1">
      <c r="M532" s="361">
        <f>IF(ISNUMBER(SEARCH(ZAKL_DATA!$B$29,N532)),MAX($M$2:M531)+1,0)</f>
        <v>0</v>
      </c>
      <c r="N532" s="387" t="s">
        <v>1951</v>
      </c>
      <c r="O532" s="389" t="s">
        <v>3156</v>
      </c>
      <c r="P532" s="362"/>
      <c r="Q532" s="345" t="str">
        <f>IFERROR(VLOOKUP(ROWS($Q$3:Q532),$M$3:$N$1699,2,0),"")</f>
        <v/>
      </c>
      <c r="S532" t="str">
        <f>IF(ISNUMBER(SEARCH(ZAKL_DATA!$B$18,FU!$U532)),U532,"")</f>
        <v/>
      </c>
      <c r="T532" t="str">
        <f t="array" ref="T532">IFERROR(INDEX($S$3:$S$6255,SMALL(IF(ISNUMBER(SEARCH("",$S$3:$S$6255)),ROW($S$1:$S$6253),""),ROW(S530))),"")</f>
        <v/>
      </c>
      <c r="U532" t="s">
        <v>4244</v>
      </c>
      <c r="V532">
        <v>531898</v>
      </c>
    </row>
    <row r="533" spans="13:22" ht="12.75" customHeight="1">
      <c r="M533" s="361">
        <f>IF(ISNUMBER(SEARCH(ZAKL_DATA!$B$29,N533)),MAX($M$2:M532)+1,0)</f>
        <v>0</v>
      </c>
      <c r="N533" s="387" t="s">
        <v>1952</v>
      </c>
      <c r="O533" s="389" t="s">
        <v>3157</v>
      </c>
      <c r="P533" s="362"/>
      <c r="Q533" s="345" t="str">
        <f>IFERROR(VLOOKUP(ROWS($Q$3:Q533),$M$3:$N$1699,2,0),"")</f>
        <v/>
      </c>
      <c r="S533" t="str">
        <f>IF(ISNUMBER(SEARCH(ZAKL_DATA!$B$18,FU!$U533)),U533,"")</f>
        <v/>
      </c>
      <c r="T533" t="str">
        <f t="array" ref="T533">IFERROR(INDEX($S$3:$S$6255,SMALL(IF(ISNUMBER(SEARCH("",$S$3:$S$6255)),ROW($S$1:$S$6253),""),ROW(S531))),"")</f>
        <v/>
      </c>
      <c r="U533" t="s">
        <v>4245</v>
      </c>
      <c r="V533">
        <v>531901</v>
      </c>
    </row>
    <row r="534" spans="13:22" ht="12.75" customHeight="1">
      <c r="M534" s="361">
        <f>IF(ISNUMBER(SEARCH(ZAKL_DATA!$B$29,N534)),MAX($M$2:M533)+1,0)</f>
        <v>0</v>
      </c>
      <c r="N534" s="387" t="s">
        <v>1953</v>
      </c>
      <c r="O534" s="389" t="s">
        <v>3158</v>
      </c>
      <c r="P534" s="362"/>
      <c r="Q534" s="345" t="str">
        <f>IFERROR(VLOOKUP(ROWS($Q$3:Q534),$M$3:$N$1699,2,0),"")</f>
        <v/>
      </c>
      <c r="S534" t="str">
        <f>IF(ISNUMBER(SEARCH(ZAKL_DATA!$B$18,FU!$U534)),U534,"")</f>
        <v/>
      </c>
      <c r="T534" t="str">
        <f t="array" ref="T534">IFERROR(INDEX($S$3:$S$6255,SMALL(IF(ISNUMBER(SEARCH("",$S$3:$S$6255)),ROW($S$1:$S$6253),""),ROW(S532))),"")</f>
        <v/>
      </c>
      <c r="U534" t="s">
        <v>4246</v>
      </c>
      <c r="V534">
        <v>531910</v>
      </c>
    </row>
    <row r="535" spans="13:22" ht="12.75" customHeight="1">
      <c r="M535" s="361">
        <f>IF(ISNUMBER(SEARCH(ZAKL_DATA!$B$29,N535)),MAX($M$2:M534)+1,0)</f>
        <v>0</v>
      </c>
      <c r="N535" s="387" t="s">
        <v>1956</v>
      </c>
      <c r="O535" s="389" t="s">
        <v>3159</v>
      </c>
      <c r="P535" s="362"/>
      <c r="Q535" s="345" t="str">
        <f>IFERROR(VLOOKUP(ROWS($Q$3:Q535),$M$3:$N$1699,2,0),"")</f>
        <v/>
      </c>
      <c r="S535" t="str">
        <f>IF(ISNUMBER(SEARCH(ZAKL_DATA!$B$18,FU!$U535)),U535,"")</f>
        <v/>
      </c>
      <c r="T535" t="str">
        <f t="array" ref="T535">IFERROR(INDEX($S$3:$S$6255,SMALL(IF(ISNUMBER(SEARCH("",$S$3:$S$6255)),ROW($S$1:$S$6253),""),ROW(S533))),"")</f>
        <v/>
      </c>
      <c r="U535" t="s">
        <v>4247</v>
      </c>
      <c r="V535">
        <v>531928</v>
      </c>
    </row>
    <row r="536" spans="13:22" ht="12.75" customHeight="1">
      <c r="M536" s="361">
        <f>IF(ISNUMBER(SEARCH(ZAKL_DATA!$B$29,N536)),MAX($M$2:M535)+1,0)</f>
        <v>0</v>
      </c>
      <c r="N536" s="387" t="s">
        <v>1957</v>
      </c>
      <c r="O536" s="389" t="s">
        <v>3160</v>
      </c>
      <c r="P536" s="362"/>
      <c r="Q536" s="345" t="str">
        <f>IFERROR(VLOOKUP(ROWS($Q$3:Q536),$M$3:$N$1699,2,0),"")</f>
        <v/>
      </c>
      <c r="S536" t="str">
        <f>IF(ISNUMBER(SEARCH(ZAKL_DATA!$B$18,FU!$U536)),U536,"")</f>
        <v/>
      </c>
      <c r="T536" t="str">
        <f t="array" ref="T536">IFERROR(INDEX($S$3:$S$6255,SMALL(IF(ISNUMBER(SEARCH("",$S$3:$S$6255)),ROW($S$1:$S$6253),""),ROW(S534))),"")</f>
        <v/>
      </c>
      <c r="U536" t="s">
        <v>4248</v>
      </c>
      <c r="V536">
        <v>531936</v>
      </c>
    </row>
    <row r="537" spans="13:22" ht="12.75" customHeight="1">
      <c r="M537" s="361">
        <f>IF(ISNUMBER(SEARCH(ZAKL_DATA!$B$29,N537)),MAX($M$2:M536)+1,0)</f>
        <v>0</v>
      </c>
      <c r="N537" s="387" t="s">
        <v>1961</v>
      </c>
      <c r="O537" s="389" t="s">
        <v>3161</v>
      </c>
      <c r="P537" s="362"/>
      <c r="Q537" s="345" t="str">
        <f>IFERROR(VLOOKUP(ROWS($Q$3:Q537),$M$3:$N$1699,2,0),"")</f>
        <v/>
      </c>
      <c r="S537" t="str">
        <f>IF(ISNUMBER(SEARCH(ZAKL_DATA!$B$18,FU!$U537)),U537,"")</f>
        <v/>
      </c>
      <c r="T537" t="str">
        <f t="array" ref="T537">IFERROR(INDEX($S$3:$S$6255,SMALL(IF(ISNUMBER(SEARCH("",$S$3:$S$6255)),ROW($S$1:$S$6253),""),ROW(S535))),"")</f>
        <v/>
      </c>
      <c r="U537" t="s">
        <v>4249</v>
      </c>
      <c r="V537">
        <v>531944</v>
      </c>
    </row>
    <row r="538" spans="13:22" ht="12.75" customHeight="1">
      <c r="M538" s="361">
        <f>IF(ISNUMBER(SEARCH(ZAKL_DATA!$B$29,N538)),MAX($M$2:M537)+1,0)</f>
        <v>0</v>
      </c>
      <c r="N538" s="387" t="s">
        <v>1962</v>
      </c>
      <c r="O538" s="389" t="s">
        <v>3162</v>
      </c>
      <c r="P538" s="362"/>
      <c r="Q538" s="345" t="str">
        <f>IFERROR(VLOOKUP(ROWS($Q$3:Q538),$M$3:$N$1699,2,0),"")</f>
        <v/>
      </c>
      <c r="S538" t="str">
        <f>IF(ISNUMBER(SEARCH(ZAKL_DATA!$B$18,FU!$U538)),U538,"")</f>
        <v/>
      </c>
      <c r="T538" t="str">
        <f t="array" ref="T538">IFERROR(INDEX($S$3:$S$6255,SMALL(IF(ISNUMBER(SEARCH("",$S$3:$S$6255)),ROW($S$1:$S$6253),""),ROW(S536))),"")</f>
        <v/>
      </c>
      <c r="U538" t="s">
        <v>4250</v>
      </c>
      <c r="V538">
        <v>531952</v>
      </c>
    </row>
    <row r="539" spans="13:22" ht="12.75" customHeight="1">
      <c r="M539" s="361">
        <f>IF(ISNUMBER(SEARCH(ZAKL_DATA!$B$29,N539)),MAX($M$2:M538)+1,0)</f>
        <v>0</v>
      </c>
      <c r="N539" s="387" t="s">
        <v>1963</v>
      </c>
      <c r="O539" s="389" t="s">
        <v>3163</v>
      </c>
      <c r="P539" s="362"/>
      <c r="Q539" s="345" t="str">
        <f>IFERROR(VLOOKUP(ROWS($Q$3:Q539),$M$3:$N$1699,2,0),"")</f>
        <v/>
      </c>
      <c r="S539" t="str">
        <f>IF(ISNUMBER(SEARCH(ZAKL_DATA!$B$18,FU!$U539)),U539,"")</f>
        <v/>
      </c>
      <c r="T539" t="str">
        <f t="array" ref="T539">IFERROR(INDEX($S$3:$S$6255,SMALL(IF(ISNUMBER(SEARCH("",$S$3:$S$6255)),ROW($S$1:$S$6253),""),ROW(S537))),"")</f>
        <v/>
      </c>
      <c r="U539" t="s">
        <v>4251</v>
      </c>
      <c r="V539">
        <v>531961</v>
      </c>
    </row>
    <row r="540" spans="13:22" ht="12.75" customHeight="1">
      <c r="M540" s="361">
        <f>IF(ISNUMBER(SEARCH(ZAKL_DATA!$B$29,N540)),MAX($M$2:M539)+1,0)</f>
        <v>0</v>
      </c>
      <c r="N540" s="387" t="s">
        <v>1964</v>
      </c>
      <c r="O540" s="389" t="s">
        <v>3164</v>
      </c>
      <c r="P540" s="362"/>
      <c r="Q540" s="345" t="str">
        <f>IFERROR(VLOOKUP(ROWS($Q$3:Q540),$M$3:$N$1699,2,0),"")</f>
        <v/>
      </c>
      <c r="S540" t="str">
        <f>IF(ISNUMBER(SEARCH(ZAKL_DATA!$B$18,FU!$U540)),U540,"")</f>
        <v/>
      </c>
      <c r="T540" t="str">
        <f t="array" ref="T540">IFERROR(INDEX($S$3:$S$6255,SMALL(IF(ISNUMBER(SEARCH("",$S$3:$S$6255)),ROW($S$1:$S$6253),""),ROW(S538))),"")</f>
        <v/>
      </c>
      <c r="U540" t="s">
        <v>4252</v>
      </c>
      <c r="V540">
        <v>531979</v>
      </c>
    </row>
    <row r="541" spans="13:22" ht="12.75" customHeight="1">
      <c r="M541" s="361">
        <f>IF(ISNUMBER(SEARCH(ZAKL_DATA!$B$29,N541)),MAX($M$2:M540)+1,0)</f>
        <v>0</v>
      </c>
      <c r="N541" s="387" t="s">
        <v>1965</v>
      </c>
      <c r="O541" s="389" t="s">
        <v>3165</v>
      </c>
      <c r="P541" s="362"/>
      <c r="Q541" s="345" t="str">
        <f>IFERROR(VLOOKUP(ROWS($Q$3:Q541),$M$3:$N$1699,2,0),"")</f>
        <v/>
      </c>
      <c r="S541" t="str">
        <f>IF(ISNUMBER(SEARCH(ZAKL_DATA!$B$18,FU!$U541)),U541,"")</f>
        <v/>
      </c>
      <c r="T541" t="str">
        <f t="array" ref="T541">IFERROR(INDEX($S$3:$S$6255,SMALL(IF(ISNUMBER(SEARCH("",$S$3:$S$6255)),ROW($S$1:$S$6253),""),ROW(S539))),"")</f>
        <v/>
      </c>
      <c r="U541" t="s">
        <v>4253</v>
      </c>
      <c r="V541">
        <v>531987</v>
      </c>
    </row>
    <row r="542" spans="13:22" ht="12.75" customHeight="1">
      <c r="M542" s="361">
        <f>IF(ISNUMBER(SEARCH(ZAKL_DATA!$B$29,N542)),MAX($M$2:M541)+1,0)</f>
        <v>0</v>
      </c>
      <c r="N542" s="387" t="s">
        <v>1967</v>
      </c>
      <c r="O542" s="389" t="s">
        <v>3166</v>
      </c>
      <c r="P542" s="362"/>
      <c r="Q542" s="345" t="str">
        <f>IFERROR(VLOOKUP(ROWS($Q$3:Q542),$M$3:$N$1699,2,0),"")</f>
        <v/>
      </c>
      <c r="S542" t="str">
        <f>IF(ISNUMBER(SEARCH(ZAKL_DATA!$B$18,FU!$U542)),U542,"")</f>
        <v/>
      </c>
      <c r="T542" t="str">
        <f t="array" ref="T542">IFERROR(INDEX($S$3:$S$6255,SMALL(IF(ISNUMBER(SEARCH("",$S$3:$S$6255)),ROW($S$1:$S$6253),""),ROW(S540))),"")</f>
        <v/>
      </c>
      <c r="U542" t="s">
        <v>4254</v>
      </c>
      <c r="V542">
        <v>531995</v>
      </c>
    </row>
    <row r="543" spans="13:22" ht="12.75" customHeight="1">
      <c r="M543" s="361">
        <f>IF(ISNUMBER(SEARCH(ZAKL_DATA!$B$29,N543)),MAX($M$2:M542)+1,0)</f>
        <v>0</v>
      </c>
      <c r="N543" s="387" t="s">
        <v>1968</v>
      </c>
      <c r="O543" s="389" t="s">
        <v>3167</v>
      </c>
      <c r="P543" s="362"/>
      <c r="Q543" s="345" t="str">
        <f>IFERROR(VLOOKUP(ROWS($Q$3:Q543),$M$3:$N$1699,2,0),"")</f>
        <v/>
      </c>
      <c r="S543" t="str">
        <f>IF(ISNUMBER(SEARCH(ZAKL_DATA!$B$18,FU!$U543)),U543,"")</f>
        <v/>
      </c>
      <c r="T543" t="str">
        <f t="array" ref="T543">IFERROR(INDEX($S$3:$S$6255,SMALL(IF(ISNUMBER(SEARCH("",$S$3:$S$6255)),ROW($S$1:$S$6253),""),ROW(S541))),"")</f>
        <v/>
      </c>
      <c r="U543" t="s">
        <v>4255</v>
      </c>
      <c r="V543">
        <v>532002</v>
      </c>
    </row>
    <row r="544" spans="13:22" ht="12.75" customHeight="1">
      <c r="M544" s="361">
        <f>IF(ISNUMBER(SEARCH(ZAKL_DATA!$B$29,N544)),MAX($M$2:M543)+1,0)</f>
        <v>0</v>
      </c>
      <c r="N544" s="387" t="s">
        <v>3168</v>
      </c>
      <c r="O544" s="389" t="s">
        <v>3169</v>
      </c>
      <c r="P544" s="362"/>
      <c r="Q544" s="345" t="str">
        <f>IFERROR(VLOOKUP(ROWS($Q$3:Q544),$M$3:$N$1699,2,0),"")</f>
        <v/>
      </c>
      <c r="S544" t="str">
        <f>IF(ISNUMBER(SEARCH(ZAKL_DATA!$B$18,FU!$U544)),U544,"")</f>
        <v/>
      </c>
      <c r="T544" t="str">
        <f t="array" ref="T544">IFERROR(INDEX($S$3:$S$6255,SMALL(IF(ISNUMBER(SEARCH("",$S$3:$S$6255)),ROW($S$1:$S$6253),""),ROW(S542))),"")</f>
        <v/>
      </c>
      <c r="U544" t="s">
        <v>4256</v>
      </c>
      <c r="V544">
        <v>532011</v>
      </c>
    </row>
    <row r="545" spans="13:22" ht="12.75" customHeight="1">
      <c r="M545" s="361">
        <f>IF(ISNUMBER(SEARCH(ZAKL_DATA!$B$29,N545)),MAX($M$2:M544)+1,0)</f>
        <v>0</v>
      </c>
      <c r="N545" s="387" t="s">
        <v>1969</v>
      </c>
      <c r="O545" s="389" t="s">
        <v>3170</v>
      </c>
      <c r="P545" s="362"/>
      <c r="Q545" s="345" t="str">
        <f>IFERROR(VLOOKUP(ROWS($Q$3:Q545),$M$3:$N$1699,2,0),"")</f>
        <v/>
      </c>
      <c r="S545" t="str">
        <f>IF(ISNUMBER(SEARCH(ZAKL_DATA!$B$18,FU!$U545)),U545,"")</f>
        <v/>
      </c>
      <c r="T545" t="str">
        <f t="array" ref="T545">IFERROR(INDEX($S$3:$S$6255,SMALL(IF(ISNUMBER(SEARCH("",$S$3:$S$6255)),ROW($S$1:$S$6253),""),ROW(S543))),"")</f>
        <v/>
      </c>
      <c r="U545" t="s">
        <v>4257</v>
      </c>
      <c r="V545">
        <v>532029</v>
      </c>
    </row>
    <row r="546" spans="13:22" ht="12.75" customHeight="1">
      <c r="M546" s="361">
        <f>IF(ISNUMBER(SEARCH(ZAKL_DATA!$B$29,N546)),MAX($M$2:M545)+1,0)</f>
        <v>0</v>
      </c>
      <c r="N546" s="387" t="s">
        <v>1970</v>
      </c>
      <c r="O546" s="389" t="s">
        <v>3171</v>
      </c>
      <c r="P546" s="362"/>
      <c r="Q546" s="345" t="str">
        <f>IFERROR(VLOOKUP(ROWS($Q$3:Q546),$M$3:$N$1699,2,0),"")</f>
        <v/>
      </c>
      <c r="S546" t="str">
        <f>IF(ISNUMBER(SEARCH(ZAKL_DATA!$B$18,FU!$U546)),U546,"")</f>
        <v/>
      </c>
      <c r="T546" t="str">
        <f t="array" ref="T546">IFERROR(INDEX($S$3:$S$6255,SMALL(IF(ISNUMBER(SEARCH("",$S$3:$S$6255)),ROW($S$1:$S$6253),""),ROW(S544))),"")</f>
        <v/>
      </c>
      <c r="U546" t="s">
        <v>4258</v>
      </c>
      <c r="V546">
        <v>532037</v>
      </c>
    </row>
    <row r="547" spans="13:22" ht="12.75" customHeight="1">
      <c r="M547" s="361">
        <f>IF(ISNUMBER(SEARCH(ZAKL_DATA!$B$29,N547)),MAX($M$2:M546)+1,0)</f>
        <v>0</v>
      </c>
      <c r="N547" s="387" t="s">
        <v>1971</v>
      </c>
      <c r="O547" s="389" t="s">
        <v>3172</v>
      </c>
      <c r="P547" s="362"/>
      <c r="Q547" s="345" t="str">
        <f>IFERROR(VLOOKUP(ROWS($Q$3:Q547),$M$3:$N$1699,2,0),"")</f>
        <v/>
      </c>
      <c r="S547" t="str">
        <f>IF(ISNUMBER(SEARCH(ZAKL_DATA!$B$18,FU!$U547)),U547,"")</f>
        <v/>
      </c>
      <c r="T547" t="str">
        <f t="array" ref="T547">IFERROR(INDEX($S$3:$S$6255,SMALL(IF(ISNUMBER(SEARCH("",$S$3:$S$6255)),ROW($S$1:$S$6253),""),ROW(S545))),"")</f>
        <v/>
      </c>
      <c r="U547" t="s">
        <v>4259</v>
      </c>
      <c r="V547">
        <v>532045</v>
      </c>
    </row>
    <row r="548" spans="13:22" ht="12.75" customHeight="1">
      <c r="M548" s="361">
        <f>IF(ISNUMBER(SEARCH(ZAKL_DATA!$B$29,N548)),MAX($M$2:M547)+1,0)</f>
        <v>0</v>
      </c>
      <c r="N548" s="387" t="s">
        <v>1974</v>
      </c>
      <c r="O548" s="389" t="s">
        <v>3173</v>
      </c>
      <c r="P548" s="362"/>
      <c r="Q548" s="345" t="str">
        <f>IFERROR(VLOOKUP(ROWS($Q$3:Q548),$M$3:$N$1699,2,0),"")</f>
        <v/>
      </c>
      <c r="S548" t="str">
        <f>IF(ISNUMBER(SEARCH(ZAKL_DATA!$B$18,FU!$U548)),U548,"")</f>
        <v/>
      </c>
      <c r="T548" t="str">
        <f t="array" ref="T548">IFERROR(INDEX($S$3:$S$6255,SMALL(IF(ISNUMBER(SEARCH("",$S$3:$S$6255)),ROW($S$1:$S$6253),""),ROW(S546))),"")</f>
        <v/>
      </c>
      <c r="U548" t="s">
        <v>4260</v>
      </c>
      <c r="V548">
        <v>532053</v>
      </c>
    </row>
    <row r="549" spans="13:22" ht="12.75" customHeight="1">
      <c r="M549" s="361">
        <f>IF(ISNUMBER(SEARCH(ZAKL_DATA!$B$29,N549)),MAX($M$2:M548)+1,0)</f>
        <v>0</v>
      </c>
      <c r="N549" s="387" t="s">
        <v>1975</v>
      </c>
      <c r="O549" s="389" t="s">
        <v>3174</v>
      </c>
      <c r="P549" s="362"/>
      <c r="Q549" s="345" t="str">
        <f>IFERROR(VLOOKUP(ROWS($Q$3:Q549),$M$3:$N$1699,2,0),"")</f>
        <v/>
      </c>
      <c r="S549" t="str">
        <f>IF(ISNUMBER(SEARCH(ZAKL_DATA!$B$18,FU!$U549)),U549,"")</f>
        <v/>
      </c>
      <c r="T549" t="str">
        <f t="array" ref="T549">IFERROR(INDEX($S$3:$S$6255,SMALL(IF(ISNUMBER(SEARCH("",$S$3:$S$6255)),ROW($S$1:$S$6253),""),ROW(S547))),"")</f>
        <v/>
      </c>
      <c r="U549" t="s">
        <v>4261</v>
      </c>
      <c r="V549">
        <v>532061</v>
      </c>
    </row>
    <row r="550" spans="13:22" ht="12.75" customHeight="1">
      <c r="M550" s="361">
        <f>IF(ISNUMBER(SEARCH(ZAKL_DATA!$B$29,N550)),MAX($M$2:M549)+1,0)</f>
        <v>0</v>
      </c>
      <c r="N550" s="387" t="s">
        <v>1977</v>
      </c>
      <c r="O550" s="389" t="s">
        <v>3175</v>
      </c>
      <c r="P550" s="362"/>
      <c r="Q550" s="345" t="str">
        <f>IFERROR(VLOOKUP(ROWS($Q$3:Q550),$M$3:$N$1699,2,0),"")</f>
        <v/>
      </c>
      <c r="S550" t="str">
        <f>IF(ISNUMBER(SEARCH(ZAKL_DATA!$B$18,FU!$U550)),U550,"")</f>
        <v/>
      </c>
      <c r="T550" t="str">
        <f t="array" ref="T550">IFERROR(INDEX($S$3:$S$6255,SMALL(IF(ISNUMBER(SEARCH("",$S$3:$S$6255)),ROW($S$1:$S$6253),""),ROW(S548))),"")</f>
        <v/>
      </c>
      <c r="U550" t="s">
        <v>4262</v>
      </c>
      <c r="V550">
        <v>532070</v>
      </c>
    </row>
    <row r="551" spans="13:22" ht="12.75" customHeight="1">
      <c r="M551" s="361">
        <f>IF(ISNUMBER(SEARCH(ZAKL_DATA!$B$29,N551)),MAX($M$2:M550)+1,0)</f>
        <v>0</v>
      </c>
      <c r="N551" s="387" t="s">
        <v>1978</v>
      </c>
      <c r="O551" s="389" t="s">
        <v>3176</v>
      </c>
      <c r="P551" s="362"/>
      <c r="Q551" s="345" t="str">
        <f>IFERROR(VLOOKUP(ROWS($Q$3:Q551),$M$3:$N$1699,2,0),"")</f>
        <v/>
      </c>
      <c r="S551" t="str">
        <f>IF(ISNUMBER(SEARCH(ZAKL_DATA!$B$18,FU!$U551)),U551,"")</f>
        <v/>
      </c>
      <c r="T551" t="str">
        <f t="array" ref="T551">IFERROR(INDEX($S$3:$S$6255,SMALL(IF(ISNUMBER(SEARCH("",$S$3:$S$6255)),ROW($S$1:$S$6253),""),ROW(S549))),"")</f>
        <v/>
      </c>
      <c r="U551" t="s">
        <v>4263</v>
      </c>
      <c r="V551">
        <v>532088</v>
      </c>
    </row>
    <row r="552" spans="13:22" ht="12.75" customHeight="1">
      <c r="M552" s="361">
        <f>IF(ISNUMBER(SEARCH(ZAKL_DATA!$B$29,N552)),MAX($M$2:M551)+1,0)</f>
        <v>0</v>
      </c>
      <c r="N552" s="387" t="s">
        <v>1979</v>
      </c>
      <c r="O552" s="389" t="s">
        <v>3177</v>
      </c>
      <c r="P552" s="362"/>
      <c r="Q552" s="345" t="str">
        <f>IFERROR(VLOOKUP(ROWS($Q$3:Q552),$M$3:$N$1699,2,0),"")</f>
        <v/>
      </c>
      <c r="S552" t="str">
        <f>IF(ISNUMBER(SEARCH(ZAKL_DATA!$B$18,FU!$U552)),U552,"")</f>
        <v/>
      </c>
      <c r="T552" t="str">
        <f t="array" ref="T552">IFERROR(INDEX($S$3:$S$6255,SMALL(IF(ISNUMBER(SEARCH("",$S$3:$S$6255)),ROW($S$1:$S$6253),""),ROW(S550))),"")</f>
        <v/>
      </c>
      <c r="U552" t="s">
        <v>4264</v>
      </c>
      <c r="V552">
        <v>532096</v>
      </c>
    </row>
    <row r="553" spans="13:22" ht="12.75" customHeight="1">
      <c r="M553" s="361">
        <f>IF(ISNUMBER(SEARCH(ZAKL_DATA!$B$29,N553)),MAX($M$2:M552)+1,0)</f>
        <v>0</v>
      </c>
      <c r="N553" s="387" t="s">
        <v>1980</v>
      </c>
      <c r="O553" s="389" t="s">
        <v>3178</v>
      </c>
      <c r="P553" s="362"/>
      <c r="Q553" s="345" t="str">
        <f>IFERROR(VLOOKUP(ROWS($Q$3:Q553),$M$3:$N$1699,2,0),"")</f>
        <v/>
      </c>
      <c r="S553" t="str">
        <f>IF(ISNUMBER(SEARCH(ZAKL_DATA!$B$18,FU!$U553)),U553,"")</f>
        <v/>
      </c>
      <c r="T553" t="str">
        <f t="array" ref="T553">IFERROR(INDEX($S$3:$S$6255,SMALL(IF(ISNUMBER(SEARCH("",$S$3:$S$6255)),ROW($S$1:$S$6253),""),ROW(S551))),"")</f>
        <v/>
      </c>
      <c r="U553" t="s">
        <v>4265</v>
      </c>
      <c r="V553">
        <v>532100</v>
      </c>
    </row>
    <row r="554" spans="13:22" ht="12.75" customHeight="1">
      <c r="M554" s="361">
        <f>IF(ISNUMBER(SEARCH(ZAKL_DATA!$B$29,N554)),MAX($M$2:M553)+1,0)</f>
        <v>0</v>
      </c>
      <c r="N554" s="387" t="s">
        <v>1981</v>
      </c>
      <c r="O554" s="389" t="s">
        <v>3179</v>
      </c>
      <c r="P554" s="362"/>
      <c r="Q554" s="345" t="str">
        <f>IFERROR(VLOOKUP(ROWS($Q$3:Q554),$M$3:$N$1699,2,0),"")</f>
        <v/>
      </c>
      <c r="S554" t="str">
        <f>IF(ISNUMBER(SEARCH(ZAKL_DATA!$B$18,FU!$U554)),U554,"")</f>
        <v/>
      </c>
      <c r="T554" t="str">
        <f t="array" ref="T554">IFERROR(INDEX($S$3:$S$6255,SMALL(IF(ISNUMBER(SEARCH("",$S$3:$S$6255)),ROW($S$1:$S$6253),""),ROW(S552))),"")</f>
        <v/>
      </c>
      <c r="U554" t="s">
        <v>4266</v>
      </c>
      <c r="V554">
        <v>532118</v>
      </c>
    </row>
    <row r="555" spans="13:22" ht="12.75" customHeight="1">
      <c r="M555" s="361">
        <f>IF(ISNUMBER(SEARCH(ZAKL_DATA!$B$29,N555)),MAX($M$2:M554)+1,0)</f>
        <v>0</v>
      </c>
      <c r="N555" s="387" t="s">
        <v>1982</v>
      </c>
      <c r="O555" s="389" t="s">
        <v>3180</v>
      </c>
      <c r="P555" s="362"/>
      <c r="Q555" s="345" t="str">
        <f>IFERROR(VLOOKUP(ROWS($Q$3:Q555),$M$3:$N$1699,2,0),"")</f>
        <v/>
      </c>
      <c r="S555" t="str">
        <f>IF(ISNUMBER(SEARCH(ZAKL_DATA!$B$18,FU!$U555)),U555,"")</f>
        <v/>
      </c>
      <c r="T555" t="str">
        <f t="array" ref="T555">IFERROR(INDEX($S$3:$S$6255,SMALL(IF(ISNUMBER(SEARCH("",$S$3:$S$6255)),ROW($S$1:$S$6253),""),ROW(S553))),"")</f>
        <v/>
      </c>
      <c r="U555" t="s">
        <v>4267</v>
      </c>
      <c r="V555">
        <v>532126</v>
      </c>
    </row>
    <row r="556" spans="13:22" ht="12.75" customHeight="1">
      <c r="M556" s="361">
        <f>IF(ISNUMBER(SEARCH(ZAKL_DATA!$B$29,N556)),MAX($M$2:M555)+1,0)</f>
        <v>0</v>
      </c>
      <c r="N556" s="387" t="s">
        <v>1983</v>
      </c>
      <c r="O556" s="389" t="s">
        <v>3181</v>
      </c>
      <c r="P556" s="362"/>
      <c r="Q556" s="345" t="str">
        <f>IFERROR(VLOOKUP(ROWS($Q$3:Q556),$M$3:$N$1699,2,0),"")</f>
        <v/>
      </c>
      <c r="S556" t="str">
        <f>IF(ISNUMBER(SEARCH(ZAKL_DATA!$B$18,FU!$U556)),U556,"")</f>
        <v/>
      </c>
      <c r="T556" t="str">
        <f t="array" ref="T556">IFERROR(INDEX($S$3:$S$6255,SMALL(IF(ISNUMBER(SEARCH("",$S$3:$S$6255)),ROW($S$1:$S$6253),""),ROW(S554))),"")</f>
        <v/>
      </c>
      <c r="U556" t="s">
        <v>4268</v>
      </c>
      <c r="V556">
        <v>532134</v>
      </c>
    </row>
    <row r="557" spans="13:22" ht="12.75" customHeight="1">
      <c r="M557" s="361">
        <f>IF(ISNUMBER(SEARCH(ZAKL_DATA!$B$29,N557)),MAX($M$2:M556)+1,0)</f>
        <v>0</v>
      </c>
      <c r="N557" s="387" t="s">
        <v>1988</v>
      </c>
      <c r="O557" s="389" t="s">
        <v>3182</v>
      </c>
      <c r="P557" s="362"/>
      <c r="Q557" s="345" t="str">
        <f>IFERROR(VLOOKUP(ROWS($Q$3:Q557),$M$3:$N$1699,2,0),"")</f>
        <v/>
      </c>
      <c r="S557" t="str">
        <f>IF(ISNUMBER(SEARCH(ZAKL_DATA!$B$18,FU!$U557)),U557,"")</f>
        <v/>
      </c>
      <c r="T557" t="str">
        <f t="array" ref="T557">IFERROR(INDEX($S$3:$S$6255,SMALL(IF(ISNUMBER(SEARCH("",$S$3:$S$6255)),ROW($S$1:$S$6253),""),ROW(S555))),"")</f>
        <v/>
      </c>
      <c r="U557" t="s">
        <v>4269</v>
      </c>
      <c r="V557">
        <v>532142</v>
      </c>
    </row>
    <row r="558" spans="13:22" ht="12.75" customHeight="1">
      <c r="M558" s="361">
        <f>IF(ISNUMBER(SEARCH(ZAKL_DATA!$B$29,N558)),MAX($M$2:M557)+1,0)</f>
        <v>0</v>
      </c>
      <c r="N558" s="387" t="s">
        <v>1989</v>
      </c>
      <c r="O558" s="389" t="s">
        <v>3183</v>
      </c>
      <c r="P558" s="362"/>
      <c r="Q558" s="345" t="str">
        <f>IFERROR(VLOOKUP(ROWS($Q$3:Q558),$M$3:$N$1699,2,0),"")</f>
        <v/>
      </c>
      <c r="S558" t="str">
        <f>IF(ISNUMBER(SEARCH(ZAKL_DATA!$B$18,FU!$U558)),U558,"")</f>
        <v/>
      </c>
      <c r="T558" t="str">
        <f t="array" ref="T558">IFERROR(INDEX($S$3:$S$6255,SMALL(IF(ISNUMBER(SEARCH("",$S$3:$S$6255)),ROW($S$1:$S$6253),""),ROW(S556))),"")</f>
        <v/>
      </c>
      <c r="U558" t="s">
        <v>4269</v>
      </c>
      <c r="V558">
        <v>532151</v>
      </c>
    </row>
    <row r="559" spans="13:22" ht="12.75" customHeight="1">
      <c r="M559" s="361">
        <f>IF(ISNUMBER(SEARCH(ZAKL_DATA!$B$29,N559)),MAX($M$2:M558)+1,0)</f>
        <v>0</v>
      </c>
      <c r="N559" s="387" t="s">
        <v>1992</v>
      </c>
      <c r="O559" s="389" t="s">
        <v>3184</v>
      </c>
      <c r="P559" s="362"/>
      <c r="Q559" s="345" t="str">
        <f>IFERROR(VLOOKUP(ROWS($Q$3:Q559),$M$3:$N$1699,2,0),"")</f>
        <v/>
      </c>
      <c r="S559" t="str">
        <f>IF(ISNUMBER(SEARCH(ZAKL_DATA!$B$18,FU!$U559)),U559,"")</f>
        <v/>
      </c>
      <c r="T559" t="str">
        <f t="array" ref="T559">IFERROR(INDEX($S$3:$S$6255,SMALL(IF(ISNUMBER(SEARCH("",$S$3:$S$6255)),ROW($S$1:$S$6253),""),ROW(S557))),"")</f>
        <v/>
      </c>
      <c r="U559" t="s">
        <v>4270</v>
      </c>
      <c r="V559">
        <v>532169</v>
      </c>
    </row>
    <row r="560" spans="13:22" ht="12.75" customHeight="1">
      <c r="M560" s="361">
        <f>IF(ISNUMBER(SEARCH(ZAKL_DATA!$B$29,N560)),MAX($M$2:M559)+1,0)</f>
        <v>0</v>
      </c>
      <c r="N560" s="387" t="s">
        <v>1993</v>
      </c>
      <c r="O560" s="389" t="s">
        <v>3185</v>
      </c>
      <c r="P560" s="362"/>
      <c r="Q560" s="345" t="str">
        <f>IFERROR(VLOOKUP(ROWS($Q$3:Q560),$M$3:$N$1699,2,0),"")</f>
        <v/>
      </c>
      <c r="S560" t="str">
        <f>IF(ISNUMBER(SEARCH(ZAKL_DATA!$B$18,FU!$U560)),U560,"")</f>
        <v/>
      </c>
      <c r="T560" t="str">
        <f t="array" ref="T560">IFERROR(INDEX($S$3:$S$6255,SMALL(IF(ISNUMBER(SEARCH("",$S$3:$S$6255)),ROW($S$1:$S$6253),""),ROW(S558))),"")</f>
        <v/>
      </c>
      <c r="U560" t="s">
        <v>4271</v>
      </c>
      <c r="V560">
        <v>532177</v>
      </c>
    </row>
    <row r="561" spans="13:22" ht="12.75" customHeight="1">
      <c r="M561" s="361">
        <f>IF(ISNUMBER(SEARCH(ZAKL_DATA!$B$29,N561)),MAX($M$2:M560)+1,0)</f>
        <v>0</v>
      </c>
      <c r="N561" s="387" t="s">
        <v>1997</v>
      </c>
      <c r="O561" s="389" t="s">
        <v>3186</v>
      </c>
      <c r="P561" s="362"/>
      <c r="Q561" s="345" t="str">
        <f>IFERROR(VLOOKUP(ROWS($Q$3:Q561),$M$3:$N$1699,2,0),"")</f>
        <v/>
      </c>
      <c r="S561" t="str">
        <f>IF(ISNUMBER(SEARCH(ZAKL_DATA!$B$18,FU!$U561)),U561,"")</f>
        <v/>
      </c>
      <c r="T561" t="str">
        <f t="array" ref="T561">IFERROR(INDEX($S$3:$S$6255,SMALL(IF(ISNUMBER(SEARCH("",$S$3:$S$6255)),ROW($S$1:$S$6253),""),ROW(S559))),"")</f>
        <v/>
      </c>
      <c r="U561" t="s">
        <v>4272</v>
      </c>
      <c r="V561">
        <v>532185</v>
      </c>
    </row>
    <row r="562" spans="13:22" ht="12.75" customHeight="1">
      <c r="M562" s="361">
        <f>IF(ISNUMBER(SEARCH(ZAKL_DATA!$B$29,N562)),MAX($M$2:M561)+1,0)</f>
        <v>0</v>
      </c>
      <c r="N562" s="387" t="s">
        <v>1998</v>
      </c>
      <c r="O562" s="389" t="s">
        <v>3187</v>
      </c>
      <c r="P562" s="362"/>
      <c r="Q562" s="345" t="str">
        <f>IFERROR(VLOOKUP(ROWS($Q$3:Q562),$M$3:$N$1699,2,0),"")</f>
        <v/>
      </c>
      <c r="S562" t="str">
        <f>IF(ISNUMBER(SEARCH(ZAKL_DATA!$B$18,FU!$U562)),U562,"")</f>
        <v/>
      </c>
      <c r="T562" t="str">
        <f t="array" ref="T562">IFERROR(INDEX($S$3:$S$6255,SMALL(IF(ISNUMBER(SEARCH("",$S$3:$S$6255)),ROW($S$1:$S$6253),""),ROW(S560))),"")</f>
        <v/>
      </c>
      <c r="U562" t="s">
        <v>4273</v>
      </c>
      <c r="V562">
        <v>532193</v>
      </c>
    </row>
    <row r="563" spans="13:22" ht="12.75" customHeight="1">
      <c r="M563" s="361">
        <f>IF(ISNUMBER(SEARCH(ZAKL_DATA!$B$29,N563)),MAX($M$2:M562)+1,0)</f>
        <v>0</v>
      </c>
      <c r="N563" s="387" t="s">
        <v>1999</v>
      </c>
      <c r="O563" s="389" t="s">
        <v>3188</v>
      </c>
      <c r="P563" s="362"/>
      <c r="Q563" s="345" t="str">
        <f>IFERROR(VLOOKUP(ROWS($Q$3:Q563),$M$3:$N$1699,2,0),"")</f>
        <v/>
      </c>
      <c r="S563" t="str">
        <f>IF(ISNUMBER(SEARCH(ZAKL_DATA!$B$18,FU!$U563)),U563,"")</f>
        <v/>
      </c>
      <c r="T563" t="str">
        <f t="array" ref="T563">IFERROR(INDEX($S$3:$S$6255,SMALL(IF(ISNUMBER(SEARCH("",$S$3:$S$6255)),ROW($S$1:$S$6253),""),ROW(S561))),"")</f>
        <v/>
      </c>
      <c r="U563" t="s">
        <v>4274</v>
      </c>
      <c r="V563">
        <v>532207</v>
      </c>
    </row>
    <row r="564" spans="13:22" ht="12.75" customHeight="1">
      <c r="M564" s="361">
        <f>IF(ISNUMBER(SEARCH(ZAKL_DATA!$B$29,N564)),MAX($M$2:M563)+1,0)</f>
        <v>0</v>
      </c>
      <c r="N564" s="387" t="s">
        <v>2001</v>
      </c>
      <c r="O564" s="389" t="s">
        <v>3189</v>
      </c>
      <c r="P564" s="362"/>
      <c r="Q564" s="345" t="str">
        <f>IFERROR(VLOOKUP(ROWS($Q$3:Q564),$M$3:$N$1699,2,0),"")</f>
        <v/>
      </c>
      <c r="S564" t="str">
        <f>IF(ISNUMBER(SEARCH(ZAKL_DATA!$B$18,FU!$U564)),U564,"")</f>
        <v/>
      </c>
      <c r="T564" t="str">
        <f t="array" ref="T564">IFERROR(INDEX($S$3:$S$6255,SMALL(IF(ISNUMBER(SEARCH("",$S$3:$S$6255)),ROW($S$1:$S$6253),""),ROW(S562))),"")</f>
        <v/>
      </c>
      <c r="U564" t="s">
        <v>4275</v>
      </c>
      <c r="V564">
        <v>532215</v>
      </c>
    </row>
    <row r="565" spans="13:22" ht="12.75" customHeight="1">
      <c r="M565" s="361">
        <f>IF(ISNUMBER(SEARCH(ZAKL_DATA!$B$29,N565)),MAX($M$2:M564)+1,0)</f>
        <v>0</v>
      </c>
      <c r="N565" s="387" t="s">
        <v>2002</v>
      </c>
      <c r="O565" s="389" t="s">
        <v>3190</v>
      </c>
      <c r="P565" s="362"/>
      <c r="Q565" s="345" t="str">
        <f>IFERROR(VLOOKUP(ROWS($Q$3:Q565),$M$3:$N$1699,2,0),"")</f>
        <v/>
      </c>
      <c r="S565" t="str">
        <f>IF(ISNUMBER(SEARCH(ZAKL_DATA!$B$18,FU!$U565)),U565,"")</f>
        <v/>
      </c>
      <c r="T565" t="str">
        <f t="array" ref="T565">IFERROR(INDEX($S$3:$S$6255,SMALL(IF(ISNUMBER(SEARCH("",$S$3:$S$6255)),ROW($S$1:$S$6253),""),ROW(S563))),"")</f>
        <v/>
      </c>
      <c r="U565" t="s">
        <v>4276</v>
      </c>
      <c r="V565">
        <v>532223</v>
      </c>
    </row>
    <row r="566" spans="13:22" ht="12.75" customHeight="1">
      <c r="M566" s="361">
        <f>IF(ISNUMBER(SEARCH(ZAKL_DATA!$B$29,N566)),MAX($M$2:M565)+1,0)</f>
        <v>0</v>
      </c>
      <c r="N566" s="387" t="s">
        <v>2003</v>
      </c>
      <c r="O566" s="389" t="s">
        <v>3191</v>
      </c>
      <c r="P566" s="362"/>
      <c r="Q566" s="345" t="str">
        <f>IFERROR(VLOOKUP(ROWS($Q$3:Q566),$M$3:$N$1699,2,0),"")</f>
        <v/>
      </c>
      <c r="S566" t="str">
        <f>IF(ISNUMBER(SEARCH(ZAKL_DATA!$B$18,FU!$U566)),U566,"")</f>
        <v/>
      </c>
      <c r="T566" t="str">
        <f t="array" ref="T566">IFERROR(INDEX($S$3:$S$6255,SMALL(IF(ISNUMBER(SEARCH("",$S$3:$S$6255)),ROW($S$1:$S$6253),""),ROW(S564))),"")</f>
        <v/>
      </c>
      <c r="U566" t="s">
        <v>4277</v>
      </c>
      <c r="V566">
        <v>532231</v>
      </c>
    </row>
    <row r="567" spans="13:22" ht="12.75" customHeight="1">
      <c r="M567" s="361">
        <f>IF(ISNUMBER(SEARCH(ZAKL_DATA!$B$29,N567)),MAX($M$2:M566)+1,0)</f>
        <v>0</v>
      </c>
      <c r="N567" s="387" t="s">
        <v>2004</v>
      </c>
      <c r="O567" s="389" t="s">
        <v>3192</v>
      </c>
      <c r="P567" s="362"/>
      <c r="Q567" s="345" t="str">
        <f>IFERROR(VLOOKUP(ROWS($Q$3:Q567),$M$3:$N$1699,2,0),"")</f>
        <v/>
      </c>
      <c r="S567" t="str">
        <f>IF(ISNUMBER(SEARCH(ZAKL_DATA!$B$18,FU!$U567)),U567,"")</f>
        <v/>
      </c>
      <c r="T567" t="str">
        <f t="array" ref="T567">IFERROR(INDEX($S$3:$S$6255,SMALL(IF(ISNUMBER(SEARCH("",$S$3:$S$6255)),ROW($S$1:$S$6253),""),ROW(S565))),"")</f>
        <v/>
      </c>
      <c r="U567" t="s">
        <v>4278</v>
      </c>
      <c r="V567">
        <v>532258</v>
      </c>
    </row>
    <row r="568" spans="13:22" ht="12.75" customHeight="1">
      <c r="M568" s="361">
        <f>IF(ISNUMBER(SEARCH(ZAKL_DATA!$B$29,N568)),MAX($M$2:M567)+1,0)</f>
        <v>0</v>
      </c>
      <c r="N568" s="387" t="s">
        <v>2007</v>
      </c>
      <c r="O568" s="389" t="s">
        <v>3193</v>
      </c>
      <c r="P568" s="362"/>
      <c r="Q568" s="345" t="str">
        <f>IFERROR(VLOOKUP(ROWS($Q$3:Q568),$M$3:$N$1699,2,0),"")</f>
        <v/>
      </c>
      <c r="S568" t="str">
        <f>IF(ISNUMBER(SEARCH(ZAKL_DATA!$B$18,FU!$U568)),U568,"")</f>
        <v/>
      </c>
      <c r="T568" t="str">
        <f t="array" ref="T568">IFERROR(INDEX($S$3:$S$6255,SMALL(IF(ISNUMBER(SEARCH("",$S$3:$S$6255)),ROW($S$1:$S$6253),""),ROW(S566))),"")</f>
        <v/>
      </c>
      <c r="U568" t="s">
        <v>4279</v>
      </c>
      <c r="V568">
        <v>532266</v>
      </c>
    </row>
    <row r="569" spans="13:22" ht="12.75" customHeight="1">
      <c r="M569" s="361">
        <f>IF(ISNUMBER(SEARCH(ZAKL_DATA!$B$29,N569)),MAX($M$2:M568)+1,0)</f>
        <v>0</v>
      </c>
      <c r="N569" s="387" t="s">
        <v>2008</v>
      </c>
      <c r="O569" s="389" t="s">
        <v>3194</v>
      </c>
      <c r="P569" s="362"/>
      <c r="Q569" s="345" t="str">
        <f>IFERROR(VLOOKUP(ROWS($Q$3:Q569),$M$3:$N$1699,2,0),"")</f>
        <v/>
      </c>
      <c r="S569" t="str">
        <f>IF(ISNUMBER(SEARCH(ZAKL_DATA!$B$18,FU!$U569)),U569,"")</f>
        <v/>
      </c>
      <c r="T569" t="str">
        <f t="array" ref="T569">IFERROR(INDEX($S$3:$S$6255,SMALL(IF(ISNUMBER(SEARCH("",$S$3:$S$6255)),ROW($S$1:$S$6253),""),ROW(S567))),"")</f>
        <v/>
      </c>
      <c r="U569" t="s">
        <v>4280</v>
      </c>
      <c r="V569">
        <v>532274</v>
      </c>
    </row>
    <row r="570" spans="13:22" ht="12.75" customHeight="1">
      <c r="M570" s="361">
        <f>IF(ISNUMBER(SEARCH(ZAKL_DATA!$B$29,N570)),MAX($M$2:M569)+1,0)</f>
        <v>0</v>
      </c>
      <c r="N570" s="387" t="s">
        <v>2009</v>
      </c>
      <c r="O570" s="389" t="s">
        <v>3195</v>
      </c>
      <c r="P570" s="362"/>
      <c r="Q570" s="345" t="str">
        <f>IFERROR(VLOOKUP(ROWS($Q$3:Q570),$M$3:$N$1699,2,0),"")</f>
        <v/>
      </c>
      <c r="S570" t="str">
        <f>IF(ISNUMBER(SEARCH(ZAKL_DATA!$B$18,FU!$U570)),U570,"")</f>
        <v/>
      </c>
      <c r="T570" t="str">
        <f t="array" ref="T570">IFERROR(INDEX($S$3:$S$6255,SMALL(IF(ISNUMBER(SEARCH("",$S$3:$S$6255)),ROW($S$1:$S$6253),""),ROW(S568))),"")</f>
        <v/>
      </c>
      <c r="U570" t="s">
        <v>4280</v>
      </c>
      <c r="V570">
        <v>532282</v>
      </c>
    </row>
    <row r="571" spans="13:22" ht="12.75" customHeight="1">
      <c r="M571" s="361">
        <f>IF(ISNUMBER(SEARCH(ZAKL_DATA!$B$29,N571)),MAX($M$2:M570)+1,0)</f>
        <v>0</v>
      </c>
      <c r="N571" s="387" t="s">
        <v>2015</v>
      </c>
      <c r="O571" s="389" t="s">
        <v>3196</v>
      </c>
      <c r="P571" s="362"/>
      <c r="Q571" s="345" t="str">
        <f>IFERROR(VLOOKUP(ROWS($Q$3:Q571),$M$3:$N$1699,2,0),"")</f>
        <v/>
      </c>
      <c r="S571" t="str">
        <f>IF(ISNUMBER(SEARCH(ZAKL_DATA!$B$18,FU!$U571)),U571,"")</f>
        <v/>
      </c>
      <c r="T571" t="str">
        <f t="array" ref="T571">IFERROR(INDEX($S$3:$S$6255,SMALL(IF(ISNUMBER(SEARCH("",$S$3:$S$6255)),ROW($S$1:$S$6253),""),ROW(S569))),"")</f>
        <v/>
      </c>
      <c r="U571" t="s">
        <v>4281</v>
      </c>
      <c r="V571">
        <v>532291</v>
      </c>
    </row>
    <row r="572" spans="13:22" ht="12.75" customHeight="1">
      <c r="M572" s="361">
        <f>IF(ISNUMBER(SEARCH(ZAKL_DATA!$B$29,N572)),MAX($M$2:M571)+1,0)</f>
        <v>0</v>
      </c>
      <c r="N572" s="387" t="s">
        <v>2016</v>
      </c>
      <c r="O572" s="389" t="s">
        <v>3197</v>
      </c>
      <c r="P572" s="362"/>
      <c r="Q572" s="345" t="str">
        <f>IFERROR(VLOOKUP(ROWS($Q$3:Q572),$M$3:$N$1699,2,0),"")</f>
        <v/>
      </c>
      <c r="S572" t="str">
        <f>IF(ISNUMBER(SEARCH(ZAKL_DATA!$B$18,FU!$U572)),U572,"")</f>
        <v/>
      </c>
      <c r="T572" t="str">
        <f t="array" ref="T572">IFERROR(INDEX($S$3:$S$6255,SMALL(IF(ISNUMBER(SEARCH("",$S$3:$S$6255)),ROW($S$1:$S$6253),""),ROW(S570))),"")</f>
        <v/>
      </c>
      <c r="U572" t="s">
        <v>4282</v>
      </c>
      <c r="V572">
        <v>532304</v>
      </c>
    </row>
    <row r="573" spans="13:22" ht="12.75" customHeight="1">
      <c r="M573" s="361">
        <f>IF(ISNUMBER(SEARCH(ZAKL_DATA!$B$29,N573)),MAX($M$2:M572)+1,0)</f>
        <v>0</v>
      </c>
      <c r="N573" s="387" t="s">
        <v>2019</v>
      </c>
      <c r="O573" s="389" t="s">
        <v>3198</v>
      </c>
      <c r="P573" s="362"/>
      <c r="Q573" s="345" t="str">
        <f>IFERROR(VLOOKUP(ROWS($Q$3:Q573),$M$3:$N$1699,2,0),"")</f>
        <v/>
      </c>
      <c r="S573" t="str">
        <f>IF(ISNUMBER(SEARCH(ZAKL_DATA!$B$18,FU!$U573)),U573,"")</f>
        <v/>
      </c>
      <c r="T573" t="str">
        <f t="array" ref="T573">IFERROR(INDEX($S$3:$S$6255,SMALL(IF(ISNUMBER(SEARCH("",$S$3:$S$6255)),ROW($S$1:$S$6253),""),ROW(S571))),"")</f>
        <v/>
      </c>
      <c r="U573" t="s">
        <v>4283</v>
      </c>
      <c r="V573">
        <v>532312</v>
      </c>
    </row>
    <row r="574" spans="13:22" ht="12.75" customHeight="1">
      <c r="M574" s="361">
        <f>IF(ISNUMBER(SEARCH(ZAKL_DATA!$B$29,N574)),MAX($M$2:M573)+1,0)</f>
        <v>0</v>
      </c>
      <c r="N574" s="387" t="s">
        <v>2020</v>
      </c>
      <c r="O574" s="389" t="s">
        <v>3199</v>
      </c>
      <c r="P574" s="362"/>
      <c r="Q574" s="345" t="str">
        <f>IFERROR(VLOOKUP(ROWS($Q$3:Q574),$M$3:$N$1699,2,0),"")</f>
        <v/>
      </c>
      <c r="S574" t="str">
        <f>IF(ISNUMBER(SEARCH(ZAKL_DATA!$B$18,FU!$U574)),U574,"")</f>
        <v/>
      </c>
      <c r="T574" t="str">
        <f t="array" ref="T574">IFERROR(INDEX($S$3:$S$6255,SMALL(IF(ISNUMBER(SEARCH("",$S$3:$S$6255)),ROW($S$1:$S$6253),""),ROW(S572))),"")</f>
        <v/>
      </c>
      <c r="U574" t="s">
        <v>4284</v>
      </c>
      <c r="V574">
        <v>532321</v>
      </c>
    </row>
    <row r="575" spans="13:22" ht="12.75" customHeight="1">
      <c r="M575" s="361">
        <f>IF(ISNUMBER(SEARCH(ZAKL_DATA!$B$29,N575)),MAX($M$2:M574)+1,0)</f>
        <v>0</v>
      </c>
      <c r="N575" s="387" t="s">
        <v>2021</v>
      </c>
      <c r="O575" s="389" t="s">
        <v>3200</v>
      </c>
      <c r="P575" s="362"/>
      <c r="Q575" s="345" t="str">
        <f>IFERROR(VLOOKUP(ROWS($Q$3:Q575),$M$3:$N$1699,2,0),"")</f>
        <v/>
      </c>
      <c r="S575" t="str">
        <f>IF(ISNUMBER(SEARCH(ZAKL_DATA!$B$18,FU!$U575)),U575,"")</f>
        <v/>
      </c>
      <c r="T575" t="str">
        <f t="array" ref="T575">IFERROR(INDEX($S$3:$S$6255,SMALL(IF(ISNUMBER(SEARCH("",$S$3:$S$6255)),ROW($S$1:$S$6253),""),ROW(S573))),"")</f>
        <v/>
      </c>
      <c r="U575" t="s">
        <v>4285</v>
      </c>
      <c r="V575">
        <v>532339</v>
      </c>
    </row>
    <row r="576" spans="13:22" ht="12.75" customHeight="1">
      <c r="M576" s="361">
        <f>IF(ISNUMBER(SEARCH(ZAKL_DATA!$B$29,N576)),MAX($M$2:M575)+1,0)</f>
        <v>0</v>
      </c>
      <c r="N576" s="387" t="s">
        <v>3201</v>
      </c>
      <c r="O576" s="389" t="s">
        <v>3202</v>
      </c>
      <c r="P576" s="362"/>
      <c r="Q576" s="345" t="str">
        <f>IFERROR(VLOOKUP(ROWS($Q$3:Q576),$M$3:$N$1699,2,0),"")</f>
        <v/>
      </c>
      <c r="S576" t="str">
        <f>IF(ISNUMBER(SEARCH(ZAKL_DATA!$B$18,FU!$U576)),U576,"")</f>
        <v/>
      </c>
      <c r="T576" t="str">
        <f t="array" ref="T576">IFERROR(INDEX($S$3:$S$6255,SMALL(IF(ISNUMBER(SEARCH("",$S$3:$S$6255)),ROW($S$1:$S$6253),""),ROW(S574))),"")</f>
        <v/>
      </c>
      <c r="U576" t="s">
        <v>4285</v>
      </c>
      <c r="V576">
        <v>532347</v>
      </c>
    </row>
    <row r="577" spans="13:22" ht="12.75" customHeight="1">
      <c r="M577" s="361">
        <f>IF(ISNUMBER(SEARCH(ZAKL_DATA!$B$29,N577)),MAX($M$2:M576)+1,0)</f>
        <v>0</v>
      </c>
      <c r="N577" s="387" t="s">
        <v>2022</v>
      </c>
      <c r="O577" s="389" t="s">
        <v>3203</v>
      </c>
      <c r="P577" s="362"/>
      <c r="Q577" s="345" t="str">
        <f>IFERROR(VLOOKUP(ROWS($Q$3:Q577),$M$3:$N$1699,2,0),"")</f>
        <v/>
      </c>
      <c r="S577" t="str">
        <f>IF(ISNUMBER(SEARCH(ZAKL_DATA!$B$18,FU!$U577)),U577,"")</f>
        <v/>
      </c>
      <c r="T577" t="str">
        <f t="array" ref="T577">IFERROR(INDEX($S$3:$S$6255,SMALL(IF(ISNUMBER(SEARCH("",$S$3:$S$6255)),ROW($S$1:$S$6253),""),ROW(S575))),"")</f>
        <v/>
      </c>
      <c r="U577" t="s">
        <v>4286</v>
      </c>
      <c r="V577">
        <v>532355</v>
      </c>
    </row>
    <row r="578" spans="13:22" ht="12.75" customHeight="1">
      <c r="M578" s="361">
        <f>IF(ISNUMBER(SEARCH(ZAKL_DATA!$B$29,N578)),MAX($M$2:M577)+1,0)</f>
        <v>0</v>
      </c>
      <c r="N578" s="387" t="s">
        <v>2023</v>
      </c>
      <c r="O578" s="389" t="s">
        <v>3204</v>
      </c>
      <c r="P578" s="362"/>
      <c r="Q578" s="345" t="str">
        <f>IFERROR(VLOOKUP(ROWS($Q$3:Q578),$M$3:$N$1699,2,0),"")</f>
        <v/>
      </c>
      <c r="S578" t="str">
        <f>IF(ISNUMBER(SEARCH(ZAKL_DATA!$B$18,FU!$U578)),U578,"")</f>
        <v/>
      </c>
      <c r="T578" t="str">
        <f t="array" ref="T578">IFERROR(INDEX($S$3:$S$6255,SMALL(IF(ISNUMBER(SEARCH("",$S$3:$S$6255)),ROW($S$1:$S$6253),""),ROW(S576))),"")</f>
        <v/>
      </c>
      <c r="U578" t="s">
        <v>4287</v>
      </c>
      <c r="V578">
        <v>532363</v>
      </c>
    </row>
    <row r="579" spans="13:22" ht="12.75" customHeight="1">
      <c r="M579" s="361">
        <f>IF(ISNUMBER(SEARCH(ZAKL_DATA!$B$29,N579)),MAX($M$2:M578)+1,0)</f>
        <v>0</v>
      </c>
      <c r="N579" s="387" t="s">
        <v>2024</v>
      </c>
      <c r="O579" s="389" t="s">
        <v>3205</v>
      </c>
      <c r="P579" s="362"/>
      <c r="Q579" s="345" t="str">
        <f>IFERROR(VLOOKUP(ROWS($Q$3:Q579),$M$3:$N$1699,2,0),"")</f>
        <v/>
      </c>
      <c r="S579" t="str">
        <f>IF(ISNUMBER(SEARCH(ZAKL_DATA!$B$18,FU!$U579)),U579,"")</f>
        <v/>
      </c>
      <c r="T579" t="str">
        <f t="array" ref="T579">IFERROR(INDEX($S$3:$S$6255,SMALL(IF(ISNUMBER(SEARCH("",$S$3:$S$6255)),ROW($S$1:$S$6253),""),ROW(S577))),"")</f>
        <v/>
      </c>
      <c r="U579" t="s">
        <v>4288</v>
      </c>
      <c r="V579">
        <v>532371</v>
      </c>
    </row>
    <row r="580" spans="13:22" ht="12.75" customHeight="1">
      <c r="M580" s="361">
        <f>IF(ISNUMBER(SEARCH(ZAKL_DATA!$B$29,N580)),MAX($M$2:M579)+1,0)</f>
        <v>0</v>
      </c>
      <c r="N580" s="387" t="s">
        <v>2026</v>
      </c>
      <c r="O580" s="389" t="s">
        <v>3206</v>
      </c>
      <c r="P580" s="362"/>
      <c r="Q580" s="345" t="str">
        <f>IFERROR(VLOOKUP(ROWS($Q$3:Q580),$M$3:$N$1699,2,0),"")</f>
        <v/>
      </c>
      <c r="S580" t="str">
        <f>IF(ISNUMBER(SEARCH(ZAKL_DATA!$B$18,FU!$U580)),U580,"")</f>
        <v/>
      </c>
      <c r="T580" t="str">
        <f t="array" ref="T580">IFERROR(INDEX($S$3:$S$6255,SMALL(IF(ISNUMBER(SEARCH("",$S$3:$S$6255)),ROW($S$1:$S$6253),""),ROW(S578))),"")</f>
        <v/>
      </c>
      <c r="U580" t="s">
        <v>4289</v>
      </c>
      <c r="V580">
        <v>532380</v>
      </c>
    </row>
    <row r="581" spans="13:22" ht="12.75" customHeight="1">
      <c r="M581" s="361">
        <f>IF(ISNUMBER(SEARCH(ZAKL_DATA!$B$29,N581)),MAX($M$2:M580)+1,0)</f>
        <v>0</v>
      </c>
      <c r="N581" s="387" t="s">
        <v>2030</v>
      </c>
      <c r="O581" s="389" t="s">
        <v>3207</v>
      </c>
      <c r="P581" s="362"/>
      <c r="Q581" s="345" t="str">
        <f>IFERROR(VLOOKUP(ROWS($Q$3:Q581),$M$3:$N$1699,2,0),"")</f>
        <v/>
      </c>
      <c r="S581" t="str">
        <f>IF(ISNUMBER(SEARCH(ZAKL_DATA!$B$18,FU!$U581)),U581,"")</f>
        <v/>
      </c>
      <c r="T581" t="str">
        <f t="array" ref="T581">IFERROR(INDEX($S$3:$S$6255,SMALL(IF(ISNUMBER(SEARCH("",$S$3:$S$6255)),ROW($S$1:$S$6253),""),ROW(S579))),"")</f>
        <v/>
      </c>
      <c r="U581" t="s">
        <v>4289</v>
      </c>
      <c r="V581">
        <v>532398</v>
      </c>
    </row>
    <row r="582" spans="13:22" ht="12.75" customHeight="1">
      <c r="M582" s="361">
        <f>IF(ISNUMBER(SEARCH(ZAKL_DATA!$B$29,N582)),MAX($M$2:M581)+1,0)</f>
        <v>0</v>
      </c>
      <c r="N582" s="387" t="s">
        <v>2031</v>
      </c>
      <c r="O582" s="389" t="s">
        <v>3208</v>
      </c>
      <c r="P582" s="362"/>
      <c r="Q582" s="345" t="str">
        <f>IFERROR(VLOOKUP(ROWS($Q$3:Q582),$M$3:$N$1699,2,0),"")</f>
        <v/>
      </c>
      <c r="S582" t="str">
        <f>IF(ISNUMBER(SEARCH(ZAKL_DATA!$B$18,FU!$U582)),U582,"")</f>
        <v/>
      </c>
      <c r="T582" t="str">
        <f t="array" ref="T582">IFERROR(INDEX($S$3:$S$6255,SMALL(IF(ISNUMBER(SEARCH("",$S$3:$S$6255)),ROW($S$1:$S$6253),""),ROW(S580))),"")</f>
        <v/>
      </c>
      <c r="U582" t="s">
        <v>4290</v>
      </c>
      <c r="V582">
        <v>532401</v>
      </c>
    </row>
    <row r="583" spans="13:22" ht="12.75" customHeight="1">
      <c r="M583" s="361">
        <f>IF(ISNUMBER(SEARCH(ZAKL_DATA!$B$29,N583)),MAX($M$2:M582)+1,0)</f>
        <v>0</v>
      </c>
      <c r="N583" s="387" t="s">
        <v>2032</v>
      </c>
      <c r="O583" s="389" t="s">
        <v>3209</v>
      </c>
      <c r="P583" s="362"/>
      <c r="Q583" s="345" t="str">
        <f>IFERROR(VLOOKUP(ROWS($Q$3:Q583),$M$3:$N$1699,2,0),"")</f>
        <v/>
      </c>
      <c r="S583" t="str">
        <f>IF(ISNUMBER(SEARCH(ZAKL_DATA!$B$18,FU!$U583)),U583,"")</f>
        <v/>
      </c>
      <c r="T583" t="str">
        <f t="array" ref="T583">IFERROR(INDEX($S$3:$S$6255,SMALL(IF(ISNUMBER(SEARCH("",$S$3:$S$6255)),ROW($S$1:$S$6253),""),ROW(S581))),"")</f>
        <v/>
      </c>
      <c r="U583" t="s">
        <v>4291</v>
      </c>
      <c r="V583">
        <v>532410</v>
      </c>
    </row>
    <row r="584" spans="13:22" ht="12.75" customHeight="1">
      <c r="M584" s="361">
        <f>IF(ISNUMBER(SEARCH(ZAKL_DATA!$B$29,N584)),MAX($M$2:M583)+1,0)</f>
        <v>0</v>
      </c>
      <c r="N584" s="387" t="s">
        <v>2033</v>
      </c>
      <c r="O584" s="389" t="s">
        <v>3210</v>
      </c>
      <c r="P584" s="362"/>
      <c r="Q584" s="345" t="str">
        <f>IFERROR(VLOOKUP(ROWS($Q$3:Q584),$M$3:$N$1699,2,0),"")</f>
        <v/>
      </c>
      <c r="S584" t="str">
        <f>IF(ISNUMBER(SEARCH(ZAKL_DATA!$B$18,FU!$U584)),U584,"")</f>
        <v/>
      </c>
      <c r="T584" t="str">
        <f t="array" ref="T584">IFERROR(INDEX($S$3:$S$6255,SMALL(IF(ISNUMBER(SEARCH("",$S$3:$S$6255)),ROW($S$1:$S$6253),""),ROW(S582))),"")</f>
        <v/>
      </c>
      <c r="U584" t="s">
        <v>4292</v>
      </c>
      <c r="V584">
        <v>532428</v>
      </c>
    </row>
    <row r="585" spans="13:22" ht="12.75" customHeight="1">
      <c r="M585" s="361">
        <f>IF(ISNUMBER(SEARCH(ZAKL_DATA!$B$29,N585)),MAX($M$2:M584)+1,0)</f>
        <v>0</v>
      </c>
      <c r="N585" s="387" t="s">
        <v>2035</v>
      </c>
      <c r="O585" s="389" t="s">
        <v>3211</v>
      </c>
      <c r="P585" s="362"/>
      <c r="Q585" s="345" t="str">
        <f>IFERROR(VLOOKUP(ROWS($Q$3:Q585),$M$3:$N$1699,2,0),"")</f>
        <v/>
      </c>
      <c r="S585" t="str">
        <f>IF(ISNUMBER(SEARCH(ZAKL_DATA!$B$18,FU!$U585)),U585,"")</f>
        <v/>
      </c>
      <c r="T585" t="str">
        <f t="array" ref="T585">IFERROR(INDEX($S$3:$S$6255,SMALL(IF(ISNUMBER(SEARCH("",$S$3:$S$6255)),ROW($S$1:$S$6253),""),ROW(S583))),"")</f>
        <v/>
      </c>
      <c r="U585" t="s">
        <v>4293</v>
      </c>
      <c r="V585">
        <v>532436</v>
      </c>
    </row>
    <row r="586" spans="13:22" ht="12.75" customHeight="1">
      <c r="M586" s="361">
        <f>IF(ISNUMBER(SEARCH(ZAKL_DATA!$B$29,N586)),MAX($M$2:M585)+1,0)</f>
        <v>0</v>
      </c>
      <c r="N586" s="387" t="s">
        <v>2036</v>
      </c>
      <c r="O586" s="389" t="s">
        <v>3212</v>
      </c>
      <c r="P586" s="362"/>
      <c r="Q586" s="345" t="str">
        <f>IFERROR(VLOOKUP(ROWS($Q$3:Q586),$M$3:$N$1699,2,0),"")</f>
        <v/>
      </c>
      <c r="S586" t="str">
        <f>IF(ISNUMBER(SEARCH(ZAKL_DATA!$B$18,FU!$U586)),U586,"")</f>
        <v/>
      </c>
      <c r="T586" t="str">
        <f t="array" ref="T586">IFERROR(INDEX($S$3:$S$6255,SMALL(IF(ISNUMBER(SEARCH("",$S$3:$S$6255)),ROW($S$1:$S$6253),""),ROW(S584))),"")</f>
        <v/>
      </c>
      <c r="U586" t="s">
        <v>4294</v>
      </c>
      <c r="V586">
        <v>532444</v>
      </c>
    </row>
    <row r="587" spans="13:22" ht="12.75" customHeight="1">
      <c r="M587" s="361">
        <f>IF(ISNUMBER(SEARCH(ZAKL_DATA!$B$29,N587)),MAX($M$2:M586)+1,0)</f>
        <v>0</v>
      </c>
      <c r="N587" s="387" t="s">
        <v>2037</v>
      </c>
      <c r="O587" s="389" t="s">
        <v>3213</v>
      </c>
      <c r="P587" s="362"/>
      <c r="Q587" s="345" t="str">
        <f>IFERROR(VLOOKUP(ROWS($Q$3:Q587),$M$3:$N$1699,2,0),"")</f>
        <v/>
      </c>
      <c r="S587" t="str">
        <f>IF(ISNUMBER(SEARCH(ZAKL_DATA!$B$18,FU!$U587)),U587,"")</f>
        <v/>
      </c>
      <c r="T587" t="str">
        <f t="array" ref="T587">IFERROR(INDEX($S$3:$S$6255,SMALL(IF(ISNUMBER(SEARCH("",$S$3:$S$6255)),ROW($S$1:$S$6253),""),ROW(S585))),"")</f>
        <v/>
      </c>
      <c r="U587" t="s">
        <v>4295</v>
      </c>
      <c r="V587">
        <v>532452</v>
      </c>
    </row>
    <row r="588" spans="13:22" ht="12.75" customHeight="1">
      <c r="M588" s="361">
        <f>IF(ISNUMBER(SEARCH(ZAKL_DATA!$B$29,N588)),MAX($M$2:M587)+1,0)</f>
        <v>0</v>
      </c>
      <c r="N588" s="387" t="s">
        <v>2049</v>
      </c>
      <c r="O588" s="389" t="s">
        <v>3214</v>
      </c>
      <c r="P588" s="362"/>
      <c r="Q588" s="345" t="str">
        <f>IFERROR(VLOOKUP(ROWS($Q$3:Q588),$M$3:$N$1699,2,0),"")</f>
        <v/>
      </c>
      <c r="S588" t="str">
        <f>IF(ISNUMBER(SEARCH(ZAKL_DATA!$B$18,FU!$U588)),U588,"")</f>
        <v/>
      </c>
      <c r="T588" t="str">
        <f t="array" ref="T588">IFERROR(INDEX($S$3:$S$6255,SMALL(IF(ISNUMBER(SEARCH("",$S$3:$S$6255)),ROW($S$1:$S$6253),""),ROW(S586))),"")</f>
        <v/>
      </c>
      <c r="U588" t="s">
        <v>4296</v>
      </c>
      <c r="V588">
        <v>532461</v>
      </c>
    </row>
    <row r="589" spans="13:22" ht="12.75" customHeight="1">
      <c r="M589" s="361">
        <f>IF(ISNUMBER(SEARCH(ZAKL_DATA!$B$29,N589)),MAX($M$2:M588)+1,0)</f>
        <v>0</v>
      </c>
      <c r="N589" s="387" t="s">
        <v>2050</v>
      </c>
      <c r="O589" s="389" t="s">
        <v>3215</v>
      </c>
      <c r="P589" s="362"/>
      <c r="Q589" s="345" t="str">
        <f>IFERROR(VLOOKUP(ROWS($Q$3:Q589),$M$3:$N$1699,2,0),"")</f>
        <v/>
      </c>
      <c r="S589" t="str">
        <f>IF(ISNUMBER(SEARCH(ZAKL_DATA!$B$18,FU!$U589)),U589,"")</f>
        <v/>
      </c>
      <c r="T589" t="str">
        <f t="array" ref="T589">IFERROR(INDEX($S$3:$S$6255,SMALL(IF(ISNUMBER(SEARCH("",$S$3:$S$6255)),ROW($S$1:$S$6253),""),ROW(S587))),"")</f>
        <v/>
      </c>
      <c r="U589" t="s">
        <v>4296</v>
      </c>
      <c r="V589">
        <v>532479</v>
      </c>
    </row>
    <row r="590" spans="13:22" ht="12.75" customHeight="1">
      <c r="M590" s="361">
        <f>IF(ISNUMBER(SEARCH(ZAKL_DATA!$B$29,N590)),MAX($M$2:M589)+1,0)</f>
        <v>0</v>
      </c>
      <c r="N590" s="387" t="s">
        <v>2052</v>
      </c>
      <c r="O590" s="389" t="s">
        <v>3216</v>
      </c>
      <c r="P590" s="362"/>
      <c r="Q590" s="345" t="str">
        <f>IFERROR(VLOOKUP(ROWS($Q$3:Q590),$M$3:$N$1699,2,0),"")</f>
        <v/>
      </c>
      <c r="S590" t="str">
        <f>IF(ISNUMBER(SEARCH(ZAKL_DATA!$B$18,FU!$U590)),U590,"")</f>
        <v/>
      </c>
      <c r="T590" t="str">
        <f t="array" ref="T590">IFERROR(INDEX($S$3:$S$6255,SMALL(IF(ISNUMBER(SEARCH("",$S$3:$S$6255)),ROW($S$1:$S$6253),""),ROW(S588))),"")</f>
        <v/>
      </c>
      <c r="U590" t="s">
        <v>4297</v>
      </c>
      <c r="V590">
        <v>532487</v>
      </c>
    </row>
    <row r="591" spans="13:22" ht="12.75" customHeight="1">
      <c r="M591" s="361">
        <f>IF(ISNUMBER(SEARCH(ZAKL_DATA!$B$29,N591)),MAX($M$2:M590)+1,0)</f>
        <v>0</v>
      </c>
      <c r="N591" s="387" t="s">
        <v>2053</v>
      </c>
      <c r="O591" s="389" t="s">
        <v>3217</v>
      </c>
      <c r="P591" s="362"/>
      <c r="Q591" s="345" t="str">
        <f>IFERROR(VLOOKUP(ROWS($Q$3:Q591),$M$3:$N$1699,2,0),"")</f>
        <v/>
      </c>
      <c r="S591" t="str">
        <f>IF(ISNUMBER(SEARCH(ZAKL_DATA!$B$18,FU!$U591)),U591,"")</f>
        <v/>
      </c>
      <c r="T591" t="str">
        <f t="array" ref="T591">IFERROR(INDEX($S$3:$S$6255,SMALL(IF(ISNUMBER(SEARCH("",$S$3:$S$6255)),ROW($S$1:$S$6253),""),ROW(S589))),"")</f>
        <v/>
      </c>
      <c r="U591" t="s">
        <v>4298</v>
      </c>
      <c r="V591">
        <v>532495</v>
      </c>
    </row>
    <row r="592" spans="13:22" ht="12.75" customHeight="1">
      <c r="M592" s="361">
        <f>IF(ISNUMBER(SEARCH(ZAKL_DATA!$B$29,N592)),MAX($M$2:M591)+1,0)</f>
        <v>0</v>
      </c>
      <c r="N592" s="387" t="s">
        <v>2055</v>
      </c>
      <c r="O592" s="389" t="s">
        <v>3218</v>
      </c>
      <c r="P592" s="362"/>
      <c r="Q592" s="345" t="str">
        <f>IFERROR(VLOOKUP(ROWS($Q$3:Q592),$M$3:$N$1699,2,0),"")</f>
        <v/>
      </c>
      <c r="S592" t="str">
        <f>IF(ISNUMBER(SEARCH(ZAKL_DATA!$B$18,FU!$U592)),U592,"")</f>
        <v/>
      </c>
      <c r="T592" t="str">
        <f t="array" ref="T592">IFERROR(INDEX($S$3:$S$6255,SMALL(IF(ISNUMBER(SEARCH("",$S$3:$S$6255)),ROW($S$1:$S$6253),""),ROW(S590))),"")</f>
        <v/>
      </c>
      <c r="U592" t="s">
        <v>4299</v>
      </c>
      <c r="V592">
        <v>532509</v>
      </c>
    </row>
    <row r="593" spans="13:22" ht="12.75" customHeight="1">
      <c r="M593" s="361">
        <f>IF(ISNUMBER(SEARCH(ZAKL_DATA!$B$29,N593)),MAX($M$2:M592)+1,0)</f>
        <v>0</v>
      </c>
      <c r="N593" s="387" t="s">
        <v>3219</v>
      </c>
      <c r="O593" s="389" t="s">
        <v>3220</v>
      </c>
      <c r="P593" s="362"/>
      <c r="Q593" s="345" t="str">
        <f>IFERROR(VLOOKUP(ROWS($Q$3:Q593),$M$3:$N$1699,2,0),"")</f>
        <v/>
      </c>
      <c r="S593" t="str">
        <f>IF(ISNUMBER(SEARCH(ZAKL_DATA!$B$18,FU!$U593)),U593,"")</f>
        <v/>
      </c>
      <c r="T593" t="str">
        <f t="array" ref="T593">IFERROR(INDEX($S$3:$S$6255,SMALL(IF(ISNUMBER(SEARCH("",$S$3:$S$6255)),ROW($S$1:$S$6253),""),ROW(S591))),"")</f>
        <v/>
      </c>
      <c r="U593" t="s">
        <v>4300</v>
      </c>
      <c r="V593">
        <v>532517</v>
      </c>
    </row>
    <row r="594" spans="13:22" ht="12.75" customHeight="1">
      <c r="M594" s="361">
        <f>IF(ISNUMBER(SEARCH(ZAKL_DATA!$B$29,N594)),MAX($M$2:M593)+1,0)</f>
        <v>0</v>
      </c>
      <c r="N594" s="387" t="s">
        <v>2060</v>
      </c>
      <c r="O594" s="389" t="s">
        <v>2850</v>
      </c>
      <c r="P594" s="362"/>
      <c r="Q594" s="345" t="str">
        <f>IFERROR(VLOOKUP(ROWS($Q$3:Q594),$M$3:$N$1699,2,0),"")</f>
        <v/>
      </c>
      <c r="S594" t="str">
        <f>IF(ISNUMBER(SEARCH(ZAKL_DATA!$B$18,FU!$U594)),U594,"")</f>
        <v/>
      </c>
      <c r="T594" t="str">
        <f t="array" ref="T594">IFERROR(INDEX($S$3:$S$6255,SMALL(IF(ISNUMBER(SEARCH("",$S$3:$S$6255)),ROW($S$1:$S$6253),""),ROW(S592))),"")</f>
        <v/>
      </c>
      <c r="U594" t="s">
        <v>4301</v>
      </c>
      <c r="V594">
        <v>532525</v>
      </c>
    </row>
    <row r="595" spans="13:22" ht="12.75" customHeight="1">
      <c r="M595" s="361">
        <f>IF(ISNUMBER(SEARCH(ZAKL_DATA!$B$29,N595)),MAX($M$2:M594)+1,0)</f>
        <v>0</v>
      </c>
      <c r="N595" s="387" t="s">
        <v>2064</v>
      </c>
      <c r="O595" s="389" t="s">
        <v>3221</v>
      </c>
      <c r="P595" s="362"/>
      <c r="Q595" s="345" t="str">
        <f>IFERROR(VLOOKUP(ROWS($Q$3:Q595),$M$3:$N$1699,2,0),"")</f>
        <v/>
      </c>
      <c r="S595" t="str">
        <f>IF(ISNUMBER(SEARCH(ZAKL_DATA!$B$18,FU!$U595)),U595,"")</f>
        <v/>
      </c>
      <c r="T595" t="str">
        <f t="array" ref="T595">IFERROR(INDEX($S$3:$S$6255,SMALL(IF(ISNUMBER(SEARCH("",$S$3:$S$6255)),ROW($S$1:$S$6253),""),ROW(S593))),"")</f>
        <v/>
      </c>
      <c r="U595" t="s">
        <v>4302</v>
      </c>
      <c r="V595">
        <v>532533</v>
      </c>
    </row>
    <row r="596" spans="13:22" ht="12.75" customHeight="1">
      <c r="M596" s="361">
        <f>IF(ISNUMBER(SEARCH(ZAKL_DATA!$B$29,N596)),MAX($M$2:M595)+1,0)</f>
        <v>0</v>
      </c>
      <c r="N596" s="387" t="s">
        <v>2065</v>
      </c>
      <c r="O596" s="389" t="s">
        <v>3222</v>
      </c>
      <c r="P596" s="362"/>
      <c r="Q596" s="345" t="str">
        <f>IFERROR(VLOOKUP(ROWS($Q$3:Q596),$M$3:$N$1699,2,0),"")</f>
        <v/>
      </c>
      <c r="S596" t="str">
        <f>IF(ISNUMBER(SEARCH(ZAKL_DATA!$B$18,FU!$U596)),U596,"")</f>
        <v/>
      </c>
      <c r="T596" t="str">
        <f t="array" ref="T596">IFERROR(INDEX($S$3:$S$6255,SMALL(IF(ISNUMBER(SEARCH("",$S$3:$S$6255)),ROW($S$1:$S$6253),""),ROW(S594))),"")</f>
        <v/>
      </c>
      <c r="U596" t="s">
        <v>4303</v>
      </c>
      <c r="V596">
        <v>532541</v>
      </c>
    </row>
    <row r="597" spans="13:22" ht="12.75" customHeight="1">
      <c r="M597" s="361">
        <f>IF(ISNUMBER(SEARCH(ZAKL_DATA!$B$29,N597)),MAX($M$2:M596)+1,0)</f>
        <v>0</v>
      </c>
      <c r="N597" s="387" t="s">
        <v>2066</v>
      </c>
      <c r="O597" s="389" t="s">
        <v>3223</v>
      </c>
      <c r="P597" s="362"/>
      <c r="Q597" s="345" t="str">
        <f>IFERROR(VLOOKUP(ROWS($Q$3:Q597),$M$3:$N$1699,2,0),"")</f>
        <v/>
      </c>
      <c r="S597" t="str">
        <f>IF(ISNUMBER(SEARCH(ZAKL_DATA!$B$18,FU!$U597)),U597,"")</f>
        <v/>
      </c>
      <c r="T597" t="str">
        <f t="array" ref="T597">IFERROR(INDEX($S$3:$S$6255,SMALL(IF(ISNUMBER(SEARCH("",$S$3:$S$6255)),ROW($S$1:$S$6253),""),ROW(S595))),"")</f>
        <v/>
      </c>
      <c r="U597" t="s">
        <v>4304</v>
      </c>
      <c r="V597">
        <v>532550</v>
      </c>
    </row>
    <row r="598" spans="13:22" ht="12.75" customHeight="1">
      <c r="M598" s="361">
        <f>IF(ISNUMBER(SEARCH(ZAKL_DATA!$B$29,N598)),MAX($M$2:M597)+1,0)</f>
        <v>0</v>
      </c>
      <c r="N598" s="387" t="s">
        <v>2068</v>
      </c>
      <c r="O598" s="389" t="s">
        <v>3224</v>
      </c>
      <c r="P598" s="362"/>
      <c r="Q598" s="345" t="str">
        <f>IFERROR(VLOOKUP(ROWS($Q$3:Q598),$M$3:$N$1699,2,0),"")</f>
        <v/>
      </c>
      <c r="S598" t="str">
        <f>IF(ISNUMBER(SEARCH(ZAKL_DATA!$B$18,FU!$U598)),U598,"")</f>
        <v/>
      </c>
      <c r="T598" t="str">
        <f t="array" ref="T598">IFERROR(INDEX($S$3:$S$6255,SMALL(IF(ISNUMBER(SEARCH("",$S$3:$S$6255)),ROW($S$1:$S$6253),""),ROW(S596))),"")</f>
        <v/>
      </c>
      <c r="U598" t="s">
        <v>4305</v>
      </c>
      <c r="V598">
        <v>532568</v>
      </c>
    </row>
    <row r="599" spans="13:22" ht="12.75" customHeight="1">
      <c r="M599" s="361">
        <f>IF(ISNUMBER(SEARCH(ZAKL_DATA!$B$29,N599)),MAX($M$2:M598)+1,0)</f>
        <v>0</v>
      </c>
      <c r="N599" s="387" t="s">
        <v>2071</v>
      </c>
      <c r="O599" s="389" t="s">
        <v>3225</v>
      </c>
      <c r="P599" s="362"/>
      <c r="Q599" s="345" t="str">
        <f>IFERROR(VLOOKUP(ROWS($Q$3:Q599),$M$3:$N$1699,2,0),"")</f>
        <v/>
      </c>
      <c r="S599" t="str">
        <f>IF(ISNUMBER(SEARCH(ZAKL_DATA!$B$18,FU!$U599)),U599,"")</f>
        <v/>
      </c>
      <c r="T599" t="str">
        <f t="array" ref="T599">IFERROR(INDEX($S$3:$S$6255,SMALL(IF(ISNUMBER(SEARCH("",$S$3:$S$6255)),ROW($S$1:$S$6253),""),ROW(S597))),"")</f>
        <v/>
      </c>
      <c r="U599" t="s">
        <v>4306</v>
      </c>
      <c r="V599">
        <v>532576</v>
      </c>
    </row>
    <row r="600" spans="13:22" ht="12.75" customHeight="1">
      <c r="M600" s="361">
        <f>IF(ISNUMBER(SEARCH(ZAKL_DATA!$B$29,N600)),MAX($M$2:M599)+1,0)</f>
        <v>0</v>
      </c>
      <c r="N600" s="387" t="s">
        <v>2073</v>
      </c>
      <c r="O600" s="389" t="s">
        <v>3226</v>
      </c>
      <c r="P600" s="362"/>
      <c r="Q600" s="345" t="str">
        <f>IFERROR(VLOOKUP(ROWS($Q$3:Q600),$M$3:$N$1699,2,0),"")</f>
        <v/>
      </c>
      <c r="S600" t="str">
        <f>IF(ISNUMBER(SEARCH(ZAKL_DATA!$B$18,FU!$U600)),U600,"")</f>
        <v/>
      </c>
      <c r="T600" t="str">
        <f t="array" ref="T600">IFERROR(INDEX($S$3:$S$6255,SMALL(IF(ISNUMBER(SEARCH("",$S$3:$S$6255)),ROW($S$1:$S$6253),""),ROW(S598))),"")</f>
        <v/>
      </c>
      <c r="U600" t="s">
        <v>4307</v>
      </c>
      <c r="V600">
        <v>532584</v>
      </c>
    </row>
    <row r="601" spans="13:22" ht="12.75" customHeight="1">
      <c r="M601" s="361">
        <f>IF(ISNUMBER(SEARCH(ZAKL_DATA!$B$29,N601)),MAX($M$2:M600)+1,0)</f>
        <v>0</v>
      </c>
      <c r="N601" s="387" t="s">
        <v>2074</v>
      </c>
      <c r="O601" s="389" t="s">
        <v>3227</v>
      </c>
      <c r="P601" s="362"/>
      <c r="Q601" s="345" t="str">
        <f>IFERROR(VLOOKUP(ROWS($Q$3:Q601),$M$3:$N$1699,2,0),"")</f>
        <v/>
      </c>
      <c r="S601" t="str">
        <f>IF(ISNUMBER(SEARCH(ZAKL_DATA!$B$18,FU!$U601)),U601,"")</f>
        <v/>
      </c>
      <c r="T601" t="str">
        <f t="array" ref="T601">IFERROR(INDEX($S$3:$S$6255,SMALL(IF(ISNUMBER(SEARCH("",$S$3:$S$6255)),ROW($S$1:$S$6253),""),ROW(S599))),"")</f>
        <v/>
      </c>
      <c r="U601" t="s">
        <v>4308</v>
      </c>
      <c r="V601">
        <v>532592</v>
      </c>
    </row>
    <row r="602" spans="13:22" ht="12.75" customHeight="1">
      <c r="M602" s="361">
        <f>IF(ISNUMBER(SEARCH(ZAKL_DATA!$B$29,N602)),MAX($M$2:M601)+1,0)</f>
        <v>0</v>
      </c>
      <c r="N602" s="387" t="s">
        <v>2077</v>
      </c>
      <c r="O602" s="389" t="s">
        <v>3228</v>
      </c>
      <c r="P602" s="362"/>
      <c r="Q602" s="345" t="str">
        <f>IFERROR(VLOOKUP(ROWS($Q$3:Q602),$M$3:$N$1699,2,0),"")</f>
        <v/>
      </c>
      <c r="S602" t="str">
        <f>IF(ISNUMBER(SEARCH(ZAKL_DATA!$B$18,FU!$U602)),U602,"")</f>
        <v/>
      </c>
      <c r="T602" t="str">
        <f t="array" ref="T602">IFERROR(INDEX($S$3:$S$6255,SMALL(IF(ISNUMBER(SEARCH("",$S$3:$S$6255)),ROW($S$1:$S$6253),""),ROW(S600))),"")</f>
        <v/>
      </c>
      <c r="U602" t="s">
        <v>4309</v>
      </c>
      <c r="V602">
        <v>532606</v>
      </c>
    </row>
    <row r="603" spans="13:22" ht="12.75" customHeight="1">
      <c r="M603" s="361">
        <f>IF(ISNUMBER(SEARCH(ZAKL_DATA!$B$29,N603)),MAX($M$2:M602)+1,0)</f>
        <v>0</v>
      </c>
      <c r="N603" s="387" t="s">
        <v>2078</v>
      </c>
      <c r="O603" s="389" t="s">
        <v>3229</v>
      </c>
      <c r="P603" s="362"/>
      <c r="Q603" s="345" t="str">
        <f>IFERROR(VLOOKUP(ROWS($Q$3:Q603),$M$3:$N$1699,2,0),"")</f>
        <v/>
      </c>
      <c r="S603" t="str">
        <f>IF(ISNUMBER(SEARCH(ZAKL_DATA!$B$18,FU!$U603)),U603,"")</f>
        <v/>
      </c>
      <c r="T603" t="str">
        <f t="array" ref="T603">IFERROR(INDEX($S$3:$S$6255,SMALL(IF(ISNUMBER(SEARCH("",$S$3:$S$6255)),ROW($S$1:$S$6253),""),ROW(S601))),"")</f>
        <v/>
      </c>
      <c r="U603" t="s">
        <v>4310</v>
      </c>
      <c r="V603">
        <v>532614</v>
      </c>
    </row>
    <row r="604" spans="13:22" ht="12.75" customHeight="1">
      <c r="M604" s="361">
        <f>IF(ISNUMBER(SEARCH(ZAKL_DATA!$B$29,N604)),MAX($M$2:M603)+1,0)</f>
        <v>0</v>
      </c>
      <c r="N604" s="387" t="s">
        <v>2079</v>
      </c>
      <c r="O604" s="389" t="s">
        <v>3230</v>
      </c>
      <c r="P604" s="362"/>
      <c r="Q604" s="345" t="str">
        <f>IFERROR(VLOOKUP(ROWS($Q$3:Q604),$M$3:$N$1699,2,0),"")</f>
        <v/>
      </c>
      <c r="S604" t="str">
        <f>IF(ISNUMBER(SEARCH(ZAKL_DATA!$B$18,FU!$U604)),U604,"")</f>
        <v/>
      </c>
      <c r="T604" t="str">
        <f t="array" ref="T604">IFERROR(INDEX($S$3:$S$6255,SMALL(IF(ISNUMBER(SEARCH("",$S$3:$S$6255)),ROW($S$1:$S$6253),""),ROW(S602))),"")</f>
        <v/>
      </c>
      <c r="U604" t="s">
        <v>4311</v>
      </c>
      <c r="V604">
        <v>532622</v>
      </c>
    </row>
    <row r="605" spans="13:22" ht="12.75" customHeight="1">
      <c r="M605" s="361">
        <f>IF(ISNUMBER(SEARCH(ZAKL_DATA!$B$29,N605)),MAX($M$2:M604)+1,0)</f>
        <v>0</v>
      </c>
      <c r="N605" s="387" t="s">
        <v>2081</v>
      </c>
      <c r="O605" s="389" t="s">
        <v>3231</v>
      </c>
      <c r="P605" s="362"/>
      <c r="Q605" s="345" t="str">
        <f>IFERROR(VLOOKUP(ROWS($Q$3:Q605),$M$3:$N$1699,2,0),"")</f>
        <v/>
      </c>
      <c r="S605" t="str">
        <f>IF(ISNUMBER(SEARCH(ZAKL_DATA!$B$18,FU!$U605)),U605,"")</f>
        <v/>
      </c>
      <c r="T605" t="str">
        <f t="array" ref="T605">IFERROR(INDEX($S$3:$S$6255,SMALL(IF(ISNUMBER(SEARCH("",$S$3:$S$6255)),ROW($S$1:$S$6253),""),ROW(S603))),"")</f>
        <v/>
      </c>
      <c r="U605" t="s">
        <v>4312</v>
      </c>
      <c r="V605">
        <v>532631</v>
      </c>
    </row>
    <row r="606" spans="13:22" ht="12.75" customHeight="1">
      <c r="M606" s="361">
        <f>IF(ISNUMBER(SEARCH(ZAKL_DATA!$B$29,N606)),MAX($M$2:M605)+1,0)</f>
        <v>0</v>
      </c>
      <c r="N606" s="387" t="s">
        <v>2082</v>
      </c>
      <c r="O606" s="389" t="s">
        <v>3232</v>
      </c>
      <c r="P606" s="362"/>
      <c r="Q606" s="345" t="str">
        <f>IFERROR(VLOOKUP(ROWS($Q$3:Q606),$M$3:$N$1699,2,0),"")</f>
        <v/>
      </c>
      <c r="S606" t="str">
        <f>IF(ISNUMBER(SEARCH(ZAKL_DATA!$B$18,FU!$U606)),U606,"")</f>
        <v/>
      </c>
      <c r="T606" t="str">
        <f t="array" ref="T606">IFERROR(INDEX($S$3:$S$6255,SMALL(IF(ISNUMBER(SEARCH("",$S$3:$S$6255)),ROW($S$1:$S$6253),""),ROW(S604))),"")</f>
        <v/>
      </c>
      <c r="U606" t="s">
        <v>4313</v>
      </c>
      <c r="V606">
        <v>532649</v>
      </c>
    </row>
    <row r="607" spans="13:22" ht="12.75" customHeight="1">
      <c r="M607" s="361">
        <f>IF(ISNUMBER(SEARCH(ZAKL_DATA!$B$29,N607)),MAX($M$2:M606)+1,0)</f>
        <v>0</v>
      </c>
      <c r="N607" s="387" t="s">
        <v>2083</v>
      </c>
      <c r="O607" s="389" t="s">
        <v>3233</v>
      </c>
      <c r="P607" s="362"/>
      <c r="Q607" s="345" t="str">
        <f>IFERROR(VLOOKUP(ROWS($Q$3:Q607),$M$3:$N$1699,2,0),"")</f>
        <v/>
      </c>
      <c r="S607" t="str">
        <f>IF(ISNUMBER(SEARCH(ZAKL_DATA!$B$18,FU!$U607)),U607,"")</f>
        <v/>
      </c>
      <c r="T607" t="str">
        <f t="array" ref="T607">IFERROR(INDEX($S$3:$S$6255,SMALL(IF(ISNUMBER(SEARCH("",$S$3:$S$6255)),ROW($S$1:$S$6253),""),ROW(S605))),"")</f>
        <v/>
      </c>
      <c r="U607" t="s">
        <v>4314</v>
      </c>
      <c r="V607">
        <v>532657</v>
      </c>
    </row>
    <row r="608" spans="13:22" ht="12.75" customHeight="1">
      <c r="M608" s="361">
        <f>IF(ISNUMBER(SEARCH(ZAKL_DATA!$B$29,N608)),MAX($M$2:M607)+1,0)</f>
        <v>0</v>
      </c>
      <c r="N608" s="387" t="s">
        <v>2085</v>
      </c>
      <c r="O608" s="389" t="s">
        <v>3234</v>
      </c>
      <c r="P608" s="362"/>
      <c r="Q608" s="345" t="str">
        <f>IFERROR(VLOOKUP(ROWS($Q$3:Q608),$M$3:$N$1699,2,0),"")</f>
        <v/>
      </c>
      <c r="S608" t="str">
        <f>IF(ISNUMBER(SEARCH(ZAKL_DATA!$B$18,FU!$U608)),U608,"")</f>
        <v/>
      </c>
      <c r="T608" t="str">
        <f t="array" ref="T608">IFERROR(INDEX($S$3:$S$6255,SMALL(IF(ISNUMBER(SEARCH("",$S$3:$S$6255)),ROW($S$1:$S$6253),""),ROW(S606))),"")</f>
        <v/>
      </c>
      <c r="U608" t="s">
        <v>4315</v>
      </c>
      <c r="V608">
        <v>532665</v>
      </c>
    </row>
    <row r="609" spans="13:22" ht="12.75" customHeight="1">
      <c r="M609" s="361">
        <f>IF(ISNUMBER(SEARCH(ZAKL_DATA!$B$29,N609)),MAX($M$2:M608)+1,0)</f>
        <v>0</v>
      </c>
      <c r="N609" s="387" t="s">
        <v>2086</v>
      </c>
      <c r="O609" s="389" t="s">
        <v>3235</v>
      </c>
      <c r="P609" s="362"/>
      <c r="Q609" s="345" t="str">
        <f>IFERROR(VLOOKUP(ROWS($Q$3:Q609),$M$3:$N$1699,2,0),"")</f>
        <v/>
      </c>
      <c r="S609" t="str">
        <f>IF(ISNUMBER(SEARCH(ZAKL_DATA!$B$18,FU!$U609)),U609,"")</f>
        <v/>
      </c>
      <c r="T609" t="str">
        <f t="array" ref="T609">IFERROR(INDEX($S$3:$S$6255,SMALL(IF(ISNUMBER(SEARCH("",$S$3:$S$6255)),ROW($S$1:$S$6253),""),ROW(S607))),"")</f>
        <v/>
      </c>
      <c r="U609" t="s">
        <v>4315</v>
      </c>
      <c r="V609">
        <v>532673</v>
      </c>
    </row>
    <row r="610" spans="13:22" ht="12.75" customHeight="1">
      <c r="M610" s="361">
        <f>IF(ISNUMBER(SEARCH(ZAKL_DATA!$B$29,N610)),MAX($M$2:M609)+1,0)</f>
        <v>0</v>
      </c>
      <c r="N610" s="387" t="s">
        <v>2087</v>
      </c>
      <c r="O610" s="389" t="s">
        <v>3236</v>
      </c>
      <c r="P610" s="362"/>
      <c r="Q610" s="345" t="str">
        <f>IFERROR(VLOOKUP(ROWS($Q$3:Q610),$M$3:$N$1699,2,0),"")</f>
        <v/>
      </c>
      <c r="S610" t="str">
        <f>IF(ISNUMBER(SEARCH(ZAKL_DATA!$B$18,FU!$U610)),U610,"")</f>
        <v/>
      </c>
      <c r="T610" t="str">
        <f t="array" ref="T610">IFERROR(INDEX($S$3:$S$6255,SMALL(IF(ISNUMBER(SEARCH("",$S$3:$S$6255)),ROW($S$1:$S$6253),""),ROW(S608))),"")</f>
        <v/>
      </c>
      <c r="U610" t="s">
        <v>4315</v>
      </c>
      <c r="V610">
        <v>532681</v>
      </c>
    </row>
    <row r="611" spans="13:22" ht="12.75" customHeight="1">
      <c r="M611" s="361">
        <f>IF(ISNUMBER(SEARCH(ZAKL_DATA!$B$29,N611)),MAX($M$2:M610)+1,0)</f>
        <v>0</v>
      </c>
      <c r="N611" s="387" t="s">
        <v>2088</v>
      </c>
      <c r="O611" s="389" t="s">
        <v>3237</v>
      </c>
      <c r="P611" s="362"/>
      <c r="Q611" s="345" t="str">
        <f>IFERROR(VLOOKUP(ROWS($Q$3:Q611),$M$3:$N$1699,2,0),"")</f>
        <v/>
      </c>
      <c r="S611" t="str">
        <f>IF(ISNUMBER(SEARCH(ZAKL_DATA!$B$18,FU!$U611)),U611,"")</f>
        <v/>
      </c>
      <c r="T611" t="str">
        <f t="array" ref="T611">IFERROR(INDEX($S$3:$S$6255,SMALL(IF(ISNUMBER(SEARCH("",$S$3:$S$6255)),ROW($S$1:$S$6253),""),ROW(S609))),"")</f>
        <v/>
      </c>
      <c r="U611" t="s">
        <v>4315</v>
      </c>
      <c r="V611">
        <v>532690</v>
      </c>
    </row>
    <row r="612" spans="13:22" ht="12.75" customHeight="1">
      <c r="M612" s="361">
        <f>IF(ISNUMBER(SEARCH(ZAKL_DATA!$B$29,N612)),MAX($M$2:M611)+1,0)</f>
        <v>0</v>
      </c>
      <c r="N612" s="387" t="s">
        <v>2091</v>
      </c>
      <c r="O612" s="389" t="s">
        <v>3238</v>
      </c>
      <c r="P612" s="362"/>
      <c r="Q612" s="345" t="str">
        <f>IFERROR(VLOOKUP(ROWS($Q$3:Q612),$M$3:$N$1699,2,0),"")</f>
        <v/>
      </c>
      <c r="S612" t="str">
        <f>IF(ISNUMBER(SEARCH(ZAKL_DATA!$B$18,FU!$U612)),U612,"")</f>
        <v/>
      </c>
      <c r="T612" t="str">
        <f t="array" ref="T612">IFERROR(INDEX($S$3:$S$6255,SMALL(IF(ISNUMBER(SEARCH("",$S$3:$S$6255)),ROW($S$1:$S$6253),""),ROW(S610))),"")</f>
        <v/>
      </c>
      <c r="U612" t="s">
        <v>4316</v>
      </c>
      <c r="V612">
        <v>532711</v>
      </c>
    </row>
    <row r="613" spans="13:22" ht="12.75" customHeight="1">
      <c r="M613" s="361">
        <f>IF(ISNUMBER(SEARCH(ZAKL_DATA!$B$29,N613)),MAX($M$2:M612)+1,0)</f>
        <v>0</v>
      </c>
      <c r="N613" s="387" t="s">
        <v>2093</v>
      </c>
      <c r="O613" s="389" t="s">
        <v>3239</v>
      </c>
      <c r="P613" s="362"/>
      <c r="Q613" s="345" t="str">
        <f>IFERROR(VLOOKUP(ROWS($Q$3:Q613),$M$3:$N$1699,2,0),"")</f>
        <v/>
      </c>
      <c r="S613" t="str">
        <f>IF(ISNUMBER(SEARCH(ZAKL_DATA!$B$18,FU!$U613)),U613,"")</f>
        <v/>
      </c>
      <c r="T613" t="str">
        <f t="array" ref="T613">IFERROR(INDEX($S$3:$S$6255,SMALL(IF(ISNUMBER(SEARCH("",$S$3:$S$6255)),ROW($S$1:$S$6253),""),ROW(S611))),"")</f>
        <v/>
      </c>
      <c r="U613" t="s">
        <v>4317</v>
      </c>
      <c r="V613">
        <v>532720</v>
      </c>
    </row>
    <row r="614" spans="13:22" ht="12.75" customHeight="1">
      <c r="M614" s="361">
        <f>IF(ISNUMBER(SEARCH(ZAKL_DATA!$B$29,N614)),MAX($M$2:M613)+1,0)</f>
        <v>0</v>
      </c>
      <c r="N614" s="387" t="s">
        <v>2094</v>
      </c>
      <c r="O614" s="389" t="s">
        <v>3240</v>
      </c>
      <c r="P614" s="362"/>
      <c r="Q614" s="345" t="str">
        <f>IFERROR(VLOOKUP(ROWS($Q$3:Q614),$M$3:$N$1699,2,0),"")</f>
        <v/>
      </c>
      <c r="S614" t="str">
        <f>IF(ISNUMBER(SEARCH(ZAKL_DATA!$B$18,FU!$U614)),U614,"")</f>
        <v/>
      </c>
      <c r="T614" t="str">
        <f t="array" ref="T614">IFERROR(INDEX($S$3:$S$6255,SMALL(IF(ISNUMBER(SEARCH("",$S$3:$S$6255)),ROW($S$1:$S$6253),""),ROW(S612))),"")</f>
        <v/>
      </c>
      <c r="U614" t="s">
        <v>4318</v>
      </c>
      <c r="V614">
        <v>532738</v>
      </c>
    </row>
    <row r="615" spans="13:22" ht="12.75" customHeight="1">
      <c r="M615" s="361">
        <f>IF(ISNUMBER(SEARCH(ZAKL_DATA!$B$29,N615)),MAX($M$2:M614)+1,0)</f>
        <v>0</v>
      </c>
      <c r="N615" s="387" t="s">
        <v>2099</v>
      </c>
      <c r="O615" s="389" t="s">
        <v>3241</v>
      </c>
      <c r="P615" s="362"/>
      <c r="Q615" s="345" t="str">
        <f>IFERROR(VLOOKUP(ROWS($Q$3:Q615),$M$3:$N$1699,2,0),"")</f>
        <v/>
      </c>
      <c r="S615" t="str">
        <f>IF(ISNUMBER(SEARCH(ZAKL_DATA!$B$18,FU!$U615)),U615,"")</f>
        <v/>
      </c>
      <c r="T615" t="str">
        <f t="array" ref="T615">IFERROR(INDEX($S$3:$S$6255,SMALL(IF(ISNUMBER(SEARCH("",$S$3:$S$6255)),ROW($S$1:$S$6253),""),ROW(S613))),"")</f>
        <v/>
      </c>
      <c r="U615" t="s">
        <v>4319</v>
      </c>
      <c r="V615">
        <v>532746</v>
      </c>
    </row>
    <row r="616" spans="13:22" ht="12.75" customHeight="1">
      <c r="M616" s="361">
        <f>IF(ISNUMBER(SEARCH(ZAKL_DATA!$B$29,N616)),MAX($M$2:M615)+1,0)</f>
        <v>0</v>
      </c>
      <c r="N616" s="387" t="s">
        <v>2100</v>
      </c>
      <c r="O616" s="389" t="s">
        <v>3242</v>
      </c>
      <c r="P616" s="362"/>
      <c r="Q616" s="345" t="str">
        <f>IFERROR(VLOOKUP(ROWS($Q$3:Q616),$M$3:$N$1699,2,0),"")</f>
        <v/>
      </c>
      <c r="S616" t="str">
        <f>IF(ISNUMBER(SEARCH(ZAKL_DATA!$B$18,FU!$U616)),U616,"")</f>
        <v/>
      </c>
      <c r="T616" t="str">
        <f t="array" ref="T616">IFERROR(INDEX($S$3:$S$6255,SMALL(IF(ISNUMBER(SEARCH("",$S$3:$S$6255)),ROW($S$1:$S$6253),""),ROW(S614))),"")</f>
        <v/>
      </c>
      <c r="U616" t="s">
        <v>4320</v>
      </c>
      <c r="V616">
        <v>532754</v>
      </c>
    </row>
    <row r="617" spans="13:22" ht="12.75" customHeight="1">
      <c r="M617" s="361">
        <f>IF(ISNUMBER(SEARCH(ZAKL_DATA!$B$29,N617)),MAX($M$2:M616)+1,0)</f>
        <v>0</v>
      </c>
      <c r="N617" s="387" t="s">
        <v>3243</v>
      </c>
      <c r="O617" s="389" t="s">
        <v>3244</v>
      </c>
      <c r="P617" s="362"/>
      <c r="Q617" s="345" t="str">
        <f>IFERROR(VLOOKUP(ROWS($Q$3:Q617),$M$3:$N$1699,2,0),"")</f>
        <v/>
      </c>
      <c r="S617" t="str">
        <f>IF(ISNUMBER(SEARCH(ZAKL_DATA!$B$18,FU!$U617)),U617,"")</f>
        <v/>
      </c>
      <c r="T617" t="str">
        <f t="array" ref="T617">IFERROR(INDEX($S$3:$S$6255,SMALL(IF(ISNUMBER(SEARCH("",$S$3:$S$6255)),ROW($S$1:$S$6253),""),ROW(S615))),"")</f>
        <v/>
      </c>
      <c r="U617" t="s">
        <v>4321</v>
      </c>
      <c r="V617">
        <v>532762</v>
      </c>
    </row>
    <row r="618" spans="13:22" ht="12.75" customHeight="1">
      <c r="M618" s="361">
        <f>IF(ISNUMBER(SEARCH(ZAKL_DATA!$B$29,N618)),MAX($M$2:M617)+1,0)</f>
        <v>0</v>
      </c>
      <c r="N618" s="387" t="s">
        <v>3245</v>
      </c>
      <c r="O618" s="389" t="s">
        <v>3246</v>
      </c>
      <c r="P618" s="362"/>
      <c r="Q618" s="345" t="str">
        <f>IFERROR(VLOOKUP(ROWS($Q$3:Q618),$M$3:$N$1699,2,0),"")</f>
        <v/>
      </c>
      <c r="S618" t="str">
        <f>IF(ISNUMBER(SEARCH(ZAKL_DATA!$B$18,FU!$U618)),U618,"")</f>
        <v/>
      </c>
      <c r="T618" t="str">
        <f t="array" ref="T618">IFERROR(INDEX($S$3:$S$6255,SMALL(IF(ISNUMBER(SEARCH("",$S$3:$S$6255)),ROW($S$1:$S$6253),""),ROW(S616))),"")</f>
        <v/>
      </c>
      <c r="U618" t="s">
        <v>4322</v>
      </c>
      <c r="V618">
        <v>532771</v>
      </c>
    </row>
    <row r="619" spans="13:22" ht="12.75" customHeight="1">
      <c r="M619" s="361">
        <f>IF(ISNUMBER(SEARCH(ZAKL_DATA!$B$29,N619)),MAX($M$2:M618)+1,0)</f>
        <v>0</v>
      </c>
      <c r="N619" s="387" t="s">
        <v>3247</v>
      </c>
      <c r="O619" s="389" t="s">
        <v>3248</v>
      </c>
      <c r="P619" s="362"/>
      <c r="Q619" s="345" t="str">
        <f>IFERROR(VLOOKUP(ROWS($Q$3:Q619),$M$3:$N$1699,2,0),"")</f>
        <v/>
      </c>
      <c r="S619" t="str">
        <f>IF(ISNUMBER(SEARCH(ZAKL_DATA!$B$18,FU!$U619)),U619,"")</f>
        <v/>
      </c>
      <c r="T619" t="str">
        <f t="array" ref="T619">IFERROR(INDEX($S$3:$S$6255,SMALL(IF(ISNUMBER(SEARCH("",$S$3:$S$6255)),ROW($S$1:$S$6253),""),ROW(S617))),"")</f>
        <v/>
      </c>
      <c r="U619" t="s">
        <v>4323</v>
      </c>
      <c r="V619">
        <v>532789</v>
      </c>
    </row>
    <row r="620" spans="13:22" ht="12.75" customHeight="1">
      <c r="M620" s="361">
        <f>IF(ISNUMBER(SEARCH(ZAKL_DATA!$B$29,N620)),MAX($M$2:M619)+1,0)</f>
        <v>0</v>
      </c>
      <c r="N620" s="387" t="s">
        <v>3249</v>
      </c>
      <c r="O620" s="389" t="s">
        <v>3250</v>
      </c>
      <c r="P620" s="362"/>
      <c r="Q620" s="345" t="str">
        <f>IFERROR(VLOOKUP(ROWS($Q$3:Q620),$M$3:$N$1699,2,0),"")</f>
        <v/>
      </c>
      <c r="S620" t="str">
        <f>IF(ISNUMBER(SEARCH(ZAKL_DATA!$B$18,FU!$U620)),U620,"")</f>
        <v/>
      </c>
      <c r="T620" t="str">
        <f t="array" ref="T620">IFERROR(INDEX($S$3:$S$6255,SMALL(IF(ISNUMBER(SEARCH("",$S$3:$S$6255)),ROW($S$1:$S$6253),""),ROW(S618))),"")</f>
        <v/>
      </c>
      <c r="U620" t="s">
        <v>4324</v>
      </c>
      <c r="V620">
        <v>532797</v>
      </c>
    </row>
    <row r="621" spans="13:22" ht="12.75" customHeight="1">
      <c r="M621" s="361">
        <f>IF(ISNUMBER(SEARCH(ZAKL_DATA!$B$29,N621)),MAX($M$2:M620)+1,0)</f>
        <v>0</v>
      </c>
      <c r="N621" s="387" t="s">
        <v>3251</v>
      </c>
      <c r="O621" s="389" t="s">
        <v>3252</v>
      </c>
      <c r="P621" s="362"/>
      <c r="Q621" s="345" t="str">
        <f>IFERROR(VLOOKUP(ROWS($Q$3:Q621),$M$3:$N$1699,2,0),"")</f>
        <v/>
      </c>
      <c r="S621" t="str">
        <f>IF(ISNUMBER(SEARCH(ZAKL_DATA!$B$18,FU!$U621)),U621,"")</f>
        <v/>
      </c>
      <c r="T621" t="str">
        <f t="array" ref="T621">IFERROR(INDEX($S$3:$S$6255,SMALL(IF(ISNUMBER(SEARCH("",$S$3:$S$6255)),ROW($S$1:$S$6253),""),ROW(S619))),"")</f>
        <v/>
      </c>
      <c r="U621" t="s">
        <v>4325</v>
      </c>
      <c r="V621">
        <v>532801</v>
      </c>
    </row>
    <row r="622" spans="13:22" ht="12.75" customHeight="1">
      <c r="M622" s="361">
        <f>IF(ISNUMBER(SEARCH(ZAKL_DATA!$B$29,N622)),MAX($M$2:M621)+1,0)</f>
        <v>0</v>
      </c>
      <c r="N622" s="387" t="s">
        <v>3253</v>
      </c>
      <c r="O622" s="389" t="s">
        <v>3254</v>
      </c>
      <c r="P622" s="362"/>
      <c r="Q622" s="345" t="str">
        <f>IFERROR(VLOOKUP(ROWS($Q$3:Q622),$M$3:$N$1699,2,0),"")</f>
        <v/>
      </c>
      <c r="S622" t="str">
        <f>IF(ISNUMBER(SEARCH(ZAKL_DATA!$B$18,FU!$U622)),U622,"")</f>
        <v/>
      </c>
      <c r="T622" t="str">
        <f t="array" ref="T622">IFERROR(INDEX($S$3:$S$6255,SMALL(IF(ISNUMBER(SEARCH("",$S$3:$S$6255)),ROW($S$1:$S$6253),""),ROW(S620))),"")</f>
        <v/>
      </c>
      <c r="U622" t="s">
        <v>4326</v>
      </c>
      <c r="V622">
        <v>532819</v>
      </c>
    </row>
    <row r="623" spans="13:22" ht="12.75" customHeight="1">
      <c r="M623" s="361">
        <f>IF(ISNUMBER(SEARCH(ZAKL_DATA!$B$29,N623)),MAX($M$2:M622)+1,0)</f>
        <v>0</v>
      </c>
      <c r="N623" s="387" t="s">
        <v>3255</v>
      </c>
      <c r="O623" s="389" t="s">
        <v>3256</v>
      </c>
      <c r="P623" s="362"/>
      <c r="Q623" s="345" t="str">
        <f>IFERROR(VLOOKUP(ROWS($Q$3:Q623),$M$3:$N$1699,2,0),"")</f>
        <v/>
      </c>
      <c r="S623" t="str">
        <f>IF(ISNUMBER(SEARCH(ZAKL_DATA!$B$18,FU!$U623)),U623,"")</f>
        <v/>
      </c>
      <c r="T623" t="str">
        <f t="array" ref="T623">IFERROR(INDEX($S$3:$S$6255,SMALL(IF(ISNUMBER(SEARCH("",$S$3:$S$6255)),ROW($S$1:$S$6253),""),ROW(S621))),"")</f>
        <v/>
      </c>
      <c r="U623" t="s">
        <v>4327</v>
      </c>
      <c r="V623">
        <v>532827</v>
      </c>
    </row>
    <row r="624" spans="13:22" ht="12.75" customHeight="1">
      <c r="M624" s="361">
        <f>IF(ISNUMBER(SEARCH(ZAKL_DATA!$B$29,N624)),MAX($M$2:M623)+1,0)</f>
        <v>0</v>
      </c>
      <c r="N624" s="387" t="s">
        <v>3257</v>
      </c>
      <c r="O624" s="389" t="s">
        <v>3258</v>
      </c>
      <c r="P624" s="362"/>
      <c r="Q624" s="345" t="str">
        <f>IFERROR(VLOOKUP(ROWS($Q$3:Q624),$M$3:$N$1699,2,0),"")</f>
        <v/>
      </c>
      <c r="S624" t="str">
        <f>IF(ISNUMBER(SEARCH(ZAKL_DATA!$B$18,FU!$U624)),U624,"")</f>
        <v/>
      </c>
      <c r="T624" t="str">
        <f t="array" ref="T624">IFERROR(INDEX($S$3:$S$6255,SMALL(IF(ISNUMBER(SEARCH("",$S$3:$S$6255)),ROW($S$1:$S$6253),""),ROW(S622))),"")</f>
        <v/>
      </c>
      <c r="U624" t="s">
        <v>4328</v>
      </c>
      <c r="V624">
        <v>532835</v>
      </c>
    </row>
    <row r="625" spans="13:22" ht="12.75" customHeight="1">
      <c r="M625" s="361">
        <f>IF(ISNUMBER(SEARCH(ZAKL_DATA!$B$29,N625)),MAX($M$2:M624)+1,0)</f>
        <v>0</v>
      </c>
      <c r="N625" s="387" t="s">
        <v>3259</v>
      </c>
      <c r="O625" s="389" t="s">
        <v>3260</v>
      </c>
      <c r="P625" s="362"/>
      <c r="Q625" s="345" t="str">
        <f>IFERROR(VLOOKUP(ROWS($Q$3:Q625),$M$3:$N$1699,2,0),"")</f>
        <v/>
      </c>
      <c r="S625" t="str">
        <f>IF(ISNUMBER(SEARCH(ZAKL_DATA!$B$18,FU!$U625)),U625,"")</f>
        <v/>
      </c>
      <c r="T625" t="str">
        <f t="array" ref="T625">IFERROR(INDEX($S$3:$S$6255,SMALL(IF(ISNUMBER(SEARCH("",$S$3:$S$6255)),ROW($S$1:$S$6253),""),ROW(S623))),"")</f>
        <v/>
      </c>
      <c r="U625" t="s">
        <v>4329</v>
      </c>
      <c r="V625">
        <v>532843</v>
      </c>
    </row>
    <row r="626" spans="13:22" ht="12.75" customHeight="1">
      <c r="M626" s="361">
        <f>IF(ISNUMBER(SEARCH(ZAKL_DATA!$B$29,N626)),MAX($M$2:M625)+1,0)</f>
        <v>0</v>
      </c>
      <c r="N626" s="387" t="s">
        <v>3261</v>
      </c>
      <c r="O626" s="389" t="s">
        <v>3262</v>
      </c>
      <c r="P626" s="362"/>
      <c r="Q626" s="345" t="str">
        <f>IFERROR(VLOOKUP(ROWS($Q$3:Q626),$M$3:$N$1699,2,0),"")</f>
        <v/>
      </c>
      <c r="S626" t="str">
        <f>IF(ISNUMBER(SEARCH(ZAKL_DATA!$B$18,FU!$U626)),U626,"")</f>
        <v/>
      </c>
      <c r="T626" t="str">
        <f t="array" ref="T626">IFERROR(INDEX($S$3:$S$6255,SMALL(IF(ISNUMBER(SEARCH("",$S$3:$S$6255)),ROW($S$1:$S$6253),""),ROW(S624))),"")</f>
        <v/>
      </c>
      <c r="U626" t="s">
        <v>4330</v>
      </c>
      <c r="V626">
        <v>532851</v>
      </c>
    </row>
    <row r="627" spans="13:22" ht="12.75" customHeight="1">
      <c r="M627" s="361">
        <f>IF(ISNUMBER(SEARCH(ZAKL_DATA!$B$29,N627)),MAX($M$2:M626)+1,0)</f>
        <v>0</v>
      </c>
      <c r="N627" s="387" t="s">
        <v>3263</v>
      </c>
      <c r="O627" s="389" t="s">
        <v>3264</v>
      </c>
      <c r="P627" s="362"/>
      <c r="Q627" s="345" t="str">
        <f>IFERROR(VLOOKUP(ROWS($Q$3:Q627),$M$3:$N$1699,2,0),"")</f>
        <v/>
      </c>
      <c r="S627" t="str">
        <f>IF(ISNUMBER(SEARCH(ZAKL_DATA!$B$18,FU!$U627)),U627,"")</f>
        <v/>
      </c>
      <c r="T627" t="str">
        <f t="array" ref="T627">IFERROR(INDEX($S$3:$S$6255,SMALL(IF(ISNUMBER(SEARCH("",$S$3:$S$6255)),ROW($S$1:$S$6253),""),ROW(S625))),"")</f>
        <v/>
      </c>
      <c r="U627" t="s">
        <v>4331</v>
      </c>
      <c r="V627">
        <v>532860</v>
      </c>
    </row>
    <row r="628" spans="13:22" ht="12.75" customHeight="1">
      <c r="M628" s="361">
        <f>IF(ISNUMBER(SEARCH(ZAKL_DATA!$B$29,N628)),MAX($M$2:M627)+1,0)</f>
        <v>0</v>
      </c>
      <c r="N628" s="387" t="s">
        <v>2107</v>
      </c>
      <c r="O628" s="389" t="s">
        <v>3265</v>
      </c>
      <c r="P628" s="362"/>
      <c r="Q628" s="345" t="str">
        <f>IFERROR(VLOOKUP(ROWS($Q$3:Q628),$M$3:$N$1699,2,0),"")</f>
        <v/>
      </c>
      <c r="S628" t="str">
        <f>IF(ISNUMBER(SEARCH(ZAKL_DATA!$B$18,FU!$U628)),U628,"")</f>
        <v/>
      </c>
      <c r="T628" t="str">
        <f t="array" ref="T628">IFERROR(INDEX($S$3:$S$6255,SMALL(IF(ISNUMBER(SEARCH("",$S$3:$S$6255)),ROW($S$1:$S$6253),""),ROW(S626))),"")</f>
        <v/>
      </c>
      <c r="U628" t="s">
        <v>4332</v>
      </c>
      <c r="V628">
        <v>532878</v>
      </c>
    </row>
    <row r="629" spans="13:22" ht="12.75" customHeight="1">
      <c r="M629" s="361">
        <f>IF(ISNUMBER(SEARCH(ZAKL_DATA!$B$29,N629)),MAX($M$2:M628)+1,0)</f>
        <v>0</v>
      </c>
      <c r="N629" s="387" t="s">
        <v>2108</v>
      </c>
      <c r="O629" s="389" t="s">
        <v>3266</v>
      </c>
      <c r="P629" s="362"/>
      <c r="Q629" s="345" t="str">
        <f>IFERROR(VLOOKUP(ROWS($Q$3:Q629),$M$3:$N$1699,2,0),"")</f>
        <v/>
      </c>
      <c r="S629" t="str">
        <f>IF(ISNUMBER(SEARCH(ZAKL_DATA!$B$18,FU!$U629)),U629,"")</f>
        <v/>
      </c>
      <c r="T629" t="str">
        <f t="array" ref="T629">IFERROR(INDEX($S$3:$S$6255,SMALL(IF(ISNUMBER(SEARCH("",$S$3:$S$6255)),ROW($S$1:$S$6253),""),ROW(S627))),"")</f>
        <v/>
      </c>
      <c r="U629" t="s">
        <v>4333</v>
      </c>
      <c r="V629">
        <v>532886</v>
      </c>
    </row>
    <row r="630" spans="13:22" ht="12.75" customHeight="1">
      <c r="M630" s="361">
        <f>IF(ISNUMBER(SEARCH(ZAKL_DATA!$B$29,N630)),MAX($M$2:M629)+1,0)</f>
        <v>0</v>
      </c>
      <c r="N630" s="387" t="s">
        <v>2109</v>
      </c>
      <c r="O630" s="389" t="s">
        <v>3267</v>
      </c>
      <c r="P630" s="362"/>
      <c r="Q630" s="345" t="str">
        <f>IFERROR(VLOOKUP(ROWS($Q$3:Q630),$M$3:$N$1699,2,0),"")</f>
        <v/>
      </c>
      <c r="S630" t="str">
        <f>IF(ISNUMBER(SEARCH(ZAKL_DATA!$B$18,FU!$U630)),U630,"")</f>
        <v/>
      </c>
      <c r="T630" t="str">
        <f t="array" ref="T630">IFERROR(INDEX($S$3:$S$6255,SMALL(IF(ISNUMBER(SEARCH("",$S$3:$S$6255)),ROW($S$1:$S$6253),""),ROW(S628))),"")</f>
        <v/>
      </c>
      <c r="U630" t="s">
        <v>4334</v>
      </c>
      <c r="V630">
        <v>532894</v>
      </c>
    </row>
    <row r="631" spans="13:22" ht="12.75" customHeight="1">
      <c r="M631" s="361">
        <f>IF(ISNUMBER(SEARCH(ZAKL_DATA!$B$29,N631)),MAX($M$2:M630)+1,0)</f>
        <v>0</v>
      </c>
      <c r="N631" s="387" t="s">
        <v>2110</v>
      </c>
      <c r="O631" s="389" t="s">
        <v>3268</v>
      </c>
      <c r="P631" s="362"/>
      <c r="Q631" s="345" t="str">
        <f>IFERROR(VLOOKUP(ROWS($Q$3:Q631),$M$3:$N$1699,2,0),"")</f>
        <v/>
      </c>
      <c r="S631" t="str">
        <f>IF(ISNUMBER(SEARCH(ZAKL_DATA!$B$18,FU!$U631)),U631,"")</f>
        <v/>
      </c>
      <c r="T631" t="str">
        <f t="array" ref="T631">IFERROR(INDEX($S$3:$S$6255,SMALL(IF(ISNUMBER(SEARCH("",$S$3:$S$6255)),ROW($S$1:$S$6253),""),ROW(S629))),"")</f>
        <v/>
      </c>
      <c r="U631" t="s">
        <v>4334</v>
      </c>
      <c r="V631">
        <v>532908</v>
      </c>
    </row>
    <row r="632" spans="13:22" ht="12.75" customHeight="1">
      <c r="M632" s="361">
        <f>IF(ISNUMBER(SEARCH(ZAKL_DATA!$B$29,N632)),MAX($M$2:M631)+1,0)</f>
        <v>0</v>
      </c>
      <c r="N632" s="387" t="s">
        <v>2112</v>
      </c>
      <c r="O632" s="389" t="s">
        <v>3269</v>
      </c>
      <c r="P632" s="362"/>
      <c r="Q632" s="345" t="str">
        <f>IFERROR(VLOOKUP(ROWS($Q$3:Q632),$M$3:$N$1699,2,0),"")</f>
        <v/>
      </c>
      <c r="S632" t="str">
        <f>IF(ISNUMBER(SEARCH(ZAKL_DATA!$B$18,FU!$U632)),U632,"")</f>
        <v/>
      </c>
      <c r="T632" t="str">
        <f t="array" ref="T632">IFERROR(INDEX($S$3:$S$6255,SMALL(IF(ISNUMBER(SEARCH("",$S$3:$S$6255)),ROW($S$1:$S$6253),""),ROW(S630))),"")</f>
        <v/>
      </c>
      <c r="U632" t="s">
        <v>4335</v>
      </c>
      <c r="V632">
        <v>532916</v>
      </c>
    </row>
    <row r="633" spans="13:22" ht="12.75" customHeight="1">
      <c r="M633" s="361">
        <f>IF(ISNUMBER(SEARCH(ZAKL_DATA!$B$29,N633)),MAX($M$2:M632)+1,0)</f>
        <v>0</v>
      </c>
      <c r="N633" s="387" t="s">
        <v>2113</v>
      </c>
      <c r="O633" s="389" t="s">
        <v>3270</v>
      </c>
      <c r="P633" s="362"/>
      <c r="Q633" s="345" t="str">
        <f>IFERROR(VLOOKUP(ROWS($Q$3:Q633),$M$3:$N$1699,2,0),"")</f>
        <v/>
      </c>
      <c r="S633" t="str">
        <f>IF(ISNUMBER(SEARCH(ZAKL_DATA!$B$18,FU!$U633)),U633,"")</f>
        <v/>
      </c>
      <c r="T633" t="str">
        <f t="array" ref="T633">IFERROR(INDEX($S$3:$S$6255,SMALL(IF(ISNUMBER(SEARCH("",$S$3:$S$6255)),ROW($S$1:$S$6253),""),ROW(S631))),"")</f>
        <v/>
      </c>
      <c r="U633" t="s">
        <v>4336</v>
      </c>
      <c r="V633">
        <v>532924</v>
      </c>
    </row>
    <row r="634" spans="13:22" ht="12.75" customHeight="1">
      <c r="M634" s="361">
        <f>IF(ISNUMBER(SEARCH(ZAKL_DATA!$B$29,N634)),MAX($M$2:M633)+1,0)</f>
        <v>0</v>
      </c>
      <c r="N634" s="387" t="s">
        <v>2114</v>
      </c>
      <c r="O634" s="389" t="s">
        <v>3271</v>
      </c>
      <c r="P634" s="362"/>
      <c r="Q634" s="345" t="str">
        <f>IFERROR(VLOOKUP(ROWS($Q$3:Q634),$M$3:$N$1699,2,0),"")</f>
        <v/>
      </c>
      <c r="S634" t="str">
        <f>IF(ISNUMBER(SEARCH(ZAKL_DATA!$B$18,FU!$U634)),U634,"")</f>
        <v/>
      </c>
      <c r="T634" t="str">
        <f t="array" ref="T634">IFERROR(INDEX($S$3:$S$6255,SMALL(IF(ISNUMBER(SEARCH("",$S$3:$S$6255)),ROW($S$1:$S$6253),""),ROW(S632))),"")</f>
        <v/>
      </c>
      <c r="U634" t="s">
        <v>4337</v>
      </c>
      <c r="V634">
        <v>532932</v>
      </c>
    </row>
    <row r="635" spans="13:22" ht="12.75" customHeight="1">
      <c r="M635" s="361">
        <f>IF(ISNUMBER(SEARCH(ZAKL_DATA!$B$29,N635)),MAX($M$2:M634)+1,0)</f>
        <v>0</v>
      </c>
      <c r="N635" s="387" t="s">
        <v>2115</v>
      </c>
      <c r="O635" s="389" t="s">
        <v>3272</v>
      </c>
      <c r="P635" s="362"/>
      <c r="Q635" s="345" t="str">
        <f>IFERROR(VLOOKUP(ROWS($Q$3:Q635),$M$3:$N$1699,2,0),"")</f>
        <v/>
      </c>
      <c r="S635" t="str">
        <f>IF(ISNUMBER(SEARCH(ZAKL_DATA!$B$18,FU!$U635)),U635,"")</f>
        <v/>
      </c>
      <c r="T635" t="str">
        <f t="array" ref="T635">IFERROR(INDEX($S$3:$S$6255,SMALL(IF(ISNUMBER(SEARCH("",$S$3:$S$6255)),ROW($S$1:$S$6253),""),ROW(S633))),"")</f>
        <v/>
      </c>
      <c r="U635" t="s">
        <v>737</v>
      </c>
      <c r="V635">
        <v>532941</v>
      </c>
    </row>
    <row r="636" spans="13:22" ht="12.75" customHeight="1">
      <c r="M636" s="361">
        <f>IF(ISNUMBER(SEARCH(ZAKL_DATA!$B$29,N636)),MAX($M$2:M635)+1,0)</f>
        <v>0</v>
      </c>
      <c r="N636" s="387" t="s">
        <v>2116</v>
      </c>
      <c r="O636" s="389" t="s">
        <v>3273</v>
      </c>
      <c r="P636" s="362"/>
      <c r="Q636" s="345" t="str">
        <f>IFERROR(VLOOKUP(ROWS($Q$3:Q636),$M$3:$N$1699,2,0),"")</f>
        <v/>
      </c>
      <c r="S636" t="str">
        <f>IF(ISNUMBER(SEARCH(ZAKL_DATA!$B$18,FU!$U636)),U636,"")</f>
        <v/>
      </c>
      <c r="T636" t="str">
        <f t="array" ref="T636">IFERROR(INDEX($S$3:$S$6255,SMALL(IF(ISNUMBER(SEARCH("",$S$3:$S$6255)),ROW($S$1:$S$6253),""),ROW(S634))),"")</f>
        <v/>
      </c>
      <c r="U636" t="s">
        <v>4338</v>
      </c>
      <c r="V636">
        <v>532959</v>
      </c>
    </row>
    <row r="637" spans="13:22" ht="12.75" customHeight="1">
      <c r="M637" s="361">
        <f>IF(ISNUMBER(SEARCH(ZAKL_DATA!$B$29,N637)),MAX($M$2:M636)+1,0)</f>
        <v>0</v>
      </c>
      <c r="N637" s="387" t="s">
        <v>2117</v>
      </c>
      <c r="O637" s="389" t="s">
        <v>3274</v>
      </c>
      <c r="P637" s="362"/>
      <c r="Q637" s="345" t="str">
        <f>IFERROR(VLOOKUP(ROWS($Q$3:Q637),$M$3:$N$1699,2,0),"")</f>
        <v/>
      </c>
      <c r="S637" t="str">
        <f>IF(ISNUMBER(SEARCH(ZAKL_DATA!$B$18,FU!$U637)),U637,"")</f>
        <v/>
      </c>
      <c r="T637" t="str">
        <f t="array" ref="T637">IFERROR(INDEX($S$3:$S$6255,SMALL(IF(ISNUMBER(SEARCH("",$S$3:$S$6255)),ROW($S$1:$S$6253),""),ROW(S635))),"")</f>
        <v/>
      </c>
      <c r="U637" t="s">
        <v>4339</v>
      </c>
      <c r="V637">
        <v>532967</v>
      </c>
    </row>
    <row r="638" spans="13:22" ht="12.75" customHeight="1">
      <c r="M638" s="361">
        <f>IF(ISNUMBER(SEARCH(ZAKL_DATA!$B$29,N638)),MAX($M$2:M637)+1,0)</f>
        <v>0</v>
      </c>
      <c r="N638" s="387" t="s">
        <v>2118</v>
      </c>
      <c r="O638" s="389" t="s">
        <v>3275</v>
      </c>
      <c r="P638" s="362"/>
      <c r="Q638" s="345" t="str">
        <f>IFERROR(VLOOKUP(ROWS($Q$3:Q638),$M$3:$N$1699,2,0),"")</f>
        <v/>
      </c>
      <c r="S638" t="str">
        <f>IF(ISNUMBER(SEARCH(ZAKL_DATA!$B$18,FU!$U638)),U638,"")</f>
        <v/>
      </c>
      <c r="T638" t="str">
        <f t="array" ref="T638">IFERROR(INDEX($S$3:$S$6255,SMALL(IF(ISNUMBER(SEARCH("",$S$3:$S$6255)),ROW($S$1:$S$6253),""),ROW(S636))),"")</f>
        <v/>
      </c>
      <c r="U638" t="s">
        <v>4340</v>
      </c>
      <c r="V638">
        <v>532975</v>
      </c>
    </row>
    <row r="639" spans="13:22" ht="12.75" customHeight="1">
      <c r="M639" s="361">
        <f>IF(ISNUMBER(SEARCH(ZAKL_DATA!$B$29,N639)),MAX($M$2:M638)+1,0)</f>
        <v>0</v>
      </c>
      <c r="N639" s="387" t="s">
        <v>3276</v>
      </c>
      <c r="O639" s="389" t="s">
        <v>3277</v>
      </c>
      <c r="P639" s="362"/>
      <c r="Q639" s="345" t="str">
        <f>IFERROR(VLOOKUP(ROWS($Q$3:Q639),$M$3:$N$1699,2,0),"")</f>
        <v/>
      </c>
      <c r="S639" t="str">
        <f>IF(ISNUMBER(SEARCH(ZAKL_DATA!$B$18,FU!$U639)),U639,"")</f>
        <v/>
      </c>
      <c r="T639" t="str">
        <f t="array" ref="T639">IFERROR(INDEX($S$3:$S$6255,SMALL(IF(ISNUMBER(SEARCH("",$S$3:$S$6255)),ROW($S$1:$S$6253),""),ROW(S637))),"")</f>
        <v/>
      </c>
      <c r="U639" t="s">
        <v>4341</v>
      </c>
      <c r="V639">
        <v>532983</v>
      </c>
    </row>
    <row r="640" spans="13:22" ht="12.75" customHeight="1">
      <c r="M640" s="361">
        <f>IF(ISNUMBER(SEARCH(ZAKL_DATA!$B$29,N640)),MAX($M$2:M639)+1,0)</f>
        <v>0</v>
      </c>
      <c r="N640" s="387" t="s">
        <v>3278</v>
      </c>
      <c r="O640" s="389" t="s">
        <v>3279</v>
      </c>
      <c r="P640" s="362"/>
      <c r="Q640" s="345" t="str">
        <f>IFERROR(VLOOKUP(ROWS($Q$3:Q640),$M$3:$N$1699,2,0),"")</f>
        <v/>
      </c>
      <c r="S640" t="str">
        <f>IF(ISNUMBER(SEARCH(ZAKL_DATA!$B$18,FU!$U640)),U640,"")</f>
        <v/>
      </c>
      <c r="T640" t="str">
        <f t="array" ref="T640">IFERROR(INDEX($S$3:$S$6255,SMALL(IF(ISNUMBER(SEARCH("",$S$3:$S$6255)),ROW($S$1:$S$6253),""),ROW(S638))),"")</f>
        <v/>
      </c>
      <c r="U640" t="s">
        <v>4342</v>
      </c>
      <c r="V640">
        <v>532991</v>
      </c>
    </row>
    <row r="641" spans="13:22" ht="12.75" customHeight="1">
      <c r="M641" s="361">
        <f>IF(ISNUMBER(SEARCH(ZAKL_DATA!$B$29,N641)),MAX($M$2:M640)+1,0)</f>
        <v>0</v>
      </c>
      <c r="N641" s="387" t="s">
        <v>2120</v>
      </c>
      <c r="O641" s="389" t="s">
        <v>3280</v>
      </c>
      <c r="P641" s="362"/>
      <c r="Q641" s="345" t="str">
        <f>IFERROR(VLOOKUP(ROWS($Q$3:Q641),$M$3:$N$1699,2,0),"")</f>
        <v/>
      </c>
      <c r="S641" t="str">
        <f>IF(ISNUMBER(SEARCH(ZAKL_DATA!$B$18,FU!$U641)),U641,"")</f>
        <v/>
      </c>
      <c r="T641" t="str">
        <f t="array" ref="T641">IFERROR(INDEX($S$3:$S$6255,SMALL(IF(ISNUMBER(SEARCH("",$S$3:$S$6255)),ROW($S$1:$S$6253),""),ROW(S639))),"")</f>
        <v/>
      </c>
      <c r="U641" t="s">
        <v>4342</v>
      </c>
      <c r="V641">
        <v>533009</v>
      </c>
    </row>
    <row r="642" spans="13:22" ht="12.75" customHeight="1">
      <c r="M642" s="361">
        <f>IF(ISNUMBER(SEARCH(ZAKL_DATA!$B$29,N642)),MAX($M$2:M641)+1,0)</f>
        <v>0</v>
      </c>
      <c r="N642" s="387" t="s">
        <v>2121</v>
      </c>
      <c r="O642" s="389" t="s">
        <v>3281</v>
      </c>
      <c r="P642" s="362"/>
      <c r="Q642" s="345" t="str">
        <f>IFERROR(VLOOKUP(ROWS($Q$3:Q642),$M$3:$N$1699,2,0),"")</f>
        <v/>
      </c>
      <c r="S642" t="str">
        <f>IF(ISNUMBER(SEARCH(ZAKL_DATA!$B$18,FU!$U642)),U642,"")</f>
        <v/>
      </c>
      <c r="T642" t="str">
        <f t="array" ref="T642">IFERROR(INDEX($S$3:$S$6255,SMALL(IF(ISNUMBER(SEARCH("",$S$3:$S$6255)),ROW($S$1:$S$6253),""),ROW(S640))),"")</f>
        <v/>
      </c>
      <c r="U642" t="s">
        <v>4343</v>
      </c>
      <c r="V642">
        <v>533017</v>
      </c>
    </row>
    <row r="643" spans="13:22" ht="12.75" customHeight="1">
      <c r="M643" s="361">
        <f>IF(ISNUMBER(SEARCH(ZAKL_DATA!$B$29,N643)),MAX($M$2:M642)+1,0)</f>
        <v>0</v>
      </c>
      <c r="N643" s="387" t="s">
        <v>2124</v>
      </c>
      <c r="O643" s="389" t="s">
        <v>3282</v>
      </c>
      <c r="P643" s="362"/>
      <c r="Q643" s="345" t="str">
        <f>IFERROR(VLOOKUP(ROWS($Q$3:Q643),$M$3:$N$1699,2,0),"")</f>
        <v/>
      </c>
      <c r="S643" t="str">
        <f>IF(ISNUMBER(SEARCH(ZAKL_DATA!$B$18,FU!$U643)),U643,"")</f>
        <v/>
      </c>
      <c r="T643" t="str">
        <f t="array" ref="T643">IFERROR(INDEX($S$3:$S$6255,SMALL(IF(ISNUMBER(SEARCH("",$S$3:$S$6255)),ROW($S$1:$S$6253),""),ROW(S641))),"")</f>
        <v/>
      </c>
      <c r="U643" t="s">
        <v>4344</v>
      </c>
      <c r="V643">
        <v>533025</v>
      </c>
    </row>
    <row r="644" spans="13:22" ht="12.75" customHeight="1">
      <c r="M644" s="361">
        <f>IF(ISNUMBER(SEARCH(ZAKL_DATA!$B$29,N644)),MAX($M$2:M643)+1,0)</f>
        <v>0</v>
      </c>
      <c r="N644" s="387" t="s">
        <v>3283</v>
      </c>
      <c r="O644" s="389" t="s">
        <v>3284</v>
      </c>
      <c r="P644" s="362"/>
      <c r="Q644" s="345" t="str">
        <f>IFERROR(VLOOKUP(ROWS($Q$3:Q644),$M$3:$N$1699,2,0),"")</f>
        <v/>
      </c>
      <c r="S644" t="str">
        <f>IF(ISNUMBER(SEARCH(ZAKL_DATA!$B$18,FU!$U644)),U644,"")</f>
        <v/>
      </c>
      <c r="T644" t="str">
        <f t="array" ref="T644">IFERROR(INDEX($S$3:$S$6255,SMALL(IF(ISNUMBER(SEARCH("",$S$3:$S$6255)),ROW($S$1:$S$6253),""),ROW(S642))),"")</f>
        <v/>
      </c>
      <c r="U644" t="s">
        <v>4345</v>
      </c>
      <c r="V644">
        <v>533033</v>
      </c>
    </row>
    <row r="645" spans="13:22" ht="12.75" customHeight="1">
      <c r="M645" s="361">
        <f>IF(ISNUMBER(SEARCH(ZAKL_DATA!$B$29,N645)),MAX($M$2:M644)+1,0)</f>
        <v>0</v>
      </c>
      <c r="N645" s="387" t="s">
        <v>2127</v>
      </c>
      <c r="O645" s="389" t="s">
        <v>3285</v>
      </c>
      <c r="P645" s="362"/>
      <c r="Q645" s="345" t="str">
        <f>IFERROR(VLOOKUP(ROWS($Q$3:Q645),$M$3:$N$1699,2,0),"")</f>
        <v/>
      </c>
      <c r="S645" t="str">
        <f>IF(ISNUMBER(SEARCH(ZAKL_DATA!$B$18,FU!$U645)),U645,"")</f>
        <v/>
      </c>
      <c r="T645" t="str">
        <f t="array" ref="T645">IFERROR(INDEX($S$3:$S$6255,SMALL(IF(ISNUMBER(SEARCH("",$S$3:$S$6255)),ROW($S$1:$S$6253),""),ROW(S643))),"")</f>
        <v/>
      </c>
      <c r="U645" t="s">
        <v>4346</v>
      </c>
      <c r="V645">
        <v>533041</v>
      </c>
    </row>
    <row r="646" spans="13:22" ht="12.75" customHeight="1">
      <c r="M646" s="361">
        <f>IF(ISNUMBER(SEARCH(ZAKL_DATA!$B$29,N646)),MAX($M$2:M645)+1,0)</f>
        <v>0</v>
      </c>
      <c r="N646" s="387" t="s">
        <v>2128</v>
      </c>
      <c r="O646" s="389" t="s">
        <v>3286</v>
      </c>
      <c r="P646" s="362"/>
      <c r="Q646" s="345" t="str">
        <f>IFERROR(VLOOKUP(ROWS($Q$3:Q646),$M$3:$N$1699,2,0),"")</f>
        <v/>
      </c>
      <c r="S646" t="str">
        <f>IF(ISNUMBER(SEARCH(ZAKL_DATA!$B$18,FU!$U646)),U646,"")</f>
        <v/>
      </c>
      <c r="T646" t="str">
        <f t="array" ref="T646">IFERROR(INDEX($S$3:$S$6255,SMALL(IF(ISNUMBER(SEARCH("",$S$3:$S$6255)),ROW($S$1:$S$6253),""),ROW(S644))),"")</f>
        <v/>
      </c>
      <c r="U646" t="s">
        <v>4347</v>
      </c>
      <c r="V646">
        <v>533050</v>
      </c>
    </row>
    <row r="647" spans="13:22" ht="12.75" customHeight="1">
      <c r="M647" s="361">
        <f>IF(ISNUMBER(SEARCH(ZAKL_DATA!$B$29,N647)),MAX($M$2:M646)+1,0)</f>
        <v>0</v>
      </c>
      <c r="N647" s="387" t="s">
        <v>2129</v>
      </c>
      <c r="O647" s="389" t="s">
        <v>3287</v>
      </c>
      <c r="P647" s="362"/>
      <c r="Q647" s="345" t="str">
        <f>IFERROR(VLOOKUP(ROWS($Q$3:Q647),$M$3:$N$1699,2,0),"")</f>
        <v/>
      </c>
      <c r="S647" t="str">
        <f>IF(ISNUMBER(SEARCH(ZAKL_DATA!$B$18,FU!$U647)),U647,"")</f>
        <v/>
      </c>
      <c r="T647" t="str">
        <f t="array" ref="T647">IFERROR(INDEX($S$3:$S$6255,SMALL(IF(ISNUMBER(SEARCH("",$S$3:$S$6255)),ROW($S$1:$S$6253),""),ROW(S645))),"")</f>
        <v/>
      </c>
      <c r="U647" t="s">
        <v>4347</v>
      </c>
      <c r="V647">
        <v>533068</v>
      </c>
    </row>
    <row r="648" spans="13:22" ht="12.75" customHeight="1">
      <c r="M648" s="361">
        <f>IF(ISNUMBER(SEARCH(ZAKL_DATA!$B$29,N648)),MAX($M$2:M647)+1,0)</f>
        <v>0</v>
      </c>
      <c r="N648" s="387" t="s">
        <v>2130</v>
      </c>
      <c r="O648" s="389" t="s">
        <v>3288</v>
      </c>
      <c r="P648" s="362"/>
      <c r="Q648" s="345" t="str">
        <f>IFERROR(VLOOKUP(ROWS($Q$3:Q648),$M$3:$N$1699,2,0),"")</f>
        <v/>
      </c>
      <c r="S648" t="str">
        <f>IF(ISNUMBER(SEARCH(ZAKL_DATA!$B$18,FU!$U648)),U648,"")</f>
        <v/>
      </c>
      <c r="T648" t="str">
        <f t="array" ref="T648">IFERROR(INDEX($S$3:$S$6255,SMALL(IF(ISNUMBER(SEARCH("",$S$3:$S$6255)),ROW($S$1:$S$6253),""),ROW(S646))),"")</f>
        <v/>
      </c>
      <c r="U648" t="s">
        <v>4348</v>
      </c>
      <c r="V648">
        <v>533076</v>
      </c>
    </row>
    <row r="649" spans="13:22" ht="12.75" customHeight="1">
      <c r="M649" s="361">
        <f>IF(ISNUMBER(SEARCH(ZAKL_DATA!$B$29,N649)),MAX($M$2:M648)+1,0)</f>
        <v>0</v>
      </c>
      <c r="N649" s="387" t="s">
        <v>2131</v>
      </c>
      <c r="O649" s="389" t="s">
        <v>3289</v>
      </c>
      <c r="P649" s="362"/>
      <c r="Q649" s="345" t="str">
        <f>IFERROR(VLOOKUP(ROWS($Q$3:Q649),$M$3:$N$1699,2,0),"")</f>
        <v/>
      </c>
      <c r="S649" t="str">
        <f>IF(ISNUMBER(SEARCH(ZAKL_DATA!$B$18,FU!$U649)),U649,"")</f>
        <v/>
      </c>
      <c r="T649" t="str">
        <f t="array" ref="T649">IFERROR(INDEX($S$3:$S$6255,SMALL(IF(ISNUMBER(SEARCH("",$S$3:$S$6255)),ROW($S$1:$S$6253),""),ROW(S647))),"")</f>
        <v/>
      </c>
      <c r="U649" t="s">
        <v>4349</v>
      </c>
      <c r="V649">
        <v>533084</v>
      </c>
    </row>
    <row r="650" spans="13:22" ht="12.75" customHeight="1">
      <c r="M650" s="361">
        <f>IF(ISNUMBER(SEARCH(ZAKL_DATA!$B$29,N650)),MAX($M$2:M649)+1,0)</f>
        <v>0</v>
      </c>
      <c r="N650" s="387" t="s">
        <v>2133</v>
      </c>
      <c r="O650" s="389" t="s">
        <v>3290</v>
      </c>
      <c r="P650" s="362"/>
      <c r="Q650" s="345" t="str">
        <f>IFERROR(VLOOKUP(ROWS($Q$3:Q650),$M$3:$N$1699,2,0),"")</f>
        <v/>
      </c>
      <c r="S650" t="str">
        <f>IF(ISNUMBER(SEARCH(ZAKL_DATA!$B$18,FU!$U650)),U650,"")</f>
        <v/>
      </c>
      <c r="T650" t="str">
        <f t="array" ref="T650">IFERROR(INDEX($S$3:$S$6255,SMALL(IF(ISNUMBER(SEARCH("",$S$3:$S$6255)),ROW($S$1:$S$6253),""),ROW(S648))),"")</f>
        <v/>
      </c>
      <c r="U650" t="s">
        <v>4350</v>
      </c>
      <c r="V650">
        <v>533092</v>
      </c>
    </row>
    <row r="651" spans="13:22" ht="12.75" customHeight="1">
      <c r="M651" s="361">
        <f>IF(ISNUMBER(SEARCH(ZAKL_DATA!$B$29,N651)),MAX($M$2:M650)+1,0)</f>
        <v>0</v>
      </c>
      <c r="N651" s="387" t="s">
        <v>2134</v>
      </c>
      <c r="O651" s="389" t="s">
        <v>3291</v>
      </c>
      <c r="P651" s="362"/>
      <c r="Q651" s="345" t="str">
        <f>IFERROR(VLOOKUP(ROWS($Q$3:Q651),$M$3:$N$1699,2,0),"")</f>
        <v/>
      </c>
      <c r="S651" t="str">
        <f>IF(ISNUMBER(SEARCH(ZAKL_DATA!$B$18,FU!$U651)),U651,"")</f>
        <v/>
      </c>
      <c r="T651" t="str">
        <f t="array" ref="T651">IFERROR(INDEX($S$3:$S$6255,SMALL(IF(ISNUMBER(SEARCH("",$S$3:$S$6255)),ROW($S$1:$S$6253),""),ROW(S649))),"")</f>
        <v/>
      </c>
      <c r="U651" t="s">
        <v>4351</v>
      </c>
      <c r="V651">
        <v>533106</v>
      </c>
    </row>
    <row r="652" spans="13:22" ht="12.75" customHeight="1">
      <c r="M652" s="361">
        <f>IF(ISNUMBER(SEARCH(ZAKL_DATA!$B$29,N652)),MAX($M$2:M651)+1,0)</f>
        <v>0</v>
      </c>
      <c r="N652" s="387" t="s">
        <v>2136</v>
      </c>
      <c r="O652" s="389" t="s">
        <v>3292</v>
      </c>
      <c r="P652" s="362"/>
      <c r="Q652" s="345" t="str">
        <f>IFERROR(VLOOKUP(ROWS($Q$3:Q652),$M$3:$N$1699,2,0),"")</f>
        <v/>
      </c>
      <c r="S652" t="str">
        <f>IF(ISNUMBER(SEARCH(ZAKL_DATA!$B$18,FU!$U652)),U652,"")</f>
        <v/>
      </c>
      <c r="T652" t="str">
        <f t="array" ref="T652">IFERROR(INDEX($S$3:$S$6255,SMALL(IF(ISNUMBER(SEARCH("",$S$3:$S$6255)),ROW($S$1:$S$6253),""),ROW(S650))),"")</f>
        <v/>
      </c>
      <c r="U652" t="s">
        <v>4352</v>
      </c>
      <c r="V652">
        <v>533114</v>
      </c>
    </row>
    <row r="653" spans="13:22" ht="12.75" customHeight="1">
      <c r="M653" s="361">
        <f>IF(ISNUMBER(SEARCH(ZAKL_DATA!$B$29,N653)),MAX($M$2:M652)+1,0)</f>
        <v>0</v>
      </c>
      <c r="N653" s="387" t="s">
        <v>2137</v>
      </c>
      <c r="O653" s="389" t="s">
        <v>3293</v>
      </c>
      <c r="P653" s="362"/>
      <c r="Q653" s="345" t="str">
        <f>IFERROR(VLOOKUP(ROWS($Q$3:Q653),$M$3:$N$1699,2,0),"")</f>
        <v/>
      </c>
      <c r="S653" t="str">
        <f>IF(ISNUMBER(SEARCH(ZAKL_DATA!$B$18,FU!$U653)),U653,"")</f>
        <v/>
      </c>
      <c r="T653" t="str">
        <f t="array" ref="T653">IFERROR(INDEX($S$3:$S$6255,SMALL(IF(ISNUMBER(SEARCH("",$S$3:$S$6255)),ROW($S$1:$S$6253),""),ROW(S651))),"")</f>
        <v/>
      </c>
      <c r="U653" t="s">
        <v>4353</v>
      </c>
      <c r="V653">
        <v>533122</v>
      </c>
    </row>
    <row r="654" spans="13:22" ht="12.75" customHeight="1">
      <c r="M654" s="361">
        <f>IF(ISNUMBER(SEARCH(ZAKL_DATA!$B$29,N654)),MAX($M$2:M653)+1,0)</f>
        <v>0</v>
      </c>
      <c r="N654" s="387" t="s">
        <v>2138</v>
      </c>
      <c r="O654" s="389" t="s">
        <v>3294</v>
      </c>
      <c r="P654" s="362"/>
      <c r="Q654" s="345" t="str">
        <f>IFERROR(VLOOKUP(ROWS($Q$3:Q654),$M$3:$N$1699,2,0),"")</f>
        <v/>
      </c>
      <c r="S654" t="str">
        <f>IF(ISNUMBER(SEARCH(ZAKL_DATA!$B$18,FU!$U654)),U654,"")</f>
        <v/>
      </c>
      <c r="T654" t="str">
        <f t="array" ref="T654">IFERROR(INDEX($S$3:$S$6255,SMALL(IF(ISNUMBER(SEARCH("",$S$3:$S$6255)),ROW($S$1:$S$6253),""),ROW(S652))),"")</f>
        <v/>
      </c>
      <c r="U654" t="s">
        <v>4354</v>
      </c>
      <c r="V654">
        <v>533149</v>
      </c>
    </row>
    <row r="655" spans="13:22" ht="12.75" customHeight="1">
      <c r="M655" s="361">
        <f>IF(ISNUMBER(SEARCH(ZAKL_DATA!$B$29,N655)),MAX($M$2:M654)+1,0)</f>
        <v>0</v>
      </c>
      <c r="N655" s="387" t="s">
        <v>3295</v>
      </c>
      <c r="O655" s="389" t="s">
        <v>3296</v>
      </c>
      <c r="P655" s="362"/>
      <c r="Q655" s="345" t="str">
        <f>IFERROR(VLOOKUP(ROWS($Q$3:Q655),$M$3:$N$1699,2,0),"")</f>
        <v/>
      </c>
      <c r="S655" t="str">
        <f>IF(ISNUMBER(SEARCH(ZAKL_DATA!$B$18,FU!$U655)),U655,"")</f>
        <v/>
      </c>
      <c r="T655" t="str">
        <f t="array" ref="T655">IFERROR(INDEX($S$3:$S$6255,SMALL(IF(ISNUMBER(SEARCH("",$S$3:$S$6255)),ROW($S$1:$S$6253),""),ROW(S653))),"")</f>
        <v/>
      </c>
      <c r="U655" t="s">
        <v>4355</v>
      </c>
      <c r="V655">
        <v>533157</v>
      </c>
    </row>
    <row r="656" spans="13:22" ht="12.75" customHeight="1">
      <c r="M656" s="361">
        <f>IF(ISNUMBER(SEARCH(ZAKL_DATA!$B$29,N656)),MAX($M$2:M655)+1,0)</f>
        <v>0</v>
      </c>
      <c r="N656" s="387" t="s">
        <v>2139</v>
      </c>
      <c r="O656" s="389" t="s">
        <v>3297</v>
      </c>
      <c r="P656" s="362"/>
      <c r="Q656" s="345" t="str">
        <f>IFERROR(VLOOKUP(ROWS($Q$3:Q656),$M$3:$N$1699,2,0),"")</f>
        <v/>
      </c>
      <c r="S656" t="str">
        <f>IF(ISNUMBER(SEARCH(ZAKL_DATA!$B$18,FU!$U656)),U656,"")</f>
        <v/>
      </c>
      <c r="T656" t="str">
        <f t="array" ref="T656">IFERROR(INDEX($S$3:$S$6255,SMALL(IF(ISNUMBER(SEARCH("",$S$3:$S$6255)),ROW($S$1:$S$6253),""),ROW(S654))),"")</f>
        <v/>
      </c>
      <c r="U656" t="s">
        <v>4356</v>
      </c>
      <c r="V656">
        <v>533165</v>
      </c>
    </row>
    <row r="657" spans="13:22" ht="12.75" customHeight="1">
      <c r="M657" s="361">
        <f>IF(ISNUMBER(SEARCH(ZAKL_DATA!$B$29,N657)),MAX($M$2:M656)+1,0)</f>
        <v>0</v>
      </c>
      <c r="N657" s="387" t="s">
        <v>2140</v>
      </c>
      <c r="O657" s="389" t="s">
        <v>3298</v>
      </c>
      <c r="P657" s="362"/>
      <c r="Q657" s="345" t="str">
        <f>IFERROR(VLOOKUP(ROWS($Q$3:Q657),$M$3:$N$1699,2,0),"")</f>
        <v/>
      </c>
      <c r="S657" t="str">
        <f>IF(ISNUMBER(SEARCH(ZAKL_DATA!$B$18,FU!$U657)),U657,"")</f>
        <v/>
      </c>
      <c r="T657" t="str">
        <f t="array" ref="T657">IFERROR(INDEX($S$3:$S$6255,SMALL(IF(ISNUMBER(SEARCH("",$S$3:$S$6255)),ROW($S$1:$S$6253),""),ROW(S655))),"")</f>
        <v/>
      </c>
      <c r="U657" t="s">
        <v>4357</v>
      </c>
      <c r="V657">
        <v>533173</v>
      </c>
    </row>
    <row r="658" spans="13:22" ht="12.75" customHeight="1">
      <c r="M658" s="361">
        <f>IF(ISNUMBER(SEARCH(ZAKL_DATA!$B$29,N658)),MAX($M$2:M657)+1,0)</f>
        <v>0</v>
      </c>
      <c r="N658" s="387" t="s">
        <v>2141</v>
      </c>
      <c r="O658" s="389" t="s">
        <v>3299</v>
      </c>
      <c r="P658" s="362"/>
      <c r="Q658" s="345" t="str">
        <f>IFERROR(VLOOKUP(ROWS($Q$3:Q658),$M$3:$N$1699,2,0),"")</f>
        <v/>
      </c>
      <c r="S658" t="str">
        <f>IF(ISNUMBER(SEARCH(ZAKL_DATA!$B$18,FU!$U658)),U658,"")</f>
        <v/>
      </c>
      <c r="T658" t="str">
        <f t="array" ref="T658">IFERROR(INDEX($S$3:$S$6255,SMALL(IF(ISNUMBER(SEARCH("",$S$3:$S$6255)),ROW($S$1:$S$6253),""),ROW(S656))),"")</f>
        <v/>
      </c>
      <c r="U658" t="s">
        <v>4358</v>
      </c>
      <c r="V658">
        <v>533181</v>
      </c>
    </row>
    <row r="659" spans="13:22" ht="12.75" customHeight="1">
      <c r="M659" s="361">
        <f>IF(ISNUMBER(SEARCH(ZAKL_DATA!$B$29,N659)),MAX($M$2:M658)+1,0)</f>
        <v>0</v>
      </c>
      <c r="N659" s="387" t="s">
        <v>2143</v>
      </c>
      <c r="O659" s="389" t="s">
        <v>3300</v>
      </c>
      <c r="P659" s="362"/>
      <c r="Q659" s="345" t="str">
        <f>IFERROR(VLOOKUP(ROWS($Q$3:Q659),$M$3:$N$1699,2,0),"")</f>
        <v/>
      </c>
      <c r="S659" t="str">
        <f>IF(ISNUMBER(SEARCH(ZAKL_DATA!$B$18,FU!$U659)),U659,"")</f>
        <v/>
      </c>
      <c r="T659" t="str">
        <f t="array" ref="T659">IFERROR(INDEX($S$3:$S$6255,SMALL(IF(ISNUMBER(SEARCH("",$S$3:$S$6255)),ROW($S$1:$S$6253),""),ROW(S657))),"")</f>
        <v/>
      </c>
      <c r="U659" t="s">
        <v>4359</v>
      </c>
      <c r="V659">
        <v>533190</v>
      </c>
    </row>
    <row r="660" spans="13:22" ht="12.75" customHeight="1">
      <c r="M660" s="361">
        <f>IF(ISNUMBER(SEARCH(ZAKL_DATA!$B$29,N660)),MAX($M$2:M659)+1,0)</f>
        <v>0</v>
      </c>
      <c r="N660" s="387" t="s">
        <v>2147</v>
      </c>
      <c r="O660" s="389" t="s">
        <v>3301</v>
      </c>
      <c r="P660" s="362"/>
      <c r="Q660" s="345" t="str">
        <f>IFERROR(VLOOKUP(ROWS($Q$3:Q660),$M$3:$N$1699,2,0),"")</f>
        <v/>
      </c>
      <c r="S660" t="str">
        <f>IF(ISNUMBER(SEARCH(ZAKL_DATA!$B$18,FU!$U660)),U660,"")</f>
        <v/>
      </c>
      <c r="T660" t="str">
        <f t="array" ref="T660">IFERROR(INDEX($S$3:$S$6255,SMALL(IF(ISNUMBER(SEARCH("",$S$3:$S$6255)),ROW($S$1:$S$6253),""),ROW(S658))),"")</f>
        <v/>
      </c>
      <c r="U660" t="s">
        <v>4360</v>
      </c>
      <c r="V660">
        <v>533203</v>
      </c>
    </row>
    <row r="661" spans="13:22" ht="12.75" customHeight="1">
      <c r="M661" s="361">
        <f>IF(ISNUMBER(SEARCH(ZAKL_DATA!$B$29,N661)),MAX($M$2:M660)+1,0)</f>
        <v>0</v>
      </c>
      <c r="N661" s="387" t="s">
        <v>2148</v>
      </c>
      <c r="O661" s="389" t="s">
        <v>3302</v>
      </c>
      <c r="P661" s="362"/>
      <c r="Q661" s="345" t="str">
        <f>IFERROR(VLOOKUP(ROWS($Q$3:Q661),$M$3:$N$1699,2,0),"")</f>
        <v/>
      </c>
      <c r="S661" t="str">
        <f>IF(ISNUMBER(SEARCH(ZAKL_DATA!$B$18,FU!$U661)),U661,"")</f>
        <v/>
      </c>
      <c r="T661" t="str">
        <f t="array" ref="T661">IFERROR(INDEX($S$3:$S$6255,SMALL(IF(ISNUMBER(SEARCH("",$S$3:$S$6255)),ROW($S$1:$S$6253),""),ROW(S659))),"")</f>
        <v/>
      </c>
      <c r="U661" t="s">
        <v>4360</v>
      </c>
      <c r="V661">
        <v>533211</v>
      </c>
    </row>
    <row r="662" spans="13:22" ht="12.75" customHeight="1">
      <c r="M662" s="361">
        <f>IF(ISNUMBER(SEARCH(ZAKL_DATA!$B$29,N662)),MAX($M$2:M661)+1,0)</f>
        <v>0</v>
      </c>
      <c r="N662" s="387" t="s">
        <v>3303</v>
      </c>
      <c r="O662" s="389" t="s">
        <v>3304</v>
      </c>
      <c r="P662" s="362"/>
      <c r="Q662" s="345" t="str">
        <f>IFERROR(VLOOKUP(ROWS($Q$3:Q662),$M$3:$N$1699,2,0),"")</f>
        <v/>
      </c>
      <c r="S662" t="str">
        <f>IF(ISNUMBER(SEARCH(ZAKL_DATA!$B$18,FU!$U662)),U662,"")</f>
        <v/>
      </c>
      <c r="T662" t="str">
        <f t="array" ref="T662">IFERROR(INDEX($S$3:$S$6255,SMALL(IF(ISNUMBER(SEARCH("",$S$3:$S$6255)),ROW($S$1:$S$6253),""),ROW(S660))),"")</f>
        <v/>
      </c>
      <c r="U662" t="s">
        <v>4360</v>
      </c>
      <c r="V662">
        <v>533220</v>
      </c>
    </row>
    <row r="663" spans="13:22" ht="12.75" customHeight="1">
      <c r="M663" s="361">
        <f>IF(ISNUMBER(SEARCH(ZAKL_DATA!$B$29,N663)),MAX($M$2:M662)+1,0)</f>
        <v>0</v>
      </c>
      <c r="N663" s="387" t="s">
        <v>2149</v>
      </c>
      <c r="O663" s="389" t="s">
        <v>3305</v>
      </c>
      <c r="P663" s="362"/>
      <c r="Q663" s="345" t="str">
        <f>IFERROR(VLOOKUP(ROWS($Q$3:Q663),$M$3:$N$1699,2,0),"")</f>
        <v/>
      </c>
      <c r="S663" t="str">
        <f>IF(ISNUMBER(SEARCH(ZAKL_DATA!$B$18,FU!$U663)),U663,"")</f>
        <v/>
      </c>
      <c r="T663" t="str">
        <f t="array" ref="T663">IFERROR(INDEX($S$3:$S$6255,SMALL(IF(ISNUMBER(SEARCH("",$S$3:$S$6255)),ROW($S$1:$S$6253),""),ROW(S661))),"")</f>
        <v/>
      </c>
      <c r="U663" t="s">
        <v>4360</v>
      </c>
      <c r="V663">
        <v>533238</v>
      </c>
    </row>
    <row r="664" spans="13:22" ht="12.75" customHeight="1">
      <c r="M664" s="361">
        <f>IF(ISNUMBER(SEARCH(ZAKL_DATA!$B$29,N664)),MAX($M$2:M663)+1,0)</f>
        <v>0</v>
      </c>
      <c r="N664" s="387" t="s">
        <v>2150</v>
      </c>
      <c r="O664" s="389" t="s">
        <v>3306</v>
      </c>
      <c r="P664" s="362"/>
      <c r="Q664" s="345" t="str">
        <f>IFERROR(VLOOKUP(ROWS($Q$3:Q664),$M$3:$N$1699,2,0),"")</f>
        <v/>
      </c>
      <c r="S664" t="str">
        <f>IF(ISNUMBER(SEARCH(ZAKL_DATA!$B$18,FU!$U664)),U664,"")</f>
        <v/>
      </c>
      <c r="T664" t="str">
        <f t="array" ref="T664">IFERROR(INDEX($S$3:$S$6255,SMALL(IF(ISNUMBER(SEARCH("",$S$3:$S$6255)),ROW($S$1:$S$6253),""),ROW(S662))),"")</f>
        <v/>
      </c>
      <c r="U664" t="s">
        <v>4361</v>
      </c>
      <c r="V664">
        <v>533246</v>
      </c>
    </row>
    <row r="665" spans="13:22" ht="12.75" customHeight="1">
      <c r="M665" s="361">
        <f>IF(ISNUMBER(SEARCH(ZAKL_DATA!$B$29,N665)),MAX($M$2:M664)+1,0)</f>
        <v>0</v>
      </c>
      <c r="N665" s="387" t="s">
        <v>2153</v>
      </c>
      <c r="O665" s="389" t="s">
        <v>3307</v>
      </c>
      <c r="P665" s="362"/>
      <c r="Q665" s="345" t="str">
        <f>IFERROR(VLOOKUP(ROWS($Q$3:Q665),$M$3:$N$1699,2,0),"")</f>
        <v/>
      </c>
      <c r="S665" t="str">
        <f>IF(ISNUMBER(SEARCH(ZAKL_DATA!$B$18,FU!$U665)),U665,"")</f>
        <v/>
      </c>
      <c r="T665" t="str">
        <f t="array" ref="T665">IFERROR(INDEX($S$3:$S$6255,SMALL(IF(ISNUMBER(SEARCH("",$S$3:$S$6255)),ROW($S$1:$S$6253),""),ROW(S663))),"")</f>
        <v/>
      </c>
      <c r="U665" t="s">
        <v>4362</v>
      </c>
      <c r="V665">
        <v>533254</v>
      </c>
    </row>
    <row r="666" spans="13:22" ht="12.75" customHeight="1">
      <c r="M666" s="361">
        <f>IF(ISNUMBER(SEARCH(ZAKL_DATA!$B$29,N666)),MAX($M$2:M665)+1,0)</f>
        <v>0</v>
      </c>
      <c r="N666" s="387" t="s">
        <v>3308</v>
      </c>
      <c r="O666" s="389" t="s">
        <v>3309</v>
      </c>
      <c r="P666" s="362"/>
      <c r="Q666" s="345" t="str">
        <f>IFERROR(VLOOKUP(ROWS($Q$3:Q666),$M$3:$N$1699,2,0),"")</f>
        <v/>
      </c>
      <c r="S666" t="str">
        <f>IF(ISNUMBER(SEARCH(ZAKL_DATA!$B$18,FU!$U666)),U666,"")</f>
        <v/>
      </c>
      <c r="T666" t="str">
        <f t="array" ref="T666">IFERROR(INDEX($S$3:$S$6255,SMALL(IF(ISNUMBER(SEARCH("",$S$3:$S$6255)),ROW($S$1:$S$6253),""),ROW(S664))),"")</f>
        <v/>
      </c>
      <c r="U666" t="s">
        <v>4363</v>
      </c>
      <c r="V666">
        <v>533262</v>
      </c>
    </row>
    <row r="667" spans="13:22" ht="12.75" customHeight="1">
      <c r="M667" s="361">
        <f>IF(ISNUMBER(SEARCH(ZAKL_DATA!$B$29,N667)),MAX($M$2:M666)+1,0)</f>
        <v>0</v>
      </c>
      <c r="N667" s="387" t="s">
        <v>2157</v>
      </c>
      <c r="O667" s="389" t="s">
        <v>3310</v>
      </c>
      <c r="P667" s="362"/>
      <c r="Q667" s="345" t="str">
        <f>IFERROR(VLOOKUP(ROWS($Q$3:Q667),$M$3:$N$1699,2,0),"")</f>
        <v/>
      </c>
      <c r="S667" t="str">
        <f>IF(ISNUMBER(SEARCH(ZAKL_DATA!$B$18,FU!$U667)),U667,"")</f>
        <v/>
      </c>
      <c r="T667" t="str">
        <f t="array" ref="T667">IFERROR(INDEX($S$3:$S$6255,SMALL(IF(ISNUMBER(SEARCH("",$S$3:$S$6255)),ROW($S$1:$S$6253),""),ROW(S665))),"")</f>
        <v/>
      </c>
      <c r="U667" t="s">
        <v>4364</v>
      </c>
      <c r="V667">
        <v>533271</v>
      </c>
    </row>
    <row r="668" spans="13:22" ht="12.75" customHeight="1">
      <c r="M668" s="361">
        <f>IF(ISNUMBER(SEARCH(ZAKL_DATA!$B$29,N668)),MAX($M$2:M667)+1,0)</f>
        <v>0</v>
      </c>
      <c r="N668" s="387" t="s">
        <v>2158</v>
      </c>
      <c r="O668" s="389" t="s">
        <v>3311</v>
      </c>
      <c r="P668" s="362"/>
      <c r="Q668" s="345" t="str">
        <f>IFERROR(VLOOKUP(ROWS($Q$3:Q668),$M$3:$N$1699,2,0),"")</f>
        <v/>
      </c>
      <c r="S668" t="str">
        <f>IF(ISNUMBER(SEARCH(ZAKL_DATA!$B$18,FU!$U668)),U668,"")</f>
        <v/>
      </c>
      <c r="T668" t="str">
        <f t="array" ref="T668">IFERROR(INDEX($S$3:$S$6255,SMALL(IF(ISNUMBER(SEARCH("",$S$3:$S$6255)),ROW($S$1:$S$6253),""),ROW(S666))),"")</f>
        <v/>
      </c>
      <c r="U668" t="s">
        <v>4365</v>
      </c>
      <c r="V668">
        <v>533289</v>
      </c>
    </row>
    <row r="669" spans="13:22" ht="12.75" customHeight="1">
      <c r="M669" s="361">
        <f>IF(ISNUMBER(SEARCH(ZAKL_DATA!$B$29,N669)),MAX($M$2:M668)+1,0)</f>
        <v>0</v>
      </c>
      <c r="N669" s="387" t="s">
        <v>2159</v>
      </c>
      <c r="O669" s="389" t="s">
        <v>3312</v>
      </c>
      <c r="P669" s="362"/>
      <c r="Q669" s="345" t="str">
        <f>IFERROR(VLOOKUP(ROWS($Q$3:Q669),$M$3:$N$1699,2,0),"")</f>
        <v/>
      </c>
      <c r="S669" t="str">
        <f>IF(ISNUMBER(SEARCH(ZAKL_DATA!$B$18,FU!$U669)),U669,"")</f>
        <v/>
      </c>
      <c r="T669" t="str">
        <f t="array" ref="T669">IFERROR(INDEX($S$3:$S$6255,SMALL(IF(ISNUMBER(SEARCH("",$S$3:$S$6255)),ROW($S$1:$S$6253),""),ROW(S667))),"")</f>
        <v/>
      </c>
      <c r="U669" t="s">
        <v>4366</v>
      </c>
      <c r="V669">
        <v>533297</v>
      </c>
    </row>
    <row r="670" spans="13:22" ht="12.75" customHeight="1">
      <c r="M670" s="361">
        <f>IF(ISNUMBER(SEARCH(ZAKL_DATA!$B$29,N670)),MAX($M$2:M669)+1,0)</f>
        <v>0</v>
      </c>
      <c r="N670" s="387" t="s">
        <v>2160</v>
      </c>
      <c r="O670" s="389" t="s">
        <v>3313</v>
      </c>
      <c r="P670" s="362"/>
      <c r="Q670" s="345" t="str">
        <f>IFERROR(VLOOKUP(ROWS($Q$3:Q670),$M$3:$N$1699,2,0),"")</f>
        <v/>
      </c>
      <c r="S670" t="str">
        <f>IF(ISNUMBER(SEARCH(ZAKL_DATA!$B$18,FU!$U670)),U670,"")</f>
        <v/>
      </c>
      <c r="T670" t="str">
        <f t="array" ref="T670">IFERROR(INDEX($S$3:$S$6255,SMALL(IF(ISNUMBER(SEARCH("",$S$3:$S$6255)),ROW($S$1:$S$6253),""),ROW(S668))),"")</f>
        <v/>
      </c>
      <c r="U670" t="s">
        <v>4367</v>
      </c>
      <c r="V670">
        <v>533301</v>
      </c>
    </row>
    <row r="671" spans="13:22" ht="12.75" customHeight="1">
      <c r="M671" s="361">
        <f>IF(ISNUMBER(SEARCH(ZAKL_DATA!$B$29,N671)),MAX($M$2:M670)+1,0)</f>
        <v>0</v>
      </c>
      <c r="N671" s="387" t="s">
        <v>2161</v>
      </c>
      <c r="O671" s="389" t="s">
        <v>3314</v>
      </c>
      <c r="P671" s="362"/>
      <c r="Q671" s="345" t="str">
        <f>IFERROR(VLOOKUP(ROWS($Q$3:Q671),$M$3:$N$1699,2,0),"")</f>
        <v/>
      </c>
      <c r="S671" t="str">
        <f>IF(ISNUMBER(SEARCH(ZAKL_DATA!$B$18,FU!$U671)),U671,"")</f>
        <v/>
      </c>
      <c r="T671" t="str">
        <f t="array" ref="T671">IFERROR(INDEX($S$3:$S$6255,SMALL(IF(ISNUMBER(SEARCH("",$S$3:$S$6255)),ROW($S$1:$S$6253),""),ROW(S669))),"")</f>
        <v/>
      </c>
      <c r="U671" t="s">
        <v>4368</v>
      </c>
      <c r="V671">
        <v>533319</v>
      </c>
    </row>
    <row r="672" spans="13:22" ht="12.75" customHeight="1">
      <c r="M672" s="361">
        <f>IF(ISNUMBER(SEARCH(ZAKL_DATA!$B$29,N672)),MAX($M$2:M671)+1,0)</f>
        <v>0</v>
      </c>
      <c r="N672" s="387" t="s">
        <v>2162</v>
      </c>
      <c r="O672" s="389" t="s">
        <v>3315</v>
      </c>
      <c r="P672" s="362"/>
      <c r="Q672" s="345" t="str">
        <f>IFERROR(VLOOKUP(ROWS($Q$3:Q672),$M$3:$N$1699,2,0),"")</f>
        <v/>
      </c>
      <c r="S672" t="str">
        <f>IF(ISNUMBER(SEARCH(ZAKL_DATA!$B$18,FU!$U672)),U672,"")</f>
        <v/>
      </c>
      <c r="T672" t="str">
        <f t="array" ref="T672">IFERROR(INDEX($S$3:$S$6255,SMALL(IF(ISNUMBER(SEARCH("",$S$3:$S$6255)),ROW($S$1:$S$6253),""),ROW(S670))),"")</f>
        <v/>
      </c>
      <c r="U672" t="s">
        <v>4369</v>
      </c>
      <c r="V672">
        <v>533327</v>
      </c>
    </row>
    <row r="673" spans="13:22" ht="12.75" customHeight="1">
      <c r="M673" s="361">
        <f>IF(ISNUMBER(SEARCH(ZAKL_DATA!$B$29,N673)),MAX($M$2:M672)+1,0)</f>
        <v>0</v>
      </c>
      <c r="N673" s="387" t="s">
        <v>2163</v>
      </c>
      <c r="O673" s="389" t="s">
        <v>3316</v>
      </c>
      <c r="P673" s="362"/>
      <c r="Q673" s="345" t="str">
        <f>IFERROR(VLOOKUP(ROWS($Q$3:Q673),$M$3:$N$1699,2,0),"")</f>
        <v/>
      </c>
      <c r="S673" t="str">
        <f>IF(ISNUMBER(SEARCH(ZAKL_DATA!$B$18,FU!$U673)),U673,"")</f>
        <v/>
      </c>
      <c r="T673" t="str">
        <f t="array" ref="T673">IFERROR(INDEX($S$3:$S$6255,SMALL(IF(ISNUMBER(SEARCH("",$S$3:$S$6255)),ROW($S$1:$S$6253),""),ROW(S671))),"")</f>
        <v/>
      </c>
      <c r="U673" t="s">
        <v>4370</v>
      </c>
      <c r="V673">
        <v>533335</v>
      </c>
    </row>
    <row r="674" spans="13:22" ht="12.75" customHeight="1">
      <c r="M674" s="361">
        <f>IF(ISNUMBER(SEARCH(ZAKL_DATA!$B$29,N674)),MAX($M$2:M673)+1,0)</f>
        <v>0</v>
      </c>
      <c r="N674" s="387" t="s">
        <v>2164</v>
      </c>
      <c r="O674" s="389" t="s">
        <v>3317</v>
      </c>
      <c r="P674" s="362"/>
      <c r="Q674" s="345" t="str">
        <f>IFERROR(VLOOKUP(ROWS($Q$3:Q674),$M$3:$N$1699,2,0),"")</f>
        <v/>
      </c>
      <c r="S674" t="str">
        <f>IF(ISNUMBER(SEARCH(ZAKL_DATA!$B$18,FU!$U674)),U674,"")</f>
        <v/>
      </c>
      <c r="T674" t="str">
        <f t="array" ref="T674">IFERROR(INDEX($S$3:$S$6255,SMALL(IF(ISNUMBER(SEARCH("",$S$3:$S$6255)),ROW($S$1:$S$6253),""),ROW(S672))),"")</f>
        <v/>
      </c>
      <c r="U674" t="s">
        <v>4371</v>
      </c>
      <c r="V674">
        <v>533343</v>
      </c>
    </row>
    <row r="675" spans="13:22" ht="12.75" customHeight="1">
      <c r="M675" s="361">
        <f>IF(ISNUMBER(SEARCH(ZAKL_DATA!$B$29,N675)),MAX($M$2:M674)+1,0)</f>
        <v>0</v>
      </c>
      <c r="N675" s="387" t="s">
        <v>2166</v>
      </c>
      <c r="O675" s="389" t="s">
        <v>3318</v>
      </c>
      <c r="P675" s="362"/>
      <c r="Q675" s="345" t="str">
        <f>IFERROR(VLOOKUP(ROWS($Q$3:Q675),$M$3:$N$1699,2,0),"")</f>
        <v/>
      </c>
      <c r="S675" t="str">
        <f>IF(ISNUMBER(SEARCH(ZAKL_DATA!$B$18,FU!$U675)),U675,"")</f>
        <v/>
      </c>
      <c r="T675" t="str">
        <f t="array" ref="T675">IFERROR(INDEX($S$3:$S$6255,SMALL(IF(ISNUMBER(SEARCH("",$S$3:$S$6255)),ROW($S$1:$S$6253),""),ROW(S673))),"")</f>
        <v/>
      </c>
      <c r="U675" t="s">
        <v>4372</v>
      </c>
      <c r="V675">
        <v>533351</v>
      </c>
    </row>
    <row r="676" spans="13:22" ht="12.75" customHeight="1">
      <c r="M676" s="361">
        <f>IF(ISNUMBER(SEARCH(ZAKL_DATA!$B$29,N676)),MAX($M$2:M675)+1,0)</f>
        <v>0</v>
      </c>
      <c r="N676" s="387" t="s">
        <v>2167</v>
      </c>
      <c r="O676" s="389" t="s">
        <v>3319</v>
      </c>
      <c r="P676" s="362"/>
      <c r="Q676" s="345" t="str">
        <f>IFERROR(VLOOKUP(ROWS($Q$3:Q676),$M$3:$N$1699,2,0),"")</f>
        <v/>
      </c>
      <c r="S676" t="str">
        <f>IF(ISNUMBER(SEARCH(ZAKL_DATA!$B$18,FU!$U676)),U676,"")</f>
        <v/>
      </c>
      <c r="T676" t="str">
        <f t="array" ref="T676">IFERROR(INDEX($S$3:$S$6255,SMALL(IF(ISNUMBER(SEARCH("",$S$3:$S$6255)),ROW($S$1:$S$6253),""),ROW(S674))),"")</f>
        <v/>
      </c>
      <c r="U676" t="s">
        <v>4373</v>
      </c>
      <c r="V676">
        <v>533360</v>
      </c>
    </row>
    <row r="677" spans="13:22" ht="12.75" customHeight="1">
      <c r="M677" s="361">
        <f>IF(ISNUMBER(SEARCH(ZAKL_DATA!$B$29,N677)),MAX($M$2:M676)+1,0)</f>
        <v>0</v>
      </c>
      <c r="N677" s="387" t="s">
        <v>2168</v>
      </c>
      <c r="O677" s="389" t="s">
        <v>3320</v>
      </c>
      <c r="P677" s="362"/>
      <c r="Q677" s="345" t="str">
        <f>IFERROR(VLOOKUP(ROWS($Q$3:Q677),$M$3:$N$1699,2,0),"")</f>
        <v/>
      </c>
      <c r="S677" t="str">
        <f>IF(ISNUMBER(SEARCH(ZAKL_DATA!$B$18,FU!$U677)),U677,"")</f>
        <v/>
      </c>
      <c r="T677" t="str">
        <f t="array" ref="T677">IFERROR(INDEX($S$3:$S$6255,SMALL(IF(ISNUMBER(SEARCH("",$S$3:$S$6255)),ROW($S$1:$S$6253),""),ROW(S675))),"")</f>
        <v/>
      </c>
      <c r="U677" t="s">
        <v>4374</v>
      </c>
      <c r="V677">
        <v>533378</v>
      </c>
    </row>
    <row r="678" spans="13:22" ht="12.75" customHeight="1">
      <c r="M678" s="361">
        <f>IF(ISNUMBER(SEARCH(ZAKL_DATA!$B$29,N678)),MAX($M$2:M677)+1,0)</f>
        <v>0</v>
      </c>
      <c r="N678" s="387" t="s">
        <v>2169</v>
      </c>
      <c r="O678" s="389" t="s">
        <v>3321</v>
      </c>
      <c r="P678" s="362"/>
      <c r="Q678" s="345" t="str">
        <f>IFERROR(VLOOKUP(ROWS($Q$3:Q678),$M$3:$N$1699,2,0),"")</f>
        <v/>
      </c>
      <c r="S678" t="str">
        <f>IF(ISNUMBER(SEARCH(ZAKL_DATA!$B$18,FU!$U678)),U678,"")</f>
        <v/>
      </c>
      <c r="T678" t="str">
        <f t="array" ref="T678">IFERROR(INDEX($S$3:$S$6255,SMALL(IF(ISNUMBER(SEARCH("",$S$3:$S$6255)),ROW($S$1:$S$6253),""),ROW(S676))),"")</f>
        <v/>
      </c>
      <c r="U678" t="s">
        <v>4375</v>
      </c>
      <c r="V678">
        <v>533386</v>
      </c>
    </row>
    <row r="679" spans="13:22" ht="12.75" customHeight="1">
      <c r="M679" s="361">
        <f>IF(ISNUMBER(SEARCH(ZAKL_DATA!$B$29,N679)),MAX($M$2:M678)+1,0)</f>
        <v>0</v>
      </c>
      <c r="N679" s="387" t="s">
        <v>2170</v>
      </c>
      <c r="O679" s="389" t="s">
        <v>3322</v>
      </c>
      <c r="P679" s="362"/>
      <c r="Q679" s="345" t="str">
        <f>IFERROR(VLOOKUP(ROWS($Q$3:Q679),$M$3:$N$1699,2,0),"")</f>
        <v/>
      </c>
      <c r="S679" t="str">
        <f>IF(ISNUMBER(SEARCH(ZAKL_DATA!$B$18,FU!$U679)),U679,"")</f>
        <v/>
      </c>
      <c r="T679" t="str">
        <f t="array" ref="T679">IFERROR(INDEX($S$3:$S$6255,SMALL(IF(ISNUMBER(SEARCH("",$S$3:$S$6255)),ROW($S$1:$S$6253),""),ROW(S677))),"")</f>
        <v/>
      </c>
      <c r="U679" t="s">
        <v>4376</v>
      </c>
      <c r="V679">
        <v>533394</v>
      </c>
    </row>
    <row r="680" spans="13:22" ht="12.75" customHeight="1">
      <c r="M680" s="361">
        <f>IF(ISNUMBER(SEARCH(ZAKL_DATA!$B$29,N680)),MAX($M$2:M679)+1,0)</f>
        <v>0</v>
      </c>
      <c r="N680" s="387" t="s">
        <v>2171</v>
      </c>
      <c r="O680" s="389" t="s">
        <v>3323</v>
      </c>
      <c r="P680" s="362"/>
      <c r="Q680" s="345" t="str">
        <f>IFERROR(VLOOKUP(ROWS($Q$3:Q680),$M$3:$N$1699,2,0),"")</f>
        <v/>
      </c>
      <c r="S680" t="str">
        <f>IF(ISNUMBER(SEARCH(ZAKL_DATA!$B$18,FU!$U680)),U680,"")</f>
        <v/>
      </c>
      <c r="T680" t="str">
        <f t="array" ref="T680">IFERROR(INDEX($S$3:$S$6255,SMALL(IF(ISNUMBER(SEARCH("",$S$3:$S$6255)),ROW($S$1:$S$6253),""),ROW(S678))),"")</f>
        <v/>
      </c>
      <c r="U680" t="s">
        <v>4377</v>
      </c>
      <c r="V680">
        <v>533408</v>
      </c>
    </row>
    <row r="681" spans="13:22" ht="12.75" customHeight="1">
      <c r="M681" s="361">
        <f>IF(ISNUMBER(SEARCH(ZAKL_DATA!$B$29,N681)),MAX($M$2:M680)+1,0)</f>
        <v>0</v>
      </c>
      <c r="N681" s="387" t="s">
        <v>2172</v>
      </c>
      <c r="O681" s="389" t="s">
        <v>3324</v>
      </c>
      <c r="P681" s="362"/>
      <c r="Q681" s="345" t="str">
        <f>IFERROR(VLOOKUP(ROWS($Q$3:Q681),$M$3:$N$1699,2,0),"")</f>
        <v/>
      </c>
      <c r="S681" t="str">
        <f>IF(ISNUMBER(SEARCH(ZAKL_DATA!$B$18,FU!$U681)),U681,"")</f>
        <v/>
      </c>
      <c r="T681" t="str">
        <f t="array" ref="T681">IFERROR(INDEX($S$3:$S$6255,SMALL(IF(ISNUMBER(SEARCH("",$S$3:$S$6255)),ROW($S$1:$S$6253),""),ROW(S679))),"")</f>
        <v/>
      </c>
      <c r="U681" t="s">
        <v>4378</v>
      </c>
      <c r="V681">
        <v>533416</v>
      </c>
    </row>
    <row r="682" spans="13:22" ht="12.75" customHeight="1">
      <c r="M682" s="361">
        <f>IF(ISNUMBER(SEARCH(ZAKL_DATA!$B$29,N682)),MAX($M$2:M681)+1,0)</f>
        <v>0</v>
      </c>
      <c r="N682" s="387" t="s">
        <v>3325</v>
      </c>
      <c r="O682" s="389" t="s">
        <v>3326</v>
      </c>
      <c r="P682" s="362"/>
      <c r="Q682" s="345" t="str">
        <f>IFERROR(VLOOKUP(ROWS($Q$3:Q682),$M$3:$N$1699,2,0),"")</f>
        <v/>
      </c>
      <c r="S682" t="str">
        <f>IF(ISNUMBER(SEARCH(ZAKL_DATA!$B$18,FU!$U682)),U682,"")</f>
        <v/>
      </c>
      <c r="T682" t="str">
        <f t="array" ref="T682">IFERROR(INDEX($S$3:$S$6255,SMALL(IF(ISNUMBER(SEARCH("",$S$3:$S$6255)),ROW($S$1:$S$6253),""),ROW(S680))),"")</f>
        <v/>
      </c>
      <c r="U682" t="s">
        <v>4378</v>
      </c>
      <c r="V682">
        <v>533424</v>
      </c>
    </row>
    <row r="683" spans="13:22" ht="12.75" customHeight="1">
      <c r="M683" s="361">
        <f>IF(ISNUMBER(SEARCH(ZAKL_DATA!$B$29,N683)),MAX($M$2:M682)+1,0)</f>
        <v>0</v>
      </c>
      <c r="N683" s="387" t="s">
        <v>2173</v>
      </c>
      <c r="O683" s="389" t="s">
        <v>3327</v>
      </c>
      <c r="P683" s="362"/>
      <c r="Q683" s="345" t="str">
        <f>IFERROR(VLOOKUP(ROWS($Q$3:Q683),$M$3:$N$1699,2,0),"")</f>
        <v/>
      </c>
      <c r="S683" t="str">
        <f>IF(ISNUMBER(SEARCH(ZAKL_DATA!$B$18,FU!$U683)),U683,"")</f>
        <v/>
      </c>
      <c r="T683" t="str">
        <f t="array" ref="T683">IFERROR(INDEX($S$3:$S$6255,SMALL(IF(ISNUMBER(SEARCH("",$S$3:$S$6255)),ROW($S$1:$S$6253),""),ROW(S681))),"")</f>
        <v/>
      </c>
      <c r="U683" t="s">
        <v>4379</v>
      </c>
      <c r="V683">
        <v>533432</v>
      </c>
    </row>
    <row r="684" spans="13:22" ht="12.75" customHeight="1">
      <c r="M684" s="361">
        <f>IF(ISNUMBER(SEARCH(ZAKL_DATA!$B$29,N684)),MAX($M$2:M683)+1,0)</f>
        <v>0</v>
      </c>
      <c r="N684" s="387" t="s">
        <v>2174</v>
      </c>
      <c r="O684" s="389" t="s">
        <v>3328</v>
      </c>
      <c r="P684" s="362"/>
      <c r="Q684" s="345" t="str">
        <f>IFERROR(VLOOKUP(ROWS($Q$3:Q684),$M$3:$N$1699,2,0),"")</f>
        <v/>
      </c>
      <c r="S684" t="str">
        <f>IF(ISNUMBER(SEARCH(ZAKL_DATA!$B$18,FU!$U684)),U684,"")</f>
        <v/>
      </c>
      <c r="T684" t="str">
        <f t="array" ref="T684">IFERROR(INDEX($S$3:$S$6255,SMALL(IF(ISNUMBER(SEARCH("",$S$3:$S$6255)),ROW($S$1:$S$6253),""),ROW(S682))),"")</f>
        <v/>
      </c>
      <c r="U684" t="s">
        <v>4380</v>
      </c>
      <c r="V684">
        <v>533441</v>
      </c>
    </row>
    <row r="685" spans="13:22" ht="12.75" customHeight="1">
      <c r="M685" s="361">
        <f>IF(ISNUMBER(SEARCH(ZAKL_DATA!$B$29,N685)),MAX($M$2:M684)+1,0)</f>
        <v>0</v>
      </c>
      <c r="N685" s="387" t="s">
        <v>2175</v>
      </c>
      <c r="O685" s="389" t="s">
        <v>3329</v>
      </c>
      <c r="P685" s="362"/>
      <c r="Q685" s="345" t="str">
        <f>IFERROR(VLOOKUP(ROWS($Q$3:Q685),$M$3:$N$1699,2,0),"")</f>
        <v/>
      </c>
      <c r="S685" t="str">
        <f>IF(ISNUMBER(SEARCH(ZAKL_DATA!$B$18,FU!$U685)),U685,"")</f>
        <v/>
      </c>
      <c r="T685" t="str">
        <f t="array" ref="T685">IFERROR(INDEX($S$3:$S$6255,SMALL(IF(ISNUMBER(SEARCH("",$S$3:$S$6255)),ROW($S$1:$S$6253),""),ROW(S683))),"")</f>
        <v/>
      </c>
      <c r="U685" t="s">
        <v>4381</v>
      </c>
      <c r="V685">
        <v>533459</v>
      </c>
    </row>
    <row r="686" spans="13:22" ht="12.75" customHeight="1">
      <c r="M686" s="361">
        <f>IF(ISNUMBER(SEARCH(ZAKL_DATA!$B$29,N686)),MAX($M$2:M685)+1,0)</f>
        <v>0</v>
      </c>
      <c r="N686" s="387" t="s">
        <v>2176</v>
      </c>
      <c r="O686" s="389" t="s">
        <v>3330</v>
      </c>
      <c r="P686" s="362"/>
      <c r="Q686" s="345" t="str">
        <f>IFERROR(VLOOKUP(ROWS($Q$3:Q686),$M$3:$N$1699,2,0),"")</f>
        <v/>
      </c>
      <c r="S686" t="str">
        <f>IF(ISNUMBER(SEARCH(ZAKL_DATA!$B$18,FU!$U686)),U686,"")</f>
        <v/>
      </c>
      <c r="T686" t="str">
        <f t="array" ref="T686">IFERROR(INDEX($S$3:$S$6255,SMALL(IF(ISNUMBER(SEARCH("",$S$3:$S$6255)),ROW($S$1:$S$6253),""),ROW(S684))),"")</f>
        <v/>
      </c>
      <c r="U686" t="s">
        <v>4382</v>
      </c>
      <c r="V686">
        <v>533467</v>
      </c>
    </row>
    <row r="687" spans="13:22" ht="12.75" customHeight="1">
      <c r="M687" s="361">
        <f>IF(ISNUMBER(SEARCH(ZAKL_DATA!$B$29,N687)),MAX($M$2:M686)+1,0)</f>
        <v>0</v>
      </c>
      <c r="N687" s="387" t="s">
        <v>2177</v>
      </c>
      <c r="O687" s="389" t="s">
        <v>3331</v>
      </c>
      <c r="P687" s="362"/>
      <c r="Q687" s="345" t="str">
        <f>IFERROR(VLOOKUP(ROWS($Q$3:Q687),$M$3:$N$1699,2,0),"")</f>
        <v/>
      </c>
      <c r="S687" t="str">
        <f>IF(ISNUMBER(SEARCH(ZAKL_DATA!$B$18,FU!$U687)),U687,"")</f>
        <v/>
      </c>
      <c r="T687" t="str">
        <f t="array" ref="T687">IFERROR(INDEX($S$3:$S$6255,SMALL(IF(ISNUMBER(SEARCH("",$S$3:$S$6255)),ROW($S$1:$S$6253),""),ROW(S685))),"")</f>
        <v/>
      </c>
      <c r="U687" t="s">
        <v>4383</v>
      </c>
      <c r="V687">
        <v>533475</v>
      </c>
    </row>
    <row r="688" spans="13:22" ht="12.75" customHeight="1">
      <c r="M688" s="361">
        <f>IF(ISNUMBER(SEARCH(ZAKL_DATA!$B$29,N688)),MAX($M$2:M687)+1,0)</f>
        <v>0</v>
      </c>
      <c r="N688" s="387" t="s">
        <v>2179</v>
      </c>
      <c r="O688" s="389" t="s">
        <v>3332</v>
      </c>
      <c r="P688" s="362"/>
      <c r="Q688" s="345" t="str">
        <f>IFERROR(VLOOKUP(ROWS($Q$3:Q688),$M$3:$N$1699,2,0),"")</f>
        <v/>
      </c>
      <c r="S688" t="str">
        <f>IF(ISNUMBER(SEARCH(ZAKL_DATA!$B$18,FU!$U688)),U688,"")</f>
        <v/>
      </c>
      <c r="T688" t="str">
        <f t="array" ref="T688">IFERROR(INDEX($S$3:$S$6255,SMALL(IF(ISNUMBER(SEARCH("",$S$3:$S$6255)),ROW($S$1:$S$6253),""),ROW(S686))),"")</f>
        <v/>
      </c>
      <c r="U688" t="s">
        <v>4384</v>
      </c>
      <c r="V688">
        <v>533483</v>
      </c>
    </row>
    <row r="689" spans="13:22" ht="12.75" customHeight="1">
      <c r="M689" s="361">
        <f>IF(ISNUMBER(SEARCH(ZAKL_DATA!$B$29,N689)),MAX($M$2:M688)+1,0)</f>
        <v>0</v>
      </c>
      <c r="N689" s="387" t="s">
        <v>2180</v>
      </c>
      <c r="O689" s="389" t="s">
        <v>3333</v>
      </c>
      <c r="P689" s="362"/>
      <c r="Q689" s="345" t="str">
        <f>IFERROR(VLOOKUP(ROWS($Q$3:Q689),$M$3:$N$1699,2,0),"")</f>
        <v/>
      </c>
      <c r="S689" t="str">
        <f>IF(ISNUMBER(SEARCH(ZAKL_DATA!$B$18,FU!$U689)),U689,"")</f>
        <v/>
      </c>
      <c r="T689" t="str">
        <f t="array" ref="T689">IFERROR(INDEX($S$3:$S$6255,SMALL(IF(ISNUMBER(SEARCH("",$S$3:$S$6255)),ROW($S$1:$S$6253),""),ROW(S687))),"")</f>
        <v/>
      </c>
      <c r="U689" t="s">
        <v>4385</v>
      </c>
      <c r="V689">
        <v>533491</v>
      </c>
    </row>
    <row r="690" spans="13:22" ht="12.75" customHeight="1">
      <c r="M690" s="361">
        <f>IF(ISNUMBER(SEARCH(ZAKL_DATA!$B$29,N690)),MAX($M$2:M689)+1,0)</f>
        <v>0</v>
      </c>
      <c r="N690" s="387" t="s">
        <v>2181</v>
      </c>
      <c r="O690" s="389" t="s">
        <v>3334</v>
      </c>
      <c r="P690" s="362"/>
      <c r="Q690" s="345" t="str">
        <f>IFERROR(VLOOKUP(ROWS($Q$3:Q690),$M$3:$N$1699,2,0),"")</f>
        <v/>
      </c>
      <c r="S690" t="str">
        <f>IF(ISNUMBER(SEARCH(ZAKL_DATA!$B$18,FU!$U690)),U690,"")</f>
        <v/>
      </c>
      <c r="T690" t="str">
        <f t="array" ref="T690">IFERROR(INDEX($S$3:$S$6255,SMALL(IF(ISNUMBER(SEARCH("",$S$3:$S$6255)),ROW($S$1:$S$6253),""),ROW(S688))),"")</f>
        <v/>
      </c>
      <c r="U690" t="s">
        <v>4386</v>
      </c>
      <c r="V690">
        <v>533505</v>
      </c>
    </row>
    <row r="691" spans="13:22" ht="12.75" customHeight="1">
      <c r="M691" s="361">
        <f>IF(ISNUMBER(SEARCH(ZAKL_DATA!$B$29,N691)),MAX($M$2:M690)+1,0)</f>
        <v>0</v>
      </c>
      <c r="N691" s="387" t="s">
        <v>2182</v>
      </c>
      <c r="O691" s="389" t="s">
        <v>3335</v>
      </c>
      <c r="P691" s="362"/>
      <c r="Q691" s="345" t="str">
        <f>IFERROR(VLOOKUP(ROWS($Q$3:Q691),$M$3:$N$1699,2,0),"")</f>
        <v/>
      </c>
      <c r="S691" t="str">
        <f>IF(ISNUMBER(SEARCH(ZAKL_DATA!$B$18,FU!$U691)),U691,"")</f>
        <v/>
      </c>
      <c r="T691" t="str">
        <f t="array" ref="T691">IFERROR(INDEX($S$3:$S$6255,SMALL(IF(ISNUMBER(SEARCH("",$S$3:$S$6255)),ROW($S$1:$S$6253),""),ROW(S689))),"")</f>
        <v/>
      </c>
      <c r="U691" t="s">
        <v>4387</v>
      </c>
      <c r="V691">
        <v>533513</v>
      </c>
    </row>
    <row r="692" spans="13:22" ht="12.75" customHeight="1">
      <c r="M692" s="361">
        <f>IF(ISNUMBER(SEARCH(ZAKL_DATA!$B$29,N692)),MAX($M$2:M691)+1,0)</f>
        <v>0</v>
      </c>
      <c r="N692" s="387" t="s">
        <v>2183</v>
      </c>
      <c r="O692" s="389" t="s">
        <v>3336</v>
      </c>
      <c r="P692" s="362"/>
      <c r="Q692" s="345" t="str">
        <f>IFERROR(VLOOKUP(ROWS($Q$3:Q692),$M$3:$N$1699,2,0),"")</f>
        <v/>
      </c>
      <c r="S692" t="str">
        <f>IF(ISNUMBER(SEARCH(ZAKL_DATA!$B$18,FU!$U692)),U692,"")</f>
        <v/>
      </c>
      <c r="T692" t="str">
        <f t="array" ref="T692">IFERROR(INDEX($S$3:$S$6255,SMALL(IF(ISNUMBER(SEARCH("",$S$3:$S$6255)),ROW($S$1:$S$6253),""),ROW(S690))),"")</f>
        <v/>
      </c>
      <c r="U692" t="s">
        <v>4388</v>
      </c>
      <c r="V692">
        <v>533521</v>
      </c>
    </row>
    <row r="693" spans="13:22" ht="12.75" customHeight="1">
      <c r="M693" s="361">
        <f>IF(ISNUMBER(SEARCH(ZAKL_DATA!$B$29,N693)),MAX($M$2:M692)+1,0)</f>
        <v>0</v>
      </c>
      <c r="N693" s="387" t="s">
        <v>3337</v>
      </c>
      <c r="O693" s="389" t="s">
        <v>3338</v>
      </c>
      <c r="P693" s="362"/>
      <c r="Q693" s="345" t="str">
        <f>IFERROR(VLOOKUP(ROWS($Q$3:Q693),$M$3:$N$1699,2,0),"")</f>
        <v/>
      </c>
      <c r="S693" t="str">
        <f>IF(ISNUMBER(SEARCH(ZAKL_DATA!$B$18,FU!$U693)),U693,"")</f>
        <v/>
      </c>
      <c r="T693" t="str">
        <f t="array" ref="T693">IFERROR(INDEX($S$3:$S$6255,SMALL(IF(ISNUMBER(SEARCH("",$S$3:$S$6255)),ROW($S$1:$S$6253),""),ROW(S691))),"")</f>
        <v/>
      </c>
      <c r="U693" t="s">
        <v>4389</v>
      </c>
      <c r="V693">
        <v>533530</v>
      </c>
    </row>
    <row r="694" spans="13:22" ht="12.75" customHeight="1">
      <c r="M694" s="361">
        <f>IF(ISNUMBER(SEARCH(ZAKL_DATA!$B$29,N694)),MAX($M$2:M693)+1,0)</f>
        <v>0</v>
      </c>
      <c r="N694" s="387" t="s">
        <v>2184</v>
      </c>
      <c r="O694" s="389" t="s">
        <v>3339</v>
      </c>
      <c r="P694" s="362"/>
      <c r="Q694" s="345" t="str">
        <f>IFERROR(VLOOKUP(ROWS($Q$3:Q694),$M$3:$N$1699,2,0),"")</f>
        <v/>
      </c>
      <c r="S694" t="str">
        <f>IF(ISNUMBER(SEARCH(ZAKL_DATA!$B$18,FU!$U694)),U694,"")</f>
        <v/>
      </c>
      <c r="T694" t="str">
        <f t="array" ref="T694">IFERROR(INDEX($S$3:$S$6255,SMALL(IF(ISNUMBER(SEARCH("",$S$3:$S$6255)),ROW($S$1:$S$6253),""),ROW(S692))),"")</f>
        <v/>
      </c>
      <c r="U694" t="s">
        <v>4390</v>
      </c>
      <c r="V694">
        <v>533548</v>
      </c>
    </row>
    <row r="695" spans="13:22" ht="12.75" customHeight="1">
      <c r="M695" s="361">
        <f>IF(ISNUMBER(SEARCH(ZAKL_DATA!$B$29,N695)),MAX($M$2:M694)+1,0)</f>
        <v>0</v>
      </c>
      <c r="N695" s="387" t="s">
        <v>2185</v>
      </c>
      <c r="O695" s="389" t="s">
        <v>3340</v>
      </c>
      <c r="P695" s="362"/>
      <c r="Q695" s="345" t="str">
        <f>IFERROR(VLOOKUP(ROWS($Q$3:Q695),$M$3:$N$1699,2,0),"")</f>
        <v/>
      </c>
      <c r="S695" t="str">
        <f>IF(ISNUMBER(SEARCH(ZAKL_DATA!$B$18,FU!$U695)),U695,"")</f>
        <v/>
      </c>
      <c r="T695" t="str">
        <f t="array" ref="T695">IFERROR(INDEX($S$3:$S$6255,SMALL(IF(ISNUMBER(SEARCH("",$S$3:$S$6255)),ROW($S$1:$S$6253),""),ROW(S693))),"")</f>
        <v/>
      </c>
      <c r="U695" t="s">
        <v>4391</v>
      </c>
      <c r="V695">
        <v>533556</v>
      </c>
    </row>
    <row r="696" spans="13:22" ht="12.75" customHeight="1">
      <c r="M696" s="361">
        <f>IF(ISNUMBER(SEARCH(ZAKL_DATA!$B$29,N696)),MAX($M$2:M695)+1,0)</f>
        <v>0</v>
      </c>
      <c r="N696" s="387" t="s">
        <v>2191</v>
      </c>
      <c r="O696" s="389" t="s">
        <v>3341</v>
      </c>
      <c r="P696" s="362"/>
      <c r="Q696" s="345" t="str">
        <f>IFERROR(VLOOKUP(ROWS($Q$3:Q696),$M$3:$N$1699,2,0),"")</f>
        <v/>
      </c>
      <c r="S696" t="str">
        <f>IF(ISNUMBER(SEARCH(ZAKL_DATA!$B$18,FU!$U696)),U696,"")</f>
        <v/>
      </c>
      <c r="T696" t="str">
        <f t="array" ref="T696">IFERROR(INDEX($S$3:$S$6255,SMALL(IF(ISNUMBER(SEARCH("",$S$3:$S$6255)),ROW($S$1:$S$6253),""),ROW(S694))),"")</f>
        <v/>
      </c>
      <c r="U696" t="s">
        <v>4392</v>
      </c>
      <c r="V696">
        <v>533564</v>
      </c>
    </row>
    <row r="697" spans="13:22" ht="12.75" customHeight="1">
      <c r="M697" s="361">
        <f>IF(ISNUMBER(SEARCH(ZAKL_DATA!$B$29,N697)),MAX($M$2:M696)+1,0)</f>
        <v>0</v>
      </c>
      <c r="N697" s="387" t="s">
        <v>3342</v>
      </c>
      <c r="O697" s="389" t="s">
        <v>3343</v>
      </c>
      <c r="P697" s="362"/>
      <c r="Q697" s="345" t="str">
        <f>IFERROR(VLOOKUP(ROWS($Q$3:Q697),$M$3:$N$1699,2,0),"")</f>
        <v/>
      </c>
      <c r="S697" t="str">
        <f>IF(ISNUMBER(SEARCH(ZAKL_DATA!$B$18,FU!$U697)),U697,"")</f>
        <v/>
      </c>
      <c r="T697" t="str">
        <f t="array" ref="T697">IFERROR(INDEX($S$3:$S$6255,SMALL(IF(ISNUMBER(SEARCH("",$S$3:$S$6255)),ROW($S$1:$S$6253),""),ROW(S695))),"")</f>
        <v/>
      </c>
      <c r="U697" t="s">
        <v>4393</v>
      </c>
      <c r="V697">
        <v>533572</v>
      </c>
    </row>
    <row r="698" spans="13:22" ht="12.75" customHeight="1">
      <c r="M698" s="361">
        <f>IF(ISNUMBER(SEARCH(ZAKL_DATA!$B$29,N698)),MAX($M$2:M697)+1,0)</f>
        <v>0</v>
      </c>
      <c r="N698" s="387" t="s">
        <v>2193</v>
      </c>
      <c r="O698" s="389" t="s">
        <v>3344</v>
      </c>
      <c r="P698" s="362"/>
      <c r="Q698" s="345" t="str">
        <f>IFERROR(VLOOKUP(ROWS($Q$3:Q698),$M$3:$N$1699,2,0),"")</f>
        <v/>
      </c>
      <c r="S698" t="str">
        <f>IF(ISNUMBER(SEARCH(ZAKL_DATA!$B$18,FU!$U698)),U698,"")</f>
        <v/>
      </c>
      <c r="T698" t="str">
        <f t="array" ref="T698">IFERROR(INDEX($S$3:$S$6255,SMALL(IF(ISNUMBER(SEARCH("",$S$3:$S$6255)),ROW($S$1:$S$6253),""),ROW(S696))),"")</f>
        <v/>
      </c>
      <c r="U698" t="s">
        <v>4394</v>
      </c>
      <c r="V698">
        <v>533581</v>
      </c>
    </row>
    <row r="699" spans="13:22" ht="12.75" customHeight="1">
      <c r="M699" s="361">
        <f>IF(ISNUMBER(SEARCH(ZAKL_DATA!$B$29,N699)),MAX($M$2:M698)+1,0)</f>
        <v>0</v>
      </c>
      <c r="N699" s="387" t="s">
        <v>2194</v>
      </c>
      <c r="O699" s="389" t="s">
        <v>3345</v>
      </c>
      <c r="P699" s="362"/>
      <c r="Q699" s="345" t="str">
        <f>IFERROR(VLOOKUP(ROWS($Q$3:Q699),$M$3:$N$1699,2,0),"")</f>
        <v/>
      </c>
      <c r="S699" t="str">
        <f>IF(ISNUMBER(SEARCH(ZAKL_DATA!$B$18,FU!$U699)),U699,"")</f>
        <v/>
      </c>
      <c r="T699" t="str">
        <f t="array" ref="T699">IFERROR(INDEX($S$3:$S$6255,SMALL(IF(ISNUMBER(SEARCH("",$S$3:$S$6255)),ROW($S$1:$S$6253),""),ROW(S697))),"")</f>
        <v/>
      </c>
      <c r="U699" t="s">
        <v>4395</v>
      </c>
      <c r="V699">
        <v>533599</v>
      </c>
    </row>
    <row r="700" spans="13:22" ht="12.75" customHeight="1">
      <c r="M700" s="361">
        <f>IF(ISNUMBER(SEARCH(ZAKL_DATA!$B$29,N700)),MAX($M$2:M699)+1,0)</f>
        <v>0</v>
      </c>
      <c r="N700" s="387" t="s">
        <v>2196</v>
      </c>
      <c r="O700" s="389" t="s">
        <v>3346</v>
      </c>
      <c r="P700" s="362"/>
      <c r="Q700" s="345" t="str">
        <f>IFERROR(VLOOKUP(ROWS($Q$3:Q700),$M$3:$N$1699,2,0),"")</f>
        <v/>
      </c>
      <c r="S700" t="str">
        <f>IF(ISNUMBER(SEARCH(ZAKL_DATA!$B$18,FU!$U700)),U700,"")</f>
        <v/>
      </c>
      <c r="T700" t="str">
        <f t="array" ref="T700">IFERROR(INDEX($S$3:$S$6255,SMALL(IF(ISNUMBER(SEARCH("",$S$3:$S$6255)),ROW($S$1:$S$6253),""),ROW(S698))),"")</f>
        <v/>
      </c>
      <c r="U700" t="s">
        <v>4396</v>
      </c>
      <c r="V700">
        <v>533602</v>
      </c>
    </row>
    <row r="701" spans="13:22" ht="12.75" customHeight="1">
      <c r="M701" s="361">
        <f>IF(ISNUMBER(SEARCH(ZAKL_DATA!$B$29,N701)),MAX($M$2:M700)+1,0)</f>
        <v>0</v>
      </c>
      <c r="N701" s="387" t="s">
        <v>2198</v>
      </c>
      <c r="O701" s="389" t="s">
        <v>3347</v>
      </c>
      <c r="P701" s="362"/>
      <c r="Q701" s="345" t="str">
        <f>IFERROR(VLOOKUP(ROWS($Q$3:Q701),$M$3:$N$1699,2,0),"")</f>
        <v/>
      </c>
      <c r="S701" t="str">
        <f>IF(ISNUMBER(SEARCH(ZAKL_DATA!$B$18,FU!$U701)),U701,"")</f>
        <v/>
      </c>
      <c r="T701" t="str">
        <f t="array" ref="T701">IFERROR(INDEX($S$3:$S$6255,SMALL(IF(ISNUMBER(SEARCH("",$S$3:$S$6255)),ROW($S$1:$S$6253),""),ROW(S699))),"")</f>
        <v/>
      </c>
      <c r="U701" t="s">
        <v>4397</v>
      </c>
      <c r="V701">
        <v>533611</v>
      </c>
    </row>
    <row r="702" spans="13:22" ht="12.75" customHeight="1">
      <c r="M702" s="361">
        <f>IF(ISNUMBER(SEARCH(ZAKL_DATA!$B$29,N702)),MAX($M$2:M701)+1,0)</f>
        <v>0</v>
      </c>
      <c r="N702" s="387" t="s">
        <v>2201</v>
      </c>
      <c r="O702" s="389" t="s">
        <v>3348</v>
      </c>
      <c r="P702" s="362"/>
      <c r="Q702" s="345" t="str">
        <f>IFERROR(VLOOKUP(ROWS($Q$3:Q702),$M$3:$N$1699,2,0),"")</f>
        <v/>
      </c>
      <c r="S702" t="str">
        <f>IF(ISNUMBER(SEARCH(ZAKL_DATA!$B$18,FU!$U702)),U702,"")</f>
        <v/>
      </c>
      <c r="T702" t="str">
        <f t="array" ref="T702">IFERROR(INDEX($S$3:$S$6255,SMALL(IF(ISNUMBER(SEARCH("",$S$3:$S$6255)),ROW($S$1:$S$6253),""),ROW(S700))),"")</f>
        <v/>
      </c>
      <c r="U702" t="s">
        <v>4398</v>
      </c>
      <c r="V702">
        <v>533629</v>
      </c>
    </row>
    <row r="703" spans="13:22" ht="12.75" customHeight="1">
      <c r="M703" s="361">
        <f>IF(ISNUMBER(SEARCH(ZAKL_DATA!$B$29,N703)),MAX($M$2:M702)+1,0)</f>
        <v>0</v>
      </c>
      <c r="N703" s="387" t="s">
        <v>2202</v>
      </c>
      <c r="O703" s="389" t="s">
        <v>3349</v>
      </c>
      <c r="P703" s="362"/>
      <c r="Q703" s="345" t="str">
        <f>IFERROR(VLOOKUP(ROWS($Q$3:Q703),$M$3:$N$1699,2,0),"")</f>
        <v/>
      </c>
      <c r="S703" t="str">
        <f>IF(ISNUMBER(SEARCH(ZAKL_DATA!$B$18,FU!$U703)),U703,"")</f>
        <v/>
      </c>
      <c r="T703" t="str">
        <f t="array" ref="T703">IFERROR(INDEX($S$3:$S$6255,SMALL(IF(ISNUMBER(SEARCH("",$S$3:$S$6255)),ROW($S$1:$S$6253),""),ROW(S701))),"")</f>
        <v/>
      </c>
      <c r="U703" t="s">
        <v>4399</v>
      </c>
      <c r="V703">
        <v>533637</v>
      </c>
    </row>
    <row r="704" spans="13:22" ht="12.75" customHeight="1">
      <c r="M704" s="361">
        <f>IF(ISNUMBER(SEARCH(ZAKL_DATA!$B$29,N704)),MAX($M$2:M703)+1,0)</f>
        <v>0</v>
      </c>
      <c r="N704" s="387" t="s">
        <v>2203</v>
      </c>
      <c r="O704" s="389" t="s">
        <v>3350</v>
      </c>
      <c r="P704" s="362"/>
      <c r="Q704" s="345" t="str">
        <f>IFERROR(VLOOKUP(ROWS($Q$3:Q704),$M$3:$N$1699,2,0),"")</f>
        <v/>
      </c>
      <c r="S704" t="str">
        <f>IF(ISNUMBER(SEARCH(ZAKL_DATA!$B$18,FU!$U704)),U704,"")</f>
        <v/>
      </c>
      <c r="T704" t="str">
        <f t="array" ref="T704">IFERROR(INDEX($S$3:$S$6255,SMALL(IF(ISNUMBER(SEARCH("",$S$3:$S$6255)),ROW($S$1:$S$6253),""),ROW(S702))),"")</f>
        <v/>
      </c>
      <c r="U704" t="s">
        <v>4400</v>
      </c>
      <c r="V704">
        <v>533645</v>
      </c>
    </row>
    <row r="705" spans="13:22" ht="12.75" customHeight="1">
      <c r="M705" s="361">
        <f>IF(ISNUMBER(SEARCH(ZAKL_DATA!$B$29,N705)),MAX($M$2:M704)+1,0)</f>
        <v>0</v>
      </c>
      <c r="N705" s="387" t="s">
        <v>2209</v>
      </c>
      <c r="O705" s="389" t="s">
        <v>3351</v>
      </c>
      <c r="P705" s="362"/>
      <c r="Q705" s="345" t="str">
        <f>IFERROR(VLOOKUP(ROWS($Q$3:Q705),$M$3:$N$1699,2,0),"")</f>
        <v/>
      </c>
      <c r="S705" t="str">
        <f>IF(ISNUMBER(SEARCH(ZAKL_DATA!$B$18,FU!$U705)),U705,"")</f>
        <v/>
      </c>
      <c r="T705" t="str">
        <f t="array" ref="T705">IFERROR(INDEX($S$3:$S$6255,SMALL(IF(ISNUMBER(SEARCH("",$S$3:$S$6255)),ROW($S$1:$S$6253),""),ROW(S703))),"")</f>
        <v/>
      </c>
      <c r="U705" t="s">
        <v>4401</v>
      </c>
      <c r="V705">
        <v>533653</v>
      </c>
    </row>
    <row r="706" spans="13:22" ht="12.75" customHeight="1">
      <c r="M706" s="361">
        <f>IF(ISNUMBER(SEARCH(ZAKL_DATA!$B$29,N706)),MAX($M$2:M705)+1,0)</f>
        <v>0</v>
      </c>
      <c r="N706" s="387" t="s">
        <v>2210</v>
      </c>
      <c r="O706" s="389" t="s">
        <v>3352</v>
      </c>
      <c r="P706" s="362"/>
      <c r="Q706" s="345" t="str">
        <f>IFERROR(VLOOKUP(ROWS($Q$3:Q706),$M$3:$N$1699,2,0),"")</f>
        <v/>
      </c>
      <c r="S706" t="str">
        <f>IF(ISNUMBER(SEARCH(ZAKL_DATA!$B$18,FU!$U706)),U706,"")</f>
        <v/>
      </c>
      <c r="T706" t="str">
        <f t="array" ref="T706">IFERROR(INDEX($S$3:$S$6255,SMALL(IF(ISNUMBER(SEARCH("",$S$3:$S$6255)),ROW($S$1:$S$6253),""),ROW(S704))),"")</f>
        <v/>
      </c>
      <c r="U706" t="s">
        <v>4402</v>
      </c>
      <c r="V706">
        <v>533661</v>
      </c>
    </row>
    <row r="707" spans="13:22" ht="12.75" customHeight="1">
      <c r="M707" s="361">
        <f>IF(ISNUMBER(SEARCH(ZAKL_DATA!$B$29,N707)),MAX($M$2:M706)+1,0)</f>
        <v>0</v>
      </c>
      <c r="N707" s="387" t="s">
        <v>1696</v>
      </c>
      <c r="O707" s="389" t="s">
        <v>3353</v>
      </c>
      <c r="P707" s="362"/>
      <c r="Q707" s="345" t="str">
        <f>IFERROR(VLOOKUP(ROWS($Q$3:Q707),$M$3:$N$1699,2,0),"")</f>
        <v/>
      </c>
      <c r="S707" t="str">
        <f>IF(ISNUMBER(SEARCH(ZAKL_DATA!$B$18,FU!$U707)),U707,"")</f>
        <v/>
      </c>
      <c r="T707" t="str">
        <f t="array" ref="T707">IFERROR(INDEX($S$3:$S$6255,SMALL(IF(ISNUMBER(SEARCH("",$S$3:$S$6255)),ROW($S$1:$S$6253),""),ROW(S705))),"")</f>
        <v/>
      </c>
      <c r="U707" t="s">
        <v>4403</v>
      </c>
      <c r="V707">
        <v>533670</v>
      </c>
    </row>
    <row r="708" spans="13:22" ht="12.75" customHeight="1">
      <c r="M708" s="361">
        <f>IF(ISNUMBER(SEARCH(ZAKL_DATA!$B$29,N708)),MAX($M$2:M707)+1,0)</f>
        <v>0</v>
      </c>
      <c r="N708" s="387" t="s">
        <v>1697</v>
      </c>
      <c r="O708" s="389" t="s">
        <v>3354</v>
      </c>
      <c r="P708" s="362"/>
      <c r="Q708" s="345" t="str">
        <f>IFERROR(VLOOKUP(ROWS($Q$3:Q708),$M$3:$N$1699,2,0),"")</f>
        <v/>
      </c>
      <c r="S708" t="str">
        <f>IF(ISNUMBER(SEARCH(ZAKL_DATA!$B$18,FU!$U708)),U708,"")</f>
        <v/>
      </c>
      <c r="T708" t="str">
        <f t="array" ref="T708">IFERROR(INDEX($S$3:$S$6255,SMALL(IF(ISNUMBER(SEARCH("",$S$3:$S$6255)),ROW($S$1:$S$6253),""),ROW(S706))),"")</f>
        <v/>
      </c>
      <c r="U708" t="s">
        <v>4404</v>
      </c>
      <c r="V708">
        <v>533688</v>
      </c>
    </row>
    <row r="709" spans="13:22" ht="12.75" customHeight="1">
      <c r="M709" s="361">
        <f>IF(ISNUMBER(SEARCH(ZAKL_DATA!$B$29,N709)),MAX($M$2:M708)+1,0)</f>
        <v>0</v>
      </c>
      <c r="N709" s="387" t="s">
        <v>2228</v>
      </c>
      <c r="O709" s="389" t="s">
        <v>3355</v>
      </c>
      <c r="P709" s="362"/>
      <c r="Q709" s="345" t="str">
        <f>IFERROR(VLOOKUP(ROWS($Q$3:Q709),$M$3:$N$1699,2,0),"")</f>
        <v/>
      </c>
      <c r="S709" t="str">
        <f>IF(ISNUMBER(SEARCH(ZAKL_DATA!$B$18,FU!$U709)),U709,"")</f>
        <v/>
      </c>
      <c r="T709" t="str">
        <f t="array" ref="T709">IFERROR(INDEX($S$3:$S$6255,SMALL(IF(ISNUMBER(SEARCH("",$S$3:$S$6255)),ROW($S$1:$S$6253),""),ROW(S707))),"")</f>
        <v/>
      </c>
      <c r="U709" t="s">
        <v>4405</v>
      </c>
      <c r="V709">
        <v>533696</v>
      </c>
    </row>
    <row r="710" spans="13:22" ht="12.75" customHeight="1">
      <c r="M710" s="361">
        <f>IF(ISNUMBER(SEARCH(ZAKL_DATA!$B$29,N710)),MAX($M$2:M709)+1,0)</f>
        <v>0</v>
      </c>
      <c r="N710" s="387" t="s">
        <v>2229</v>
      </c>
      <c r="O710" s="389" t="s">
        <v>3356</v>
      </c>
      <c r="P710" s="362"/>
      <c r="Q710" s="345" t="str">
        <f>IFERROR(VLOOKUP(ROWS($Q$3:Q710),$M$3:$N$1699,2,0),"")</f>
        <v/>
      </c>
      <c r="S710" t="str">
        <f>IF(ISNUMBER(SEARCH(ZAKL_DATA!$B$18,FU!$U710)),U710,"")</f>
        <v/>
      </c>
      <c r="T710" t="str">
        <f t="array" ref="T710">IFERROR(INDEX($S$3:$S$6255,SMALL(IF(ISNUMBER(SEARCH("",$S$3:$S$6255)),ROW($S$1:$S$6253),""),ROW(S708))),"")</f>
        <v/>
      </c>
      <c r="U710" t="s">
        <v>4405</v>
      </c>
      <c r="V710">
        <v>533700</v>
      </c>
    </row>
    <row r="711" spans="13:22" ht="12.75" customHeight="1">
      <c r="M711" s="361">
        <f>IF(ISNUMBER(SEARCH(ZAKL_DATA!$B$29,N711)),MAX($M$2:M710)+1,0)</f>
        <v>0</v>
      </c>
      <c r="N711" s="387" t="s">
        <v>1699</v>
      </c>
      <c r="O711" s="389" t="s">
        <v>3357</v>
      </c>
      <c r="P711" s="362"/>
      <c r="Q711" s="345" t="str">
        <f>IFERROR(VLOOKUP(ROWS($Q$3:Q711),$M$3:$N$1699,2,0),"")</f>
        <v/>
      </c>
      <c r="S711" t="str">
        <f>IF(ISNUMBER(SEARCH(ZAKL_DATA!$B$18,FU!$U711)),U711,"")</f>
        <v/>
      </c>
      <c r="T711" t="str">
        <f t="array" ref="T711">IFERROR(INDEX($S$3:$S$6255,SMALL(IF(ISNUMBER(SEARCH("",$S$3:$S$6255)),ROW($S$1:$S$6253),""),ROW(S709))),"")</f>
        <v/>
      </c>
      <c r="U711" t="s">
        <v>4406</v>
      </c>
      <c r="V711">
        <v>533718</v>
      </c>
    </row>
    <row r="712" spans="13:22" ht="12.75" customHeight="1">
      <c r="M712" s="361">
        <f>IF(ISNUMBER(SEARCH(ZAKL_DATA!$B$29,N712)),MAX($M$2:M711)+1,0)</f>
        <v>0</v>
      </c>
      <c r="N712" s="387" t="s">
        <v>1700</v>
      </c>
      <c r="O712" s="389" t="s">
        <v>3358</v>
      </c>
      <c r="P712" s="362"/>
      <c r="Q712" s="345" t="str">
        <f>IFERROR(VLOOKUP(ROWS($Q$3:Q712),$M$3:$N$1699,2,0),"")</f>
        <v/>
      </c>
      <c r="S712" t="str">
        <f>IF(ISNUMBER(SEARCH(ZAKL_DATA!$B$18,FU!$U712)),U712,"")</f>
        <v/>
      </c>
      <c r="T712" t="str">
        <f t="array" ref="T712">IFERROR(INDEX($S$3:$S$6255,SMALL(IF(ISNUMBER(SEARCH("",$S$3:$S$6255)),ROW($S$1:$S$6253),""),ROW(S710))),"")</f>
        <v/>
      </c>
      <c r="U712" t="s">
        <v>4407</v>
      </c>
      <c r="V712">
        <v>533726</v>
      </c>
    </row>
    <row r="713" spans="13:22" ht="12.75" customHeight="1">
      <c r="M713" s="361">
        <f>IF(ISNUMBER(SEARCH(ZAKL_DATA!$B$29,N713)),MAX($M$2:M712)+1,0)</f>
        <v>0</v>
      </c>
      <c r="N713" s="387" t="s">
        <v>1701</v>
      </c>
      <c r="O713" s="389" t="s">
        <v>3359</v>
      </c>
      <c r="P713" s="362"/>
      <c r="Q713" s="345" t="str">
        <f>IFERROR(VLOOKUP(ROWS($Q$3:Q713),$M$3:$N$1699,2,0),"")</f>
        <v/>
      </c>
      <c r="S713" t="str">
        <f>IF(ISNUMBER(SEARCH(ZAKL_DATA!$B$18,FU!$U713)),U713,"")</f>
        <v/>
      </c>
      <c r="T713" t="str">
        <f t="array" ref="T713">IFERROR(INDEX($S$3:$S$6255,SMALL(IF(ISNUMBER(SEARCH("",$S$3:$S$6255)),ROW($S$1:$S$6253),""),ROW(S711))),"")</f>
        <v/>
      </c>
      <c r="U713" t="s">
        <v>4408</v>
      </c>
      <c r="V713">
        <v>533734</v>
      </c>
    </row>
    <row r="714" spans="13:22" ht="12.75" customHeight="1">
      <c r="M714" s="361">
        <f>IF(ISNUMBER(SEARCH(ZAKL_DATA!$B$29,N714)),MAX($M$2:M713)+1,0)</f>
        <v>0</v>
      </c>
      <c r="N714" s="387" t="s">
        <v>1702</v>
      </c>
      <c r="O714" s="389" t="s">
        <v>3360</v>
      </c>
      <c r="P714" s="362"/>
      <c r="Q714" s="345" t="str">
        <f>IFERROR(VLOOKUP(ROWS($Q$3:Q714),$M$3:$N$1699,2,0),"")</f>
        <v/>
      </c>
      <c r="S714" t="str">
        <f>IF(ISNUMBER(SEARCH(ZAKL_DATA!$B$18,FU!$U714)),U714,"")</f>
        <v/>
      </c>
      <c r="T714" t="str">
        <f t="array" ref="T714">IFERROR(INDEX($S$3:$S$6255,SMALL(IF(ISNUMBER(SEARCH("",$S$3:$S$6255)),ROW($S$1:$S$6253),""),ROW(S712))),"")</f>
        <v/>
      </c>
      <c r="U714" t="s">
        <v>4409</v>
      </c>
      <c r="V714">
        <v>533742</v>
      </c>
    </row>
    <row r="715" spans="13:22" ht="12.75" customHeight="1">
      <c r="M715" s="361">
        <f>IF(ISNUMBER(SEARCH(ZAKL_DATA!$B$29,N715)),MAX($M$2:M714)+1,0)</f>
        <v>0</v>
      </c>
      <c r="N715" s="387" t="s">
        <v>2233</v>
      </c>
      <c r="O715" s="389" t="s">
        <v>3361</v>
      </c>
      <c r="P715" s="362"/>
      <c r="Q715" s="345" t="str">
        <f>IFERROR(VLOOKUP(ROWS($Q$3:Q715),$M$3:$N$1699,2,0),"")</f>
        <v/>
      </c>
      <c r="S715" t="str">
        <f>IF(ISNUMBER(SEARCH(ZAKL_DATA!$B$18,FU!$U715)),U715,"")</f>
        <v/>
      </c>
      <c r="T715" t="str">
        <f t="array" ref="T715">IFERROR(INDEX($S$3:$S$6255,SMALL(IF(ISNUMBER(SEARCH("",$S$3:$S$6255)),ROW($S$1:$S$6253),""),ROW(S713))),"")</f>
        <v/>
      </c>
      <c r="U715" t="s">
        <v>4410</v>
      </c>
      <c r="V715">
        <v>533751</v>
      </c>
    </row>
    <row r="716" spans="13:22" ht="12.75" customHeight="1">
      <c r="M716" s="361">
        <f>IF(ISNUMBER(SEARCH(ZAKL_DATA!$B$29,N716)),MAX($M$2:M715)+1,0)</f>
        <v>0</v>
      </c>
      <c r="N716" s="387" t="s">
        <v>2234</v>
      </c>
      <c r="O716" s="389" t="s">
        <v>3362</v>
      </c>
      <c r="P716" s="362"/>
      <c r="Q716" s="345" t="str">
        <f>IFERROR(VLOOKUP(ROWS($Q$3:Q716),$M$3:$N$1699,2,0),"")</f>
        <v/>
      </c>
      <c r="S716" t="str">
        <f>IF(ISNUMBER(SEARCH(ZAKL_DATA!$B$18,FU!$U716)),U716,"")</f>
        <v/>
      </c>
      <c r="T716" t="str">
        <f t="array" ref="T716">IFERROR(INDEX($S$3:$S$6255,SMALL(IF(ISNUMBER(SEARCH("",$S$3:$S$6255)),ROW($S$1:$S$6253),""),ROW(S714))),"")</f>
        <v/>
      </c>
      <c r="U716" t="s">
        <v>4411</v>
      </c>
      <c r="V716">
        <v>533769</v>
      </c>
    </row>
    <row r="717" spans="13:22" ht="12.75" customHeight="1">
      <c r="M717" s="361">
        <f>IF(ISNUMBER(SEARCH(ZAKL_DATA!$B$29,N717)),MAX($M$2:M716)+1,0)</f>
        <v>0</v>
      </c>
      <c r="N717" s="387" t="s">
        <v>2235</v>
      </c>
      <c r="O717" s="389" t="s">
        <v>3363</v>
      </c>
      <c r="P717" s="362"/>
      <c r="Q717" s="345" t="str">
        <f>IFERROR(VLOOKUP(ROWS($Q$3:Q717),$M$3:$N$1699,2,0),"")</f>
        <v/>
      </c>
      <c r="S717" t="str">
        <f>IF(ISNUMBER(SEARCH(ZAKL_DATA!$B$18,FU!$U717)),U717,"")</f>
        <v/>
      </c>
      <c r="T717" t="str">
        <f t="array" ref="T717">IFERROR(INDEX($S$3:$S$6255,SMALL(IF(ISNUMBER(SEARCH("",$S$3:$S$6255)),ROW($S$1:$S$6253),""),ROW(S715))),"")</f>
        <v/>
      </c>
      <c r="U717" t="s">
        <v>4412</v>
      </c>
      <c r="V717">
        <v>533777</v>
      </c>
    </row>
    <row r="718" spans="13:22" ht="12.75" customHeight="1">
      <c r="M718" s="361">
        <f>IF(ISNUMBER(SEARCH(ZAKL_DATA!$B$29,N718)),MAX($M$2:M717)+1,0)</f>
        <v>0</v>
      </c>
      <c r="N718" s="387" t="s">
        <v>2236</v>
      </c>
      <c r="O718" s="389" t="s">
        <v>3364</v>
      </c>
      <c r="P718" s="362"/>
      <c r="Q718" s="345" t="str">
        <f>IFERROR(VLOOKUP(ROWS($Q$3:Q718),$M$3:$N$1699,2,0),"")</f>
        <v/>
      </c>
      <c r="S718" t="str">
        <f>IF(ISNUMBER(SEARCH(ZAKL_DATA!$B$18,FU!$U718)),U718,"")</f>
        <v/>
      </c>
      <c r="T718" t="str">
        <f t="array" ref="T718">IFERROR(INDEX($S$3:$S$6255,SMALL(IF(ISNUMBER(SEARCH("",$S$3:$S$6255)),ROW($S$1:$S$6253),""),ROW(S716))),"")</f>
        <v/>
      </c>
      <c r="U718" t="s">
        <v>4413</v>
      </c>
      <c r="V718">
        <v>533785</v>
      </c>
    </row>
    <row r="719" spans="13:22" ht="12.75" customHeight="1">
      <c r="M719" s="361">
        <f>IF(ISNUMBER(SEARCH(ZAKL_DATA!$B$29,N719)),MAX($M$2:M718)+1,0)</f>
        <v>0</v>
      </c>
      <c r="N719" s="387" t="s">
        <v>2237</v>
      </c>
      <c r="O719" s="389" t="s">
        <v>3365</v>
      </c>
      <c r="P719" s="362"/>
      <c r="Q719" s="345" t="str">
        <f>IFERROR(VLOOKUP(ROWS($Q$3:Q719),$M$3:$N$1699,2,0),"")</f>
        <v/>
      </c>
      <c r="S719" t="str">
        <f>IF(ISNUMBER(SEARCH(ZAKL_DATA!$B$18,FU!$U719)),U719,"")</f>
        <v/>
      </c>
      <c r="T719" t="str">
        <f t="array" ref="T719">IFERROR(INDEX($S$3:$S$6255,SMALL(IF(ISNUMBER(SEARCH("",$S$3:$S$6255)),ROW($S$1:$S$6253),""),ROW(S717))),"")</f>
        <v/>
      </c>
      <c r="U719" t="s">
        <v>4414</v>
      </c>
      <c r="V719">
        <v>533793</v>
      </c>
    </row>
    <row r="720" spans="13:22" ht="12.75" customHeight="1">
      <c r="M720" s="361">
        <f>IF(ISNUMBER(SEARCH(ZAKL_DATA!$B$29,N720)),MAX($M$2:M719)+1,0)</f>
        <v>0</v>
      </c>
      <c r="N720" s="387" t="s">
        <v>2255</v>
      </c>
      <c r="O720" s="389" t="s">
        <v>3366</v>
      </c>
      <c r="P720" s="362"/>
      <c r="Q720" s="345" t="str">
        <f>IFERROR(VLOOKUP(ROWS($Q$3:Q720),$M$3:$N$1699,2,0),"")</f>
        <v/>
      </c>
      <c r="S720" t="str">
        <f>IF(ISNUMBER(SEARCH(ZAKL_DATA!$B$18,FU!$U720)),U720,"")</f>
        <v/>
      </c>
      <c r="T720" t="str">
        <f t="array" ref="T720">IFERROR(INDEX($S$3:$S$6255,SMALL(IF(ISNUMBER(SEARCH("",$S$3:$S$6255)),ROW($S$1:$S$6253),""),ROW(S718))),"")</f>
        <v/>
      </c>
      <c r="U720" t="s">
        <v>4415</v>
      </c>
      <c r="V720">
        <v>533807</v>
      </c>
    </row>
    <row r="721" spans="13:22" ht="12.75" customHeight="1">
      <c r="M721" s="361">
        <f>IF(ISNUMBER(SEARCH(ZAKL_DATA!$B$29,N721)),MAX($M$2:M720)+1,0)</f>
        <v>0</v>
      </c>
      <c r="N721" s="387" t="s">
        <v>2256</v>
      </c>
      <c r="O721" s="389" t="s">
        <v>3367</v>
      </c>
      <c r="P721" s="362"/>
      <c r="Q721" s="345" t="str">
        <f>IFERROR(VLOOKUP(ROWS($Q$3:Q721),$M$3:$N$1699,2,0),"")</f>
        <v/>
      </c>
      <c r="S721" t="str">
        <f>IF(ISNUMBER(SEARCH(ZAKL_DATA!$B$18,FU!$U721)),U721,"")</f>
        <v/>
      </c>
      <c r="T721" t="str">
        <f t="array" ref="T721">IFERROR(INDEX($S$3:$S$6255,SMALL(IF(ISNUMBER(SEARCH("",$S$3:$S$6255)),ROW($S$1:$S$6253),""),ROW(S719))),"")</f>
        <v/>
      </c>
      <c r="U721" t="s">
        <v>4416</v>
      </c>
      <c r="V721">
        <v>533815</v>
      </c>
    </row>
    <row r="722" spans="13:22" ht="12.75" customHeight="1">
      <c r="M722" s="361">
        <f>IF(ISNUMBER(SEARCH(ZAKL_DATA!$B$29,N722)),MAX($M$2:M721)+1,0)</f>
        <v>0</v>
      </c>
      <c r="N722" s="387" t="s">
        <v>2263</v>
      </c>
      <c r="O722" s="389" t="s">
        <v>3368</v>
      </c>
      <c r="P722" s="362"/>
      <c r="Q722" s="345" t="str">
        <f>IFERROR(VLOOKUP(ROWS($Q$3:Q722),$M$3:$N$1699,2,0),"")</f>
        <v/>
      </c>
      <c r="S722" t="str">
        <f>IF(ISNUMBER(SEARCH(ZAKL_DATA!$B$18,FU!$U722)),U722,"")</f>
        <v/>
      </c>
      <c r="T722" t="str">
        <f t="array" ref="T722">IFERROR(INDEX($S$3:$S$6255,SMALL(IF(ISNUMBER(SEARCH("",$S$3:$S$6255)),ROW($S$1:$S$6253),""),ROW(S720))),"")</f>
        <v/>
      </c>
      <c r="U722" t="s">
        <v>4417</v>
      </c>
      <c r="V722">
        <v>533823</v>
      </c>
    </row>
    <row r="723" spans="13:22" ht="12.75" customHeight="1">
      <c r="M723" s="361">
        <f>IF(ISNUMBER(SEARCH(ZAKL_DATA!$B$29,N723)),MAX($M$2:M722)+1,0)</f>
        <v>0</v>
      </c>
      <c r="N723" s="387" t="s">
        <v>2264</v>
      </c>
      <c r="O723" s="389" t="s">
        <v>3369</v>
      </c>
      <c r="P723" s="362"/>
      <c r="Q723" s="345" t="str">
        <f>IFERROR(VLOOKUP(ROWS($Q$3:Q723),$M$3:$N$1699,2,0),"")</f>
        <v/>
      </c>
      <c r="S723" t="str">
        <f>IF(ISNUMBER(SEARCH(ZAKL_DATA!$B$18,FU!$U723)),U723,"")</f>
        <v/>
      </c>
      <c r="T723" t="str">
        <f t="array" ref="T723">IFERROR(INDEX($S$3:$S$6255,SMALL(IF(ISNUMBER(SEARCH("",$S$3:$S$6255)),ROW($S$1:$S$6253),""),ROW(S721))),"")</f>
        <v/>
      </c>
      <c r="U723" t="s">
        <v>4418</v>
      </c>
      <c r="V723">
        <v>533831</v>
      </c>
    </row>
    <row r="724" spans="13:22" ht="12.75" customHeight="1">
      <c r="M724" s="361">
        <f>IF(ISNUMBER(SEARCH(ZAKL_DATA!$B$29,N724)),MAX($M$2:M723)+1,0)</f>
        <v>0</v>
      </c>
      <c r="N724" s="387" t="s">
        <v>2265</v>
      </c>
      <c r="O724" s="389" t="s">
        <v>3370</v>
      </c>
      <c r="P724" s="362"/>
      <c r="Q724" s="345" t="str">
        <f>IFERROR(VLOOKUP(ROWS($Q$3:Q724),$M$3:$N$1699,2,0),"")</f>
        <v/>
      </c>
      <c r="S724" t="str">
        <f>IF(ISNUMBER(SEARCH(ZAKL_DATA!$B$18,FU!$U724)),U724,"")</f>
        <v/>
      </c>
      <c r="T724" t="str">
        <f t="array" ref="T724">IFERROR(INDEX($S$3:$S$6255,SMALL(IF(ISNUMBER(SEARCH("",$S$3:$S$6255)),ROW($S$1:$S$6253),""),ROW(S722))),"")</f>
        <v/>
      </c>
      <c r="U724" t="s">
        <v>4419</v>
      </c>
      <c r="V724">
        <v>533840</v>
      </c>
    </row>
    <row r="725" spans="13:22" ht="12.75" customHeight="1">
      <c r="M725" s="361">
        <f>IF(ISNUMBER(SEARCH(ZAKL_DATA!$B$29,N725)),MAX($M$2:M724)+1,0)</f>
        <v>0</v>
      </c>
      <c r="N725" s="387" t="s">
        <v>2266</v>
      </c>
      <c r="O725" s="389" t="s">
        <v>3371</v>
      </c>
      <c r="P725" s="362"/>
      <c r="Q725" s="345" t="str">
        <f>IFERROR(VLOOKUP(ROWS($Q$3:Q725),$M$3:$N$1699,2,0),"")</f>
        <v/>
      </c>
      <c r="S725" t="str">
        <f>IF(ISNUMBER(SEARCH(ZAKL_DATA!$B$18,FU!$U725)),U725,"")</f>
        <v/>
      </c>
      <c r="T725" t="str">
        <f t="array" ref="T725">IFERROR(INDEX($S$3:$S$6255,SMALL(IF(ISNUMBER(SEARCH("",$S$3:$S$6255)),ROW($S$1:$S$6253),""),ROW(S723))),"")</f>
        <v/>
      </c>
      <c r="U725" t="s">
        <v>4420</v>
      </c>
      <c r="V725">
        <v>533858</v>
      </c>
    </row>
    <row r="726" spans="13:22" ht="12.75" customHeight="1">
      <c r="M726" s="361">
        <f>IF(ISNUMBER(SEARCH(ZAKL_DATA!$B$29,N726)),MAX($M$2:M725)+1,0)</f>
        <v>0</v>
      </c>
      <c r="N726" s="387" t="s">
        <v>2267</v>
      </c>
      <c r="O726" s="389" t="s">
        <v>3372</v>
      </c>
      <c r="P726" s="362"/>
      <c r="Q726" s="345" t="str">
        <f>IFERROR(VLOOKUP(ROWS($Q$3:Q726),$M$3:$N$1699,2,0),"")</f>
        <v/>
      </c>
      <c r="S726" t="str">
        <f>IF(ISNUMBER(SEARCH(ZAKL_DATA!$B$18,FU!$U726)),U726,"")</f>
        <v/>
      </c>
      <c r="T726" t="str">
        <f t="array" ref="T726">IFERROR(INDEX($S$3:$S$6255,SMALL(IF(ISNUMBER(SEARCH("",$S$3:$S$6255)),ROW($S$1:$S$6253),""),ROW(S724))),"")</f>
        <v/>
      </c>
      <c r="U726" t="s">
        <v>4421</v>
      </c>
      <c r="V726">
        <v>533866</v>
      </c>
    </row>
    <row r="727" spans="13:22" ht="12.75" customHeight="1">
      <c r="M727" s="361">
        <f>IF(ISNUMBER(SEARCH(ZAKL_DATA!$B$29,N727)),MAX($M$2:M726)+1,0)</f>
        <v>0</v>
      </c>
      <c r="N727" s="387" t="s">
        <v>2269</v>
      </c>
      <c r="O727" s="389" t="s">
        <v>3373</v>
      </c>
      <c r="P727" s="362"/>
      <c r="Q727" s="345" t="str">
        <f>IFERROR(VLOOKUP(ROWS($Q$3:Q727),$M$3:$N$1699,2,0),"")</f>
        <v/>
      </c>
      <c r="S727" t="str">
        <f>IF(ISNUMBER(SEARCH(ZAKL_DATA!$B$18,FU!$U727)),U727,"")</f>
        <v/>
      </c>
      <c r="T727" t="str">
        <f t="array" ref="T727">IFERROR(INDEX($S$3:$S$6255,SMALL(IF(ISNUMBER(SEARCH("",$S$3:$S$6255)),ROW($S$1:$S$6253),""),ROW(S725))),"")</f>
        <v/>
      </c>
      <c r="U727" t="s">
        <v>4421</v>
      </c>
      <c r="V727">
        <v>533874</v>
      </c>
    </row>
    <row r="728" spans="13:22" ht="12.75" customHeight="1">
      <c r="M728" s="361">
        <f>IF(ISNUMBER(SEARCH(ZAKL_DATA!$B$29,N728)),MAX($M$2:M727)+1,0)</f>
        <v>0</v>
      </c>
      <c r="N728" s="387" t="s">
        <v>2270</v>
      </c>
      <c r="O728" s="389" t="s">
        <v>3374</v>
      </c>
      <c r="P728" s="362"/>
      <c r="Q728" s="345" t="str">
        <f>IFERROR(VLOOKUP(ROWS($Q$3:Q728),$M$3:$N$1699,2,0),"")</f>
        <v/>
      </c>
      <c r="S728" t="str">
        <f>IF(ISNUMBER(SEARCH(ZAKL_DATA!$B$18,FU!$U728)),U728,"")</f>
        <v/>
      </c>
      <c r="T728" t="str">
        <f t="array" ref="T728">IFERROR(INDEX($S$3:$S$6255,SMALL(IF(ISNUMBER(SEARCH("",$S$3:$S$6255)),ROW($S$1:$S$6253),""),ROW(S726))),"")</f>
        <v/>
      </c>
      <c r="U728" t="s">
        <v>4422</v>
      </c>
      <c r="V728">
        <v>533882</v>
      </c>
    </row>
    <row r="729" spans="13:22" ht="12.75" customHeight="1">
      <c r="M729" s="361">
        <f>IF(ISNUMBER(SEARCH(ZAKL_DATA!$B$29,N729)),MAX($M$2:M728)+1,0)</f>
        <v>0</v>
      </c>
      <c r="N729" s="387" t="s">
        <v>2272</v>
      </c>
      <c r="O729" s="389" t="s">
        <v>3375</v>
      </c>
      <c r="P729" s="362"/>
      <c r="Q729" s="345" t="str">
        <f>IFERROR(VLOOKUP(ROWS($Q$3:Q729),$M$3:$N$1699,2,0),"")</f>
        <v/>
      </c>
      <c r="S729" t="str">
        <f>IF(ISNUMBER(SEARCH(ZAKL_DATA!$B$18,FU!$U729)),U729,"")</f>
        <v/>
      </c>
      <c r="T729" t="str">
        <f t="array" ref="T729">IFERROR(INDEX($S$3:$S$6255,SMALL(IF(ISNUMBER(SEARCH("",$S$3:$S$6255)),ROW($S$1:$S$6253),""),ROW(S727))),"")</f>
        <v/>
      </c>
      <c r="U729" t="s">
        <v>4423</v>
      </c>
      <c r="V729">
        <v>533891</v>
      </c>
    </row>
    <row r="730" spans="13:22" ht="12.75" customHeight="1">
      <c r="M730" s="361">
        <f>IF(ISNUMBER(SEARCH(ZAKL_DATA!$B$29,N730)),MAX($M$2:M729)+1,0)</f>
        <v>0</v>
      </c>
      <c r="N730" s="387" t="s">
        <v>2273</v>
      </c>
      <c r="O730" s="389" t="s">
        <v>3376</v>
      </c>
      <c r="P730" s="362"/>
      <c r="Q730" s="345" t="str">
        <f>IFERROR(VLOOKUP(ROWS($Q$3:Q730),$M$3:$N$1699,2,0),"")</f>
        <v/>
      </c>
      <c r="S730" t="str">
        <f>IF(ISNUMBER(SEARCH(ZAKL_DATA!$B$18,FU!$U730)),U730,"")</f>
        <v/>
      </c>
      <c r="T730" t="str">
        <f t="array" ref="T730">IFERROR(INDEX($S$3:$S$6255,SMALL(IF(ISNUMBER(SEARCH("",$S$3:$S$6255)),ROW($S$1:$S$6253),""),ROW(S728))),"")</f>
        <v/>
      </c>
      <c r="U730" t="s">
        <v>4424</v>
      </c>
      <c r="V730">
        <v>533904</v>
      </c>
    </row>
    <row r="731" spans="13:22" ht="12.75" customHeight="1">
      <c r="M731" s="361">
        <f>IF(ISNUMBER(SEARCH(ZAKL_DATA!$B$29,N731)),MAX($M$2:M730)+1,0)</f>
        <v>0</v>
      </c>
      <c r="N731" s="387" t="s">
        <v>2274</v>
      </c>
      <c r="O731" s="389" t="s">
        <v>3377</v>
      </c>
      <c r="P731" s="362"/>
      <c r="Q731" s="345" t="str">
        <f>IFERROR(VLOOKUP(ROWS($Q$3:Q731),$M$3:$N$1699,2,0),"")</f>
        <v/>
      </c>
      <c r="S731" t="str">
        <f>IF(ISNUMBER(SEARCH(ZAKL_DATA!$B$18,FU!$U731)),U731,"")</f>
        <v/>
      </c>
      <c r="T731" t="str">
        <f t="array" ref="T731">IFERROR(INDEX($S$3:$S$6255,SMALL(IF(ISNUMBER(SEARCH("",$S$3:$S$6255)),ROW($S$1:$S$6253),""),ROW(S729))),"")</f>
        <v/>
      </c>
      <c r="U731" t="s">
        <v>4425</v>
      </c>
      <c r="V731">
        <v>533912</v>
      </c>
    </row>
    <row r="732" spans="13:22" ht="12.75" customHeight="1">
      <c r="M732" s="361">
        <f>IF(ISNUMBER(SEARCH(ZAKL_DATA!$B$29,N732)),MAX($M$2:M731)+1,0)</f>
        <v>0</v>
      </c>
      <c r="N732" s="387" t="s">
        <v>2275</v>
      </c>
      <c r="O732" s="389" t="s">
        <v>3378</v>
      </c>
      <c r="P732" s="362"/>
      <c r="Q732" s="345" t="str">
        <f>IFERROR(VLOOKUP(ROWS($Q$3:Q732),$M$3:$N$1699,2,0),"")</f>
        <v/>
      </c>
      <c r="S732" t="str">
        <f>IF(ISNUMBER(SEARCH(ZAKL_DATA!$B$18,FU!$U732)),U732,"")</f>
        <v/>
      </c>
      <c r="T732" t="str">
        <f t="array" ref="T732">IFERROR(INDEX($S$3:$S$6255,SMALL(IF(ISNUMBER(SEARCH("",$S$3:$S$6255)),ROW($S$1:$S$6253),""),ROW(S730))),"")</f>
        <v/>
      </c>
      <c r="U732" t="s">
        <v>4425</v>
      </c>
      <c r="V732">
        <v>533921</v>
      </c>
    </row>
    <row r="733" spans="13:22" ht="12.75" customHeight="1">
      <c r="M733" s="361">
        <f>IF(ISNUMBER(SEARCH(ZAKL_DATA!$B$29,N733)),MAX($M$2:M732)+1,0)</f>
        <v>0</v>
      </c>
      <c r="N733" s="387" t="s">
        <v>2296</v>
      </c>
      <c r="O733" s="389" t="s">
        <v>3379</v>
      </c>
      <c r="P733" s="362"/>
      <c r="Q733" s="345" t="str">
        <f>IFERROR(VLOOKUP(ROWS($Q$3:Q733),$M$3:$N$1699,2,0),"")</f>
        <v/>
      </c>
      <c r="S733" t="str">
        <f>IF(ISNUMBER(SEARCH(ZAKL_DATA!$B$18,FU!$U733)),U733,"")</f>
        <v/>
      </c>
      <c r="T733" t="str">
        <f t="array" ref="T733">IFERROR(INDEX($S$3:$S$6255,SMALL(IF(ISNUMBER(SEARCH("",$S$3:$S$6255)),ROW($S$1:$S$6253),""),ROW(S731))),"")</f>
        <v/>
      </c>
      <c r="U733" t="s">
        <v>4425</v>
      </c>
      <c r="V733">
        <v>533939</v>
      </c>
    </row>
    <row r="734" spans="13:22" ht="12.75" customHeight="1">
      <c r="M734" s="361">
        <f>IF(ISNUMBER(SEARCH(ZAKL_DATA!$B$29,N734)),MAX($M$2:M733)+1,0)</f>
        <v>0</v>
      </c>
      <c r="N734" s="387" t="s">
        <v>2297</v>
      </c>
      <c r="O734" s="389" t="s">
        <v>3380</v>
      </c>
      <c r="P734" s="362"/>
      <c r="Q734" s="345" t="str">
        <f>IFERROR(VLOOKUP(ROWS($Q$3:Q734),$M$3:$N$1699,2,0),"")</f>
        <v/>
      </c>
      <c r="S734" t="str">
        <f>IF(ISNUMBER(SEARCH(ZAKL_DATA!$B$18,FU!$U734)),U734,"")</f>
        <v/>
      </c>
      <c r="T734" t="str">
        <f t="array" ref="T734">IFERROR(INDEX($S$3:$S$6255,SMALL(IF(ISNUMBER(SEARCH("",$S$3:$S$6255)),ROW($S$1:$S$6253),""),ROW(S732))),"")</f>
        <v/>
      </c>
      <c r="U734" t="s">
        <v>4426</v>
      </c>
      <c r="V734">
        <v>533947</v>
      </c>
    </row>
    <row r="735" spans="13:22" ht="12.75" customHeight="1">
      <c r="M735" s="361">
        <f>IF(ISNUMBER(SEARCH(ZAKL_DATA!$B$29,N735)),MAX($M$2:M734)+1,0)</f>
        <v>0</v>
      </c>
      <c r="N735" s="387" t="s">
        <v>2298</v>
      </c>
      <c r="O735" s="389" t="s">
        <v>3381</v>
      </c>
      <c r="P735" s="362"/>
      <c r="Q735" s="345" t="str">
        <f>IFERROR(VLOOKUP(ROWS($Q$3:Q735),$M$3:$N$1699,2,0),"")</f>
        <v/>
      </c>
      <c r="S735" t="str">
        <f>IF(ISNUMBER(SEARCH(ZAKL_DATA!$B$18,FU!$U735)),U735,"")</f>
        <v/>
      </c>
      <c r="T735" t="str">
        <f t="array" ref="T735">IFERROR(INDEX($S$3:$S$6255,SMALL(IF(ISNUMBER(SEARCH("",$S$3:$S$6255)),ROW($S$1:$S$6253),""),ROW(S733))),"")</f>
        <v/>
      </c>
      <c r="U735" t="s">
        <v>4427</v>
      </c>
      <c r="V735">
        <v>533955</v>
      </c>
    </row>
    <row r="736" spans="13:22" ht="12.75" customHeight="1">
      <c r="M736" s="361">
        <f>IF(ISNUMBER(SEARCH(ZAKL_DATA!$B$29,N736)),MAX($M$2:M735)+1,0)</f>
        <v>0</v>
      </c>
      <c r="N736" s="387" t="s">
        <v>2299</v>
      </c>
      <c r="O736" s="389" t="s">
        <v>3382</v>
      </c>
      <c r="P736" s="362"/>
      <c r="Q736" s="345" t="str">
        <f>IFERROR(VLOOKUP(ROWS($Q$3:Q736),$M$3:$N$1699,2,0),"")</f>
        <v/>
      </c>
      <c r="S736" t="str">
        <f>IF(ISNUMBER(SEARCH(ZAKL_DATA!$B$18,FU!$U736)),U736,"")</f>
        <v/>
      </c>
      <c r="T736" t="str">
        <f t="array" ref="T736">IFERROR(INDEX($S$3:$S$6255,SMALL(IF(ISNUMBER(SEARCH("",$S$3:$S$6255)),ROW($S$1:$S$6253),""),ROW(S734))),"")</f>
        <v/>
      </c>
      <c r="U736" t="s">
        <v>4428</v>
      </c>
      <c r="V736">
        <v>533963</v>
      </c>
    </row>
    <row r="737" spans="13:22" ht="12.75" customHeight="1">
      <c r="M737" s="361">
        <f>IF(ISNUMBER(SEARCH(ZAKL_DATA!$B$29,N737)),MAX($M$2:M736)+1,0)</f>
        <v>0</v>
      </c>
      <c r="N737" s="387" t="s">
        <v>2301</v>
      </c>
      <c r="O737" s="389" t="s">
        <v>3383</v>
      </c>
      <c r="P737" s="362"/>
      <c r="Q737" s="345" t="str">
        <f>IFERROR(VLOOKUP(ROWS($Q$3:Q737),$M$3:$N$1699,2,0),"")</f>
        <v/>
      </c>
      <c r="S737" t="str">
        <f>IF(ISNUMBER(SEARCH(ZAKL_DATA!$B$18,FU!$U737)),U737,"")</f>
        <v/>
      </c>
      <c r="T737" t="str">
        <f t="array" ref="T737">IFERROR(INDEX($S$3:$S$6255,SMALL(IF(ISNUMBER(SEARCH("",$S$3:$S$6255)),ROW($S$1:$S$6253),""),ROW(S735))),"")</f>
        <v/>
      </c>
      <c r="U737" t="s">
        <v>4429</v>
      </c>
      <c r="V737">
        <v>533971</v>
      </c>
    </row>
    <row r="738" spans="13:22" ht="12.75" customHeight="1">
      <c r="M738" s="361">
        <f>IF(ISNUMBER(SEARCH(ZAKL_DATA!$B$29,N738)),MAX($M$2:M737)+1,0)</f>
        <v>0</v>
      </c>
      <c r="N738" s="387" t="s">
        <v>2302</v>
      </c>
      <c r="O738" s="389" t="s">
        <v>3384</v>
      </c>
      <c r="P738" s="362"/>
      <c r="Q738" s="345" t="str">
        <f>IFERROR(VLOOKUP(ROWS($Q$3:Q738),$M$3:$N$1699,2,0),"")</f>
        <v/>
      </c>
      <c r="S738" t="str">
        <f>IF(ISNUMBER(SEARCH(ZAKL_DATA!$B$18,FU!$U738)),U738,"")</f>
        <v/>
      </c>
      <c r="T738" t="str">
        <f t="array" ref="T738">IFERROR(INDEX($S$3:$S$6255,SMALL(IF(ISNUMBER(SEARCH("",$S$3:$S$6255)),ROW($S$1:$S$6253),""),ROW(S736))),"")</f>
        <v/>
      </c>
      <c r="U738" t="s">
        <v>4429</v>
      </c>
      <c r="V738">
        <v>533980</v>
      </c>
    </row>
    <row r="739" spans="13:22" ht="12.75" customHeight="1">
      <c r="M739" s="361">
        <f>IF(ISNUMBER(SEARCH(ZAKL_DATA!$B$29,N739)),MAX($M$2:M738)+1,0)</f>
        <v>0</v>
      </c>
      <c r="N739" s="387" t="s">
        <v>2304</v>
      </c>
      <c r="O739" s="389" t="s">
        <v>3385</v>
      </c>
      <c r="P739" s="362"/>
      <c r="Q739" s="345" t="str">
        <f>IFERROR(VLOOKUP(ROWS($Q$3:Q739),$M$3:$N$1699,2,0),"")</f>
        <v/>
      </c>
      <c r="S739" t="str">
        <f>IF(ISNUMBER(SEARCH(ZAKL_DATA!$B$18,FU!$U739)),U739,"")</f>
        <v/>
      </c>
      <c r="T739" t="str">
        <f t="array" ref="T739">IFERROR(INDEX($S$3:$S$6255,SMALL(IF(ISNUMBER(SEARCH("",$S$3:$S$6255)),ROW($S$1:$S$6253),""),ROW(S737))),"")</f>
        <v/>
      </c>
      <c r="U739" t="s">
        <v>4430</v>
      </c>
      <c r="V739">
        <v>533998</v>
      </c>
    </row>
    <row r="740" spans="13:22" ht="12.75" customHeight="1">
      <c r="M740" s="361">
        <f>IF(ISNUMBER(SEARCH(ZAKL_DATA!$B$29,N740)),MAX($M$2:M739)+1,0)</f>
        <v>0</v>
      </c>
      <c r="N740" s="387" t="s">
        <v>2305</v>
      </c>
      <c r="O740" s="389" t="s">
        <v>3386</v>
      </c>
      <c r="P740" s="362"/>
      <c r="Q740" s="345" t="str">
        <f>IFERROR(VLOOKUP(ROWS($Q$3:Q740),$M$3:$N$1699,2,0),"")</f>
        <v/>
      </c>
      <c r="S740" t="str">
        <f>IF(ISNUMBER(SEARCH(ZAKL_DATA!$B$18,FU!$U740)),U740,"")</f>
        <v/>
      </c>
      <c r="T740" t="str">
        <f t="array" ref="T740">IFERROR(INDEX($S$3:$S$6255,SMALL(IF(ISNUMBER(SEARCH("",$S$3:$S$6255)),ROW($S$1:$S$6253),""),ROW(S738))),"")</f>
        <v/>
      </c>
      <c r="U740" t="s">
        <v>4431</v>
      </c>
      <c r="V740">
        <v>534005</v>
      </c>
    </row>
    <row r="741" spans="13:22" ht="12.75" customHeight="1">
      <c r="M741" s="361">
        <f>IF(ISNUMBER(SEARCH(ZAKL_DATA!$B$29,N741)),MAX($M$2:M740)+1,0)</f>
        <v>0</v>
      </c>
      <c r="N741" s="387" t="s">
        <v>2308</v>
      </c>
      <c r="O741" s="389" t="s">
        <v>3387</v>
      </c>
      <c r="P741" s="362"/>
      <c r="Q741" s="345" t="str">
        <f>IFERROR(VLOOKUP(ROWS($Q$3:Q741),$M$3:$N$1699,2,0),"")</f>
        <v/>
      </c>
      <c r="S741" t="str">
        <f>IF(ISNUMBER(SEARCH(ZAKL_DATA!$B$18,FU!$U741)),U741,"")</f>
        <v/>
      </c>
      <c r="T741" t="str">
        <f t="array" ref="T741">IFERROR(INDEX($S$3:$S$6255,SMALL(IF(ISNUMBER(SEARCH("",$S$3:$S$6255)),ROW($S$1:$S$6253),""),ROW(S739))),"")</f>
        <v/>
      </c>
      <c r="U741" t="s">
        <v>4432</v>
      </c>
      <c r="V741">
        <v>534013</v>
      </c>
    </row>
    <row r="742" spans="13:22" ht="12.75" customHeight="1">
      <c r="M742" s="361">
        <f>IF(ISNUMBER(SEARCH(ZAKL_DATA!$B$29,N742)),MAX($M$2:M741)+1,0)</f>
        <v>0</v>
      </c>
      <c r="N742" s="387" t="s">
        <v>2309</v>
      </c>
      <c r="O742" s="389" t="s">
        <v>3388</v>
      </c>
      <c r="P742" s="362"/>
      <c r="Q742" s="345" t="str">
        <f>IFERROR(VLOOKUP(ROWS($Q$3:Q742),$M$3:$N$1699,2,0),"")</f>
        <v/>
      </c>
      <c r="S742" t="str">
        <f>IF(ISNUMBER(SEARCH(ZAKL_DATA!$B$18,FU!$U742)),U742,"")</f>
        <v/>
      </c>
      <c r="T742" t="str">
        <f t="array" ref="T742">IFERROR(INDEX($S$3:$S$6255,SMALL(IF(ISNUMBER(SEARCH("",$S$3:$S$6255)),ROW($S$1:$S$6253),""),ROW(S740))),"")</f>
        <v/>
      </c>
      <c r="U742" t="s">
        <v>4433</v>
      </c>
      <c r="V742">
        <v>534021</v>
      </c>
    </row>
    <row r="743" spans="13:22" ht="12.75" customHeight="1">
      <c r="M743" s="361">
        <f>IF(ISNUMBER(SEARCH(ZAKL_DATA!$B$29,N743)),MAX($M$2:M742)+1,0)</f>
        <v>0</v>
      </c>
      <c r="N743" s="387" t="s">
        <v>2313</v>
      </c>
      <c r="O743" s="389" t="s">
        <v>3389</v>
      </c>
      <c r="P743" s="362"/>
      <c r="Q743" s="345" t="str">
        <f>IFERROR(VLOOKUP(ROWS($Q$3:Q743),$M$3:$N$1699,2,0),"")</f>
        <v/>
      </c>
      <c r="S743" t="str">
        <f>IF(ISNUMBER(SEARCH(ZAKL_DATA!$B$18,FU!$U743)),U743,"")</f>
        <v/>
      </c>
      <c r="T743" t="str">
        <f t="array" ref="T743">IFERROR(INDEX($S$3:$S$6255,SMALL(IF(ISNUMBER(SEARCH("",$S$3:$S$6255)),ROW($S$1:$S$6253),""),ROW(S741))),"")</f>
        <v/>
      </c>
      <c r="U743" t="s">
        <v>4434</v>
      </c>
      <c r="V743">
        <v>534030</v>
      </c>
    </row>
    <row r="744" spans="13:22" ht="12.75" customHeight="1">
      <c r="M744" s="361">
        <f>IF(ISNUMBER(SEARCH(ZAKL_DATA!$B$29,N744)),MAX($M$2:M743)+1,0)</f>
        <v>0</v>
      </c>
      <c r="N744" s="387" t="s">
        <v>2314</v>
      </c>
      <c r="O744" s="389" t="s">
        <v>3390</v>
      </c>
      <c r="P744" s="362"/>
      <c r="Q744" s="345" t="str">
        <f>IFERROR(VLOOKUP(ROWS($Q$3:Q744),$M$3:$N$1699,2,0),"")</f>
        <v/>
      </c>
      <c r="S744" t="str">
        <f>IF(ISNUMBER(SEARCH(ZAKL_DATA!$B$18,FU!$U744)),U744,"")</f>
        <v/>
      </c>
      <c r="T744" t="str">
        <f t="array" ref="T744">IFERROR(INDEX($S$3:$S$6255,SMALL(IF(ISNUMBER(SEARCH("",$S$3:$S$6255)),ROW($S$1:$S$6253),""),ROW(S742))),"")</f>
        <v/>
      </c>
      <c r="U744" t="s">
        <v>4435</v>
      </c>
      <c r="V744">
        <v>534048</v>
      </c>
    </row>
    <row r="745" spans="13:22" ht="12.75" customHeight="1">
      <c r="M745" s="361">
        <f>IF(ISNUMBER(SEARCH(ZAKL_DATA!$B$29,N745)),MAX($M$2:M744)+1,0)</f>
        <v>0</v>
      </c>
      <c r="N745" s="387" t="s">
        <v>2319</v>
      </c>
      <c r="O745" s="389" t="s">
        <v>3391</v>
      </c>
      <c r="P745" s="362"/>
      <c r="Q745" s="345" t="str">
        <f>IFERROR(VLOOKUP(ROWS($Q$3:Q745),$M$3:$N$1699,2,0),"")</f>
        <v/>
      </c>
      <c r="S745" t="str">
        <f>IF(ISNUMBER(SEARCH(ZAKL_DATA!$B$18,FU!$U745)),U745,"")</f>
        <v/>
      </c>
      <c r="T745" t="str">
        <f t="array" ref="T745">IFERROR(INDEX($S$3:$S$6255,SMALL(IF(ISNUMBER(SEARCH("",$S$3:$S$6255)),ROW($S$1:$S$6253),""),ROW(S743))),"")</f>
        <v/>
      </c>
      <c r="U745" t="s">
        <v>4436</v>
      </c>
      <c r="V745">
        <v>534056</v>
      </c>
    </row>
    <row r="746" spans="13:22" ht="12.75" customHeight="1">
      <c r="M746" s="361">
        <f>IF(ISNUMBER(SEARCH(ZAKL_DATA!$B$29,N746)),MAX($M$2:M745)+1,0)</f>
        <v>0</v>
      </c>
      <c r="N746" s="387" t="s">
        <v>3392</v>
      </c>
      <c r="O746" s="389" t="s">
        <v>3393</v>
      </c>
      <c r="P746" s="362"/>
      <c r="Q746" s="345" t="str">
        <f>IFERROR(VLOOKUP(ROWS($Q$3:Q746),$M$3:$N$1699,2,0),"")</f>
        <v/>
      </c>
      <c r="S746" t="str">
        <f>IF(ISNUMBER(SEARCH(ZAKL_DATA!$B$18,FU!$U746)),U746,"")</f>
        <v/>
      </c>
      <c r="T746" t="str">
        <f t="array" ref="T746">IFERROR(INDEX($S$3:$S$6255,SMALL(IF(ISNUMBER(SEARCH("",$S$3:$S$6255)),ROW($S$1:$S$6253),""),ROW(S744))),"")</f>
        <v/>
      </c>
      <c r="U746" t="s">
        <v>4437</v>
      </c>
      <c r="V746">
        <v>534064</v>
      </c>
    </row>
    <row r="747" spans="13:22" ht="12.75" customHeight="1">
      <c r="M747" s="361">
        <f>IF(ISNUMBER(SEARCH(ZAKL_DATA!$B$29,N747)),MAX($M$2:M746)+1,0)</f>
        <v>0</v>
      </c>
      <c r="N747" s="387" t="s">
        <v>2324</v>
      </c>
      <c r="O747" s="389" t="s">
        <v>3394</v>
      </c>
      <c r="P747" s="362"/>
      <c r="Q747" s="345" t="str">
        <f>IFERROR(VLOOKUP(ROWS($Q$3:Q747),$M$3:$N$1699,2,0),"")</f>
        <v/>
      </c>
      <c r="S747" t="str">
        <f>IF(ISNUMBER(SEARCH(ZAKL_DATA!$B$18,FU!$U747)),U747,"")</f>
        <v/>
      </c>
      <c r="T747" t="str">
        <f t="array" ref="T747">IFERROR(INDEX($S$3:$S$6255,SMALL(IF(ISNUMBER(SEARCH("",$S$3:$S$6255)),ROW($S$1:$S$6253),""),ROW(S745))),"")</f>
        <v/>
      </c>
      <c r="U747" t="s">
        <v>4438</v>
      </c>
      <c r="V747">
        <v>534072</v>
      </c>
    </row>
    <row r="748" spans="13:22" ht="12.75" customHeight="1">
      <c r="M748" s="361">
        <f>IF(ISNUMBER(SEARCH(ZAKL_DATA!$B$29,N748)),MAX($M$2:M747)+1,0)</f>
        <v>0</v>
      </c>
      <c r="N748" s="387" t="s">
        <v>2328</v>
      </c>
      <c r="O748" s="389" t="s">
        <v>3395</v>
      </c>
      <c r="P748" s="362"/>
      <c r="Q748" s="345" t="str">
        <f>IFERROR(VLOOKUP(ROWS($Q$3:Q748),$M$3:$N$1699,2,0),"")</f>
        <v/>
      </c>
      <c r="S748" t="str">
        <f>IF(ISNUMBER(SEARCH(ZAKL_DATA!$B$18,FU!$U748)),U748,"")</f>
        <v/>
      </c>
      <c r="T748" t="str">
        <f t="array" ref="T748">IFERROR(INDEX($S$3:$S$6255,SMALL(IF(ISNUMBER(SEARCH("",$S$3:$S$6255)),ROW($S$1:$S$6253),""),ROW(S746))),"")</f>
        <v/>
      </c>
      <c r="U748" t="s">
        <v>4439</v>
      </c>
      <c r="V748">
        <v>534081</v>
      </c>
    </row>
    <row r="749" spans="13:22" ht="12.75" customHeight="1">
      <c r="M749" s="361">
        <f>IF(ISNUMBER(SEARCH(ZAKL_DATA!$B$29,N749)),MAX($M$2:M748)+1,0)</f>
        <v>0</v>
      </c>
      <c r="N749" s="387" t="s">
        <v>2329</v>
      </c>
      <c r="O749" s="389" t="s">
        <v>3396</v>
      </c>
      <c r="P749" s="362"/>
      <c r="Q749" s="345" t="str">
        <f>IFERROR(VLOOKUP(ROWS($Q$3:Q749),$M$3:$N$1699,2,0),"")</f>
        <v/>
      </c>
      <c r="S749" t="str">
        <f>IF(ISNUMBER(SEARCH(ZAKL_DATA!$B$18,FU!$U749)),U749,"")</f>
        <v/>
      </c>
      <c r="T749" t="str">
        <f t="array" ref="T749">IFERROR(INDEX($S$3:$S$6255,SMALL(IF(ISNUMBER(SEARCH("",$S$3:$S$6255)),ROW($S$1:$S$6253),""),ROW(S747))),"")</f>
        <v/>
      </c>
      <c r="U749" t="s">
        <v>4440</v>
      </c>
      <c r="V749">
        <v>534099</v>
      </c>
    </row>
    <row r="750" spans="13:22" ht="12.75" customHeight="1">
      <c r="M750" s="361">
        <f>IF(ISNUMBER(SEARCH(ZAKL_DATA!$B$29,N750)),MAX($M$2:M749)+1,0)</f>
        <v>0</v>
      </c>
      <c r="N750" s="387" t="s">
        <v>2330</v>
      </c>
      <c r="O750" s="389" t="s">
        <v>3397</v>
      </c>
      <c r="P750" s="362"/>
      <c r="Q750" s="345" t="str">
        <f>IFERROR(VLOOKUP(ROWS($Q$3:Q750),$M$3:$N$1699,2,0),"")</f>
        <v/>
      </c>
      <c r="S750" t="str">
        <f>IF(ISNUMBER(SEARCH(ZAKL_DATA!$B$18,FU!$U750)),U750,"")</f>
        <v/>
      </c>
      <c r="T750" t="str">
        <f t="array" ref="T750">IFERROR(INDEX($S$3:$S$6255,SMALL(IF(ISNUMBER(SEARCH("",$S$3:$S$6255)),ROW($S$1:$S$6253),""),ROW(S748))),"")</f>
        <v/>
      </c>
      <c r="U750" t="s">
        <v>4441</v>
      </c>
      <c r="V750">
        <v>534102</v>
      </c>
    </row>
    <row r="751" spans="13:22" ht="12.75" customHeight="1">
      <c r="M751" s="361">
        <f>IF(ISNUMBER(SEARCH(ZAKL_DATA!$B$29,N751)),MAX($M$2:M750)+1,0)</f>
        <v>0</v>
      </c>
      <c r="N751" s="387" t="s">
        <v>2332</v>
      </c>
      <c r="O751" s="389" t="s">
        <v>3398</v>
      </c>
      <c r="P751" s="362"/>
      <c r="Q751" s="345" t="str">
        <f>IFERROR(VLOOKUP(ROWS($Q$3:Q751),$M$3:$N$1699,2,0),"")</f>
        <v/>
      </c>
      <c r="S751" t="str">
        <f>IF(ISNUMBER(SEARCH(ZAKL_DATA!$B$18,FU!$U751)),U751,"")</f>
        <v/>
      </c>
      <c r="T751" t="str">
        <f t="array" ref="T751">IFERROR(INDEX($S$3:$S$6255,SMALL(IF(ISNUMBER(SEARCH("",$S$3:$S$6255)),ROW($S$1:$S$6253),""),ROW(S749))),"")</f>
        <v/>
      </c>
      <c r="U751" t="s">
        <v>4442</v>
      </c>
      <c r="V751">
        <v>534111</v>
      </c>
    </row>
    <row r="752" spans="13:22" ht="12.75" customHeight="1">
      <c r="M752" s="361">
        <f>IF(ISNUMBER(SEARCH(ZAKL_DATA!$B$29,N752)),MAX($M$2:M751)+1,0)</f>
        <v>0</v>
      </c>
      <c r="N752" s="387" t="s">
        <v>2333</v>
      </c>
      <c r="O752" s="389" t="s">
        <v>3399</v>
      </c>
      <c r="P752" s="362"/>
      <c r="Q752" s="345" t="str">
        <f>IFERROR(VLOOKUP(ROWS($Q$3:Q752),$M$3:$N$1699,2,0),"")</f>
        <v/>
      </c>
      <c r="S752" t="str">
        <f>IF(ISNUMBER(SEARCH(ZAKL_DATA!$B$18,FU!$U752)),U752,"")</f>
        <v/>
      </c>
      <c r="T752" t="str">
        <f t="array" ref="T752">IFERROR(INDEX($S$3:$S$6255,SMALL(IF(ISNUMBER(SEARCH("",$S$3:$S$6255)),ROW($S$1:$S$6253),""),ROW(S750))),"")</f>
        <v/>
      </c>
      <c r="U752" t="s">
        <v>4443</v>
      </c>
      <c r="V752">
        <v>534129</v>
      </c>
    </row>
    <row r="753" spans="13:22" ht="12.75" customHeight="1">
      <c r="M753" s="361">
        <f>IF(ISNUMBER(SEARCH(ZAKL_DATA!$B$29,N753)),MAX($M$2:M752)+1,0)</f>
        <v>0</v>
      </c>
      <c r="N753" s="387" t="s">
        <v>3400</v>
      </c>
      <c r="O753" s="389" t="s">
        <v>3401</v>
      </c>
      <c r="P753" s="362"/>
      <c r="Q753" s="345" t="str">
        <f>IFERROR(VLOOKUP(ROWS($Q$3:Q753),$M$3:$N$1699,2,0),"")</f>
        <v/>
      </c>
      <c r="S753" t="str">
        <f>IF(ISNUMBER(SEARCH(ZAKL_DATA!$B$18,FU!$U753)),U753,"")</f>
        <v/>
      </c>
      <c r="T753" t="str">
        <f t="array" ref="T753">IFERROR(INDEX($S$3:$S$6255,SMALL(IF(ISNUMBER(SEARCH("",$S$3:$S$6255)),ROW($S$1:$S$6253),""),ROW(S751))),"")</f>
        <v/>
      </c>
      <c r="U753" t="s">
        <v>4443</v>
      </c>
      <c r="V753">
        <v>534137</v>
      </c>
    </row>
    <row r="754" spans="13:22" ht="12.75" customHeight="1">
      <c r="M754" s="361">
        <f>IF(ISNUMBER(SEARCH(ZAKL_DATA!$B$29,N754)),MAX($M$2:M753)+1,0)</f>
        <v>0</v>
      </c>
      <c r="N754" s="387" t="s">
        <v>2343</v>
      </c>
      <c r="O754" s="389" t="s">
        <v>3402</v>
      </c>
      <c r="P754" s="362"/>
      <c r="Q754" s="345" t="str">
        <f>IFERROR(VLOOKUP(ROWS($Q$3:Q754),$M$3:$N$1699,2,0),"")</f>
        <v/>
      </c>
      <c r="S754" t="str">
        <f>IF(ISNUMBER(SEARCH(ZAKL_DATA!$B$18,FU!$U754)),U754,"")</f>
        <v/>
      </c>
      <c r="T754" t="str">
        <f t="array" ref="T754">IFERROR(INDEX($S$3:$S$6255,SMALL(IF(ISNUMBER(SEARCH("",$S$3:$S$6255)),ROW($S$1:$S$6253),""),ROW(S752))),"")</f>
        <v/>
      </c>
      <c r="U754" t="s">
        <v>4444</v>
      </c>
      <c r="V754">
        <v>534145</v>
      </c>
    </row>
    <row r="755" spans="13:22" ht="12.75" customHeight="1">
      <c r="M755" s="361">
        <f>IF(ISNUMBER(SEARCH(ZAKL_DATA!$B$29,N755)),MAX($M$2:M754)+1,0)</f>
        <v>0</v>
      </c>
      <c r="N755" s="387" t="s">
        <v>3403</v>
      </c>
      <c r="O755" s="389" t="s">
        <v>3404</v>
      </c>
      <c r="P755" s="362"/>
      <c r="Q755" s="345" t="str">
        <f>IFERROR(VLOOKUP(ROWS($Q$3:Q755),$M$3:$N$1699,2,0),"")</f>
        <v/>
      </c>
      <c r="S755" t="str">
        <f>IF(ISNUMBER(SEARCH(ZAKL_DATA!$B$18,FU!$U755)),U755,"")</f>
        <v/>
      </c>
      <c r="T755" t="str">
        <f t="array" ref="T755">IFERROR(INDEX($S$3:$S$6255,SMALL(IF(ISNUMBER(SEARCH("",$S$3:$S$6255)),ROW($S$1:$S$6253),""),ROW(S753))),"")</f>
        <v/>
      </c>
      <c r="U755" t="s">
        <v>4444</v>
      </c>
      <c r="V755">
        <v>534153</v>
      </c>
    </row>
    <row r="756" spans="13:22" ht="12.75" customHeight="1">
      <c r="M756" s="361">
        <f>IF(ISNUMBER(SEARCH(ZAKL_DATA!$B$29,N756)),MAX($M$2:M755)+1,0)</f>
        <v>0</v>
      </c>
      <c r="N756" s="387" t="s">
        <v>2350</v>
      </c>
      <c r="O756" s="389" t="s">
        <v>3405</v>
      </c>
      <c r="P756" s="362"/>
      <c r="Q756" s="345" t="str">
        <f>IFERROR(VLOOKUP(ROWS($Q$3:Q756),$M$3:$N$1699,2,0),"")</f>
        <v/>
      </c>
      <c r="S756" t="str">
        <f>IF(ISNUMBER(SEARCH(ZAKL_DATA!$B$18,FU!$U756)),U756,"")</f>
        <v/>
      </c>
      <c r="T756" t="str">
        <f t="array" ref="T756">IFERROR(INDEX($S$3:$S$6255,SMALL(IF(ISNUMBER(SEARCH("",$S$3:$S$6255)),ROW($S$1:$S$6253),""),ROW(S754))),"")</f>
        <v/>
      </c>
      <c r="U756" t="s">
        <v>4445</v>
      </c>
      <c r="V756">
        <v>534161</v>
      </c>
    </row>
    <row r="757" spans="13:22" ht="12.75" customHeight="1">
      <c r="M757" s="361">
        <f>IF(ISNUMBER(SEARCH(ZAKL_DATA!$B$29,N757)),MAX($M$2:M756)+1,0)</f>
        <v>0</v>
      </c>
      <c r="N757" s="387" t="s">
        <v>2351</v>
      </c>
      <c r="O757" s="389" t="s">
        <v>3406</v>
      </c>
      <c r="P757" s="362"/>
      <c r="Q757" s="345" t="str">
        <f>IFERROR(VLOOKUP(ROWS($Q$3:Q757),$M$3:$N$1699,2,0),"")</f>
        <v/>
      </c>
      <c r="S757" t="str">
        <f>IF(ISNUMBER(SEARCH(ZAKL_DATA!$B$18,FU!$U757)),U757,"")</f>
        <v/>
      </c>
      <c r="T757" t="str">
        <f t="array" ref="T757">IFERROR(INDEX($S$3:$S$6255,SMALL(IF(ISNUMBER(SEARCH("",$S$3:$S$6255)),ROW($S$1:$S$6253),""),ROW(S755))),"")</f>
        <v/>
      </c>
      <c r="U757" t="s">
        <v>4446</v>
      </c>
      <c r="V757">
        <v>534170</v>
      </c>
    </row>
    <row r="758" spans="13:22" ht="12.75" customHeight="1">
      <c r="M758" s="361">
        <f>IF(ISNUMBER(SEARCH(ZAKL_DATA!$B$29,N758)),MAX($M$2:M757)+1,0)</f>
        <v>0</v>
      </c>
      <c r="N758" s="387" t="s">
        <v>1708</v>
      </c>
      <c r="O758" s="389" t="s">
        <v>3407</v>
      </c>
      <c r="P758" s="362"/>
      <c r="Q758" s="345" t="str">
        <f>IFERROR(VLOOKUP(ROWS($Q$3:Q758),$M$3:$N$1699,2,0),"")</f>
        <v/>
      </c>
      <c r="S758" t="str">
        <f>IF(ISNUMBER(SEARCH(ZAKL_DATA!$B$18,FU!$U758)),U758,"")</f>
        <v/>
      </c>
      <c r="T758" t="str">
        <f t="array" ref="T758">IFERROR(INDEX($S$3:$S$6255,SMALL(IF(ISNUMBER(SEARCH("",$S$3:$S$6255)),ROW($S$1:$S$6253),""),ROW(S756))),"")</f>
        <v/>
      </c>
      <c r="U758" t="s">
        <v>4447</v>
      </c>
      <c r="V758">
        <v>534188</v>
      </c>
    </row>
    <row r="759" spans="13:22" ht="12.75" customHeight="1">
      <c r="M759" s="361">
        <f>IF(ISNUMBER(SEARCH(ZAKL_DATA!$B$29,N759)),MAX($M$2:M758)+1,0)</f>
        <v>0</v>
      </c>
      <c r="N759" s="387" t="s">
        <v>1709</v>
      </c>
      <c r="O759" s="389" t="s">
        <v>3408</v>
      </c>
      <c r="P759" s="362"/>
      <c r="Q759" s="345" t="str">
        <f>IFERROR(VLOOKUP(ROWS($Q$3:Q759),$M$3:$N$1699,2,0),"")</f>
        <v/>
      </c>
      <c r="S759" t="str">
        <f>IF(ISNUMBER(SEARCH(ZAKL_DATA!$B$18,FU!$U759)),U759,"")</f>
        <v/>
      </c>
      <c r="T759" t="str">
        <f t="array" ref="T759">IFERROR(INDEX($S$3:$S$6255,SMALL(IF(ISNUMBER(SEARCH("",$S$3:$S$6255)),ROW($S$1:$S$6253),""),ROW(S757))),"")</f>
        <v/>
      </c>
      <c r="U759" t="s">
        <v>4448</v>
      </c>
      <c r="V759">
        <v>534196</v>
      </c>
    </row>
    <row r="760" spans="13:22" ht="12.75" customHeight="1">
      <c r="M760" s="361">
        <f>IF(ISNUMBER(SEARCH(ZAKL_DATA!$B$29,N760)),MAX($M$2:M759)+1,0)</f>
        <v>0</v>
      </c>
      <c r="N760" s="387" t="s">
        <v>2354</v>
      </c>
      <c r="O760" s="389" t="s">
        <v>3409</v>
      </c>
      <c r="P760" s="362"/>
      <c r="Q760" s="345" t="str">
        <f>IFERROR(VLOOKUP(ROWS($Q$3:Q760),$M$3:$N$1699,2,0),"")</f>
        <v/>
      </c>
      <c r="S760" t="str">
        <f>IF(ISNUMBER(SEARCH(ZAKL_DATA!$B$18,FU!$U760)),U760,"")</f>
        <v/>
      </c>
      <c r="T760" t="str">
        <f t="array" ref="T760">IFERROR(INDEX($S$3:$S$6255,SMALL(IF(ISNUMBER(SEARCH("",$S$3:$S$6255)),ROW($S$1:$S$6253),""),ROW(S758))),"")</f>
        <v/>
      </c>
      <c r="U760" t="s">
        <v>4449</v>
      </c>
      <c r="V760">
        <v>534200</v>
      </c>
    </row>
    <row r="761" spans="13:22" ht="12.75" customHeight="1">
      <c r="M761" s="361">
        <f>IF(ISNUMBER(SEARCH(ZAKL_DATA!$B$29,N761)),MAX($M$2:M760)+1,0)</f>
        <v>0</v>
      </c>
      <c r="N761" s="387" t="s">
        <v>2355</v>
      </c>
      <c r="O761" s="389" t="s">
        <v>3410</v>
      </c>
      <c r="P761" s="362"/>
      <c r="Q761" s="345" t="str">
        <f>IFERROR(VLOOKUP(ROWS($Q$3:Q761),$M$3:$N$1699,2,0),"")</f>
        <v/>
      </c>
      <c r="S761" t="str">
        <f>IF(ISNUMBER(SEARCH(ZAKL_DATA!$B$18,FU!$U761)),U761,"")</f>
        <v/>
      </c>
      <c r="T761" t="str">
        <f t="array" ref="T761">IFERROR(INDEX($S$3:$S$6255,SMALL(IF(ISNUMBER(SEARCH("",$S$3:$S$6255)),ROW($S$1:$S$6253),""),ROW(S759))),"")</f>
        <v/>
      </c>
      <c r="U761" t="s">
        <v>4450</v>
      </c>
      <c r="V761">
        <v>534218</v>
      </c>
    </row>
    <row r="762" spans="13:22" ht="12.75" customHeight="1">
      <c r="M762" s="361">
        <f>IF(ISNUMBER(SEARCH(ZAKL_DATA!$B$29,N762)),MAX($M$2:M761)+1,0)</f>
        <v>0</v>
      </c>
      <c r="N762" s="387" t="s">
        <v>2364</v>
      </c>
      <c r="O762" s="389" t="s">
        <v>3411</v>
      </c>
      <c r="P762" s="362"/>
      <c r="Q762" s="345" t="str">
        <f>IFERROR(VLOOKUP(ROWS($Q$3:Q762),$M$3:$N$1699,2,0),"")</f>
        <v/>
      </c>
      <c r="S762" t="str">
        <f>IF(ISNUMBER(SEARCH(ZAKL_DATA!$B$18,FU!$U762)),U762,"")</f>
        <v/>
      </c>
      <c r="T762" t="str">
        <f t="array" ref="T762">IFERROR(INDEX($S$3:$S$6255,SMALL(IF(ISNUMBER(SEARCH("",$S$3:$S$6255)),ROW($S$1:$S$6253),""),ROW(S760))),"")</f>
        <v/>
      </c>
      <c r="U762" t="s">
        <v>4451</v>
      </c>
      <c r="V762">
        <v>534226</v>
      </c>
    </row>
    <row r="763" spans="13:22" ht="12.75" customHeight="1">
      <c r="M763" s="361">
        <f>IF(ISNUMBER(SEARCH(ZAKL_DATA!$B$29,N763)),MAX($M$2:M762)+1,0)</f>
        <v>0</v>
      </c>
      <c r="N763" s="387" t="s">
        <v>1712</v>
      </c>
      <c r="O763" s="389" t="s">
        <v>3412</v>
      </c>
      <c r="P763" s="362"/>
      <c r="Q763" s="345" t="str">
        <f>IFERROR(VLOOKUP(ROWS($Q$3:Q763),$M$3:$N$1699,2,0),"")</f>
        <v/>
      </c>
      <c r="S763" t="str">
        <f>IF(ISNUMBER(SEARCH(ZAKL_DATA!$B$18,FU!$U763)),U763,"")</f>
        <v/>
      </c>
      <c r="T763" t="str">
        <f t="array" ref="T763">IFERROR(INDEX($S$3:$S$6255,SMALL(IF(ISNUMBER(SEARCH("",$S$3:$S$6255)),ROW($S$1:$S$6253),""),ROW(S761))),"")</f>
        <v/>
      </c>
      <c r="U763" t="s">
        <v>4452</v>
      </c>
      <c r="V763">
        <v>534234</v>
      </c>
    </row>
    <row r="764" spans="13:22" ht="12.75" customHeight="1">
      <c r="M764" s="361">
        <f>IF(ISNUMBER(SEARCH(ZAKL_DATA!$B$29,N764)),MAX($M$2:M763)+1,0)</f>
        <v>0</v>
      </c>
      <c r="N764" s="387" t="s">
        <v>1713</v>
      </c>
      <c r="O764" s="389" t="s">
        <v>3413</v>
      </c>
      <c r="P764" s="362"/>
      <c r="Q764" s="345" t="str">
        <f>IFERROR(VLOOKUP(ROWS($Q$3:Q764),$M$3:$N$1699,2,0),"")</f>
        <v/>
      </c>
      <c r="S764" t="str">
        <f>IF(ISNUMBER(SEARCH(ZAKL_DATA!$B$18,FU!$U764)),U764,"")</f>
        <v/>
      </c>
      <c r="T764" t="str">
        <f t="array" ref="T764">IFERROR(INDEX($S$3:$S$6255,SMALL(IF(ISNUMBER(SEARCH("",$S$3:$S$6255)),ROW($S$1:$S$6253),""),ROW(S762))),"")</f>
        <v/>
      </c>
      <c r="U764" t="s">
        <v>4453</v>
      </c>
      <c r="V764">
        <v>534242</v>
      </c>
    </row>
    <row r="765" spans="13:22" ht="12.75" customHeight="1">
      <c r="M765" s="361">
        <f>IF(ISNUMBER(SEARCH(ZAKL_DATA!$B$29,N765)),MAX($M$2:M764)+1,0)</f>
        <v>0</v>
      </c>
      <c r="N765" s="387" t="s">
        <v>3414</v>
      </c>
      <c r="O765" s="389" t="s">
        <v>3415</v>
      </c>
      <c r="P765" s="362"/>
      <c r="Q765" s="345" t="str">
        <f>IFERROR(VLOOKUP(ROWS($Q$3:Q765),$M$3:$N$1699,2,0),"")</f>
        <v/>
      </c>
      <c r="S765" t="str">
        <f>IF(ISNUMBER(SEARCH(ZAKL_DATA!$B$18,FU!$U765)),U765,"")</f>
        <v/>
      </c>
      <c r="T765" t="str">
        <f t="array" ref="T765">IFERROR(INDEX($S$3:$S$6255,SMALL(IF(ISNUMBER(SEARCH("",$S$3:$S$6255)),ROW($S$1:$S$6253),""),ROW(S763))),"")</f>
        <v/>
      </c>
      <c r="U765" t="s">
        <v>4454</v>
      </c>
      <c r="V765">
        <v>534251</v>
      </c>
    </row>
    <row r="766" spans="13:22" ht="12.75" customHeight="1">
      <c r="M766" s="361">
        <f>IF(ISNUMBER(SEARCH(ZAKL_DATA!$B$29,N766)),MAX($M$2:M765)+1,0)</f>
        <v>0</v>
      </c>
      <c r="N766" s="387" t="s">
        <v>1715</v>
      </c>
      <c r="O766" s="389" t="s">
        <v>3416</v>
      </c>
      <c r="P766" s="362"/>
      <c r="Q766" s="345" t="str">
        <f>IFERROR(VLOOKUP(ROWS($Q$3:Q766),$M$3:$N$1699,2,0),"")</f>
        <v/>
      </c>
      <c r="S766" t="str">
        <f>IF(ISNUMBER(SEARCH(ZAKL_DATA!$B$18,FU!$U766)),U766,"")</f>
        <v/>
      </c>
      <c r="T766" t="str">
        <f t="array" ref="T766">IFERROR(INDEX($S$3:$S$6255,SMALL(IF(ISNUMBER(SEARCH("",$S$3:$S$6255)),ROW($S$1:$S$6253),""),ROW(S764))),"")</f>
        <v/>
      </c>
      <c r="U766" t="s">
        <v>4455</v>
      </c>
      <c r="V766">
        <v>534269</v>
      </c>
    </row>
    <row r="767" spans="13:22" ht="12.75" customHeight="1">
      <c r="M767" s="361">
        <f>IF(ISNUMBER(SEARCH(ZAKL_DATA!$B$29,N767)),MAX($M$2:M766)+1,0)</f>
        <v>0</v>
      </c>
      <c r="N767" s="387" t="s">
        <v>1716</v>
      </c>
      <c r="O767" s="389" t="s">
        <v>3417</v>
      </c>
      <c r="P767" s="362"/>
      <c r="Q767" s="345" t="str">
        <f>IFERROR(VLOOKUP(ROWS($Q$3:Q767),$M$3:$N$1699,2,0),"")</f>
        <v/>
      </c>
      <c r="S767" t="str">
        <f>IF(ISNUMBER(SEARCH(ZAKL_DATA!$B$18,FU!$U767)),U767,"")</f>
        <v/>
      </c>
      <c r="T767" t="str">
        <f t="array" ref="T767">IFERROR(INDEX($S$3:$S$6255,SMALL(IF(ISNUMBER(SEARCH("",$S$3:$S$6255)),ROW($S$1:$S$6253),""),ROW(S765))),"")</f>
        <v/>
      </c>
      <c r="U767" t="s">
        <v>4456</v>
      </c>
      <c r="V767">
        <v>534277</v>
      </c>
    </row>
    <row r="768" spans="13:22" ht="12.75" customHeight="1">
      <c r="M768" s="361">
        <f>IF(ISNUMBER(SEARCH(ZAKL_DATA!$B$29,N768)),MAX($M$2:M767)+1,0)</f>
        <v>0</v>
      </c>
      <c r="N768" s="387" t="s">
        <v>2372</v>
      </c>
      <c r="O768" s="389" t="s">
        <v>3418</v>
      </c>
      <c r="P768" s="362"/>
      <c r="Q768" s="345" t="str">
        <f>IFERROR(VLOOKUP(ROWS($Q$3:Q768),$M$3:$N$1699,2,0),"")</f>
        <v/>
      </c>
      <c r="S768" t="str">
        <f>IF(ISNUMBER(SEARCH(ZAKL_DATA!$B$18,FU!$U768)),U768,"")</f>
        <v/>
      </c>
      <c r="T768" t="str">
        <f t="array" ref="T768">IFERROR(INDEX($S$3:$S$6255,SMALL(IF(ISNUMBER(SEARCH("",$S$3:$S$6255)),ROW($S$1:$S$6253),""),ROW(S766))),"")</f>
        <v/>
      </c>
      <c r="U768" t="s">
        <v>4457</v>
      </c>
      <c r="V768">
        <v>534285</v>
      </c>
    </row>
    <row r="769" spans="13:22" ht="12.75" customHeight="1">
      <c r="M769" s="361">
        <f>IF(ISNUMBER(SEARCH(ZAKL_DATA!$B$29,N769)),MAX($M$2:M768)+1,0)</f>
        <v>0</v>
      </c>
      <c r="N769" s="387" t="s">
        <v>2373</v>
      </c>
      <c r="O769" s="389" t="s">
        <v>3419</v>
      </c>
      <c r="P769" s="362"/>
      <c r="Q769" s="345" t="str">
        <f>IFERROR(VLOOKUP(ROWS($Q$3:Q769),$M$3:$N$1699,2,0),"")</f>
        <v/>
      </c>
      <c r="S769" t="str">
        <f>IF(ISNUMBER(SEARCH(ZAKL_DATA!$B$18,FU!$U769)),U769,"")</f>
        <v/>
      </c>
      <c r="T769" t="str">
        <f t="array" ref="T769">IFERROR(INDEX($S$3:$S$6255,SMALL(IF(ISNUMBER(SEARCH("",$S$3:$S$6255)),ROW($S$1:$S$6253),""),ROW(S767))),"")</f>
        <v/>
      </c>
      <c r="U769" t="s">
        <v>4458</v>
      </c>
      <c r="V769">
        <v>534293</v>
      </c>
    </row>
    <row r="770" spans="13:22" ht="12.75" customHeight="1">
      <c r="M770" s="361">
        <f>IF(ISNUMBER(SEARCH(ZAKL_DATA!$B$29,N770)),MAX($M$2:M769)+1,0)</f>
        <v>0</v>
      </c>
      <c r="N770" s="387" t="s">
        <v>3420</v>
      </c>
      <c r="O770" s="389" t="s">
        <v>3421</v>
      </c>
      <c r="P770" s="362"/>
      <c r="Q770" s="345" t="str">
        <f>IFERROR(VLOOKUP(ROWS($Q$3:Q770),$M$3:$N$1699,2,0),"")</f>
        <v/>
      </c>
      <c r="S770" t="str">
        <f>IF(ISNUMBER(SEARCH(ZAKL_DATA!$B$18,FU!$U770)),U770,"")</f>
        <v/>
      </c>
      <c r="T770" t="str">
        <f t="array" ref="T770">IFERROR(INDEX($S$3:$S$6255,SMALL(IF(ISNUMBER(SEARCH("",$S$3:$S$6255)),ROW($S$1:$S$6253),""),ROW(S768))),"")</f>
        <v/>
      </c>
      <c r="U770" t="s">
        <v>4459</v>
      </c>
      <c r="V770">
        <v>534307</v>
      </c>
    </row>
    <row r="771" spans="13:22" ht="12.75" customHeight="1">
      <c r="M771" s="361">
        <f>IF(ISNUMBER(SEARCH(ZAKL_DATA!$B$29,N771)),MAX($M$2:M770)+1,0)</f>
        <v>0</v>
      </c>
      <c r="N771" s="387" t="s">
        <v>2386</v>
      </c>
      <c r="O771" s="389" t="s">
        <v>3422</v>
      </c>
      <c r="P771" s="362"/>
      <c r="Q771" s="345" t="str">
        <f>IFERROR(VLOOKUP(ROWS($Q$3:Q771),$M$3:$N$1699,2,0),"")</f>
        <v/>
      </c>
      <c r="S771" t="str">
        <f>IF(ISNUMBER(SEARCH(ZAKL_DATA!$B$18,FU!$U771)),U771,"")</f>
        <v/>
      </c>
      <c r="T771" t="str">
        <f t="array" ref="T771">IFERROR(INDEX($S$3:$S$6255,SMALL(IF(ISNUMBER(SEARCH("",$S$3:$S$6255)),ROW($S$1:$S$6253),""),ROW(S769))),"")</f>
        <v/>
      </c>
      <c r="U771" t="s">
        <v>4460</v>
      </c>
      <c r="V771">
        <v>534315</v>
      </c>
    </row>
    <row r="772" spans="13:22" ht="12.75" customHeight="1">
      <c r="M772" s="361">
        <f>IF(ISNUMBER(SEARCH(ZAKL_DATA!$B$29,N772)),MAX($M$2:M771)+1,0)</f>
        <v>0</v>
      </c>
      <c r="N772" s="387" t="s">
        <v>2388</v>
      </c>
      <c r="O772" s="389" t="s">
        <v>3423</v>
      </c>
      <c r="P772" s="362"/>
      <c r="Q772" s="345" t="str">
        <f>IFERROR(VLOOKUP(ROWS($Q$3:Q772),$M$3:$N$1699,2,0),"")</f>
        <v/>
      </c>
      <c r="S772" t="str">
        <f>IF(ISNUMBER(SEARCH(ZAKL_DATA!$B$18,FU!$U772)),U772,"")</f>
        <v/>
      </c>
      <c r="T772" t="str">
        <f t="array" ref="T772">IFERROR(INDEX($S$3:$S$6255,SMALL(IF(ISNUMBER(SEARCH("",$S$3:$S$6255)),ROW($S$1:$S$6253),""),ROW(S770))),"")</f>
        <v/>
      </c>
      <c r="U772" t="s">
        <v>4461</v>
      </c>
      <c r="V772">
        <v>534323</v>
      </c>
    </row>
    <row r="773" spans="13:22" ht="12.75" customHeight="1">
      <c r="M773" s="361">
        <f>IF(ISNUMBER(SEARCH(ZAKL_DATA!$B$29,N773)),MAX($M$2:M772)+1,0)</f>
        <v>0</v>
      </c>
      <c r="N773" s="387" t="s">
        <v>2389</v>
      </c>
      <c r="O773" s="389" t="s">
        <v>3424</v>
      </c>
      <c r="P773" s="362"/>
      <c r="Q773" s="345" t="str">
        <f>IFERROR(VLOOKUP(ROWS($Q$3:Q773),$M$3:$N$1699,2,0),"")</f>
        <v/>
      </c>
      <c r="S773" t="str">
        <f>IF(ISNUMBER(SEARCH(ZAKL_DATA!$B$18,FU!$U773)),U773,"")</f>
        <v/>
      </c>
      <c r="T773" t="str">
        <f t="array" ref="T773">IFERROR(INDEX($S$3:$S$6255,SMALL(IF(ISNUMBER(SEARCH("",$S$3:$S$6255)),ROW($S$1:$S$6253),""),ROW(S771))),"")</f>
        <v/>
      </c>
      <c r="U773" t="s">
        <v>4462</v>
      </c>
      <c r="V773">
        <v>534331</v>
      </c>
    </row>
    <row r="774" spans="13:22" ht="12.75" customHeight="1">
      <c r="M774" s="361">
        <f>IF(ISNUMBER(SEARCH(ZAKL_DATA!$B$29,N774)),MAX($M$2:M773)+1,0)</f>
        <v>0</v>
      </c>
      <c r="N774" s="387" t="s">
        <v>3425</v>
      </c>
      <c r="O774" s="389" t="s">
        <v>3426</v>
      </c>
      <c r="P774" s="362"/>
      <c r="Q774" s="345" t="str">
        <f>IFERROR(VLOOKUP(ROWS($Q$3:Q774),$M$3:$N$1699,2,0),"")</f>
        <v/>
      </c>
      <c r="S774" t="str">
        <f>IF(ISNUMBER(SEARCH(ZAKL_DATA!$B$18,FU!$U774)),U774,"")</f>
        <v/>
      </c>
      <c r="T774" t="str">
        <f t="array" ref="T774">IFERROR(INDEX($S$3:$S$6255,SMALL(IF(ISNUMBER(SEARCH("",$S$3:$S$6255)),ROW($S$1:$S$6253),""),ROW(S772))),"")</f>
        <v/>
      </c>
      <c r="U774" t="s">
        <v>4463</v>
      </c>
      <c r="V774">
        <v>534340</v>
      </c>
    </row>
    <row r="775" spans="13:22" ht="12.75" customHeight="1">
      <c r="M775" s="361">
        <f>IF(ISNUMBER(SEARCH(ZAKL_DATA!$B$29,N775)),MAX($M$2:M774)+1,0)</f>
        <v>0</v>
      </c>
      <c r="N775" s="387" t="s">
        <v>2391</v>
      </c>
      <c r="O775" s="389" t="s">
        <v>3427</v>
      </c>
      <c r="P775" s="362"/>
      <c r="Q775" s="345" t="str">
        <f>IFERROR(VLOOKUP(ROWS($Q$3:Q775),$M$3:$N$1699,2,0),"")</f>
        <v/>
      </c>
      <c r="S775" t="str">
        <f>IF(ISNUMBER(SEARCH(ZAKL_DATA!$B$18,FU!$U775)),U775,"")</f>
        <v/>
      </c>
      <c r="T775" t="str">
        <f t="array" ref="T775">IFERROR(INDEX($S$3:$S$6255,SMALL(IF(ISNUMBER(SEARCH("",$S$3:$S$6255)),ROW($S$1:$S$6253),""),ROW(S773))),"")</f>
        <v/>
      </c>
      <c r="U775" t="s">
        <v>4464</v>
      </c>
      <c r="V775">
        <v>534358</v>
      </c>
    </row>
    <row r="776" spans="13:22" ht="12.75" customHeight="1">
      <c r="M776" s="361">
        <f>IF(ISNUMBER(SEARCH(ZAKL_DATA!$B$29,N776)),MAX($M$2:M775)+1,0)</f>
        <v>0</v>
      </c>
      <c r="N776" s="387" t="s">
        <v>2392</v>
      </c>
      <c r="O776" s="389" t="s">
        <v>3428</v>
      </c>
      <c r="P776" s="362"/>
      <c r="Q776" s="345" t="str">
        <f>IFERROR(VLOOKUP(ROWS($Q$3:Q776),$M$3:$N$1699,2,0),"")</f>
        <v/>
      </c>
      <c r="S776" t="str">
        <f>IF(ISNUMBER(SEARCH(ZAKL_DATA!$B$18,FU!$U776)),U776,"")</f>
        <v/>
      </c>
      <c r="T776" t="str">
        <f t="array" ref="T776">IFERROR(INDEX($S$3:$S$6255,SMALL(IF(ISNUMBER(SEARCH("",$S$3:$S$6255)),ROW($S$1:$S$6253),""),ROW(S774))),"")</f>
        <v/>
      </c>
      <c r="U776" t="s">
        <v>4465</v>
      </c>
      <c r="V776">
        <v>534366</v>
      </c>
    </row>
    <row r="777" spans="13:22" ht="12.75" customHeight="1">
      <c r="M777" s="361">
        <f>IF(ISNUMBER(SEARCH(ZAKL_DATA!$B$29,N777)),MAX($M$2:M776)+1,0)</f>
        <v>0</v>
      </c>
      <c r="N777" s="387" t="s">
        <v>2393</v>
      </c>
      <c r="O777" s="389" t="s">
        <v>3429</v>
      </c>
      <c r="P777" s="362"/>
      <c r="Q777" s="345" t="str">
        <f>IFERROR(VLOOKUP(ROWS($Q$3:Q777),$M$3:$N$1699,2,0),"")</f>
        <v/>
      </c>
      <c r="S777" t="str">
        <f>IF(ISNUMBER(SEARCH(ZAKL_DATA!$B$18,FU!$U777)),U777,"")</f>
        <v/>
      </c>
      <c r="T777" t="str">
        <f t="array" ref="T777">IFERROR(INDEX($S$3:$S$6255,SMALL(IF(ISNUMBER(SEARCH("",$S$3:$S$6255)),ROW($S$1:$S$6253),""),ROW(S775))),"")</f>
        <v/>
      </c>
      <c r="U777" t="s">
        <v>4465</v>
      </c>
      <c r="V777">
        <v>534374</v>
      </c>
    </row>
    <row r="778" spans="13:22" ht="12.75" customHeight="1">
      <c r="M778" s="361">
        <f>IF(ISNUMBER(SEARCH(ZAKL_DATA!$B$29,N778)),MAX($M$2:M777)+1,0)</f>
        <v>0</v>
      </c>
      <c r="N778" s="387" t="s">
        <v>2394</v>
      </c>
      <c r="O778" s="389" t="s">
        <v>3430</v>
      </c>
      <c r="P778" s="362"/>
      <c r="Q778" s="345" t="str">
        <f>IFERROR(VLOOKUP(ROWS($Q$3:Q778),$M$3:$N$1699,2,0),"")</f>
        <v/>
      </c>
      <c r="S778" t="str">
        <f>IF(ISNUMBER(SEARCH(ZAKL_DATA!$B$18,FU!$U778)),U778,"")</f>
        <v/>
      </c>
      <c r="T778" t="str">
        <f t="array" ref="T778">IFERROR(INDEX($S$3:$S$6255,SMALL(IF(ISNUMBER(SEARCH("",$S$3:$S$6255)),ROW($S$1:$S$6253),""),ROW(S776))),"")</f>
        <v/>
      </c>
      <c r="U778" t="s">
        <v>4466</v>
      </c>
      <c r="V778">
        <v>534382</v>
      </c>
    </row>
    <row r="779" spans="13:22" ht="12.75" customHeight="1">
      <c r="M779" s="361">
        <f>IF(ISNUMBER(SEARCH(ZAKL_DATA!$B$29,N779)),MAX($M$2:M778)+1,0)</f>
        <v>0</v>
      </c>
      <c r="N779" s="387" t="s">
        <v>2395</v>
      </c>
      <c r="O779" s="389" t="s">
        <v>3431</v>
      </c>
      <c r="P779" s="362"/>
      <c r="Q779" s="345" t="str">
        <f>IFERROR(VLOOKUP(ROWS($Q$3:Q779),$M$3:$N$1699,2,0),"")</f>
        <v/>
      </c>
      <c r="S779" t="str">
        <f>IF(ISNUMBER(SEARCH(ZAKL_DATA!$B$18,FU!$U779)),U779,"")</f>
        <v/>
      </c>
      <c r="T779" t="str">
        <f t="array" ref="T779">IFERROR(INDEX($S$3:$S$6255,SMALL(IF(ISNUMBER(SEARCH("",$S$3:$S$6255)),ROW($S$1:$S$6253),""),ROW(S777))),"")</f>
        <v/>
      </c>
      <c r="U779" t="s">
        <v>4467</v>
      </c>
      <c r="V779">
        <v>534391</v>
      </c>
    </row>
    <row r="780" spans="13:22" ht="12.75" customHeight="1">
      <c r="M780" s="361">
        <f>IF(ISNUMBER(SEARCH(ZAKL_DATA!$B$29,N780)),MAX($M$2:M779)+1,0)</f>
        <v>0</v>
      </c>
      <c r="N780" s="387" t="s">
        <v>2396</v>
      </c>
      <c r="O780" s="389" t="s">
        <v>3432</v>
      </c>
      <c r="P780" s="362"/>
      <c r="Q780" s="345" t="str">
        <f>IFERROR(VLOOKUP(ROWS($Q$3:Q780),$M$3:$N$1699,2,0),"")</f>
        <v/>
      </c>
      <c r="S780" t="str">
        <f>IF(ISNUMBER(SEARCH(ZAKL_DATA!$B$18,FU!$U780)),U780,"")</f>
        <v/>
      </c>
      <c r="T780" t="str">
        <f t="array" ref="T780">IFERROR(INDEX($S$3:$S$6255,SMALL(IF(ISNUMBER(SEARCH("",$S$3:$S$6255)),ROW($S$1:$S$6253),""),ROW(S778))),"")</f>
        <v/>
      </c>
      <c r="U780" t="s">
        <v>4467</v>
      </c>
      <c r="V780">
        <v>534404</v>
      </c>
    </row>
    <row r="781" spans="13:22" ht="12.75" customHeight="1">
      <c r="M781" s="361">
        <f>IF(ISNUMBER(SEARCH(ZAKL_DATA!$B$29,N781)),MAX($M$2:M780)+1,0)</f>
        <v>0</v>
      </c>
      <c r="N781" s="387" t="s">
        <v>2402</v>
      </c>
      <c r="O781" s="389" t="s">
        <v>3433</v>
      </c>
      <c r="P781" s="362"/>
      <c r="Q781" s="345" t="str">
        <f>IFERROR(VLOOKUP(ROWS($Q$3:Q781),$M$3:$N$1699,2,0),"")</f>
        <v/>
      </c>
      <c r="S781" t="str">
        <f>IF(ISNUMBER(SEARCH(ZAKL_DATA!$B$18,FU!$U781)),U781,"")</f>
        <v/>
      </c>
      <c r="T781" t="str">
        <f t="array" ref="T781">IFERROR(INDEX($S$3:$S$6255,SMALL(IF(ISNUMBER(SEARCH("",$S$3:$S$6255)),ROW($S$1:$S$6253),""),ROW(S779))),"")</f>
        <v/>
      </c>
      <c r="U781" t="s">
        <v>4468</v>
      </c>
      <c r="V781">
        <v>534412</v>
      </c>
    </row>
    <row r="782" spans="13:22" ht="12.75" customHeight="1">
      <c r="M782" s="361">
        <f>IF(ISNUMBER(SEARCH(ZAKL_DATA!$B$29,N782)),MAX($M$2:M781)+1,0)</f>
        <v>0</v>
      </c>
      <c r="N782" s="387" t="s">
        <v>2403</v>
      </c>
      <c r="O782" s="389" t="s">
        <v>3434</v>
      </c>
      <c r="P782" s="362"/>
      <c r="Q782" s="345" t="str">
        <f>IFERROR(VLOOKUP(ROWS($Q$3:Q782),$M$3:$N$1699,2,0),"")</f>
        <v/>
      </c>
      <c r="S782" t="str">
        <f>IF(ISNUMBER(SEARCH(ZAKL_DATA!$B$18,FU!$U782)),U782,"")</f>
        <v/>
      </c>
      <c r="T782" t="str">
        <f t="array" ref="T782">IFERROR(INDEX($S$3:$S$6255,SMALL(IF(ISNUMBER(SEARCH("",$S$3:$S$6255)),ROW($S$1:$S$6253),""),ROW(S780))),"")</f>
        <v/>
      </c>
      <c r="U782" t="s">
        <v>4469</v>
      </c>
      <c r="V782">
        <v>534421</v>
      </c>
    </row>
    <row r="783" spans="13:22" ht="12.75" customHeight="1">
      <c r="M783" s="361">
        <f>IF(ISNUMBER(SEARCH(ZAKL_DATA!$B$29,N783)),MAX($M$2:M782)+1,0)</f>
        <v>0</v>
      </c>
      <c r="N783" s="387" t="s">
        <v>2414</v>
      </c>
      <c r="O783" s="389" t="s">
        <v>3435</v>
      </c>
      <c r="P783" s="362"/>
      <c r="Q783" s="345" t="str">
        <f>IFERROR(VLOOKUP(ROWS($Q$3:Q783),$M$3:$N$1699,2,0),"")</f>
        <v/>
      </c>
      <c r="S783" t="str">
        <f>IF(ISNUMBER(SEARCH(ZAKL_DATA!$B$18,FU!$U783)),U783,"")</f>
        <v/>
      </c>
      <c r="T783" t="str">
        <f t="array" ref="T783">IFERROR(INDEX($S$3:$S$6255,SMALL(IF(ISNUMBER(SEARCH("",$S$3:$S$6255)),ROW($S$1:$S$6253),""),ROW(S781))),"")</f>
        <v/>
      </c>
      <c r="U783" t="s">
        <v>4469</v>
      </c>
      <c r="V783">
        <v>534439</v>
      </c>
    </row>
    <row r="784" spans="13:22" ht="12.75" customHeight="1">
      <c r="M784" s="361">
        <f>IF(ISNUMBER(SEARCH(ZAKL_DATA!$B$29,N784)),MAX($M$2:M783)+1,0)</f>
        <v>0</v>
      </c>
      <c r="N784" s="387" t="s">
        <v>2415</v>
      </c>
      <c r="O784" s="389" t="s">
        <v>3436</v>
      </c>
      <c r="P784" s="362"/>
      <c r="Q784" s="345" t="str">
        <f>IFERROR(VLOOKUP(ROWS($Q$3:Q784),$M$3:$N$1699,2,0),"")</f>
        <v/>
      </c>
      <c r="S784" t="str">
        <f>IF(ISNUMBER(SEARCH(ZAKL_DATA!$B$18,FU!$U784)),U784,"")</f>
        <v/>
      </c>
      <c r="T784" t="str">
        <f t="array" ref="T784">IFERROR(INDEX($S$3:$S$6255,SMALL(IF(ISNUMBER(SEARCH("",$S$3:$S$6255)),ROW($S$1:$S$6253),""),ROW(S782))),"")</f>
        <v/>
      </c>
      <c r="U784" t="s">
        <v>4470</v>
      </c>
      <c r="V784">
        <v>534447</v>
      </c>
    </row>
    <row r="785" spans="13:22" ht="12.75" customHeight="1">
      <c r="M785" s="361">
        <f>IF(ISNUMBER(SEARCH(ZAKL_DATA!$B$29,N785)),MAX($M$2:M784)+1,0)</f>
        <v>0</v>
      </c>
      <c r="N785" s="387" t="s">
        <v>2416</v>
      </c>
      <c r="O785" s="389" t="s">
        <v>3437</v>
      </c>
      <c r="P785" s="362"/>
      <c r="Q785" s="345" t="str">
        <f>IFERROR(VLOOKUP(ROWS($Q$3:Q785),$M$3:$N$1699,2,0),"")</f>
        <v/>
      </c>
      <c r="S785" t="str">
        <f>IF(ISNUMBER(SEARCH(ZAKL_DATA!$B$18,FU!$U785)),U785,"")</f>
        <v/>
      </c>
      <c r="T785" t="str">
        <f t="array" ref="T785">IFERROR(INDEX($S$3:$S$6255,SMALL(IF(ISNUMBER(SEARCH("",$S$3:$S$6255)),ROW($S$1:$S$6253),""),ROW(S783))),"")</f>
        <v/>
      </c>
      <c r="U785" t="s">
        <v>4471</v>
      </c>
      <c r="V785">
        <v>534455</v>
      </c>
    </row>
    <row r="786" spans="13:22" ht="12.75" customHeight="1">
      <c r="M786" s="361">
        <f>IF(ISNUMBER(SEARCH(ZAKL_DATA!$B$29,N786)),MAX($M$2:M785)+1,0)</f>
        <v>0</v>
      </c>
      <c r="N786" s="387" t="s">
        <v>2420</v>
      </c>
      <c r="O786" s="389" t="s">
        <v>3438</v>
      </c>
      <c r="P786" s="362"/>
      <c r="Q786" s="345" t="str">
        <f>IFERROR(VLOOKUP(ROWS($Q$3:Q786),$M$3:$N$1699,2,0),"")</f>
        <v/>
      </c>
      <c r="S786" t="str">
        <f>IF(ISNUMBER(SEARCH(ZAKL_DATA!$B$18,FU!$U786)),U786,"")</f>
        <v/>
      </c>
      <c r="T786" t="str">
        <f t="array" ref="T786">IFERROR(INDEX($S$3:$S$6255,SMALL(IF(ISNUMBER(SEARCH("",$S$3:$S$6255)),ROW($S$1:$S$6253),""),ROW(S784))),"")</f>
        <v/>
      </c>
      <c r="U786" t="s">
        <v>4472</v>
      </c>
      <c r="V786">
        <v>534463</v>
      </c>
    </row>
    <row r="787" spans="13:22" ht="12.75" customHeight="1">
      <c r="M787" s="361">
        <f>IF(ISNUMBER(SEARCH(ZAKL_DATA!$B$29,N787)),MAX($M$2:M786)+1,0)</f>
        <v>0</v>
      </c>
      <c r="N787" s="387" t="s">
        <v>3439</v>
      </c>
      <c r="O787" s="389" t="s">
        <v>3440</v>
      </c>
      <c r="P787" s="362"/>
      <c r="Q787" s="345" t="str">
        <f>IFERROR(VLOOKUP(ROWS($Q$3:Q787),$M$3:$N$1699,2,0),"")</f>
        <v/>
      </c>
      <c r="S787" t="str">
        <f>IF(ISNUMBER(SEARCH(ZAKL_DATA!$B$18,FU!$U787)),U787,"")</f>
        <v/>
      </c>
      <c r="T787" t="str">
        <f t="array" ref="T787">IFERROR(INDEX($S$3:$S$6255,SMALL(IF(ISNUMBER(SEARCH("",$S$3:$S$6255)),ROW($S$1:$S$6253),""),ROW(S785))),"")</f>
        <v/>
      </c>
      <c r="U787" t="s">
        <v>4473</v>
      </c>
      <c r="V787">
        <v>534471</v>
      </c>
    </row>
    <row r="788" spans="13:22" ht="12.75" customHeight="1">
      <c r="M788" s="361">
        <f>IF(ISNUMBER(SEARCH(ZAKL_DATA!$B$29,N788)),MAX($M$2:M787)+1,0)</f>
        <v>0</v>
      </c>
      <c r="N788" s="387" t="s">
        <v>2424</v>
      </c>
      <c r="O788" s="389" t="s">
        <v>3441</v>
      </c>
      <c r="P788" s="362"/>
      <c r="Q788" s="345" t="str">
        <f>IFERROR(VLOOKUP(ROWS($Q$3:Q788),$M$3:$N$1699,2,0),"")</f>
        <v/>
      </c>
      <c r="S788" t="str">
        <f>IF(ISNUMBER(SEARCH(ZAKL_DATA!$B$18,FU!$U788)),U788,"")</f>
        <v/>
      </c>
      <c r="T788" t="str">
        <f t="array" ref="T788">IFERROR(INDEX($S$3:$S$6255,SMALL(IF(ISNUMBER(SEARCH("",$S$3:$S$6255)),ROW($S$1:$S$6253),""),ROW(S786))),"")</f>
        <v/>
      </c>
      <c r="U788" t="s">
        <v>4473</v>
      </c>
      <c r="V788">
        <v>534480</v>
      </c>
    </row>
    <row r="789" spans="13:22" ht="12.75" customHeight="1">
      <c r="M789" s="361">
        <f>IF(ISNUMBER(SEARCH(ZAKL_DATA!$B$29,N789)),MAX($M$2:M788)+1,0)</f>
        <v>0</v>
      </c>
      <c r="N789" s="387" t="s">
        <v>2425</v>
      </c>
      <c r="O789" s="389" t="s">
        <v>3442</v>
      </c>
      <c r="P789" s="362"/>
      <c r="Q789" s="345" t="str">
        <f>IFERROR(VLOOKUP(ROWS($Q$3:Q789),$M$3:$N$1699,2,0),"")</f>
        <v/>
      </c>
      <c r="S789" t="str">
        <f>IF(ISNUMBER(SEARCH(ZAKL_DATA!$B$18,FU!$U789)),U789,"")</f>
        <v/>
      </c>
      <c r="T789" t="str">
        <f t="array" ref="T789">IFERROR(INDEX($S$3:$S$6255,SMALL(IF(ISNUMBER(SEARCH("",$S$3:$S$6255)),ROW($S$1:$S$6253),""),ROW(S787))),"")</f>
        <v/>
      </c>
      <c r="U789" t="s">
        <v>4474</v>
      </c>
      <c r="V789">
        <v>534498</v>
      </c>
    </row>
    <row r="790" spans="13:22" ht="12.75" customHeight="1">
      <c r="M790" s="361">
        <f>IF(ISNUMBER(SEARCH(ZAKL_DATA!$B$29,N790)),MAX($M$2:M789)+1,0)</f>
        <v>0</v>
      </c>
      <c r="N790" s="387" t="s">
        <v>2426</v>
      </c>
      <c r="O790" s="389" t="s">
        <v>3443</v>
      </c>
      <c r="P790" s="362"/>
      <c r="Q790" s="345" t="str">
        <f>IFERROR(VLOOKUP(ROWS($Q$3:Q790),$M$3:$N$1699,2,0),"")</f>
        <v/>
      </c>
      <c r="S790" t="str">
        <f>IF(ISNUMBER(SEARCH(ZAKL_DATA!$B$18,FU!$U790)),U790,"")</f>
        <v/>
      </c>
      <c r="T790" t="str">
        <f t="array" ref="T790">IFERROR(INDEX($S$3:$S$6255,SMALL(IF(ISNUMBER(SEARCH("",$S$3:$S$6255)),ROW($S$1:$S$6253),""),ROW(S788))),"")</f>
        <v/>
      </c>
      <c r="U790" t="s">
        <v>4475</v>
      </c>
      <c r="V790">
        <v>534501</v>
      </c>
    </row>
    <row r="791" spans="13:22" ht="12.75" customHeight="1">
      <c r="M791" s="361">
        <f>IF(ISNUMBER(SEARCH(ZAKL_DATA!$B$29,N791)),MAX($M$2:M790)+1,0)</f>
        <v>0</v>
      </c>
      <c r="N791" s="387" t="s">
        <v>2429</v>
      </c>
      <c r="O791" s="389" t="s">
        <v>3444</v>
      </c>
      <c r="P791" s="362"/>
      <c r="Q791" s="345" t="str">
        <f>IFERROR(VLOOKUP(ROWS($Q$3:Q791),$M$3:$N$1699,2,0),"")</f>
        <v/>
      </c>
      <c r="S791" t="str">
        <f>IF(ISNUMBER(SEARCH(ZAKL_DATA!$B$18,FU!$U791)),U791,"")</f>
        <v/>
      </c>
      <c r="T791" t="str">
        <f t="array" ref="T791">IFERROR(INDEX($S$3:$S$6255,SMALL(IF(ISNUMBER(SEARCH("",$S$3:$S$6255)),ROW($S$1:$S$6253),""),ROW(S789))),"")</f>
        <v/>
      </c>
      <c r="U791" t="s">
        <v>4475</v>
      </c>
      <c r="V791">
        <v>534510</v>
      </c>
    </row>
    <row r="792" spans="13:22" ht="12.75" customHeight="1">
      <c r="M792" s="361">
        <f>IF(ISNUMBER(SEARCH(ZAKL_DATA!$B$29,N792)),MAX($M$2:M791)+1,0)</f>
        <v>0</v>
      </c>
      <c r="N792" s="387" t="s">
        <v>3445</v>
      </c>
      <c r="O792" s="389" t="s">
        <v>3446</v>
      </c>
      <c r="P792" s="362"/>
      <c r="Q792" s="345" t="str">
        <f>IFERROR(VLOOKUP(ROWS($Q$3:Q792),$M$3:$N$1699,2,0),"")</f>
        <v/>
      </c>
      <c r="S792" t="str">
        <f>IF(ISNUMBER(SEARCH(ZAKL_DATA!$B$18,FU!$U792)),U792,"")</f>
        <v/>
      </c>
      <c r="T792" t="str">
        <f t="array" ref="T792">IFERROR(INDEX($S$3:$S$6255,SMALL(IF(ISNUMBER(SEARCH("",$S$3:$S$6255)),ROW($S$1:$S$6253),""),ROW(S790))),"")</f>
        <v/>
      </c>
      <c r="U792" t="s">
        <v>4476</v>
      </c>
      <c r="V792">
        <v>534528</v>
      </c>
    </row>
    <row r="793" spans="13:22" ht="12.75" customHeight="1">
      <c r="M793" s="361">
        <f>IF(ISNUMBER(SEARCH(ZAKL_DATA!$B$29,N793)),MAX($M$2:M792)+1,0)</f>
        <v>0</v>
      </c>
      <c r="N793" s="387" t="s">
        <v>2430</v>
      </c>
      <c r="O793" s="389" t="s">
        <v>3447</v>
      </c>
      <c r="P793" s="362"/>
      <c r="Q793" s="345" t="str">
        <f>IFERROR(VLOOKUP(ROWS($Q$3:Q793),$M$3:$N$1699,2,0),"")</f>
        <v/>
      </c>
      <c r="S793" t="str">
        <f>IF(ISNUMBER(SEARCH(ZAKL_DATA!$B$18,FU!$U793)),U793,"")</f>
        <v/>
      </c>
      <c r="T793" t="str">
        <f t="array" ref="T793">IFERROR(INDEX($S$3:$S$6255,SMALL(IF(ISNUMBER(SEARCH("",$S$3:$S$6255)),ROW($S$1:$S$6253),""),ROW(S791))),"")</f>
        <v/>
      </c>
      <c r="U793" t="s">
        <v>4477</v>
      </c>
      <c r="V793">
        <v>534536</v>
      </c>
    </row>
    <row r="794" spans="13:22" ht="12.75" customHeight="1">
      <c r="M794" s="361">
        <f>IF(ISNUMBER(SEARCH(ZAKL_DATA!$B$29,N794)),MAX($M$2:M793)+1,0)</f>
        <v>0</v>
      </c>
      <c r="N794" s="387" t="s">
        <v>2432</v>
      </c>
      <c r="O794" s="389" t="s">
        <v>3448</v>
      </c>
      <c r="P794" s="362"/>
      <c r="Q794" s="345" t="str">
        <f>IFERROR(VLOOKUP(ROWS($Q$3:Q794),$M$3:$N$1699,2,0),"")</f>
        <v/>
      </c>
      <c r="S794" t="str">
        <f>IF(ISNUMBER(SEARCH(ZAKL_DATA!$B$18,FU!$U794)),U794,"")</f>
        <v/>
      </c>
      <c r="T794" t="str">
        <f t="array" ref="T794">IFERROR(INDEX($S$3:$S$6255,SMALL(IF(ISNUMBER(SEARCH("",$S$3:$S$6255)),ROW($S$1:$S$6253),""),ROW(S792))),"")</f>
        <v/>
      </c>
      <c r="U794" t="s">
        <v>4478</v>
      </c>
      <c r="V794">
        <v>534544</v>
      </c>
    </row>
    <row r="795" spans="13:22" ht="12.75" customHeight="1">
      <c r="M795" s="361">
        <f>IF(ISNUMBER(SEARCH(ZAKL_DATA!$B$29,N795)),MAX($M$2:M794)+1,0)</f>
        <v>0</v>
      </c>
      <c r="N795" s="387" t="s">
        <v>2435</v>
      </c>
      <c r="O795" s="389" t="s">
        <v>3449</v>
      </c>
      <c r="P795" s="362"/>
      <c r="Q795" s="345" t="str">
        <f>IFERROR(VLOOKUP(ROWS($Q$3:Q795),$M$3:$N$1699,2,0),"")</f>
        <v/>
      </c>
      <c r="S795" t="str">
        <f>IF(ISNUMBER(SEARCH(ZAKL_DATA!$B$18,FU!$U795)),U795,"")</f>
        <v/>
      </c>
      <c r="T795" t="str">
        <f t="array" ref="T795">IFERROR(INDEX($S$3:$S$6255,SMALL(IF(ISNUMBER(SEARCH("",$S$3:$S$6255)),ROW($S$1:$S$6253),""),ROW(S793))),"")</f>
        <v/>
      </c>
      <c r="U795" t="s">
        <v>4479</v>
      </c>
      <c r="V795">
        <v>534552</v>
      </c>
    </row>
    <row r="796" spans="13:22" ht="12.75" customHeight="1">
      <c r="M796" s="361">
        <f>IF(ISNUMBER(SEARCH(ZAKL_DATA!$B$29,N796)),MAX($M$2:M795)+1,0)</f>
        <v>0</v>
      </c>
      <c r="N796" s="387" t="s">
        <v>2436</v>
      </c>
      <c r="O796" s="389" t="s">
        <v>3450</v>
      </c>
      <c r="P796" s="362"/>
      <c r="Q796" s="345" t="str">
        <f>IFERROR(VLOOKUP(ROWS($Q$3:Q796),$M$3:$N$1699,2,0),"")</f>
        <v/>
      </c>
      <c r="S796" t="str">
        <f>IF(ISNUMBER(SEARCH(ZAKL_DATA!$B$18,FU!$U796)),U796,"")</f>
        <v/>
      </c>
      <c r="T796" t="str">
        <f t="array" ref="T796">IFERROR(INDEX($S$3:$S$6255,SMALL(IF(ISNUMBER(SEARCH("",$S$3:$S$6255)),ROW($S$1:$S$6253),""),ROW(S794))),"")</f>
        <v/>
      </c>
      <c r="U796" t="s">
        <v>4480</v>
      </c>
      <c r="V796">
        <v>534561</v>
      </c>
    </row>
    <row r="797" spans="13:22" ht="12.75" customHeight="1">
      <c r="M797" s="361">
        <f>IF(ISNUMBER(SEARCH(ZAKL_DATA!$B$29,N797)),MAX($M$2:M796)+1,0)</f>
        <v>0</v>
      </c>
      <c r="N797" s="387" t="s">
        <v>2437</v>
      </c>
      <c r="O797" s="389" t="s">
        <v>3451</v>
      </c>
      <c r="P797" s="362"/>
      <c r="Q797" s="345" t="str">
        <f>IFERROR(VLOOKUP(ROWS($Q$3:Q797),$M$3:$N$1699,2,0),"")</f>
        <v/>
      </c>
      <c r="S797" t="str">
        <f>IF(ISNUMBER(SEARCH(ZAKL_DATA!$B$18,FU!$U797)),U797,"")</f>
        <v/>
      </c>
      <c r="T797" t="str">
        <f t="array" ref="T797">IFERROR(INDEX($S$3:$S$6255,SMALL(IF(ISNUMBER(SEARCH("",$S$3:$S$6255)),ROW($S$1:$S$6253),""),ROW(S795))),"")</f>
        <v/>
      </c>
      <c r="U797" t="s">
        <v>4481</v>
      </c>
      <c r="V797">
        <v>534579</v>
      </c>
    </row>
    <row r="798" spans="13:22" ht="12.75" customHeight="1">
      <c r="M798" s="361">
        <f>IF(ISNUMBER(SEARCH(ZAKL_DATA!$B$29,N798)),MAX($M$2:M797)+1,0)</f>
        <v>0</v>
      </c>
      <c r="N798" s="387" t="s">
        <v>2438</v>
      </c>
      <c r="O798" s="389" t="s">
        <v>3452</v>
      </c>
      <c r="P798" s="362"/>
      <c r="Q798" s="345" t="str">
        <f>IFERROR(VLOOKUP(ROWS($Q$3:Q798),$M$3:$N$1699,2,0),"")</f>
        <v/>
      </c>
      <c r="S798" t="str">
        <f>IF(ISNUMBER(SEARCH(ZAKL_DATA!$B$18,FU!$U798)),U798,"")</f>
        <v/>
      </c>
      <c r="T798" t="str">
        <f t="array" ref="T798">IFERROR(INDEX($S$3:$S$6255,SMALL(IF(ISNUMBER(SEARCH("",$S$3:$S$6255)),ROW($S$1:$S$6253),""),ROW(S796))),"")</f>
        <v/>
      </c>
      <c r="U798" t="s">
        <v>4482</v>
      </c>
      <c r="V798">
        <v>534587</v>
      </c>
    </row>
    <row r="799" spans="13:22" ht="12.75" customHeight="1">
      <c r="M799" s="361">
        <f>IF(ISNUMBER(SEARCH(ZAKL_DATA!$B$29,N799)),MAX($M$2:M798)+1,0)</f>
        <v>0</v>
      </c>
      <c r="N799" s="387" t="s">
        <v>2444</v>
      </c>
      <c r="O799" s="389" t="s">
        <v>3453</v>
      </c>
      <c r="P799" s="362"/>
      <c r="Q799" s="345" t="str">
        <f>IFERROR(VLOOKUP(ROWS($Q$3:Q799),$M$3:$N$1699,2,0),"")</f>
        <v/>
      </c>
      <c r="S799" t="str">
        <f>IF(ISNUMBER(SEARCH(ZAKL_DATA!$B$18,FU!$U799)),U799,"")</f>
        <v/>
      </c>
      <c r="T799" t="str">
        <f t="array" ref="T799">IFERROR(INDEX($S$3:$S$6255,SMALL(IF(ISNUMBER(SEARCH("",$S$3:$S$6255)),ROW($S$1:$S$6253),""),ROW(S797))),"")</f>
        <v/>
      </c>
      <c r="U799" t="s">
        <v>4483</v>
      </c>
      <c r="V799">
        <v>534595</v>
      </c>
    </row>
    <row r="800" spans="13:22" ht="12.75" customHeight="1">
      <c r="M800" s="361">
        <f>IF(ISNUMBER(SEARCH(ZAKL_DATA!$B$29,N800)),MAX($M$2:M799)+1,0)</f>
        <v>0</v>
      </c>
      <c r="N800" s="387" t="s">
        <v>2447</v>
      </c>
      <c r="O800" s="389" t="s">
        <v>3454</v>
      </c>
      <c r="P800" s="362"/>
      <c r="Q800" s="345" t="str">
        <f>IFERROR(VLOOKUP(ROWS($Q$3:Q800),$M$3:$N$1699,2,0),"")</f>
        <v/>
      </c>
      <c r="S800" t="str">
        <f>IF(ISNUMBER(SEARCH(ZAKL_DATA!$B$18,FU!$U800)),U800,"")</f>
        <v/>
      </c>
      <c r="T800" t="str">
        <f t="array" ref="T800">IFERROR(INDEX($S$3:$S$6255,SMALL(IF(ISNUMBER(SEARCH("",$S$3:$S$6255)),ROW($S$1:$S$6253),""),ROW(S798))),"")</f>
        <v/>
      </c>
      <c r="U800" t="s">
        <v>4484</v>
      </c>
      <c r="V800">
        <v>534609</v>
      </c>
    </row>
    <row r="801" spans="13:22" ht="12.75" customHeight="1">
      <c r="M801" s="361">
        <f>IF(ISNUMBER(SEARCH(ZAKL_DATA!$B$29,N801)),MAX($M$2:M800)+1,0)</f>
        <v>0</v>
      </c>
      <c r="N801" s="387" t="s">
        <v>2451</v>
      </c>
      <c r="O801" s="389" t="s">
        <v>3455</v>
      </c>
      <c r="P801" s="362"/>
      <c r="Q801" s="345" t="str">
        <f>IFERROR(VLOOKUP(ROWS($Q$3:Q801),$M$3:$N$1699,2,0),"")</f>
        <v/>
      </c>
      <c r="S801" t="str">
        <f>IF(ISNUMBER(SEARCH(ZAKL_DATA!$B$18,FU!$U801)),U801,"")</f>
        <v/>
      </c>
      <c r="T801" t="str">
        <f t="array" ref="T801">IFERROR(INDEX($S$3:$S$6255,SMALL(IF(ISNUMBER(SEARCH("",$S$3:$S$6255)),ROW($S$1:$S$6253),""),ROW(S799))),"")</f>
        <v/>
      </c>
      <c r="U801" t="s">
        <v>4485</v>
      </c>
      <c r="V801">
        <v>534617</v>
      </c>
    </row>
    <row r="802" spans="13:22" ht="12.75" customHeight="1">
      <c r="M802" s="361">
        <f>IF(ISNUMBER(SEARCH(ZAKL_DATA!$B$29,N802)),MAX($M$2:M801)+1,0)</f>
        <v>0</v>
      </c>
      <c r="N802" s="387" t="s">
        <v>2452</v>
      </c>
      <c r="O802" s="389" t="s">
        <v>3456</v>
      </c>
      <c r="P802" s="362"/>
      <c r="Q802" s="345" t="str">
        <f>IFERROR(VLOOKUP(ROWS($Q$3:Q802),$M$3:$N$1699,2,0),"")</f>
        <v/>
      </c>
      <c r="S802" t="str">
        <f>IF(ISNUMBER(SEARCH(ZAKL_DATA!$B$18,FU!$U802)),U802,"")</f>
        <v/>
      </c>
      <c r="T802" t="str">
        <f t="array" ref="T802">IFERROR(INDEX($S$3:$S$6255,SMALL(IF(ISNUMBER(SEARCH("",$S$3:$S$6255)),ROW($S$1:$S$6253),""),ROW(S800))),"")</f>
        <v/>
      </c>
      <c r="U802" t="s">
        <v>4486</v>
      </c>
      <c r="V802">
        <v>534625</v>
      </c>
    </row>
    <row r="803" spans="13:22" ht="12.75" customHeight="1">
      <c r="M803" s="361">
        <f>IF(ISNUMBER(SEARCH(ZAKL_DATA!$B$29,N803)),MAX($M$2:M802)+1,0)</f>
        <v>0</v>
      </c>
      <c r="N803" s="387" t="s">
        <v>2454</v>
      </c>
      <c r="O803" s="389" t="s">
        <v>3457</v>
      </c>
      <c r="P803" s="362"/>
      <c r="Q803" s="345" t="str">
        <f>IFERROR(VLOOKUP(ROWS($Q$3:Q803),$M$3:$N$1699,2,0),"")</f>
        <v/>
      </c>
      <c r="S803" t="str">
        <f>IF(ISNUMBER(SEARCH(ZAKL_DATA!$B$18,FU!$U803)),U803,"")</f>
        <v/>
      </c>
      <c r="T803" t="str">
        <f t="array" ref="T803">IFERROR(INDEX($S$3:$S$6255,SMALL(IF(ISNUMBER(SEARCH("",$S$3:$S$6255)),ROW($S$1:$S$6253),""),ROW(S801))),"")</f>
        <v/>
      </c>
      <c r="U803" t="s">
        <v>4487</v>
      </c>
      <c r="V803">
        <v>534633</v>
      </c>
    </row>
    <row r="804" spans="13:22" ht="12.75" customHeight="1">
      <c r="M804" s="361">
        <f>IF(ISNUMBER(SEARCH(ZAKL_DATA!$B$29,N804)),MAX($M$2:M803)+1,0)</f>
        <v>0</v>
      </c>
      <c r="N804" s="387" t="s">
        <v>2455</v>
      </c>
      <c r="O804" s="389" t="s">
        <v>3458</v>
      </c>
      <c r="P804" s="362"/>
      <c r="Q804" s="345" t="str">
        <f>IFERROR(VLOOKUP(ROWS($Q$3:Q804),$M$3:$N$1699,2,0),"")</f>
        <v/>
      </c>
      <c r="S804" t="str">
        <f>IF(ISNUMBER(SEARCH(ZAKL_DATA!$B$18,FU!$U804)),U804,"")</f>
        <v/>
      </c>
      <c r="T804" t="str">
        <f t="array" ref="T804">IFERROR(INDEX($S$3:$S$6255,SMALL(IF(ISNUMBER(SEARCH("",$S$3:$S$6255)),ROW($S$1:$S$6253),""),ROW(S802))),"")</f>
        <v/>
      </c>
      <c r="U804" t="s">
        <v>4488</v>
      </c>
      <c r="V804">
        <v>534641</v>
      </c>
    </row>
    <row r="805" spans="13:22" ht="12.75" customHeight="1">
      <c r="M805" s="361">
        <f>IF(ISNUMBER(SEARCH(ZAKL_DATA!$B$29,N805)),MAX($M$2:M804)+1,0)</f>
        <v>0</v>
      </c>
      <c r="N805" s="387" t="s">
        <v>2456</v>
      </c>
      <c r="O805" s="389" t="s">
        <v>3459</v>
      </c>
      <c r="P805" s="362"/>
      <c r="Q805" s="345" t="str">
        <f>IFERROR(VLOOKUP(ROWS($Q$3:Q805),$M$3:$N$1699,2,0),"")</f>
        <v/>
      </c>
      <c r="S805" t="str">
        <f>IF(ISNUMBER(SEARCH(ZAKL_DATA!$B$18,FU!$U805)),U805,"")</f>
        <v/>
      </c>
      <c r="T805" t="str">
        <f t="array" ref="T805">IFERROR(INDEX($S$3:$S$6255,SMALL(IF(ISNUMBER(SEARCH("",$S$3:$S$6255)),ROW($S$1:$S$6253),""),ROW(S803))),"")</f>
        <v/>
      </c>
      <c r="U805" t="s">
        <v>4489</v>
      </c>
      <c r="V805">
        <v>534650</v>
      </c>
    </row>
    <row r="806" spans="13:22" ht="12.75" customHeight="1">
      <c r="M806" s="361">
        <f>IF(ISNUMBER(SEARCH(ZAKL_DATA!$B$29,N806)),MAX($M$2:M805)+1,0)</f>
        <v>0</v>
      </c>
      <c r="N806" s="387" t="s">
        <v>2460</v>
      </c>
      <c r="O806" s="389" t="s">
        <v>3460</v>
      </c>
      <c r="P806" s="362"/>
      <c r="Q806" s="345" t="str">
        <f>IFERROR(VLOOKUP(ROWS($Q$3:Q806),$M$3:$N$1699,2,0),"")</f>
        <v/>
      </c>
      <c r="S806" t="str">
        <f>IF(ISNUMBER(SEARCH(ZAKL_DATA!$B$18,FU!$U806)),U806,"")</f>
        <v/>
      </c>
      <c r="T806" t="str">
        <f t="array" ref="T806">IFERROR(INDEX($S$3:$S$6255,SMALL(IF(ISNUMBER(SEARCH("",$S$3:$S$6255)),ROW($S$1:$S$6253),""),ROW(S804))),"")</f>
        <v/>
      </c>
      <c r="U806" t="s">
        <v>4490</v>
      </c>
      <c r="V806">
        <v>534668</v>
      </c>
    </row>
    <row r="807" spans="13:22" ht="12.75" customHeight="1">
      <c r="M807" s="361">
        <f>IF(ISNUMBER(SEARCH(ZAKL_DATA!$B$29,N807)),MAX($M$2:M806)+1,0)</f>
        <v>0</v>
      </c>
      <c r="N807" s="387" t="s">
        <v>2469</v>
      </c>
      <c r="O807" s="389" t="s">
        <v>3461</v>
      </c>
      <c r="P807" s="362"/>
      <c r="Q807" s="345" t="str">
        <f>IFERROR(VLOOKUP(ROWS($Q$3:Q807),$M$3:$N$1699,2,0),"")</f>
        <v/>
      </c>
      <c r="S807" t="str">
        <f>IF(ISNUMBER(SEARCH(ZAKL_DATA!$B$18,FU!$U807)),U807,"")</f>
        <v/>
      </c>
      <c r="T807" t="str">
        <f t="array" ref="T807">IFERROR(INDEX($S$3:$S$6255,SMALL(IF(ISNUMBER(SEARCH("",$S$3:$S$6255)),ROW($S$1:$S$6253),""),ROW(S805))),"")</f>
        <v/>
      </c>
      <c r="U807" t="s">
        <v>4490</v>
      </c>
      <c r="V807">
        <v>534676</v>
      </c>
    </row>
    <row r="808" spans="13:22" ht="12.75" customHeight="1">
      <c r="M808" s="361">
        <f>IF(ISNUMBER(SEARCH(ZAKL_DATA!$B$29,N808)),MAX($M$2:M807)+1,0)</f>
        <v>0</v>
      </c>
      <c r="N808" s="387" t="s">
        <v>2470</v>
      </c>
      <c r="O808" s="389" t="s">
        <v>3462</v>
      </c>
      <c r="P808" s="362"/>
      <c r="Q808" s="345" t="str">
        <f>IFERROR(VLOOKUP(ROWS($Q$3:Q808),$M$3:$N$1699,2,0),"")</f>
        <v/>
      </c>
      <c r="S808" t="str">
        <f>IF(ISNUMBER(SEARCH(ZAKL_DATA!$B$18,FU!$U808)),U808,"")</f>
        <v/>
      </c>
      <c r="T808" t="str">
        <f t="array" ref="T808">IFERROR(INDEX($S$3:$S$6255,SMALL(IF(ISNUMBER(SEARCH("",$S$3:$S$6255)),ROW($S$1:$S$6253),""),ROW(S806))),"")</f>
        <v/>
      </c>
      <c r="U808" t="s">
        <v>4490</v>
      </c>
      <c r="V808">
        <v>534684</v>
      </c>
    </row>
    <row r="809" spans="13:22" ht="12.75" customHeight="1">
      <c r="M809" s="361">
        <f>IF(ISNUMBER(SEARCH(ZAKL_DATA!$B$29,N809)),MAX($M$2:M808)+1,0)</f>
        <v>0</v>
      </c>
      <c r="N809" s="387" t="s">
        <v>2471</v>
      </c>
      <c r="O809" s="389" t="s">
        <v>3463</v>
      </c>
      <c r="P809" s="362"/>
      <c r="Q809" s="345" t="str">
        <f>IFERROR(VLOOKUP(ROWS($Q$3:Q809),$M$3:$N$1699,2,0),"")</f>
        <v/>
      </c>
      <c r="S809" t="str">
        <f>IF(ISNUMBER(SEARCH(ZAKL_DATA!$B$18,FU!$U809)),U809,"")</f>
        <v/>
      </c>
      <c r="T809" t="str">
        <f t="array" ref="T809">IFERROR(INDEX($S$3:$S$6255,SMALL(IF(ISNUMBER(SEARCH("",$S$3:$S$6255)),ROW($S$1:$S$6253),""),ROW(S807))),"")</f>
        <v/>
      </c>
      <c r="U809" t="s">
        <v>4490</v>
      </c>
      <c r="V809">
        <v>534692</v>
      </c>
    </row>
    <row r="810" spans="13:22" ht="12.75" customHeight="1">
      <c r="M810" s="361">
        <f>IF(ISNUMBER(SEARCH(ZAKL_DATA!$B$29,N810)),MAX($M$2:M809)+1,0)</f>
        <v>0</v>
      </c>
      <c r="N810" s="387" t="s">
        <v>2486</v>
      </c>
      <c r="O810" s="389" t="s">
        <v>3464</v>
      </c>
      <c r="P810" s="362"/>
      <c r="Q810" s="345" t="str">
        <f>IFERROR(VLOOKUP(ROWS($Q$3:Q810),$M$3:$N$1699,2,0),"")</f>
        <v/>
      </c>
      <c r="S810" t="str">
        <f>IF(ISNUMBER(SEARCH(ZAKL_DATA!$B$18,FU!$U810)),U810,"")</f>
        <v/>
      </c>
      <c r="T810" t="str">
        <f t="array" ref="T810">IFERROR(INDEX($S$3:$S$6255,SMALL(IF(ISNUMBER(SEARCH("",$S$3:$S$6255)),ROW($S$1:$S$6253),""),ROW(S808))),"")</f>
        <v/>
      </c>
      <c r="U810" t="s">
        <v>4491</v>
      </c>
      <c r="V810">
        <v>534706</v>
      </c>
    </row>
    <row r="811" spans="13:22" ht="12.75" customHeight="1">
      <c r="M811" s="361">
        <f>IF(ISNUMBER(SEARCH(ZAKL_DATA!$B$29,N811)),MAX($M$2:M810)+1,0)</f>
        <v>0</v>
      </c>
      <c r="N811" s="387" t="s">
        <v>2487</v>
      </c>
      <c r="O811" s="389" t="s">
        <v>3465</v>
      </c>
      <c r="P811" s="362"/>
      <c r="Q811" s="345" t="str">
        <f>IFERROR(VLOOKUP(ROWS($Q$3:Q811),$M$3:$N$1699,2,0),"")</f>
        <v/>
      </c>
      <c r="S811" t="str">
        <f>IF(ISNUMBER(SEARCH(ZAKL_DATA!$B$18,FU!$U811)),U811,"")</f>
        <v/>
      </c>
      <c r="T811" t="str">
        <f t="array" ref="T811">IFERROR(INDEX($S$3:$S$6255,SMALL(IF(ISNUMBER(SEARCH("",$S$3:$S$6255)),ROW($S$1:$S$6253),""),ROW(S809))),"")</f>
        <v/>
      </c>
      <c r="U811" t="s">
        <v>4491</v>
      </c>
      <c r="V811">
        <v>534714</v>
      </c>
    </row>
    <row r="812" spans="13:22" ht="12.75" customHeight="1">
      <c r="M812" s="361">
        <f>IF(ISNUMBER(SEARCH(ZAKL_DATA!$B$29,N812)),MAX($M$2:M811)+1,0)</f>
        <v>0</v>
      </c>
      <c r="N812" s="387" t="s">
        <v>2493</v>
      </c>
      <c r="O812" s="389" t="s">
        <v>3466</v>
      </c>
      <c r="P812" s="362"/>
      <c r="Q812" s="345" t="str">
        <f>IFERROR(VLOOKUP(ROWS($Q$3:Q812),$M$3:$N$1699,2,0),"")</f>
        <v/>
      </c>
      <c r="S812" t="str">
        <f>IF(ISNUMBER(SEARCH(ZAKL_DATA!$B$18,FU!$U812)),U812,"")</f>
        <v/>
      </c>
      <c r="T812" t="str">
        <f t="array" ref="T812">IFERROR(INDEX($S$3:$S$6255,SMALL(IF(ISNUMBER(SEARCH("",$S$3:$S$6255)),ROW($S$1:$S$6253),""),ROW(S810))),"")</f>
        <v/>
      </c>
      <c r="U812" t="s">
        <v>4492</v>
      </c>
      <c r="V812">
        <v>534722</v>
      </c>
    </row>
    <row r="813" spans="13:22" ht="12.75" customHeight="1">
      <c r="M813" s="361">
        <f>IF(ISNUMBER(SEARCH(ZAKL_DATA!$B$29,N813)),MAX($M$2:M812)+1,0)</f>
        <v>0</v>
      </c>
      <c r="N813" s="387" t="s">
        <v>2494</v>
      </c>
      <c r="O813" s="389" t="s">
        <v>3467</v>
      </c>
      <c r="P813" s="362"/>
      <c r="Q813" s="345" t="str">
        <f>IFERROR(VLOOKUP(ROWS($Q$3:Q813),$M$3:$N$1699,2,0),"")</f>
        <v/>
      </c>
      <c r="S813" t="str">
        <f>IF(ISNUMBER(SEARCH(ZAKL_DATA!$B$18,FU!$U813)),U813,"")</f>
        <v/>
      </c>
      <c r="T813" t="str">
        <f t="array" ref="T813">IFERROR(INDEX($S$3:$S$6255,SMALL(IF(ISNUMBER(SEARCH("",$S$3:$S$6255)),ROW($S$1:$S$6253),""),ROW(S811))),"")</f>
        <v/>
      </c>
      <c r="U813" t="s">
        <v>4493</v>
      </c>
      <c r="V813">
        <v>534731</v>
      </c>
    </row>
    <row r="814" spans="13:22" ht="12.75" customHeight="1">
      <c r="M814" s="361">
        <f>IF(ISNUMBER(SEARCH(ZAKL_DATA!$B$29,N814)),MAX($M$2:M813)+1,0)</f>
        <v>0</v>
      </c>
      <c r="N814" s="387" t="s">
        <v>2495</v>
      </c>
      <c r="O814" s="389" t="s">
        <v>3468</v>
      </c>
      <c r="P814" s="362"/>
      <c r="Q814" s="345" t="str">
        <f>IFERROR(VLOOKUP(ROWS($Q$3:Q814),$M$3:$N$1699,2,0),"")</f>
        <v/>
      </c>
      <c r="S814" t="str">
        <f>IF(ISNUMBER(SEARCH(ZAKL_DATA!$B$18,FU!$U814)),U814,"")</f>
        <v/>
      </c>
      <c r="T814" t="str">
        <f t="array" ref="T814">IFERROR(INDEX($S$3:$S$6255,SMALL(IF(ISNUMBER(SEARCH("",$S$3:$S$6255)),ROW($S$1:$S$6253),""),ROW(S812))),"")</f>
        <v/>
      </c>
      <c r="U814" t="s">
        <v>4494</v>
      </c>
      <c r="V814">
        <v>534749</v>
      </c>
    </row>
    <row r="815" spans="13:22" ht="12.75" customHeight="1">
      <c r="M815" s="361">
        <f>IF(ISNUMBER(SEARCH(ZAKL_DATA!$B$29,N815)),MAX($M$2:M814)+1,0)</f>
        <v>0</v>
      </c>
      <c r="N815" s="387" t="s">
        <v>2496</v>
      </c>
      <c r="O815" s="389" t="s">
        <v>3469</v>
      </c>
      <c r="P815" s="362"/>
      <c r="Q815" s="345" t="str">
        <f>IFERROR(VLOOKUP(ROWS($Q$3:Q815),$M$3:$N$1699,2,0),"")</f>
        <v/>
      </c>
      <c r="S815" t="str">
        <f>IF(ISNUMBER(SEARCH(ZAKL_DATA!$B$18,FU!$U815)),U815,"")</f>
        <v/>
      </c>
      <c r="T815" t="str">
        <f t="array" ref="T815">IFERROR(INDEX($S$3:$S$6255,SMALL(IF(ISNUMBER(SEARCH("",$S$3:$S$6255)),ROW($S$1:$S$6253),""),ROW(S813))),"")</f>
        <v/>
      </c>
      <c r="U815" t="s">
        <v>4494</v>
      </c>
      <c r="V815">
        <v>534757</v>
      </c>
    </row>
    <row r="816" spans="13:22" ht="12.75" customHeight="1">
      <c r="M816" s="361">
        <f>IF(ISNUMBER(SEARCH(ZAKL_DATA!$B$29,N816)),MAX($M$2:M815)+1,0)</f>
        <v>0</v>
      </c>
      <c r="N816" s="387" t="s">
        <v>2498</v>
      </c>
      <c r="O816" s="389" t="s">
        <v>3470</v>
      </c>
      <c r="P816" s="362"/>
      <c r="Q816" s="345" t="str">
        <f>IFERROR(VLOOKUP(ROWS($Q$3:Q816),$M$3:$N$1699,2,0),"")</f>
        <v/>
      </c>
      <c r="S816" t="str">
        <f>IF(ISNUMBER(SEARCH(ZAKL_DATA!$B$18,FU!$U816)),U816,"")</f>
        <v/>
      </c>
      <c r="T816" t="str">
        <f t="array" ref="T816">IFERROR(INDEX($S$3:$S$6255,SMALL(IF(ISNUMBER(SEARCH("",$S$3:$S$6255)),ROW($S$1:$S$6253),""),ROW(S814))),"")</f>
        <v/>
      </c>
      <c r="U816" t="s">
        <v>4495</v>
      </c>
      <c r="V816">
        <v>534765</v>
      </c>
    </row>
    <row r="817" spans="13:22" ht="12.75" customHeight="1">
      <c r="M817" s="361">
        <f>IF(ISNUMBER(SEARCH(ZAKL_DATA!$B$29,N817)),MAX($M$2:M816)+1,0)</f>
        <v>0</v>
      </c>
      <c r="N817" s="387" t="s">
        <v>2499</v>
      </c>
      <c r="O817" s="389" t="s">
        <v>3471</v>
      </c>
      <c r="P817" s="362"/>
      <c r="Q817" s="345" t="str">
        <f>IFERROR(VLOOKUP(ROWS($Q$3:Q817),$M$3:$N$1699,2,0),"")</f>
        <v/>
      </c>
      <c r="S817" t="str">
        <f>IF(ISNUMBER(SEARCH(ZAKL_DATA!$B$18,FU!$U817)),U817,"")</f>
        <v/>
      </c>
      <c r="T817" t="str">
        <f t="array" ref="T817">IFERROR(INDEX($S$3:$S$6255,SMALL(IF(ISNUMBER(SEARCH("",$S$3:$S$6255)),ROW($S$1:$S$6253),""),ROW(S815))),"")</f>
        <v/>
      </c>
      <c r="U817" t="s">
        <v>4496</v>
      </c>
      <c r="V817">
        <v>534773</v>
      </c>
    </row>
    <row r="818" spans="13:22" ht="12.75" customHeight="1">
      <c r="M818" s="361">
        <f>IF(ISNUMBER(SEARCH(ZAKL_DATA!$B$29,N818)),MAX($M$2:M817)+1,0)</f>
        <v>0</v>
      </c>
      <c r="N818" s="387" t="s">
        <v>3472</v>
      </c>
      <c r="O818" s="389" t="s">
        <v>3473</v>
      </c>
      <c r="P818" s="362"/>
      <c r="Q818" s="345" t="str">
        <f>IFERROR(VLOOKUP(ROWS($Q$3:Q818),$M$3:$N$1699,2,0),"")</f>
        <v/>
      </c>
      <c r="S818" t="str">
        <f>IF(ISNUMBER(SEARCH(ZAKL_DATA!$B$18,FU!$U818)),U818,"")</f>
        <v/>
      </c>
      <c r="T818" t="str">
        <f t="array" ref="T818">IFERROR(INDEX($S$3:$S$6255,SMALL(IF(ISNUMBER(SEARCH("",$S$3:$S$6255)),ROW($S$1:$S$6253),""),ROW(S816))),"")</f>
        <v/>
      </c>
      <c r="U818" t="s">
        <v>4497</v>
      </c>
      <c r="V818">
        <v>534781</v>
      </c>
    </row>
    <row r="819" spans="13:22" ht="12.75" customHeight="1">
      <c r="M819" s="361">
        <f>IF(ISNUMBER(SEARCH(ZAKL_DATA!$B$29,N819)),MAX($M$2:M818)+1,0)</f>
        <v>0</v>
      </c>
      <c r="N819" s="387" t="s">
        <v>3474</v>
      </c>
      <c r="O819" s="389" t="s">
        <v>3475</v>
      </c>
      <c r="P819" s="362"/>
      <c r="Q819" s="345" t="str">
        <f>IFERROR(VLOOKUP(ROWS($Q$3:Q819),$M$3:$N$1699,2,0),"")</f>
        <v/>
      </c>
      <c r="S819" t="str">
        <f>IF(ISNUMBER(SEARCH(ZAKL_DATA!$B$18,FU!$U819)),U819,"")</f>
        <v/>
      </c>
      <c r="T819" t="str">
        <f t="array" ref="T819">IFERROR(INDEX($S$3:$S$6255,SMALL(IF(ISNUMBER(SEARCH("",$S$3:$S$6255)),ROW($S$1:$S$6253),""),ROW(S817))),"")</f>
        <v/>
      </c>
      <c r="U819" t="s">
        <v>4498</v>
      </c>
      <c r="V819">
        <v>534790</v>
      </c>
    </row>
    <row r="820" spans="13:22" ht="12.75" customHeight="1">
      <c r="M820" s="361">
        <f>IF(ISNUMBER(SEARCH(ZAKL_DATA!$B$29,N820)),MAX($M$2:M819)+1,0)</f>
        <v>0</v>
      </c>
      <c r="N820" s="387" t="s">
        <v>2505</v>
      </c>
      <c r="O820" s="389" t="s">
        <v>3476</v>
      </c>
      <c r="P820" s="362"/>
      <c r="Q820" s="345" t="str">
        <f>IFERROR(VLOOKUP(ROWS($Q$3:Q820),$M$3:$N$1699,2,0),"")</f>
        <v/>
      </c>
      <c r="S820" t="str">
        <f>IF(ISNUMBER(SEARCH(ZAKL_DATA!$B$18,FU!$U820)),U820,"")</f>
        <v/>
      </c>
      <c r="T820" t="str">
        <f t="array" ref="T820">IFERROR(INDEX($S$3:$S$6255,SMALL(IF(ISNUMBER(SEARCH("",$S$3:$S$6255)),ROW($S$1:$S$6253),""),ROW(S818))),"")</f>
        <v/>
      </c>
      <c r="U820" t="s">
        <v>4499</v>
      </c>
      <c r="V820">
        <v>534803</v>
      </c>
    </row>
    <row r="821" spans="13:22" ht="12.75" customHeight="1">
      <c r="M821" s="361">
        <f>IF(ISNUMBER(SEARCH(ZAKL_DATA!$B$29,N821)),MAX($M$2:M820)+1,0)</f>
        <v>0</v>
      </c>
      <c r="N821" s="387" t="s">
        <v>2506</v>
      </c>
      <c r="O821" s="389" t="s">
        <v>3477</v>
      </c>
      <c r="P821" s="362"/>
      <c r="Q821" s="345" t="str">
        <f>IFERROR(VLOOKUP(ROWS($Q$3:Q821),$M$3:$N$1699,2,0),"")</f>
        <v/>
      </c>
      <c r="S821" t="str">
        <f>IF(ISNUMBER(SEARCH(ZAKL_DATA!$B$18,FU!$U821)),U821,"")</f>
        <v/>
      </c>
      <c r="T821" t="str">
        <f t="array" ref="T821">IFERROR(INDEX($S$3:$S$6255,SMALL(IF(ISNUMBER(SEARCH("",$S$3:$S$6255)),ROW($S$1:$S$6253),""),ROW(S819))),"")</f>
        <v/>
      </c>
      <c r="U821" t="s">
        <v>4500</v>
      </c>
      <c r="V821">
        <v>534811</v>
      </c>
    </row>
    <row r="822" spans="13:22" ht="12.75" customHeight="1">
      <c r="M822" s="361">
        <f>IF(ISNUMBER(SEARCH(ZAKL_DATA!$B$29,N822)),MAX($M$2:M821)+1,0)</f>
        <v>0</v>
      </c>
      <c r="N822" s="387" t="s">
        <v>2507</v>
      </c>
      <c r="O822" s="389" t="s">
        <v>3478</v>
      </c>
      <c r="P822" s="362"/>
      <c r="Q822" s="345" t="str">
        <f>IFERROR(VLOOKUP(ROWS($Q$3:Q822),$M$3:$N$1699,2,0),"")</f>
        <v/>
      </c>
      <c r="S822" t="str">
        <f>IF(ISNUMBER(SEARCH(ZAKL_DATA!$B$18,FU!$U822)),U822,"")</f>
        <v/>
      </c>
      <c r="T822" t="str">
        <f t="array" ref="T822">IFERROR(INDEX($S$3:$S$6255,SMALL(IF(ISNUMBER(SEARCH("",$S$3:$S$6255)),ROW($S$1:$S$6253),""),ROW(S820))),"")</f>
        <v/>
      </c>
      <c r="U822" t="s">
        <v>4501</v>
      </c>
      <c r="V822">
        <v>534820</v>
      </c>
    </row>
    <row r="823" spans="13:22" ht="12.75" customHeight="1">
      <c r="M823" s="361">
        <f>IF(ISNUMBER(SEARCH(ZAKL_DATA!$B$29,N823)),MAX($M$2:M822)+1,0)</f>
        <v>0</v>
      </c>
      <c r="N823" s="387" t="s">
        <v>2508</v>
      </c>
      <c r="O823" s="389" t="s">
        <v>3479</v>
      </c>
      <c r="P823" s="362"/>
      <c r="Q823" s="345" t="str">
        <f>IFERROR(VLOOKUP(ROWS($Q$3:Q823),$M$3:$N$1699,2,0),"")</f>
        <v/>
      </c>
      <c r="S823" t="str">
        <f>IF(ISNUMBER(SEARCH(ZAKL_DATA!$B$18,FU!$U823)),U823,"")</f>
        <v/>
      </c>
      <c r="T823" t="str">
        <f t="array" ref="T823">IFERROR(INDEX($S$3:$S$6255,SMALL(IF(ISNUMBER(SEARCH("",$S$3:$S$6255)),ROW($S$1:$S$6253),""),ROW(S821))),"")</f>
        <v/>
      </c>
      <c r="U823" t="s">
        <v>4502</v>
      </c>
      <c r="V823">
        <v>534838</v>
      </c>
    </row>
    <row r="824" spans="13:22" ht="12.75" customHeight="1">
      <c r="M824" s="361">
        <f>IF(ISNUMBER(SEARCH(ZAKL_DATA!$B$29,N824)),MAX($M$2:M823)+1,0)</f>
        <v>0</v>
      </c>
      <c r="N824" s="387" t="s">
        <v>2510</v>
      </c>
      <c r="O824" s="389" t="s">
        <v>3480</v>
      </c>
      <c r="P824" s="362"/>
      <c r="Q824" s="345" t="str">
        <f>IFERROR(VLOOKUP(ROWS($Q$3:Q824),$M$3:$N$1699,2,0),"")</f>
        <v/>
      </c>
      <c r="S824" t="str">
        <f>IF(ISNUMBER(SEARCH(ZAKL_DATA!$B$18,FU!$U824)),U824,"")</f>
        <v/>
      </c>
      <c r="T824" t="str">
        <f t="array" ref="T824">IFERROR(INDEX($S$3:$S$6255,SMALL(IF(ISNUMBER(SEARCH("",$S$3:$S$6255)),ROW($S$1:$S$6253),""),ROW(S822))),"")</f>
        <v/>
      </c>
      <c r="U824" t="s">
        <v>4503</v>
      </c>
      <c r="V824">
        <v>534846</v>
      </c>
    </row>
    <row r="825" spans="13:22" ht="12.75" customHeight="1">
      <c r="M825" s="361">
        <f>IF(ISNUMBER(SEARCH(ZAKL_DATA!$B$29,N825)),MAX($M$2:M824)+1,0)</f>
        <v>0</v>
      </c>
      <c r="N825" s="387" t="s">
        <v>2511</v>
      </c>
      <c r="O825" s="389" t="s">
        <v>3481</v>
      </c>
      <c r="P825" s="362"/>
      <c r="Q825" s="345" t="str">
        <f>IFERROR(VLOOKUP(ROWS($Q$3:Q825),$M$3:$N$1699,2,0),"")</f>
        <v/>
      </c>
      <c r="S825" t="str">
        <f>IF(ISNUMBER(SEARCH(ZAKL_DATA!$B$18,FU!$U825)),U825,"")</f>
        <v/>
      </c>
      <c r="T825" t="str">
        <f t="array" ref="T825">IFERROR(INDEX($S$3:$S$6255,SMALL(IF(ISNUMBER(SEARCH("",$S$3:$S$6255)),ROW($S$1:$S$6253),""),ROW(S823))),"")</f>
        <v/>
      </c>
      <c r="U825" t="s">
        <v>4504</v>
      </c>
      <c r="V825">
        <v>534854</v>
      </c>
    </row>
    <row r="826" spans="13:22" ht="12.75" customHeight="1">
      <c r="M826" s="361">
        <f>IF(ISNUMBER(SEARCH(ZAKL_DATA!$B$29,N826)),MAX($M$2:M825)+1,0)</f>
        <v>0</v>
      </c>
      <c r="N826" s="387" t="s">
        <v>2513</v>
      </c>
      <c r="O826" s="389" t="s">
        <v>3482</v>
      </c>
      <c r="P826" s="362"/>
      <c r="Q826" s="345" t="str">
        <f>IFERROR(VLOOKUP(ROWS($Q$3:Q826),$M$3:$N$1699,2,0),"")</f>
        <v/>
      </c>
      <c r="S826" t="str">
        <f>IF(ISNUMBER(SEARCH(ZAKL_DATA!$B$18,FU!$U826)),U826,"")</f>
        <v/>
      </c>
      <c r="T826" t="str">
        <f t="array" ref="T826">IFERROR(INDEX($S$3:$S$6255,SMALL(IF(ISNUMBER(SEARCH("",$S$3:$S$6255)),ROW($S$1:$S$6253),""),ROW(S824))),"")</f>
        <v/>
      </c>
      <c r="U826" t="s">
        <v>4505</v>
      </c>
      <c r="V826">
        <v>534862</v>
      </c>
    </row>
    <row r="827" spans="13:22" ht="12.75" customHeight="1">
      <c r="M827" s="361">
        <f>IF(ISNUMBER(SEARCH(ZAKL_DATA!$B$29,N827)),MAX($M$2:M826)+1,0)</f>
        <v>0</v>
      </c>
      <c r="N827" s="387" t="s">
        <v>2514</v>
      </c>
      <c r="O827" s="389" t="s">
        <v>3483</v>
      </c>
      <c r="P827" s="362"/>
      <c r="Q827" s="345" t="str">
        <f>IFERROR(VLOOKUP(ROWS($Q$3:Q827),$M$3:$N$1699,2,0),"")</f>
        <v/>
      </c>
      <c r="S827" t="str">
        <f>IF(ISNUMBER(SEARCH(ZAKL_DATA!$B$18,FU!$U827)),U827,"")</f>
        <v/>
      </c>
      <c r="T827" t="str">
        <f t="array" ref="T827">IFERROR(INDEX($S$3:$S$6255,SMALL(IF(ISNUMBER(SEARCH("",$S$3:$S$6255)),ROW($S$1:$S$6253),""),ROW(S825))),"")</f>
        <v/>
      </c>
      <c r="U827" t="s">
        <v>4506</v>
      </c>
      <c r="V827">
        <v>534871</v>
      </c>
    </row>
    <row r="828" spans="13:22" ht="12.75" customHeight="1">
      <c r="M828" s="361">
        <f>IF(ISNUMBER(SEARCH(ZAKL_DATA!$B$29,N828)),MAX($M$2:M827)+1,0)</f>
        <v>0</v>
      </c>
      <c r="N828" s="387" t="s">
        <v>2516</v>
      </c>
      <c r="O828" s="389" t="s">
        <v>3484</v>
      </c>
      <c r="P828" s="362"/>
      <c r="Q828" s="345" t="str">
        <f>IFERROR(VLOOKUP(ROWS($Q$3:Q828),$M$3:$N$1699,2,0),"")</f>
        <v/>
      </c>
      <c r="S828" t="str">
        <f>IF(ISNUMBER(SEARCH(ZAKL_DATA!$B$18,FU!$U828)),U828,"")</f>
        <v/>
      </c>
      <c r="T828" t="str">
        <f t="array" ref="T828">IFERROR(INDEX($S$3:$S$6255,SMALL(IF(ISNUMBER(SEARCH("",$S$3:$S$6255)),ROW($S$1:$S$6253),""),ROW(S826))),"")</f>
        <v/>
      </c>
      <c r="U828" t="s">
        <v>4506</v>
      </c>
      <c r="V828">
        <v>534889</v>
      </c>
    </row>
    <row r="829" spans="13:22" ht="12.75" customHeight="1">
      <c r="M829" s="361">
        <f>IF(ISNUMBER(SEARCH(ZAKL_DATA!$B$29,N829)),MAX($M$2:M828)+1,0)</f>
        <v>0</v>
      </c>
      <c r="N829" s="387" t="s">
        <v>2517</v>
      </c>
      <c r="O829" s="389" t="s">
        <v>3485</v>
      </c>
      <c r="P829" s="362"/>
      <c r="Q829" s="345" t="str">
        <f>IFERROR(VLOOKUP(ROWS($Q$3:Q829),$M$3:$N$1699,2,0),"")</f>
        <v/>
      </c>
      <c r="S829" t="str">
        <f>IF(ISNUMBER(SEARCH(ZAKL_DATA!$B$18,FU!$U829)),U829,"")</f>
        <v/>
      </c>
      <c r="T829" t="str">
        <f t="array" ref="T829">IFERROR(INDEX($S$3:$S$6255,SMALL(IF(ISNUMBER(SEARCH("",$S$3:$S$6255)),ROW($S$1:$S$6253),""),ROW(S827))),"")</f>
        <v/>
      </c>
      <c r="U829" t="s">
        <v>4507</v>
      </c>
      <c r="V829">
        <v>534897</v>
      </c>
    </row>
    <row r="830" spans="13:22" ht="12.75" customHeight="1">
      <c r="M830" s="361">
        <f>IF(ISNUMBER(SEARCH(ZAKL_DATA!$B$29,N830)),MAX($M$2:M829)+1,0)</f>
        <v>0</v>
      </c>
      <c r="N830" s="387" t="s">
        <v>3486</v>
      </c>
      <c r="O830" s="389" t="s">
        <v>3487</v>
      </c>
      <c r="P830" s="362"/>
      <c r="Q830" s="345" t="str">
        <f>IFERROR(VLOOKUP(ROWS($Q$3:Q830),$M$3:$N$1699,2,0),"")</f>
        <v/>
      </c>
      <c r="S830" t="str">
        <f>IF(ISNUMBER(SEARCH(ZAKL_DATA!$B$18,FU!$U830)),U830,"")</f>
        <v/>
      </c>
      <c r="T830" t="str">
        <f t="array" ref="T830">IFERROR(INDEX($S$3:$S$6255,SMALL(IF(ISNUMBER(SEARCH("",$S$3:$S$6255)),ROW($S$1:$S$6253),""),ROW(S828))),"")</f>
        <v/>
      </c>
      <c r="U830" t="s">
        <v>4508</v>
      </c>
      <c r="V830">
        <v>534901</v>
      </c>
    </row>
    <row r="831" spans="13:22" ht="12.75" customHeight="1">
      <c r="M831" s="361">
        <f>IF(ISNUMBER(SEARCH(ZAKL_DATA!$B$29,N831)),MAX($M$2:M830)+1,0)</f>
        <v>0</v>
      </c>
      <c r="N831" s="387" t="s">
        <v>2527</v>
      </c>
      <c r="O831" s="389" t="s">
        <v>3488</v>
      </c>
      <c r="P831" s="362"/>
      <c r="Q831" s="345" t="str">
        <f>IFERROR(VLOOKUP(ROWS($Q$3:Q831),$M$3:$N$1699,2,0),"")</f>
        <v/>
      </c>
      <c r="S831" t="str">
        <f>IF(ISNUMBER(SEARCH(ZAKL_DATA!$B$18,FU!$U831)),U831,"")</f>
        <v/>
      </c>
      <c r="T831" t="str">
        <f t="array" ref="T831">IFERROR(INDEX($S$3:$S$6255,SMALL(IF(ISNUMBER(SEARCH("",$S$3:$S$6255)),ROW($S$1:$S$6253),""),ROW(S829))),"")</f>
        <v/>
      </c>
      <c r="U831" t="s">
        <v>4509</v>
      </c>
      <c r="V831">
        <v>534919</v>
      </c>
    </row>
    <row r="832" spans="13:22" ht="12.75" customHeight="1">
      <c r="M832" s="361">
        <f>IF(ISNUMBER(SEARCH(ZAKL_DATA!$B$29,N832)),MAX($M$2:M831)+1,0)</f>
        <v>0</v>
      </c>
      <c r="N832" s="387" t="s">
        <v>2528</v>
      </c>
      <c r="O832" s="389" t="s">
        <v>3489</v>
      </c>
      <c r="P832" s="362"/>
      <c r="Q832" s="345" t="str">
        <f>IFERROR(VLOOKUP(ROWS($Q$3:Q832),$M$3:$N$1699,2,0),"")</f>
        <v/>
      </c>
      <c r="S832" t="str">
        <f>IF(ISNUMBER(SEARCH(ZAKL_DATA!$B$18,FU!$U832)),U832,"")</f>
        <v/>
      </c>
      <c r="T832" t="str">
        <f t="array" ref="T832">IFERROR(INDEX($S$3:$S$6255,SMALL(IF(ISNUMBER(SEARCH("",$S$3:$S$6255)),ROW($S$1:$S$6253),""),ROW(S830))),"")</f>
        <v/>
      </c>
      <c r="U832" t="s">
        <v>4510</v>
      </c>
      <c r="V832">
        <v>534927</v>
      </c>
    </row>
    <row r="833" spans="13:22" ht="12.75" customHeight="1">
      <c r="M833" s="361">
        <f>IF(ISNUMBER(SEARCH(ZAKL_DATA!$B$29,N833)),MAX($M$2:M832)+1,0)</f>
        <v>0</v>
      </c>
      <c r="N833" s="387" t="s">
        <v>2530</v>
      </c>
      <c r="O833" s="389" t="s">
        <v>3490</v>
      </c>
      <c r="P833" s="362"/>
      <c r="Q833" s="345" t="str">
        <f>IFERROR(VLOOKUP(ROWS($Q$3:Q833),$M$3:$N$1699,2,0),"")</f>
        <v/>
      </c>
      <c r="S833" t="str">
        <f>IF(ISNUMBER(SEARCH(ZAKL_DATA!$B$18,FU!$U833)),U833,"")</f>
        <v/>
      </c>
      <c r="T833" t="str">
        <f t="array" ref="T833">IFERROR(INDEX($S$3:$S$6255,SMALL(IF(ISNUMBER(SEARCH("",$S$3:$S$6255)),ROW($S$1:$S$6253),""),ROW(S831))),"")</f>
        <v/>
      </c>
      <c r="U833" t="s">
        <v>4511</v>
      </c>
      <c r="V833">
        <v>534935</v>
      </c>
    </row>
    <row r="834" spans="13:22" ht="12.75" customHeight="1">
      <c r="M834" s="361">
        <f>IF(ISNUMBER(SEARCH(ZAKL_DATA!$B$29,N834)),MAX($M$2:M833)+1,0)</f>
        <v>0</v>
      </c>
      <c r="N834" s="387" t="s">
        <v>2531</v>
      </c>
      <c r="O834" s="389" t="s">
        <v>3491</v>
      </c>
      <c r="P834" s="362"/>
      <c r="Q834" s="345" t="str">
        <f>IFERROR(VLOOKUP(ROWS($Q$3:Q834),$M$3:$N$1699,2,0),"")</f>
        <v/>
      </c>
      <c r="S834" t="str">
        <f>IF(ISNUMBER(SEARCH(ZAKL_DATA!$B$18,FU!$U834)),U834,"")</f>
        <v/>
      </c>
      <c r="T834" t="str">
        <f t="array" ref="T834">IFERROR(INDEX($S$3:$S$6255,SMALL(IF(ISNUMBER(SEARCH("",$S$3:$S$6255)),ROW($S$1:$S$6253),""),ROW(S832))),"")</f>
        <v/>
      </c>
      <c r="U834" t="s">
        <v>4512</v>
      </c>
      <c r="V834">
        <v>534943</v>
      </c>
    </row>
    <row r="835" spans="13:22" ht="12.75" customHeight="1">
      <c r="M835" s="361">
        <f>IF(ISNUMBER(SEARCH(ZAKL_DATA!$B$29,N835)),MAX($M$2:M834)+1,0)</f>
        <v>0</v>
      </c>
      <c r="N835" s="387" t="s">
        <v>2532</v>
      </c>
      <c r="O835" s="389" t="s">
        <v>3492</v>
      </c>
      <c r="P835" s="362"/>
      <c r="Q835" s="345" t="str">
        <f>IFERROR(VLOOKUP(ROWS($Q$3:Q835),$M$3:$N$1699,2,0),"")</f>
        <v/>
      </c>
      <c r="S835" t="str">
        <f>IF(ISNUMBER(SEARCH(ZAKL_DATA!$B$18,FU!$U835)),U835,"")</f>
        <v/>
      </c>
      <c r="T835" t="str">
        <f t="array" ref="T835">IFERROR(INDEX($S$3:$S$6255,SMALL(IF(ISNUMBER(SEARCH("",$S$3:$S$6255)),ROW($S$1:$S$6253),""),ROW(S833))),"")</f>
        <v/>
      </c>
      <c r="U835" t="s">
        <v>4513</v>
      </c>
      <c r="V835">
        <v>534951</v>
      </c>
    </row>
    <row r="836" spans="13:22" ht="12.75" customHeight="1">
      <c r="M836" s="361">
        <f>IF(ISNUMBER(SEARCH(ZAKL_DATA!$B$29,N836)),MAX($M$2:M835)+1,0)</f>
        <v>0</v>
      </c>
      <c r="N836" s="387" t="s">
        <v>2533</v>
      </c>
      <c r="O836" s="389" t="s">
        <v>3493</v>
      </c>
      <c r="P836" s="362"/>
      <c r="Q836" s="345" t="str">
        <f>IFERROR(VLOOKUP(ROWS($Q$3:Q836),$M$3:$N$1699,2,0),"")</f>
        <v/>
      </c>
      <c r="S836" t="str">
        <f>IF(ISNUMBER(SEARCH(ZAKL_DATA!$B$18,FU!$U836)),U836,"")</f>
        <v/>
      </c>
      <c r="T836" t="str">
        <f t="array" ref="T836">IFERROR(INDEX($S$3:$S$6255,SMALL(IF(ISNUMBER(SEARCH("",$S$3:$S$6255)),ROW($S$1:$S$6253),""),ROW(S834))),"")</f>
        <v/>
      </c>
      <c r="U836" t="s">
        <v>4514</v>
      </c>
      <c r="V836">
        <v>534960</v>
      </c>
    </row>
    <row r="837" spans="13:22" ht="12.75" customHeight="1">
      <c r="M837" s="361">
        <f>IF(ISNUMBER(SEARCH(ZAKL_DATA!$B$29,N837)),MAX($M$2:M836)+1,0)</f>
        <v>0</v>
      </c>
      <c r="N837" s="387" t="s">
        <v>2534</v>
      </c>
      <c r="O837" s="389" t="s">
        <v>3494</v>
      </c>
      <c r="P837" s="362"/>
      <c r="Q837" s="345" t="str">
        <f>IFERROR(VLOOKUP(ROWS($Q$3:Q837),$M$3:$N$1699,2,0),"")</f>
        <v/>
      </c>
      <c r="S837" t="str">
        <f>IF(ISNUMBER(SEARCH(ZAKL_DATA!$B$18,FU!$U837)),U837,"")</f>
        <v/>
      </c>
      <c r="T837" t="str">
        <f t="array" ref="T837">IFERROR(INDEX($S$3:$S$6255,SMALL(IF(ISNUMBER(SEARCH("",$S$3:$S$6255)),ROW($S$1:$S$6253),""),ROW(S835))),"")</f>
        <v/>
      </c>
      <c r="U837" t="s">
        <v>4515</v>
      </c>
      <c r="V837">
        <v>534978</v>
      </c>
    </row>
    <row r="838" spans="13:22" ht="12.75" customHeight="1">
      <c r="M838" s="361">
        <f>IF(ISNUMBER(SEARCH(ZAKL_DATA!$B$29,N838)),MAX($M$2:M837)+1,0)</f>
        <v>0</v>
      </c>
      <c r="N838" s="387" t="s">
        <v>2535</v>
      </c>
      <c r="O838" s="389" t="s">
        <v>3495</v>
      </c>
      <c r="P838" s="362"/>
      <c r="Q838" s="345" t="str">
        <f>IFERROR(VLOOKUP(ROWS($Q$3:Q838),$M$3:$N$1699,2,0),"")</f>
        <v/>
      </c>
      <c r="S838" t="str">
        <f>IF(ISNUMBER(SEARCH(ZAKL_DATA!$B$18,FU!$U838)),U838,"")</f>
        <v/>
      </c>
      <c r="T838" t="str">
        <f t="array" ref="T838">IFERROR(INDEX($S$3:$S$6255,SMALL(IF(ISNUMBER(SEARCH("",$S$3:$S$6255)),ROW($S$1:$S$6253),""),ROW(S836))),"")</f>
        <v/>
      </c>
      <c r="U838" t="s">
        <v>4516</v>
      </c>
      <c r="V838">
        <v>534986</v>
      </c>
    </row>
    <row r="839" spans="13:22" ht="12.75" customHeight="1">
      <c r="M839" s="361">
        <f>IF(ISNUMBER(SEARCH(ZAKL_DATA!$B$29,N839)),MAX($M$2:M838)+1,0)</f>
        <v>0</v>
      </c>
      <c r="N839" s="387" t="s">
        <v>2537</v>
      </c>
      <c r="O839" s="389" t="s">
        <v>3496</v>
      </c>
      <c r="P839" s="362"/>
      <c r="Q839" s="345" t="str">
        <f>IFERROR(VLOOKUP(ROWS($Q$3:Q839),$M$3:$N$1699,2,0),"")</f>
        <v/>
      </c>
      <c r="S839" t="str">
        <f>IF(ISNUMBER(SEARCH(ZAKL_DATA!$B$18,FU!$U839)),U839,"")</f>
        <v/>
      </c>
      <c r="T839" t="str">
        <f t="array" ref="T839">IFERROR(INDEX($S$3:$S$6255,SMALL(IF(ISNUMBER(SEARCH("",$S$3:$S$6255)),ROW($S$1:$S$6253),""),ROW(S837))),"")</f>
        <v/>
      </c>
      <c r="U839" t="s">
        <v>4517</v>
      </c>
      <c r="V839">
        <v>534994</v>
      </c>
    </row>
    <row r="840" spans="13:22" ht="12.75" customHeight="1">
      <c r="M840" s="361">
        <f>IF(ISNUMBER(SEARCH(ZAKL_DATA!$B$29,N840)),MAX($M$2:M839)+1,0)</f>
        <v>0</v>
      </c>
      <c r="N840" s="387" t="s">
        <v>2538</v>
      </c>
      <c r="O840" s="389" t="s">
        <v>3497</v>
      </c>
      <c r="P840" s="362"/>
      <c r="Q840" s="345" t="str">
        <f>IFERROR(VLOOKUP(ROWS($Q$3:Q840),$M$3:$N$1699,2,0),"")</f>
        <v/>
      </c>
      <c r="S840" t="str">
        <f>IF(ISNUMBER(SEARCH(ZAKL_DATA!$B$18,FU!$U840)),U840,"")</f>
        <v/>
      </c>
      <c r="T840" t="str">
        <f t="array" ref="T840">IFERROR(INDEX($S$3:$S$6255,SMALL(IF(ISNUMBER(SEARCH("",$S$3:$S$6255)),ROW($S$1:$S$6253),""),ROW(S838))),"")</f>
        <v/>
      </c>
      <c r="U840" t="s">
        <v>4518</v>
      </c>
      <c r="V840">
        <v>535001</v>
      </c>
    </row>
    <row r="841" spans="13:22" ht="12.75" customHeight="1">
      <c r="M841" s="361">
        <f>IF(ISNUMBER(SEARCH(ZAKL_DATA!$B$29,N841)),MAX($M$2:M840)+1,0)</f>
        <v>0</v>
      </c>
      <c r="N841" s="387" t="s">
        <v>2539</v>
      </c>
      <c r="O841" s="389" t="s">
        <v>3498</v>
      </c>
      <c r="P841" s="362"/>
      <c r="Q841" s="345" t="str">
        <f>IFERROR(VLOOKUP(ROWS($Q$3:Q841),$M$3:$N$1699,2,0),"")</f>
        <v/>
      </c>
      <c r="S841" t="str">
        <f>IF(ISNUMBER(SEARCH(ZAKL_DATA!$B$18,FU!$U841)),U841,"")</f>
        <v/>
      </c>
      <c r="T841" t="str">
        <f t="array" ref="T841">IFERROR(INDEX($S$3:$S$6255,SMALL(IF(ISNUMBER(SEARCH("",$S$3:$S$6255)),ROW($S$1:$S$6253),""),ROW(S839))),"")</f>
        <v/>
      </c>
      <c r="U841" t="s">
        <v>4519</v>
      </c>
      <c r="V841">
        <v>535010</v>
      </c>
    </row>
    <row r="842" spans="13:22" ht="12.75" customHeight="1">
      <c r="M842" s="361">
        <f>IF(ISNUMBER(SEARCH(ZAKL_DATA!$B$29,N842)),MAX($M$2:M841)+1,0)</f>
        <v>0</v>
      </c>
      <c r="N842" s="387" t="s">
        <v>2540</v>
      </c>
      <c r="O842" s="389" t="s">
        <v>3499</v>
      </c>
      <c r="P842" s="362"/>
      <c r="Q842" s="345" t="str">
        <f>IFERROR(VLOOKUP(ROWS($Q$3:Q842),$M$3:$N$1699,2,0),"")</f>
        <v/>
      </c>
      <c r="S842" t="str">
        <f>IF(ISNUMBER(SEARCH(ZAKL_DATA!$B$18,FU!$U842)),U842,"")</f>
        <v/>
      </c>
      <c r="T842" t="str">
        <f t="array" ref="T842">IFERROR(INDEX($S$3:$S$6255,SMALL(IF(ISNUMBER(SEARCH("",$S$3:$S$6255)),ROW($S$1:$S$6253),""),ROW(S840))),"")</f>
        <v/>
      </c>
      <c r="U842" t="s">
        <v>4520</v>
      </c>
      <c r="V842">
        <v>535028</v>
      </c>
    </row>
    <row r="843" spans="13:22" ht="12.75" customHeight="1">
      <c r="M843" s="361">
        <f>IF(ISNUMBER(SEARCH(ZAKL_DATA!$B$29,N843)),MAX($M$2:M842)+1,0)</f>
        <v>0</v>
      </c>
      <c r="N843" s="387" t="s">
        <v>2541</v>
      </c>
      <c r="O843" s="389" t="s">
        <v>3500</v>
      </c>
      <c r="P843" s="362"/>
      <c r="Q843" s="345" t="str">
        <f>IFERROR(VLOOKUP(ROWS($Q$3:Q843),$M$3:$N$1699,2,0),"")</f>
        <v/>
      </c>
      <c r="S843" t="str">
        <f>IF(ISNUMBER(SEARCH(ZAKL_DATA!$B$18,FU!$U843)),U843,"")</f>
        <v/>
      </c>
      <c r="T843" t="str">
        <f t="array" ref="T843">IFERROR(INDEX($S$3:$S$6255,SMALL(IF(ISNUMBER(SEARCH("",$S$3:$S$6255)),ROW($S$1:$S$6253),""),ROW(S841))),"")</f>
        <v/>
      </c>
      <c r="U843" t="s">
        <v>4521</v>
      </c>
      <c r="V843">
        <v>535036</v>
      </c>
    </row>
    <row r="844" spans="13:22" ht="12.75" customHeight="1">
      <c r="M844" s="361">
        <f>IF(ISNUMBER(SEARCH(ZAKL_DATA!$B$29,N844)),MAX($M$2:M843)+1,0)</f>
        <v>0</v>
      </c>
      <c r="N844" s="387" t="s">
        <v>3501</v>
      </c>
      <c r="O844" s="389" t="s">
        <v>3007</v>
      </c>
      <c r="P844" s="362"/>
      <c r="Q844" s="345" t="str">
        <f>IFERROR(VLOOKUP(ROWS($Q$3:Q844),$M$3:$N$1699,2,0),"")</f>
        <v/>
      </c>
      <c r="S844" t="str">
        <f>IF(ISNUMBER(SEARCH(ZAKL_DATA!$B$18,FU!$U844)),U844,"")</f>
        <v/>
      </c>
      <c r="T844" t="str">
        <f t="array" ref="T844">IFERROR(INDEX($S$3:$S$6255,SMALL(IF(ISNUMBER(SEARCH("",$S$3:$S$6255)),ROW($S$1:$S$6253),""),ROW(S842))),"")</f>
        <v/>
      </c>
      <c r="U844" t="s">
        <v>4522</v>
      </c>
      <c r="V844">
        <v>535044</v>
      </c>
    </row>
    <row r="845" spans="13:22" ht="12.75" customHeight="1">
      <c r="M845" s="361">
        <f>IF(ISNUMBER(SEARCH(ZAKL_DATA!$B$29,N845)),MAX($M$2:M844)+1,0)</f>
        <v>0</v>
      </c>
      <c r="N845" s="387" t="s">
        <v>1797</v>
      </c>
      <c r="O845" s="389" t="s">
        <v>3502</v>
      </c>
      <c r="P845" s="362"/>
      <c r="Q845" s="345" t="str">
        <f>IFERROR(VLOOKUP(ROWS($Q$3:Q845),$M$3:$N$1699,2,0),"")</f>
        <v/>
      </c>
      <c r="S845" t="str">
        <f>IF(ISNUMBER(SEARCH(ZAKL_DATA!$B$18,FU!$U845)),U845,"")</f>
        <v/>
      </c>
      <c r="T845" t="str">
        <f t="array" ref="T845">IFERROR(INDEX($S$3:$S$6255,SMALL(IF(ISNUMBER(SEARCH("",$S$3:$S$6255)),ROW($S$1:$S$6253),""),ROW(S843))),"")</f>
        <v/>
      </c>
      <c r="U845" t="s">
        <v>4523</v>
      </c>
      <c r="V845">
        <v>535052</v>
      </c>
    </row>
    <row r="846" spans="13:22" ht="12.75" customHeight="1">
      <c r="M846" s="361">
        <f>IF(ISNUMBER(SEARCH(ZAKL_DATA!$B$29,N846)),MAX($M$2:M845)+1,0)</f>
        <v>0</v>
      </c>
      <c r="N846" s="387" t="s">
        <v>1798</v>
      </c>
      <c r="O846" s="389" t="s">
        <v>3503</v>
      </c>
      <c r="P846" s="362"/>
      <c r="Q846" s="345" t="str">
        <f>IFERROR(VLOOKUP(ROWS($Q$3:Q846),$M$3:$N$1699,2,0),"")</f>
        <v/>
      </c>
      <c r="S846" t="str">
        <f>IF(ISNUMBER(SEARCH(ZAKL_DATA!$B$18,FU!$U846)),U846,"")</f>
        <v/>
      </c>
      <c r="T846" t="str">
        <f t="array" ref="T846">IFERROR(INDEX($S$3:$S$6255,SMALL(IF(ISNUMBER(SEARCH("",$S$3:$S$6255)),ROW($S$1:$S$6253),""),ROW(S844))),"")</f>
        <v/>
      </c>
      <c r="U846" t="s">
        <v>4524</v>
      </c>
      <c r="V846">
        <v>535061</v>
      </c>
    </row>
    <row r="847" spans="13:22" ht="12.75" customHeight="1">
      <c r="M847" s="361">
        <f>IF(ISNUMBER(SEARCH(ZAKL_DATA!$B$29,N847)),MAX($M$2:M846)+1,0)</f>
        <v>0</v>
      </c>
      <c r="N847" s="387" t="s">
        <v>1807</v>
      </c>
      <c r="O847" s="389" t="s">
        <v>3504</v>
      </c>
      <c r="P847" s="362"/>
      <c r="Q847" s="345" t="str">
        <f>IFERROR(VLOOKUP(ROWS($Q$3:Q847),$M$3:$N$1699,2,0),"")</f>
        <v/>
      </c>
      <c r="S847" t="str">
        <f>IF(ISNUMBER(SEARCH(ZAKL_DATA!$B$18,FU!$U847)),U847,"")</f>
        <v/>
      </c>
      <c r="T847" t="str">
        <f t="array" ref="T847">IFERROR(INDEX($S$3:$S$6255,SMALL(IF(ISNUMBER(SEARCH("",$S$3:$S$6255)),ROW($S$1:$S$6253),""),ROW(S845))),"")</f>
        <v/>
      </c>
      <c r="U847" t="s">
        <v>4525</v>
      </c>
      <c r="V847">
        <v>535079</v>
      </c>
    </row>
    <row r="848" spans="13:22" ht="12.75" customHeight="1">
      <c r="M848" s="361">
        <f>IF(ISNUMBER(SEARCH(ZAKL_DATA!$B$29,N848)),MAX($M$2:M847)+1,0)</f>
        <v>0</v>
      </c>
      <c r="N848" s="387" t="s">
        <v>1808</v>
      </c>
      <c r="O848" s="389" t="s">
        <v>3505</v>
      </c>
      <c r="P848" s="362"/>
      <c r="Q848" s="345" t="str">
        <f>IFERROR(VLOOKUP(ROWS($Q$3:Q848),$M$3:$N$1699,2,0),"")</f>
        <v/>
      </c>
      <c r="S848" t="str">
        <f>IF(ISNUMBER(SEARCH(ZAKL_DATA!$B$18,FU!$U848)),U848,"")</f>
        <v/>
      </c>
      <c r="T848" t="str">
        <f t="array" ref="T848">IFERROR(INDEX($S$3:$S$6255,SMALL(IF(ISNUMBER(SEARCH("",$S$3:$S$6255)),ROW($S$1:$S$6253),""),ROW(S846))),"")</f>
        <v/>
      </c>
      <c r="U848" t="s">
        <v>4526</v>
      </c>
      <c r="V848">
        <v>535087</v>
      </c>
    </row>
    <row r="849" spans="13:22" ht="12.75" customHeight="1">
      <c r="M849" s="361">
        <f>IF(ISNUMBER(SEARCH(ZAKL_DATA!$B$29,N849)),MAX($M$2:M848)+1,0)</f>
        <v>0</v>
      </c>
      <c r="N849" s="387" t="s">
        <v>1809</v>
      </c>
      <c r="O849" s="389" t="s">
        <v>3506</v>
      </c>
      <c r="P849" s="362"/>
      <c r="Q849" s="345" t="str">
        <f>IFERROR(VLOOKUP(ROWS($Q$3:Q849),$M$3:$N$1699,2,0),"")</f>
        <v/>
      </c>
      <c r="S849" t="str">
        <f>IF(ISNUMBER(SEARCH(ZAKL_DATA!$B$18,FU!$U849)),U849,"")</f>
        <v/>
      </c>
      <c r="T849" t="str">
        <f t="array" ref="T849">IFERROR(INDEX($S$3:$S$6255,SMALL(IF(ISNUMBER(SEARCH("",$S$3:$S$6255)),ROW($S$1:$S$6253),""),ROW(S847))),"")</f>
        <v/>
      </c>
      <c r="U849" t="s">
        <v>4527</v>
      </c>
      <c r="V849">
        <v>535095</v>
      </c>
    </row>
    <row r="850" spans="13:22" ht="12.75" customHeight="1">
      <c r="M850" s="361">
        <f>IF(ISNUMBER(SEARCH(ZAKL_DATA!$B$29,N850)),MAX($M$2:M849)+1,0)</f>
        <v>0</v>
      </c>
      <c r="N850" s="387" t="s">
        <v>3507</v>
      </c>
      <c r="O850" s="389" t="s">
        <v>3508</v>
      </c>
      <c r="P850" s="362"/>
      <c r="Q850" s="345" t="str">
        <f>IFERROR(VLOOKUP(ROWS($Q$3:Q850),$M$3:$N$1699,2,0),"")</f>
        <v/>
      </c>
      <c r="S850" t="str">
        <f>IF(ISNUMBER(SEARCH(ZAKL_DATA!$B$18,FU!$U850)),U850,"")</f>
        <v/>
      </c>
      <c r="T850" t="str">
        <f t="array" ref="T850">IFERROR(INDEX($S$3:$S$6255,SMALL(IF(ISNUMBER(SEARCH("",$S$3:$S$6255)),ROW($S$1:$S$6253),""),ROW(S848))),"")</f>
        <v/>
      </c>
      <c r="U850" t="s">
        <v>4528</v>
      </c>
      <c r="V850">
        <v>535109</v>
      </c>
    </row>
    <row r="851" spans="13:22" ht="12.75" customHeight="1">
      <c r="M851" s="361">
        <f>IF(ISNUMBER(SEARCH(ZAKL_DATA!$B$29,N851)),MAX($M$2:M850)+1,0)</f>
        <v>0</v>
      </c>
      <c r="N851" s="387" t="s">
        <v>1832</v>
      </c>
      <c r="O851" s="389" t="s">
        <v>3509</v>
      </c>
      <c r="P851" s="362"/>
      <c r="Q851" s="345" t="str">
        <f>IFERROR(VLOOKUP(ROWS($Q$3:Q851),$M$3:$N$1699,2,0),"")</f>
        <v/>
      </c>
      <c r="S851" t="str">
        <f>IF(ISNUMBER(SEARCH(ZAKL_DATA!$B$18,FU!$U851)),U851,"")</f>
        <v/>
      </c>
      <c r="T851" t="str">
        <f t="array" ref="T851">IFERROR(INDEX($S$3:$S$6255,SMALL(IF(ISNUMBER(SEARCH("",$S$3:$S$6255)),ROW($S$1:$S$6253),""),ROW(S849))),"")</f>
        <v/>
      </c>
      <c r="U851" t="s">
        <v>4529</v>
      </c>
      <c r="V851">
        <v>535117</v>
      </c>
    </row>
    <row r="852" spans="13:22" ht="12.75" customHeight="1">
      <c r="M852" s="361">
        <f>IF(ISNUMBER(SEARCH(ZAKL_DATA!$B$29,N852)),MAX($M$2:M851)+1,0)</f>
        <v>0</v>
      </c>
      <c r="N852" s="387" t="s">
        <v>3510</v>
      </c>
      <c r="O852" s="389" t="s">
        <v>3511</v>
      </c>
      <c r="P852" s="362"/>
      <c r="Q852" s="345" t="str">
        <f>IFERROR(VLOOKUP(ROWS($Q$3:Q852),$M$3:$N$1699,2,0),"")</f>
        <v/>
      </c>
      <c r="S852" t="str">
        <f>IF(ISNUMBER(SEARCH(ZAKL_DATA!$B$18,FU!$U852)),U852,"")</f>
        <v/>
      </c>
      <c r="T852" t="str">
        <f t="array" ref="T852">IFERROR(INDEX($S$3:$S$6255,SMALL(IF(ISNUMBER(SEARCH("",$S$3:$S$6255)),ROW($S$1:$S$6253),""),ROW(S850))),"")</f>
        <v/>
      </c>
      <c r="U852" t="s">
        <v>4530</v>
      </c>
      <c r="V852">
        <v>535125</v>
      </c>
    </row>
    <row r="853" spans="13:22" ht="12.75" customHeight="1">
      <c r="M853" s="361">
        <f>IF(ISNUMBER(SEARCH(ZAKL_DATA!$B$29,N853)),MAX($M$2:M852)+1,0)</f>
        <v>0</v>
      </c>
      <c r="N853" s="387" t="s">
        <v>1844</v>
      </c>
      <c r="O853" s="389" t="s">
        <v>3512</v>
      </c>
      <c r="P853" s="362"/>
      <c r="Q853" s="345" t="str">
        <f>IFERROR(VLOOKUP(ROWS($Q$3:Q853),$M$3:$N$1699,2,0),"")</f>
        <v/>
      </c>
      <c r="S853" t="str">
        <f>IF(ISNUMBER(SEARCH(ZAKL_DATA!$B$18,FU!$U853)),U853,"")</f>
        <v/>
      </c>
      <c r="T853" t="str">
        <f t="array" ref="T853">IFERROR(INDEX($S$3:$S$6255,SMALL(IF(ISNUMBER(SEARCH("",$S$3:$S$6255)),ROW($S$1:$S$6253),""),ROW(S851))),"")</f>
        <v/>
      </c>
      <c r="U853" t="s">
        <v>4531</v>
      </c>
      <c r="V853">
        <v>535133</v>
      </c>
    </row>
    <row r="854" spans="13:22" ht="12.75" customHeight="1">
      <c r="M854" s="361">
        <f>IF(ISNUMBER(SEARCH(ZAKL_DATA!$B$29,N854)),MAX($M$2:M853)+1,0)</f>
        <v>0</v>
      </c>
      <c r="N854" s="387" t="s">
        <v>1888</v>
      </c>
      <c r="O854" s="389" t="s">
        <v>3513</v>
      </c>
      <c r="P854" s="362"/>
      <c r="Q854" s="345" t="str">
        <f>IFERROR(VLOOKUP(ROWS($Q$3:Q854),$M$3:$N$1699,2,0),"")</f>
        <v/>
      </c>
      <c r="S854" t="str">
        <f>IF(ISNUMBER(SEARCH(ZAKL_DATA!$B$18,FU!$U854)),U854,"")</f>
        <v/>
      </c>
      <c r="T854" t="str">
        <f t="array" ref="T854">IFERROR(INDEX($S$3:$S$6255,SMALL(IF(ISNUMBER(SEARCH("",$S$3:$S$6255)),ROW($S$1:$S$6253),""),ROW(S852))),"")</f>
        <v/>
      </c>
      <c r="U854" t="s">
        <v>4531</v>
      </c>
      <c r="V854">
        <v>535141</v>
      </c>
    </row>
    <row r="855" spans="13:22" ht="12.75" customHeight="1">
      <c r="M855" s="361">
        <f>IF(ISNUMBER(SEARCH(ZAKL_DATA!$B$29,N855)),MAX($M$2:M854)+1,0)</f>
        <v>0</v>
      </c>
      <c r="N855" s="387" t="s">
        <v>1889</v>
      </c>
      <c r="O855" s="389" t="s">
        <v>3514</v>
      </c>
      <c r="P855" s="362"/>
      <c r="Q855" s="345" t="str">
        <f>IFERROR(VLOOKUP(ROWS($Q$3:Q855),$M$3:$N$1699,2,0),"")</f>
        <v/>
      </c>
      <c r="S855" t="str">
        <f>IF(ISNUMBER(SEARCH(ZAKL_DATA!$B$18,FU!$U855)),U855,"")</f>
        <v/>
      </c>
      <c r="T855" t="str">
        <f t="array" ref="T855">IFERROR(INDEX($S$3:$S$6255,SMALL(IF(ISNUMBER(SEARCH("",$S$3:$S$6255)),ROW($S$1:$S$6253),""),ROW(S853))),"")</f>
        <v/>
      </c>
      <c r="U855" t="s">
        <v>4532</v>
      </c>
      <c r="V855">
        <v>535150</v>
      </c>
    </row>
    <row r="856" spans="13:22" ht="12.75" customHeight="1">
      <c r="M856" s="361">
        <f>IF(ISNUMBER(SEARCH(ZAKL_DATA!$B$29,N856)),MAX($M$2:M855)+1,0)</f>
        <v>0</v>
      </c>
      <c r="N856" s="387" t="s">
        <v>1890</v>
      </c>
      <c r="O856" s="389" t="s">
        <v>3515</v>
      </c>
      <c r="P856" s="362"/>
      <c r="Q856" s="345" t="str">
        <f>IFERROR(VLOOKUP(ROWS($Q$3:Q856),$M$3:$N$1699,2,0),"")</f>
        <v/>
      </c>
      <c r="S856" t="str">
        <f>IF(ISNUMBER(SEARCH(ZAKL_DATA!$B$18,FU!$U856)),U856,"")</f>
        <v/>
      </c>
      <c r="T856" t="str">
        <f t="array" ref="T856">IFERROR(INDEX($S$3:$S$6255,SMALL(IF(ISNUMBER(SEARCH("",$S$3:$S$6255)),ROW($S$1:$S$6253),""),ROW(S854))),"")</f>
        <v/>
      </c>
      <c r="U856" t="s">
        <v>4533</v>
      </c>
      <c r="V856">
        <v>535168</v>
      </c>
    </row>
    <row r="857" spans="13:22" ht="12.75" customHeight="1">
      <c r="M857" s="361">
        <f>IF(ISNUMBER(SEARCH(ZAKL_DATA!$B$29,N857)),MAX($M$2:M856)+1,0)</f>
        <v>0</v>
      </c>
      <c r="N857" s="387" t="s">
        <v>1905</v>
      </c>
      <c r="O857" s="389" t="s">
        <v>3516</v>
      </c>
      <c r="P857" s="362"/>
      <c r="Q857" s="345" t="str">
        <f>IFERROR(VLOOKUP(ROWS($Q$3:Q857),$M$3:$N$1699,2,0),"")</f>
        <v/>
      </c>
      <c r="S857" t="str">
        <f>IF(ISNUMBER(SEARCH(ZAKL_DATA!$B$18,FU!$U857)),U857,"")</f>
        <v/>
      </c>
      <c r="T857" t="str">
        <f t="array" ref="T857">IFERROR(INDEX($S$3:$S$6255,SMALL(IF(ISNUMBER(SEARCH("",$S$3:$S$6255)),ROW($S$1:$S$6253),""),ROW(S855))),"")</f>
        <v/>
      </c>
      <c r="U857" t="s">
        <v>4534</v>
      </c>
      <c r="V857">
        <v>535176</v>
      </c>
    </row>
    <row r="858" spans="13:22" ht="12.75" customHeight="1">
      <c r="M858" s="361">
        <f>IF(ISNUMBER(SEARCH(ZAKL_DATA!$B$29,N858)),MAX($M$2:M857)+1,0)</f>
        <v>0</v>
      </c>
      <c r="N858" s="387" t="s">
        <v>1906</v>
      </c>
      <c r="O858" s="389" t="s">
        <v>3517</v>
      </c>
      <c r="P858" s="362"/>
      <c r="Q858" s="345" t="str">
        <f>IFERROR(VLOOKUP(ROWS($Q$3:Q858),$M$3:$N$1699,2,0),"")</f>
        <v/>
      </c>
      <c r="S858" t="str">
        <f>IF(ISNUMBER(SEARCH(ZAKL_DATA!$B$18,FU!$U858)),U858,"")</f>
        <v/>
      </c>
      <c r="T858" t="str">
        <f t="array" ref="T858">IFERROR(INDEX($S$3:$S$6255,SMALL(IF(ISNUMBER(SEARCH("",$S$3:$S$6255)),ROW($S$1:$S$6253),""),ROW(S856))),"")</f>
        <v/>
      </c>
      <c r="U858" t="s">
        <v>4535</v>
      </c>
      <c r="V858">
        <v>535184</v>
      </c>
    </row>
    <row r="859" spans="13:22" ht="12.75" customHeight="1">
      <c r="M859" s="361">
        <f>IF(ISNUMBER(SEARCH(ZAKL_DATA!$B$29,N859)),MAX($M$2:M858)+1,0)</f>
        <v>0</v>
      </c>
      <c r="N859" s="387" t="s">
        <v>1907</v>
      </c>
      <c r="O859" s="389" t="s">
        <v>3518</v>
      </c>
      <c r="P859" s="362"/>
      <c r="Q859" s="345" t="str">
        <f>IFERROR(VLOOKUP(ROWS($Q$3:Q859),$M$3:$N$1699,2,0),"")</f>
        <v/>
      </c>
      <c r="S859" t="str">
        <f>IF(ISNUMBER(SEARCH(ZAKL_DATA!$B$18,FU!$U859)),U859,"")</f>
        <v/>
      </c>
      <c r="T859" t="str">
        <f t="array" ref="T859">IFERROR(INDEX($S$3:$S$6255,SMALL(IF(ISNUMBER(SEARCH("",$S$3:$S$6255)),ROW($S$1:$S$6253),""),ROW(S857))),"")</f>
        <v/>
      </c>
      <c r="U859" t="s">
        <v>4535</v>
      </c>
      <c r="V859">
        <v>535192</v>
      </c>
    </row>
    <row r="860" spans="13:22" ht="12.75" customHeight="1">
      <c r="M860" s="361">
        <f>IF(ISNUMBER(SEARCH(ZAKL_DATA!$B$29,N860)),MAX($M$2:M859)+1,0)</f>
        <v>0</v>
      </c>
      <c r="N860" s="387" t="s">
        <v>1909</v>
      </c>
      <c r="O860" s="389" t="s">
        <v>3519</v>
      </c>
      <c r="P860" s="362"/>
      <c r="Q860" s="345" t="str">
        <f>IFERROR(VLOOKUP(ROWS($Q$3:Q860),$M$3:$N$1699,2,0),"")</f>
        <v/>
      </c>
      <c r="S860" t="str">
        <f>IF(ISNUMBER(SEARCH(ZAKL_DATA!$B$18,FU!$U860)),U860,"")</f>
        <v/>
      </c>
      <c r="T860" t="str">
        <f t="array" ref="T860">IFERROR(INDEX($S$3:$S$6255,SMALL(IF(ISNUMBER(SEARCH("",$S$3:$S$6255)),ROW($S$1:$S$6253),""),ROW(S858))),"")</f>
        <v/>
      </c>
      <c r="U860" t="s">
        <v>4536</v>
      </c>
      <c r="V860">
        <v>535206</v>
      </c>
    </row>
    <row r="861" spans="13:22" ht="12.75" customHeight="1">
      <c r="M861" s="361">
        <f>IF(ISNUMBER(SEARCH(ZAKL_DATA!$B$29,N861)),MAX($M$2:M860)+1,0)</f>
        <v>0</v>
      </c>
      <c r="N861" s="387" t="s">
        <v>1910</v>
      </c>
      <c r="O861" s="389" t="s">
        <v>3520</v>
      </c>
      <c r="P861" s="362"/>
      <c r="Q861" s="345" t="str">
        <f>IFERROR(VLOOKUP(ROWS($Q$3:Q861),$M$3:$N$1699,2,0),"")</f>
        <v/>
      </c>
      <c r="S861" t="str">
        <f>IF(ISNUMBER(SEARCH(ZAKL_DATA!$B$18,FU!$U861)),U861,"")</f>
        <v/>
      </c>
      <c r="T861" t="str">
        <f t="array" ref="T861">IFERROR(INDEX($S$3:$S$6255,SMALL(IF(ISNUMBER(SEARCH("",$S$3:$S$6255)),ROW($S$1:$S$6253),""),ROW(S859))),"")</f>
        <v/>
      </c>
      <c r="U861" t="s">
        <v>4537</v>
      </c>
      <c r="V861">
        <v>535214</v>
      </c>
    </row>
    <row r="862" spans="13:22" ht="12.75" customHeight="1">
      <c r="M862" s="361">
        <f>IF(ISNUMBER(SEARCH(ZAKL_DATA!$B$29,N862)),MAX($M$2:M861)+1,0)</f>
        <v>0</v>
      </c>
      <c r="N862" s="387" t="s">
        <v>2025</v>
      </c>
      <c r="O862" s="389" t="s">
        <v>3521</v>
      </c>
      <c r="P862" s="362"/>
      <c r="Q862" s="345" t="str">
        <f>IFERROR(VLOOKUP(ROWS($Q$3:Q862),$M$3:$N$1699,2,0),"")</f>
        <v/>
      </c>
      <c r="S862" t="str">
        <f>IF(ISNUMBER(SEARCH(ZAKL_DATA!$B$18,FU!$U862)),U862,"")</f>
        <v/>
      </c>
      <c r="T862" t="str">
        <f t="array" ref="T862">IFERROR(INDEX($S$3:$S$6255,SMALL(IF(ISNUMBER(SEARCH("",$S$3:$S$6255)),ROW($S$1:$S$6253),""),ROW(S860))),"")</f>
        <v/>
      </c>
      <c r="U862" t="s">
        <v>4538</v>
      </c>
      <c r="V862">
        <v>535222</v>
      </c>
    </row>
    <row r="863" spans="13:22" ht="12.75" customHeight="1">
      <c r="M863" s="361">
        <f>IF(ISNUMBER(SEARCH(ZAKL_DATA!$B$29,N863)),MAX($M$2:M862)+1,0)</f>
        <v>0</v>
      </c>
      <c r="N863" s="387" t="s">
        <v>3522</v>
      </c>
      <c r="O863" s="389" t="s">
        <v>3523</v>
      </c>
      <c r="P863" s="362"/>
      <c r="Q863" s="345" t="str">
        <f>IFERROR(VLOOKUP(ROWS($Q$3:Q863),$M$3:$N$1699,2,0),"")</f>
        <v/>
      </c>
      <c r="S863" t="str">
        <f>IF(ISNUMBER(SEARCH(ZAKL_DATA!$B$18,FU!$U863)),U863,"")</f>
        <v/>
      </c>
      <c r="T863" t="str">
        <f t="array" ref="T863">IFERROR(INDEX($S$3:$S$6255,SMALL(IF(ISNUMBER(SEARCH("",$S$3:$S$6255)),ROW($S$1:$S$6253),""),ROW(S861))),"")</f>
        <v/>
      </c>
      <c r="U863" t="s">
        <v>4539</v>
      </c>
      <c r="V863">
        <v>535231</v>
      </c>
    </row>
    <row r="864" spans="13:22" ht="12.75" customHeight="1">
      <c r="M864" s="361">
        <f>IF(ISNUMBER(SEARCH(ZAKL_DATA!$B$29,N864)),MAX($M$2:M863)+1,0)</f>
        <v>0</v>
      </c>
      <c r="N864" s="387" t="s">
        <v>3524</v>
      </c>
      <c r="O864" s="389" t="s">
        <v>2845</v>
      </c>
      <c r="P864" s="362"/>
      <c r="Q864" s="345" t="str">
        <f>IFERROR(VLOOKUP(ROWS($Q$3:Q864),$M$3:$N$1699,2,0),"")</f>
        <v/>
      </c>
      <c r="S864" t="str">
        <f>IF(ISNUMBER(SEARCH(ZAKL_DATA!$B$18,FU!$U864)),U864,"")</f>
        <v/>
      </c>
      <c r="T864" t="str">
        <f t="array" ref="T864">IFERROR(INDEX($S$3:$S$6255,SMALL(IF(ISNUMBER(SEARCH("",$S$3:$S$6255)),ROW($S$1:$S$6253),""),ROW(S862))),"")</f>
        <v/>
      </c>
      <c r="U864" t="s">
        <v>4540</v>
      </c>
      <c r="V864">
        <v>535249</v>
      </c>
    </row>
    <row r="865" spans="13:22" ht="12.75" customHeight="1">
      <c r="M865" s="361">
        <f>IF(ISNUMBER(SEARCH(ZAKL_DATA!$B$29,N865)),MAX($M$2:M864)+1,0)</f>
        <v>0</v>
      </c>
      <c r="N865" s="387" t="s">
        <v>2039</v>
      </c>
      <c r="O865" s="389" t="s">
        <v>3525</v>
      </c>
      <c r="P865" s="362"/>
      <c r="Q865" s="345" t="str">
        <f>IFERROR(VLOOKUP(ROWS($Q$3:Q865),$M$3:$N$1699,2,0),"")</f>
        <v/>
      </c>
      <c r="S865" t="str">
        <f>IF(ISNUMBER(SEARCH(ZAKL_DATA!$B$18,FU!$U865)),U865,"")</f>
        <v/>
      </c>
      <c r="T865" t="str">
        <f t="array" ref="T865">IFERROR(INDEX($S$3:$S$6255,SMALL(IF(ISNUMBER(SEARCH("",$S$3:$S$6255)),ROW($S$1:$S$6253),""),ROW(S863))),"")</f>
        <v/>
      </c>
      <c r="U865" t="s">
        <v>4541</v>
      </c>
      <c r="V865">
        <v>535257</v>
      </c>
    </row>
    <row r="866" spans="13:22" ht="12.75" customHeight="1">
      <c r="M866" s="361">
        <f>IF(ISNUMBER(SEARCH(ZAKL_DATA!$B$29,N866)),MAX($M$2:M865)+1,0)</f>
        <v>0</v>
      </c>
      <c r="N866" s="387" t="s">
        <v>2040</v>
      </c>
      <c r="O866" s="389" t="s">
        <v>3526</v>
      </c>
      <c r="P866" s="362"/>
      <c r="Q866" s="345" t="str">
        <f>IFERROR(VLOOKUP(ROWS($Q$3:Q866),$M$3:$N$1699,2,0),"")</f>
        <v/>
      </c>
      <c r="S866" t="str">
        <f>IF(ISNUMBER(SEARCH(ZAKL_DATA!$B$18,FU!$U866)),U866,"")</f>
        <v/>
      </c>
      <c r="T866" t="str">
        <f t="array" ref="T866">IFERROR(INDEX($S$3:$S$6255,SMALL(IF(ISNUMBER(SEARCH("",$S$3:$S$6255)),ROW($S$1:$S$6253),""),ROW(S864))),"")</f>
        <v/>
      </c>
      <c r="U866" t="s">
        <v>4542</v>
      </c>
      <c r="V866">
        <v>535265</v>
      </c>
    </row>
    <row r="867" spans="13:22" ht="12.75" customHeight="1">
      <c r="M867" s="361">
        <f>IF(ISNUMBER(SEARCH(ZAKL_DATA!$B$29,N867)),MAX($M$2:M866)+1,0)</f>
        <v>0</v>
      </c>
      <c r="N867" s="387" t="s">
        <v>2041</v>
      </c>
      <c r="O867" s="389" t="s">
        <v>3527</v>
      </c>
      <c r="P867" s="362"/>
      <c r="Q867" s="345" t="str">
        <f>IFERROR(VLOOKUP(ROWS($Q$3:Q867),$M$3:$N$1699,2,0),"")</f>
        <v/>
      </c>
      <c r="S867" t="str">
        <f>IF(ISNUMBER(SEARCH(ZAKL_DATA!$B$18,FU!$U867)),U867,"")</f>
        <v/>
      </c>
      <c r="T867" t="str">
        <f t="array" ref="T867">IFERROR(INDEX($S$3:$S$6255,SMALL(IF(ISNUMBER(SEARCH("",$S$3:$S$6255)),ROW($S$1:$S$6253),""),ROW(S865))),"")</f>
        <v/>
      </c>
      <c r="U867" t="s">
        <v>4543</v>
      </c>
      <c r="V867">
        <v>535273</v>
      </c>
    </row>
    <row r="868" spans="13:22" ht="12.75" customHeight="1">
      <c r="M868" s="361">
        <f>IF(ISNUMBER(SEARCH(ZAKL_DATA!$B$29,N868)),MAX($M$2:M867)+1,0)</f>
        <v>0</v>
      </c>
      <c r="N868" s="387" t="s">
        <v>2042</v>
      </c>
      <c r="O868" s="389" t="s">
        <v>3528</v>
      </c>
      <c r="P868" s="362"/>
      <c r="Q868" s="345" t="str">
        <f>IFERROR(VLOOKUP(ROWS($Q$3:Q868),$M$3:$N$1699,2,0),"")</f>
        <v/>
      </c>
      <c r="S868" t="str">
        <f>IF(ISNUMBER(SEARCH(ZAKL_DATA!$B$18,FU!$U868)),U868,"")</f>
        <v/>
      </c>
      <c r="T868" t="str">
        <f t="array" ref="T868">IFERROR(INDEX($S$3:$S$6255,SMALL(IF(ISNUMBER(SEARCH("",$S$3:$S$6255)),ROW($S$1:$S$6253),""),ROW(S866))),"")</f>
        <v/>
      </c>
      <c r="U868" t="s">
        <v>4543</v>
      </c>
      <c r="V868">
        <v>535281</v>
      </c>
    </row>
    <row r="869" spans="13:22" ht="12.75" customHeight="1">
      <c r="M869" s="361">
        <f>IF(ISNUMBER(SEARCH(ZAKL_DATA!$B$29,N869)),MAX($M$2:M868)+1,0)</f>
        <v>0</v>
      </c>
      <c r="N869" s="387" t="s">
        <v>2043</v>
      </c>
      <c r="O869" s="389" t="s">
        <v>3529</v>
      </c>
      <c r="P869" s="362"/>
      <c r="Q869" s="345" t="str">
        <f>IFERROR(VLOOKUP(ROWS($Q$3:Q869),$M$3:$N$1699,2,0),"")</f>
        <v/>
      </c>
      <c r="S869" t="str">
        <f>IF(ISNUMBER(SEARCH(ZAKL_DATA!$B$18,FU!$U869)),U869,"")</f>
        <v/>
      </c>
      <c r="T869" t="str">
        <f t="array" ref="T869">IFERROR(INDEX($S$3:$S$6255,SMALL(IF(ISNUMBER(SEARCH("",$S$3:$S$6255)),ROW($S$1:$S$6253),""),ROW(S867))),"")</f>
        <v/>
      </c>
      <c r="U869" t="s">
        <v>4543</v>
      </c>
      <c r="V869">
        <v>535290</v>
      </c>
    </row>
    <row r="870" spans="13:22" ht="12.75" customHeight="1">
      <c r="M870" s="361">
        <f>IF(ISNUMBER(SEARCH(ZAKL_DATA!$B$29,N870)),MAX($M$2:M869)+1,0)</f>
        <v>0</v>
      </c>
      <c r="N870" s="387" t="s">
        <v>2044</v>
      </c>
      <c r="O870" s="389" t="s">
        <v>3530</v>
      </c>
      <c r="P870" s="362"/>
      <c r="Q870" s="345" t="str">
        <f>IFERROR(VLOOKUP(ROWS($Q$3:Q870),$M$3:$N$1699,2,0),"")</f>
        <v/>
      </c>
      <c r="S870" t="str">
        <f>IF(ISNUMBER(SEARCH(ZAKL_DATA!$B$18,FU!$U870)),U870,"")</f>
        <v/>
      </c>
      <c r="T870" t="str">
        <f t="array" ref="T870">IFERROR(INDEX($S$3:$S$6255,SMALL(IF(ISNUMBER(SEARCH("",$S$3:$S$6255)),ROW($S$1:$S$6253),""),ROW(S868))),"")</f>
        <v/>
      </c>
      <c r="U870" t="s">
        <v>4544</v>
      </c>
      <c r="V870">
        <v>535303</v>
      </c>
    </row>
    <row r="871" spans="13:22" ht="12.75" customHeight="1">
      <c r="M871" s="361">
        <f>IF(ISNUMBER(SEARCH(ZAKL_DATA!$B$29,N871)),MAX($M$2:M870)+1,0)</f>
        <v>0</v>
      </c>
      <c r="N871" s="387" t="s">
        <v>2045</v>
      </c>
      <c r="O871" s="389" t="s">
        <v>3531</v>
      </c>
      <c r="P871" s="362"/>
      <c r="Q871" s="345" t="str">
        <f>IFERROR(VLOOKUP(ROWS($Q$3:Q871),$M$3:$N$1699,2,0),"")</f>
        <v/>
      </c>
      <c r="S871" t="str">
        <f>IF(ISNUMBER(SEARCH(ZAKL_DATA!$B$18,FU!$U871)),U871,"")</f>
        <v/>
      </c>
      <c r="T871" t="str">
        <f t="array" ref="T871">IFERROR(INDEX($S$3:$S$6255,SMALL(IF(ISNUMBER(SEARCH("",$S$3:$S$6255)),ROW($S$1:$S$6253),""),ROW(S869))),"")</f>
        <v/>
      </c>
      <c r="U871" t="s">
        <v>4545</v>
      </c>
      <c r="V871">
        <v>535311</v>
      </c>
    </row>
    <row r="872" spans="13:22" ht="12.75" customHeight="1">
      <c r="M872" s="361">
        <f>IF(ISNUMBER(SEARCH(ZAKL_DATA!$B$29,N872)),MAX($M$2:M871)+1,0)</f>
        <v>0</v>
      </c>
      <c r="N872" s="387" t="s">
        <v>2061</v>
      </c>
      <c r="O872" s="389" t="s">
        <v>3532</v>
      </c>
      <c r="P872" s="362"/>
      <c r="Q872" s="345" t="str">
        <f>IFERROR(VLOOKUP(ROWS($Q$3:Q872),$M$3:$N$1699,2,0),"")</f>
        <v/>
      </c>
      <c r="S872" t="str">
        <f>IF(ISNUMBER(SEARCH(ZAKL_DATA!$B$18,FU!$U872)),U872,"")</f>
        <v/>
      </c>
      <c r="T872" t="str">
        <f t="array" ref="T872">IFERROR(INDEX($S$3:$S$6255,SMALL(IF(ISNUMBER(SEARCH("",$S$3:$S$6255)),ROW($S$1:$S$6253),""),ROW(S870))),"")</f>
        <v/>
      </c>
      <c r="U872" t="s">
        <v>4546</v>
      </c>
      <c r="V872">
        <v>535320</v>
      </c>
    </row>
    <row r="873" spans="13:22" ht="12.75" customHeight="1">
      <c r="M873" s="361">
        <f>IF(ISNUMBER(SEARCH(ZAKL_DATA!$B$29,N873)),MAX($M$2:M872)+1,0)</f>
        <v>0</v>
      </c>
      <c r="N873" s="387" t="s">
        <v>2069</v>
      </c>
      <c r="O873" s="389" t="s">
        <v>3533</v>
      </c>
      <c r="P873" s="362"/>
      <c r="Q873" s="345" t="str">
        <f>IFERROR(VLOOKUP(ROWS($Q$3:Q873),$M$3:$N$1699,2,0),"")</f>
        <v/>
      </c>
      <c r="S873" t="str">
        <f>IF(ISNUMBER(SEARCH(ZAKL_DATA!$B$18,FU!$U873)),U873,"")</f>
        <v/>
      </c>
      <c r="T873" t="str">
        <f t="array" ref="T873">IFERROR(INDEX($S$3:$S$6255,SMALL(IF(ISNUMBER(SEARCH("",$S$3:$S$6255)),ROW($S$1:$S$6253),""),ROW(S871))),"")</f>
        <v/>
      </c>
      <c r="U873" t="s">
        <v>4547</v>
      </c>
      <c r="V873">
        <v>535338</v>
      </c>
    </row>
    <row r="874" spans="13:22" ht="12.75" customHeight="1">
      <c r="M874" s="361">
        <f>IF(ISNUMBER(SEARCH(ZAKL_DATA!$B$29,N874)),MAX($M$2:M873)+1,0)</f>
        <v>0</v>
      </c>
      <c r="N874" s="387" t="s">
        <v>2070</v>
      </c>
      <c r="O874" s="389" t="s">
        <v>3534</v>
      </c>
      <c r="P874" s="362"/>
      <c r="Q874" s="345" t="str">
        <f>IFERROR(VLOOKUP(ROWS($Q$3:Q874),$M$3:$N$1699,2,0),"")</f>
        <v/>
      </c>
      <c r="S874" t="str">
        <f>IF(ISNUMBER(SEARCH(ZAKL_DATA!$B$18,FU!$U874)),U874,"")</f>
        <v/>
      </c>
      <c r="T874" t="str">
        <f t="array" ref="T874">IFERROR(INDEX($S$3:$S$6255,SMALL(IF(ISNUMBER(SEARCH("",$S$3:$S$6255)),ROW($S$1:$S$6253),""),ROW(S872))),"")</f>
        <v/>
      </c>
      <c r="U874" t="s">
        <v>4547</v>
      </c>
      <c r="V874">
        <v>535346</v>
      </c>
    </row>
    <row r="875" spans="13:22" ht="12.75" customHeight="1">
      <c r="M875" s="361">
        <f>IF(ISNUMBER(SEARCH(ZAKL_DATA!$B$29,N875)),MAX($M$2:M874)+1,0)</f>
        <v>0</v>
      </c>
      <c r="N875" s="387" t="s">
        <v>2089</v>
      </c>
      <c r="O875" s="389" t="s">
        <v>3535</v>
      </c>
      <c r="P875" s="362"/>
      <c r="Q875" s="345" t="str">
        <f>IFERROR(VLOOKUP(ROWS($Q$3:Q875),$M$3:$N$1699,2,0),"")</f>
        <v/>
      </c>
      <c r="S875" t="str">
        <f>IF(ISNUMBER(SEARCH(ZAKL_DATA!$B$18,FU!$U875)),U875,"")</f>
        <v/>
      </c>
      <c r="T875" t="str">
        <f t="array" ref="T875">IFERROR(INDEX($S$3:$S$6255,SMALL(IF(ISNUMBER(SEARCH("",$S$3:$S$6255)),ROW($S$1:$S$6253),""),ROW(S873))),"")</f>
        <v/>
      </c>
      <c r="U875" t="s">
        <v>4548</v>
      </c>
      <c r="V875">
        <v>535354</v>
      </c>
    </row>
    <row r="876" spans="13:22" ht="12.75" customHeight="1">
      <c r="M876" s="361">
        <f>IF(ISNUMBER(SEARCH(ZAKL_DATA!$B$29,N876)),MAX($M$2:M875)+1,0)</f>
        <v>0</v>
      </c>
      <c r="N876" s="387" t="s">
        <v>2090</v>
      </c>
      <c r="O876" s="389" t="s">
        <v>3536</v>
      </c>
      <c r="P876" s="362"/>
      <c r="Q876" s="345" t="str">
        <f>IFERROR(VLOOKUP(ROWS($Q$3:Q876),$M$3:$N$1699,2,0),"")</f>
        <v/>
      </c>
      <c r="S876" t="str">
        <f>IF(ISNUMBER(SEARCH(ZAKL_DATA!$B$18,FU!$U876)),U876,"")</f>
        <v/>
      </c>
      <c r="T876" t="str">
        <f t="array" ref="T876">IFERROR(INDEX($S$3:$S$6255,SMALL(IF(ISNUMBER(SEARCH("",$S$3:$S$6255)),ROW($S$1:$S$6253),""),ROW(S874))),"")</f>
        <v/>
      </c>
      <c r="U876" t="s">
        <v>4549</v>
      </c>
      <c r="V876">
        <v>535362</v>
      </c>
    </row>
    <row r="877" spans="13:22" ht="12.75" customHeight="1">
      <c r="M877" s="361">
        <f>IF(ISNUMBER(SEARCH(ZAKL_DATA!$B$29,N877)),MAX($M$2:M876)+1,0)</f>
        <v>0</v>
      </c>
      <c r="N877" s="387" t="s">
        <v>2095</v>
      </c>
      <c r="O877" s="389" t="s">
        <v>3537</v>
      </c>
      <c r="P877" s="362"/>
      <c r="Q877" s="345" t="str">
        <f>IFERROR(VLOOKUP(ROWS($Q$3:Q877),$M$3:$N$1699,2,0),"")</f>
        <v/>
      </c>
      <c r="S877" t="str">
        <f>IF(ISNUMBER(SEARCH(ZAKL_DATA!$B$18,FU!$U877)),U877,"")</f>
        <v/>
      </c>
      <c r="T877" t="str">
        <f t="array" ref="T877">IFERROR(INDEX($S$3:$S$6255,SMALL(IF(ISNUMBER(SEARCH("",$S$3:$S$6255)),ROW($S$1:$S$6253),""),ROW(S875))),"")</f>
        <v/>
      </c>
      <c r="U877" t="s">
        <v>4549</v>
      </c>
      <c r="V877">
        <v>535371</v>
      </c>
    </row>
    <row r="878" spans="13:22" ht="12.75" customHeight="1">
      <c r="M878" s="361">
        <f>IF(ISNUMBER(SEARCH(ZAKL_DATA!$B$29,N878)),MAX($M$2:M877)+1,0)</f>
        <v>0</v>
      </c>
      <c r="N878" s="387" t="s">
        <v>2096</v>
      </c>
      <c r="O878" s="389" t="s">
        <v>3538</v>
      </c>
      <c r="P878" s="362"/>
      <c r="Q878" s="345" t="str">
        <f>IFERROR(VLOOKUP(ROWS($Q$3:Q878),$M$3:$N$1699,2,0),"")</f>
        <v/>
      </c>
      <c r="S878" t="str">
        <f>IF(ISNUMBER(SEARCH(ZAKL_DATA!$B$18,FU!$U878)),U878,"")</f>
        <v/>
      </c>
      <c r="T878" t="str">
        <f t="array" ref="T878">IFERROR(INDEX($S$3:$S$6255,SMALL(IF(ISNUMBER(SEARCH("",$S$3:$S$6255)),ROW($S$1:$S$6253),""),ROW(S876))),"")</f>
        <v/>
      </c>
      <c r="U878" t="s">
        <v>4549</v>
      </c>
      <c r="V878">
        <v>535389</v>
      </c>
    </row>
    <row r="879" spans="13:22" ht="12.75" customHeight="1">
      <c r="M879" s="361">
        <f>IF(ISNUMBER(SEARCH(ZAKL_DATA!$B$29,N879)),MAX($M$2:M878)+1,0)</f>
        <v>0</v>
      </c>
      <c r="N879" s="387" t="s">
        <v>3539</v>
      </c>
      <c r="O879" s="389" t="s">
        <v>3540</v>
      </c>
      <c r="P879" s="362"/>
      <c r="Q879" s="345" t="str">
        <f>IFERROR(VLOOKUP(ROWS($Q$3:Q879),$M$3:$N$1699,2,0),"")</f>
        <v/>
      </c>
      <c r="S879" t="str">
        <f>IF(ISNUMBER(SEARCH(ZAKL_DATA!$B$18,FU!$U879)),U879,"")</f>
        <v/>
      </c>
      <c r="T879" t="str">
        <f t="array" ref="T879">IFERROR(INDEX($S$3:$S$6255,SMALL(IF(ISNUMBER(SEARCH("",$S$3:$S$6255)),ROW($S$1:$S$6253),""),ROW(S877))),"")</f>
        <v/>
      </c>
      <c r="U879" t="s">
        <v>4549</v>
      </c>
      <c r="V879">
        <v>535397</v>
      </c>
    </row>
    <row r="880" spans="13:22" ht="12.75" customHeight="1">
      <c r="M880" s="361">
        <f>IF(ISNUMBER(SEARCH(ZAKL_DATA!$B$29,N880)),MAX($M$2:M879)+1,0)</f>
        <v>0</v>
      </c>
      <c r="N880" s="387" t="s">
        <v>3541</v>
      </c>
      <c r="O880" s="389" t="s">
        <v>3542</v>
      </c>
      <c r="P880" s="362"/>
      <c r="Q880" s="345" t="str">
        <f>IFERROR(VLOOKUP(ROWS($Q$3:Q880),$M$3:$N$1699,2,0),"")</f>
        <v/>
      </c>
      <c r="S880" t="str">
        <f>IF(ISNUMBER(SEARCH(ZAKL_DATA!$B$18,FU!$U880)),U880,"")</f>
        <v/>
      </c>
      <c r="T880" t="str">
        <f t="array" ref="T880">IFERROR(INDEX($S$3:$S$6255,SMALL(IF(ISNUMBER(SEARCH("",$S$3:$S$6255)),ROW($S$1:$S$6253),""),ROW(S878))),"")</f>
        <v/>
      </c>
      <c r="U880" t="s">
        <v>4549</v>
      </c>
      <c r="V880">
        <v>535401</v>
      </c>
    </row>
    <row r="881" spans="13:22" ht="12.75" customHeight="1">
      <c r="M881" s="361">
        <f>IF(ISNUMBER(SEARCH(ZAKL_DATA!$B$29,N881)),MAX($M$2:M880)+1,0)</f>
        <v>0</v>
      </c>
      <c r="N881" s="387" t="s">
        <v>2122</v>
      </c>
      <c r="O881" s="389" t="s">
        <v>3543</v>
      </c>
      <c r="P881" s="362"/>
      <c r="Q881" s="345" t="str">
        <f>IFERROR(VLOOKUP(ROWS($Q$3:Q881),$M$3:$N$1699,2,0),"")</f>
        <v/>
      </c>
      <c r="S881" t="str">
        <f>IF(ISNUMBER(SEARCH(ZAKL_DATA!$B$18,FU!$U881)),U881,"")</f>
        <v/>
      </c>
      <c r="T881" t="str">
        <f t="array" ref="T881">IFERROR(INDEX($S$3:$S$6255,SMALL(IF(ISNUMBER(SEARCH("",$S$3:$S$6255)),ROW($S$1:$S$6253),""),ROW(S879))),"")</f>
        <v/>
      </c>
      <c r="U881" t="s">
        <v>4549</v>
      </c>
      <c r="V881">
        <v>535419</v>
      </c>
    </row>
    <row r="882" spans="13:22" ht="12.75" customHeight="1">
      <c r="M882" s="361">
        <f>IF(ISNUMBER(SEARCH(ZAKL_DATA!$B$29,N882)),MAX($M$2:M881)+1,0)</f>
        <v>0</v>
      </c>
      <c r="N882" s="387" t="s">
        <v>2123</v>
      </c>
      <c r="O882" s="389" t="s">
        <v>3544</v>
      </c>
      <c r="P882" s="362"/>
      <c r="Q882" s="345" t="str">
        <f>IFERROR(VLOOKUP(ROWS($Q$3:Q882),$M$3:$N$1699,2,0),"")</f>
        <v/>
      </c>
      <c r="S882" t="str">
        <f>IF(ISNUMBER(SEARCH(ZAKL_DATA!$B$18,FU!$U882)),U882,"")</f>
        <v/>
      </c>
      <c r="T882" t="str">
        <f t="array" ref="T882">IFERROR(INDEX($S$3:$S$6255,SMALL(IF(ISNUMBER(SEARCH("",$S$3:$S$6255)),ROW($S$1:$S$6253),""),ROW(S880))),"")</f>
        <v/>
      </c>
      <c r="U882" t="s">
        <v>4549</v>
      </c>
      <c r="V882">
        <v>535427</v>
      </c>
    </row>
    <row r="883" spans="13:22" ht="12.75" customHeight="1">
      <c r="M883" s="361">
        <f>IF(ISNUMBER(SEARCH(ZAKL_DATA!$B$29,N883)),MAX($M$2:M882)+1,0)</f>
        <v>0</v>
      </c>
      <c r="N883" s="387" t="s">
        <v>2125</v>
      </c>
      <c r="O883" s="389" t="s">
        <v>3545</v>
      </c>
      <c r="P883" s="362"/>
      <c r="Q883" s="345" t="str">
        <f>IFERROR(VLOOKUP(ROWS($Q$3:Q883),$M$3:$N$1699,2,0),"")</f>
        <v/>
      </c>
      <c r="S883" t="str">
        <f>IF(ISNUMBER(SEARCH(ZAKL_DATA!$B$18,FU!$U883)),U883,"")</f>
        <v/>
      </c>
      <c r="T883" t="str">
        <f t="array" ref="T883">IFERROR(INDEX($S$3:$S$6255,SMALL(IF(ISNUMBER(SEARCH("",$S$3:$S$6255)),ROW($S$1:$S$6253),""),ROW(S881))),"")</f>
        <v/>
      </c>
      <c r="U883" t="s">
        <v>4550</v>
      </c>
      <c r="V883">
        <v>535435</v>
      </c>
    </row>
    <row r="884" spans="13:22" ht="12.75" customHeight="1">
      <c r="M884" s="361">
        <f>IF(ISNUMBER(SEARCH(ZAKL_DATA!$B$29,N884)),MAX($M$2:M883)+1,0)</f>
        <v>0</v>
      </c>
      <c r="N884" s="387" t="s">
        <v>2126</v>
      </c>
      <c r="O884" s="389" t="s">
        <v>3546</v>
      </c>
      <c r="P884" s="362"/>
      <c r="Q884" s="345" t="str">
        <f>IFERROR(VLOOKUP(ROWS($Q$3:Q884),$M$3:$N$1699,2,0),"")</f>
        <v/>
      </c>
      <c r="S884" t="str">
        <f>IF(ISNUMBER(SEARCH(ZAKL_DATA!$B$18,FU!$U884)),U884,"")</f>
        <v/>
      </c>
      <c r="T884" t="str">
        <f t="array" ref="T884">IFERROR(INDEX($S$3:$S$6255,SMALL(IF(ISNUMBER(SEARCH("",$S$3:$S$6255)),ROW($S$1:$S$6253),""),ROW(S882))),"")</f>
        <v/>
      </c>
      <c r="U884" t="s">
        <v>4551</v>
      </c>
      <c r="V884">
        <v>535443</v>
      </c>
    </row>
    <row r="885" spans="13:22" ht="12.75" customHeight="1">
      <c r="M885" s="361">
        <f>IF(ISNUMBER(SEARCH(ZAKL_DATA!$B$29,N885)),MAX($M$2:M884)+1,0)</f>
        <v>0</v>
      </c>
      <c r="N885" s="387" t="s">
        <v>2144</v>
      </c>
      <c r="O885" s="389" t="s">
        <v>3547</v>
      </c>
      <c r="P885" s="362"/>
      <c r="Q885" s="345" t="str">
        <f>IFERROR(VLOOKUP(ROWS($Q$3:Q885),$M$3:$N$1699,2,0),"")</f>
        <v/>
      </c>
      <c r="S885" t="str">
        <f>IF(ISNUMBER(SEARCH(ZAKL_DATA!$B$18,FU!$U885)),U885,"")</f>
        <v/>
      </c>
      <c r="T885" t="str">
        <f t="array" ref="T885">IFERROR(INDEX($S$3:$S$6255,SMALL(IF(ISNUMBER(SEARCH("",$S$3:$S$6255)),ROW($S$1:$S$6253),""),ROW(S883))),"")</f>
        <v/>
      </c>
      <c r="U885" t="s">
        <v>4552</v>
      </c>
      <c r="V885">
        <v>535451</v>
      </c>
    </row>
    <row r="886" spans="13:22" ht="12.75" customHeight="1">
      <c r="M886" s="361">
        <f>IF(ISNUMBER(SEARCH(ZAKL_DATA!$B$29,N886)),MAX($M$2:M885)+1,0)</f>
        <v>0</v>
      </c>
      <c r="N886" s="387" t="s">
        <v>2145</v>
      </c>
      <c r="O886" s="389" t="s">
        <v>3548</v>
      </c>
      <c r="P886" s="362"/>
      <c r="Q886" s="345" t="str">
        <f>IFERROR(VLOOKUP(ROWS($Q$3:Q886),$M$3:$N$1699,2,0),"")</f>
        <v/>
      </c>
      <c r="S886" t="str">
        <f>IF(ISNUMBER(SEARCH(ZAKL_DATA!$B$18,FU!$U886)),U886,"")</f>
        <v/>
      </c>
      <c r="T886" t="str">
        <f t="array" ref="T886">IFERROR(INDEX($S$3:$S$6255,SMALL(IF(ISNUMBER(SEARCH("",$S$3:$S$6255)),ROW($S$1:$S$6253),""),ROW(S884))),"")</f>
        <v/>
      </c>
      <c r="U886" t="s">
        <v>4553</v>
      </c>
      <c r="V886">
        <v>535460</v>
      </c>
    </row>
    <row r="887" spans="13:22" ht="12.75" customHeight="1">
      <c r="M887" s="361">
        <f>IF(ISNUMBER(SEARCH(ZAKL_DATA!$B$29,N887)),MAX($M$2:M886)+1,0)</f>
        <v>0</v>
      </c>
      <c r="N887" s="387" t="s">
        <v>2146</v>
      </c>
      <c r="O887" s="389" t="s">
        <v>3549</v>
      </c>
      <c r="P887" s="362"/>
      <c r="Q887" s="345" t="str">
        <f>IFERROR(VLOOKUP(ROWS($Q$3:Q887),$M$3:$N$1699,2,0),"")</f>
        <v/>
      </c>
      <c r="S887" t="str">
        <f>IF(ISNUMBER(SEARCH(ZAKL_DATA!$B$18,FU!$U887)),U887,"")</f>
        <v/>
      </c>
      <c r="T887" t="str">
        <f t="array" ref="T887">IFERROR(INDEX($S$3:$S$6255,SMALL(IF(ISNUMBER(SEARCH("",$S$3:$S$6255)),ROW($S$1:$S$6253),""),ROW(S885))),"")</f>
        <v/>
      </c>
      <c r="U887" t="s">
        <v>4554</v>
      </c>
      <c r="V887">
        <v>535478</v>
      </c>
    </row>
    <row r="888" spans="13:22" ht="12.75" customHeight="1">
      <c r="M888" s="361">
        <f>IF(ISNUMBER(SEARCH(ZAKL_DATA!$B$29,N888)),MAX($M$2:M887)+1,0)</f>
        <v>0</v>
      </c>
      <c r="N888" s="387" t="s">
        <v>2151</v>
      </c>
      <c r="O888" s="389" t="s">
        <v>3550</v>
      </c>
      <c r="P888" s="362"/>
      <c r="Q888" s="345" t="str">
        <f>IFERROR(VLOOKUP(ROWS($Q$3:Q888),$M$3:$N$1699,2,0),"")</f>
        <v/>
      </c>
      <c r="S888" t="str">
        <f>IF(ISNUMBER(SEARCH(ZAKL_DATA!$B$18,FU!$U888)),U888,"")</f>
        <v/>
      </c>
      <c r="T888" t="str">
        <f t="array" ref="T888">IFERROR(INDEX($S$3:$S$6255,SMALL(IF(ISNUMBER(SEARCH("",$S$3:$S$6255)),ROW($S$1:$S$6253),""),ROW(S886))),"")</f>
        <v/>
      </c>
      <c r="U888" t="s">
        <v>4555</v>
      </c>
      <c r="V888">
        <v>535486</v>
      </c>
    </row>
    <row r="889" spans="13:22" ht="12.75" customHeight="1">
      <c r="M889" s="361">
        <f>IF(ISNUMBER(SEARCH(ZAKL_DATA!$B$29,N889)),MAX($M$2:M888)+1,0)</f>
        <v>0</v>
      </c>
      <c r="N889" s="387" t="s">
        <v>2152</v>
      </c>
      <c r="O889" s="389" t="s">
        <v>3551</v>
      </c>
      <c r="P889" s="362"/>
      <c r="Q889" s="345" t="str">
        <f>IFERROR(VLOOKUP(ROWS($Q$3:Q889),$M$3:$N$1699,2,0),"")</f>
        <v/>
      </c>
      <c r="S889" t="str">
        <f>IF(ISNUMBER(SEARCH(ZAKL_DATA!$B$18,FU!$U889)),U889,"")</f>
        <v/>
      </c>
      <c r="T889" t="str">
        <f t="array" ref="T889">IFERROR(INDEX($S$3:$S$6255,SMALL(IF(ISNUMBER(SEARCH("",$S$3:$S$6255)),ROW($S$1:$S$6253),""),ROW(S887))),"")</f>
        <v/>
      </c>
      <c r="U889" t="s">
        <v>4556</v>
      </c>
      <c r="V889">
        <v>535494</v>
      </c>
    </row>
    <row r="890" spans="13:22" ht="12.75" customHeight="1">
      <c r="M890" s="361">
        <f>IF(ISNUMBER(SEARCH(ZAKL_DATA!$B$29,N890)),MAX($M$2:M889)+1,0)</f>
        <v>0</v>
      </c>
      <c r="N890" s="387" t="s">
        <v>2186</v>
      </c>
      <c r="O890" s="389" t="s">
        <v>3552</v>
      </c>
      <c r="P890" s="362"/>
      <c r="Q890" s="345" t="str">
        <f>IFERROR(VLOOKUP(ROWS($Q$3:Q890),$M$3:$N$1699,2,0),"")</f>
        <v/>
      </c>
      <c r="S890" t="str">
        <f>IF(ISNUMBER(SEARCH(ZAKL_DATA!$B$18,FU!$U890)),U890,"")</f>
        <v/>
      </c>
      <c r="T890" t="str">
        <f t="array" ref="T890">IFERROR(INDEX($S$3:$S$6255,SMALL(IF(ISNUMBER(SEARCH("",$S$3:$S$6255)),ROW($S$1:$S$6253),""),ROW(S888))),"")</f>
        <v/>
      </c>
      <c r="U890" t="s">
        <v>4557</v>
      </c>
      <c r="V890">
        <v>535508</v>
      </c>
    </row>
    <row r="891" spans="13:22" ht="12.75" customHeight="1">
      <c r="M891" s="361">
        <f>IF(ISNUMBER(SEARCH(ZAKL_DATA!$B$29,N891)),MAX($M$2:M890)+1,0)</f>
        <v>0</v>
      </c>
      <c r="N891" s="387" t="s">
        <v>2187</v>
      </c>
      <c r="O891" s="389" t="s">
        <v>3553</v>
      </c>
      <c r="P891" s="362"/>
      <c r="Q891" s="345" t="str">
        <f>IFERROR(VLOOKUP(ROWS($Q$3:Q891),$M$3:$N$1699,2,0),"")</f>
        <v/>
      </c>
      <c r="S891" t="str">
        <f>IF(ISNUMBER(SEARCH(ZAKL_DATA!$B$18,FU!$U891)),U891,"")</f>
        <v/>
      </c>
      <c r="T891" t="str">
        <f t="array" ref="T891">IFERROR(INDEX($S$3:$S$6255,SMALL(IF(ISNUMBER(SEARCH("",$S$3:$S$6255)),ROW($S$1:$S$6253),""),ROW(S889))),"")</f>
        <v/>
      </c>
      <c r="U891" t="s">
        <v>4558</v>
      </c>
      <c r="V891">
        <v>535516</v>
      </c>
    </row>
    <row r="892" spans="13:22" ht="12.75" customHeight="1">
      <c r="M892" s="361">
        <f>IF(ISNUMBER(SEARCH(ZAKL_DATA!$B$29,N892)),MAX($M$2:M891)+1,0)</f>
        <v>0</v>
      </c>
      <c r="N892" s="387" t="s">
        <v>2188</v>
      </c>
      <c r="O892" s="389" t="s">
        <v>3554</v>
      </c>
      <c r="P892" s="362"/>
      <c r="Q892" s="345" t="str">
        <f>IFERROR(VLOOKUP(ROWS($Q$3:Q892),$M$3:$N$1699,2,0),"")</f>
        <v/>
      </c>
      <c r="S892" t="str">
        <f>IF(ISNUMBER(SEARCH(ZAKL_DATA!$B$18,FU!$U892)),U892,"")</f>
        <v/>
      </c>
      <c r="T892" t="str">
        <f t="array" ref="T892">IFERROR(INDEX($S$3:$S$6255,SMALL(IF(ISNUMBER(SEARCH("",$S$3:$S$6255)),ROW($S$1:$S$6253),""),ROW(S890))),"")</f>
        <v/>
      </c>
      <c r="U892" t="s">
        <v>4559</v>
      </c>
      <c r="V892">
        <v>535524</v>
      </c>
    </row>
    <row r="893" spans="13:22" ht="12.75" customHeight="1">
      <c r="M893" s="361">
        <f>IF(ISNUMBER(SEARCH(ZAKL_DATA!$B$29,N893)),MAX($M$2:M892)+1,0)</f>
        <v>0</v>
      </c>
      <c r="N893" s="387" t="s">
        <v>2189</v>
      </c>
      <c r="O893" s="389" t="s">
        <v>3555</v>
      </c>
      <c r="P893" s="362"/>
      <c r="Q893" s="345" t="str">
        <f>IFERROR(VLOOKUP(ROWS($Q$3:Q893),$M$3:$N$1699,2,0),"")</f>
        <v/>
      </c>
      <c r="S893" t="str">
        <f>IF(ISNUMBER(SEARCH(ZAKL_DATA!$B$18,FU!$U893)),U893,"")</f>
        <v/>
      </c>
      <c r="T893" t="str">
        <f t="array" ref="T893">IFERROR(INDEX($S$3:$S$6255,SMALL(IF(ISNUMBER(SEARCH("",$S$3:$S$6255)),ROW($S$1:$S$6253),""),ROW(S891))),"")</f>
        <v/>
      </c>
      <c r="U893" t="s">
        <v>4560</v>
      </c>
      <c r="V893">
        <v>535532</v>
      </c>
    </row>
    <row r="894" spans="13:22" ht="12.75" customHeight="1">
      <c r="M894" s="361">
        <f>IF(ISNUMBER(SEARCH(ZAKL_DATA!$B$29,N894)),MAX($M$2:M893)+1,0)</f>
        <v>0</v>
      </c>
      <c r="N894" s="387" t="s">
        <v>2190</v>
      </c>
      <c r="O894" s="389" t="s">
        <v>3556</v>
      </c>
      <c r="P894" s="362"/>
      <c r="Q894" s="345" t="str">
        <f>IFERROR(VLOOKUP(ROWS($Q$3:Q894),$M$3:$N$1699,2,0),"")</f>
        <v/>
      </c>
      <c r="S894" t="str">
        <f>IF(ISNUMBER(SEARCH(ZAKL_DATA!$B$18,FU!$U894)),U894,"")</f>
        <v/>
      </c>
      <c r="T894" t="str">
        <f t="array" ref="T894">IFERROR(INDEX($S$3:$S$6255,SMALL(IF(ISNUMBER(SEARCH("",$S$3:$S$6255)),ROW($S$1:$S$6253),""),ROW(S892))),"")</f>
        <v/>
      </c>
      <c r="U894" t="s">
        <v>4561</v>
      </c>
      <c r="V894">
        <v>535541</v>
      </c>
    </row>
    <row r="895" spans="13:22" ht="12.75" customHeight="1">
      <c r="M895" s="361">
        <f>IF(ISNUMBER(SEARCH(ZAKL_DATA!$B$29,N895)),MAX($M$2:M894)+1,0)</f>
        <v>0</v>
      </c>
      <c r="N895" s="387" t="s">
        <v>2197</v>
      </c>
      <c r="O895" s="389" t="s">
        <v>3557</v>
      </c>
      <c r="P895" s="362"/>
      <c r="Q895" s="345" t="str">
        <f>IFERROR(VLOOKUP(ROWS($Q$3:Q895),$M$3:$N$1699,2,0),"")</f>
        <v/>
      </c>
      <c r="S895" t="str">
        <f>IF(ISNUMBER(SEARCH(ZAKL_DATA!$B$18,FU!$U895)),U895,"")</f>
        <v/>
      </c>
      <c r="T895" t="str">
        <f t="array" ref="T895">IFERROR(INDEX($S$3:$S$6255,SMALL(IF(ISNUMBER(SEARCH("",$S$3:$S$6255)),ROW($S$1:$S$6253),""),ROW(S893))),"")</f>
        <v/>
      </c>
      <c r="U895" t="s">
        <v>4562</v>
      </c>
      <c r="V895">
        <v>535559</v>
      </c>
    </row>
    <row r="896" spans="13:22" ht="12.75" customHeight="1">
      <c r="M896" s="361">
        <f>IF(ISNUMBER(SEARCH(ZAKL_DATA!$B$29,N896)),MAX($M$2:M895)+1,0)</f>
        <v>0</v>
      </c>
      <c r="N896" s="387" t="s">
        <v>3558</v>
      </c>
      <c r="O896" s="389" t="s">
        <v>3559</v>
      </c>
      <c r="P896" s="362"/>
      <c r="Q896" s="345" t="str">
        <f>IFERROR(VLOOKUP(ROWS($Q$3:Q896),$M$3:$N$1699,2,0),"")</f>
        <v/>
      </c>
      <c r="S896" t="str">
        <f>IF(ISNUMBER(SEARCH(ZAKL_DATA!$B$18,FU!$U896)),U896,"")</f>
        <v/>
      </c>
      <c r="T896" t="str">
        <f t="array" ref="T896">IFERROR(INDEX($S$3:$S$6255,SMALL(IF(ISNUMBER(SEARCH("",$S$3:$S$6255)),ROW($S$1:$S$6253),""),ROW(S894))),"")</f>
        <v/>
      </c>
      <c r="U896" t="s">
        <v>4563</v>
      </c>
      <c r="V896">
        <v>535567</v>
      </c>
    </row>
    <row r="897" spans="13:22" ht="12.75" customHeight="1">
      <c r="M897" s="361">
        <f>IF(ISNUMBER(SEARCH(ZAKL_DATA!$B$29,N897)),MAX($M$2:M896)+1,0)</f>
        <v>0</v>
      </c>
      <c r="N897" s="387" t="s">
        <v>2204</v>
      </c>
      <c r="O897" s="389" t="s">
        <v>3560</v>
      </c>
      <c r="P897" s="362"/>
      <c r="Q897" s="345" t="str">
        <f>IFERROR(VLOOKUP(ROWS($Q$3:Q897),$M$3:$N$1699,2,0),"")</f>
        <v/>
      </c>
      <c r="S897" t="str">
        <f>IF(ISNUMBER(SEARCH(ZAKL_DATA!$B$18,FU!$U897)),U897,"")</f>
        <v/>
      </c>
      <c r="T897" t="str">
        <f t="array" ref="T897">IFERROR(INDEX($S$3:$S$6255,SMALL(IF(ISNUMBER(SEARCH("",$S$3:$S$6255)),ROW($S$1:$S$6253),""),ROW(S895))),"")</f>
        <v/>
      </c>
      <c r="U897" t="s">
        <v>4564</v>
      </c>
      <c r="V897">
        <v>535575</v>
      </c>
    </row>
    <row r="898" spans="13:22" ht="12.75" customHeight="1">
      <c r="M898" s="361">
        <f>IF(ISNUMBER(SEARCH(ZAKL_DATA!$B$29,N898)),MAX($M$2:M897)+1,0)</f>
        <v>0</v>
      </c>
      <c r="N898" s="387" t="s">
        <v>2205</v>
      </c>
      <c r="O898" s="389" t="s">
        <v>3561</v>
      </c>
      <c r="P898" s="362"/>
      <c r="Q898" s="345" t="str">
        <f>IFERROR(VLOOKUP(ROWS($Q$3:Q898),$M$3:$N$1699,2,0),"")</f>
        <v/>
      </c>
      <c r="S898" t="str">
        <f>IF(ISNUMBER(SEARCH(ZAKL_DATA!$B$18,FU!$U898)),U898,"")</f>
        <v/>
      </c>
      <c r="T898" t="str">
        <f t="array" ref="T898">IFERROR(INDEX($S$3:$S$6255,SMALL(IF(ISNUMBER(SEARCH("",$S$3:$S$6255)),ROW($S$1:$S$6253),""),ROW(S896))),"")</f>
        <v/>
      </c>
      <c r="U898" t="s">
        <v>4565</v>
      </c>
      <c r="V898">
        <v>535583</v>
      </c>
    </row>
    <row r="899" spans="13:22" ht="12.75" customHeight="1">
      <c r="M899" s="361">
        <f>IF(ISNUMBER(SEARCH(ZAKL_DATA!$B$29,N899)),MAX($M$2:M898)+1,0)</f>
        <v>0</v>
      </c>
      <c r="N899" s="387" t="s">
        <v>2206</v>
      </c>
      <c r="O899" s="389" t="s">
        <v>3562</v>
      </c>
      <c r="P899" s="362"/>
      <c r="Q899" s="345" t="str">
        <f>IFERROR(VLOOKUP(ROWS($Q$3:Q899),$M$3:$N$1699,2,0),"")</f>
        <v/>
      </c>
      <c r="S899" t="str">
        <f>IF(ISNUMBER(SEARCH(ZAKL_DATA!$B$18,FU!$U899)),U899,"")</f>
        <v/>
      </c>
      <c r="T899" t="str">
        <f t="array" ref="T899">IFERROR(INDEX($S$3:$S$6255,SMALL(IF(ISNUMBER(SEARCH("",$S$3:$S$6255)),ROW($S$1:$S$6253),""),ROW(S897))),"")</f>
        <v/>
      </c>
      <c r="U899" t="s">
        <v>4566</v>
      </c>
      <c r="V899">
        <v>535591</v>
      </c>
    </row>
    <row r="900" spans="13:22" ht="12.75" customHeight="1">
      <c r="M900" s="361">
        <f>IF(ISNUMBER(SEARCH(ZAKL_DATA!$B$29,N900)),MAX($M$2:M899)+1,0)</f>
        <v>0</v>
      </c>
      <c r="N900" s="387" t="s">
        <v>2207</v>
      </c>
      <c r="O900" s="389" t="s">
        <v>3563</v>
      </c>
      <c r="P900" s="362"/>
      <c r="Q900" s="345" t="str">
        <f>IFERROR(VLOOKUP(ROWS($Q$3:Q900),$M$3:$N$1699,2,0),"")</f>
        <v/>
      </c>
      <c r="S900" t="str">
        <f>IF(ISNUMBER(SEARCH(ZAKL_DATA!$B$18,FU!$U900)),U900,"")</f>
        <v/>
      </c>
      <c r="T900" t="str">
        <f t="array" ref="T900">IFERROR(INDEX($S$3:$S$6255,SMALL(IF(ISNUMBER(SEARCH("",$S$3:$S$6255)),ROW($S$1:$S$6253),""),ROW(S898))),"")</f>
        <v/>
      </c>
      <c r="U900" t="s">
        <v>4567</v>
      </c>
      <c r="V900">
        <v>535605</v>
      </c>
    </row>
    <row r="901" spans="13:22" ht="12.75" customHeight="1">
      <c r="M901" s="361">
        <f>IF(ISNUMBER(SEARCH(ZAKL_DATA!$B$29,N901)),MAX($M$2:M900)+1,0)</f>
        <v>0</v>
      </c>
      <c r="N901" s="387" t="s">
        <v>2212</v>
      </c>
      <c r="O901" s="389" t="s">
        <v>3564</v>
      </c>
      <c r="P901" s="362"/>
      <c r="Q901" s="345" t="str">
        <f>IFERROR(VLOOKUP(ROWS($Q$3:Q901),$M$3:$N$1699,2,0),"")</f>
        <v/>
      </c>
      <c r="S901" t="str">
        <f>IF(ISNUMBER(SEARCH(ZAKL_DATA!$B$18,FU!$U901)),U901,"")</f>
        <v/>
      </c>
      <c r="T901" t="str">
        <f t="array" ref="T901">IFERROR(INDEX($S$3:$S$6255,SMALL(IF(ISNUMBER(SEARCH("",$S$3:$S$6255)),ROW($S$1:$S$6253),""),ROW(S899))),"")</f>
        <v/>
      </c>
      <c r="U901" t="s">
        <v>4568</v>
      </c>
      <c r="V901">
        <v>535613</v>
      </c>
    </row>
    <row r="902" spans="13:22" ht="12.75" customHeight="1">
      <c r="M902" s="361">
        <f>IF(ISNUMBER(SEARCH(ZAKL_DATA!$B$29,N902)),MAX($M$2:M901)+1,0)</f>
        <v>0</v>
      </c>
      <c r="N902" s="387" t="s">
        <v>2213</v>
      </c>
      <c r="O902" s="389" t="s">
        <v>3565</v>
      </c>
      <c r="P902" s="362"/>
      <c r="Q902" s="345" t="str">
        <f>IFERROR(VLOOKUP(ROWS($Q$3:Q902),$M$3:$N$1699,2,0),"")</f>
        <v/>
      </c>
      <c r="S902" t="str">
        <f>IF(ISNUMBER(SEARCH(ZAKL_DATA!$B$18,FU!$U902)),U902,"")</f>
        <v/>
      </c>
      <c r="T902" t="str">
        <f t="array" ref="T902">IFERROR(INDEX($S$3:$S$6255,SMALL(IF(ISNUMBER(SEARCH("",$S$3:$S$6255)),ROW($S$1:$S$6253),""),ROW(S900))),"")</f>
        <v/>
      </c>
      <c r="U902" t="s">
        <v>4569</v>
      </c>
      <c r="V902">
        <v>535621</v>
      </c>
    </row>
    <row r="903" spans="13:22" ht="12.75" customHeight="1">
      <c r="M903" s="361">
        <f>IF(ISNUMBER(SEARCH(ZAKL_DATA!$B$29,N903)),MAX($M$2:M902)+1,0)</f>
        <v>0</v>
      </c>
      <c r="N903" s="387" t="s">
        <v>2214</v>
      </c>
      <c r="O903" s="389" t="s">
        <v>3566</v>
      </c>
      <c r="P903" s="362"/>
      <c r="Q903" s="345" t="str">
        <f>IFERROR(VLOOKUP(ROWS($Q$3:Q903),$M$3:$N$1699,2,0),"")</f>
        <v/>
      </c>
      <c r="S903" t="str">
        <f>IF(ISNUMBER(SEARCH(ZAKL_DATA!$B$18,FU!$U903)),U903,"")</f>
        <v/>
      </c>
      <c r="T903" t="str">
        <f t="array" ref="T903">IFERROR(INDEX($S$3:$S$6255,SMALL(IF(ISNUMBER(SEARCH("",$S$3:$S$6255)),ROW($S$1:$S$6253),""),ROW(S901))),"")</f>
        <v/>
      </c>
      <c r="U903" t="s">
        <v>4570</v>
      </c>
      <c r="V903">
        <v>535630</v>
      </c>
    </row>
    <row r="904" spans="13:22" ht="12.75" customHeight="1">
      <c r="M904" s="361">
        <f>IF(ISNUMBER(SEARCH(ZAKL_DATA!$B$29,N904)),MAX($M$2:M903)+1,0)</f>
        <v>0</v>
      </c>
      <c r="N904" s="387" t="s">
        <v>2222</v>
      </c>
      <c r="O904" s="389" t="s">
        <v>3567</v>
      </c>
      <c r="P904" s="362"/>
      <c r="Q904" s="345" t="str">
        <f>IFERROR(VLOOKUP(ROWS($Q$3:Q904),$M$3:$N$1699,2,0),"")</f>
        <v/>
      </c>
      <c r="S904" t="str">
        <f>IF(ISNUMBER(SEARCH(ZAKL_DATA!$B$18,FU!$U904)),U904,"")</f>
        <v/>
      </c>
      <c r="T904" t="str">
        <f t="array" ref="T904">IFERROR(INDEX($S$3:$S$6255,SMALL(IF(ISNUMBER(SEARCH("",$S$3:$S$6255)),ROW($S$1:$S$6253),""),ROW(S902))),"")</f>
        <v/>
      </c>
      <c r="U904" t="s">
        <v>4571</v>
      </c>
      <c r="V904">
        <v>535648</v>
      </c>
    </row>
    <row r="905" spans="13:22" ht="12.75" customHeight="1">
      <c r="M905" s="361">
        <f>IF(ISNUMBER(SEARCH(ZAKL_DATA!$B$29,N905)),MAX($M$2:M904)+1,0)</f>
        <v>0</v>
      </c>
      <c r="N905" s="387" t="s">
        <v>2223</v>
      </c>
      <c r="O905" s="389" t="s">
        <v>3568</v>
      </c>
      <c r="P905" s="362"/>
      <c r="Q905" s="345" t="str">
        <f>IFERROR(VLOOKUP(ROWS($Q$3:Q905),$M$3:$N$1699,2,0),"")</f>
        <v/>
      </c>
      <c r="S905" t="str">
        <f>IF(ISNUMBER(SEARCH(ZAKL_DATA!$B$18,FU!$U905)),U905,"")</f>
        <v/>
      </c>
      <c r="T905" t="str">
        <f t="array" ref="T905">IFERROR(INDEX($S$3:$S$6255,SMALL(IF(ISNUMBER(SEARCH("",$S$3:$S$6255)),ROW($S$1:$S$6253),""),ROW(S903))),"")</f>
        <v/>
      </c>
      <c r="U905" t="s">
        <v>4572</v>
      </c>
      <c r="V905">
        <v>535656</v>
      </c>
    </row>
    <row r="906" spans="13:22" ht="12.75" customHeight="1">
      <c r="M906" s="361">
        <f>IF(ISNUMBER(SEARCH(ZAKL_DATA!$B$29,N906)),MAX($M$2:M905)+1,0)</f>
        <v>0</v>
      </c>
      <c r="N906" s="387" t="s">
        <v>2224</v>
      </c>
      <c r="O906" s="389" t="s">
        <v>3569</v>
      </c>
      <c r="P906" s="362"/>
      <c r="Q906" s="345" t="str">
        <f>IFERROR(VLOOKUP(ROWS($Q$3:Q906),$M$3:$N$1699,2,0),"")</f>
        <v/>
      </c>
      <c r="S906" t="str">
        <f>IF(ISNUMBER(SEARCH(ZAKL_DATA!$B$18,FU!$U906)),U906,"")</f>
        <v/>
      </c>
      <c r="T906" t="str">
        <f t="array" ref="T906">IFERROR(INDEX($S$3:$S$6255,SMALL(IF(ISNUMBER(SEARCH("",$S$3:$S$6255)),ROW($S$1:$S$6253),""),ROW(S904))),"")</f>
        <v/>
      </c>
      <c r="U906" t="s">
        <v>4573</v>
      </c>
      <c r="V906">
        <v>535664</v>
      </c>
    </row>
    <row r="907" spans="13:22" ht="12.75" customHeight="1">
      <c r="M907" s="361">
        <f>IF(ISNUMBER(SEARCH(ZAKL_DATA!$B$29,N907)),MAX($M$2:M906)+1,0)</f>
        <v>0</v>
      </c>
      <c r="N907" s="387" t="s">
        <v>2225</v>
      </c>
      <c r="O907" s="389" t="s">
        <v>3570</v>
      </c>
      <c r="P907" s="362"/>
      <c r="Q907" s="345" t="str">
        <f>IFERROR(VLOOKUP(ROWS($Q$3:Q907),$M$3:$N$1699,2,0),"")</f>
        <v/>
      </c>
      <c r="S907" t="str">
        <f>IF(ISNUMBER(SEARCH(ZAKL_DATA!$B$18,FU!$U907)),U907,"")</f>
        <v/>
      </c>
      <c r="T907" t="str">
        <f t="array" ref="T907">IFERROR(INDEX($S$3:$S$6255,SMALL(IF(ISNUMBER(SEARCH("",$S$3:$S$6255)),ROW($S$1:$S$6253),""),ROW(S905))),"")</f>
        <v/>
      </c>
      <c r="U907" t="s">
        <v>4574</v>
      </c>
      <c r="V907">
        <v>535672</v>
      </c>
    </row>
    <row r="908" spans="13:22" ht="12.75" customHeight="1">
      <c r="M908" s="361">
        <f>IF(ISNUMBER(SEARCH(ZAKL_DATA!$B$29,N908)),MAX($M$2:M907)+1,0)</f>
        <v>0</v>
      </c>
      <c r="N908" s="387" t="s">
        <v>2226</v>
      </c>
      <c r="O908" s="389" t="s">
        <v>3571</v>
      </c>
      <c r="P908" s="362"/>
      <c r="Q908" s="345" t="str">
        <f>IFERROR(VLOOKUP(ROWS($Q$3:Q908),$M$3:$N$1699,2,0),"")</f>
        <v/>
      </c>
      <c r="S908" t="str">
        <f>IF(ISNUMBER(SEARCH(ZAKL_DATA!$B$18,FU!$U908)),U908,"")</f>
        <v/>
      </c>
      <c r="T908" t="str">
        <f t="array" ref="T908">IFERROR(INDEX($S$3:$S$6255,SMALL(IF(ISNUMBER(SEARCH("",$S$3:$S$6255)),ROW($S$1:$S$6253),""),ROW(S906))),"")</f>
        <v/>
      </c>
      <c r="U908" t="s">
        <v>4575</v>
      </c>
      <c r="V908">
        <v>535681</v>
      </c>
    </row>
    <row r="909" spans="13:22" ht="12.75" customHeight="1">
      <c r="M909" s="361">
        <f>IF(ISNUMBER(SEARCH(ZAKL_DATA!$B$29,N909)),MAX($M$2:M908)+1,0)</f>
        <v>0</v>
      </c>
      <c r="N909" s="387" t="s">
        <v>2243</v>
      </c>
      <c r="O909" s="389" t="s">
        <v>3572</v>
      </c>
      <c r="P909" s="362"/>
      <c r="Q909" s="345" t="str">
        <f>IFERROR(VLOOKUP(ROWS($Q$3:Q909),$M$3:$N$1699,2,0),"")</f>
        <v/>
      </c>
      <c r="S909" t="str">
        <f>IF(ISNUMBER(SEARCH(ZAKL_DATA!$B$18,FU!$U909)),U909,"")</f>
        <v/>
      </c>
      <c r="T909" t="str">
        <f t="array" ref="T909">IFERROR(INDEX($S$3:$S$6255,SMALL(IF(ISNUMBER(SEARCH("",$S$3:$S$6255)),ROW($S$1:$S$6253),""),ROW(S907))),"")</f>
        <v/>
      </c>
      <c r="U909" t="s">
        <v>4576</v>
      </c>
      <c r="V909">
        <v>535699</v>
      </c>
    </row>
    <row r="910" spans="13:22" ht="12.75" customHeight="1">
      <c r="M910" s="361">
        <f>IF(ISNUMBER(SEARCH(ZAKL_DATA!$B$29,N910)),MAX($M$2:M909)+1,0)</f>
        <v>0</v>
      </c>
      <c r="N910" s="387" t="s">
        <v>2244</v>
      </c>
      <c r="O910" s="389" t="s">
        <v>3573</v>
      </c>
      <c r="P910" s="362"/>
      <c r="Q910" s="345" t="str">
        <f>IFERROR(VLOOKUP(ROWS($Q$3:Q910),$M$3:$N$1699,2,0),"")</f>
        <v/>
      </c>
      <c r="S910" t="str">
        <f>IF(ISNUMBER(SEARCH(ZAKL_DATA!$B$18,FU!$U910)),U910,"")</f>
        <v/>
      </c>
      <c r="T910" t="str">
        <f t="array" ref="T910">IFERROR(INDEX($S$3:$S$6255,SMALL(IF(ISNUMBER(SEARCH("",$S$3:$S$6255)),ROW($S$1:$S$6253),""),ROW(S908))),"")</f>
        <v/>
      </c>
      <c r="U910" t="s">
        <v>4577</v>
      </c>
      <c r="V910">
        <v>535702</v>
      </c>
    </row>
    <row r="911" spans="13:22" ht="12.75" customHeight="1">
      <c r="M911" s="361">
        <f>IF(ISNUMBER(SEARCH(ZAKL_DATA!$B$29,N911)),MAX($M$2:M910)+1,0)</f>
        <v>0</v>
      </c>
      <c r="N911" s="387" t="s">
        <v>2245</v>
      </c>
      <c r="O911" s="389" t="s">
        <v>3574</v>
      </c>
      <c r="P911" s="362"/>
      <c r="Q911" s="345" t="str">
        <f>IFERROR(VLOOKUP(ROWS($Q$3:Q911),$M$3:$N$1699,2,0),"")</f>
        <v/>
      </c>
      <c r="S911" t="str">
        <f>IF(ISNUMBER(SEARCH(ZAKL_DATA!$B$18,FU!$U911)),U911,"")</f>
        <v/>
      </c>
      <c r="T911" t="str">
        <f t="array" ref="T911">IFERROR(INDEX($S$3:$S$6255,SMALL(IF(ISNUMBER(SEARCH("",$S$3:$S$6255)),ROW($S$1:$S$6253),""),ROW(S909))),"")</f>
        <v/>
      </c>
      <c r="U911" t="s">
        <v>4578</v>
      </c>
      <c r="V911">
        <v>535711</v>
      </c>
    </row>
    <row r="912" spans="13:22" ht="12.75" customHeight="1">
      <c r="M912" s="361">
        <f>IF(ISNUMBER(SEARCH(ZAKL_DATA!$B$29,N912)),MAX($M$2:M911)+1,0)</f>
        <v>0</v>
      </c>
      <c r="N912" s="387" t="s">
        <v>2249</v>
      </c>
      <c r="O912" s="389" t="s">
        <v>3575</v>
      </c>
      <c r="P912" s="362"/>
      <c r="Q912" s="345" t="str">
        <f>IFERROR(VLOOKUP(ROWS($Q$3:Q912),$M$3:$N$1699,2,0),"")</f>
        <v/>
      </c>
      <c r="S912" t="str">
        <f>IF(ISNUMBER(SEARCH(ZAKL_DATA!$B$18,FU!$U912)),U912,"")</f>
        <v/>
      </c>
      <c r="T912" t="str">
        <f t="array" ref="T912">IFERROR(INDEX($S$3:$S$6255,SMALL(IF(ISNUMBER(SEARCH("",$S$3:$S$6255)),ROW($S$1:$S$6253),""),ROW(S910))),"")</f>
        <v/>
      </c>
      <c r="U912" t="s">
        <v>4579</v>
      </c>
      <c r="V912">
        <v>535729</v>
      </c>
    </row>
    <row r="913" spans="13:22" ht="12.75" customHeight="1">
      <c r="M913" s="361">
        <f>IF(ISNUMBER(SEARCH(ZAKL_DATA!$B$29,N913)),MAX($M$2:M912)+1,0)</f>
        <v>0</v>
      </c>
      <c r="N913" s="387" t="s">
        <v>2250</v>
      </c>
      <c r="O913" s="389" t="s">
        <v>3576</v>
      </c>
      <c r="P913" s="362"/>
      <c r="Q913" s="345" t="str">
        <f>IFERROR(VLOOKUP(ROWS($Q$3:Q913),$M$3:$N$1699,2,0),"")</f>
        <v/>
      </c>
      <c r="S913" t="str">
        <f>IF(ISNUMBER(SEARCH(ZAKL_DATA!$B$18,FU!$U913)),U913,"")</f>
        <v/>
      </c>
      <c r="T913" t="str">
        <f t="array" ref="T913">IFERROR(INDEX($S$3:$S$6255,SMALL(IF(ISNUMBER(SEARCH("",$S$3:$S$6255)),ROW($S$1:$S$6253),""),ROW(S911))),"")</f>
        <v/>
      </c>
      <c r="U913" t="s">
        <v>4580</v>
      </c>
      <c r="V913">
        <v>535737</v>
      </c>
    </row>
    <row r="914" spans="13:22" ht="12.75" customHeight="1">
      <c r="M914" s="361">
        <f>IF(ISNUMBER(SEARCH(ZAKL_DATA!$B$29,N914)),MAX($M$2:M913)+1,0)</f>
        <v>0</v>
      </c>
      <c r="N914" s="387" t="s">
        <v>2251</v>
      </c>
      <c r="O914" s="389" t="s">
        <v>3577</v>
      </c>
      <c r="P914" s="362"/>
      <c r="Q914" s="345" t="str">
        <f>IFERROR(VLOOKUP(ROWS($Q$3:Q914),$M$3:$N$1699,2,0),"")</f>
        <v/>
      </c>
      <c r="S914" t="str">
        <f>IF(ISNUMBER(SEARCH(ZAKL_DATA!$B$18,FU!$U914)),U914,"")</f>
        <v/>
      </c>
      <c r="T914" t="str">
        <f t="array" ref="T914">IFERROR(INDEX($S$3:$S$6255,SMALL(IF(ISNUMBER(SEARCH("",$S$3:$S$6255)),ROW($S$1:$S$6253),""),ROW(S912))),"")</f>
        <v/>
      </c>
      <c r="U914" t="s">
        <v>4581</v>
      </c>
      <c r="V914">
        <v>535745</v>
      </c>
    </row>
    <row r="915" spans="13:22" ht="12.75" customHeight="1">
      <c r="M915" s="361">
        <f>IF(ISNUMBER(SEARCH(ZAKL_DATA!$B$29,N915)),MAX($M$2:M914)+1,0)</f>
        <v>0</v>
      </c>
      <c r="N915" s="387" t="s">
        <v>2257</v>
      </c>
      <c r="O915" s="389" t="s">
        <v>3578</v>
      </c>
      <c r="P915" s="362"/>
      <c r="Q915" s="345" t="str">
        <f>IFERROR(VLOOKUP(ROWS($Q$3:Q915),$M$3:$N$1699,2,0),"")</f>
        <v/>
      </c>
      <c r="S915" t="str">
        <f>IF(ISNUMBER(SEARCH(ZAKL_DATA!$B$18,FU!$U915)),U915,"")</f>
        <v/>
      </c>
      <c r="T915" t="str">
        <f t="array" ref="T915">IFERROR(INDEX($S$3:$S$6255,SMALL(IF(ISNUMBER(SEARCH("",$S$3:$S$6255)),ROW($S$1:$S$6253),""),ROW(S913))),"")</f>
        <v/>
      </c>
      <c r="U915" t="s">
        <v>4581</v>
      </c>
      <c r="V915">
        <v>535753</v>
      </c>
    </row>
    <row r="916" spans="13:22" ht="12.75" customHeight="1">
      <c r="M916" s="361">
        <f>IF(ISNUMBER(SEARCH(ZAKL_DATA!$B$29,N916)),MAX($M$2:M915)+1,0)</f>
        <v>0</v>
      </c>
      <c r="N916" s="387" t="s">
        <v>2258</v>
      </c>
      <c r="O916" s="389" t="s">
        <v>3579</v>
      </c>
      <c r="P916" s="362"/>
      <c r="Q916" s="345" t="str">
        <f>IFERROR(VLOOKUP(ROWS($Q$3:Q916),$M$3:$N$1699,2,0),"")</f>
        <v/>
      </c>
      <c r="S916" t="str">
        <f>IF(ISNUMBER(SEARCH(ZAKL_DATA!$B$18,FU!$U916)),U916,"")</f>
        <v/>
      </c>
      <c r="T916" t="str">
        <f t="array" ref="T916">IFERROR(INDEX($S$3:$S$6255,SMALL(IF(ISNUMBER(SEARCH("",$S$3:$S$6255)),ROW($S$1:$S$6253),""),ROW(S914))),"")</f>
        <v/>
      </c>
      <c r="U916" t="s">
        <v>4582</v>
      </c>
      <c r="V916">
        <v>535761</v>
      </c>
    </row>
    <row r="917" spans="13:22" ht="12.75" customHeight="1">
      <c r="M917" s="361">
        <f>IF(ISNUMBER(SEARCH(ZAKL_DATA!$B$29,N917)),MAX($M$2:M916)+1,0)</f>
        <v>0</v>
      </c>
      <c r="N917" s="387" t="s">
        <v>2259</v>
      </c>
      <c r="O917" s="389" t="s">
        <v>3580</v>
      </c>
      <c r="P917" s="362"/>
      <c r="Q917" s="345" t="str">
        <f>IFERROR(VLOOKUP(ROWS($Q$3:Q917),$M$3:$N$1699,2,0),"")</f>
        <v/>
      </c>
      <c r="S917" t="str">
        <f>IF(ISNUMBER(SEARCH(ZAKL_DATA!$B$18,FU!$U917)),U917,"")</f>
        <v/>
      </c>
      <c r="T917" t="str">
        <f t="array" ref="T917">IFERROR(INDEX($S$3:$S$6255,SMALL(IF(ISNUMBER(SEARCH("",$S$3:$S$6255)),ROW($S$1:$S$6253),""),ROW(S915))),"")</f>
        <v/>
      </c>
      <c r="U917" t="s">
        <v>4583</v>
      </c>
      <c r="V917">
        <v>535770</v>
      </c>
    </row>
    <row r="918" spans="13:22" ht="12.75" customHeight="1">
      <c r="M918" s="361">
        <f>IF(ISNUMBER(SEARCH(ZAKL_DATA!$B$29,N918)),MAX($M$2:M917)+1,0)</f>
        <v>0</v>
      </c>
      <c r="N918" s="387" t="s">
        <v>2282</v>
      </c>
      <c r="O918" s="389" t="s">
        <v>3581</v>
      </c>
      <c r="P918" s="362"/>
      <c r="Q918" s="345" t="str">
        <f>IFERROR(VLOOKUP(ROWS($Q$3:Q918),$M$3:$N$1699,2,0),"")</f>
        <v/>
      </c>
      <c r="S918" t="str">
        <f>IF(ISNUMBER(SEARCH(ZAKL_DATA!$B$18,FU!$U918)),U918,"")</f>
        <v/>
      </c>
      <c r="T918" t="str">
        <f t="array" ref="T918">IFERROR(INDEX($S$3:$S$6255,SMALL(IF(ISNUMBER(SEARCH("",$S$3:$S$6255)),ROW($S$1:$S$6253),""),ROW(S916))),"")</f>
        <v/>
      </c>
      <c r="U918" t="s">
        <v>4584</v>
      </c>
      <c r="V918">
        <v>535788</v>
      </c>
    </row>
    <row r="919" spans="13:22" ht="12.75" customHeight="1">
      <c r="M919" s="361">
        <f>IF(ISNUMBER(SEARCH(ZAKL_DATA!$B$29,N919)),MAX($M$2:M918)+1,0)</f>
        <v>0</v>
      </c>
      <c r="N919" s="387" t="s">
        <v>2283</v>
      </c>
      <c r="O919" s="389" t="s">
        <v>3582</v>
      </c>
      <c r="P919" s="362"/>
      <c r="Q919" s="345" t="str">
        <f>IFERROR(VLOOKUP(ROWS($Q$3:Q919),$M$3:$N$1699,2,0),"")</f>
        <v/>
      </c>
      <c r="S919" t="str">
        <f>IF(ISNUMBER(SEARCH(ZAKL_DATA!$B$18,FU!$U919)),U919,"")</f>
        <v/>
      </c>
      <c r="T919" t="str">
        <f t="array" ref="T919">IFERROR(INDEX($S$3:$S$6255,SMALL(IF(ISNUMBER(SEARCH("",$S$3:$S$6255)),ROW($S$1:$S$6253),""),ROW(S917))),"")</f>
        <v/>
      </c>
      <c r="U919" t="s">
        <v>4584</v>
      </c>
      <c r="V919">
        <v>535796</v>
      </c>
    </row>
    <row r="920" spans="13:22" ht="12.75" customHeight="1">
      <c r="M920" s="361">
        <f>IF(ISNUMBER(SEARCH(ZAKL_DATA!$B$29,N920)),MAX($M$2:M919)+1,0)</f>
        <v>0</v>
      </c>
      <c r="N920" s="387" t="s">
        <v>2284</v>
      </c>
      <c r="O920" s="389" t="s">
        <v>3583</v>
      </c>
      <c r="P920" s="362"/>
      <c r="Q920" s="345" t="str">
        <f>IFERROR(VLOOKUP(ROWS($Q$3:Q920),$M$3:$N$1699,2,0),"")</f>
        <v/>
      </c>
      <c r="S920" t="str">
        <f>IF(ISNUMBER(SEARCH(ZAKL_DATA!$B$18,FU!$U920)),U920,"")</f>
        <v/>
      </c>
      <c r="T920" t="str">
        <f t="array" ref="T920">IFERROR(INDEX($S$3:$S$6255,SMALL(IF(ISNUMBER(SEARCH("",$S$3:$S$6255)),ROW($S$1:$S$6253),""),ROW(S918))),"")</f>
        <v/>
      </c>
      <c r="U920" t="s">
        <v>4585</v>
      </c>
      <c r="V920">
        <v>535800</v>
      </c>
    </row>
    <row r="921" spans="13:22" ht="12.75" customHeight="1">
      <c r="M921" s="361">
        <f>IF(ISNUMBER(SEARCH(ZAKL_DATA!$B$29,N921)),MAX($M$2:M920)+1,0)</f>
        <v>0</v>
      </c>
      <c r="N921" s="387" t="s">
        <v>2285</v>
      </c>
      <c r="O921" s="389" t="s">
        <v>3584</v>
      </c>
      <c r="P921" s="362"/>
      <c r="Q921" s="345" t="str">
        <f>IFERROR(VLOOKUP(ROWS($Q$3:Q921),$M$3:$N$1699,2,0),"")</f>
        <v/>
      </c>
      <c r="S921" t="str">
        <f>IF(ISNUMBER(SEARCH(ZAKL_DATA!$B$18,FU!$U921)),U921,"")</f>
        <v/>
      </c>
      <c r="T921" t="str">
        <f t="array" ref="T921">IFERROR(INDEX($S$3:$S$6255,SMALL(IF(ISNUMBER(SEARCH("",$S$3:$S$6255)),ROW($S$1:$S$6253),""),ROW(S919))),"")</f>
        <v/>
      </c>
      <c r="U921" t="s">
        <v>4586</v>
      </c>
      <c r="V921">
        <v>535818</v>
      </c>
    </row>
    <row r="922" spans="13:22" ht="12.75" customHeight="1">
      <c r="M922" s="361">
        <f>IF(ISNUMBER(SEARCH(ZAKL_DATA!$B$29,N922)),MAX($M$2:M921)+1,0)</f>
        <v>0</v>
      </c>
      <c r="N922" s="387" t="s">
        <v>2286</v>
      </c>
      <c r="O922" s="389" t="s">
        <v>3585</v>
      </c>
      <c r="P922" s="362"/>
      <c r="Q922" s="345" t="str">
        <f>IFERROR(VLOOKUP(ROWS($Q$3:Q922),$M$3:$N$1699,2,0),"")</f>
        <v/>
      </c>
      <c r="S922" t="str">
        <f>IF(ISNUMBER(SEARCH(ZAKL_DATA!$B$18,FU!$U922)),U922,"")</f>
        <v/>
      </c>
      <c r="T922" t="str">
        <f t="array" ref="T922">IFERROR(INDEX($S$3:$S$6255,SMALL(IF(ISNUMBER(SEARCH("",$S$3:$S$6255)),ROW($S$1:$S$6253),""),ROW(S920))),"")</f>
        <v/>
      </c>
      <c r="U922" t="s">
        <v>4587</v>
      </c>
      <c r="V922">
        <v>535826</v>
      </c>
    </row>
    <row r="923" spans="13:22" ht="12.75" customHeight="1">
      <c r="M923" s="361">
        <f>IF(ISNUMBER(SEARCH(ZAKL_DATA!$B$29,N923)),MAX($M$2:M922)+1,0)</f>
        <v>0</v>
      </c>
      <c r="N923" s="387" t="s">
        <v>2288</v>
      </c>
      <c r="O923" s="389" t="s">
        <v>3586</v>
      </c>
      <c r="P923" s="362"/>
      <c r="Q923" s="345" t="str">
        <f>IFERROR(VLOOKUP(ROWS($Q$3:Q923),$M$3:$N$1699,2,0),"")</f>
        <v/>
      </c>
      <c r="S923" t="str">
        <f>IF(ISNUMBER(SEARCH(ZAKL_DATA!$B$18,FU!$U923)),U923,"")</f>
        <v/>
      </c>
      <c r="T923" t="str">
        <f t="array" ref="T923">IFERROR(INDEX($S$3:$S$6255,SMALL(IF(ISNUMBER(SEARCH("",$S$3:$S$6255)),ROW($S$1:$S$6253),""),ROW(S921))),"")</f>
        <v/>
      </c>
      <c r="U923" t="s">
        <v>4588</v>
      </c>
      <c r="V923">
        <v>535834</v>
      </c>
    </row>
    <row r="924" spans="13:22" ht="12.75" customHeight="1">
      <c r="M924" s="361">
        <f>IF(ISNUMBER(SEARCH(ZAKL_DATA!$B$29,N924)),MAX($M$2:M923)+1,0)</f>
        <v>0</v>
      </c>
      <c r="N924" s="387" t="s">
        <v>2289</v>
      </c>
      <c r="O924" s="389" t="s">
        <v>3587</v>
      </c>
      <c r="P924" s="362"/>
      <c r="Q924" s="345" t="str">
        <f>IFERROR(VLOOKUP(ROWS($Q$3:Q924),$M$3:$N$1699,2,0),"")</f>
        <v/>
      </c>
      <c r="S924" t="str">
        <f>IF(ISNUMBER(SEARCH(ZAKL_DATA!$B$18,FU!$U924)),U924,"")</f>
        <v/>
      </c>
      <c r="T924" t="str">
        <f t="array" ref="T924">IFERROR(INDEX($S$3:$S$6255,SMALL(IF(ISNUMBER(SEARCH("",$S$3:$S$6255)),ROW($S$1:$S$6253),""),ROW(S922))),"")</f>
        <v/>
      </c>
      <c r="U924" t="s">
        <v>4589</v>
      </c>
      <c r="V924">
        <v>535842</v>
      </c>
    </row>
    <row r="925" spans="13:22" ht="12.75" customHeight="1">
      <c r="M925" s="361">
        <f>IF(ISNUMBER(SEARCH(ZAKL_DATA!$B$29,N925)),MAX($M$2:M924)+1,0)</f>
        <v>0</v>
      </c>
      <c r="N925" s="387" t="s">
        <v>2290</v>
      </c>
      <c r="O925" s="389" t="s">
        <v>3588</v>
      </c>
      <c r="P925" s="362"/>
      <c r="Q925" s="345" t="str">
        <f>IFERROR(VLOOKUP(ROWS($Q$3:Q925),$M$3:$N$1699,2,0),"")</f>
        <v/>
      </c>
      <c r="S925" t="str">
        <f>IF(ISNUMBER(SEARCH(ZAKL_DATA!$B$18,FU!$U925)),U925,"")</f>
        <v/>
      </c>
      <c r="T925" t="str">
        <f t="array" ref="T925">IFERROR(INDEX($S$3:$S$6255,SMALL(IF(ISNUMBER(SEARCH("",$S$3:$S$6255)),ROW($S$1:$S$6253),""),ROW(S923))),"")</f>
        <v/>
      </c>
      <c r="U925" t="s">
        <v>4590</v>
      </c>
      <c r="V925">
        <v>535851</v>
      </c>
    </row>
    <row r="926" spans="13:22" ht="12.75" customHeight="1">
      <c r="M926" s="361">
        <f>IF(ISNUMBER(SEARCH(ZAKL_DATA!$B$29,N926)),MAX($M$2:M925)+1,0)</f>
        <v>0</v>
      </c>
      <c r="N926" s="387" t="s">
        <v>2291</v>
      </c>
      <c r="O926" s="389" t="s">
        <v>3589</v>
      </c>
      <c r="P926" s="362"/>
      <c r="Q926" s="345" t="str">
        <f>IFERROR(VLOOKUP(ROWS($Q$3:Q926),$M$3:$N$1699,2,0),"")</f>
        <v/>
      </c>
      <c r="S926" t="str">
        <f>IF(ISNUMBER(SEARCH(ZAKL_DATA!$B$18,FU!$U926)),U926,"")</f>
        <v/>
      </c>
      <c r="T926" t="str">
        <f t="array" ref="T926">IFERROR(INDEX($S$3:$S$6255,SMALL(IF(ISNUMBER(SEARCH("",$S$3:$S$6255)),ROW($S$1:$S$6253),""),ROW(S924))),"")</f>
        <v/>
      </c>
      <c r="U926" t="s">
        <v>4591</v>
      </c>
      <c r="V926">
        <v>535869</v>
      </c>
    </row>
    <row r="927" spans="13:22" ht="12.75" customHeight="1">
      <c r="M927" s="361">
        <f>IF(ISNUMBER(SEARCH(ZAKL_DATA!$B$29,N927)),MAX($M$2:M926)+1,0)</f>
        <v>0</v>
      </c>
      <c r="N927" s="387" t="s">
        <v>2292</v>
      </c>
      <c r="O927" s="389" t="s">
        <v>3590</v>
      </c>
      <c r="P927" s="362"/>
      <c r="Q927" s="345" t="str">
        <f>IFERROR(VLOOKUP(ROWS($Q$3:Q927),$M$3:$N$1699,2,0),"")</f>
        <v/>
      </c>
      <c r="S927" t="str">
        <f>IF(ISNUMBER(SEARCH(ZAKL_DATA!$B$18,FU!$U927)),U927,"")</f>
        <v/>
      </c>
      <c r="T927" t="str">
        <f t="array" ref="T927">IFERROR(INDEX($S$3:$S$6255,SMALL(IF(ISNUMBER(SEARCH("",$S$3:$S$6255)),ROW($S$1:$S$6253),""),ROW(S925))),"")</f>
        <v/>
      </c>
      <c r="U927" t="s">
        <v>4592</v>
      </c>
      <c r="V927">
        <v>535877</v>
      </c>
    </row>
    <row r="928" spans="13:22" ht="12.75" customHeight="1">
      <c r="M928" s="361">
        <f>IF(ISNUMBER(SEARCH(ZAKL_DATA!$B$29,N928)),MAX($M$2:M927)+1,0)</f>
        <v>0</v>
      </c>
      <c r="N928" s="387" t="s">
        <v>2315</v>
      </c>
      <c r="O928" s="389" t="s">
        <v>3591</v>
      </c>
      <c r="P928" s="362"/>
      <c r="Q928" s="345" t="str">
        <f>IFERROR(VLOOKUP(ROWS($Q$3:Q928),$M$3:$N$1699,2,0),"")</f>
        <v/>
      </c>
      <c r="S928" t="str">
        <f>IF(ISNUMBER(SEARCH(ZAKL_DATA!$B$18,FU!$U928)),U928,"")</f>
        <v/>
      </c>
      <c r="T928" t="str">
        <f t="array" ref="T928">IFERROR(INDEX($S$3:$S$6255,SMALL(IF(ISNUMBER(SEARCH("",$S$3:$S$6255)),ROW($S$1:$S$6253),""),ROW(S926))),"")</f>
        <v/>
      </c>
      <c r="U928" t="s">
        <v>4593</v>
      </c>
      <c r="V928">
        <v>535885</v>
      </c>
    </row>
    <row r="929" spans="13:22" ht="12.75" customHeight="1">
      <c r="M929" s="361">
        <f>IF(ISNUMBER(SEARCH(ZAKL_DATA!$B$29,N929)),MAX($M$2:M928)+1,0)</f>
        <v>0</v>
      </c>
      <c r="N929" s="387" t="s">
        <v>2316</v>
      </c>
      <c r="O929" s="389" t="s">
        <v>3592</v>
      </c>
      <c r="P929" s="362"/>
      <c r="Q929" s="345" t="str">
        <f>IFERROR(VLOOKUP(ROWS($Q$3:Q929),$M$3:$N$1699,2,0),"")</f>
        <v/>
      </c>
      <c r="S929" t="str">
        <f>IF(ISNUMBER(SEARCH(ZAKL_DATA!$B$18,FU!$U929)),U929,"")</f>
        <v/>
      </c>
      <c r="T929" t="str">
        <f t="array" ref="T929">IFERROR(INDEX($S$3:$S$6255,SMALL(IF(ISNUMBER(SEARCH("",$S$3:$S$6255)),ROW($S$1:$S$6253),""),ROW(S927))),"")</f>
        <v/>
      </c>
      <c r="U929" t="s">
        <v>4594</v>
      </c>
      <c r="V929">
        <v>535893</v>
      </c>
    </row>
    <row r="930" spans="13:22" ht="12.75" customHeight="1">
      <c r="M930" s="361">
        <f>IF(ISNUMBER(SEARCH(ZAKL_DATA!$B$29,N930)),MAX($M$2:M929)+1,0)</f>
        <v>0</v>
      </c>
      <c r="N930" s="387" t="s">
        <v>2317</v>
      </c>
      <c r="O930" s="389" t="s">
        <v>3593</v>
      </c>
      <c r="P930" s="362"/>
      <c r="Q930" s="345" t="str">
        <f>IFERROR(VLOOKUP(ROWS($Q$3:Q930),$M$3:$N$1699,2,0),"")</f>
        <v/>
      </c>
      <c r="S930" t="str">
        <f>IF(ISNUMBER(SEARCH(ZAKL_DATA!$B$18,FU!$U930)),U930,"")</f>
        <v/>
      </c>
      <c r="T930" t="str">
        <f t="array" ref="T930">IFERROR(INDEX($S$3:$S$6255,SMALL(IF(ISNUMBER(SEARCH("",$S$3:$S$6255)),ROW($S$1:$S$6253),""),ROW(S928))),"")</f>
        <v/>
      </c>
      <c r="U930" t="s">
        <v>4595</v>
      </c>
      <c r="V930">
        <v>535907</v>
      </c>
    </row>
    <row r="931" spans="13:22" ht="12.75" customHeight="1">
      <c r="M931" s="361">
        <f>IF(ISNUMBER(SEARCH(ZAKL_DATA!$B$29,N931)),MAX($M$2:M930)+1,0)</f>
        <v>0</v>
      </c>
      <c r="N931" s="387" t="s">
        <v>2318</v>
      </c>
      <c r="O931" s="389" t="s">
        <v>3594</v>
      </c>
      <c r="P931" s="362"/>
      <c r="Q931" s="345" t="str">
        <f>IFERROR(VLOOKUP(ROWS($Q$3:Q931),$M$3:$N$1699,2,0),"")</f>
        <v/>
      </c>
      <c r="S931" t="str">
        <f>IF(ISNUMBER(SEARCH(ZAKL_DATA!$B$18,FU!$U931)),U931,"")</f>
        <v/>
      </c>
      <c r="T931" t="str">
        <f t="array" ref="T931">IFERROR(INDEX($S$3:$S$6255,SMALL(IF(ISNUMBER(SEARCH("",$S$3:$S$6255)),ROW($S$1:$S$6253),""),ROW(S929))),"")</f>
        <v/>
      </c>
      <c r="U931" t="s">
        <v>4596</v>
      </c>
      <c r="V931">
        <v>535915</v>
      </c>
    </row>
    <row r="932" spans="13:22" ht="12.75" customHeight="1">
      <c r="M932" s="361">
        <f>IF(ISNUMBER(SEARCH(ZAKL_DATA!$B$29,N932)),MAX($M$2:M931)+1,0)</f>
        <v>0</v>
      </c>
      <c r="N932" s="387" t="s">
        <v>2320</v>
      </c>
      <c r="O932" s="389" t="s">
        <v>3595</v>
      </c>
      <c r="P932" s="362"/>
      <c r="Q932" s="345" t="str">
        <f>IFERROR(VLOOKUP(ROWS($Q$3:Q932),$M$3:$N$1699,2,0),"")</f>
        <v/>
      </c>
      <c r="S932" t="str">
        <f>IF(ISNUMBER(SEARCH(ZAKL_DATA!$B$18,FU!$U932)),U932,"")</f>
        <v/>
      </c>
      <c r="T932" t="str">
        <f t="array" ref="T932">IFERROR(INDEX($S$3:$S$6255,SMALL(IF(ISNUMBER(SEARCH("",$S$3:$S$6255)),ROW($S$1:$S$6253),""),ROW(S930))),"")</f>
        <v/>
      </c>
      <c r="U932" t="s">
        <v>4597</v>
      </c>
      <c r="V932">
        <v>535923</v>
      </c>
    </row>
    <row r="933" spans="13:22" ht="12.75" customHeight="1">
      <c r="M933" s="361">
        <f>IF(ISNUMBER(SEARCH(ZAKL_DATA!$B$29,N933)),MAX($M$2:M932)+1,0)</f>
        <v>0</v>
      </c>
      <c r="N933" s="387" t="s">
        <v>2321</v>
      </c>
      <c r="O933" s="389" t="s">
        <v>3596</v>
      </c>
      <c r="P933" s="362"/>
      <c r="Q933" s="345" t="str">
        <f>IFERROR(VLOOKUP(ROWS($Q$3:Q933),$M$3:$N$1699,2,0),"")</f>
        <v/>
      </c>
      <c r="S933" t="str">
        <f>IF(ISNUMBER(SEARCH(ZAKL_DATA!$B$18,FU!$U933)),U933,"")</f>
        <v/>
      </c>
      <c r="T933" t="str">
        <f t="array" ref="T933">IFERROR(INDEX($S$3:$S$6255,SMALL(IF(ISNUMBER(SEARCH("",$S$3:$S$6255)),ROW($S$1:$S$6253),""),ROW(S931))),"")</f>
        <v/>
      </c>
      <c r="U933" t="s">
        <v>4598</v>
      </c>
      <c r="V933">
        <v>535931</v>
      </c>
    </row>
    <row r="934" spans="13:22" ht="12.75" customHeight="1">
      <c r="M934" s="361">
        <f>IF(ISNUMBER(SEARCH(ZAKL_DATA!$B$29,N934)),MAX($M$2:M933)+1,0)</f>
        <v>0</v>
      </c>
      <c r="N934" s="387" t="s">
        <v>2322</v>
      </c>
      <c r="O934" s="389" t="s">
        <v>3597</v>
      </c>
      <c r="P934" s="362"/>
      <c r="Q934" s="345" t="str">
        <f>IFERROR(VLOOKUP(ROWS($Q$3:Q934),$M$3:$N$1699,2,0),"")</f>
        <v/>
      </c>
      <c r="S934" t="str">
        <f>IF(ISNUMBER(SEARCH(ZAKL_DATA!$B$18,FU!$U934)),U934,"")</f>
        <v/>
      </c>
      <c r="T934" t="str">
        <f t="array" ref="T934">IFERROR(INDEX($S$3:$S$6255,SMALL(IF(ISNUMBER(SEARCH("",$S$3:$S$6255)),ROW($S$1:$S$6253),""),ROW(S932))),"")</f>
        <v/>
      </c>
      <c r="U934" t="s">
        <v>4599</v>
      </c>
      <c r="V934">
        <v>535940</v>
      </c>
    </row>
    <row r="935" spans="13:22" ht="12.75" customHeight="1">
      <c r="M935" s="361">
        <f>IF(ISNUMBER(SEARCH(ZAKL_DATA!$B$29,N935)),MAX($M$2:M934)+1,0)</f>
        <v>0</v>
      </c>
      <c r="N935" s="387" t="s">
        <v>2338</v>
      </c>
      <c r="O935" s="389" t="s">
        <v>3598</v>
      </c>
      <c r="P935" s="362"/>
      <c r="Q935" s="345" t="str">
        <f>IFERROR(VLOOKUP(ROWS($Q$3:Q935),$M$3:$N$1699,2,0),"")</f>
        <v/>
      </c>
      <c r="S935" t="str">
        <f>IF(ISNUMBER(SEARCH(ZAKL_DATA!$B$18,FU!$U935)),U935,"")</f>
        <v/>
      </c>
      <c r="T935" t="str">
        <f t="array" ref="T935">IFERROR(INDEX($S$3:$S$6255,SMALL(IF(ISNUMBER(SEARCH("",$S$3:$S$6255)),ROW($S$1:$S$6253),""),ROW(S933))),"")</f>
        <v/>
      </c>
      <c r="U935" t="s">
        <v>4600</v>
      </c>
      <c r="V935">
        <v>535958</v>
      </c>
    </row>
    <row r="936" spans="13:22" ht="12.75" customHeight="1">
      <c r="M936" s="361">
        <f>IF(ISNUMBER(SEARCH(ZAKL_DATA!$B$29,N936)),MAX($M$2:M935)+1,0)</f>
        <v>0</v>
      </c>
      <c r="N936" s="387" t="s">
        <v>2339</v>
      </c>
      <c r="O936" s="389" t="s">
        <v>3599</v>
      </c>
      <c r="P936" s="362"/>
      <c r="Q936" s="345" t="str">
        <f>IFERROR(VLOOKUP(ROWS($Q$3:Q936),$M$3:$N$1699,2,0),"")</f>
        <v/>
      </c>
      <c r="S936" t="str">
        <f>IF(ISNUMBER(SEARCH(ZAKL_DATA!$B$18,FU!$U936)),U936,"")</f>
        <v/>
      </c>
      <c r="T936" t="str">
        <f t="array" ref="T936">IFERROR(INDEX($S$3:$S$6255,SMALL(IF(ISNUMBER(SEARCH("",$S$3:$S$6255)),ROW($S$1:$S$6253),""),ROW(S934))),"")</f>
        <v/>
      </c>
      <c r="U936" t="s">
        <v>4601</v>
      </c>
      <c r="V936">
        <v>535966</v>
      </c>
    </row>
    <row r="937" spans="13:22" ht="12.75" customHeight="1">
      <c r="M937" s="361">
        <f>IF(ISNUMBER(SEARCH(ZAKL_DATA!$B$29,N937)),MAX($M$2:M936)+1,0)</f>
        <v>0</v>
      </c>
      <c r="N937" s="387" t="s">
        <v>2340</v>
      </c>
      <c r="O937" s="389" t="s">
        <v>3600</v>
      </c>
      <c r="P937" s="362"/>
      <c r="Q937" s="345" t="str">
        <f>IFERROR(VLOOKUP(ROWS($Q$3:Q937),$M$3:$N$1699,2,0),"")</f>
        <v/>
      </c>
      <c r="S937" t="str">
        <f>IF(ISNUMBER(SEARCH(ZAKL_DATA!$B$18,FU!$U937)),U937,"")</f>
        <v/>
      </c>
      <c r="T937" t="str">
        <f t="array" ref="T937">IFERROR(INDEX($S$3:$S$6255,SMALL(IF(ISNUMBER(SEARCH("",$S$3:$S$6255)),ROW($S$1:$S$6253),""),ROW(S935))),"")</f>
        <v/>
      </c>
      <c r="U937" t="s">
        <v>4602</v>
      </c>
      <c r="V937">
        <v>535974</v>
      </c>
    </row>
    <row r="938" spans="13:22" ht="12.75" customHeight="1">
      <c r="M938" s="361">
        <f>IF(ISNUMBER(SEARCH(ZAKL_DATA!$B$29,N938)),MAX($M$2:M937)+1,0)</f>
        <v>0</v>
      </c>
      <c r="N938" s="387" t="s">
        <v>2341</v>
      </c>
      <c r="O938" s="389" t="s">
        <v>3601</v>
      </c>
      <c r="P938" s="362"/>
      <c r="Q938" s="345" t="str">
        <f>IFERROR(VLOOKUP(ROWS($Q$3:Q938),$M$3:$N$1699,2,0),"")</f>
        <v/>
      </c>
      <c r="S938" t="str">
        <f>IF(ISNUMBER(SEARCH(ZAKL_DATA!$B$18,FU!$U938)),U938,"")</f>
        <v/>
      </c>
      <c r="T938" t="str">
        <f t="array" ref="T938">IFERROR(INDEX($S$3:$S$6255,SMALL(IF(ISNUMBER(SEARCH("",$S$3:$S$6255)),ROW($S$1:$S$6253),""),ROW(S936))),"")</f>
        <v/>
      </c>
      <c r="U938" t="s">
        <v>4603</v>
      </c>
      <c r="V938">
        <v>535982</v>
      </c>
    </row>
    <row r="939" spans="13:22" ht="12.75" customHeight="1">
      <c r="M939" s="361">
        <f>IF(ISNUMBER(SEARCH(ZAKL_DATA!$B$29,N939)),MAX($M$2:M938)+1,0)</f>
        <v>0</v>
      </c>
      <c r="N939" s="387" t="s">
        <v>2356</v>
      </c>
      <c r="O939" s="389" t="s">
        <v>3602</v>
      </c>
      <c r="P939" s="362"/>
      <c r="Q939" s="345" t="str">
        <f>IFERROR(VLOOKUP(ROWS($Q$3:Q939),$M$3:$N$1699,2,0),"")</f>
        <v/>
      </c>
      <c r="S939" t="str">
        <f>IF(ISNUMBER(SEARCH(ZAKL_DATA!$B$18,FU!$U939)),U939,"")</f>
        <v/>
      </c>
      <c r="T939" t="str">
        <f t="array" ref="T939">IFERROR(INDEX($S$3:$S$6255,SMALL(IF(ISNUMBER(SEARCH("",$S$3:$S$6255)),ROW($S$1:$S$6253),""),ROW(S937))),"")</f>
        <v/>
      </c>
      <c r="U939" t="s">
        <v>4604</v>
      </c>
      <c r="V939">
        <v>535991</v>
      </c>
    </row>
    <row r="940" spans="13:22" ht="12.75" customHeight="1">
      <c r="M940" s="361">
        <f>IF(ISNUMBER(SEARCH(ZAKL_DATA!$B$29,N940)),MAX($M$2:M939)+1,0)</f>
        <v>0</v>
      </c>
      <c r="N940" s="387" t="s">
        <v>2357</v>
      </c>
      <c r="O940" s="389" t="s">
        <v>3603</v>
      </c>
      <c r="P940" s="362"/>
      <c r="Q940" s="345" t="str">
        <f>IFERROR(VLOOKUP(ROWS($Q$3:Q940),$M$3:$N$1699,2,0),"")</f>
        <v/>
      </c>
      <c r="S940" t="str">
        <f>IF(ISNUMBER(SEARCH(ZAKL_DATA!$B$18,FU!$U940)),U940,"")</f>
        <v/>
      </c>
      <c r="T940" t="str">
        <f t="array" ref="T940">IFERROR(INDEX($S$3:$S$6255,SMALL(IF(ISNUMBER(SEARCH("",$S$3:$S$6255)),ROW($S$1:$S$6253),""),ROW(S938))),"")</f>
        <v/>
      </c>
      <c r="U940" t="s">
        <v>4605</v>
      </c>
      <c r="V940">
        <v>536008</v>
      </c>
    </row>
    <row r="941" spans="13:22" ht="12.75" customHeight="1">
      <c r="M941" s="361">
        <f>IF(ISNUMBER(SEARCH(ZAKL_DATA!$B$29,N941)),MAX($M$2:M940)+1,0)</f>
        <v>0</v>
      </c>
      <c r="N941" s="387" t="s">
        <v>2358</v>
      </c>
      <c r="O941" s="389" t="s">
        <v>3604</v>
      </c>
      <c r="P941" s="362"/>
      <c r="Q941" s="345" t="str">
        <f>IFERROR(VLOOKUP(ROWS($Q$3:Q941),$M$3:$N$1699,2,0),"")</f>
        <v/>
      </c>
      <c r="S941" t="str">
        <f>IF(ISNUMBER(SEARCH(ZAKL_DATA!$B$18,FU!$U941)),U941,"")</f>
        <v/>
      </c>
      <c r="T941" t="str">
        <f t="array" ref="T941">IFERROR(INDEX($S$3:$S$6255,SMALL(IF(ISNUMBER(SEARCH("",$S$3:$S$6255)),ROW($S$1:$S$6253),""),ROW(S939))),"")</f>
        <v/>
      </c>
      <c r="U941" t="s">
        <v>4606</v>
      </c>
      <c r="V941">
        <v>536016</v>
      </c>
    </row>
    <row r="942" spans="13:22" ht="12.75" customHeight="1">
      <c r="M942" s="361">
        <f>IF(ISNUMBER(SEARCH(ZAKL_DATA!$B$29,N942)),MAX($M$2:M941)+1,0)</f>
        <v>0</v>
      </c>
      <c r="N942" s="387" t="s">
        <v>2359</v>
      </c>
      <c r="O942" s="389" t="s">
        <v>3605</v>
      </c>
      <c r="P942" s="362"/>
      <c r="Q942" s="345" t="str">
        <f>IFERROR(VLOOKUP(ROWS($Q$3:Q942),$M$3:$N$1699,2,0),"")</f>
        <v/>
      </c>
      <c r="S942" t="str">
        <f>IF(ISNUMBER(SEARCH(ZAKL_DATA!$B$18,FU!$U942)),U942,"")</f>
        <v/>
      </c>
      <c r="T942" t="str">
        <f t="array" ref="T942">IFERROR(INDEX($S$3:$S$6255,SMALL(IF(ISNUMBER(SEARCH("",$S$3:$S$6255)),ROW($S$1:$S$6253),""),ROW(S940))),"")</f>
        <v/>
      </c>
      <c r="U942" t="s">
        <v>4607</v>
      </c>
      <c r="V942">
        <v>536024</v>
      </c>
    </row>
    <row r="943" spans="13:22" ht="12.75" customHeight="1">
      <c r="M943" s="361">
        <f>IF(ISNUMBER(SEARCH(ZAKL_DATA!$B$29,N943)),MAX($M$2:M942)+1,0)</f>
        <v>0</v>
      </c>
      <c r="N943" s="387" t="s">
        <v>2361</v>
      </c>
      <c r="O943" s="389" t="s">
        <v>3606</v>
      </c>
      <c r="P943" s="362"/>
      <c r="Q943" s="345" t="str">
        <f>IFERROR(VLOOKUP(ROWS($Q$3:Q943),$M$3:$N$1699,2,0),"")</f>
        <v/>
      </c>
      <c r="S943" t="str">
        <f>IF(ISNUMBER(SEARCH(ZAKL_DATA!$B$18,FU!$U943)),U943,"")</f>
        <v/>
      </c>
      <c r="T943" t="str">
        <f t="array" ref="T943">IFERROR(INDEX($S$3:$S$6255,SMALL(IF(ISNUMBER(SEARCH("",$S$3:$S$6255)),ROW($S$1:$S$6253),""),ROW(S941))),"")</f>
        <v/>
      </c>
      <c r="U943" t="s">
        <v>4608</v>
      </c>
      <c r="V943">
        <v>536032</v>
      </c>
    </row>
    <row r="944" spans="13:22" ht="12.75" customHeight="1">
      <c r="M944" s="361">
        <f>IF(ISNUMBER(SEARCH(ZAKL_DATA!$B$29,N944)),MAX($M$2:M943)+1,0)</f>
        <v>0</v>
      </c>
      <c r="N944" s="387" t="s">
        <v>3607</v>
      </c>
      <c r="O944" s="389" t="s">
        <v>3608</v>
      </c>
      <c r="P944" s="362"/>
      <c r="Q944" s="345" t="str">
        <f>IFERROR(VLOOKUP(ROWS($Q$3:Q944),$M$3:$N$1699,2,0),"")</f>
        <v/>
      </c>
      <c r="S944" t="str">
        <f>IF(ISNUMBER(SEARCH(ZAKL_DATA!$B$18,FU!$U944)),U944,"")</f>
        <v/>
      </c>
      <c r="T944" t="str">
        <f t="array" ref="T944">IFERROR(INDEX($S$3:$S$6255,SMALL(IF(ISNUMBER(SEARCH("",$S$3:$S$6255)),ROW($S$1:$S$6253),""),ROW(S942))),"")</f>
        <v/>
      </c>
      <c r="U944" t="s">
        <v>4609</v>
      </c>
      <c r="V944">
        <v>536041</v>
      </c>
    </row>
    <row r="945" spans="13:22" ht="12.75" customHeight="1">
      <c r="M945" s="361">
        <f>IF(ISNUMBER(SEARCH(ZAKL_DATA!$B$29,N945)),MAX($M$2:M944)+1,0)</f>
        <v>0</v>
      </c>
      <c r="N945" s="387" t="s">
        <v>2365</v>
      </c>
      <c r="O945" s="389" t="s">
        <v>3415</v>
      </c>
      <c r="P945" s="362"/>
      <c r="Q945" s="345" t="str">
        <f>IFERROR(VLOOKUP(ROWS($Q$3:Q945),$M$3:$N$1699,2,0),"")</f>
        <v/>
      </c>
      <c r="S945" t="str">
        <f>IF(ISNUMBER(SEARCH(ZAKL_DATA!$B$18,FU!$U945)),U945,"")</f>
        <v/>
      </c>
      <c r="T945" t="str">
        <f t="array" ref="T945">IFERROR(INDEX($S$3:$S$6255,SMALL(IF(ISNUMBER(SEARCH("",$S$3:$S$6255)),ROW($S$1:$S$6253),""),ROW(S943))),"")</f>
        <v/>
      </c>
      <c r="U945" t="s">
        <v>4610</v>
      </c>
      <c r="V945">
        <v>536059</v>
      </c>
    </row>
    <row r="946" spans="13:22" ht="12.75" customHeight="1">
      <c r="M946" s="361">
        <f>IF(ISNUMBER(SEARCH(ZAKL_DATA!$B$29,N946)),MAX($M$2:M945)+1,0)</f>
        <v>0</v>
      </c>
      <c r="N946" s="387" t="s">
        <v>2366</v>
      </c>
      <c r="O946" s="389" t="s">
        <v>3609</v>
      </c>
      <c r="P946" s="362"/>
      <c r="Q946" s="345" t="str">
        <f>IFERROR(VLOOKUP(ROWS($Q$3:Q946),$M$3:$N$1699,2,0),"")</f>
        <v/>
      </c>
      <c r="S946" t="str">
        <f>IF(ISNUMBER(SEARCH(ZAKL_DATA!$B$18,FU!$U946)),U946,"")</f>
        <v/>
      </c>
      <c r="T946" t="str">
        <f t="array" ref="T946">IFERROR(INDEX($S$3:$S$6255,SMALL(IF(ISNUMBER(SEARCH("",$S$3:$S$6255)),ROW($S$1:$S$6253),""),ROW(S944))),"")</f>
        <v/>
      </c>
      <c r="U946" t="s">
        <v>4611</v>
      </c>
      <c r="V946">
        <v>536067</v>
      </c>
    </row>
    <row r="947" spans="13:22" ht="12.75" customHeight="1">
      <c r="M947" s="361">
        <f>IF(ISNUMBER(SEARCH(ZAKL_DATA!$B$29,N947)),MAX($M$2:M946)+1,0)</f>
        <v>0</v>
      </c>
      <c r="N947" s="387" t="s">
        <v>2367</v>
      </c>
      <c r="O947" s="389" t="s">
        <v>3610</v>
      </c>
      <c r="P947" s="362"/>
      <c r="Q947" s="345" t="str">
        <f>IFERROR(VLOOKUP(ROWS($Q$3:Q947),$M$3:$N$1699,2,0),"")</f>
        <v/>
      </c>
      <c r="S947" t="str">
        <f>IF(ISNUMBER(SEARCH(ZAKL_DATA!$B$18,FU!$U947)),U947,"")</f>
        <v/>
      </c>
      <c r="T947" t="str">
        <f t="array" ref="T947">IFERROR(INDEX($S$3:$S$6255,SMALL(IF(ISNUMBER(SEARCH("",$S$3:$S$6255)),ROW($S$1:$S$6253),""),ROW(S945))),"")</f>
        <v/>
      </c>
      <c r="U947" t="s">
        <v>4612</v>
      </c>
      <c r="V947">
        <v>536075</v>
      </c>
    </row>
    <row r="948" spans="13:22" ht="12.75" customHeight="1">
      <c r="M948" s="361">
        <f>IF(ISNUMBER(SEARCH(ZAKL_DATA!$B$29,N948)),MAX($M$2:M947)+1,0)</f>
        <v>0</v>
      </c>
      <c r="N948" s="387" t="s">
        <v>2368</v>
      </c>
      <c r="O948" s="389" t="s">
        <v>3611</v>
      </c>
      <c r="P948" s="362"/>
      <c r="Q948" s="345" t="str">
        <f>IFERROR(VLOOKUP(ROWS($Q$3:Q948),$M$3:$N$1699,2,0),"")</f>
        <v/>
      </c>
      <c r="S948" t="str">
        <f>IF(ISNUMBER(SEARCH(ZAKL_DATA!$B$18,FU!$U948)),U948,"")</f>
        <v/>
      </c>
      <c r="T948" t="str">
        <f t="array" ref="T948">IFERROR(INDEX($S$3:$S$6255,SMALL(IF(ISNUMBER(SEARCH("",$S$3:$S$6255)),ROW($S$1:$S$6253),""),ROW(S946))),"")</f>
        <v/>
      </c>
      <c r="U948" t="s">
        <v>4613</v>
      </c>
      <c r="V948">
        <v>536083</v>
      </c>
    </row>
    <row r="949" spans="13:22" ht="12.75" customHeight="1">
      <c r="M949" s="361">
        <f>IF(ISNUMBER(SEARCH(ZAKL_DATA!$B$29,N949)),MAX($M$2:M948)+1,0)</f>
        <v>0</v>
      </c>
      <c r="N949" s="387" t="s">
        <v>3612</v>
      </c>
      <c r="O949" s="389" t="s">
        <v>2949</v>
      </c>
      <c r="P949" s="362"/>
      <c r="Q949" s="345" t="str">
        <f>IFERROR(VLOOKUP(ROWS($Q$3:Q949),$M$3:$N$1699,2,0),"")</f>
        <v/>
      </c>
      <c r="S949" t="str">
        <f>IF(ISNUMBER(SEARCH(ZAKL_DATA!$B$18,FU!$U949)),U949,"")</f>
        <v/>
      </c>
      <c r="T949" t="str">
        <f t="array" ref="T949">IFERROR(INDEX($S$3:$S$6255,SMALL(IF(ISNUMBER(SEARCH("",$S$3:$S$6255)),ROW($S$1:$S$6253),""),ROW(S947))),"")</f>
        <v/>
      </c>
      <c r="U949" t="s">
        <v>4614</v>
      </c>
      <c r="V949">
        <v>536091</v>
      </c>
    </row>
    <row r="950" spans="13:22" ht="12.75" customHeight="1">
      <c r="M950" s="361">
        <f>IF(ISNUMBER(SEARCH(ZAKL_DATA!$B$29,N950)),MAX($M$2:M949)+1,0)</f>
        <v>0</v>
      </c>
      <c r="N950" s="387" t="s">
        <v>2380</v>
      </c>
      <c r="O950" s="389" t="s">
        <v>3613</v>
      </c>
      <c r="P950" s="362"/>
      <c r="Q950" s="345" t="str">
        <f>IFERROR(VLOOKUP(ROWS($Q$3:Q950),$M$3:$N$1699,2,0),"")</f>
        <v/>
      </c>
      <c r="S950" t="str">
        <f>IF(ISNUMBER(SEARCH(ZAKL_DATA!$B$18,FU!$U950)),U950,"")</f>
        <v/>
      </c>
      <c r="T950" t="str">
        <f t="array" ref="T950">IFERROR(INDEX($S$3:$S$6255,SMALL(IF(ISNUMBER(SEARCH("",$S$3:$S$6255)),ROW($S$1:$S$6253),""),ROW(S948))),"")</f>
        <v/>
      </c>
      <c r="U950" t="s">
        <v>4615</v>
      </c>
      <c r="V950">
        <v>536105</v>
      </c>
    </row>
    <row r="951" spans="13:22" ht="12.75" customHeight="1">
      <c r="M951" s="361">
        <f>IF(ISNUMBER(SEARCH(ZAKL_DATA!$B$29,N951)),MAX($M$2:M950)+1,0)</f>
        <v>0</v>
      </c>
      <c r="N951" s="387" t="s">
        <v>2381</v>
      </c>
      <c r="O951" s="389" t="s">
        <v>3614</v>
      </c>
      <c r="P951" s="362"/>
      <c r="Q951" s="345" t="str">
        <f>IFERROR(VLOOKUP(ROWS($Q$3:Q951),$M$3:$N$1699,2,0),"")</f>
        <v/>
      </c>
      <c r="S951" t="str">
        <f>IF(ISNUMBER(SEARCH(ZAKL_DATA!$B$18,FU!$U951)),U951,"")</f>
        <v/>
      </c>
      <c r="T951" t="str">
        <f t="array" ref="T951">IFERROR(INDEX($S$3:$S$6255,SMALL(IF(ISNUMBER(SEARCH("",$S$3:$S$6255)),ROW($S$1:$S$6253),""),ROW(S949))),"")</f>
        <v/>
      </c>
      <c r="U951" t="s">
        <v>4616</v>
      </c>
      <c r="V951">
        <v>536113</v>
      </c>
    </row>
    <row r="952" spans="13:22" ht="12.75" customHeight="1">
      <c r="M952" s="361">
        <f>IF(ISNUMBER(SEARCH(ZAKL_DATA!$B$29,N952)),MAX($M$2:M951)+1,0)</f>
        <v>0</v>
      </c>
      <c r="N952" s="387" t="s">
        <v>2382</v>
      </c>
      <c r="O952" s="389" t="s">
        <v>3615</v>
      </c>
      <c r="P952" s="362"/>
      <c r="Q952" s="345" t="str">
        <f>IFERROR(VLOOKUP(ROWS($Q$3:Q952),$M$3:$N$1699,2,0),"")</f>
        <v/>
      </c>
      <c r="S952" t="str">
        <f>IF(ISNUMBER(SEARCH(ZAKL_DATA!$B$18,FU!$U952)),U952,"")</f>
        <v/>
      </c>
      <c r="T952" t="str">
        <f t="array" ref="T952">IFERROR(INDEX($S$3:$S$6255,SMALL(IF(ISNUMBER(SEARCH("",$S$3:$S$6255)),ROW($S$1:$S$6253),""),ROW(S950))),"")</f>
        <v/>
      </c>
      <c r="U952" t="s">
        <v>4617</v>
      </c>
      <c r="V952">
        <v>536121</v>
      </c>
    </row>
    <row r="953" spans="13:22" ht="12.75" customHeight="1">
      <c r="M953" s="361">
        <f>IF(ISNUMBER(SEARCH(ZAKL_DATA!$B$29,N953)),MAX($M$2:M952)+1,0)</f>
        <v>0</v>
      </c>
      <c r="N953" s="387" t="s">
        <v>2405</v>
      </c>
      <c r="O953" s="389" t="s">
        <v>3616</v>
      </c>
      <c r="P953" s="362"/>
      <c r="Q953" s="345" t="str">
        <f>IFERROR(VLOOKUP(ROWS($Q$3:Q953),$M$3:$N$1699,2,0),"")</f>
        <v/>
      </c>
      <c r="S953" t="str">
        <f>IF(ISNUMBER(SEARCH(ZAKL_DATA!$B$18,FU!$U953)),U953,"")</f>
        <v/>
      </c>
      <c r="T953" t="str">
        <f t="array" ref="T953">IFERROR(INDEX($S$3:$S$6255,SMALL(IF(ISNUMBER(SEARCH("",$S$3:$S$6255)),ROW($S$1:$S$6253),""),ROW(S951))),"")</f>
        <v/>
      </c>
      <c r="U953" t="s">
        <v>4617</v>
      </c>
      <c r="V953">
        <v>536130</v>
      </c>
    </row>
    <row r="954" spans="13:22" ht="12.75" customHeight="1">
      <c r="M954" s="361">
        <f>IF(ISNUMBER(SEARCH(ZAKL_DATA!$B$29,N954)),MAX($M$2:M953)+1,0)</f>
        <v>0</v>
      </c>
      <c r="N954" s="387" t="s">
        <v>2406</v>
      </c>
      <c r="O954" s="389" t="s">
        <v>3617</v>
      </c>
      <c r="P954" s="362"/>
      <c r="Q954" s="345" t="str">
        <f>IFERROR(VLOOKUP(ROWS($Q$3:Q954),$M$3:$N$1699,2,0),"")</f>
        <v/>
      </c>
      <c r="S954" t="str">
        <f>IF(ISNUMBER(SEARCH(ZAKL_DATA!$B$18,FU!$U954)),U954,"")</f>
        <v/>
      </c>
      <c r="T954" t="str">
        <f t="array" ref="T954">IFERROR(INDEX($S$3:$S$6255,SMALL(IF(ISNUMBER(SEARCH("",$S$3:$S$6255)),ROW($S$1:$S$6253),""),ROW(S952))),"")</f>
        <v/>
      </c>
      <c r="U954" t="s">
        <v>4618</v>
      </c>
      <c r="V954">
        <v>536148</v>
      </c>
    </row>
    <row r="955" spans="13:22" ht="12.75" customHeight="1">
      <c r="M955" s="361">
        <f>IF(ISNUMBER(SEARCH(ZAKL_DATA!$B$29,N955)),MAX($M$2:M954)+1,0)</f>
        <v>0</v>
      </c>
      <c r="N955" s="387" t="s">
        <v>3618</v>
      </c>
      <c r="O955" s="389" t="s">
        <v>3619</v>
      </c>
      <c r="P955" s="362"/>
      <c r="Q955" s="345" t="str">
        <f>IFERROR(VLOOKUP(ROWS($Q$3:Q955),$M$3:$N$1699,2,0),"")</f>
        <v/>
      </c>
      <c r="S955" t="str">
        <f>IF(ISNUMBER(SEARCH(ZAKL_DATA!$B$18,FU!$U955)),U955,"")</f>
        <v/>
      </c>
      <c r="T955" t="str">
        <f t="array" ref="T955">IFERROR(INDEX($S$3:$S$6255,SMALL(IF(ISNUMBER(SEARCH("",$S$3:$S$6255)),ROW($S$1:$S$6253),""),ROW(S953))),"")</f>
        <v/>
      </c>
      <c r="U955" t="s">
        <v>4619</v>
      </c>
      <c r="V955">
        <v>536156</v>
      </c>
    </row>
    <row r="956" spans="13:22" ht="12.75" customHeight="1">
      <c r="M956" s="361">
        <f>IF(ISNUMBER(SEARCH(ZAKL_DATA!$B$29,N956)),MAX($M$2:M955)+1,0)</f>
        <v>0</v>
      </c>
      <c r="N956" s="387" t="s">
        <v>2433</v>
      </c>
      <c r="O956" s="389" t="s">
        <v>3620</v>
      </c>
      <c r="P956" s="362"/>
      <c r="Q956" s="345" t="str">
        <f>IFERROR(VLOOKUP(ROWS($Q$3:Q956),$M$3:$N$1699,2,0),"")</f>
        <v/>
      </c>
      <c r="S956" t="str">
        <f>IF(ISNUMBER(SEARCH(ZAKL_DATA!$B$18,FU!$U956)),U956,"")</f>
        <v/>
      </c>
      <c r="T956" t="str">
        <f t="array" ref="T956">IFERROR(INDEX($S$3:$S$6255,SMALL(IF(ISNUMBER(SEARCH("",$S$3:$S$6255)),ROW($S$1:$S$6253),""),ROW(S954))),"")</f>
        <v/>
      </c>
      <c r="U956" t="s">
        <v>4620</v>
      </c>
      <c r="V956">
        <v>536164</v>
      </c>
    </row>
    <row r="957" spans="13:22" ht="12.75" customHeight="1">
      <c r="M957" s="361">
        <f>IF(ISNUMBER(SEARCH(ZAKL_DATA!$B$29,N957)),MAX($M$2:M956)+1,0)</f>
        <v>0</v>
      </c>
      <c r="N957" s="387" t="s">
        <v>2434</v>
      </c>
      <c r="O957" s="389" t="s">
        <v>3621</v>
      </c>
      <c r="P957" s="362"/>
      <c r="Q957" s="345" t="str">
        <f>IFERROR(VLOOKUP(ROWS($Q$3:Q957),$M$3:$N$1699,2,0),"")</f>
        <v/>
      </c>
      <c r="S957" t="str">
        <f>IF(ISNUMBER(SEARCH(ZAKL_DATA!$B$18,FU!$U957)),U957,"")</f>
        <v/>
      </c>
      <c r="T957" t="str">
        <f t="array" ref="T957">IFERROR(INDEX($S$3:$S$6255,SMALL(IF(ISNUMBER(SEARCH("",$S$3:$S$6255)),ROW($S$1:$S$6253),""),ROW(S955))),"")</f>
        <v/>
      </c>
      <c r="U957" t="s">
        <v>4621</v>
      </c>
      <c r="V957">
        <v>536172</v>
      </c>
    </row>
    <row r="958" spans="13:22" ht="12.75" customHeight="1">
      <c r="M958" s="361">
        <f>IF(ISNUMBER(SEARCH(ZAKL_DATA!$B$29,N958)),MAX($M$2:M957)+1,0)</f>
        <v>0</v>
      </c>
      <c r="N958" s="387" t="s">
        <v>2445</v>
      </c>
      <c r="O958" s="389" t="s">
        <v>3622</v>
      </c>
      <c r="P958" s="362"/>
      <c r="Q958" s="345" t="str">
        <f>IFERROR(VLOOKUP(ROWS($Q$3:Q958),$M$3:$N$1699,2,0),"")</f>
        <v/>
      </c>
      <c r="S958" t="str">
        <f>IF(ISNUMBER(SEARCH(ZAKL_DATA!$B$18,FU!$U958)),U958,"")</f>
        <v/>
      </c>
      <c r="T958" t="str">
        <f t="array" ref="T958">IFERROR(INDEX($S$3:$S$6255,SMALL(IF(ISNUMBER(SEARCH("",$S$3:$S$6255)),ROW($S$1:$S$6253),""),ROW(S956))),"")</f>
        <v/>
      </c>
      <c r="U958" t="s">
        <v>4622</v>
      </c>
      <c r="V958">
        <v>536181</v>
      </c>
    </row>
    <row r="959" spans="13:22" ht="12.75" customHeight="1">
      <c r="M959" s="361">
        <f>IF(ISNUMBER(SEARCH(ZAKL_DATA!$B$29,N959)),MAX($M$2:M958)+1,0)</f>
        <v>0</v>
      </c>
      <c r="N959" s="387" t="s">
        <v>2446</v>
      </c>
      <c r="O959" s="389" t="s">
        <v>3623</v>
      </c>
      <c r="P959" s="362"/>
      <c r="Q959" s="345" t="str">
        <f>IFERROR(VLOOKUP(ROWS($Q$3:Q959),$M$3:$N$1699,2,0),"")</f>
        <v/>
      </c>
      <c r="S959" t="str">
        <f>IF(ISNUMBER(SEARCH(ZAKL_DATA!$B$18,FU!$U959)),U959,"")</f>
        <v/>
      </c>
      <c r="T959" t="str">
        <f t="array" ref="T959">IFERROR(INDEX($S$3:$S$6255,SMALL(IF(ISNUMBER(SEARCH("",$S$3:$S$6255)),ROW($S$1:$S$6253),""),ROW(S957))),"")</f>
        <v/>
      </c>
      <c r="U959" t="s">
        <v>4623</v>
      </c>
      <c r="V959">
        <v>536199</v>
      </c>
    </row>
    <row r="960" spans="13:22" ht="12.75" customHeight="1">
      <c r="M960" s="361">
        <f>IF(ISNUMBER(SEARCH(ZAKL_DATA!$B$29,N960)),MAX($M$2:M959)+1,0)</f>
        <v>0</v>
      </c>
      <c r="N960" s="387" t="s">
        <v>2448</v>
      </c>
      <c r="O960" s="389" t="s">
        <v>3624</v>
      </c>
      <c r="P960" s="362"/>
      <c r="Q960" s="345" t="str">
        <f>IFERROR(VLOOKUP(ROWS($Q$3:Q960),$M$3:$N$1699,2,0),"")</f>
        <v/>
      </c>
      <c r="S960" t="str">
        <f>IF(ISNUMBER(SEARCH(ZAKL_DATA!$B$18,FU!$U960)),U960,"")</f>
        <v/>
      </c>
      <c r="T960" t="str">
        <f t="array" ref="T960">IFERROR(INDEX($S$3:$S$6255,SMALL(IF(ISNUMBER(SEARCH("",$S$3:$S$6255)),ROW($S$1:$S$6253),""),ROW(S958))),"")</f>
        <v/>
      </c>
      <c r="U960" t="s">
        <v>4624</v>
      </c>
      <c r="V960">
        <v>536202</v>
      </c>
    </row>
    <row r="961" spans="13:22" ht="12.75" customHeight="1">
      <c r="M961" s="361">
        <f>IF(ISNUMBER(SEARCH(ZAKL_DATA!$B$29,N961)),MAX($M$2:M960)+1,0)</f>
        <v>0</v>
      </c>
      <c r="N961" s="387" t="s">
        <v>2449</v>
      </c>
      <c r="O961" s="389" t="s">
        <v>3625</v>
      </c>
      <c r="P961" s="362"/>
      <c r="Q961" s="345" t="str">
        <f>IFERROR(VLOOKUP(ROWS($Q$3:Q961),$M$3:$N$1699,2,0),"")</f>
        <v/>
      </c>
      <c r="S961" t="str">
        <f>IF(ISNUMBER(SEARCH(ZAKL_DATA!$B$18,FU!$U961)),U961,"")</f>
        <v/>
      </c>
      <c r="T961" t="str">
        <f t="array" ref="T961">IFERROR(INDEX($S$3:$S$6255,SMALL(IF(ISNUMBER(SEARCH("",$S$3:$S$6255)),ROW($S$1:$S$6253),""),ROW(S959))),"")</f>
        <v/>
      </c>
      <c r="U961" t="s">
        <v>4625</v>
      </c>
      <c r="V961">
        <v>536211</v>
      </c>
    </row>
    <row r="962" spans="13:22" ht="12.75" customHeight="1">
      <c r="M962" s="361">
        <f>IF(ISNUMBER(SEARCH(ZAKL_DATA!$B$29,N962)),MAX($M$2:M961)+1,0)</f>
        <v>0</v>
      </c>
      <c r="N962" s="387" t="s">
        <v>2457</v>
      </c>
      <c r="O962" s="389" t="s">
        <v>3626</v>
      </c>
      <c r="P962" s="362"/>
      <c r="Q962" s="345" t="str">
        <f>IFERROR(VLOOKUP(ROWS($Q$3:Q962),$M$3:$N$1699,2,0),"")</f>
        <v/>
      </c>
      <c r="S962" t="str">
        <f>IF(ISNUMBER(SEARCH(ZAKL_DATA!$B$18,FU!$U962)),U962,"")</f>
        <v/>
      </c>
      <c r="T962" t="str">
        <f t="array" ref="T962">IFERROR(INDEX($S$3:$S$6255,SMALL(IF(ISNUMBER(SEARCH("",$S$3:$S$6255)),ROW($S$1:$S$6253),""),ROW(S960))),"")</f>
        <v/>
      </c>
      <c r="U962" t="s">
        <v>4626</v>
      </c>
      <c r="V962">
        <v>536229</v>
      </c>
    </row>
    <row r="963" spans="13:22" ht="12.75" customHeight="1">
      <c r="M963" s="361">
        <f>IF(ISNUMBER(SEARCH(ZAKL_DATA!$B$29,N963)),MAX($M$2:M962)+1,0)</f>
        <v>0</v>
      </c>
      <c r="N963" s="387" t="s">
        <v>2458</v>
      </c>
      <c r="O963" s="389" t="s">
        <v>3627</v>
      </c>
      <c r="P963" s="362"/>
      <c r="Q963" s="345" t="str">
        <f>IFERROR(VLOOKUP(ROWS($Q$3:Q963),$M$3:$N$1699,2,0),"")</f>
        <v/>
      </c>
      <c r="S963" t="str">
        <f>IF(ISNUMBER(SEARCH(ZAKL_DATA!$B$18,FU!$U963)),U963,"")</f>
        <v/>
      </c>
      <c r="T963" t="str">
        <f t="array" ref="T963">IFERROR(INDEX($S$3:$S$6255,SMALL(IF(ISNUMBER(SEARCH("",$S$3:$S$6255)),ROW($S$1:$S$6253),""),ROW(S961))),"")</f>
        <v/>
      </c>
      <c r="U963" t="s">
        <v>4626</v>
      </c>
      <c r="V963">
        <v>536237</v>
      </c>
    </row>
    <row r="964" spans="13:22" ht="12.75" customHeight="1">
      <c r="M964" s="361">
        <f>IF(ISNUMBER(SEARCH(ZAKL_DATA!$B$29,N964)),MAX($M$2:M963)+1,0)</f>
        <v>0</v>
      </c>
      <c r="N964" s="387" t="s">
        <v>2459</v>
      </c>
      <c r="O964" s="389" t="s">
        <v>3628</v>
      </c>
      <c r="P964" s="362"/>
      <c r="Q964" s="345" t="str">
        <f>IFERROR(VLOOKUP(ROWS($Q$3:Q964),$M$3:$N$1699,2,0),"")</f>
        <v/>
      </c>
      <c r="S964" t="str">
        <f>IF(ISNUMBER(SEARCH(ZAKL_DATA!$B$18,FU!$U964)),U964,"")</f>
        <v/>
      </c>
      <c r="T964" t="str">
        <f t="array" ref="T964">IFERROR(INDEX($S$3:$S$6255,SMALL(IF(ISNUMBER(SEARCH("",$S$3:$S$6255)),ROW($S$1:$S$6253),""),ROW(S962))),"")</f>
        <v/>
      </c>
      <c r="U964" t="s">
        <v>4627</v>
      </c>
      <c r="V964">
        <v>536245</v>
      </c>
    </row>
    <row r="965" spans="13:22" ht="12.75" customHeight="1">
      <c r="M965" s="361">
        <f>IF(ISNUMBER(SEARCH(ZAKL_DATA!$B$29,N965)),MAX($M$2:M964)+1,0)</f>
        <v>0</v>
      </c>
      <c r="N965" s="387" t="s">
        <v>2461</v>
      </c>
      <c r="O965" s="389" t="s">
        <v>3629</v>
      </c>
      <c r="P965" s="362"/>
      <c r="Q965" s="345" t="str">
        <f>IFERROR(VLOOKUP(ROWS($Q$3:Q965),$M$3:$N$1699,2,0),"")</f>
        <v/>
      </c>
      <c r="S965" t="str">
        <f>IF(ISNUMBER(SEARCH(ZAKL_DATA!$B$18,FU!$U965)),U965,"")</f>
        <v/>
      </c>
      <c r="T965" t="str">
        <f t="array" ref="T965">IFERROR(INDEX($S$3:$S$6255,SMALL(IF(ISNUMBER(SEARCH("",$S$3:$S$6255)),ROW($S$1:$S$6253),""),ROW(S963))),"")</f>
        <v/>
      </c>
      <c r="U965" t="s">
        <v>4628</v>
      </c>
      <c r="V965">
        <v>536253</v>
      </c>
    </row>
    <row r="966" spans="13:22" ht="12.75" customHeight="1">
      <c r="M966" s="361">
        <f>IF(ISNUMBER(SEARCH(ZAKL_DATA!$B$29,N966)),MAX($M$2:M965)+1,0)</f>
        <v>0</v>
      </c>
      <c r="N966" s="387" t="s">
        <v>2462</v>
      </c>
      <c r="O966" s="389" t="s">
        <v>3630</v>
      </c>
      <c r="P966" s="362"/>
      <c r="Q966" s="345" t="str">
        <f>IFERROR(VLOOKUP(ROWS($Q$3:Q966),$M$3:$N$1699,2,0),"")</f>
        <v/>
      </c>
      <c r="S966" t="str">
        <f>IF(ISNUMBER(SEARCH(ZAKL_DATA!$B$18,FU!$U966)),U966,"")</f>
        <v/>
      </c>
      <c r="T966" t="str">
        <f t="array" ref="T966">IFERROR(INDEX($S$3:$S$6255,SMALL(IF(ISNUMBER(SEARCH("",$S$3:$S$6255)),ROW($S$1:$S$6253),""),ROW(S964))),"")</f>
        <v/>
      </c>
      <c r="U966" t="s">
        <v>4628</v>
      </c>
      <c r="V966">
        <v>536261</v>
      </c>
    </row>
    <row r="967" spans="13:22" ht="12.75" customHeight="1">
      <c r="M967" s="361">
        <f>IF(ISNUMBER(SEARCH(ZAKL_DATA!$B$29,N967)),MAX($M$2:M966)+1,0)</f>
        <v>0</v>
      </c>
      <c r="N967" s="387" t="s">
        <v>2463</v>
      </c>
      <c r="O967" s="389" t="s">
        <v>3631</v>
      </c>
      <c r="P967" s="362"/>
      <c r="Q967" s="345" t="str">
        <f>IFERROR(VLOOKUP(ROWS($Q$3:Q967),$M$3:$N$1699,2,0),"")</f>
        <v/>
      </c>
      <c r="S967" t="str">
        <f>IF(ISNUMBER(SEARCH(ZAKL_DATA!$B$18,FU!$U967)),U967,"")</f>
        <v/>
      </c>
      <c r="T967" t="str">
        <f t="array" ref="T967">IFERROR(INDEX($S$3:$S$6255,SMALL(IF(ISNUMBER(SEARCH("",$S$3:$S$6255)),ROW($S$1:$S$6253),""),ROW(S965))),"")</f>
        <v/>
      </c>
      <c r="U967" t="s">
        <v>4629</v>
      </c>
      <c r="V967">
        <v>536270</v>
      </c>
    </row>
    <row r="968" spans="13:22" ht="12.75" customHeight="1">
      <c r="M968" s="361">
        <f>IF(ISNUMBER(SEARCH(ZAKL_DATA!$B$29,N968)),MAX($M$2:M967)+1,0)</f>
        <v>0</v>
      </c>
      <c r="N968" s="387" t="s">
        <v>2464</v>
      </c>
      <c r="O968" s="389" t="s">
        <v>3632</v>
      </c>
      <c r="P968" s="362"/>
      <c r="Q968" s="345" t="str">
        <f>IFERROR(VLOOKUP(ROWS($Q$3:Q968),$M$3:$N$1699,2,0),"")</f>
        <v/>
      </c>
      <c r="S968" t="str">
        <f>IF(ISNUMBER(SEARCH(ZAKL_DATA!$B$18,FU!$U968)),U968,"")</f>
        <v/>
      </c>
      <c r="T968" t="str">
        <f t="array" ref="T968">IFERROR(INDEX($S$3:$S$6255,SMALL(IF(ISNUMBER(SEARCH("",$S$3:$S$6255)),ROW($S$1:$S$6253),""),ROW(S966))),"")</f>
        <v/>
      </c>
      <c r="U968" t="s">
        <v>4630</v>
      </c>
      <c r="V968">
        <v>536288</v>
      </c>
    </row>
    <row r="969" spans="13:22" ht="12.75" customHeight="1">
      <c r="M969" s="361">
        <f>IF(ISNUMBER(SEARCH(ZAKL_DATA!$B$29,N969)),MAX($M$2:M968)+1,0)</f>
        <v>0</v>
      </c>
      <c r="N969" s="387" t="s">
        <v>2473</v>
      </c>
      <c r="O969" s="389" t="s">
        <v>3633</v>
      </c>
      <c r="P969" s="362"/>
      <c r="Q969" s="345" t="str">
        <f>IFERROR(VLOOKUP(ROWS($Q$3:Q969),$M$3:$N$1699,2,0),"")</f>
        <v/>
      </c>
      <c r="S969" t="str">
        <f>IF(ISNUMBER(SEARCH(ZAKL_DATA!$B$18,FU!$U969)),U969,"")</f>
        <v/>
      </c>
      <c r="T969" t="str">
        <f t="array" ref="T969">IFERROR(INDEX($S$3:$S$6255,SMALL(IF(ISNUMBER(SEARCH("",$S$3:$S$6255)),ROW($S$1:$S$6253),""),ROW(S967))),"")</f>
        <v/>
      </c>
      <c r="U969" t="s">
        <v>4631</v>
      </c>
      <c r="V969">
        <v>536296</v>
      </c>
    </row>
    <row r="970" spans="13:22" ht="12.75" customHeight="1">
      <c r="M970" s="361">
        <f>IF(ISNUMBER(SEARCH(ZAKL_DATA!$B$29,N970)),MAX($M$2:M969)+1,0)</f>
        <v>0</v>
      </c>
      <c r="N970" s="387" t="s">
        <v>2474</v>
      </c>
      <c r="O970" s="389" t="s">
        <v>3634</v>
      </c>
      <c r="P970" s="362"/>
      <c r="Q970" s="345" t="str">
        <f>IFERROR(VLOOKUP(ROWS($Q$3:Q970),$M$3:$N$1699,2,0),"")</f>
        <v/>
      </c>
      <c r="S970" t="str">
        <f>IF(ISNUMBER(SEARCH(ZAKL_DATA!$B$18,FU!$U970)),U970,"")</f>
        <v/>
      </c>
      <c r="T970" t="str">
        <f t="array" ref="T970">IFERROR(INDEX($S$3:$S$6255,SMALL(IF(ISNUMBER(SEARCH("",$S$3:$S$6255)),ROW($S$1:$S$6253),""),ROW(S968))),"")</f>
        <v/>
      </c>
      <c r="U970" t="s">
        <v>4632</v>
      </c>
      <c r="V970">
        <v>536300</v>
      </c>
    </row>
    <row r="971" spans="13:22" ht="12.75" customHeight="1">
      <c r="M971" s="361">
        <f>IF(ISNUMBER(SEARCH(ZAKL_DATA!$B$29,N971)),MAX($M$2:M970)+1,0)</f>
        <v>0</v>
      </c>
      <c r="N971" s="387" t="s">
        <v>2477</v>
      </c>
      <c r="O971" s="389" t="s">
        <v>3635</v>
      </c>
      <c r="P971" s="362"/>
      <c r="Q971" s="345" t="str">
        <f>IFERROR(VLOOKUP(ROWS($Q$3:Q971),$M$3:$N$1699,2,0),"")</f>
        <v/>
      </c>
      <c r="S971" t="str">
        <f>IF(ISNUMBER(SEARCH(ZAKL_DATA!$B$18,FU!$U971)),U971,"")</f>
        <v/>
      </c>
      <c r="T971" t="str">
        <f t="array" ref="T971">IFERROR(INDEX($S$3:$S$6255,SMALL(IF(ISNUMBER(SEARCH("",$S$3:$S$6255)),ROW($S$1:$S$6253),""),ROW(S969))),"")</f>
        <v/>
      </c>
      <c r="U971" t="s">
        <v>4633</v>
      </c>
      <c r="V971">
        <v>536326</v>
      </c>
    </row>
    <row r="972" spans="13:22" ht="12.75" customHeight="1">
      <c r="M972" s="361">
        <f>IF(ISNUMBER(SEARCH(ZAKL_DATA!$B$29,N972)),MAX($M$2:M971)+1,0)</f>
        <v>0</v>
      </c>
      <c r="N972" s="387" t="s">
        <v>2478</v>
      </c>
      <c r="O972" s="389" t="s">
        <v>3636</v>
      </c>
      <c r="P972" s="362"/>
      <c r="Q972" s="345" t="str">
        <f>IFERROR(VLOOKUP(ROWS($Q$3:Q972),$M$3:$N$1699,2,0),"")</f>
        <v/>
      </c>
      <c r="S972" t="str">
        <f>IF(ISNUMBER(SEARCH(ZAKL_DATA!$B$18,FU!$U972)),U972,"")</f>
        <v/>
      </c>
      <c r="T972" t="str">
        <f t="array" ref="T972">IFERROR(INDEX($S$3:$S$6255,SMALL(IF(ISNUMBER(SEARCH("",$S$3:$S$6255)),ROW($S$1:$S$6253),""),ROW(S970))),"")</f>
        <v/>
      </c>
      <c r="U972" t="s">
        <v>4634</v>
      </c>
      <c r="V972">
        <v>536334</v>
      </c>
    </row>
    <row r="973" spans="13:22" ht="12.75" customHeight="1">
      <c r="M973" s="361">
        <f>IF(ISNUMBER(SEARCH(ZAKL_DATA!$B$29,N973)),MAX($M$2:M972)+1,0)</f>
        <v>0</v>
      </c>
      <c r="N973" s="387" t="s">
        <v>2480</v>
      </c>
      <c r="O973" s="389" t="s">
        <v>3637</v>
      </c>
      <c r="P973" s="362"/>
      <c r="Q973" s="345" t="str">
        <f>IFERROR(VLOOKUP(ROWS($Q$3:Q973),$M$3:$N$1699,2,0),"")</f>
        <v/>
      </c>
      <c r="S973" t="str">
        <f>IF(ISNUMBER(SEARCH(ZAKL_DATA!$B$18,FU!$U973)),U973,"")</f>
        <v/>
      </c>
      <c r="T973" t="str">
        <f t="array" ref="T973">IFERROR(INDEX($S$3:$S$6255,SMALL(IF(ISNUMBER(SEARCH("",$S$3:$S$6255)),ROW($S$1:$S$6253),""),ROW(S971))),"")</f>
        <v/>
      </c>
      <c r="U973" t="s">
        <v>4635</v>
      </c>
      <c r="V973">
        <v>536342</v>
      </c>
    </row>
    <row r="974" spans="13:22" ht="12.75" customHeight="1">
      <c r="M974" s="361">
        <f>IF(ISNUMBER(SEARCH(ZAKL_DATA!$B$29,N974)),MAX($M$2:M973)+1,0)</f>
        <v>0</v>
      </c>
      <c r="N974" s="387" t="s">
        <v>2481</v>
      </c>
      <c r="O974" s="389" t="s">
        <v>3638</v>
      </c>
      <c r="P974" s="362"/>
      <c r="Q974" s="345" t="str">
        <f>IFERROR(VLOOKUP(ROWS($Q$3:Q974),$M$3:$N$1699,2,0),"")</f>
        <v/>
      </c>
      <c r="S974" t="str">
        <f>IF(ISNUMBER(SEARCH(ZAKL_DATA!$B$18,FU!$U974)),U974,"")</f>
        <v/>
      </c>
      <c r="T974" t="str">
        <f t="array" ref="T974">IFERROR(INDEX($S$3:$S$6255,SMALL(IF(ISNUMBER(SEARCH("",$S$3:$S$6255)),ROW($S$1:$S$6253),""),ROW(S972))),"")</f>
        <v/>
      </c>
      <c r="U974" t="s">
        <v>4636</v>
      </c>
      <c r="V974">
        <v>536351</v>
      </c>
    </row>
    <row r="975" spans="13:22" ht="12.75" customHeight="1">
      <c r="M975" s="361">
        <f>IF(ISNUMBER(SEARCH(ZAKL_DATA!$B$29,N975)),MAX($M$2:M974)+1,0)</f>
        <v>0</v>
      </c>
      <c r="N975" s="387" t="s">
        <v>3639</v>
      </c>
      <c r="O975" s="389" t="s">
        <v>2992</v>
      </c>
      <c r="P975" s="362"/>
      <c r="Q975" s="345" t="str">
        <f>IFERROR(VLOOKUP(ROWS($Q$3:Q975),$M$3:$N$1699,2,0),"")</f>
        <v/>
      </c>
      <c r="S975" t="str">
        <f>IF(ISNUMBER(SEARCH(ZAKL_DATA!$B$18,FU!$U975)),U975,"")</f>
        <v/>
      </c>
      <c r="T975" t="str">
        <f t="array" ref="T975">IFERROR(INDEX($S$3:$S$6255,SMALL(IF(ISNUMBER(SEARCH("",$S$3:$S$6255)),ROW($S$1:$S$6253),""),ROW(S973))),"")</f>
        <v/>
      </c>
      <c r="U975" t="s">
        <v>4637</v>
      </c>
      <c r="V975">
        <v>536369</v>
      </c>
    </row>
    <row r="976" spans="13:22" ht="12.75" customHeight="1">
      <c r="M976" s="361">
        <f>IF(ISNUMBER(SEARCH(ZAKL_DATA!$B$29,N976)),MAX($M$2:M975)+1,0)</f>
        <v>0</v>
      </c>
      <c r="N976" s="387" t="s">
        <v>2484</v>
      </c>
      <c r="O976" s="389" t="s">
        <v>3640</v>
      </c>
      <c r="P976" s="362"/>
      <c r="Q976" s="345" t="str">
        <f>IFERROR(VLOOKUP(ROWS($Q$3:Q976),$M$3:$N$1699,2,0),"")</f>
        <v/>
      </c>
      <c r="S976" t="str">
        <f>IF(ISNUMBER(SEARCH(ZAKL_DATA!$B$18,FU!$U976)),U976,"")</f>
        <v/>
      </c>
      <c r="T976" t="str">
        <f t="array" ref="T976">IFERROR(INDEX($S$3:$S$6255,SMALL(IF(ISNUMBER(SEARCH("",$S$3:$S$6255)),ROW($S$1:$S$6253),""),ROW(S974))),"")</f>
        <v/>
      </c>
      <c r="U976" t="s">
        <v>4638</v>
      </c>
      <c r="V976">
        <v>536377</v>
      </c>
    </row>
    <row r="977" spans="13:22" ht="12.75" customHeight="1">
      <c r="M977" s="361">
        <f>IF(ISNUMBER(SEARCH(ZAKL_DATA!$B$29,N977)),MAX($M$2:M976)+1,0)</f>
        <v>0</v>
      </c>
      <c r="N977" s="387" t="s">
        <v>3641</v>
      </c>
      <c r="O977" s="389" t="s">
        <v>3642</v>
      </c>
      <c r="P977" s="362"/>
      <c r="Q977" s="345" t="str">
        <f>IFERROR(VLOOKUP(ROWS($Q$3:Q977),$M$3:$N$1699,2,0),"")</f>
        <v/>
      </c>
      <c r="S977" t="str">
        <f>IF(ISNUMBER(SEARCH(ZAKL_DATA!$B$18,FU!$U977)),U977,"")</f>
        <v/>
      </c>
      <c r="T977" t="str">
        <f t="array" ref="T977">IFERROR(INDEX($S$3:$S$6255,SMALL(IF(ISNUMBER(SEARCH("",$S$3:$S$6255)),ROW($S$1:$S$6253),""),ROW(S975))),"")</f>
        <v/>
      </c>
      <c r="U977" t="s">
        <v>4639</v>
      </c>
      <c r="V977">
        <v>536385</v>
      </c>
    </row>
    <row r="978" spans="13:22" ht="12.75" customHeight="1">
      <c r="M978" s="361">
        <f>IF(ISNUMBER(SEARCH(ZAKL_DATA!$B$29,N978)),MAX($M$2:M977)+1,0)</f>
        <v>0</v>
      </c>
      <c r="N978" s="387" t="s">
        <v>2488</v>
      </c>
      <c r="O978" s="389" t="s">
        <v>3643</v>
      </c>
      <c r="P978" s="362"/>
      <c r="Q978" s="345" t="str">
        <f>IFERROR(VLOOKUP(ROWS($Q$3:Q978),$M$3:$N$1699,2,0),"")</f>
        <v/>
      </c>
      <c r="S978" t="str">
        <f>IF(ISNUMBER(SEARCH(ZAKL_DATA!$B$18,FU!$U978)),U978,"")</f>
        <v/>
      </c>
      <c r="T978" t="str">
        <f t="array" ref="T978">IFERROR(INDEX($S$3:$S$6255,SMALL(IF(ISNUMBER(SEARCH("",$S$3:$S$6255)),ROW($S$1:$S$6253),""),ROW(S976))),"")</f>
        <v/>
      </c>
      <c r="U978" t="s">
        <v>4640</v>
      </c>
      <c r="V978">
        <v>536393</v>
      </c>
    </row>
    <row r="979" spans="13:22" ht="12.75" customHeight="1">
      <c r="M979" s="361">
        <f>IF(ISNUMBER(SEARCH(ZAKL_DATA!$B$29,N979)),MAX($M$2:M978)+1,0)</f>
        <v>0</v>
      </c>
      <c r="N979" s="387" t="s">
        <v>2489</v>
      </c>
      <c r="O979" s="389" t="s">
        <v>3644</v>
      </c>
      <c r="P979" s="362"/>
      <c r="Q979" s="345" t="str">
        <f>IFERROR(VLOOKUP(ROWS($Q$3:Q979),$M$3:$N$1699,2,0),"")</f>
        <v/>
      </c>
      <c r="S979" t="str">
        <f>IF(ISNUMBER(SEARCH(ZAKL_DATA!$B$18,FU!$U979)),U979,"")</f>
        <v/>
      </c>
      <c r="T979" t="str">
        <f t="array" ref="T979">IFERROR(INDEX($S$3:$S$6255,SMALL(IF(ISNUMBER(SEARCH("",$S$3:$S$6255)),ROW($S$1:$S$6253),""),ROW(S977))),"")</f>
        <v/>
      </c>
      <c r="U979" t="s">
        <v>4641</v>
      </c>
      <c r="V979">
        <v>536407</v>
      </c>
    </row>
    <row r="980" spans="13:22" ht="12.75" customHeight="1">
      <c r="M980" s="361">
        <f>IF(ISNUMBER(SEARCH(ZAKL_DATA!$B$29,N980)),MAX($M$2:M979)+1,0)</f>
        <v>0</v>
      </c>
      <c r="N980" s="387" t="s">
        <v>2490</v>
      </c>
      <c r="O980" s="389" t="s">
        <v>3645</v>
      </c>
      <c r="P980" s="362"/>
      <c r="Q980" s="345" t="str">
        <f>IFERROR(VLOOKUP(ROWS($Q$3:Q980),$M$3:$N$1699,2,0),"")</f>
        <v/>
      </c>
      <c r="S980" t="str">
        <f>IF(ISNUMBER(SEARCH(ZAKL_DATA!$B$18,FU!$U980)),U980,"")</f>
        <v/>
      </c>
      <c r="T980" t="str">
        <f t="array" ref="T980">IFERROR(INDEX($S$3:$S$6255,SMALL(IF(ISNUMBER(SEARCH("",$S$3:$S$6255)),ROW($S$1:$S$6253),""),ROW(S978))),"")</f>
        <v/>
      </c>
      <c r="U980" t="s">
        <v>4642</v>
      </c>
      <c r="V980">
        <v>536415</v>
      </c>
    </row>
    <row r="981" spans="13:22" ht="12.75" customHeight="1">
      <c r="M981" s="361">
        <f>IF(ISNUMBER(SEARCH(ZAKL_DATA!$B$29,N981)),MAX($M$2:M980)+1,0)</f>
        <v>0</v>
      </c>
      <c r="N981" s="387" t="s">
        <v>2491</v>
      </c>
      <c r="O981" s="389" t="s">
        <v>3646</v>
      </c>
      <c r="P981" s="362"/>
      <c r="Q981" s="345" t="str">
        <f>IFERROR(VLOOKUP(ROWS($Q$3:Q981),$M$3:$N$1699,2,0),"")</f>
        <v/>
      </c>
      <c r="S981" t="str">
        <f>IF(ISNUMBER(SEARCH(ZAKL_DATA!$B$18,FU!$U981)),U981,"")</f>
        <v/>
      </c>
      <c r="T981" t="str">
        <f t="array" ref="T981">IFERROR(INDEX($S$3:$S$6255,SMALL(IF(ISNUMBER(SEARCH("",$S$3:$S$6255)),ROW($S$1:$S$6253),""),ROW(S979))),"")</f>
        <v/>
      </c>
      <c r="U981" t="s">
        <v>4643</v>
      </c>
      <c r="V981">
        <v>536423</v>
      </c>
    </row>
    <row r="982" spans="13:22" ht="12.75" customHeight="1">
      <c r="M982" s="361">
        <f>IF(ISNUMBER(SEARCH(ZAKL_DATA!$B$29,N982)),MAX($M$2:M981)+1,0)</f>
        <v>0</v>
      </c>
      <c r="N982" s="387" t="s">
        <v>3647</v>
      </c>
      <c r="O982" s="389" t="s">
        <v>3475</v>
      </c>
      <c r="P982" s="362"/>
      <c r="Q982" s="345" t="str">
        <f>IFERROR(VLOOKUP(ROWS($Q$3:Q982),$M$3:$N$1699,2,0),"")</f>
        <v/>
      </c>
      <c r="S982" t="str">
        <f>IF(ISNUMBER(SEARCH(ZAKL_DATA!$B$18,FU!$U982)),U982,"")</f>
        <v/>
      </c>
      <c r="T982" t="str">
        <f t="array" ref="T982">IFERROR(INDEX($S$3:$S$6255,SMALL(IF(ISNUMBER(SEARCH("",$S$3:$S$6255)),ROW($S$1:$S$6253),""),ROW(S980))),"")</f>
        <v/>
      </c>
      <c r="U982" t="s">
        <v>4644</v>
      </c>
      <c r="V982">
        <v>536431</v>
      </c>
    </row>
    <row r="983" spans="13:22" ht="12.75" customHeight="1">
      <c r="M983" s="361">
        <f>IF(ISNUMBER(SEARCH(ZAKL_DATA!$B$29,N983)),MAX($M$2:M982)+1,0)</f>
        <v>0</v>
      </c>
      <c r="N983" s="387" t="s">
        <v>2500</v>
      </c>
      <c r="O983" s="389" t="s">
        <v>3648</v>
      </c>
      <c r="P983" s="362"/>
      <c r="Q983" s="345" t="str">
        <f>IFERROR(VLOOKUP(ROWS($Q$3:Q983),$M$3:$N$1699,2,0),"")</f>
        <v/>
      </c>
      <c r="S983" t="str">
        <f>IF(ISNUMBER(SEARCH(ZAKL_DATA!$B$18,FU!$U983)),U983,"")</f>
        <v/>
      </c>
      <c r="T983" t="str">
        <f t="array" ref="T983">IFERROR(INDEX($S$3:$S$6255,SMALL(IF(ISNUMBER(SEARCH("",$S$3:$S$6255)),ROW($S$1:$S$6253),""),ROW(S981))),"")</f>
        <v/>
      </c>
      <c r="U983" t="s">
        <v>4644</v>
      </c>
      <c r="V983">
        <v>536440</v>
      </c>
    </row>
    <row r="984" spans="13:22" ht="12.75" customHeight="1">
      <c r="M984" s="361">
        <f>IF(ISNUMBER(SEARCH(ZAKL_DATA!$B$29,N984)),MAX($M$2:M983)+1,0)</f>
        <v>0</v>
      </c>
      <c r="N984" s="387" t="s">
        <v>2501</v>
      </c>
      <c r="O984" s="389" t="s">
        <v>3649</v>
      </c>
      <c r="P984" s="362"/>
      <c r="Q984" s="345" t="str">
        <f>IFERROR(VLOOKUP(ROWS($Q$3:Q984),$M$3:$N$1699,2,0),"")</f>
        <v/>
      </c>
      <c r="S984" t="str">
        <f>IF(ISNUMBER(SEARCH(ZAKL_DATA!$B$18,FU!$U984)),U984,"")</f>
        <v/>
      </c>
      <c r="T984" t="str">
        <f t="array" ref="T984">IFERROR(INDEX($S$3:$S$6255,SMALL(IF(ISNUMBER(SEARCH("",$S$3:$S$6255)),ROW($S$1:$S$6253),""),ROW(S982))),"")</f>
        <v/>
      </c>
      <c r="U984" t="s">
        <v>4644</v>
      </c>
      <c r="V984">
        <v>536458</v>
      </c>
    </row>
    <row r="985" spans="13:22" ht="12.75" customHeight="1">
      <c r="M985" s="361">
        <f>IF(ISNUMBER(SEARCH(ZAKL_DATA!$B$29,N985)),MAX($M$2:M984)+1,0)</f>
        <v>0</v>
      </c>
      <c r="N985" s="387" t="s">
        <v>2518</v>
      </c>
      <c r="O985" s="389" t="s">
        <v>3650</v>
      </c>
      <c r="P985" s="362"/>
      <c r="Q985" s="345" t="str">
        <f>IFERROR(VLOOKUP(ROWS($Q$3:Q985),$M$3:$N$1699,2,0),"")</f>
        <v/>
      </c>
      <c r="S985" t="str">
        <f>IF(ISNUMBER(SEARCH(ZAKL_DATA!$B$18,FU!$U985)),U985,"")</f>
        <v/>
      </c>
      <c r="T985" t="str">
        <f t="array" ref="T985">IFERROR(INDEX($S$3:$S$6255,SMALL(IF(ISNUMBER(SEARCH("",$S$3:$S$6255)),ROW($S$1:$S$6253),""),ROW(S983))),"")</f>
        <v/>
      </c>
      <c r="U985" t="s">
        <v>4645</v>
      </c>
      <c r="V985">
        <v>536466</v>
      </c>
    </row>
    <row r="986" spans="13:22" ht="12.75" customHeight="1">
      <c r="M986" s="361">
        <f>IF(ISNUMBER(SEARCH(ZAKL_DATA!$B$29,N986)),MAX($M$2:M985)+1,0)</f>
        <v>0</v>
      </c>
      <c r="N986" s="387" t="s">
        <v>2519</v>
      </c>
      <c r="O986" s="389" t="s">
        <v>3651</v>
      </c>
      <c r="P986" s="362"/>
      <c r="Q986" s="345" t="str">
        <f>IFERROR(VLOOKUP(ROWS($Q$3:Q986),$M$3:$N$1699,2,0),"")</f>
        <v/>
      </c>
      <c r="S986" t="str">
        <f>IF(ISNUMBER(SEARCH(ZAKL_DATA!$B$18,FU!$U986)),U986,"")</f>
        <v/>
      </c>
      <c r="T986" t="str">
        <f t="array" ref="T986">IFERROR(INDEX($S$3:$S$6255,SMALL(IF(ISNUMBER(SEARCH("",$S$3:$S$6255)),ROW($S$1:$S$6253),""),ROW(S984))),"")</f>
        <v/>
      </c>
      <c r="U986" t="s">
        <v>4646</v>
      </c>
      <c r="V986">
        <v>536474</v>
      </c>
    </row>
    <row r="987" spans="13:22" ht="12.75" customHeight="1">
      <c r="M987" s="361">
        <f>IF(ISNUMBER(SEARCH(ZAKL_DATA!$B$29,N987)),MAX($M$2:M986)+1,0)</f>
        <v>0</v>
      </c>
      <c r="N987" s="387" t="s">
        <v>2520</v>
      </c>
      <c r="O987" s="389" t="s">
        <v>3652</v>
      </c>
      <c r="P987" s="362"/>
      <c r="Q987" s="345" t="str">
        <f>IFERROR(VLOOKUP(ROWS($Q$3:Q987),$M$3:$N$1699,2,0),"")</f>
        <v/>
      </c>
      <c r="S987" t="str">
        <f>IF(ISNUMBER(SEARCH(ZAKL_DATA!$B$18,FU!$U987)),U987,"")</f>
        <v/>
      </c>
      <c r="T987" t="str">
        <f t="array" ref="T987">IFERROR(INDEX($S$3:$S$6255,SMALL(IF(ISNUMBER(SEARCH("",$S$3:$S$6255)),ROW($S$1:$S$6253),""),ROW(S985))),"")</f>
        <v/>
      </c>
      <c r="U987" t="s">
        <v>4647</v>
      </c>
      <c r="V987">
        <v>536482</v>
      </c>
    </row>
    <row r="988" spans="13:22" ht="12.75" customHeight="1">
      <c r="M988" s="361">
        <f>IF(ISNUMBER(SEARCH(ZAKL_DATA!$B$29,N988)),MAX($M$2:M987)+1,0)</f>
        <v>0</v>
      </c>
      <c r="N988" s="387" t="s">
        <v>2521</v>
      </c>
      <c r="O988" s="389" t="s">
        <v>3653</v>
      </c>
      <c r="P988" s="362"/>
      <c r="Q988" s="345" t="str">
        <f>IFERROR(VLOOKUP(ROWS($Q$3:Q988),$M$3:$N$1699,2,0),"")</f>
        <v/>
      </c>
      <c r="S988" t="str">
        <f>IF(ISNUMBER(SEARCH(ZAKL_DATA!$B$18,FU!$U988)),U988,"")</f>
        <v/>
      </c>
      <c r="T988" t="str">
        <f t="array" ref="T988">IFERROR(INDEX($S$3:$S$6255,SMALL(IF(ISNUMBER(SEARCH("",$S$3:$S$6255)),ROW($S$1:$S$6253),""),ROW(S986))),"")</f>
        <v/>
      </c>
      <c r="U988" t="s">
        <v>4648</v>
      </c>
      <c r="V988">
        <v>536491</v>
      </c>
    </row>
    <row r="989" spans="13:22" ht="12.75" customHeight="1">
      <c r="M989" s="361">
        <f>IF(ISNUMBER(SEARCH(ZAKL_DATA!$B$29,N989)),MAX($M$2:M988)+1,0)</f>
        <v>0</v>
      </c>
      <c r="N989" s="387" t="s">
        <v>2522</v>
      </c>
      <c r="O989" s="389" t="s">
        <v>3654</v>
      </c>
      <c r="P989" s="362"/>
      <c r="Q989" s="345" t="str">
        <f>IFERROR(VLOOKUP(ROWS($Q$3:Q989),$M$3:$N$1699,2,0),"")</f>
        <v/>
      </c>
      <c r="S989" t="str">
        <f>IF(ISNUMBER(SEARCH(ZAKL_DATA!$B$18,FU!$U989)),U989,"")</f>
        <v/>
      </c>
      <c r="T989" t="str">
        <f t="array" ref="T989">IFERROR(INDEX($S$3:$S$6255,SMALL(IF(ISNUMBER(SEARCH("",$S$3:$S$6255)),ROW($S$1:$S$6253),""),ROW(S987))),"")</f>
        <v/>
      </c>
      <c r="U989" t="s">
        <v>4649</v>
      </c>
      <c r="V989">
        <v>536504</v>
      </c>
    </row>
    <row r="990" spans="13:22" ht="12.75" customHeight="1">
      <c r="M990" s="361">
        <f>IF(ISNUMBER(SEARCH(ZAKL_DATA!$B$29,N990)),MAX($M$2:M989)+1,0)</f>
        <v>0</v>
      </c>
      <c r="N990" s="387" t="s">
        <v>3655</v>
      </c>
      <c r="O990" s="389" t="s">
        <v>3656</v>
      </c>
      <c r="P990" s="362"/>
      <c r="Q990" s="345" t="str">
        <f>IFERROR(VLOOKUP(ROWS($Q$3:Q990),$M$3:$N$1699,2,0),"")</f>
        <v/>
      </c>
      <c r="S990" t="str">
        <f>IF(ISNUMBER(SEARCH(ZAKL_DATA!$B$18,FU!$U990)),U990,"")</f>
        <v/>
      </c>
      <c r="T990" t="str">
        <f t="array" ref="T990">IFERROR(INDEX($S$3:$S$6255,SMALL(IF(ISNUMBER(SEARCH("",$S$3:$S$6255)),ROW($S$1:$S$6253),""),ROW(S988))),"")</f>
        <v/>
      </c>
      <c r="U990" t="s">
        <v>4650</v>
      </c>
      <c r="V990">
        <v>536512</v>
      </c>
    </row>
    <row r="991" spans="13:22" ht="12.75" customHeight="1">
      <c r="M991" s="361">
        <f>IF(ISNUMBER(SEARCH(ZAKL_DATA!$B$29,N991)),MAX($M$2:M990)+1,0)</f>
        <v>0</v>
      </c>
      <c r="N991" s="387" t="s">
        <v>2523</v>
      </c>
      <c r="O991" s="389" t="s">
        <v>3657</v>
      </c>
      <c r="P991" s="362"/>
      <c r="Q991" s="345" t="str">
        <f>IFERROR(VLOOKUP(ROWS($Q$3:Q991),$M$3:$N$1699,2,0),"")</f>
        <v/>
      </c>
      <c r="S991" t="str">
        <f>IF(ISNUMBER(SEARCH(ZAKL_DATA!$B$18,FU!$U991)),U991,"")</f>
        <v/>
      </c>
      <c r="T991" t="str">
        <f t="array" ref="T991">IFERROR(INDEX($S$3:$S$6255,SMALL(IF(ISNUMBER(SEARCH("",$S$3:$S$6255)),ROW($S$1:$S$6253),""),ROW(S989))),"")</f>
        <v/>
      </c>
      <c r="U991" t="s">
        <v>4651</v>
      </c>
      <c r="V991">
        <v>536521</v>
      </c>
    </row>
    <row r="992" spans="13:22" ht="12.75" customHeight="1">
      <c r="M992" s="361">
        <f>IF(ISNUMBER(SEARCH(ZAKL_DATA!$B$29,N992)),MAX($M$2:M991)+1,0)</f>
        <v>0</v>
      </c>
      <c r="N992" s="387" t="s">
        <v>2524</v>
      </c>
      <c r="O992" s="389" t="s">
        <v>3658</v>
      </c>
      <c r="P992" s="362"/>
      <c r="Q992" s="345" t="str">
        <f>IFERROR(VLOOKUP(ROWS($Q$3:Q992),$M$3:$N$1699,2,0),"")</f>
        <v/>
      </c>
      <c r="S992" t="str">
        <f>IF(ISNUMBER(SEARCH(ZAKL_DATA!$B$18,FU!$U992)),U992,"")</f>
        <v/>
      </c>
      <c r="T992" t="str">
        <f t="array" ref="T992">IFERROR(INDEX($S$3:$S$6255,SMALL(IF(ISNUMBER(SEARCH("",$S$3:$S$6255)),ROW($S$1:$S$6253),""),ROW(S990))),"")</f>
        <v/>
      </c>
      <c r="U992" t="s">
        <v>4652</v>
      </c>
      <c r="V992">
        <v>536539</v>
      </c>
    </row>
    <row r="993" spans="13:22" ht="12.75" customHeight="1">
      <c r="M993" s="361">
        <f>IF(ISNUMBER(SEARCH(ZAKL_DATA!$B$29,N993)),MAX($M$2:M992)+1,0)</f>
        <v>0</v>
      </c>
      <c r="N993" s="343"/>
      <c r="O993" s="341"/>
      <c r="P993" s="362"/>
      <c r="Q993" s="345" t="str">
        <f>IFERROR(VLOOKUP(ROWS($Q$3:Q993),$M$3:$N$1699,2,0),"")</f>
        <v/>
      </c>
      <c r="S993" t="str">
        <f>IF(ISNUMBER(SEARCH(ZAKL_DATA!$B$18,FU!$U993)),U993,"")</f>
        <v/>
      </c>
      <c r="T993" t="str">
        <f t="array" ref="T993">IFERROR(INDEX($S$3:$S$6255,SMALL(IF(ISNUMBER(SEARCH("",$S$3:$S$6255)),ROW($S$1:$S$6253),""),ROW(S991))),"")</f>
        <v/>
      </c>
      <c r="U993" t="s">
        <v>4653</v>
      </c>
      <c r="V993">
        <v>536547</v>
      </c>
    </row>
    <row r="994" spans="13:22" ht="12.75" customHeight="1">
      <c r="M994" s="361">
        <f>IF(ISNUMBER(SEARCH(ZAKL_DATA!$B$29,N994)),MAX($M$2:M993)+1,0)</f>
        <v>0</v>
      </c>
      <c r="N994" s="343"/>
      <c r="O994" s="341"/>
      <c r="P994" s="362"/>
      <c r="Q994" s="345" t="str">
        <f>IFERROR(VLOOKUP(ROWS($Q$3:Q994),$M$3:$N$1699,2,0),"")</f>
        <v/>
      </c>
      <c r="S994" t="str">
        <f>IF(ISNUMBER(SEARCH(ZAKL_DATA!$B$18,FU!$U994)),U994,"")</f>
        <v/>
      </c>
      <c r="T994" t="str">
        <f t="array" ref="T994">IFERROR(INDEX($S$3:$S$6255,SMALL(IF(ISNUMBER(SEARCH("",$S$3:$S$6255)),ROW($S$1:$S$6253),""),ROW(S992))),"")</f>
        <v/>
      </c>
      <c r="U994" t="s">
        <v>4654</v>
      </c>
      <c r="V994">
        <v>536555</v>
      </c>
    </row>
    <row r="995" spans="13:22" ht="12.75" customHeight="1">
      <c r="M995" s="361">
        <f>IF(ISNUMBER(SEARCH(ZAKL_DATA!$B$29,N995)),MAX($M$2:M994)+1,0)</f>
        <v>0</v>
      </c>
      <c r="N995" s="343"/>
      <c r="O995" s="341"/>
      <c r="P995" s="362"/>
      <c r="Q995" s="345" t="str">
        <f>IFERROR(VLOOKUP(ROWS($Q$3:Q995),$M$3:$N$1699,2,0),"")</f>
        <v/>
      </c>
      <c r="S995" t="str">
        <f>IF(ISNUMBER(SEARCH(ZAKL_DATA!$B$18,FU!$U995)),U995,"")</f>
        <v/>
      </c>
      <c r="T995" t="str">
        <f t="array" ref="T995">IFERROR(INDEX($S$3:$S$6255,SMALL(IF(ISNUMBER(SEARCH("",$S$3:$S$6255)),ROW($S$1:$S$6253),""),ROW(S993))),"")</f>
        <v/>
      </c>
      <c r="U995" t="s">
        <v>4655</v>
      </c>
      <c r="V995">
        <v>536563</v>
      </c>
    </row>
    <row r="996" spans="13:22" ht="12.75" customHeight="1">
      <c r="M996" s="361">
        <f>IF(ISNUMBER(SEARCH(ZAKL_DATA!$B$29,N996)),MAX($M$2:M995)+1,0)</f>
        <v>0</v>
      </c>
      <c r="N996" s="343"/>
      <c r="O996" s="341"/>
      <c r="P996" s="362"/>
      <c r="Q996" s="345" t="str">
        <f>IFERROR(VLOOKUP(ROWS($Q$3:Q996),$M$3:$N$1699,2,0),"")</f>
        <v/>
      </c>
      <c r="S996" t="str">
        <f>IF(ISNUMBER(SEARCH(ZAKL_DATA!$B$18,FU!$U996)),U996,"")</f>
        <v/>
      </c>
      <c r="T996" t="str">
        <f t="array" ref="T996">IFERROR(INDEX($S$3:$S$6255,SMALL(IF(ISNUMBER(SEARCH("",$S$3:$S$6255)),ROW($S$1:$S$6253),""),ROW(S994))),"")</f>
        <v/>
      </c>
      <c r="U996" t="s">
        <v>4656</v>
      </c>
      <c r="V996">
        <v>536571</v>
      </c>
    </row>
    <row r="997" spans="13:22" ht="12.75" customHeight="1">
      <c r="M997" s="361">
        <f>IF(ISNUMBER(SEARCH(ZAKL_DATA!$B$29,N997)),MAX($M$2:M996)+1,0)</f>
        <v>0</v>
      </c>
      <c r="N997" s="343"/>
      <c r="O997" s="341"/>
      <c r="P997" s="362"/>
      <c r="Q997" s="345" t="str">
        <f>IFERROR(VLOOKUP(ROWS($Q$3:Q997),$M$3:$N$1699,2,0),"")</f>
        <v/>
      </c>
      <c r="S997" t="str">
        <f>IF(ISNUMBER(SEARCH(ZAKL_DATA!$B$18,FU!$U997)),U997,"")</f>
        <v/>
      </c>
      <c r="T997" t="str">
        <f t="array" ref="T997">IFERROR(INDEX($S$3:$S$6255,SMALL(IF(ISNUMBER(SEARCH("",$S$3:$S$6255)),ROW($S$1:$S$6253),""),ROW(S995))),"")</f>
        <v/>
      </c>
      <c r="U997" t="s">
        <v>4657</v>
      </c>
      <c r="V997">
        <v>536580</v>
      </c>
    </row>
    <row r="998" spans="13:22" ht="12.75" customHeight="1">
      <c r="M998" s="361">
        <f>IF(ISNUMBER(SEARCH(ZAKL_DATA!$B$29,N998)),MAX($M$2:M997)+1,0)</f>
        <v>0</v>
      </c>
      <c r="N998" s="343"/>
      <c r="O998" s="341"/>
      <c r="P998" s="362"/>
      <c r="Q998" s="345" t="str">
        <f>IFERROR(VLOOKUP(ROWS($Q$3:Q998),$M$3:$N$1699,2,0),"")</f>
        <v/>
      </c>
      <c r="S998" t="str">
        <f>IF(ISNUMBER(SEARCH(ZAKL_DATA!$B$18,FU!$U998)),U998,"")</f>
        <v/>
      </c>
      <c r="T998" t="str">
        <f t="array" ref="T998">IFERROR(INDEX($S$3:$S$6255,SMALL(IF(ISNUMBER(SEARCH("",$S$3:$S$6255)),ROW($S$1:$S$6253),""),ROW(S996))),"")</f>
        <v/>
      </c>
      <c r="U998" t="s">
        <v>4658</v>
      </c>
      <c r="V998">
        <v>536598</v>
      </c>
    </row>
    <row r="999" spans="13:22" ht="12.75" customHeight="1">
      <c r="M999" s="361">
        <f>IF(ISNUMBER(SEARCH(ZAKL_DATA!$B$29,N999)),MAX($M$2:M998)+1,0)</f>
        <v>0</v>
      </c>
      <c r="N999" s="343"/>
      <c r="O999" s="341"/>
      <c r="P999" s="362"/>
      <c r="Q999" s="345" t="str">
        <f>IFERROR(VLOOKUP(ROWS($Q$3:Q999),$M$3:$N$1699,2,0),"")</f>
        <v/>
      </c>
      <c r="S999" t="str">
        <f>IF(ISNUMBER(SEARCH(ZAKL_DATA!$B$18,FU!$U999)),U999,"")</f>
        <v/>
      </c>
      <c r="T999" t="str">
        <f t="array" ref="T999">IFERROR(INDEX($S$3:$S$6255,SMALL(IF(ISNUMBER(SEARCH("",$S$3:$S$6255)),ROW($S$1:$S$6253),""),ROW(S997))),"")</f>
        <v/>
      </c>
      <c r="U999" t="s">
        <v>4659</v>
      </c>
      <c r="V999">
        <v>536601</v>
      </c>
    </row>
    <row r="1000" spans="13:22" ht="12.75" customHeight="1">
      <c r="M1000" s="361">
        <f>IF(ISNUMBER(SEARCH(ZAKL_DATA!$B$29,N1000)),MAX($M$2:M999)+1,0)</f>
        <v>0</v>
      </c>
      <c r="N1000" s="343"/>
      <c r="O1000" s="341"/>
      <c r="P1000" s="362"/>
      <c r="Q1000" s="345" t="str">
        <f>IFERROR(VLOOKUP(ROWS($Q$3:Q1000),$M$3:$N$1699,2,0),"")</f>
        <v/>
      </c>
      <c r="S1000" t="str">
        <f>IF(ISNUMBER(SEARCH(ZAKL_DATA!$B$18,FU!$U1000)),U1000,"")</f>
        <v/>
      </c>
      <c r="T1000" t="str">
        <f t="array" ref="T1000">IFERROR(INDEX($S$3:$S$6255,SMALL(IF(ISNUMBER(SEARCH("",$S$3:$S$6255)),ROW($S$1:$S$6253),""),ROW(S998))),"")</f>
        <v/>
      </c>
      <c r="U1000" t="s">
        <v>4660</v>
      </c>
      <c r="V1000">
        <v>536610</v>
      </c>
    </row>
    <row r="1001" spans="13:22" ht="12.75" customHeight="1">
      <c r="M1001" s="361">
        <f>IF(ISNUMBER(SEARCH(ZAKL_DATA!$B$29,N1001)),MAX($M$2:M1000)+1,0)</f>
        <v>0</v>
      </c>
      <c r="N1001" s="343"/>
      <c r="O1001" s="341"/>
      <c r="P1001" s="362"/>
      <c r="Q1001" s="345" t="str">
        <f>IFERROR(VLOOKUP(ROWS($Q$3:Q1001),$M$3:$N$1699,2,0),"")</f>
        <v/>
      </c>
      <c r="S1001" t="str">
        <f>IF(ISNUMBER(SEARCH(ZAKL_DATA!$B$18,FU!$U1001)),U1001,"")</f>
        <v/>
      </c>
      <c r="T1001" t="str">
        <f t="array" ref="T1001">IFERROR(INDEX($S$3:$S$6255,SMALL(IF(ISNUMBER(SEARCH("",$S$3:$S$6255)),ROW($S$1:$S$6253),""),ROW(S999))),"")</f>
        <v/>
      </c>
      <c r="U1001" t="s">
        <v>4661</v>
      </c>
      <c r="V1001">
        <v>536628</v>
      </c>
    </row>
    <row r="1002" spans="13:22" ht="12.75" customHeight="1">
      <c r="M1002" s="361">
        <f>IF(ISNUMBER(SEARCH(ZAKL_DATA!$B$29,N1002)),MAX($M$2:M1001)+1,0)</f>
        <v>0</v>
      </c>
      <c r="N1002" s="343"/>
      <c r="O1002" s="341"/>
      <c r="P1002" s="362"/>
      <c r="Q1002" s="345" t="str">
        <f>IFERROR(VLOOKUP(ROWS($Q$3:Q1002),$M$3:$N$1699,2,0),"")</f>
        <v/>
      </c>
      <c r="S1002" t="str">
        <f>IF(ISNUMBER(SEARCH(ZAKL_DATA!$B$18,FU!$U1002)),U1002,"")</f>
        <v/>
      </c>
      <c r="T1002" t="str">
        <f t="array" ref="T1002">IFERROR(INDEX($S$3:$S$6255,SMALL(IF(ISNUMBER(SEARCH("",$S$3:$S$6255)),ROW($S$1:$S$6253),""),ROW(S1000))),"")</f>
        <v/>
      </c>
      <c r="U1002" t="s">
        <v>4662</v>
      </c>
      <c r="V1002">
        <v>536636</v>
      </c>
    </row>
    <row r="1003" spans="13:22" ht="12.75" customHeight="1">
      <c r="M1003" s="361">
        <f>IF(ISNUMBER(SEARCH(ZAKL_DATA!$B$29,N1003)),MAX($M$2:M1002)+1,0)</f>
        <v>0</v>
      </c>
      <c r="N1003" s="343"/>
      <c r="O1003" s="341"/>
      <c r="P1003" s="362"/>
      <c r="Q1003" s="345" t="str">
        <f>IFERROR(VLOOKUP(ROWS($Q$3:Q1003),$M$3:$N$1699,2,0),"")</f>
        <v/>
      </c>
      <c r="S1003" t="str">
        <f>IF(ISNUMBER(SEARCH(ZAKL_DATA!$B$18,FU!$U1003)),U1003,"")</f>
        <v/>
      </c>
      <c r="T1003" t="str">
        <f t="array" ref="T1003">IFERROR(INDEX($S$3:$S$6255,SMALL(IF(ISNUMBER(SEARCH("",$S$3:$S$6255)),ROW($S$1:$S$6253),""),ROW(S1001))),"")</f>
        <v/>
      </c>
      <c r="U1003" t="s">
        <v>4663</v>
      </c>
      <c r="V1003">
        <v>536644</v>
      </c>
    </row>
    <row r="1004" spans="13:22" ht="12.75" customHeight="1">
      <c r="M1004" s="361">
        <f>IF(ISNUMBER(SEARCH(ZAKL_DATA!$B$29,N1004)),MAX($M$2:M1003)+1,0)</f>
        <v>0</v>
      </c>
      <c r="N1004" s="343"/>
      <c r="O1004" s="341"/>
      <c r="P1004" s="362"/>
      <c r="Q1004" s="345" t="str">
        <f>IFERROR(VLOOKUP(ROWS($Q$3:Q1004),$M$3:$N$1699,2,0),"")</f>
        <v/>
      </c>
      <c r="S1004" t="str">
        <f>IF(ISNUMBER(SEARCH(ZAKL_DATA!$B$18,FU!$U1004)),U1004,"")</f>
        <v/>
      </c>
      <c r="T1004" t="str">
        <f t="array" ref="T1004">IFERROR(INDEX($S$3:$S$6255,SMALL(IF(ISNUMBER(SEARCH("",$S$3:$S$6255)),ROW($S$1:$S$6253),""),ROW(S1002))),"")</f>
        <v/>
      </c>
      <c r="U1004" t="s">
        <v>4664</v>
      </c>
      <c r="V1004">
        <v>536652</v>
      </c>
    </row>
    <row r="1005" spans="13:22" ht="12.75" customHeight="1">
      <c r="M1005" s="361">
        <f>IF(ISNUMBER(SEARCH(ZAKL_DATA!$B$29,N1005)),MAX($M$2:M1004)+1,0)</f>
        <v>0</v>
      </c>
      <c r="N1005" s="343"/>
      <c r="O1005" s="341"/>
      <c r="P1005" s="362"/>
      <c r="Q1005" s="345" t="str">
        <f>IFERROR(VLOOKUP(ROWS($Q$3:Q1005),$M$3:$N$1699,2,0),"")</f>
        <v/>
      </c>
      <c r="S1005" t="str">
        <f>IF(ISNUMBER(SEARCH(ZAKL_DATA!$B$18,FU!$U1005)),U1005,"")</f>
        <v/>
      </c>
      <c r="T1005" t="str">
        <f t="array" ref="T1005">IFERROR(INDEX($S$3:$S$6255,SMALL(IF(ISNUMBER(SEARCH("",$S$3:$S$6255)),ROW($S$1:$S$6253),""),ROW(S1003))),"")</f>
        <v/>
      </c>
      <c r="U1005" t="s">
        <v>4665</v>
      </c>
      <c r="V1005">
        <v>536661</v>
      </c>
    </row>
    <row r="1006" spans="13:22" ht="12.75" customHeight="1">
      <c r="M1006" s="361">
        <f>IF(ISNUMBER(SEARCH(ZAKL_DATA!$B$29,N1006)),MAX($M$2:M1005)+1,0)</f>
        <v>0</v>
      </c>
      <c r="N1006" s="343"/>
      <c r="O1006" s="341"/>
      <c r="P1006" s="362"/>
      <c r="Q1006" s="345" t="str">
        <f>IFERROR(VLOOKUP(ROWS($Q$3:Q1006),$M$3:$N$1699,2,0),"")</f>
        <v/>
      </c>
      <c r="S1006" t="str">
        <f>IF(ISNUMBER(SEARCH(ZAKL_DATA!$B$18,FU!$U1006)),U1006,"")</f>
        <v/>
      </c>
      <c r="T1006" t="str">
        <f t="array" ref="T1006">IFERROR(INDEX($S$3:$S$6255,SMALL(IF(ISNUMBER(SEARCH("",$S$3:$S$6255)),ROW($S$1:$S$6253),""),ROW(S1004))),"")</f>
        <v/>
      </c>
      <c r="U1006" t="s">
        <v>4666</v>
      </c>
      <c r="V1006">
        <v>536679</v>
      </c>
    </row>
    <row r="1007" spans="13:22" ht="12.75" customHeight="1">
      <c r="M1007" s="361">
        <f>IF(ISNUMBER(SEARCH(ZAKL_DATA!$B$29,N1007)),MAX($M$2:M1006)+1,0)</f>
        <v>0</v>
      </c>
      <c r="N1007" s="343"/>
      <c r="O1007" s="341"/>
      <c r="P1007" s="362"/>
      <c r="Q1007" s="345" t="str">
        <f>IFERROR(VLOOKUP(ROWS($Q$3:Q1007),$M$3:$N$1699,2,0),"")</f>
        <v/>
      </c>
      <c r="S1007" t="str">
        <f>IF(ISNUMBER(SEARCH(ZAKL_DATA!$B$18,FU!$U1007)),U1007,"")</f>
        <v/>
      </c>
      <c r="T1007" t="str">
        <f t="array" ref="T1007">IFERROR(INDEX($S$3:$S$6255,SMALL(IF(ISNUMBER(SEARCH("",$S$3:$S$6255)),ROW($S$1:$S$6253),""),ROW(S1005))),"")</f>
        <v/>
      </c>
      <c r="U1007" t="s">
        <v>4667</v>
      </c>
      <c r="V1007">
        <v>536687</v>
      </c>
    </row>
    <row r="1008" spans="13:22" ht="12.75" customHeight="1">
      <c r="M1008" s="361">
        <f>IF(ISNUMBER(SEARCH(ZAKL_DATA!$B$29,N1008)),MAX($M$2:M1007)+1,0)</f>
        <v>0</v>
      </c>
      <c r="N1008" s="343"/>
      <c r="O1008" s="341"/>
      <c r="P1008" s="362"/>
      <c r="Q1008" s="345" t="str">
        <f>IFERROR(VLOOKUP(ROWS($Q$3:Q1008),$M$3:$N$1699,2,0),"")</f>
        <v/>
      </c>
      <c r="S1008" t="str">
        <f>IF(ISNUMBER(SEARCH(ZAKL_DATA!$B$18,FU!$U1008)),U1008,"")</f>
        <v/>
      </c>
      <c r="T1008" t="str">
        <f t="array" ref="T1008">IFERROR(INDEX($S$3:$S$6255,SMALL(IF(ISNUMBER(SEARCH("",$S$3:$S$6255)),ROW($S$1:$S$6253),""),ROW(S1006))),"")</f>
        <v/>
      </c>
      <c r="U1008" t="s">
        <v>4668</v>
      </c>
      <c r="V1008">
        <v>536695</v>
      </c>
    </row>
    <row r="1009" spans="13:22" ht="12.75" customHeight="1">
      <c r="M1009" s="361">
        <f>IF(ISNUMBER(SEARCH(ZAKL_DATA!$B$29,N1009)),MAX($M$2:M1008)+1,0)</f>
        <v>0</v>
      </c>
      <c r="N1009" s="343"/>
      <c r="O1009" s="341"/>
      <c r="P1009" s="362"/>
      <c r="Q1009" s="345" t="str">
        <f>IFERROR(VLOOKUP(ROWS($Q$3:Q1009),$M$3:$N$1699,2,0),"")</f>
        <v/>
      </c>
      <c r="S1009" t="str">
        <f>IF(ISNUMBER(SEARCH(ZAKL_DATA!$B$18,FU!$U1009)),U1009,"")</f>
        <v/>
      </c>
      <c r="T1009" t="str">
        <f t="array" ref="T1009">IFERROR(INDEX($S$3:$S$6255,SMALL(IF(ISNUMBER(SEARCH("",$S$3:$S$6255)),ROW($S$1:$S$6253),""),ROW(S1007))),"")</f>
        <v/>
      </c>
      <c r="U1009" t="s">
        <v>4669</v>
      </c>
      <c r="V1009">
        <v>536709</v>
      </c>
    </row>
    <row r="1010" spans="13:22" ht="12.75" customHeight="1">
      <c r="M1010" s="361">
        <f>IF(ISNUMBER(SEARCH(ZAKL_DATA!$B$29,N1010)),MAX($M$2:M1009)+1,0)</f>
        <v>0</v>
      </c>
      <c r="N1010" s="343"/>
      <c r="O1010" s="341"/>
      <c r="P1010" s="362"/>
      <c r="Q1010" s="345" t="str">
        <f>IFERROR(VLOOKUP(ROWS($Q$3:Q1010),$M$3:$N$1699,2,0),"")</f>
        <v/>
      </c>
      <c r="S1010" t="str">
        <f>IF(ISNUMBER(SEARCH(ZAKL_DATA!$B$18,FU!$U1010)),U1010,"")</f>
        <v/>
      </c>
      <c r="T1010" t="str">
        <f t="array" ref="T1010">IFERROR(INDEX($S$3:$S$6255,SMALL(IF(ISNUMBER(SEARCH("",$S$3:$S$6255)),ROW($S$1:$S$6253),""),ROW(S1008))),"")</f>
        <v/>
      </c>
      <c r="U1010" t="s">
        <v>4670</v>
      </c>
      <c r="V1010">
        <v>536717</v>
      </c>
    </row>
    <row r="1011" spans="13:22" ht="12.75" customHeight="1">
      <c r="M1011" s="361">
        <f>IF(ISNUMBER(SEARCH(ZAKL_DATA!$B$29,N1011)),MAX($M$2:M1010)+1,0)</f>
        <v>0</v>
      </c>
      <c r="N1011" s="343"/>
      <c r="O1011" s="341"/>
      <c r="P1011" s="362"/>
      <c r="Q1011" s="345" t="str">
        <f>IFERROR(VLOOKUP(ROWS($Q$3:Q1011),$M$3:$N$1699,2,0),"")</f>
        <v/>
      </c>
      <c r="S1011" t="str">
        <f>IF(ISNUMBER(SEARCH(ZAKL_DATA!$B$18,FU!$U1011)),U1011,"")</f>
        <v/>
      </c>
      <c r="T1011" t="str">
        <f t="array" ref="T1011">IFERROR(INDEX($S$3:$S$6255,SMALL(IF(ISNUMBER(SEARCH("",$S$3:$S$6255)),ROW($S$1:$S$6253),""),ROW(S1009))),"")</f>
        <v/>
      </c>
      <c r="U1011" t="s">
        <v>4670</v>
      </c>
      <c r="V1011">
        <v>536725</v>
      </c>
    </row>
    <row r="1012" spans="13:22" ht="12.75" customHeight="1">
      <c r="M1012" s="361">
        <f>IF(ISNUMBER(SEARCH(ZAKL_DATA!$B$29,N1012)),MAX($M$2:M1011)+1,0)</f>
        <v>0</v>
      </c>
      <c r="N1012" s="343"/>
      <c r="O1012" s="341"/>
      <c r="P1012" s="362"/>
      <c r="Q1012" s="345" t="str">
        <f>IFERROR(VLOOKUP(ROWS($Q$3:Q1012),$M$3:$N$1699,2,0),"")</f>
        <v/>
      </c>
      <c r="S1012" t="str">
        <f>IF(ISNUMBER(SEARCH(ZAKL_DATA!$B$18,FU!$U1012)),U1012,"")</f>
        <v/>
      </c>
      <c r="T1012" t="str">
        <f t="array" ref="T1012">IFERROR(INDEX($S$3:$S$6255,SMALL(IF(ISNUMBER(SEARCH("",$S$3:$S$6255)),ROW($S$1:$S$6253),""),ROW(S1010))),"")</f>
        <v/>
      </c>
      <c r="U1012" t="s">
        <v>4671</v>
      </c>
      <c r="V1012">
        <v>536733</v>
      </c>
    </row>
    <row r="1013" spans="13:22" ht="12.75" customHeight="1">
      <c r="M1013" s="361">
        <f>IF(ISNUMBER(SEARCH(ZAKL_DATA!$B$29,N1013)),MAX($M$2:M1012)+1,0)</f>
        <v>0</v>
      </c>
      <c r="N1013" s="343"/>
      <c r="O1013" s="341"/>
      <c r="P1013" s="362"/>
      <c r="Q1013" s="345" t="str">
        <f>IFERROR(VLOOKUP(ROWS($Q$3:Q1013),$M$3:$N$1699,2,0),"")</f>
        <v/>
      </c>
      <c r="S1013" t="str">
        <f>IF(ISNUMBER(SEARCH(ZAKL_DATA!$B$18,FU!$U1013)),U1013,"")</f>
        <v/>
      </c>
      <c r="T1013" t="str">
        <f t="array" ref="T1013">IFERROR(INDEX($S$3:$S$6255,SMALL(IF(ISNUMBER(SEARCH("",$S$3:$S$6255)),ROW($S$1:$S$6253),""),ROW(S1011))),"")</f>
        <v/>
      </c>
      <c r="U1013" t="s">
        <v>4672</v>
      </c>
      <c r="V1013">
        <v>536741</v>
      </c>
    </row>
    <row r="1014" spans="13:22" ht="12.75" customHeight="1">
      <c r="M1014" s="361">
        <f>IF(ISNUMBER(SEARCH(ZAKL_DATA!$B$29,N1014)),MAX($M$2:M1013)+1,0)</f>
        <v>0</v>
      </c>
      <c r="N1014" s="343"/>
      <c r="O1014" s="341"/>
      <c r="P1014" s="362"/>
      <c r="Q1014" s="345" t="str">
        <f>IFERROR(VLOOKUP(ROWS($Q$3:Q1014),$M$3:$N$1699,2,0),"")</f>
        <v/>
      </c>
      <c r="S1014" t="str">
        <f>IF(ISNUMBER(SEARCH(ZAKL_DATA!$B$18,FU!$U1014)),U1014,"")</f>
        <v/>
      </c>
      <c r="T1014" t="str">
        <f t="array" ref="T1014">IFERROR(INDEX($S$3:$S$6255,SMALL(IF(ISNUMBER(SEARCH("",$S$3:$S$6255)),ROW($S$1:$S$6253),""),ROW(S1012))),"")</f>
        <v/>
      </c>
      <c r="U1014" t="s">
        <v>4673</v>
      </c>
      <c r="V1014">
        <v>536750</v>
      </c>
    </row>
    <row r="1015" spans="13:22" ht="12.75" customHeight="1">
      <c r="M1015" s="361">
        <f>IF(ISNUMBER(SEARCH(ZAKL_DATA!$B$29,N1015)),MAX($M$2:M1014)+1,0)</f>
        <v>0</v>
      </c>
      <c r="N1015" s="343"/>
      <c r="O1015" s="341"/>
      <c r="P1015" s="362"/>
      <c r="Q1015" s="345" t="str">
        <f>IFERROR(VLOOKUP(ROWS($Q$3:Q1015),$M$3:$N$1699,2,0),"")</f>
        <v/>
      </c>
      <c r="S1015" t="str">
        <f>IF(ISNUMBER(SEARCH(ZAKL_DATA!$B$18,FU!$U1015)),U1015,"")</f>
        <v/>
      </c>
      <c r="T1015" t="str">
        <f t="array" ref="T1015">IFERROR(INDEX($S$3:$S$6255,SMALL(IF(ISNUMBER(SEARCH("",$S$3:$S$6255)),ROW($S$1:$S$6253),""),ROW(S1013))),"")</f>
        <v/>
      </c>
      <c r="U1015" t="s">
        <v>4674</v>
      </c>
      <c r="V1015">
        <v>536768</v>
      </c>
    </row>
    <row r="1016" spans="13:22" ht="12.75" customHeight="1">
      <c r="M1016" s="361">
        <f>IF(ISNUMBER(SEARCH(ZAKL_DATA!$B$29,N1016)),MAX($M$2:M1015)+1,0)</f>
        <v>0</v>
      </c>
      <c r="N1016" s="343"/>
      <c r="O1016" s="341"/>
      <c r="P1016" s="362"/>
      <c r="Q1016" s="345" t="str">
        <f>IFERROR(VLOOKUP(ROWS($Q$3:Q1016),$M$3:$N$1699,2,0),"")</f>
        <v/>
      </c>
      <c r="S1016" t="str">
        <f>IF(ISNUMBER(SEARCH(ZAKL_DATA!$B$18,FU!$U1016)),U1016,"")</f>
        <v/>
      </c>
      <c r="T1016" t="str">
        <f t="array" ref="T1016">IFERROR(INDEX($S$3:$S$6255,SMALL(IF(ISNUMBER(SEARCH("",$S$3:$S$6255)),ROW($S$1:$S$6253),""),ROW(S1014))),"")</f>
        <v/>
      </c>
      <c r="U1016" t="s">
        <v>4675</v>
      </c>
      <c r="V1016">
        <v>536776</v>
      </c>
    </row>
    <row r="1017" spans="13:22" ht="12.75" customHeight="1">
      <c r="M1017" s="361">
        <f>IF(ISNUMBER(SEARCH(ZAKL_DATA!$B$29,N1017)),MAX($M$2:M1016)+1,0)</f>
        <v>0</v>
      </c>
      <c r="N1017" s="343"/>
      <c r="O1017" s="341"/>
      <c r="P1017" s="362"/>
      <c r="Q1017" s="345" t="str">
        <f>IFERROR(VLOOKUP(ROWS($Q$3:Q1017),$M$3:$N$1699,2,0),"")</f>
        <v/>
      </c>
      <c r="S1017" t="str">
        <f>IF(ISNUMBER(SEARCH(ZAKL_DATA!$B$18,FU!$U1017)),U1017,"")</f>
        <v/>
      </c>
      <c r="T1017" t="str">
        <f t="array" ref="T1017">IFERROR(INDEX($S$3:$S$6255,SMALL(IF(ISNUMBER(SEARCH("",$S$3:$S$6255)),ROW($S$1:$S$6253),""),ROW(S1015))),"")</f>
        <v/>
      </c>
      <c r="U1017" t="s">
        <v>4676</v>
      </c>
      <c r="V1017">
        <v>536784</v>
      </c>
    </row>
    <row r="1018" spans="13:22" ht="12.75" customHeight="1">
      <c r="M1018" s="361">
        <f>IF(ISNUMBER(SEARCH(ZAKL_DATA!$B$29,N1018)),MAX($M$2:M1017)+1,0)</f>
        <v>0</v>
      </c>
      <c r="N1018" s="343"/>
      <c r="O1018" s="341"/>
      <c r="P1018" s="362"/>
      <c r="Q1018" s="345" t="str">
        <f>IFERROR(VLOOKUP(ROWS($Q$3:Q1018),$M$3:$N$1699,2,0),"")</f>
        <v/>
      </c>
      <c r="S1018" t="str">
        <f>IF(ISNUMBER(SEARCH(ZAKL_DATA!$B$18,FU!$U1018)),U1018,"")</f>
        <v/>
      </c>
      <c r="T1018" t="str">
        <f t="array" ref="T1018">IFERROR(INDEX($S$3:$S$6255,SMALL(IF(ISNUMBER(SEARCH("",$S$3:$S$6255)),ROW($S$1:$S$6253),""),ROW(S1016))),"")</f>
        <v/>
      </c>
      <c r="U1018" t="s">
        <v>4677</v>
      </c>
      <c r="V1018">
        <v>536792</v>
      </c>
    </row>
    <row r="1019" spans="13:22" ht="12.75" customHeight="1">
      <c r="M1019" s="361">
        <f>IF(ISNUMBER(SEARCH(ZAKL_DATA!$B$29,N1019)),MAX($M$2:M1018)+1,0)</f>
        <v>0</v>
      </c>
      <c r="N1019" s="343"/>
      <c r="O1019" s="341"/>
      <c r="P1019" s="362"/>
      <c r="Q1019" s="345" t="str">
        <f>IFERROR(VLOOKUP(ROWS($Q$3:Q1019),$M$3:$N$1699,2,0),"")</f>
        <v/>
      </c>
      <c r="S1019" t="str">
        <f>IF(ISNUMBER(SEARCH(ZAKL_DATA!$B$18,FU!$U1019)),U1019,"")</f>
        <v/>
      </c>
      <c r="T1019" t="str">
        <f t="array" ref="T1019">IFERROR(INDEX($S$3:$S$6255,SMALL(IF(ISNUMBER(SEARCH("",$S$3:$S$6255)),ROW($S$1:$S$6253),""),ROW(S1017))),"")</f>
        <v/>
      </c>
      <c r="U1019" t="s">
        <v>4677</v>
      </c>
      <c r="V1019">
        <v>536806</v>
      </c>
    </row>
    <row r="1020" spans="13:22" ht="12.75" customHeight="1">
      <c r="M1020" s="361">
        <f>IF(ISNUMBER(SEARCH(ZAKL_DATA!$B$29,N1020)),MAX($M$2:M1019)+1,0)</f>
        <v>0</v>
      </c>
      <c r="N1020" s="343"/>
      <c r="O1020" s="341"/>
      <c r="P1020" s="362"/>
      <c r="Q1020" s="345" t="str">
        <f>IFERROR(VLOOKUP(ROWS($Q$3:Q1020),$M$3:$N$1699,2,0),"")</f>
        <v/>
      </c>
      <c r="S1020" t="str">
        <f>IF(ISNUMBER(SEARCH(ZAKL_DATA!$B$18,FU!$U1020)),U1020,"")</f>
        <v/>
      </c>
      <c r="T1020" t="str">
        <f t="array" ref="T1020">IFERROR(INDEX($S$3:$S$6255,SMALL(IF(ISNUMBER(SEARCH("",$S$3:$S$6255)),ROW($S$1:$S$6253),""),ROW(S1018))),"")</f>
        <v/>
      </c>
      <c r="U1020" t="s">
        <v>4678</v>
      </c>
      <c r="V1020">
        <v>536814</v>
      </c>
    </row>
    <row r="1021" spans="13:22" ht="12.75" customHeight="1">
      <c r="M1021" s="361">
        <f>IF(ISNUMBER(SEARCH(ZAKL_DATA!$B$29,N1021)),MAX($M$2:M1020)+1,0)</f>
        <v>0</v>
      </c>
      <c r="N1021" s="343"/>
      <c r="O1021" s="341"/>
      <c r="P1021" s="362"/>
      <c r="Q1021" s="345" t="str">
        <f>IFERROR(VLOOKUP(ROWS($Q$3:Q1021),$M$3:$N$1699,2,0),"")</f>
        <v/>
      </c>
      <c r="S1021" t="str">
        <f>IF(ISNUMBER(SEARCH(ZAKL_DATA!$B$18,FU!$U1021)),U1021,"")</f>
        <v/>
      </c>
      <c r="T1021" t="str">
        <f t="array" ref="T1021">IFERROR(INDEX($S$3:$S$6255,SMALL(IF(ISNUMBER(SEARCH("",$S$3:$S$6255)),ROW($S$1:$S$6253),""),ROW(S1019))),"")</f>
        <v/>
      </c>
      <c r="U1021" t="s">
        <v>4679</v>
      </c>
      <c r="V1021">
        <v>536822</v>
      </c>
    </row>
    <row r="1022" spans="13:22" ht="12.75" customHeight="1">
      <c r="M1022" s="361">
        <f>IF(ISNUMBER(SEARCH(ZAKL_DATA!$B$29,N1022)),MAX($M$2:M1021)+1,0)</f>
        <v>0</v>
      </c>
      <c r="N1022" s="343"/>
      <c r="O1022" s="341"/>
      <c r="P1022" s="362"/>
      <c r="Q1022" s="345" t="str">
        <f>IFERROR(VLOOKUP(ROWS($Q$3:Q1022),$M$3:$N$1699,2,0),"")</f>
        <v/>
      </c>
      <c r="S1022" t="str">
        <f>IF(ISNUMBER(SEARCH(ZAKL_DATA!$B$18,FU!$U1022)),U1022,"")</f>
        <v/>
      </c>
      <c r="T1022" t="str">
        <f t="array" ref="T1022">IFERROR(INDEX($S$3:$S$6255,SMALL(IF(ISNUMBER(SEARCH("",$S$3:$S$6255)),ROW($S$1:$S$6253),""),ROW(S1020))),"")</f>
        <v/>
      </c>
      <c r="U1022" t="s">
        <v>4680</v>
      </c>
      <c r="V1022">
        <v>536831</v>
      </c>
    </row>
    <row r="1023" spans="13:22" ht="12.75" customHeight="1">
      <c r="M1023" s="361">
        <f>IF(ISNUMBER(SEARCH(ZAKL_DATA!$B$29,N1023)),MAX($M$2:M1022)+1,0)</f>
        <v>0</v>
      </c>
      <c r="N1023" s="343"/>
      <c r="O1023" s="341"/>
      <c r="P1023" s="362"/>
      <c r="Q1023" s="345" t="str">
        <f>IFERROR(VLOOKUP(ROWS($Q$3:Q1023),$M$3:$N$1699,2,0),"")</f>
        <v/>
      </c>
      <c r="S1023" t="str">
        <f>IF(ISNUMBER(SEARCH(ZAKL_DATA!$B$18,FU!$U1023)),U1023,"")</f>
        <v/>
      </c>
      <c r="T1023" t="str">
        <f t="array" ref="T1023">IFERROR(INDEX($S$3:$S$6255,SMALL(IF(ISNUMBER(SEARCH("",$S$3:$S$6255)),ROW($S$1:$S$6253),""),ROW(S1021))),"")</f>
        <v/>
      </c>
      <c r="U1023" t="s">
        <v>4681</v>
      </c>
      <c r="V1023">
        <v>536849</v>
      </c>
    </row>
    <row r="1024" spans="13:22" ht="12.75" customHeight="1">
      <c r="M1024" s="361">
        <f>IF(ISNUMBER(SEARCH(ZAKL_DATA!$B$29,N1024)),MAX($M$2:M1023)+1,0)</f>
        <v>0</v>
      </c>
      <c r="N1024" s="343"/>
      <c r="O1024" s="341"/>
      <c r="P1024" s="362"/>
      <c r="Q1024" s="345" t="str">
        <f>IFERROR(VLOOKUP(ROWS($Q$3:Q1024),$M$3:$N$1699,2,0),"")</f>
        <v/>
      </c>
      <c r="S1024" t="str">
        <f>IF(ISNUMBER(SEARCH(ZAKL_DATA!$B$18,FU!$U1024)),U1024,"")</f>
        <v/>
      </c>
      <c r="T1024" t="str">
        <f t="array" ref="T1024">IFERROR(INDEX($S$3:$S$6255,SMALL(IF(ISNUMBER(SEARCH("",$S$3:$S$6255)),ROW($S$1:$S$6253),""),ROW(S1022))),"")</f>
        <v/>
      </c>
      <c r="U1024" t="s">
        <v>4682</v>
      </c>
      <c r="V1024">
        <v>536857</v>
      </c>
    </row>
    <row r="1025" spans="13:22" ht="12.75" customHeight="1">
      <c r="M1025" s="361">
        <f>IF(ISNUMBER(SEARCH(ZAKL_DATA!$B$29,N1025)),MAX($M$2:M1024)+1,0)</f>
        <v>0</v>
      </c>
      <c r="N1025" s="343"/>
      <c r="O1025" s="341"/>
      <c r="P1025" s="362"/>
      <c r="Q1025" s="345" t="str">
        <f>IFERROR(VLOOKUP(ROWS($Q$3:Q1025),$M$3:$N$1699,2,0),"")</f>
        <v/>
      </c>
      <c r="S1025" t="str">
        <f>IF(ISNUMBER(SEARCH(ZAKL_DATA!$B$18,FU!$U1025)),U1025,"")</f>
        <v/>
      </c>
      <c r="T1025" t="str">
        <f t="array" ref="T1025">IFERROR(INDEX($S$3:$S$6255,SMALL(IF(ISNUMBER(SEARCH("",$S$3:$S$6255)),ROW($S$1:$S$6253),""),ROW(S1023))),"")</f>
        <v/>
      </c>
      <c r="U1025" t="s">
        <v>4683</v>
      </c>
      <c r="V1025">
        <v>536865</v>
      </c>
    </row>
    <row r="1026" spans="13:22" ht="12.75" customHeight="1">
      <c r="M1026" s="361">
        <f>IF(ISNUMBER(SEARCH(ZAKL_DATA!$B$29,N1026)),MAX($M$2:M1025)+1,0)</f>
        <v>0</v>
      </c>
      <c r="N1026" s="343"/>
      <c r="O1026" s="341"/>
      <c r="P1026" s="362"/>
      <c r="Q1026" s="345" t="str">
        <f>IFERROR(VLOOKUP(ROWS($Q$3:Q1026),$M$3:$N$1699,2,0),"")</f>
        <v/>
      </c>
      <c r="S1026" t="str">
        <f>IF(ISNUMBER(SEARCH(ZAKL_DATA!$B$18,FU!$U1026)),U1026,"")</f>
        <v/>
      </c>
      <c r="T1026" t="str">
        <f t="array" ref="T1026">IFERROR(INDEX($S$3:$S$6255,SMALL(IF(ISNUMBER(SEARCH("",$S$3:$S$6255)),ROW($S$1:$S$6253),""),ROW(S1024))),"")</f>
        <v/>
      </c>
      <c r="U1026" t="s">
        <v>4684</v>
      </c>
      <c r="V1026">
        <v>536873</v>
      </c>
    </row>
    <row r="1027" spans="13:22" ht="12.75" customHeight="1">
      <c r="M1027" s="361">
        <f>IF(ISNUMBER(SEARCH(ZAKL_DATA!$B$29,N1027)),MAX($M$2:M1026)+1,0)</f>
        <v>0</v>
      </c>
      <c r="N1027" s="343"/>
      <c r="O1027" s="341"/>
      <c r="P1027" s="362"/>
      <c r="Q1027" s="345" t="str">
        <f>IFERROR(VLOOKUP(ROWS($Q$3:Q1027),$M$3:$N$1699,2,0),"")</f>
        <v/>
      </c>
      <c r="S1027" t="str">
        <f>IF(ISNUMBER(SEARCH(ZAKL_DATA!$B$18,FU!$U1027)),U1027,"")</f>
        <v/>
      </c>
      <c r="T1027" t="str">
        <f t="array" ref="T1027">IFERROR(INDEX($S$3:$S$6255,SMALL(IF(ISNUMBER(SEARCH("",$S$3:$S$6255)),ROW($S$1:$S$6253),""),ROW(S1025))),"")</f>
        <v/>
      </c>
      <c r="U1027" t="s">
        <v>4685</v>
      </c>
      <c r="V1027">
        <v>536881</v>
      </c>
    </row>
    <row r="1028" spans="13:22" ht="12.75" customHeight="1">
      <c r="M1028" s="361">
        <f>IF(ISNUMBER(SEARCH(ZAKL_DATA!$B$29,N1028)),MAX($M$2:M1027)+1,0)</f>
        <v>0</v>
      </c>
      <c r="N1028" s="343"/>
      <c r="O1028" s="341"/>
      <c r="P1028" s="362"/>
      <c r="Q1028" s="345" t="str">
        <f>IFERROR(VLOOKUP(ROWS($Q$3:Q1028),$M$3:$N$1699,2,0),"")</f>
        <v/>
      </c>
      <c r="S1028" t="str">
        <f>IF(ISNUMBER(SEARCH(ZAKL_DATA!$B$18,FU!$U1028)),U1028,"")</f>
        <v/>
      </c>
      <c r="T1028" t="str">
        <f t="array" ref="T1028">IFERROR(INDEX($S$3:$S$6255,SMALL(IF(ISNUMBER(SEARCH("",$S$3:$S$6255)),ROW($S$1:$S$6253),""),ROW(S1026))),"")</f>
        <v/>
      </c>
      <c r="U1028" t="s">
        <v>4686</v>
      </c>
      <c r="V1028">
        <v>536890</v>
      </c>
    </row>
    <row r="1029" spans="13:22" ht="12.75" customHeight="1">
      <c r="M1029" s="361">
        <f>IF(ISNUMBER(SEARCH(ZAKL_DATA!$B$29,N1029)),MAX($M$2:M1028)+1,0)</f>
        <v>0</v>
      </c>
      <c r="N1029" s="343"/>
      <c r="O1029" s="341"/>
      <c r="P1029" s="362"/>
      <c r="Q1029" s="345" t="str">
        <f>IFERROR(VLOOKUP(ROWS($Q$3:Q1029),$M$3:$N$1699,2,0),"")</f>
        <v/>
      </c>
      <c r="S1029" t="str">
        <f>IF(ISNUMBER(SEARCH(ZAKL_DATA!$B$18,FU!$U1029)),U1029,"")</f>
        <v/>
      </c>
      <c r="T1029" t="str">
        <f t="array" ref="T1029">IFERROR(INDEX($S$3:$S$6255,SMALL(IF(ISNUMBER(SEARCH("",$S$3:$S$6255)),ROW($S$1:$S$6253),""),ROW(S1027))),"")</f>
        <v/>
      </c>
      <c r="U1029" t="s">
        <v>4686</v>
      </c>
      <c r="V1029">
        <v>536903</v>
      </c>
    </row>
    <row r="1030" spans="13:22" ht="12.75" customHeight="1">
      <c r="M1030" s="361">
        <f>IF(ISNUMBER(SEARCH(ZAKL_DATA!$B$29,N1030)),MAX($M$2:M1029)+1,0)</f>
        <v>0</v>
      </c>
      <c r="N1030" s="343"/>
      <c r="O1030" s="341"/>
      <c r="P1030" s="362"/>
      <c r="Q1030" s="345" t="str">
        <f>IFERROR(VLOOKUP(ROWS($Q$3:Q1030),$M$3:$N$1699,2,0),"")</f>
        <v/>
      </c>
      <c r="S1030" t="str">
        <f>IF(ISNUMBER(SEARCH(ZAKL_DATA!$B$18,FU!$U1030)),U1030,"")</f>
        <v/>
      </c>
      <c r="T1030" t="str">
        <f t="array" ref="T1030">IFERROR(INDEX($S$3:$S$6255,SMALL(IF(ISNUMBER(SEARCH("",$S$3:$S$6255)),ROW($S$1:$S$6253),""),ROW(S1028))),"")</f>
        <v/>
      </c>
      <c r="U1030" t="s">
        <v>4686</v>
      </c>
      <c r="V1030">
        <v>536911</v>
      </c>
    </row>
    <row r="1031" spans="13:22" ht="12.75" customHeight="1">
      <c r="M1031" s="361">
        <f>IF(ISNUMBER(SEARCH(ZAKL_DATA!$B$29,N1031)),MAX($M$2:M1030)+1,0)</f>
        <v>0</v>
      </c>
      <c r="N1031" s="343"/>
      <c r="O1031" s="341"/>
      <c r="P1031" s="362"/>
      <c r="Q1031" s="345" t="str">
        <f>IFERROR(VLOOKUP(ROWS($Q$3:Q1031),$M$3:$N$1699,2,0),"")</f>
        <v/>
      </c>
      <c r="S1031" t="str">
        <f>IF(ISNUMBER(SEARCH(ZAKL_DATA!$B$18,FU!$U1031)),U1031,"")</f>
        <v/>
      </c>
      <c r="T1031" t="str">
        <f t="array" ref="T1031">IFERROR(INDEX($S$3:$S$6255,SMALL(IF(ISNUMBER(SEARCH("",$S$3:$S$6255)),ROW($S$1:$S$6253),""),ROW(S1029))),"")</f>
        <v/>
      </c>
      <c r="U1031" t="s">
        <v>4687</v>
      </c>
      <c r="V1031">
        <v>536920</v>
      </c>
    </row>
    <row r="1032" spans="13:22" ht="12.75" customHeight="1">
      <c r="M1032" s="361">
        <f>IF(ISNUMBER(SEARCH(ZAKL_DATA!$B$29,N1032)),MAX($M$2:M1031)+1,0)</f>
        <v>0</v>
      </c>
      <c r="N1032" s="343"/>
      <c r="O1032" s="341"/>
      <c r="P1032" s="362"/>
      <c r="Q1032" s="345" t="str">
        <f>IFERROR(VLOOKUP(ROWS($Q$3:Q1032),$M$3:$N$1699,2,0),"")</f>
        <v/>
      </c>
      <c r="S1032" t="str">
        <f>IF(ISNUMBER(SEARCH(ZAKL_DATA!$B$18,FU!$U1032)),U1032,"")</f>
        <v/>
      </c>
      <c r="T1032" t="str">
        <f t="array" ref="T1032">IFERROR(INDEX($S$3:$S$6255,SMALL(IF(ISNUMBER(SEARCH("",$S$3:$S$6255)),ROW($S$1:$S$6253),""),ROW(S1030))),"")</f>
        <v/>
      </c>
      <c r="U1032" t="s">
        <v>4688</v>
      </c>
      <c r="V1032">
        <v>536938</v>
      </c>
    </row>
    <row r="1033" spans="13:22" ht="12.75" customHeight="1">
      <c r="M1033" s="361">
        <f>IF(ISNUMBER(SEARCH(ZAKL_DATA!$B$29,N1033)),MAX($M$2:M1032)+1,0)</f>
        <v>0</v>
      </c>
      <c r="N1033" s="343"/>
      <c r="O1033" s="341"/>
      <c r="P1033" s="362"/>
      <c r="Q1033" s="345" t="str">
        <f>IFERROR(VLOOKUP(ROWS($Q$3:Q1033),$M$3:$N$1699,2,0),"")</f>
        <v/>
      </c>
      <c r="S1033" t="str">
        <f>IF(ISNUMBER(SEARCH(ZAKL_DATA!$B$18,FU!$U1033)),U1033,"")</f>
        <v/>
      </c>
      <c r="T1033" t="str">
        <f t="array" ref="T1033">IFERROR(INDEX($S$3:$S$6255,SMALL(IF(ISNUMBER(SEARCH("",$S$3:$S$6255)),ROW($S$1:$S$6253),""),ROW(S1031))),"")</f>
        <v/>
      </c>
      <c r="U1033" t="s">
        <v>4689</v>
      </c>
      <c r="V1033">
        <v>536946</v>
      </c>
    </row>
    <row r="1034" spans="13:22" ht="12.75" customHeight="1">
      <c r="M1034" s="361">
        <f>IF(ISNUMBER(SEARCH(ZAKL_DATA!$B$29,N1034)),MAX($M$2:M1033)+1,0)</f>
        <v>0</v>
      </c>
      <c r="N1034" s="343"/>
      <c r="O1034" s="341"/>
      <c r="P1034" s="362"/>
      <c r="Q1034" s="345" t="str">
        <f>IFERROR(VLOOKUP(ROWS($Q$3:Q1034),$M$3:$N$1699,2,0),"")</f>
        <v/>
      </c>
      <c r="S1034" t="str">
        <f>IF(ISNUMBER(SEARCH(ZAKL_DATA!$B$18,FU!$U1034)),U1034,"")</f>
        <v/>
      </c>
      <c r="T1034" t="str">
        <f t="array" ref="T1034">IFERROR(INDEX($S$3:$S$6255,SMALL(IF(ISNUMBER(SEARCH("",$S$3:$S$6255)),ROW($S$1:$S$6253),""),ROW(S1032))),"")</f>
        <v/>
      </c>
      <c r="U1034" t="s">
        <v>4690</v>
      </c>
      <c r="V1034">
        <v>536954</v>
      </c>
    </row>
    <row r="1035" spans="13:22" ht="12.75" customHeight="1">
      <c r="M1035" s="361">
        <f>IF(ISNUMBER(SEARCH(ZAKL_DATA!$B$29,N1035)),MAX($M$2:M1034)+1,0)</f>
        <v>0</v>
      </c>
      <c r="N1035" s="343"/>
      <c r="O1035" s="341"/>
      <c r="P1035" s="362"/>
      <c r="Q1035" s="345" t="str">
        <f>IFERROR(VLOOKUP(ROWS($Q$3:Q1035),$M$3:$N$1699,2,0),"")</f>
        <v/>
      </c>
      <c r="S1035" t="str">
        <f>IF(ISNUMBER(SEARCH(ZAKL_DATA!$B$18,FU!$U1035)),U1035,"")</f>
        <v/>
      </c>
      <c r="T1035" t="str">
        <f t="array" ref="T1035">IFERROR(INDEX($S$3:$S$6255,SMALL(IF(ISNUMBER(SEARCH("",$S$3:$S$6255)),ROW($S$1:$S$6253),""),ROW(S1033))),"")</f>
        <v/>
      </c>
      <c r="U1035" t="s">
        <v>4690</v>
      </c>
      <c r="V1035">
        <v>536962</v>
      </c>
    </row>
    <row r="1036" spans="13:22" ht="12.75" customHeight="1">
      <c r="M1036" s="361">
        <f>IF(ISNUMBER(SEARCH(ZAKL_DATA!$B$29,N1036)),MAX($M$2:M1035)+1,0)</f>
        <v>0</v>
      </c>
      <c r="N1036" s="343"/>
      <c r="O1036" s="341"/>
      <c r="P1036" s="362"/>
      <c r="Q1036" s="345" t="str">
        <f>IFERROR(VLOOKUP(ROWS($Q$3:Q1036),$M$3:$N$1699,2,0),"")</f>
        <v/>
      </c>
      <c r="S1036" t="str">
        <f>IF(ISNUMBER(SEARCH(ZAKL_DATA!$B$18,FU!$U1036)),U1036,"")</f>
        <v/>
      </c>
      <c r="T1036" t="str">
        <f t="array" ref="T1036">IFERROR(INDEX($S$3:$S$6255,SMALL(IF(ISNUMBER(SEARCH("",$S$3:$S$6255)),ROW($S$1:$S$6253),""),ROW(S1034))),"")</f>
        <v/>
      </c>
      <c r="U1036" t="s">
        <v>4691</v>
      </c>
      <c r="V1036">
        <v>536971</v>
      </c>
    </row>
    <row r="1037" spans="13:22" ht="12.75" customHeight="1">
      <c r="M1037" s="361">
        <f>IF(ISNUMBER(SEARCH(ZAKL_DATA!$B$29,N1037)),MAX($M$2:M1036)+1,0)</f>
        <v>0</v>
      </c>
      <c r="N1037" s="343"/>
      <c r="O1037" s="341"/>
      <c r="P1037" s="362"/>
      <c r="Q1037" s="345" t="str">
        <f>IFERROR(VLOOKUP(ROWS($Q$3:Q1037),$M$3:$N$1699,2,0),"")</f>
        <v/>
      </c>
      <c r="S1037" t="str">
        <f>IF(ISNUMBER(SEARCH(ZAKL_DATA!$B$18,FU!$U1037)),U1037,"")</f>
        <v/>
      </c>
      <c r="T1037" t="str">
        <f t="array" ref="T1037">IFERROR(INDEX($S$3:$S$6255,SMALL(IF(ISNUMBER(SEARCH("",$S$3:$S$6255)),ROW($S$1:$S$6253),""),ROW(S1035))),"")</f>
        <v/>
      </c>
      <c r="U1037" t="s">
        <v>4691</v>
      </c>
      <c r="V1037">
        <v>536989</v>
      </c>
    </row>
    <row r="1038" spans="13:22" ht="12.75" customHeight="1">
      <c r="M1038" s="361">
        <f>IF(ISNUMBER(SEARCH(ZAKL_DATA!$B$29,N1038)),MAX($M$2:M1037)+1,0)</f>
        <v>0</v>
      </c>
      <c r="N1038" s="343"/>
      <c r="O1038" s="341"/>
      <c r="P1038" s="362"/>
      <c r="Q1038" s="345" t="str">
        <f>IFERROR(VLOOKUP(ROWS($Q$3:Q1038),$M$3:$N$1699,2,0),"")</f>
        <v/>
      </c>
      <c r="S1038" t="str">
        <f>IF(ISNUMBER(SEARCH(ZAKL_DATA!$B$18,FU!$U1038)),U1038,"")</f>
        <v/>
      </c>
      <c r="T1038" t="str">
        <f t="array" ref="T1038">IFERROR(INDEX($S$3:$S$6255,SMALL(IF(ISNUMBER(SEARCH("",$S$3:$S$6255)),ROW($S$1:$S$6253),""),ROW(S1036))),"")</f>
        <v/>
      </c>
      <c r="U1038" t="s">
        <v>4692</v>
      </c>
      <c r="V1038">
        <v>536997</v>
      </c>
    </row>
    <row r="1039" spans="13:22" ht="12.75" customHeight="1">
      <c r="M1039" s="361">
        <f>IF(ISNUMBER(SEARCH(ZAKL_DATA!$B$29,N1039)),MAX($M$2:M1038)+1,0)</f>
        <v>0</v>
      </c>
      <c r="N1039" s="343"/>
      <c r="O1039" s="341"/>
      <c r="P1039" s="362"/>
      <c r="Q1039" s="345" t="str">
        <f>IFERROR(VLOOKUP(ROWS($Q$3:Q1039),$M$3:$N$1699,2,0),"")</f>
        <v/>
      </c>
      <c r="S1039" t="str">
        <f>IF(ISNUMBER(SEARCH(ZAKL_DATA!$B$18,FU!$U1039)),U1039,"")</f>
        <v/>
      </c>
      <c r="T1039" t="str">
        <f t="array" ref="T1039">IFERROR(INDEX($S$3:$S$6255,SMALL(IF(ISNUMBER(SEARCH("",$S$3:$S$6255)),ROW($S$1:$S$6253),""),ROW(S1037))),"")</f>
        <v/>
      </c>
      <c r="U1039" t="s">
        <v>4693</v>
      </c>
      <c r="V1039">
        <v>537004</v>
      </c>
    </row>
    <row r="1040" spans="13:22" ht="12.75" customHeight="1">
      <c r="M1040" s="361">
        <f>IF(ISNUMBER(SEARCH(ZAKL_DATA!$B$29,N1040)),MAX($M$2:M1039)+1,0)</f>
        <v>0</v>
      </c>
      <c r="N1040" s="343"/>
      <c r="O1040" s="341"/>
      <c r="P1040" s="362"/>
      <c r="Q1040" s="345" t="str">
        <f>IFERROR(VLOOKUP(ROWS($Q$3:Q1040),$M$3:$N$1699,2,0),"")</f>
        <v/>
      </c>
      <c r="S1040" t="str">
        <f>IF(ISNUMBER(SEARCH(ZAKL_DATA!$B$18,FU!$U1040)),U1040,"")</f>
        <v/>
      </c>
      <c r="T1040" t="str">
        <f t="array" ref="T1040">IFERROR(INDEX($S$3:$S$6255,SMALL(IF(ISNUMBER(SEARCH("",$S$3:$S$6255)),ROW($S$1:$S$6253),""),ROW(S1038))),"")</f>
        <v/>
      </c>
      <c r="U1040" t="s">
        <v>4694</v>
      </c>
      <c r="V1040">
        <v>537021</v>
      </c>
    </row>
    <row r="1041" spans="13:22" ht="12.75" customHeight="1">
      <c r="M1041" s="361">
        <f>IF(ISNUMBER(SEARCH(ZAKL_DATA!$B$29,N1041)),MAX($M$2:M1040)+1,0)</f>
        <v>0</v>
      </c>
      <c r="N1041" s="343"/>
      <c r="O1041" s="341"/>
      <c r="P1041" s="362"/>
      <c r="Q1041" s="345" t="str">
        <f>IFERROR(VLOOKUP(ROWS($Q$3:Q1041),$M$3:$N$1699,2,0),"")</f>
        <v/>
      </c>
      <c r="S1041" t="str">
        <f>IF(ISNUMBER(SEARCH(ZAKL_DATA!$B$18,FU!$U1041)),U1041,"")</f>
        <v/>
      </c>
      <c r="T1041" t="str">
        <f t="array" ref="T1041">IFERROR(INDEX($S$3:$S$6255,SMALL(IF(ISNUMBER(SEARCH("",$S$3:$S$6255)),ROW($S$1:$S$6253),""),ROW(S1039))),"")</f>
        <v/>
      </c>
      <c r="U1041" t="s">
        <v>4695</v>
      </c>
      <c r="V1041">
        <v>537039</v>
      </c>
    </row>
    <row r="1042" spans="13:22" ht="12.75" customHeight="1">
      <c r="M1042" s="361">
        <f>IF(ISNUMBER(SEARCH(ZAKL_DATA!$B$29,N1042)),MAX($M$2:M1041)+1,0)</f>
        <v>0</v>
      </c>
      <c r="N1042" s="343"/>
      <c r="O1042" s="341"/>
      <c r="P1042" s="362"/>
      <c r="Q1042" s="345" t="str">
        <f>IFERROR(VLOOKUP(ROWS($Q$3:Q1042),$M$3:$N$1699,2,0),"")</f>
        <v/>
      </c>
      <c r="S1042" t="str">
        <f>IF(ISNUMBER(SEARCH(ZAKL_DATA!$B$18,FU!$U1042)),U1042,"")</f>
        <v/>
      </c>
      <c r="T1042" t="str">
        <f t="array" ref="T1042">IFERROR(INDEX($S$3:$S$6255,SMALL(IF(ISNUMBER(SEARCH("",$S$3:$S$6255)),ROW($S$1:$S$6253),""),ROW(S1040))),"")</f>
        <v/>
      </c>
      <c r="U1042" t="s">
        <v>4696</v>
      </c>
      <c r="V1042">
        <v>537047</v>
      </c>
    </row>
    <row r="1043" spans="13:22" ht="12.75" customHeight="1">
      <c r="M1043" s="361">
        <f>IF(ISNUMBER(SEARCH(ZAKL_DATA!$B$29,N1043)),MAX($M$2:M1042)+1,0)</f>
        <v>0</v>
      </c>
      <c r="N1043" s="343"/>
      <c r="O1043" s="341"/>
      <c r="P1043" s="362"/>
      <c r="Q1043" s="345" t="str">
        <f>IFERROR(VLOOKUP(ROWS($Q$3:Q1043),$M$3:$N$1699,2,0),"")</f>
        <v/>
      </c>
      <c r="S1043" t="str">
        <f>IF(ISNUMBER(SEARCH(ZAKL_DATA!$B$18,FU!$U1043)),U1043,"")</f>
        <v/>
      </c>
      <c r="T1043" t="str">
        <f t="array" ref="T1043">IFERROR(INDEX($S$3:$S$6255,SMALL(IF(ISNUMBER(SEARCH("",$S$3:$S$6255)),ROW($S$1:$S$6253),""),ROW(S1041))),"")</f>
        <v/>
      </c>
      <c r="U1043" t="s">
        <v>4697</v>
      </c>
      <c r="V1043">
        <v>537055</v>
      </c>
    </row>
    <row r="1044" spans="13:22" ht="12.75" customHeight="1">
      <c r="M1044" s="361">
        <f>IF(ISNUMBER(SEARCH(ZAKL_DATA!$B$29,N1044)),MAX($M$2:M1043)+1,0)</f>
        <v>0</v>
      </c>
      <c r="N1044" s="343"/>
      <c r="O1044" s="341"/>
      <c r="P1044" s="362"/>
      <c r="Q1044" s="345" t="str">
        <f>IFERROR(VLOOKUP(ROWS($Q$3:Q1044),$M$3:$N$1699,2,0),"")</f>
        <v/>
      </c>
      <c r="S1044" t="str">
        <f>IF(ISNUMBER(SEARCH(ZAKL_DATA!$B$18,FU!$U1044)),U1044,"")</f>
        <v/>
      </c>
      <c r="T1044" t="str">
        <f t="array" ref="T1044">IFERROR(INDEX($S$3:$S$6255,SMALL(IF(ISNUMBER(SEARCH("",$S$3:$S$6255)),ROW($S$1:$S$6253),""),ROW(S1042))),"")</f>
        <v/>
      </c>
      <c r="U1044" t="s">
        <v>4698</v>
      </c>
      <c r="V1044">
        <v>537063</v>
      </c>
    </row>
    <row r="1045" spans="13:22" ht="12.75" customHeight="1">
      <c r="M1045" s="361">
        <f>IF(ISNUMBER(SEARCH(ZAKL_DATA!$B$29,N1045)),MAX($M$2:M1044)+1,0)</f>
        <v>0</v>
      </c>
      <c r="N1045" s="343"/>
      <c r="O1045" s="341"/>
      <c r="P1045" s="362"/>
      <c r="Q1045" s="345" t="str">
        <f>IFERROR(VLOOKUP(ROWS($Q$3:Q1045),$M$3:$N$1699,2,0),"")</f>
        <v/>
      </c>
      <c r="S1045" t="str">
        <f>IF(ISNUMBER(SEARCH(ZAKL_DATA!$B$18,FU!$U1045)),U1045,"")</f>
        <v/>
      </c>
      <c r="T1045" t="str">
        <f t="array" ref="T1045">IFERROR(INDEX($S$3:$S$6255,SMALL(IF(ISNUMBER(SEARCH("",$S$3:$S$6255)),ROW($S$1:$S$6253),""),ROW(S1043))),"")</f>
        <v/>
      </c>
      <c r="U1045" t="s">
        <v>4699</v>
      </c>
      <c r="V1045">
        <v>537071</v>
      </c>
    </row>
    <row r="1046" spans="13:22" ht="12.75" customHeight="1">
      <c r="M1046" s="361">
        <f>IF(ISNUMBER(SEARCH(ZAKL_DATA!$B$29,N1046)),MAX($M$2:M1045)+1,0)</f>
        <v>0</v>
      </c>
      <c r="N1046" s="343"/>
      <c r="O1046" s="341"/>
      <c r="P1046" s="362"/>
      <c r="Q1046" s="345" t="str">
        <f>IFERROR(VLOOKUP(ROWS($Q$3:Q1046),$M$3:$N$1699,2,0),"")</f>
        <v/>
      </c>
      <c r="S1046" t="str">
        <f>IF(ISNUMBER(SEARCH(ZAKL_DATA!$B$18,FU!$U1046)),U1046,"")</f>
        <v/>
      </c>
      <c r="T1046" t="str">
        <f t="array" ref="T1046">IFERROR(INDEX($S$3:$S$6255,SMALL(IF(ISNUMBER(SEARCH("",$S$3:$S$6255)),ROW($S$1:$S$6253),""),ROW(S1044))),"")</f>
        <v/>
      </c>
      <c r="U1046" t="s">
        <v>4700</v>
      </c>
      <c r="V1046">
        <v>537080</v>
      </c>
    </row>
    <row r="1047" spans="13:22" ht="12.75" customHeight="1">
      <c r="M1047" s="361">
        <f>IF(ISNUMBER(SEARCH(ZAKL_DATA!$B$29,N1047)),MAX($M$2:M1046)+1,0)</f>
        <v>0</v>
      </c>
      <c r="N1047" s="343"/>
      <c r="O1047" s="341"/>
      <c r="P1047" s="362"/>
      <c r="Q1047" s="345" t="str">
        <f>IFERROR(VLOOKUP(ROWS($Q$3:Q1047),$M$3:$N$1699,2,0),"")</f>
        <v/>
      </c>
      <c r="S1047" t="str">
        <f>IF(ISNUMBER(SEARCH(ZAKL_DATA!$B$18,FU!$U1047)),U1047,"")</f>
        <v/>
      </c>
      <c r="T1047" t="str">
        <f t="array" ref="T1047">IFERROR(INDEX($S$3:$S$6255,SMALL(IF(ISNUMBER(SEARCH("",$S$3:$S$6255)),ROW($S$1:$S$6253),""),ROW(S1045))),"")</f>
        <v/>
      </c>
      <c r="U1047" t="s">
        <v>4701</v>
      </c>
      <c r="V1047">
        <v>537098</v>
      </c>
    </row>
    <row r="1048" spans="13:22" ht="12.75" customHeight="1">
      <c r="M1048" s="361">
        <f>IF(ISNUMBER(SEARCH(ZAKL_DATA!$B$29,N1048)),MAX($M$2:M1047)+1,0)</f>
        <v>0</v>
      </c>
      <c r="N1048" s="343"/>
      <c r="O1048" s="341"/>
      <c r="P1048" s="362"/>
      <c r="Q1048" s="345" t="str">
        <f>IFERROR(VLOOKUP(ROWS($Q$3:Q1048),$M$3:$N$1699,2,0),"")</f>
        <v/>
      </c>
      <c r="S1048" t="str">
        <f>IF(ISNUMBER(SEARCH(ZAKL_DATA!$B$18,FU!$U1048)),U1048,"")</f>
        <v/>
      </c>
      <c r="T1048" t="str">
        <f t="array" ref="T1048">IFERROR(INDEX($S$3:$S$6255,SMALL(IF(ISNUMBER(SEARCH("",$S$3:$S$6255)),ROW($S$1:$S$6253),""),ROW(S1046))),"")</f>
        <v/>
      </c>
      <c r="U1048" t="s">
        <v>4702</v>
      </c>
      <c r="V1048">
        <v>537101</v>
      </c>
    </row>
    <row r="1049" spans="13:22" ht="12.75" customHeight="1">
      <c r="M1049" s="361">
        <f>IF(ISNUMBER(SEARCH(ZAKL_DATA!$B$29,N1049)),MAX($M$2:M1048)+1,0)</f>
        <v>0</v>
      </c>
      <c r="N1049" s="343"/>
      <c r="O1049" s="341"/>
      <c r="P1049" s="362"/>
      <c r="Q1049" s="345" t="str">
        <f>IFERROR(VLOOKUP(ROWS($Q$3:Q1049),$M$3:$N$1699,2,0),"")</f>
        <v/>
      </c>
      <c r="S1049" t="str">
        <f>IF(ISNUMBER(SEARCH(ZAKL_DATA!$B$18,FU!$U1049)),U1049,"")</f>
        <v/>
      </c>
      <c r="T1049" t="str">
        <f t="array" ref="T1049">IFERROR(INDEX($S$3:$S$6255,SMALL(IF(ISNUMBER(SEARCH("",$S$3:$S$6255)),ROW($S$1:$S$6253),""),ROW(S1047))),"")</f>
        <v/>
      </c>
      <c r="U1049" t="s">
        <v>4703</v>
      </c>
      <c r="V1049">
        <v>537110</v>
      </c>
    </row>
    <row r="1050" spans="13:22" ht="12.75" customHeight="1">
      <c r="M1050" s="361">
        <f>IF(ISNUMBER(SEARCH(ZAKL_DATA!$B$29,N1050)),MAX($M$2:M1049)+1,0)</f>
        <v>0</v>
      </c>
      <c r="N1050" s="343"/>
      <c r="O1050" s="341"/>
      <c r="P1050" s="362"/>
      <c r="Q1050" s="345" t="str">
        <f>IFERROR(VLOOKUP(ROWS($Q$3:Q1050),$M$3:$N$1699,2,0),"")</f>
        <v/>
      </c>
      <c r="S1050" t="str">
        <f>IF(ISNUMBER(SEARCH(ZAKL_DATA!$B$18,FU!$U1050)),U1050,"")</f>
        <v/>
      </c>
      <c r="T1050" t="str">
        <f t="array" ref="T1050">IFERROR(INDEX($S$3:$S$6255,SMALL(IF(ISNUMBER(SEARCH("",$S$3:$S$6255)),ROW($S$1:$S$6253),""),ROW(S1048))),"")</f>
        <v/>
      </c>
      <c r="U1050" t="s">
        <v>4704</v>
      </c>
      <c r="V1050">
        <v>537128</v>
      </c>
    </row>
    <row r="1051" spans="13:22" ht="12.75" customHeight="1">
      <c r="M1051" s="361">
        <f>IF(ISNUMBER(SEARCH(ZAKL_DATA!$B$29,N1051)),MAX($M$2:M1050)+1,0)</f>
        <v>0</v>
      </c>
      <c r="N1051" s="343"/>
      <c r="O1051" s="341"/>
      <c r="P1051" s="362"/>
      <c r="Q1051" s="345" t="str">
        <f>IFERROR(VLOOKUP(ROWS($Q$3:Q1051),$M$3:$N$1699,2,0),"")</f>
        <v/>
      </c>
      <c r="S1051" t="str">
        <f>IF(ISNUMBER(SEARCH(ZAKL_DATA!$B$18,FU!$U1051)),U1051,"")</f>
        <v/>
      </c>
      <c r="T1051" t="str">
        <f t="array" ref="T1051">IFERROR(INDEX($S$3:$S$6255,SMALL(IF(ISNUMBER(SEARCH("",$S$3:$S$6255)),ROW($S$1:$S$6253),""),ROW(S1049))),"")</f>
        <v/>
      </c>
      <c r="U1051" t="s">
        <v>4705</v>
      </c>
      <c r="V1051">
        <v>537136</v>
      </c>
    </row>
    <row r="1052" spans="13:22" ht="12.75" customHeight="1">
      <c r="M1052" s="361">
        <f>IF(ISNUMBER(SEARCH(ZAKL_DATA!$B$29,N1052)),MAX($M$2:M1051)+1,0)</f>
        <v>0</v>
      </c>
      <c r="N1052" s="343"/>
      <c r="O1052" s="341"/>
      <c r="P1052" s="362"/>
      <c r="Q1052" s="345" t="str">
        <f>IFERROR(VLOOKUP(ROWS($Q$3:Q1052),$M$3:$N$1699,2,0),"")</f>
        <v/>
      </c>
      <c r="S1052" t="str">
        <f>IF(ISNUMBER(SEARCH(ZAKL_DATA!$B$18,FU!$U1052)),U1052,"")</f>
        <v/>
      </c>
      <c r="T1052" t="str">
        <f t="array" ref="T1052">IFERROR(INDEX($S$3:$S$6255,SMALL(IF(ISNUMBER(SEARCH("",$S$3:$S$6255)),ROW($S$1:$S$6253),""),ROW(S1050))),"")</f>
        <v/>
      </c>
      <c r="U1052" t="s">
        <v>4706</v>
      </c>
      <c r="V1052">
        <v>537144</v>
      </c>
    </row>
    <row r="1053" spans="13:22" ht="12.75" customHeight="1">
      <c r="M1053" s="361">
        <f>IF(ISNUMBER(SEARCH(ZAKL_DATA!$B$29,N1053)),MAX($M$2:M1052)+1,0)</f>
        <v>0</v>
      </c>
      <c r="N1053" s="343"/>
      <c r="O1053" s="341"/>
      <c r="P1053" s="362"/>
      <c r="Q1053" s="345" t="str">
        <f>IFERROR(VLOOKUP(ROWS($Q$3:Q1053),$M$3:$N$1699,2,0),"")</f>
        <v/>
      </c>
      <c r="S1053" t="str">
        <f>IF(ISNUMBER(SEARCH(ZAKL_DATA!$B$18,FU!$U1053)),U1053,"")</f>
        <v/>
      </c>
      <c r="T1053" t="str">
        <f t="array" ref="T1053">IFERROR(INDEX($S$3:$S$6255,SMALL(IF(ISNUMBER(SEARCH("",$S$3:$S$6255)),ROW($S$1:$S$6253),""),ROW(S1051))),"")</f>
        <v/>
      </c>
      <c r="U1053" t="s">
        <v>4707</v>
      </c>
      <c r="V1053">
        <v>537152</v>
      </c>
    </row>
    <row r="1054" spans="13:22" ht="12.75" customHeight="1">
      <c r="M1054" s="361">
        <f>IF(ISNUMBER(SEARCH(ZAKL_DATA!$B$29,N1054)),MAX($M$2:M1053)+1,0)</f>
        <v>0</v>
      </c>
      <c r="N1054" s="343"/>
      <c r="O1054" s="341"/>
      <c r="P1054" s="362"/>
      <c r="Q1054" s="345" t="str">
        <f>IFERROR(VLOOKUP(ROWS($Q$3:Q1054),$M$3:$N$1699,2,0),"")</f>
        <v/>
      </c>
      <c r="S1054" t="str">
        <f>IF(ISNUMBER(SEARCH(ZAKL_DATA!$B$18,FU!$U1054)),U1054,"")</f>
        <v/>
      </c>
      <c r="T1054" t="str">
        <f t="array" ref="T1054">IFERROR(INDEX($S$3:$S$6255,SMALL(IF(ISNUMBER(SEARCH("",$S$3:$S$6255)),ROW($S$1:$S$6253),""),ROW(S1052))),"")</f>
        <v/>
      </c>
      <c r="U1054" t="s">
        <v>4707</v>
      </c>
      <c r="V1054">
        <v>537161</v>
      </c>
    </row>
    <row r="1055" spans="13:22" ht="12.75" customHeight="1">
      <c r="M1055" s="361">
        <f>IF(ISNUMBER(SEARCH(ZAKL_DATA!$B$29,N1055)),MAX($M$2:M1054)+1,0)</f>
        <v>0</v>
      </c>
      <c r="N1055" s="343"/>
      <c r="O1055" s="341"/>
      <c r="P1055" s="362"/>
      <c r="Q1055" s="345" t="str">
        <f>IFERROR(VLOOKUP(ROWS($Q$3:Q1055),$M$3:$N$1699,2,0),"")</f>
        <v/>
      </c>
      <c r="S1055" t="str">
        <f>IF(ISNUMBER(SEARCH(ZAKL_DATA!$B$18,FU!$U1055)),U1055,"")</f>
        <v/>
      </c>
      <c r="T1055" t="str">
        <f t="array" ref="T1055">IFERROR(INDEX($S$3:$S$6255,SMALL(IF(ISNUMBER(SEARCH("",$S$3:$S$6255)),ROW($S$1:$S$6253),""),ROW(S1053))),"")</f>
        <v/>
      </c>
      <c r="U1055" t="s">
        <v>4707</v>
      </c>
      <c r="V1055">
        <v>537179</v>
      </c>
    </row>
    <row r="1056" spans="13:22" ht="12.75" customHeight="1">
      <c r="M1056" s="361">
        <f>IF(ISNUMBER(SEARCH(ZAKL_DATA!$B$29,N1056)),MAX($M$2:M1055)+1,0)</f>
        <v>0</v>
      </c>
      <c r="N1056" s="343"/>
      <c r="O1056" s="341"/>
      <c r="P1056" s="362"/>
      <c r="Q1056" s="345" t="str">
        <f>IFERROR(VLOOKUP(ROWS($Q$3:Q1056),$M$3:$N$1699,2,0),"")</f>
        <v/>
      </c>
      <c r="S1056" t="str">
        <f>IF(ISNUMBER(SEARCH(ZAKL_DATA!$B$18,FU!$U1056)),U1056,"")</f>
        <v/>
      </c>
      <c r="T1056" t="str">
        <f t="array" ref="T1056">IFERROR(INDEX($S$3:$S$6255,SMALL(IF(ISNUMBER(SEARCH("",$S$3:$S$6255)),ROW($S$1:$S$6253),""),ROW(S1054))),"")</f>
        <v/>
      </c>
      <c r="U1056" t="s">
        <v>4708</v>
      </c>
      <c r="V1056">
        <v>537187</v>
      </c>
    </row>
    <row r="1057" spans="13:22" ht="12.75" customHeight="1">
      <c r="M1057" s="361">
        <f>IF(ISNUMBER(SEARCH(ZAKL_DATA!$B$29,N1057)),MAX($M$2:M1056)+1,0)</f>
        <v>0</v>
      </c>
      <c r="N1057" s="343"/>
      <c r="O1057" s="341"/>
      <c r="P1057" s="362"/>
      <c r="Q1057" s="345" t="str">
        <f>IFERROR(VLOOKUP(ROWS($Q$3:Q1057),$M$3:$N$1699,2,0),"")</f>
        <v/>
      </c>
      <c r="S1057" t="str">
        <f>IF(ISNUMBER(SEARCH(ZAKL_DATA!$B$18,FU!$U1057)),U1057,"")</f>
        <v/>
      </c>
      <c r="T1057" t="str">
        <f t="array" ref="T1057">IFERROR(INDEX($S$3:$S$6255,SMALL(IF(ISNUMBER(SEARCH("",$S$3:$S$6255)),ROW($S$1:$S$6253),""),ROW(S1055))),"")</f>
        <v/>
      </c>
      <c r="U1057" t="s">
        <v>4709</v>
      </c>
      <c r="V1057">
        <v>537195</v>
      </c>
    </row>
    <row r="1058" spans="13:22" ht="12.75" customHeight="1">
      <c r="M1058" s="361">
        <f>IF(ISNUMBER(SEARCH(ZAKL_DATA!$B$29,N1058)),MAX($M$2:M1057)+1,0)</f>
        <v>0</v>
      </c>
      <c r="N1058" s="343"/>
      <c r="O1058" s="341"/>
      <c r="P1058" s="362"/>
      <c r="Q1058" s="345" t="str">
        <f>IFERROR(VLOOKUP(ROWS($Q$3:Q1058),$M$3:$N$1699,2,0),"")</f>
        <v/>
      </c>
      <c r="S1058" t="str">
        <f>IF(ISNUMBER(SEARCH(ZAKL_DATA!$B$18,FU!$U1058)),U1058,"")</f>
        <v/>
      </c>
      <c r="T1058" t="str">
        <f t="array" ref="T1058">IFERROR(INDEX($S$3:$S$6255,SMALL(IF(ISNUMBER(SEARCH("",$S$3:$S$6255)),ROW($S$1:$S$6253),""),ROW(S1056))),"")</f>
        <v/>
      </c>
      <c r="U1058" t="s">
        <v>4710</v>
      </c>
      <c r="V1058">
        <v>537209</v>
      </c>
    </row>
    <row r="1059" spans="13:22" ht="12.75" customHeight="1">
      <c r="M1059" s="361">
        <f>IF(ISNUMBER(SEARCH(ZAKL_DATA!$B$29,N1059)),MAX($M$2:M1058)+1,0)</f>
        <v>0</v>
      </c>
      <c r="N1059" s="343"/>
      <c r="O1059" s="341"/>
      <c r="P1059" s="362"/>
      <c r="Q1059" s="345" t="str">
        <f>IFERROR(VLOOKUP(ROWS($Q$3:Q1059),$M$3:$N$1699,2,0),"")</f>
        <v/>
      </c>
      <c r="S1059" t="str">
        <f>IF(ISNUMBER(SEARCH(ZAKL_DATA!$B$18,FU!$U1059)),U1059,"")</f>
        <v/>
      </c>
      <c r="T1059" t="str">
        <f t="array" ref="T1059">IFERROR(INDEX($S$3:$S$6255,SMALL(IF(ISNUMBER(SEARCH("",$S$3:$S$6255)),ROW($S$1:$S$6253),""),ROW(S1057))),"")</f>
        <v/>
      </c>
      <c r="U1059" t="s">
        <v>4711</v>
      </c>
      <c r="V1059">
        <v>537217</v>
      </c>
    </row>
    <row r="1060" spans="13:22" ht="12.75" customHeight="1">
      <c r="M1060" s="361">
        <f>IF(ISNUMBER(SEARCH(ZAKL_DATA!$B$29,N1060)),MAX($M$2:M1059)+1,0)</f>
        <v>0</v>
      </c>
      <c r="N1060" s="343"/>
      <c r="O1060" s="341"/>
      <c r="P1060" s="362"/>
      <c r="Q1060" s="345" t="str">
        <f>IFERROR(VLOOKUP(ROWS($Q$3:Q1060),$M$3:$N$1699,2,0),"")</f>
        <v/>
      </c>
      <c r="S1060" t="str">
        <f>IF(ISNUMBER(SEARCH(ZAKL_DATA!$B$18,FU!$U1060)),U1060,"")</f>
        <v/>
      </c>
      <c r="T1060" t="str">
        <f t="array" ref="T1060">IFERROR(INDEX($S$3:$S$6255,SMALL(IF(ISNUMBER(SEARCH("",$S$3:$S$6255)),ROW($S$1:$S$6253),""),ROW(S1058))),"")</f>
        <v/>
      </c>
      <c r="U1060" t="s">
        <v>4712</v>
      </c>
      <c r="V1060">
        <v>537225</v>
      </c>
    </row>
    <row r="1061" spans="13:22" ht="12.75" customHeight="1">
      <c r="M1061" s="361">
        <f>IF(ISNUMBER(SEARCH(ZAKL_DATA!$B$29,N1061)),MAX($M$2:M1060)+1,0)</f>
        <v>0</v>
      </c>
      <c r="N1061" s="343"/>
      <c r="O1061" s="341"/>
      <c r="P1061" s="362"/>
      <c r="Q1061" s="345" t="str">
        <f>IFERROR(VLOOKUP(ROWS($Q$3:Q1061),$M$3:$N$1699,2,0),"")</f>
        <v/>
      </c>
      <c r="S1061" t="str">
        <f>IF(ISNUMBER(SEARCH(ZAKL_DATA!$B$18,FU!$U1061)),U1061,"")</f>
        <v/>
      </c>
      <c r="T1061" t="str">
        <f t="array" ref="T1061">IFERROR(INDEX($S$3:$S$6255,SMALL(IF(ISNUMBER(SEARCH("",$S$3:$S$6255)),ROW($S$1:$S$6253),""),ROW(S1059))),"")</f>
        <v/>
      </c>
      <c r="U1061" t="s">
        <v>4713</v>
      </c>
      <c r="V1061">
        <v>537233</v>
      </c>
    </row>
    <row r="1062" spans="13:22" ht="12.75" customHeight="1">
      <c r="M1062" s="361">
        <f>IF(ISNUMBER(SEARCH(ZAKL_DATA!$B$29,N1062)),MAX($M$2:M1061)+1,0)</f>
        <v>0</v>
      </c>
      <c r="N1062" s="343"/>
      <c r="O1062" s="341"/>
      <c r="P1062" s="362"/>
      <c r="Q1062" s="345" t="str">
        <f>IFERROR(VLOOKUP(ROWS($Q$3:Q1062),$M$3:$N$1699,2,0),"")</f>
        <v/>
      </c>
      <c r="S1062" t="str">
        <f>IF(ISNUMBER(SEARCH(ZAKL_DATA!$B$18,FU!$U1062)),U1062,"")</f>
        <v/>
      </c>
      <c r="T1062" t="str">
        <f t="array" ref="T1062">IFERROR(INDEX($S$3:$S$6255,SMALL(IF(ISNUMBER(SEARCH("",$S$3:$S$6255)),ROW($S$1:$S$6253),""),ROW(S1060))),"")</f>
        <v/>
      </c>
      <c r="U1062" t="s">
        <v>4714</v>
      </c>
      <c r="V1062">
        <v>537241</v>
      </c>
    </row>
    <row r="1063" spans="13:22" ht="12.75" customHeight="1">
      <c r="M1063" s="361">
        <f>IF(ISNUMBER(SEARCH(ZAKL_DATA!$B$29,N1063)),MAX($M$2:M1062)+1,0)</f>
        <v>0</v>
      </c>
      <c r="N1063" s="343"/>
      <c r="O1063" s="341"/>
      <c r="P1063" s="362"/>
      <c r="Q1063" s="345" t="str">
        <f>IFERROR(VLOOKUP(ROWS($Q$3:Q1063),$M$3:$N$1699,2,0),"")</f>
        <v/>
      </c>
      <c r="S1063" t="str">
        <f>IF(ISNUMBER(SEARCH(ZAKL_DATA!$B$18,FU!$U1063)),U1063,"")</f>
        <v/>
      </c>
      <c r="T1063" t="str">
        <f t="array" ref="T1063">IFERROR(INDEX($S$3:$S$6255,SMALL(IF(ISNUMBER(SEARCH("",$S$3:$S$6255)),ROW($S$1:$S$6253),""),ROW(S1061))),"")</f>
        <v/>
      </c>
      <c r="U1063" t="s">
        <v>4715</v>
      </c>
      <c r="V1063">
        <v>537250</v>
      </c>
    </row>
    <row r="1064" spans="13:22" ht="12.75" customHeight="1">
      <c r="M1064" s="361">
        <f>IF(ISNUMBER(SEARCH(ZAKL_DATA!$B$29,N1064)),MAX($M$2:M1063)+1,0)</f>
        <v>0</v>
      </c>
      <c r="N1064" s="343"/>
      <c r="O1064" s="341"/>
      <c r="P1064" s="362"/>
      <c r="Q1064" s="345" t="str">
        <f>IFERROR(VLOOKUP(ROWS($Q$3:Q1064),$M$3:$N$1699,2,0),"")</f>
        <v/>
      </c>
      <c r="S1064" t="str">
        <f>IF(ISNUMBER(SEARCH(ZAKL_DATA!$B$18,FU!$U1064)),U1064,"")</f>
        <v/>
      </c>
      <c r="T1064" t="str">
        <f t="array" ref="T1064">IFERROR(INDEX($S$3:$S$6255,SMALL(IF(ISNUMBER(SEARCH("",$S$3:$S$6255)),ROW($S$1:$S$6253),""),ROW(S1062))),"")</f>
        <v/>
      </c>
      <c r="U1064" t="s">
        <v>4716</v>
      </c>
      <c r="V1064">
        <v>537268</v>
      </c>
    </row>
    <row r="1065" spans="13:22" ht="12.75" customHeight="1">
      <c r="M1065" s="361">
        <f>IF(ISNUMBER(SEARCH(ZAKL_DATA!$B$29,N1065)),MAX($M$2:M1064)+1,0)</f>
        <v>0</v>
      </c>
      <c r="N1065" s="343"/>
      <c r="O1065" s="341"/>
      <c r="P1065" s="362"/>
      <c r="Q1065" s="345" t="str">
        <f>IFERROR(VLOOKUP(ROWS($Q$3:Q1065),$M$3:$N$1699,2,0),"")</f>
        <v/>
      </c>
      <c r="S1065" t="str">
        <f>IF(ISNUMBER(SEARCH(ZAKL_DATA!$B$18,FU!$U1065)),U1065,"")</f>
        <v/>
      </c>
      <c r="T1065" t="str">
        <f t="array" ref="T1065">IFERROR(INDEX($S$3:$S$6255,SMALL(IF(ISNUMBER(SEARCH("",$S$3:$S$6255)),ROW($S$1:$S$6253),""),ROW(S1063))),"")</f>
        <v/>
      </c>
      <c r="U1065" t="s">
        <v>4716</v>
      </c>
      <c r="V1065">
        <v>537276</v>
      </c>
    </row>
    <row r="1066" spans="13:22" ht="12.75" customHeight="1">
      <c r="M1066" s="361">
        <f>IF(ISNUMBER(SEARCH(ZAKL_DATA!$B$29,N1066)),MAX($M$2:M1065)+1,0)</f>
        <v>0</v>
      </c>
      <c r="N1066" s="343"/>
      <c r="O1066" s="341"/>
      <c r="P1066" s="362"/>
      <c r="Q1066" s="345" t="str">
        <f>IFERROR(VLOOKUP(ROWS($Q$3:Q1066),$M$3:$N$1699,2,0),"")</f>
        <v/>
      </c>
      <c r="S1066" t="str">
        <f>IF(ISNUMBER(SEARCH(ZAKL_DATA!$B$18,FU!$U1066)),U1066,"")</f>
        <v/>
      </c>
      <c r="T1066" t="str">
        <f t="array" ref="T1066">IFERROR(INDEX($S$3:$S$6255,SMALL(IF(ISNUMBER(SEARCH("",$S$3:$S$6255)),ROW($S$1:$S$6253),""),ROW(S1064))),"")</f>
        <v/>
      </c>
      <c r="U1066" t="s">
        <v>4717</v>
      </c>
      <c r="V1066">
        <v>537284</v>
      </c>
    </row>
    <row r="1067" spans="13:22" ht="12.75" customHeight="1">
      <c r="M1067" s="361">
        <f>IF(ISNUMBER(SEARCH(ZAKL_DATA!$B$29,N1067)),MAX($M$2:M1066)+1,0)</f>
        <v>0</v>
      </c>
      <c r="N1067" s="343"/>
      <c r="O1067" s="341"/>
      <c r="P1067" s="362"/>
      <c r="Q1067" s="345" t="str">
        <f>IFERROR(VLOOKUP(ROWS($Q$3:Q1067),$M$3:$N$1699,2,0),"")</f>
        <v/>
      </c>
      <c r="S1067" t="str">
        <f>IF(ISNUMBER(SEARCH(ZAKL_DATA!$B$18,FU!$U1067)),U1067,"")</f>
        <v/>
      </c>
      <c r="T1067" t="str">
        <f t="array" ref="T1067">IFERROR(INDEX($S$3:$S$6255,SMALL(IF(ISNUMBER(SEARCH("",$S$3:$S$6255)),ROW($S$1:$S$6253),""),ROW(S1065))),"")</f>
        <v/>
      </c>
      <c r="U1067" t="s">
        <v>4718</v>
      </c>
      <c r="V1067">
        <v>537292</v>
      </c>
    </row>
    <row r="1068" spans="13:22" ht="12.75" customHeight="1">
      <c r="M1068" s="361">
        <f>IF(ISNUMBER(SEARCH(ZAKL_DATA!$B$29,N1068)),MAX($M$2:M1067)+1,0)</f>
        <v>0</v>
      </c>
      <c r="N1068" s="343"/>
      <c r="O1068" s="341"/>
      <c r="P1068" s="362"/>
      <c r="Q1068" s="345" t="str">
        <f>IFERROR(VLOOKUP(ROWS($Q$3:Q1068),$M$3:$N$1699,2,0),"")</f>
        <v/>
      </c>
      <c r="S1068" t="str">
        <f>IF(ISNUMBER(SEARCH(ZAKL_DATA!$B$18,FU!$U1068)),U1068,"")</f>
        <v/>
      </c>
      <c r="T1068" t="str">
        <f t="array" ref="T1068">IFERROR(INDEX($S$3:$S$6255,SMALL(IF(ISNUMBER(SEARCH("",$S$3:$S$6255)),ROW($S$1:$S$6253),""),ROW(S1066))),"")</f>
        <v/>
      </c>
      <c r="U1068" t="s">
        <v>4719</v>
      </c>
      <c r="V1068">
        <v>537306</v>
      </c>
    </row>
    <row r="1069" spans="13:22" ht="12.75" customHeight="1">
      <c r="M1069" s="361">
        <f>IF(ISNUMBER(SEARCH(ZAKL_DATA!$B$29,N1069)),MAX($M$2:M1068)+1,0)</f>
        <v>0</v>
      </c>
      <c r="N1069" s="343"/>
      <c r="O1069" s="341"/>
      <c r="P1069" s="362"/>
      <c r="Q1069" s="345" t="str">
        <f>IFERROR(VLOOKUP(ROWS($Q$3:Q1069),$M$3:$N$1699,2,0),"")</f>
        <v/>
      </c>
      <c r="S1069" t="str">
        <f>IF(ISNUMBER(SEARCH(ZAKL_DATA!$B$18,FU!$U1069)),U1069,"")</f>
        <v/>
      </c>
      <c r="T1069" t="str">
        <f t="array" ref="T1069">IFERROR(INDEX($S$3:$S$6255,SMALL(IF(ISNUMBER(SEARCH("",$S$3:$S$6255)),ROW($S$1:$S$6253),""),ROW(S1067))),"")</f>
        <v/>
      </c>
      <c r="U1069" t="s">
        <v>4720</v>
      </c>
      <c r="V1069">
        <v>537314</v>
      </c>
    </row>
    <row r="1070" spans="13:22" ht="12.75" customHeight="1">
      <c r="M1070" s="361">
        <f>IF(ISNUMBER(SEARCH(ZAKL_DATA!$B$29,N1070)),MAX($M$2:M1069)+1,0)</f>
        <v>0</v>
      </c>
      <c r="N1070" s="343"/>
      <c r="O1070" s="341"/>
      <c r="P1070" s="362"/>
      <c r="Q1070" s="345" t="str">
        <f>IFERROR(VLOOKUP(ROWS($Q$3:Q1070),$M$3:$N$1699,2,0),"")</f>
        <v/>
      </c>
      <c r="S1070" t="str">
        <f>IF(ISNUMBER(SEARCH(ZAKL_DATA!$B$18,FU!$U1070)),U1070,"")</f>
        <v/>
      </c>
      <c r="T1070" t="str">
        <f t="array" ref="T1070">IFERROR(INDEX($S$3:$S$6255,SMALL(IF(ISNUMBER(SEARCH("",$S$3:$S$6255)),ROW($S$1:$S$6253),""),ROW(S1068))),"")</f>
        <v/>
      </c>
      <c r="U1070" t="s">
        <v>4721</v>
      </c>
      <c r="V1070">
        <v>537322</v>
      </c>
    </row>
    <row r="1071" spans="13:22" ht="12.75" customHeight="1">
      <c r="M1071" s="361">
        <f>IF(ISNUMBER(SEARCH(ZAKL_DATA!$B$29,N1071)),MAX($M$2:M1070)+1,0)</f>
        <v>0</v>
      </c>
      <c r="N1071" s="343"/>
      <c r="O1071" s="341"/>
      <c r="P1071" s="362"/>
      <c r="Q1071" s="345" t="str">
        <f>IFERROR(VLOOKUP(ROWS($Q$3:Q1071),$M$3:$N$1699,2,0),"")</f>
        <v/>
      </c>
      <c r="S1071" t="str">
        <f>IF(ISNUMBER(SEARCH(ZAKL_DATA!$B$18,FU!$U1071)),U1071,"")</f>
        <v/>
      </c>
      <c r="T1071" t="str">
        <f t="array" ref="T1071">IFERROR(INDEX($S$3:$S$6255,SMALL(IF(ISNUMBER(SEARCH("",$S$3:$S$6255)),ROW($S$1:$S$6253),""),ROW(S1069))),"")</f>
        <v/>
      </c>
      <c r="U1071" t="s">
        <v>4722</v>
      </c>
      <c r="V1071">
        <v>537331</v>
      </c>
    </row>
    <row r="1072" spans="13:22" ht="12.75" customHeight="1">
      <c r="M1072" s="361">
        <f>IF(ISNUMBER(SEARCH(ZAKL_DATA!$B$29,N1072)),MAX($M$2:M1071)+1,0)</f>
        <v>0</v>
      </c>
      <c r="N1072" s="343"/>
      <c r="O1072" s="341"/>
      <c r="P1072" s="362"/>
      <c r="Q1072" s="345" t="str">
        <f>IFERROR(VLOOKUP(ROWS($Q$3:Q1072),$M$3:$N$1699,2,0),"")</f>
        <v/>
      </c>
      <c r="S1072" t="str">
        <f>IF(ISNUMBER(SEARCH(ZAKL_DATA!$B$18,FU!$U1072)),U1072,"")</f>
        <v/>
      </c>
      <c r="T1072" t="str">
        <f t="array" ref="T1072">IFERROR(INDEX($S$3:$S$6255,SMALL(IF(ISNUMBER(SEARCH("",$S$3:$S$6255)),ROW($S$1:$S$6253),""),ROW(S1070))),"")</f>
        <v/>
      </c>
      <c r="U1072" t="s">
        <v>4723</v>
      </c>
      <c r="V1072">
        <v>537349</v>
      </c>
    </row>
    <row r="1073" spans="13:22" ht="12.75" customHeight="1">
      <c r="M1073" s="361">
        <f>IF(ISNUMBER(SEARCH(ZAKL_DATA!$B$29,N1073)),MAX($M$2:M1072)+1,0)</f>
        <v>0</v>
      </c>
      <c r="N1073" s="343"/>
      <c r="O1073" s="341"/>
      <c r="P1073" s="362"/>
      <c r="Q1073" s="345" t="str">
        <f>IFERROR(VLOOKUP(ROWS($Q$3:Q1073),$M$3:$N$1699,2,0),"")</f>
        <v/>
      </c>
      <c r="S1073" t="str">
        <f>IF(ISNUMBER(SEARCH(ZAKL_DATA!$B$18,FU!$U1073)),U1073,"")</f>
        <v/>
      </c>
      <c r="T1073" t="str">
        <f t="array" ref="T1073">IFERROR(INDEX($S$3:$S$6255,SMALL(IF(ISNUMBER(SEARCH("",$S$3:$S$6255)),ROW($S$1:$S$6253),""),ROW(S1071))),"")</f>
        <v/>
      </c>
      <c r="U1073" t="s">
        <v>4724</v>
      </c>
      <c r="V1073">
        <v>537357</v>
      </c>
    </row>
    <row r="1074" spans="13:22" ht="12.75" customHeight="1">
      <c r="M1074" s="361">
        <f>IF(ISNUMBER(SEARCH(ZAKL_DATA!$B$29,N1074)),MAX($M$2:M1073)+1,0)</f>
        <v>0</v>
      </c>
      <c r="N1074" s="343"/>
      <c r="O1074" s="341"/>
      <c r="P1074" s="362"/>
      <c r="Q1074" s="345" t="str">
        <f>IFERROR(VLOOKUP(ROWS($Q$3:Q1074),$M$3:$N$1699,2,0),"")</f>
        <v/>
      </c>
      <c r="S1074" t="str">
        <f>IF(ISNUMBER(SEARCH(ZAKL_DATA!$B$18,FU!$U1074)),U1074,"")</f>
        <v/>
      </c>
      <c r="T1074" t="str">
        <f t="array" ref="T1074">IFERROR(INDEX($S$3:$S$6255,SMALL(IF(ISNUMBER(SEARCH("",$S$3:$S$6255)),ROW($S$1:$S$6253),""),ROW(S1072))),"")</f>
        <v/>
      </c>
      <c r="U1074" t="s">
        <v>4725</v>
      </c>
      <c r="V1074">
        <v>537365</v>
      </c>
    </row>
    <row r="1075" spans="13:22" ht="12.75" customHeight="1">
      <c r="M1075" s="361">
        <f>IF(ISNUMBER(SEARCH(ZAKL_DATA!$B$29,N1075)),MAX($M$2:M1074)+1,0)</f>
        <v>0</v>
      </c>
      <c r="N1075" s="343"/>
      <c r="O1075" s="341"/>
      <c r="P1075" s="362"/>
      <c r="Q1075" s="345" t="str">
        <f>IFERROR(VLOOKUP(ROWS($Q$3:Q1075),$M$3:$N$1699,2,0),"")</f>
        <v/>
      </c>
      <c r="S1075" t="str">
        <f>IF(ISNUMBER(SEARCH(ZAKL_DATA!$B$18,FU!$U1075)),U1075,"")</f>
        <v/>
      </c>
      <c r="T1075" t="str">
        <f t="array" ref="T1075">IFERROR(INDEX($S$3:$S$6255,SMALL(IF(ISNUMBER(SEARCH("",$S$3:$S$6255)),ROW($S$1:$S$6253),""),ROW(S1073))),"")</f>
        <v/>
      </c>
      <c r="U1075" t="s">
        <v>4726</v>
      </c>
      <c r="V1075">
        <v>537373</v>
      </c>
    </row>
    <row r="1076" spans="13:22" ht="12.75" customHeight="1">
      <c r="M1076" s="361">
        <f>IF(ISNUMBER(SEARCH(ZAKL_DATA!$B$29,N1076)),MAX($M$2:M1075)+1,0)</f>
        <v>0</v>
      </c>
      <c r="N1076" s="343"/>
      <c r="O1076" s="341"/>
      <c r="P1076" s="362"/>
      <c r="Q1076" s="345" t="str">
        <f>IFERROR(VLOOKUP(ROWS($Q$3:Q1076),$M$3:$N$1699,2,0),"")</f>
        <v/>
      </c>
      <c r="S1076" t="str">
        <f>IF(ISNUMBER(SEARCH(ZAKL_DATA!$B$18,FU!$U1076)),U1076,"")</f>
        <v/>
      </c>
      <c r="T1076" t="str">
        <f t="array" ref="T1076">IFERROR(INDEX($S$3:$S$6255,SMALL(IF(ISNUMBER(SEARCH("",$S$3:$S$6255)),ROW($S$1:$S$6253),""),ROW(S1074))),"")</f>
        <v/>
      </c>
      <c r="U1076" t="s">
        <v>4727</v>
      </c>
      <c r="V1076">
        <v>537381</v>
      </c>
    </row>
    <row r="1077" spans="13:22" ht="12.75" customHeight="1">
      <c r="M1077" s="361">
        <f>IF(ISNUMBER(SEARCH(ZAKL_DATA!$B$29,N1077)),MAX($M$2:M1076)+1,0)</f>
        <v>0</v>
      </c>
      <c r="N1077" s="343"/>
      <c r="O1077" s="341"/>
      <c r="P1077" s="362"/>
      <c r="Q1077" s="345" t="str">
        <f>IFERROR(VLOOKUP(ROWS($Q$3:Q1077),$M$3:$N$1699,2,0),"")</f>
        <v/>
      </c>
      <c r="S1077" t="str">
        <f>IF(ISNUMBER(SEARCH(ZAKL_DATA!$B$18,FU!$U1077)),U1077,"")</f>
        <v/>
      </c>
      <c r="T1077" t="str">
        <f t="array" ref="T1077">IFERROR(INDEX($S$3:$S$6255,SMALL(IF(ISNUMBER(SEARCH("",$S$3:$S$6255)),ROW($S$1:$S$6253),""),ROW(S1075))),"")</f>
        <v/>
      </c>
      <c r="U1077" t="s">
        <v>4728</v>
      </c>
      <c r="V1077">
        <v>537390</v>
      </c>
    </row>
    <row r="1078" spans="13:22" ht="12.75" customHeight="1">
      <c r="M1078" s="361">
        <f>IF(ISNUMBER(SEARCH(ZAKL_DATA!$B$29,N1078)),MAX($M$2:M1077)+1,0)</f>
        <v>0</v>
      </c>
      <c r="N1078" s="343"/>
      <c r="O1078" s="341"/>
      <c r="P1078" s="362"/>
      <c r="Q1078" s="345" t="str">
        <f>IFERROR(VLOOKUP(ROWS($Q$3:Q1078),$M$3:$N$1699,2,0),"")</f>
        <v/>
      </c>
      <c r="S1078" t="str">
        <f>IF(ISNUMBER(SEARCH(ZAKL_DATA!$B$18,FU!$U1078)),U1078,"")</f>
        <v/>
      </c>
      <c r="T1078" t="str">
        <f t="array" ref="T1078">IFERROR(INDEX($S$3:$S$6255,SMALL(IF(ISNUMBER(SEARCH("",$S$3:$S$6255)),ROW($S$1:$S$6253),""),ROW(S1076))),"")</f>
        <v/>
      </c>
      <c r="U1078" t="s">
        <v>4729</v>
      </c>
      <c r="V1078">
        <v>537403</v>
      </c>
    </row>
    <row r="1079" spans="13:22" ht="12.75" customHeight="1">
      <c r="M1079" s="361">
        <f>IF(ISNUMBER(SEARCH(ZAKL_DATA!$B$29,N1079)),MAX($M$2:M1078)+1,0)</f>
        <v>0</v>
      </c>
      <c r="N1079" s="343"/>
      <c r="O1079" s="341"/>
      <c r="P1079" s="362"/>
      <c r="Q1079" s="345" t="str">
        <f>IFERROR(VLOOKUP(ROWS($Q$3:Q1079),$M$3:$N$1699,2,0),"")</f>
        <v/>
      </c>
      <c r="S1079" t="str">
        <f>IF(ISNUMBER(SEARCH(ZAKL_DATA!$B$18,FU!$U1079)),U1079,"")</f>
        <v/>
      </c>
      <c r="T1079" t="str">
        <f t="array" ref="T1079">IFERROR(INDEX($S$3:$S$6255,SMALL(IF(ISNUMBER(SEARCH("",$S$3:$S$6255)),ROW($S$1:$S$6253),""),ROW(S1077))),"")</f>
        <v/>
      </c>
      <c r="U1079" t="s">
        <v>4730</v>
      </c>
      <c r="V1079">
        <v>537411</v>
      </c>
    </row>
    <row r="1080" spans="13:22" ht="12.75" customHeight="1">
      <c r="M1080" s="361">
        <f>IF(ISNUMBER(SEARCH(ZAKL_DATA!$B$29,N1080)),MAX($M$2:M1079)+1,0)</f>
        <v>0</v>
      </c>
      <c r="N1080" s="343"/>
      <c r="O1080" s="341"/>
      <c r="P1080" s="362"/>
      <c r="Q1080" s="345" t="str">
        <f>IFERROR(VLOOKUP(ROWS($Q$3:Q1080),$M$3:$N$1699,2,0),"")</f>
        <v/>
      </c>
      <c r="S1080" t="str">
        <f>IF(ISNUMBER(SEARCH(ZAKL_DATA!$B$18,FU!$U1080)),U1080,"")</f>
        <v/>
      </c>
      <c r="T1080" t="str">
        <f t="array" ref="T1080">IFERROR(INDEX($S$3:$S$6255,SMALL(IF(ISNUMBER(SEARCH("",$S$3:$S$6255)),ROW($S$1:$S$6253),""),ROW(S1078))),"")</f>
        <v/>
      </c>
      <c r="U1080" t="s">
        <v>4731</v>
      </c>
      <c r="V1080">
        <v>537420</v>
      </c>
    </row>
    <row r="1081" spans="13:22" ht="12.75" customHeight="1">
      <c r="M1081" s="361">
        <f>IF(ISNUMBER(SEARCH(ZAKL_DATA!$B$29,N1081)),MAX($M$2:M1080)+1,0)</f>
        <v>0</v>
      </c>
      <c r="N1081" s="343"/>
      <c r="O1081" s="341"/>
      <c r="P1081" s="362"/>
      <c r="Q1081" s="345" t="str">
        <f>IFERROR(VLOOKUP(ROWS($Q$3:Q1081),$M$3:$N$1699,2,0),"")</f>
        <v/>
      </c>
      <c r="S1081" t="str">
        <f>IF(ISNUMBER(SEARCH(ZAKL_DATA!$B$18,FU!$U1081)),U1081,"")</f>
        <v/>
      </c>
      <c r="T1081" t="str">
        <f t="array" ref="T1081">IFERROR(INDEX($S$3:$S$6255,SMALL(IF(ISNUMBER(SEARCH("",$S$3:$S$6255)),ROW($S$1:$S$6253),""),ROW(S1079))),"")</f>
        <v/>
      </c>
      <c r="U1081" t="s">
        <v>4732</v>
      </c>
      <c r="V1081">
        <v>537438</v>
      </c>
    </row>
    <row r="1082" spans="13:22" ht="12.75" customHeight="1">
      <c r="M1082" s="361">
        <f>IF(ISNUMBER(SEARCH(ZAKL_DATA!$B$29,N1082)),MAX($M$2:M1081)+1,0)</f>
        <v>0</v>
      </c>
      <c r="N1082" s="343"/>
      <c r="O1082" s="341"/>
      <c r="P1082" s="362"/>
      <c r="Q1082" s="345" t="str">
        <f>IFERROR(VLOOKUP(ROWS($Q$3:Q1082),$M$3:$N$1699,2,0),"")</f>
        <v/>
      </c>
      <c r="S1082" t="str">
        <f>IF(ISNUMBER(SEARCH(ZAKL_DATA!$B$18,FU!$U1082)),U1082,"")</f>
        <v/>
      </c>
      <c r="T1082" t="str">
        <f t="array" ref="T1082">IFERROR(INDEX($S$3:$S$6255,SMALL(IF(ISNUMBER(SEARCH("",$S$3:$S$6255)),ROW($S$1:$S$6253),""),ROW(S1080))),"")</f>
        <v/>
      </c>
      <c r="U1082" t="s">
        <v>4733</v>
      </c>
      <c r="V1082">
        <v>537446</v>
      </c>
    </row>
    <row r="1083" spans="13:22" ht="12.75" customHeight="1">
      <c r="M1083" s="361">
        <f>IF(ISNUMBER(SEARCH(ZAKL_DATA!$B$29,N1083)),MAX($M$2:M1082)+1,0)</f>
        <v>0</v>
      </c>
      <c r="N1083" s="343"/>
      <c r="O1083" s="341"/>
      <c r="P1083" s="362"/>
      <c r="Q1083" s="345" t="str">
        <f>IFERROR(VLOOKUP(ROWS($Q$3:Q1083),$M$3:$N$1699,2,0),"")</f>
        <v/>
      </c>
      <c r="S1083" t="str">
        <f>IF(ISNUMBER(SEARCH(ZAKL_DATA!$B$18,FU!$U1083)),U1083,"")</f>
        <v/>
      </c>
      <c r="T1083" t="str">
        <f t="array" ref="T1083">IFERROR(INDEX($S$3:$S$6255,SMALL(IF(ISNUMBER(SEARCH("",$S$3:$S$6255)),ROW($S$1:$S$6253),""),ROW(S1081))),"")</f>
        <v/>
      </c>
      <c r="U1083" t="s">
        <v>4734</v>
      </c>
      <c r="V1083">
        <v>537454</v>
      </c>
    </row>
    <row r="1084" spans="13:22" ht="12.75" customHeight="1">
      <c r="M1084" s="361">
        <f>IF(ISNUMBER(SEARCH(ZAKL_DATA!$B$29,N1084)),MAX($M$2:M1083)+1,0)</f>
        <v>0</v>
      </c>
      <c r="N1084" s="343"/>
      <c r="O1084" s="341"/>
      <c r="P1084" s="362"/>
      <c r="Q1084" s="345" t="str">
        <f>IFERROR(VLOOKUP(ROWS($Q$3:Q1084),$M$3:$N$1699,2,0),"")</f>
        <v/>
      </c>
      <c r="S1084" t="str">
        <f>IF(ISNUMBER(SEARCH(ZAKL_DATA!$B$18,FU!$U1084)),U1084,"")</f>
        <v/>
      </c>
      <c r="T1084" t="str">
        <f t="array" ref="T1084">IFERROR(INDEX($S$3:$S$6255,SMALL(IF(ISNUMBER(SEARCH("",$S$3:$S$6255)),ROW($S$1:$S$6253),""),ROW(S1082))),"")</f>
        <v/>
      </c>
      <c r="U1084" t="s">
        <v>4735</v>
      </c>
      <c r="V1084">
        <v>537462</v>
      </c>
    </row>
    <row r="1085" spans="13:22" ht="12.75" customHeight="1">
      <c r="M1085" s="361">
        <f>IF(ISNUMBER(SEARCH(ZAKL_DATA!$B$29,N1085)),MAX($M$2:M1084)+1,0)</f>
        <v>0</v>
      </c>
      <c r="N1085" s="343"/>
      <c r="O1085" s="341"/>
      <c r="P1085" s="362"/>
      <c r="Q1085" s="345" t="str">
        <f>IFERROR(VLOOKUP(ROWS($Q$3:Q1085),$M$3:$N$1699,2,0),"")</f>
        <v/>
      </c>
      <c r="S1085" t="str">
        <f>IF(ISNUMBER(SEARCH(ZAKL_DATA!$B$18,FU!$U1085)),U1085,"")</f>
        <v/>
      </c>
      <c r="T1085" t="str">
        <f t="array" ref="T1085">IFERROR(INDEX($S$3:$S$6255,SMALL(IF(ISNUMBER(SEARCH("",$S$3:$S$6255)),ROW($S$1:$S$6253),""),ROW(S1083))),"")</f>
        <v/>
      </c>
      <c r="U1085" t="s">
        <v>4735</v>
      </c>
      <c r="V1085">
        <v>537489</v>
      </c>
    </row>
    <row r="1086" spans="13:22" ht="12.75" customHeight="1">
      <c r="M1086" s="361">
        <f>IF(ISNUMBER(SEARCH(ZAKL_DATA!$B$29,N1086)),MAX($M$2:M1085)+1,0)</f>
        <v>0</v>
      </c>
      <c r="N1086" s="343"/>
      <c r="O1086" s="341"/>
      <c r="P1086" s="362"/>
      <c r="Q1086" s="345" t="str">
        <f>IFERROR(VLOOKUP(ROWS($Q$3:Q1086),$M$3:$N$1699,2,0),"")</f>
        <v/>
      </c>
      <c r="S1086" t="str">
        <f>IF(ISNUMBER(SEARCH(ZAKL_DATA!$B$18,FU!$U1086)),U1086,"")</f>
        <v/>
      </c>
      <c r="T1086" t="str">
        <f t="array" ref="T1086">IFERROR(INDEX($S$3:$S$6255,SMALL(IF(ISNUMBER(SEARCH("",$S$3:$S$6255)),ROW($S$1:$S$6253),""),ROW(S1084))),"")</f>
        <v/>
      </c>
      <c r="U1086" t="s">
        <v>4736</v>
      </c>
      <c r="V1086">
        <v>537497</v>
      </c>
    </row>
    <row r="1087" spans="13:22" ht="12.75" customHeight="1">
      <c r="M1087" s="361">
        <f>IF(ISNUMBER(SEARCH(ZAKL_DATA!$B$29,N1087)),MAX($M$2:M1086)+1,0)</f>
        <v>0</v>
      </c>
      <c r="N1087" s="343"/>
      <c r="O1087" s="341"/>
      <c r="P1087" s="362"/>
      <c r="Q1087" s="345" t="str">
        <f>IFERROR(VLOOKUP(ROWS($Q$3:Q1087),$M$3:$N$1699,2,0),"")</f>
        <v/>
      </c>
      <c r="S1087" t="str">
        <f>IF(ISNUMBER(SEARCH(ZAKL_DATA!$B$18,FU!$U1087)),U1087,"")</f>
        <v/>
      </c>
      <c r="T1087" t="str">
        <f t="array" ref="T1087">IFERROR(INDEX($S$3:$S$6255,SMALL(IF(ISNUMBER(SEARCH("",$S$3:$S$6255)),ROW($S$1:$S$6253),""),ROW(S1085))),"")</f>
        <v/>
      </c>
      <c r="U1087" t="s">
        <v>4736</v>
      </c>
      <c r="V1087">
        <v>537501</v>
      </c>
    </row>
    <row r="1088" spans="13:22" ht="12.75" customHeight="1">
      <c r="M1088" s="361">
        <f>IF(ISNUMBER(SEARCH(ZAKL_DATA!$B$29,N1088)),MAX($M$2:M1087)+1,0)</f>
        <v>0</v>
      </c>
      <c r="N1088" s="343"/>
      <c r="O1088" s="341"/>
      <c r="P1088" s="362"/>
      <c r="Q1088" s="345" t="str">
        <f>IFERROR(VLOOKUP(ROWS($Q$3:Q1088),$M$3:$N$1699,2,0),"")</f>
        <v/>
      </c>
      <c r="S1088" t="str">
        <f>IF(ISNUMBER(SEARCH(ZAKL_DATA!$B$18,FU!$U1088)),U1088,"")</f>
        <v/>
      </c>
      <c r="T1088" t="str">
        <f t="array" ref="T1088">IFERROR(INDEX($S$3:$S$6255,SMALL(IF(ISNUMBER(SEARCH("",$S$3:$S$6255)),ROW($S$1:$S$6253),""),ROW(S1086))),"")</f>
        <v/>
      </c>
      <c r="U1088" t="s">
        <v>4737</v>
      </c>
      <c r="V1088">
        <v>537519</v>
      </c>
    </row>
    <row r="1089" spans="13:22" ht="12.75" customHeight="1">
      <c r="M1089" s="361">
        <f>IF(ISNUMBER(SEARCH(ZAKL_DATA!$B$29,N1089)),MAX($M$2:M1088)+1,0)</f>
        <v>0</v>
      </c>
      <c r="N1089" s="343"/>
      <c r="O1089" s="341"/>
      <c r="P1089" s="362"/>
      <c r="Q1089" s="345" t="str">
        <f>IFERROR(VLOOKUP(ROWS($Q$3:Q1089),$M$3:$N$1699,2,0),"")</f>
        <v/>
      </c>
      <c r="S1089" t="str">
        <f>IF(ISNUMBER(SEARCH(ZAKL_DATA!$B$18,FU!$U1089)),U1089,"")</f>
        <v/>
      </c>
      <c r="T1089" t="str">
        <f t="array" ref="T1089">IFERROR(INDEX($S$3:$S$6255,SMALL(IF(ISNUMBER(SEARCH("",$S$3:$S$6255)),ROW($S$1:$S$6253),""),ROW(S1087))),"")</f>
        <v/>
      </c>
      <c r="U1089" t="s">
        <v>4738</v>
      </c>
      <c r="V1089">
        <v>537527</v>
      </c>
    </row>
    <row r="1090" spans="13:22" ht="12.75" customHeight="1">
      <c r="M1090" s="361">
        <f>IF(ISNUMBER(SEARCH(ZAKL_DATA!$B$29,N1090)),MAX($M$2:M1089)+1,0)</f>
        <v>0</v>
      </c>
      <c r="N1090" s="343"/>
      <c r="O1090" s="341"/>
      <c r="P1090" s="362"/>
      <c r="Q1090" s="345" t="str">
        <f>IFERROR(VLOOKUP(ROWS($Q$3:Q1090),$M$3:$N$1699,2,0),"")</f>
        <v/>
      </c>
      <c r="S1090" t="str">
        <f>IF(ISNUMBER(SEARCH(ZAKL_DATA!$B$18,FU!$U1090)),U1090,"")</f>
        <v/>
      </c>
      <c r="T1090" t="str">
        <f t="array" ref="T1090">IFERROR(INDEX($S$3:$S$6255,SMALL(IF(ISNUMBER(SEARCH("",$S$3:$S$6255)),ROW($S$1:$S$6253),""),ROW(S1088))),"")</f>
        <v/>
      </c>
      <c r="U1090" t="s">
        <v>4739</v>
      </c>
      <c r="V1090">
        <v>537535</v>
      </c>
    </row>
    <row r="1091" spans="13:22" ht="12.75" customHeight="1">
      <c r="M1091" s="361">
        <f>IF(ISNUMBER(SEARCH(ZAKL_DATA!$B$29,N1091)),MAX($M$2:M1090)+1,0)</f>
        <v>0</v>
      </c>
      <c r="N1091" s="343"/>
      <c r="O1091" s="341"/>
      <c r="P1091" s="362"/>
      <c r="Q1091" s="345" t="str">
        <f>IFERROR(VLOOKUP(ROWS($Q$3:Q1091),$M$3:$N$1699,2,0),"")</f>
        <v/>
      </c>
      <c r="S1091" t="str">
        <f>IF(ISNUMBER(SEARCH(ZAKL_DATA!$B$18,FU!$U1091)),U1091,"")</f>
        <v/>
      </c>
      <c r="T1091" t="str">
        <f t="array" ref="T1091">IFERROR(INDEX($S$3:$S$6255,SMALL(IF(ISNUMBER(SEARCH("",$S$3:$S$6255)),ROW($S$1:$S$6253),""),ROW(S1089))),"")</f>
        <v/>
      </c>
      <c r="U1091" t="s">
        <v>4740</v>
      </c>
      <c r="V1091">
        <v>537543</v>
      </c>
    </row>
    <row r="1092" spans="13:22" ht="12.75" customHeight="1">
      <c r="M1092" s="361">
        <f>IF(ISNUMBER(SEARCH(ZAKL_DATA!$B$29,N1092)),MAX($M$2:M1091)+1,0)</f>
        <v>0</v>
      </c>
      <c r="N1092" s="343"/>
      <c r="O1092" s="341"/>
      <c r="P1092" s="362"/>
      <c r="Q1092" s="345" t="str">
        <f>IFERROR(VLOOKUP(ROWS($Q$3:Q1092),$M$3:$N$1699,2,0),"")</f>
        <v/>
      </c>
      <c r="S1092" t="str">
        <f>IF(ISNUMBER(SEARCH(ZAKL_DATA!$B$18,FU!$U1092)),U1092,"")</f>
        <v/>
      </c>
      <c r="T1092" t="str">
        <f t="array" ref="T1092">IFERROR(INDEX($S$3:$S$6255,SMALL(IF(ISNUMBER(SEARCH("",$S$3:$S$6255)),ROW($S$1:$S$6253),""),ROW(S1090))),"")</f>
        <v/>
      </c>
      <c r="U1092" t="s">
        <v>4741</v>
      </c>
      <c r="V1092">
        <v>537551</v>
      </c>
    </row>
    <row r="1093" spans="13:22" ht="12.75" customHeight="1">
      <c r="M1093" s="361">
        <f>IF(ISNUMBER(SEARCH(ZAKL_DATA!$B$29,N1093)),MAX($M$2:M1092)+1,0)</f>
        <v>0</v>
      </c>
      <c r="N1093" s="343"/>
      <c r="O1093" s="341"/>
      <c r="P1093" s="362"/>
      <c r="Q1093" s="345" t="str">
        <f>IFERROR(VLOOKUP(ROWS($Q$3:Q1093),$M$3:$N$1699,2,0),"")</f>
        <v/>
      </c>
      <c r="S1093" t="str">
        <f>IF(ISNUMBER(SEARCH(ZAKL_DATA!$B$18,FU!$U1093)),U1093,"")</f>
        <v/>
      </c>
      <c r="T1093" t="str">
        <f t="array" ref="T1093">IFERROR(INDEX($S$3:$S$6255,SMALL(IF(ISNUMBER(SEARCH("",$S$3:$S$6255)),ROW($S$1:$S$6253),""),ROW(S1091))),"")</f>
        <v/>
      </c>
      <c r="U1093" t="s">
        <v>4742</v>
      </c>
      <c r="V1093">
        <v>537560</v>
      </c>
    </row>
    <row r="1094" spans="13:22" ht="12.75" customHeight="1">
      <c r="M1094" s="361">
        <f>IF(ISNUMBER(SEARCH(ZAKL_DATA!$B$29,N1094)),MAX($M$2:M1093)+1,0)</f>
        <v>0</v>
      </c>
      <c r="N1094" s="343"/>
      <c r="O1094" s="341"/>
      <c r="P1094" s="362"/>
      <c r="Q1094" s="345" t="str">
        <f>IFERROR(VLOOKUP(ROWS($Q$3:Q1094),$M$3:$N$1699,2,0),"")</f>
        <v/>
      </c>
      <c r="S1094" t="str">
        <f>IF(ISNUMBER(SEARCH(ZAKL_DATA!$B$18,FU!$U1094)),U1094,"")</f>
        <v/>
      </c>
      <c r="T1094" t="str">
        <f t="array" ref="T1094">IFERROR(INDEX($S$3:$S$6255,SMALL(IF(ISNUMBER(SEARCH("",$S$3:$S$6255)),ROW($S$1:$S$6253),""),ROW(S1092))),"")</f>
        <v/>
      </c>
      <c r="U1094" t="s">
        <v>4743</v>
      </c>
      <c r="V1094">
        <v>537578</v>
      </c>
    </row>
    <row r="1095" spans="13:22" ht="12.75" customHeight="1">
      <c r="M1095" s="361">
        <f>IF(ISNUMBER(SEARCH(ZAKL_DATA!$B$29,N1095)),MAX($M$2:M1094)+1,0)</f>
        <v>0</v>
      </c>
      <c r="N1095" s="343"/>
      <c r="O1095" s="341"/>
      <c r="P1095" s="362"/>
      <c r="Q1095" s="345" t="str">
        <f>IFERROR(VLOOKUP(ROWS($Q$3:Q1095),$M$3:$N$1699,2,0),"")</f>
        <v/>
      </c>
      <c r="S1095" t="str">
        <f>IF(ISNUMBER(SEARCH(ZAKL_DATA!$B$18,FU!$U1095)),U1095,"")</f>
        <v/>
      </c>
      <c r="T1095" t="str">
        <f t="array" ref="T1095">IFERROR(INDEX($S$3:$S$6255,SMALL(IF(ISNUMBER(SEARCH("",$S$3:$S$6255)),ROW($S$1:$S$6253),""),ROW(S1093))),"")</f>
        <v/>
      </c>
      <c r="U1095" t="s">
        <v>4744</v>
      </c>
      <c r="V1095">
        <v>537586</v>
      </c>
    </row>
    <row r="1096" spans="13:22" ht="12.75" customHeight="1">
      <c r="M1096" s="361">
        <f>IF(ISNUMBER(SEARCH(ZAKL_DATA!$B$29,N1096)),MAX($M$2:M1095)+1,0)</f>
        <v>0</v>
      </c>
      <c r="N1096" s="343"/>
      <c r="O1096" s="341"/>
      <c r="P1096" s="362"/>
      <c r="Q1096" s="345" t="str">
        <f>IFERROR(VLOOKUP(ROWS($Q$3:Q1096),$M$3:$N$1699,2,0),"")</f>
        <v/>
      </c>
      <c r="S1096" t="str">
        <f>IF(ISNUMBER(SEARCH(ZAKL_DATA!$B$18,FU!$U1096)),U1096,"")</f>
        <v/>
      </c>
      <c r="T1096" t="str">
        <f t="array" ref="T1096">IFERROR(INDEX($S$3:$S$6255,SMALL(IF(ISNUMBER(SEARCH("",$S$3:$S$6255)),ROW($S$1:$S$6253),""),ROW(S1094))),"")</f>
        <v/>
      </c>
      <c r="U1096" t="s">
        <v>4745</v>
      </c>
      <c r="V1096">
        <v>537594</v>
      </c>
    </row>
    <row r="1097" spans="13:22" ht="12.75" customHeight="1">
      <c r="M1097" s="361">
        <f>IF(ISNUMBER(SEARCH(ZAKL_DATA!$B$29,N1097)),MAX($M$2:M1096)+1,0)</f>
        <v>0</v>
      </c>
      <c r="N1097" s="343"/>
      <c r="O1097" s="341"/>
      <c r="P1097" s="362"/>
      <c r="Q1097" s="345" t="str">
        <f>IFERROR(VLOOKUP(ROWS($Q$3:Q1097),$M$3:$N$1699,2,0),"")</f>
        <v/>
      </c>
      <c r="S1097" t="str">
        <f>IF(ISNUMBER(SEARCH(ZAKL_DATA!$B$18,FU!$U1097)),U1097,"")</f>
        <v/>
      </c>
      <c r="T1097" t="str">
        <f t="array" ref="T1097">IFERROR(INDEX($S$3:$S$6255,SMALL(IF(ISNUMBER(SEARCH("",$S$3:$S$6255)),ROW($S$1:$S$6253),""),ROW(S1095))),"")</f>
        <v/>
      </c>
      <c r="U1097" t="s">
        <v>4746</v>
      </c>
      <c r="V1097">
        <v>537608</v>
      </c>
    </row>
    <row r="1098" spans="13:22" ht="12.75" customHeight="1">
      <c r="M1098" s="361">
        <f>IF(ISNUMBER(SEARCH(ZAKL_DATA!$B$29,N1098)),MAX($M$2:M1097)+1,0)</f>
        <v>0</v>
      </c>
      <c r="N1098" s="343"/>
      <c r="O1098" s="341"/>
      <c r="P1098" s="362"/>
      <c r="Q1098" s="345" t="str">
        <f>IFERROR(VLOOKUP(ROWS($Q$3:Q1098),$M$3:$N$1699,2,0),"")</f>
        <v/>
      </c>
      <c r="S1098" t="str">
        <f>IF(ISNUMBER(SEARCH(ZAKL_DATA!$B$18,FU!$U1098)),U1098,"")</f>
        <v/>
      </c>
      <c r="T1098" t="str">
        <f t="array" ref="T1098">IFERROR(INDEX($S$3:$S$6255,SMALL(IF(ISNUMBER(SEARCH("",$S$3:$S$6255)),ROW($S$1:$S$6253),""),ROW(S1096))),"")</f>
        <v/>
      </c>
      <c r="U1098" t="s">
        <v>4747</v>
      </c>
      <c r="V1098">
        <v>537616</v>
      </c>
    </row>
    <row r="1099" spans="13:22" ht="12.75" customHeight="1">
      <c r="M1099" s="361">
        <f>IF(ISNUMBER(SEARCH(ZAKL_DATA!$B$29,N1099)),MAX($M$2:M1098)+1,0)</f>
        <v>0</v>
      </c>
      <c r="N1099" s="343"/>
      <c r="O1099" s="341"/>
      <c r="P1099" s="362"/>
      <c r="Q1099" s="345" t="str">
        <f>IFERROR(VLOOKUP(ROWS($Q$3:Q1099),$M$3:$N$1699,2,0),"")</f>
        <v/>
      </c>
      <c r="S1099" t="str">
        <f>IF(ISNUMBER(SEARCH(ZAKL_DATA!$B$18,FU!$U1099)),U1099,"")</f>
        <v/>
      </c>
      <c r="T1099" t="str">
        <f t="array" ref="T1099">IFERROR(INDEX($S$3:$S$6255,SMALL(IF(ISNUMBER(SEARCH("",$S$3:$S$6255)),ROW($S$1:$S$6253),""),ROW(S1097))),"")</f>
        <v/>
      </c>
      <c r="U1099" t="s">
        <v>4748</v>
      </c>
      <c r="V1099">
        <v>537624</v>
      </c>
    </row>
    <row r="1100" spans="13:22" ht="12.75" customHeight="1">
      <c r="M1100" s="361">
        <f>IF(ISNUMBER(SEARCH(ZAKL_DATA!$B$29,N1100)),MAX($M$2:M1099)+1,0)</f>
        <v>0</v>
      </c>
      <c r="N1100" s="343"/>
      <c r="O1100" s="341"/>
      <c r="P1100" s="362"/>
      <c r="Q1100" s="345" t="str">
        <f>IFERROR(VLOOKUP(ROWS($Q$3:Q1100),$M$3:$N$1699,2,0),"")</f>
        <v/>
      </c>
      <c r="S1100" t="str">
        <f>IF(ISNUMBER(SEARCH(ZAKL_DATA!$B$18,FU!$U1100)),U1100,"")</f>
        <v/>
      </c>
      <c r="T1100" t="str">
        <f t="array" ref="T1100">IFERROR(INDEX($S$3:$S$6255,SMALL(IF(ISNUMBER(SEARCH("",$S$3:$S$6255)),ROW($S$1:$S$6253),""),ROW(S1098))),"")</f>
        <v/>
      </c>
      <c r="U1100" t="s">
        <v>4749</v>
      </c>
      <c r="V1100">
        <v>537632</v>
      </c>
    </row>
    <row r="1101" spans="13:22" ht="12.75" customHeight="1">
      <c r="M1101" s="361">
        <f>IF(ISNUMBER(SEARCH(ZAKL_DATA!$B$29,N1101)),MAX($M$2:M1100)+1,0)</f>
        <v>0</v>
      </c>
      <c r="N1101" s="343"/>
      <c r="O1101" s="341"/>
      <c r="P1101" s="362"/>
      <c r="Q1101" s="345" t="str">
        <f>IFERROR(VLOOKUP(ROWS($Q$3:Q1101),$M$3:$N$1699,2,0),"")</f>
        <v/>
      </c>
      <c r="S1101" t="str">
        <f>IF(ISNUMBER(SEARCH(ZAKL_DATA!$B$18,FU!$U1101)),U1101,"")</f>
        <v/>
      </c>
      <c r="T1101" t="str">
        <f t="array" ref="T1101">IFERROR(INDEX($S$3:$S$6255,SMALL(IF(ISNUMBER(SEARCH("",$S$3:$S$6255)),ROW($S$1:$S$6253),""),ROW(S1099))),"")</f>
        <v/>
      </c>
      <c r="U1101" t="s">
        <v>4750</v>
      </c>
      <c r="V1101">
        <v>537641</v>
      </c>
    </row>
    <row r="1102" spans="13:22" ht="12.75" customHeight="1">
      <c r="M1102" s="361">
        <f>IF(ISNUMBER(SEARCH(ZAKL_DATA!$B$29,N1102)),MAX($M$2:M1101)+1,0)</f>
        <v>0</v>
      </c>
      <c r="N1102" s="343"/>
      <c r="O1102" s="341"/>
      <c r="P1102" s="362"/>
      <c r="Q1102" s="345" t="str">
        <f>IFERROR(VLOOKUP(ROWS($Q$3:Q1102),$M$3:$N$1699,2,0),"")</f>
        <v/>
      </c>
      <c r="S1102" t="str">
        <f>IF(ISNUMBER(SEARCH(ZAKL_DATA!$B$18,FU!$U1102)),U1102,"")</f>
        <v/>
      </c>
      <c r="T1102" t="str">
        <f t="array" ref="T1102">IFERROR(INDEX($S$3:$S$6255,SMALL(IF(ISNUMBER(SEARCH("",$S$3:$S$6255)),ROW($S$1:$S$6253),""),ROW(S1100))),"")</f>
        <v/>
      </c>
      <c r="U1102" t="s">
        <v>4751</v>
      </c>
      <c r="V1102">
        <v>537659</v>
      </c>
    </row>
    <row r="1103" spans="13:22" ht="12.75" customHeight="1">
      <c r="M1103" s="361">
        <f>IF(ISNUMBER(SEARCH(ZAKL_DATA!$B$29,N1103)),MAX($M$2:M1102)+1,0)</f>
        <v>0</v>
      </c>
      <c r="N1103" s="343"/>
      <c r="O1103" s="341"/>
      <c r="P1103" s="362"/>
      <c r="Q1103" s="345" t="str">
        <f>IFERROR(VLOOKUP(ROWS($Q$3:Q1103),$M$3:$N$1699,2,0),"")</f>
        <v/>
      </c>
      <c r="S1103" t="str">
        <f>IF(ISNUMBER(SEARCH(ZAKL_DATA!$B$18,FU!$U1103)),U1103,"")</f>
        <v/>
      </c>
      <c r="T1103" t="str">
        <f t="array" ref="T1103">IFERROR(INDEX($S$3:$S$6255,SMALL(IF(ISNUMBER(SEARCH("",$S$3:$S$6255)),ROW($S$1:$S$6253),""),ROW(S1101))),"")</f>
        <v/>
      </c>
      <c r="U1103" t="s">
        <v>4752</v>
      </c>
      <c r="V1103">
        <v>537667</v>
      </c>
    </row>
    <row r="1104" spans="13:22" ht="12.75" customHeight="1">
      <c r="M1104" s="361">
        <f>IF(ISNUMBER(SEARCH(ZAKL_DATA!$B$29,N1104)),MAX($M$2:M1103)+1,0)</f>
        <v>0</v>
      </c>
      <c r="N1104" s="343"/>
      <c r="O1104" s="341"/>
      <c r="P1104" s="362"/>
      <c r="Q1104" s="345" t="str">
        <f>IFERROR(VLOOKUP(ROWS($Q$3:Q1104),$M$3:$N$1699,2,0),"")</f>
        <v/>
      </c>
      <c r="S1104" t="str">
        <f>IF(ISNUMBER(SEARCH(ZAKL_DATA!$B$18,FU!$U1104)),U1104,"")</f>
        <v/>
      </c>
      <c r="T1104" t="str">
        <f t="array" ref="T1104">IFERROR(INDEX($S$3:$S$6255,SMALL(IF(ISNUMBER(SEARCH("",$S$3:$S$6255)),ROW($S$1:$S$6253),""),ROW(S1102))),"")</f>
        <v/>
      </c>
      <c r="U1104" t="s">
        <v>4753</v>
      </c>
      <c r="V1104">
        <v>537675</v>
      </c>
    </row>
    <row r="1105" spans="13:22" ht="12.75" customHeight="1">
      <c r="M1105" s="361">
        <f>IF(ISNUMBER(SEARCH(ZAKL_DATA!$B$29,N1105)),MAX($M$2:M1104)+1,0)</f>
        <v>0</v>
      </c>
      <c r="N1105" s="343"/>
      <c r="O1105" s="341"/>
      <c r="P1105" s="362"/>
      <c r="Q1105" s="345" t="str">
        <f>IFERROR(VLOOKUP(ROWS($Q$3:Q1105),$M$3:$N$1699,2,0),"")</f>
        <v/>
      </c>
      <c r="S1105" t="str">
        <f>IF(ISNUMBER(SEARCH(ZAKL_DATA!$B$18,FU!$U1105)),U1105,"")</f>
        <v/>
      </c>
      <c r="T1105" t="str">
        <f t="array" ref="T1105">IFERROR(INDEX($S$3:$S$6255,SMALL(IF(ISNUMBER(SEARCH("",$S$3:$S$6255)),ROW($S$1:$S$6253),""),ROW(S1103))),"")</f>
        <v/>
      </c>
      <c r="U1105" t="s">
        <v>4754</v>
      </c>
      <c r="V1105">
        <v>537683</v>
      </c>
    </row>
    <row r="1106" spans="13:22" ht="12.75" customHeight="1">
      <c r="M1106" s="361">
        <f>IF(ISNUMBER(SEARCH(ZAKL_DATA!$B$29,N1106)),MAX($M$2:M1105)+1,0)</f>
        <v>0</v>
      </c>
      <c r="N1106" s="343"/>
      <c r="O1106" s="341"/>
      <c r="P1106" s="362"/>
      <c r="Q1106" s="345" t="str">
        <f>IFERROR(VLOOKUP(ROWS($Q$3:Q1106),$M$3:$N$1699,2,0),"")</f>
        <v/>
      </c>
      <c r="S1106" t="str">
        <f>IF(ISNUMBER(SEARCH(ZAKL_DATA!$B$18,FU!$U1106)),U1106,"")</f>
        <v/>
      </c>
      <c r="T1106" t="str">
        <f t="array" ref="T1106">IFERROR(INDEX($S$3:$S$6255,SMALL(IF(ISNUMBER(SEARCH("",$S$3:$S$6255)),ROW($S$1:$S$6253),""),ROW(S1104))),"")</f>
        <v/>
      </c>
      <c r="U1106" t="s">
        <v>4755</v>
      </c>
      <c r="V1106">
        <v>537691</v>
      </c>
    </row>
    <row r="1107" spans="13:22" ht="12.75" customHeight="1">
      <c r="M1107" s="361">
        <f>IF(ISNUMBER(SEARCH(ZAKL_DATA!$B$29,N1107)),MAX($M$2:M1106)+1,0)</f>
        <v>0</v>
      </c>
      <c r="N1107" s="343"/>
      <c r="O1107" s="341"/>
      <c r="P1107" s="362"/>
      <c r="Q1107" s="345" t="str">
        <f>IFERROR(VLOOKUP(ROWS($Q$3:Q1107),$M$3:$N$1699,2,0),"")</f>
        <v/>
      </c>
      <c r="S1107" t="str">
        <f>IF(ISNUMBER(SEARCH(ZAKL_DATA!$B$18,FU!$U1107)),U1107,"")</f>
        <v/>
      </c>
      <c r="T1107" t="str">
        <f t="array" ref="T1107">IFERROR(INDEX($S$3:$S$6255,SMALL(IF(ISNUMBER(SEARCH("",$S$3:$S$6255)),ROW($S$1:$S$6253),""),ROW(S1105))),"")</f>
        <v/>
      </c>
      <c r="U1107" t="s">
        <v>4756</v>
      </c>
      <c r="V1107">
        <v>537705</v>
      </c>
    </row>
    <row r="1108" spans="13:22" ht="12.75" customHeight="1">
      <c r="M1108" s="361">
        <f>IF(ISNUMBER(SEARCH(ZAKL_DATA!$B$29,N1108)),MAX($M$2:M1107)+1,0)</f>
        <v>0</v>
      </c>
      <c r="N1108" s="343"/>
      <c r="O1108" s="341"/>
      <c r="P1108" s="362"/>
      <c r="Q1108" s="345" t="str">
        <f>IFERROR(VLOOKUP(ROWS($Q$3:Q1108),$M$3:$N$1699,2,0),"")</f>
        <v/>
      </c>
      <c r="S1108" t="str">
        <f>IF(ISNUMBER(SEARCH(ZAKL_DATA!$B$18,FU!$U1108)),U1108,"")</f>
        <v/>
      </c>
      <c r="T1108" t="str">
        <f t="array" ref="T1108">IFERROR(INDEX($S$3:$S$6255,SMALL(IF(ISNUMBER(SEARCH("",$S$3:$S$6255)),ROW($S$1:$S$6253),""),ROW(S1106))),"")</f>
        <v/>
      </c>
      <c r="U1108" t="s">
        <v>4757</v>
      </c>
      <c r="V1108">
        <v>537713</v>
      </c>
    </row>
    <row r="1109" spans="13:22" ht="12.75" customHeight="1">
      <c r="M1109" s="361">
        <f>IF(ISNUMBER(SEARCH(ZAKL_DATA!$B$29,N1109)),MAX($M$2:M1108)+1,0)</f>
        <v>0</v>
      </c>
      <c r="N1109" s="343"/>
      <c r="O1109" s="341"/>
      <c r="P1109" s="362"/>
      <c r="Q1109" s="345" t="str">
        <f>IFERROR(VLOOKUP(ROWS($Q$3:Q1109),$M$3:$N$1699,2,0),"")</f>
        <v/>
      </c>
      <c r="S1109" t="str">
        <f>IF(ISNUMBER(SEARCH(ZAKL_DATA!$B$18,FU!$U1109)),U1109,"")</f>
        <v/>
      </c>
      <c r="T1109" t="str">
        <f t="array" ref="T1109">IFERROR(INDEX($S$3:$S$6255,SMALL(IF(ISNUMBER(SEARCH("",$S$3:$S$6255)),ROW($S$1:$S$6253),""),ROW(S1107))),"")</f>
        <v/>
      </c>
      <c r="U1109" t="s">
        <v>4758</v>
      </c>
      <c r="V1109">
        <v>537721</v>
      </c>
    </row>
    <row r="1110" spans="13:22" ht="12.75" customHeight="1">
      <c r="M1110" s="361">
        <f>IF(ISNUMBER(SEARCH(ZAKL_DATA!$B$29,N1110)),MAX($M$2:M1109)+1,0)</f>
        <v>0</v>
      </c>
      <c r="N1110" s="343"/>
      <c r="O1110" s="341"/>
      <c r="P1110" s="362"/>
      <c r="Q1110" s="345" t="str">
        <f>IFERROR(VLOOKUP(ROWS($Q$3:Q1110),$M$3:$N$1699,2,0),"")</f>
        <v/>
      </c>
      <c r="S1110" t="str">
        <f>IF(ISNUMBER(SEARCH(ZAKL_DATA!$B$18,FU!$U1110)),U1110,"")</f>
        <v/>
      </c>
      <c r="T1110" t="str">
        <f t="array" ref="T1110">IFERROR(INDEX($S$3:$S$6255,SMALL(IF(ISNUMBER(SEARCH("",$S$3:$S$6255)),ROW($S$1:$S$6253),""),ROW(S1108))),"")</f>
        <v/>
      </c>
      <c r="U1110" t="s">
        <v>4759</v>
      </c>
      <c r="V1110">
        <v>537730</v>
      </c>
    </row>
    <row r="1111" spans="13:22" ht="12.75" customHeight="1">
      <c r="M1111" s="361">
        <f>IF(ISNUMBER(SEARCH(ZAKL_DATA!$B$29,N1111)),MAX($M$2:M1110)+1,0)</f>
        <v>0</v>
      </c>
      <c r="N1111" s="343"/>
      <c r="O1111" s="341"/>
      <c r="P1111" s="362"/>
      <c r="Q1111" s="345" t="str">
        <f>IFERROR(VLOOKUP(ROWS($Q$3:Q1111),$M$3:$N$1699,2,0),"")</f>
        <v/>
      </c>
      <c r="S1111" t="str">
        <f>IF(ISNUMBER(SEARCH(ZAKL_DATA!$B$18,FU!$U1111)),U1111,"")</f>
        <v/>
      </c>
      <c r="T1111" t="str">
        <f t="array" ref="T1111">IFERROR(INDEX($S$3:$S$6255,SMALL(IF(ISNUMBER(SEARCH("",$S$3:$S$6255)),ROW($S$1:$S$6253),""),ROW(S1109))),"")</f>
        <v/>
      </c>
      <c r="U1111" t="s">
        <v>4760</v>
      </c>
      <c r="V1111">
        <v>537748</v>
      </c>
    </row>
    <row r="1112" spans="13:22" ht="12.75" customHeight="1">
      <c r="M1112" s="361">
        <f>IF(ISNUMBER(SEARCH(ZAKL_DATA!$B$29,N1112)),MAX($M$2:M1111)+1,0)</f>
        <v>0</v>
      </c>
      <c r="N1112" s="343"/>
      <c r="O1112" s="341"/>
      <c r="P1112" s="362"/>
      <c r="Q1112" s="345" t="str">
        <f>IFERROR(VLOOKUP(ROWS($Q$3:Q1112),$M$3:$N$1699,2,0),"")</f>
        <v/>
      </c>
      <c r="S1112" t="str">
        <f>IF(ISNUMBER(SEARCH(ZAKL_DATA!$B$18,FU!$U1112)),U1112,"")</f>
        <v/>
      </c>
      <c r="T1112" t="str">
        <f t="array" ref="T1112">IFERROR(INDEX($S$3:$S$6255,SMALL(IF(ISNUMBER(SEARCH("",$S$3:$S$6255)),ROW($S$1:$S$6253),""),ROW(S1110))),"")</f>
        <v/>
      </c>
      <c r="U1112" t="s">
        <v>4761</v>
      </c>
      <c r="V1112">
        <v>537756</v>
      </c>
    </row>
    <row r="1113" spans="13:22" ht="12.75" customHeight="1">
      <c r="M1113" s="361">
        <f>IF(ISNUMBER(SEARCH(ZAKL_DATA!$B$29,N1113)),MAX($M$2:M1112)+1,0)</f>
        <v>0</v>
      </c>
      <c r="N1113" s="343"/>
      <c r="O1113" s="341"/>
      <c r="P1113" s="362"/>
      <c r="Q1113" s="345" t="str">
        <f>IFERROR(VLOOKUP(ROWS($Q$3:Q1113),$M$3:$N$1699,2,0),"")</f>
        <v/>
      </c>
      <c r="S1113" t="str">
        <f>IF(ISNUMBER(SEARCH(ZAKL_DATA!$B$18,FU!$U1113)),U1113,"")</f>
        <v/>
      </c>
      <c r="T1113" t="str">
        <f t="array" ref="T1113">IFERROR(INDEX($S$3:$S$6255,SMALL(IF(ISNUMBER(SEARCH("",$S$3:$S$6255)),ROW($S$1:$S$6253),""),ROW(S1111))),"")</f>
        <v/>
      </c>
      <c r="U1113" t="s">
        <v>4762</v>
      </c>
      <c r="V1113">
        <v>537764</v>
      </c>
    </row>
    <row r="1114" spans="13:22" ht="12.75" customHeight="1">
      <c r="M1114" s="361">
        <f>IF(ISNUMBER(SEARCH(ZAKL_DATA!$B$29,N1114)),MAX($M$2:M1113)+1,0)</f>
        <v>0</v>
      </c>
      <c r="N1114" s="343"/>
      <c r="O1114" s="341"/>
      <c r="P1114" s="362"/>
      <c r="Q1114" s="345" t="str">
        <f>IFERROR(VLOOKUP(ROWS($Q$3:Q1114),$M$3:$N$1699,2,0),"")</f>
        <v/>
      </c>
      <c r="S1114" t="str">
        <f>IF(ISNUMBER(SEARCH(ZAKL_DATA!$B$18,FU!$U1114)),U1114,"")</f>
        <v/>
      </c>
      <c r="T1114" t="str">
        <f t="array" ref="T1114">IFERROR(INDEX($S$3:$S$6255,SMALL(IF(ISNUMBER(SEARCH("",$S$3:$S$6255)),ROW($S$1:$S$6253),""),ROW(S1112))),"")</f>
        <v/>
      </c>
      <c r="U1114" t="s">
        <v>4763</v>
      </c>
      <c r="V1114">
        <v>537772</v>
      </c>
    </row>
    <row r="1115" spans="13:22" ht="12.75" customHeight="1">
      <c r="M1115" s="361">
        <f>IF(ISNUMBER(SEARCH(ZAKL_DATA!$B$29,N1115)),MAX($M$2:M1114)+1,0)</f>
        <v>0</v>
      </c>
      <c r="N1115" s="343"/>
      <c r="O1115" s="341"/>
      <c r="P1115" s="362"/>
      <c r="Q1115" s="345" t="str">
        <f>IFERROR(VLOOKUP(ROWS($Q$3:Q1115),$M$3:$N$1699,2,0),"")</f>
        <v/>
      </c>
      <c r="S1115" t="str">
        <f>IF(ISNUMBER(SEARCH(ZAKL_DATA!$B$18,FU!$U1115)),U1115,"")</f>
        <v/>
      </c>
      <c r="T1115" t="str">
        <f t="array" ref="T1115">IFERROR(INDEX($S$3:$S$6255,SMALL(IF(ISNUMBER(SEARCH("",$S$3:$S$6255)),ROW($S$1:$S$6253),""),ROW(S1113))),"")</f>
        <v/>
      </c>
      <c r="U1115" t="s">
        <v>4764</v>
      </c>
      <c r="V1115">
        <v>537781</v>
      </c>
    </row>
    <row r="1116" spans="13:22" ht="12.75" customHeight="1">
      <c r="M1116" s="361">
        <f>IF(ISNUMBER(SEARCH(ZAKL_DATA!$B$29,N1116)),MAX($M$2:M1115)+1,0)</f>
        <v>0</v>
      </c>
      <c r="N1116" s="343"/>
      <c r="O1116" s="341"/>
      <c r="P1116" s="362"/>
      <c r="Q1116" s="345" t="str">
        <f>IFERROR(VLOOKUP(ROWS($Q$3:Q1116),$M$3:$N$1699,2,0),"")</f>
        <v/>
      </c>
      <c r="S1116" t="str">
        <f>IF(ISNUMBER(SEARCH(ZAKL_DATA!$B$18,FU!$U1116)),U1116,"")</f>
        <v/>
      </c>
      <c r="T1116" t="str">
        <f t="array" ref="T1116">IFERROR(INDEX($S$3:$S$6255,SMALL(IF(ISNUMBER(SEARCH("",$S$3:$S$6255)),ROW($S$1:$S$6253),""),ROW(S1114))),"")</f>
        <v/>
      </c>
      <c r="U1116" t="s">
        <v>4764</v>
      </c>
      <c r="V1116">
        <v>537799</v>
      </c>
    </row>
    <row r="1117" spans="13:22" ht="12.75" customHeight="1">
      <c r="M1117" s="361">
        <f>IF(ISNUMBER(SEARCH(ZAKL_DATA!$B$29,N1117)),MAX($M$2:M1116)+1,0)</f>
        <v>0</v>
      </c>
      <c r="N1117" s="343"/>
      <c r="O1117" s="341"/>
      <c r="P1117" s="362"/>
      <c r="Q1117" s="345" t="str">
        <f>IFERROR(VLOOKUP(ROWS($Q$3:Q1117),$M$3:$N$1699,2,0),"")</f>
        <v/>
      </c>
      <c r="S1117" t="str">
        <f>IF(ISNUMBER(SEARCH(ZAKL_DATA!$B$18,FU!$U1117)),U1117,"")</f>
        <v/>
      </c>
      <c r="T1117" t="str">
        <f t="array" ref="T1117">IFERROR(INDEX($S$3:$S$6255,SMALL(IF(ISNUMBER(SEARCH("",$S$3:$S$6255)),ROW($S$1:$S$6253),""),ROW(S1115))),"")</f>
        <v/>
      </c>
      <c r="U1117" t="s">
        <v>4765</v>
      </c>
      <c r="V1117">
        <v>537802</v>
      </c>
    </row>
    <row r="1118" spans="13:22" ht="12.75" customHeight="1">
      <c r="M1118" s="361">
        <f>IF(ISNUMBER(SEARCH(ZAKL_DATA!$B$29,N1118)),MAX($M$2:M1117)+1,0)</f>
        <v>0</v>
      </c>
      <c r="N1118" s="343"/>
      <c r="O1118" s="341"/>
      <c r="P1118" s="362"/>
      <c r="Q1118" s="345" t="str">
        <f>IFERROR(VLOOKUP(ROWS($Q$3:Q1118),$M$3:$N$1699,2,0),"")</f>
        <v/>
      </c>
      <c r="S1118" t="str">
        <f>IF(ISNUMBER(SEARCH(ZAKL_DATA!$B$18,FU!$U1118)),U1118,"")</f>
        <v/>
      </c>
      <c r="T1118" t="str">
        <f t="array" ref="T1118">IFERROR(INDEX($S$3:$S$6255,SMALL(IF(ISNUMBER(SEARCH("",$S$3:$S$6255)),ROW($S$1:$S$6253),""),ROW(S1116))),"")</f>
        <v/>
      </c>
      <c r="U1118" t="s">
        <v>4766</v>
      </c>
      <c r="V1118">
        <v>537811</v>
      </c>
    </row>
    <row r="1119" spans="13:22" ht="12.75" customHeight="1">
      <c r="M1119" s="361">
        <f>IF(ISNUMBER(SEARCH(ZAKL_DATA!$B$29,N1119)),MAX($M$2:M1118)+1,0)</f>
        <v>0</v>
      </c>
      <c r="N1119" s="343"/>
      <c r="O1119" s="341"/>
      <c r="P1119" s="362"/>
      <c r="Q1119" s="345" t="str">
        <f>IFERROR(VLOOKUP(ROWS($Q$3:Q1119),$M$3:$N$1699,2,0),"")</f>
        <v/>
      </c>
      <c r="S1119" t="str">
        <f>IF(ISNUMBER(SEARCH(ZAKL_DATA!$B$18,FU!$U1119)),U1119,"")</f>
        <v/>
      </c>
      <c r="T1119" t="str">
        <f t="array" ref="T1119">IFERROR(INDEX($S$3:$S$6255,SMALL(IF(ISNUMBER(SEARCH("",$S$3:$S$6255)),ROW($S$1:$S$6253),""),ROW(S1117))),"")</f>
        <v/>
      </c>
      <c r="U1119" t="s">
        <v>4767</v>
      </c>
      <c r="V1119">
        <v>537829</v>
      </c>
    </row>
    <row r="1120" spans="13:22" ht="12.75" customHeight="1">
      <c r="M1120" s="361">
        <f>IF(ISNUMBER(SEARCH(ZAKL_DATA!$B$29,N1120)),MAX($M$2:M1119)+1,0)</f>
        <v>0</v>
      </c>
      <c r="N1120" s="343"/>
      <c r="O1120" s="341"/>
      <c r="P1120" s="362"/>
      <c r="Q1120" s="345" t="str">
        <f>IFERROR(VLOOKUP(ROWS($Q$3:Q1120),$M$3:$N$1699,2,0),"")</f>
        <v/>
      </c>
      <c r="S1120" t="str">
        <f>IF(ISNUMBER(SEARCH(ZAKL_DATA!$B$18,FU!$U1120)),U1120,"")</f>
        <v/>
      </c>
      <c r="T1120" t="str">
        <f t="array" ref="T1120">IFERROR(INDEX($S$3:$S$6255,SMALL(IF(ISNUMBER(SEARCH("",$S$3:$S$6255)),ROW($S$1:$S$6253),""),ROW(S1118))),"")</f>
        <v/>
      </c>
      <c r="U1120" t="s">
        <v>4768</v>
      </c>
      <c r="V1120">
        <v>537837</v>
      </c>
    </row>
    <row r="1121" spans="13:22" ht="12.75" customHeight="1">
      <c r="M1121" s="361">
        <f>IF(ISNUMBER(SEARCH(ZAKL_DATA!$B$29,N1121)),MAX($M$2:M1120)+1,0)</f>
        <v>0</v>
      </c>
      <c r="N1121" s="343"/>
      <c r="O1121" s="341"/>
      <c r="P1121" s="362"/>
      <c r="Q1121" s="345" t="str">
        <f>IFERROR(VLOOKUP(ROWS($Q$3:Q1121),$M$3:$N$1699,2,0),"")</f>
        <v/>
      </c>
      <c r="S1121" t="str">
        <f>IF(ISNUMBER(SEARCH(ZAKL_DATA!$B$18,FU!$U1121)),U1121,"")</f>
        <v/>
      </c>
      <c r="T1121" t="str">
        <f t="array" ref="T1121">IFERROR(INDEX($S$3:$S$6255,SMALL(IF(ISNUMBER(SEARCH("",$S$3:$S$6255)),ROW($S$1:$S$6253),""),ROW(S1119))),"")</f>
        <v/>
      </c>
      <c r="U1121" t="s">
        <v>4769</v>
      </c>
      <c r="V1121">
        <v>537845</v>
      </c>
    </row>
    <row r="1122" spans="13:22" ht="12.75" customHeight="1">
      <c r="M1122" s="361">
        <f>IF(ISNUMBER(SEARCH(ZAKL_DATA!$B$29,N1122)),MAX($M$2:M1121)+1,0)</f>
        <v>0</v>
      </c>
      <c r="N1122" s="343"/>
      <c r="O1122" s="341"/>
      <c r="P1122" s="362"/>
      <c r="Q1122" s="345" t="str">
        <f>IFERROR(VLOOKUP(ROWS($Q$3:Q1122),$M$3:$N$1699,2,0),"")</f>
        <v/>
      </c>
      <c r="S1122" t="str">
        <f>IF(ISNUMBER(SEARCH(ZAKL_DATA!$B$18,FU!$U1122)),U1122,"")</f>
        <v/>
      </c>
      <c r="T1122" t="str">
        <f t="array" ref="T1122">IFERROR(INDEX($S$3:$S$6255,SMALL(IF(ISNUMBER(SEARCH("",$S$3:$S$6255)),ROW($S$1:$S$6253),""),ROW(S1120))),"")</f>
        <v/>
      </c>
      <c r="U1122" t="s">
        <v>4770</v>
      </c>
      <c r="V1122">
        <v>537853</v>
      </c>
    </row>
    <row r="1123" spans="13:22" ht="12.75" customHeight="1">
      <c r="M1123" s="361">
        <f>IF(ISNUMBER(SEARCH(ZAKL_DATA!$B$29,N1123)),MAX($M$2:M1122)+1,0)</f>
        <v>0</v>
      </c>
      <c r="N1123" s="343"/>
      <c r="O1123" s="341"/>
      <c r="P1123" s="362"/>
      <c r="Q1123" s="345" t="str">
        <f>IFERROR(VLOOKUP(ROWS($Q$3:Q1123),$M$3:$N$1699,2,0),"")</f>
        <v/>
      </c>
      <c r="S1123" t="str">
        <f>IF(ISNUMBER(SEARCH(ZAKL_DATA!$B$18,FU!$U1123)),U1123,"")</f>
        <v/>
      </c>
      <c r="T1123" t="str">
        <f t="array" ref="T1123">IFERROR(INDEX($S$3:$S$6255,SMALL(IF(ISNUMBER(SEARCH("",$S$3:$S$6255)),ROW($S$1:$S$6253),""),ROW(S1121))),"")</f>
        <v/>
      </c>
      <c r="U1123" t="s">
        <v>4771</v>
      </c>
      <c r="V1123">
        <v>537861</v>
      </c>
    </row>
    <row r="1124" spans="13:22" ht="12.75" customHeight="1">
      <c r="M1124" s="361">
        <f>IF(ISNUMBER(SEARCH(ZAKL_DATA!$B$29,N1124)),MAX($M$2:M1123)+1,0)</f>
        <v>0</v>
      </c>
      <c r="N1124" s="343"/>
      <c r="O1124" s="341"/>
      <c r="P1124" s="362"/>
      <c r="Q1124" s="345" t="str">
        <f>IFERROR(VLOOKUP(ROWS($Q$3:Q1124),$M$3:$N$1699,2,0),"")</f>
        <v/>
      </c>
      <c r="S1124" t="str">
        <f>IF(ISNUMBER(SEARCH(ZAKL_DATA!$B$18,FU!$U1124)),U1124,"")</f>
        <v/>
      </c>
      <c r="T1124" t="str">
        <f t="array" ref="T1124">IFERROR(INDEX($S$3:$S$6255,SMALL(IF(ISNUMBER(SEARCH("",$S$3:$S$6255)),ROW($S$1:$S$6253),""),ROW(S1122))),"")</f>
        <v/>
      </c>
      <c r="U1124" t="s">
        <v>4772</v>
      </c>
      <c r="V1124">
        <v>537870</v>
      </c>
    </row>
    <row r="1125" spans="13:22" ht="12.75" customHeight="1">
      <c r="M1125" s="361">
        <f>IF(ISNUMBER(SEARCH(ZAKL_DATA!$B$29,N1125)),MAX($M$2:M1124)+1,0)</f>
        <v>0</v>
      </c>
      <c r="N1125" s="343"/>
      <c r="O1125" s="341"/>
      <c r="P1125" s="362"/>
      <c r="Q1125" s="345" t="str">
        <f>IFERROR(VLOOKUP(ROWS($Q$3:Q1125),$M$3:$N$1699,2,0),"")</f>
        <v/>
      </c>
      <c r="S1125" t="str">
        <f>IF(ISNUMBER(SEARCH(ZAKL_DATA!$B$18,FU!$U1125)),U1125,"")</f>
        <v/>
      </c>
      <c r="T1125" t="str">
        <f t="array" ref="T1125">IFERROR(INDEX($S$3:$S$6255,SMALL(IF(ISNUMBER(SEARCH("",$S$3:$S$6255)),ROW($S$1:$S$6253),""),ROW(S1123))),"")</f>
        <v/>
      </c>
      <c r="U1125" t="s">
        <v>4773</v>
      </c>
      <c r="V1125">
        <v>537888</v>
      </c>
    </row>
    <row r="1126" spans="13:22" ht="12.75" customHeight="1">
      <c r="M1126" s="361">
        <f>IF(ISNUMBER(SEARCH(ZAKL_DATA!$B$29,N1126)),MAX($M$2:M1125)+1,0)</f>
        <v>0</v>
      </c>
      <c r="N1126" s="343"/>
      <c r="O1126" s="341"/>
      <c r="P1126" s="362"/>
      <c r="Q1126" s="345" t="str">
        <f>IFERROR(VLOOKUP(ROWS($Q$3:Q1126),$M$3:$N$1699,2,0),"")</f>
        <v/>
      </c>
      <c r="S1126" t="str">
        <f>IF(ISNUMBER(SEARCH(ZAKL_DATA!$B$18,FU!$U1126)),U1126,"")</f>
        <v/>
      </c>
      <c r="T1126" t="str">
        <f t="array" ref="T1126">IFERROR(INDEX($S$3:$S$6255,SMALL(IF(ISNUMBER(SEARCH("",$S$3:$S$6255)),ROW($S$1:$S$6253),""),ROW(S1124))),"")</f>
        <v/>
      </c>
      <c r="U1126" t="s">
        <v>4774</v>
      </c>
      <c r="V1126">
        <v>537896</v>
      </c>
    </row>
    <row r="1127" spans="13:22" ht="12.75" customHeight="1">
      <c r="M1127" s="361">
        <f>IF(ISNUMBER(SEARCH(ZAKL_DATA!$B$29,N1127)),MAX($M$2:M1126)+1,0)</f>
        <v>0</v>
      </c>
      <c r="N1127" s="343"/>
      <c r="O1127" s="341"/>
      <c r="P1127" s="362"/>
      <c r="Q1127" s="345" t="str">
        <f>IFERROR(VLOOKUP(ROWS($Q$3:Q1127),$M$3:$N$1699,2,0),"")</f>
        <v/>
      </c>
      <c r="S1127" t="str">
        <f>IF(ISNUMBER(SEARCH(ZAKL_DATA!$B$18,FU!$U1127)),U1127,"")</f>
        <v/>
      </c>
      <c r="T1127" t="str">
        <f t="array" ref="T1127">IFERROR(INDEX($S$3:$S$6255,SMALL(IF(ISNUMBER(SEARCH("",$S$3:$S$6255)),ROW($S$1:$S$6253),""),ROW(S1125))),"")</f>
        <v/>
      </c>
      <c r="U1127" t="s">
        <v>4775</v>
      </c>
      <c r="V1127">
        <v>537900</v>
      </c>
    </row>
    <row r="1128" spans="13:22" ht="12.75" customHeight="1">
      <c r="M1128" s="361">
        <f>IF(ISNUMBER(SEARCH(ZAKL_DATA!$B$29,N1128)),MAX($M$2:M1127)+1,0)</f>
        <v>0</v>
      </c>
      <c r="N1128" s="343"/>
      <c r="O1128" s="341"/>
      <c r="P1128" s="362"/>
      <c r="Q1128" s="345" t="str">
        <f>IFERROR(VLOOKUP(ROWS($Q$3:Q1128),$M$3:$N$1699,2,0),"")</f>
        <v/>
      </c>
      <c r="S1128" t="str">
        <f>IF(ISNUMBER(SEARCH(ZAKL_DATA!$B$18,FU!$U1128)),U1128,"")</f>
        <v/>
      </c>
      <c r="T1128" t="str">
        <f t="array" ref="T1128">IFERROR(INDEX($S$3:$S$6255,SMALL(IF(ISNUMBER(SEARCH("",$S$3:$S$6255)),ROW($S$1:$S$6253),""),ROW(S1126))),"")</f>
        <v/>
      </c>
      <c r="U1128" t="s">
        <v>4776</v>
      </c>
      <c r="V1128">
        <v>537918</v>
      </c>
    </row>
    <row r="1129" spans="13:22" ht="12.75" customHeight="1">
      <c r="M1129" s="361">
        <f>IF(ISNUMBER(SEARCH(ZAKL_DATA!$B$29,N1129)),MAX($M$2:M1128)+1,0)</f>
        <v>0</v>
      </c>
      <c r="N1129" s="343"/>
      <c r="O1129" s="341"/>
      <c r="P1129" s="362"/>
      <c r="Q1129" s="345" t="str">
        <f>IFERROR(VLOOKUP(ROWS($Q$3:Q1129),$M$3:$N$1699,2,0),"")</f>
        <v/>
      </c>
      <c r="S1129" t="str">
        <f>IF(ISNUMBER(SEARCH(ZAKL_DATA!$B$18,FU!$U1129)),U1129,"")</f>
        <v/>
      </c>
      <c r="T1129" t="str">
        <f t="array" ref="T1129">IFERROR(INDEX($S$3:$S$6255,SMALL(IF(ISNUMBER(SEARCH("",$S$3:$S$6255)),ROW($S$1:$S$6253),""),ROW(S1127))),"")</f>
        <v/>
      </c>
      <c r="U1129" t="s">
        <v>4776</v>
      </c>
      <c r="V1129">
        <v>537926</v>
      </c>
    </row>
    <row r="1130" spans="13:22" ht="12.75" customHeight="1">
      <c r="M1130" s="361">
        <f>IF(ISNUMBER(SEARCH(ZAKL_DATA!$B$29,N1130)),MAX($M$2:M1129)+1,0)</f>
        <v>0</v>
      </c>
      <c r="N1130" s="343"/>
      <c r="O1130" s="341"/>
      <c r="P1130" s="362"/>
      <c r="Q1130" s="345" t="str">
        <f>IFERROR(VLOOKUP(ROWS($Q$3:Q1130),$M$3:$N$1699,2,0),"")</f>
        <v/>
      </c>
      <c r="S1130" t="str">
        <f>IF(ISNUMBER(SEARCH(ZAKL_DATA!$B$18,FU!$U1130)),U1130,"")</f>
        <v/>
      </c>
      <c r="T1130" t="str">
        <f t="array" ref="T1130">IFERROR(INDEX($S$3:$S$6255,SMALL(IF(ISNUMBER(SEARCH("",$S$3:$S$6255)),ROW($S$1:$S$6253),""),ROW(S1128))),"")</f>
        <v/>
      </c>
      <c r="U1130" t="s">
        <v>4777</v>
      </c>
      <c r="V1130">
        <v>537934</v>
      </c>
    </row>
    <row r="1131" spans="13:22" ht="12.75" customHeight="1">
      <c r="M1131" s="361">
        <f>IF(ISNUMBER(SEARCH(ZAKL_DATA!$B$29,N1131)),MAX($M$2:M1130)+1,0)</f>
        <v>0</v>
      </c>
      <c r="N1131" s="343"/>
      <c r="O1131" s="341"/>
      <c r="P1131" s="362"/>
      <c r="Q1131" s="345" t="str">
        <f>IFERROR(VLOOKUP(ROWS($Q$3:Q1131),$M$3:$N$1699,2,0),"")</f>
        <v/>
      </c>
      <c r="S1131" t="str">
        <f>IF(ISNUMBER(SEARCH(ZAKL_DATA!$B$18,FU!$U1131)),U1131,"")</f>
        <v/>
      </c>
      <c r="T1131" t="str">
        <f t="array" ref="T1131">IFERROR(INDEX($S$3:$S$6255,SMALL(IF(ISNUMBER(SEARCH("",$S$3:$S$6255)),ROW($S$1:$S$6253),""),ROW(S1129))),"")</f>
        <v/>
      </c>
      <c r="U1131" t="s">
        <v>4778</v>
      </c>
      <c r="V1131">
        <v>537942</v>
      </c>
    </row>
    <row r="1132" spans="13:22" ht="12.75" customHeight="1">
      <c r="M1132" s="361">
        <f>IF(ISNUMBER(SEARCH(ZAKL_DATA!$B$29,N1132)),MAX($M$2:M1131)+1,0)</f>
        <v>0</v>
      </c>
      <c r="N1132" s="343"/>
      <c r="O1132" s="341"/>
      <c r="P1132" s="362"/>
      <c r="Q1132" s="345" t="str">
        <f>IFERROR(VLOOKUP(ROWS($Q$3:Q1132),$M$3:$N$1699,2,0),"")</f>
        <v/>
      </c>
      <c r="S1132" t="str">
        <f>IF(ISNUMBER(SEARCH(ZAKL_DATA!$B$18,FU!$U1132)),U1132,"")</f>
        <v/>
      </c>
      <c r="T1132" t="str">
        <f t="array" ref="T1132">IFERROR(INDEX($S$3:$S$6255,SMALL(IF(ISNUMBER(SEARCH("",$S$3:$S$6255)),ROW($S$1:$S$6253),""),ROW(S1130))),"")</f>
        <v/>
      </c>
      <c r="U1132" t="s">
        <v>4779</v>
      </c>
      <c r="V1132">
        <v>537951</v>
      </c>
    </row>
    <row r="1133" spans="13:22" ht="12.75" customHeight="1">
      <c r="M1133" s="361">
        <f>IF(ISNUMBER(SEARCH(ZAKL_DATA!$B$29,N1133)),MAX($M$2:M1132)+1,0)</f>
        <v>0</v>
      </c>
      <c r="N1133" s="343"/>
      <c r="O1133" s="341"/>
      <c r="P1133" s="362"/>
      <c r="Q1133" s="345" t="str">
        <f>IFERROR(VLOOKUP(ROWS($Q$3:Q1133),$M$3:$N$1699,2,0),"")</f>
        <v/>
      </c>
      <c r="S1133" t="str">
        <f>IF(ISNUMBER(SEARCH(ZAKL_DATA!$B$18,FU!$U1133)),U1133,"")</f>
        <v/>
      </c>
      <c r="T1133" t="str">
        <f t="array" ref="T1133">IFERROR(INDEX($S$3:$S$6255,SMALL(IF(ISNUMBER(SEARCH("",$S$3:$S$6255)),ROW($S$1:$S$6253),""),ROW(S1131))),"")</f>
        <v/>
      </c>
      <c r="U1133" t="s">
        <v>4780</v>
      </c>
      <c r="V1133">
        <v>537969</v>
      </c>
    </row>
    <row r="1134" spans="13:22" ht="12.75" customHeight="1">
      <c r="M1134" s="361">
        <f>IF(ISNUMBER(SEARCH(ZAKL_DATA!$B$29,N1134)),MAX($M$2:M1133)+1,0)</f>
        <v>0</v>
      </c>
      <c r="N1134" s="343"/>
      <c r="O1134" s="341"/>
      <c r="P1134" s="362"/>
      <c r="Q1134" s="345" t="str">
        <f>IFERROR(VLOOKUP(ROWS($Q$3:Q1134),$M$3:$N$1699,2,0),"")</f>
        <v/>
      </c>
      <c r="S1134" t="str">
        <f>IF(ISNUMBER(SEARCH(ZAKL_DATA!$B$18,FU!$U1134)),U1134,"")</f>
        <v/>
      </c>
      <c r="T1134" t="str">
        <f t="array" ref="T1134">IFERROR(INDEX($S$3:$S$6255,SMALL(IF(ISNUMBER(SEARCH("",$S$3:$S$6255)),ROW($S$1:$S$6253),""),ROW(S1132))),"")</f>
        <v/>
      </c>
      <c r="U1134" t="s">
        <v>4781</v>
      </c>
      <c r="V1134">
        <v>537977</v>
      </c>
    </row>
    <row r="1135" spans="13:22" ht="12.75" customHeight="1">
      <c r="M1135" s="361">
        <f>IF(ISNUMBER(SEARCH(ZAKL_DATA!$B$29,N1135)),MAX($M$2:M1134)+1,0)</f>
        <v>0</v>
      </c>
      <c r="N1135" s="343"/>
      <c r="O1135" s="341"/>
      <c r="P1135" s="362"/>
      <c r="Q1135" s="345" t="str">
        <f>IFERROR(VLOOKUP(ROWS($Q$3:Q1135),$M$3:$N$1699,2,0),"")</f>
        <v/>
      </c>
      <c r="S1135" t="str">
        <f>IF(ISNUMBER(SEARCH(ZAKL_DATA!$B$18,FU!$U1135)),U1135,"")</f>
        <v/>
      </c>
      <c r="T1135" t="str">
        <f t="array" ref="T1135">IFERROR(INDEX($S$3:$S$6255,SMALL(IF(ISNUMBER(SEARCH("",$S$3:$S$6255)),ROW($S$1:$S$6253),""),ROW(S1133))),"")</f>
        <v/>
      </c>
      <c r="U1135" t="s">
        <v>4782</v>
      </c>
      <c r="V1135">
        <v>537985</v>
      </c>
    </row>
    <row r="1136" spans="13:22" ht="12.75" customHeight="1">
      <c r="M1136" s="361">
        <f>IF(ISNUMBER(SEARCH(ZAKL_DATA!$B$29,N1136)),MAX($M$2:M1135)+1,0)</f>
        <v>0</v>
      </c>
      <c r="N1136" s="343"/>
      <c r="O1136" s="341"/>
      <c r="P1136" s="362"/>
      <c r="Q1136" s="345" t="str">
        <f>IFERROR(VLOOKUP(ROWS($Q$3:Q1136),$M$3:$N$1699,2,0),"")</f>
        <v/>
      </c>
      <c r="S1136" t="str">
        <f>IF(ISNUMBER(SEARCH(ZAKL_DATA!$B$18,FU!$U1136)),U1136,"")</f>
        <v/>
      </c>
      <c r="T1136" t="str">
        <f t="array" ref="T1136">IFERROR(INDEX($S$3:$S$6255,SMALL(IF(ISNUMBER(SEARCH("",$S$3:$S$6255)),ROW($S$1:$S$6253),""),ROW(S1134))),"")</f>
        <v/>
      </c>
      <c r="U1136" t="s">
        <v>4783</v>
      </c>
      <c r="V1136">
        <v>537993</v>
      </c>
    </row>
    <row r="1137" spans="13:22" ht="12.75" customHeight="1">
      <c r="M1137" s="361">
        <f>IF(ISNUMBER(SEARCH(ZAKL_DATA!$B$29,N1137)),MAX($M$2:M1136)+1,0)</f>
        <v>0</v>
      </c>
      <c r="N1137" s="343"/>
      <c r="O1137" s="341"/>
      <c r="P1137" s="362"/>
      <c r="Q1137" s="345" t="str">
        <f>IFERROR(VLOOKUP(ROWS($Q$3:Q1137),$M$3:$N$1699,2,0),"")</f>
        <v/>
      </c>
      <c r="S1137" t="str">
        <f>IF(ISNUMBER(SEARCH(ZAKL_DATA!$B$18,FU!$U1137)),U1137,"")</f>
        <v/>
      </c>
      <c r="T1137" t="str">
        <f t="array" ref="T1137">IFERROR(INDEX($S$3:$S$6255,SMALL(IF(ISNUMBER(SEARCH("",$S$3:$S$6255)),ROW($S$1:$S$6253),""),ROW(S1135))),"")</f>
        <v/>
      </c>
      <c r="U1137" t="s">
        <v>4784</v>
      </c>
      <c r="V1137">
        <v>538001</v>
      </c>
    </row>
    <row r="1138" spans="13:22" ht="12.75" customHeight="1">
      <c r="M1138" s="361">
        <f>IF(ISNUMBER(SEARCH(ZAKL_DATA!$B$29,N1138)),MAX($M$2:M1137)+1,0)</f>
        <v>0</v>
      </c>
      <c r="N1138" s="343"/>
      <c r="O1138" s="341"/>
      <c r="P1138" s="362"/>
      <c r="Q1138" s="345" t="str">
        <f>IFERROR(VLOOKUP(ROWS($Q$3:Q1138),$M$3:$N$1699,2,0),"")</f>
        <v/>
      </c>
      <c r="S1138" t="str">
        <f>IF(ISNUMBER(SEARCH(ZAKL_DATA!$B$18,FU!$U1138)),U1138,"")</f>
        <v/>
      </c>
      <c r="T1138" t="str">
        <f t="array" ref="T1138">IFERROR(INDEX($S$3:$S$6255,SMALL(IF(ISNUMBER(SEARCH("",$S$3:$S$6255)),ROW($S$1:$S$6253),""),ROW(S1136))),"")</f>
        <v/>
      </c>
      <c r="U1138" t="s">
        <v>4785</v>
      </c>
      <c r="V1138">
        <v>538019</v>
      </c>
    </row>
    <row r="1139" spans="13:22" ht="12.75" customHeight="1">
      <c r="M1139" s="361">
        <f>IF(ISNUMBER(SEARCH(ZAKL_DATA!$B$29,N1139)),MAX($M$2:M1138)+1,0)</f>
        <v>0</v>
      </c>
      <c r="N1139" s="343"/>
      <c r="O1139" s="341"/>
      <c r="P1139" s="362"/>
      <c r="Q1139" s="345" t="str">
        <f>IFERROR(VLOOKUP(ROWS($Q$3:Q1139),$M$3:$N$1699,2,0),"")</f>
        <v/>
      </c>
      <c r="S1139" t="str">
        <f>IF(ISNUMBER(SEARCH(ZAKL_DATA!$B$18,FU!$U1139)),U1139,"")</f>
        <v/>
      </c>
      <c r="T1139" t="str">
        <f t="array" ref="T1139">IFERROR(INDEX($S$3:$S$6255,SMALL(IF(ISNUMBER(SEARCH("",$S$3:$S$6255)),ROW($S$1:$S$6253),""),ROW(S1137))),"")</f>
        <v/>
      </c>
      <c r="U1139" t="s">
        <v>4785</v>
      </c>
      <c r="V1139">
        <v>538027</v>
      </c>
    </row>
    <row r="1140" spans="13:22" ht="12.75" customHeight="1">
      <c r="M1140" s="361">
        <f>IF(ISNUMBER(SEARCH(ZAKL_DATA!$B$29,N1140)),MAX($M$2:M1139)+1,0)</f>
        <v>0</v>
      </c>
      <c r="N1140" s="343"/>
      <c r="O1140" s="341"/>
      <c r="P1140" s="362"/>
      <c r="Q1140" s="345" t="str">
        <f>IFERROR(VLOOKUP(ROWS($Q$3:Q1140),$M$3:$N$1699,2,0),"")</f>
        <v/>
      </c>
      <c r="S1140" t="str">
        <f>IF(ISNUMBER(SEARCH(ZAKL_DATA!$B$18,FU!$U1140)),U1140,"")</f>
        <v/>
      </c>
      <c r="T1140" t="str">
        <f t="array" ref="T1140">IFERROR(INDEX($S$3:$S$6255,SMALL(IF(ISNUMBER(SEARCH("",$S$3:$S$6255)),ROW($S$1:$S$6253),""),ROW(S1138))),"")</f>
        <v/>
      </c>
      <c r="U1140" t="s">
        <v>4786</v>
      </c>
      <c r="V1140">
        <v>538035</v>
      </c>
    </row>
    <row r="1141" spans="13:22" ht="12.75" customHeight="1">
      <c r="M1141" s="361">
        <f>IF(ISNUMBER(SEARCH(ZAKL_DATA!$B$29,N1141)),MAX($M$2:M1140)+1,0)</f>
        <v>0</v>
      </c>
      <c r="N1141" s="343"/>
      <c r="O1141" s="341"/>
      <c r="P1141" s="362"/>
      <c r="Q1141" s="345" t="str">
        <f>IFERROR(VLOOKUP(ROWS($Q$3:Q1141),$M$3:$N$1699,2,0),"")</f>
        <v/>
      </c>
      <c r="S1141" t="str">
        <f>IF(ISNUMBER(SEARCH(ZAKL_DATA!$B$18,FU!$U1141)),U1141,"")</f>
        <v/>
      </c>
      <c r="T1141" t="str">
        <f t="array" ref="T1141">IFERROR(INDEX($S$3:$S$6255,SMALL(IF(ISNUMBER(SEARCH("",$S$3:$S$6255)),ROW($S$1:$S$6253),""),ROW(S1139))),"")</f>
        <v/>
      </c>
      <c r="U1141" t="s">
        <v>4787</v>
      </c>
      <c r="V1141">
        <v>538043</v>
      </c>
    </row>
    <row r="1142" spans="13:22" ht="12.75" customHeight="1">
      <c r="M1142" s="361">
        <f>IF(ISNUMBER(SEARCH(ZAKL_DATA!$B$29,N1142)),MAX($M$2:M1141)+1,0)</f>
        <v>0</v>
      </c>
      <c r="N1142" s="343"/>
      <c r="O1142" s="341"/>
      <c r="P1142" s="362"/>
      <c r="Q1142" s="345" t="str">
        <f>IFERROR(VLOOKUP(ROWS($Q$3:Q1142),$M$3:$N$1699,2,0),"")</f>
        <v/>
      </c>
      <c r="S1142" t="str">
        <f>IF(ISNUMBER(SEARCH(ZAKL_DATA!$B$18,FU!$U1142)),U1142,"")</f>
        <v/>
      </c>
      <c r="T1142" t="str">
        <f t="array" ref="T1142">IFERROR(INDEX($S$3:$S$6255,SMALL(IF(ISNUMBER(SEARCH("",$S$3:$S$6255)),ROW($S$1:$S$6253),""),ROW(S1140))),"")</f>
        <v/>
      </c>
      <c r="U1142" t="s">
        <v>4788</v>
      </c>
      <c r="V1142">
        <v>538051</v>
      </c>
    </row>
    <row r="1143" spans="13:22" ht="12.75" customHeight="1">
      <c r="M1143" s="361">
        <f>IF(ISNUMBER(SEARCH(ZAKL_DATA!$B$29,N1143)),MAX($M$2:M1142)+1,0)</f>
        <v>0</v>
      </c>
      <c r="N1143" s="343"/>
      <c r="O1143" s="341"/>
      <c r="P1143" s="362"/>
      <c r="Q1143" s="345" t="str">
        <f>IFERROR(VLOOKUP(ROWS($Q$3:Q1143),$M$3:$N$1699,2,0),"")</f>
        <v/>
      </c>
      <c r="S1143" t="str">
        <f>IF(ISNUMBER(SEARCH(ZAKL_DATA!$B$18,FU!$U1143)),U1143,"")</f>
        <v/>
      </c>
      <c r="T1143" t="str">
        <f t="array" ref="T1143">IFERROR(INDEX($S$3:$S$6255,SMALL(IF(ISNUMBER(SEARCH("",$S$3:$S$6255)),ROW($S$1:$S$6253),""),ROW(S1141))),"")</f>
        <v/>
      </c>
      <c r="U1143" t="s">
        <v>4788</v>
      </c>
      <c r="V1143">
        <v>538086</v>
      </c>
    </row>
    <row r="1144" spans="13:22" ht="12.75" customHeight="1">
      <c r="M1144" s="361">
        <f>IF(ISNUMBER(SEARCH(ZAKL_DATA!$B$29,N1144)),MAX($M$2:M1143)+1,0)</f>
        <v>0</v>
      </c>
      <c r="N1144" s="343"/>
      <c r="O1144" s="341"/>
      <c r="P1144" s="362"/>
      <c r="Q1144" s="345" t="str">
        <f>IFERROR(VLOOKUP(ROWS($Q$3:Q1144),$M$3:$N$1699,2,0),"")</f>
        <v/>
      </c>
      <c r="S1144" t="str">
        <f>IF(ISNUMBER(SEARCH(ZAKL_DATA!$B$18,FU!$U1144)),U1144,"")</f>
        <v/>
      </c>
      <c r="T1144" t="str">
        <f t="array" ref="T1144">IFERROR(INDEX($S$3:$S$6255,SMALL(IF(ISNUMBER(SEARCH("",$S$3:$S$6255)),ROW($S$1:$S$6253),""),ROW(S1142))),"")</f>
        <v/>
      </c>
      <c r="U1144" t="s">
        <v>4789</v>
      </c>
      <c r="V1144">
        <v>538094</v>
      </c>
    </row>
    <row r="1145" spans="13:22" ht="12.75" customHeight="1">
      <c r="M1145" s="361">
        <f>IF(ISNUMBER(SEARCH(ZAKL_DATA!$B$29,N1145)),MAX($M$2:M1144)+1,0)</f>
        <v>0</v>
      </c>
      <c r="N1145" s="343"/>
      <c r="O1145" s="341"/>
      <c r="P1145" s="362"/>
      <c r="Q1145" s="345" t="str">
        <f>IFERROR(VLOOKUP(ROWS($Q$3:Q1145),$M$3:$N$1699,2,0),"")</f>
        <v/>
      </c>
      <c r="S1145" t="str">
        <f>IF(ISNUMBER(SEARCH(ZAKL_DATA!$B$18,FU!$U1145)),U1145,"")</f>
        <v/>
      </c>
      <c r="T1145" t="str">
        <f t="array" ref="T1145">IFERROR(INDEX($S$3:$S$6255,SMALL(IF(ISNUMBER(SEARCH("",$S$3:$S$6255)),ROW($S$1:$S$6253),""),ROW(S1143))),"")</f>
        <v/>
      </c>
      <c r="U1145" t="s">
        <v>4790</v>
      </c>
      <c r="V1145">
        <v>538108</v>
      </c>
    </row>
    <row r="1146" spans="13:22" ht="12.75" customHeight="1">
      <c r="M1146" s="361">
        <f>IF(ISNUMBER(SEARCH(ZAKL_DATA!$B$29,N1146)),MAX($M$2:M1145)+1,0)</f>
        <v>0</v>
      </c>
      <c r="N1146" s="343"/>
      <c r="O1146" s="341"/>
      <c r="P1146" s="362"/>
      <c r="Q1146" s="345" t="str">
        <f>IFERROR(VLOOKUP(ROWS($Q$3:Q1146),$M$3:$N$1699,2,0),"")</f>
        <v/>
      </c>
      <c r="S1146" t="str">
        <f>IF(ISNUMBER(SEARCH(ZAKL_DATA!$B$18,FU!$U1146)),U1146,"")</f>
        <v/>
      </c>
      <c r="T1146" t="str">
        <f t="array" ref="T1146">IFERROR(INDEX($S$3:$S$6255,SMALL(IF(ISNUMBER(SEARCH("",$S$3:$S$6255)),ROW($S$1:$S$6253),""),ROW(S1144))),"")</f>
        <v/>
      </c>
      <c r="U1146" t="s">
        <v>4791</v>
      </c>
      <c r="V1146">
        <v>538116</v>
      </c>
    </row>
    <row r="1147" spans="13:22" ht="12.75" customHeight="1">
      <c r="M1147" s="361">
        <f>IF(ISNUMBER(SEARCH(ZAKL_DATA!$B$29,N1147)),MAX($M$2:M1146)+1,0)</f>
        <v>0</v>
      </c>
      <c r="N1147" s="343"/>
      <c r="O1147" s="341"/>
      <c r="P1147" s="362"/>
      <c r="Q1147" s="345" t="str">
        <f>IFERROR(VLOOKUP(ROWS($Q$3:Q1147),$M$3:$N$1699,2,0),"")</f>
        <v/>
      </c>
      <c r="S1147" t="str">
        <f>IF(ISNUMBER(SEARCH(ZAKL_DATA!$B$18,FU!$U1147)),U1147,"")</f>
        <v/>
      </c>
      <c r="T1147" t="str">
        <f t="array" ref="T1147">IFERROR(INDEX($S$3:$S$6255,SMALL(IF(ISNUMBER(SEARCH("",$S$3:$S$6255)),ROW($S$1:$S$6253),""),ROW(S1145))),"")</f>
        <v/>
      </c>
      <c r="U1147" t="s">
        <v>4792</v>
      </c>
      <c r="V1147">
        <v>538132</v>
      </c>
    </row>
    <row r="1148" spans="13:22" ht="12.75" customHeight="1">
      <c r="M1148" s="361">
        <f>IF(ISNUMBER(SEARCH(ZAKL_DATA!$B$29,N1148)),MAX($M$2:M1147)+1,0)</f>
        <v>0</v>
      </c>
      <c r="N1148" s="343"/>
      <c r="O1148" s="341"/>
      <c r="P1148" s="362"/>
      <c r="Q1148" s="345" t="str">
        <f>IFERROR(VLOOKUP(ROWS($Q$3:Q1148),$M$3:$N$1699,2,0),"")</f>
        <v/>
      </c>
      <c r="S1148" t="str">
        <f>IF(ISNUMBER(SEARCH(ZAKL_DATA!$B$18,FU!$U1148)),U1148,"")</f>
        <v/>
      </c>
      <c r="T1148" t="str">
        <f t="array" ref="T1148">IFERROR(INDEX($S$3:$S$6255,SMALL(IF(ISNUMBER(SEARCH("",$S$3:$S$6255)),ROW($S$1:$S$6253),""),ROW(S1146))),"")</f>
        <v/>
      </c>
      <c r="U1148" t="s">
        <v>4793</v>
      </c>
      <c r="V1148">
        <v>538141</v>
      </c>
    </row>
    <row r="1149" spans="13:22" ht="12.75" customHeight="1">
      <c r="M1149" s="361">
        <f>IF(ISNUMBER(SEARCH(ZAKL_DATA!$B$29,N1149)),MAX($M$2:M1148)+1,0)</f>
        <v>0</v>
      </c>
      <c r="N1149" s="343"/>
      <c r="O1149" s="341"/>
      <c r="P1149" s="362"/>
      <c r="Q1149" s="345" t="str">
        <f>IFERROR(VLOOKUP(ROWS($Q$3:Q1149),$M$3:$N$1699,2,0),"")</f>
        <v/>
      </c>
      <c r="S1149" t="str">
        <f>IF(ISNUMBER(SEARCH(ZAKL_DATA!$B$18,FU!$U1149)),U1149,"")</f>
        <v/>
      </c>
      <c r="T1149" t="str">
        <f t="array" ref="T1149">IFERROR(INDEX($S$3:$S$6255,SMALL(IF(ISNUMBER(SEARCH("",$S$3:$S$6255)),ROW($S$1:$S$6253),""),ROW(S1147))),"")</f>
        <v/>
      </c>
      <c r="U1149" t="s">
        <v>4794</v>
      </c>
      <c r="V1149">
        <v>538159</v>
      </c>
    </row>
    <row r="1150" spans="13:22" ht="12.75" customHeight="1">
      <c r="M1150" s="361">
        <f>IF(ISNUMBER(SEARCH(ZAKL_DATA!$B$29,N1150)),MAX($M$2:M1149)+1,0)</f>
        <v>0</v>
      </c>
      <c r="N1150" s="343"/>
      <c r="O1150" s="341"/>
      <c r="P1150" s="362"/>
      <c r="Q1150" s="345" t="str">
        <f>IFERROR(VLOOKUP(ROWS($Q$3:Q1150),$M$3:$N$1699,2,0),"")</f>
        <v/>
      </c>
      <c r="S1150" t="str">
        <f>IF(ISNUMBER(SEARCH(ZAKL_DATA!$B$18,FU!$U1150)),U1150,"")</f>
        <v/>
      </c>
      <c r="T1150" t="str">
        <f t="array" ref="T1150">IFERROR(INDEX($S$3:$S$6255,SMALL(IF(ISNUMBER(SEARCH("",$S$3:$S$6255)),ROW($S$1:$S$6253),""),ROW(S1148))),"")</f>
        <v/>
      </c>
      <c r="U1150" t="s">
        <v>4795</v>
      </c>
      <c r="V1150">
        <v>538167</v>
      </c>
    </row>
    <row r="1151" spans="13:22" ht="12.75" customHeight="1">
      <c r="M1151" s="361">
        <f>IF(ISNUMBER(SEARCH(ZAKL_DATA!$B$29,N1151)),MAX($M$2:M1150)+1,0)</f>
        <v>0</v>
      </c>
      <c r="N1151" s="343"/>
      <c r="O1151" s="341"/>
      <c r="P1151" s="362"/>
      <c r="Q1151" s="345" t="str">
        <f>IFERROR(VLOOKUP(ROWS($Q$3:Q1151),$M$3:$N$1699,2,0),"")</f>
        <v/>
      </c>
      <c r="S1151" t="str">
        <f>IF(ISNUMBER(SEARCH(ZAKL_DATA!$B$18,FU!$U1151)),U1151,"")</f>
        <v/>
      </c>
      <c r="T1151" t="str">
        <f t="array" ref="T1151">IFERROR(INDEX($S$3:$S$6255,SMALL(IF(ISNUMBER(SEARCH("",$S$3:$S$6255)),ROW($S$1:$S$6253),""),ROW(S1149))),"")</f>
        <v/>
      </c>
      <c r="U1151" t="s">
        <v>4796</v>
      </c>
      <c r="V1151">
        <v>538183</v>
      </c>
    </row>
    <row r="1152" spans="13:22" ht="12.75" customHeight="1">
      <c r="M1152" s="361">
        <f>IF(ISNUMBER(SEARCH(ZAKL_DATA!$B$29,N1152)),MAX($M$2:M1151)+1,0)</f>
        <v>0</v>
      </c>
      <c r="N1152" s="343"/>
      <c r="O1152" s="341"/>
      <c r="P1152" s="362"/>
      <c r="Q1152" s="345" t="str">
        <f>IFERROR(VLOOKUP(ROWS($Q$3:Q1152),$M$3:$N$1699,2,0),"")</f>
        <v/>
      </c>
      <c r="S1152" t="str">
        <f>IF(ISNUMBER(SEARCH(ZAKL_DATA!$B$18,FU!$U1152)),U1152,"")</f>
        <v/>
      </c>
      <c r="T1152" t="str">
        <f t="array" ref="T1152">IFERROR(INDEX($S$3:$S$6255,SMALL(IF(ISNUMBER(SEARCH("",$S$3:$S$6255)),ROW($S$1:$S$6253),""),ROW(S1150))),"")</f>
        <v/>
      </c>
      <c r="U1152" t="s">
        <v>4797</v>
      </c>
      <c r="V1152">
        <v>538191</v>
      </c>
    </row>
    <row r="1153" spans="13:22" ht="12.75" customHeight="1">
      <c r="M1153" s="361">
        <f>IF(ISNUMBER(SEARCH(ZAKL_DATA!$B$29,N1153)),MAX($M$2:M1152)+1,0)</f>
        <v>0</v>
      </c>
      <c r="N1153" s="343"/>
      <c r="O1153" s="341"/>
      <c r="P1153" s="362"/>
      <c r="Q1153" s="345" t="str">
        <f>IFERROR(VLOOKUP(ROWS($Q$3:Q1153),$M$3:$N$1699,2,0),"")</f>
        <v/>
      </c>
      <c r="S1153" t="str">
        <f>IF(ISNUMBER(SEARCH(ZAKL_DATA!$B$18,FU!$U1153)),U1153,"")</f>
        <v/>
      </c>
      <c r="T1153" t="str">
        <f t="array" ref="T1153">IFERROR(INDEX($S$3:$S$6255,SMALL(IF(ISNUMBER(SEARCH("",$S$3:$S$6255)),ROW($S$1:$S$6253),""),ROW(S1151))),"")</f>
        <v/>
      </c>
      <c r="U1153" t="s">
        <v>4797</v>
      </c>
      <c r="V1153">
        <v>538221</v>
      </c>
    </row>
    <row r="1154" spans="13:22" ht="12.75" customHeight="1">
      <c r="M1154" s="361">
        <f>IF(ISNUMBER(SEARCH(ZAKL_DATA!$B$29,N1154)),MAX($M$2:M1153)+1,0)</f>
        <v>0</v>
      </c>
      <c r="N1154" s="343"/>
      <c r="O1154" s="341"/>
      <c r="P1154" s="362"/>
      <c r="Q1154" s="345" t="str">
        <f>IFERROR(VLOOKUP(ROWS($Q$3:Q1154),$M$3:$N$1699,2,0),"")</f>
        <v/>
      </c>
      <c r="S1154" t="str">
        <f>IF(ISNUMBER(SEARCH(ZAKL_DATA!$B$18,FU!$U1154)),U1154,"")</f>
        <v/>
      </c>
      <c r="T1154" t="str">
        <f t="array" ref="T1154">IFERROR(INDEX($S$3:$S$6255,SMALL(IF(ISNUMBER(SEARCH("",$S$3:$S$6255)),ROW($S$1:$S$6253),""),ROW(S1152))),"")</f>
        <v/>
      </c>
      <c r="U1154" t="s">
        <v>4798</v>
      </c>
      <c r="V1154">
        <v>538230</v>
      </c>
    </row>
    <row r="1155" spans="13:22" ht="12.75" customHeight="1">
      <c r="M1155" s="361">
        <f>IF(ISNUMBER(SEARCH(ZAKL_DATA!$B$29,N1155)),MAX($M$2:M1154)+1,0)</f>
        <v>0</v>
      </c>
      <c r="N1155" s="343"/>
      <c r="O1155" s="341"/>
      <c r="P1155" s="362"/>
      <c r="Q1155" s="345" t="str">
        <f>IFERROR(VLOOKUP(ROWS($Q$3:Q1155),$M$3:$N$1699,2,0),"")</f>
        <v/>
      </c>
      <c r="S1155" t="str">
        <f>IF(ISNUMBER(SEARCH(ZAKL_DATA!$B$18,FU!$U1155)),U1155,"")</f>
        <v/>
      </c>
      <c r="T1155" t="str">
        <f t="array" ref="T1155">IFERROR(INDEX($S$3:$S$6255,SMALL(IF(ISNUMBER(SEARCH("",$S$3:$S$6255)),ROW($S$1:$S$6253),""),ROW(S1153))),"")</f>
        <v/>
      </c>
      <c r="U1155" t="s">
        <v>4799</v>
      </c>
      <c r="V1155">
        <v>538248</v>
      </c>
    </row>
    <row r="1156" spans="13:22" ht="12.75" customHeight="1">
      <c r="M1156" s="361">
        <f>IF(ISNUMBER(SEARCH(ZAKL_DATA!$B$29,N1156)),MAX($M$2:M1155)+1,0)</f>
        <v>0</v>
      </c>
      <c r="N1156" s="343"/>
      <c r="O1156" s="341"/>
      <c r="P1156" s="362"/>
      <c r="Q1156" s="345" t="str">
        <f>IFERROR(VLOOKUP(ROWS($Q$3:Q1156),$M$3:$N$1699,2,0),"")</f>
        <v/>
      </c>
      <c r="S1156" t="str">
        <f>IF(ISNUMBER(SEARCH(ZAKL_DATA!$B$18,FU!$U1156)),U1156,"")</f>
        <v/>
      </c>
      <c r="T1156" t="str">
        <f t="array" ref="T1156">IFERROR(INDEX($S$3:$S$6255,SMALL(IF(ISNUMBER(SEARCH("",$S$3:$S$6255)),ROW($S$1:$S$6253),""),ROW(S1154))),"")</f>
        <v/>
      </c>
      <c r="U1156" t="s">
        <v>4800</v>
      </c>
      <c r="V1156">
        <v>538256</v>
      </c>
    </row>
    <row r="1157" spans="13:22" ht="12.75" customHeight="1">
      <c r="M1157" s="361">
        <f>IF(ISNUMBER(SEARCH(ZAKL_DATA!$B$29,N1157)),MAX($M$2:M1156)+1,0)</f>
        <v>0</v>
      </c>
      <c r="N1157" s="343"/>
      <c r="O1157" s="341"/>
      <c r="P1157" s="362"/>
      <c r="Q1157" s="345" t="str">
        <f>IFERROR(VLOOKUP(ROWS($Q$3:Q1157),$M$3:$N$1699,2,0),"")</f>
        <v/>
      </c>
      <c r="S1157" t="str">
        <f>IF(ISNUMBER(SEARCH(ZAKL_DATA!$B$18,FU!$U1157)),U1157,"")</f>
        <v/>
      </c>
      <c r="T1157" t="str">
        <f t="array" ref="T1157">IFERROR(INDEX($S$3:$S$6255,SMALL(IF(ISNUMBER(SEARCH("",$S$3:$S$6255)),ROW($S$1:$S$6253),""),ROW(S1155))),"")</f>
        <v/>
      </c>
      <c r="U1157" t="s">
        <v>4801</v>
      </c>
      <c r="V1157">
        <v>538264</v>
      </c>
    </row>
    <row r="1158" spans="13:22" ht="12.75" customHeight="1">
      <c r="M1158" s="361">
        <f>IF(ISNUMBER(SEARCH(ZAKL_DATA!$B$29,N1158)),MAX($M$2:M1157)+1,0)</f>
        <v>0</v>
      </c>
      <c r="N1158" s="343"/>
      <c r="O1158" s="341"/>
      <c r="P1158" s="362"/>
      <c r="Q1158" s="345" t="str">
        <f>IFERROR(VLOOKUP(ROWS($Q$3:Q1158),$M$3:$N$1699,2,0),"")</f>
        <v/>
      </c>
      <c r="S1158" t="str">
        <f>IF(ISNUMBER(SEARCH(ZAKL_DATA!$B$18,FU!$U1158)),U1158,"")</f>
        <v/>
      </c>
      <c r="T1158" t="str">
        <f t="array" ref="T1158">IFERROR(INDEX($S$3:$S$6255,SMALL(IF(ISNUMBER(SEARCH("",$S$3:$S$6255)),ROW($S$1:$S$6253),""),ROW(S1156))),"")</f>
        <v/>
      </c>
      <c r="U1158" t="s">
        <v>4802</v>
      </c>
      <c r="V1158">
        <v>538272</v>
      </c>
    </row>
    <row r="1159" spans="13:22" ht="12.75" customHeight="1">
      <c r="M1159" s="361">
        <f>IF(ISNUMBER(SEARCH(ZAKL_DATA!$B$29,N1159)),MAX($M$2:M1158)+1,0)</f>
        <v>0</v>
      </c>
      <c r="N1159" s="343"/>
      <c r="O1159" s="341"/>
      <c r="P1159" s="362"/>
      <c r="Q1159" s="345" t="str">
        <f>IFERROR(VLOOKUP(ROWS($Q$3:Q1159),$M$3:$N$1699,2,0),"")</f>
        <v/>
      </c>
      <c r="S1159" t="str">
        <f>IF(ISNUMBER(SEARCH(ZAKL_DATA!$B$18,FU!$U1159)),U1159,"")</f>
        <v/>
      </c>
      <c r="T1159" t="str">
        <f t="array" ref="T1159">IFERROR(INDEX($S$3:$S$6255,SMALL(IF(ISNUMBER(SEARCH("",$S$3:$S$6255)),ROW($S$1:$S$6253),""),ROW(S1157))),"")</f>
        <v/>
      </c>
      <c r="U1159" t="s">
        <v>4803</v>
      </c>
      <c r="V1159">
        <v>538281</v>
      </c>
    </row>
    <row r="1160" spans="13:22" ht="12.75" customHeight="1">
      <c r="M1160" s="361">
        <f>IF(ISNUMBER(SEARCH(ZAKL_DATA!$B$29,N1160)),MAX($M$2:M1159)+1,0)</f>
        <v>0</v>
      </c>
      <c r="N1160" s="343"/>
      <c r="O1160" s="341"/>
      <c r="P1160" s="362"/>
      <c r="Q1160" s="345" t="str">
        <f>IFERROR(VLOOKUP(ROWS($Q$3:Q1160),$M$3:$N$1699,2,0),"")</f>
        <v/>
      </c>
      <c r="S1160" t="str">
        <f>IF(ISNUMBER(SEARCH(ZAKL_DATA!$B$18,FU!$U1160)),U1160,"")</f>
        <v/>
      </c>
      <c r="T1160" t="str">
        <f t="array" ref="T1160">IFERROR(INDEX($S$3:$S$6255,SMALL(IF(ISNUMBER(SEARCH("",$S$3:$S$6255)),ROW($S$1:$S$6253),""),ROW(S1158))),"")</f>
        <v/>
      </c>
      <c r="U1160" t="s">
        <v>4803</v>
      </c>
      <c r="V1160">
        <v>538299</v>
      </c>
    </row>
    <row r="1161" spans="13:22" ht="12.75" customHeight="1">
      <c r="M1161" s="361">
        <f>IF(ISNUMBER(SEARCH(ZAKL_DATA!$B$29,N1161)),MAX($M$2:M1160)+1,0)</f>
        <v>0</v>
      </c>
      <c r="N1161" s="343"/>
      <c r="O1161" s="341"/>
      <c r="P1161" s="362"/>
      <c r="Q1161" s="345" t="str">
        <f>IFERROR(VLOOKUP(ROWS($Q$3:Q1161),$M$3:$N$1699,2,0),"")</f>
        <v/>
      </c>
      <c r="S1161" t="str">
        <f>IF(ISNUMBER(SEARCH(ZAKL_DATA!$B$18,FU!$U1161)),U1161,"")</f>
        <v/>
      </c>
      <c r="T1161" t="str">
        <f t="array" ref="T1161">IFERROR(INDEX($S$3:$S$6255,SMALL(IF(ISNUMBER(SEARCH("",$S$3:$S$6255)),ROW($S$1:$S$6253),""),ROW(S1159))),"")</f>
        <v/>
      </c>
      <c r="U1161" t="s">
        <v>4803</v>
      </c>
      <c r="V1161">
        <v>538311</v>
      </c>
    </row>
    <row r="1162" spans="13:22" ht="12.75" customHeight="1">
      <c r="M1162" s="361">
        <f>IF(ISNUMBER(SEARCH(ZAKL_DATA!$B$29,N1162)),MAX($M$2:M1161)+1,0)</f>
        <v>0</v>
      </c>
      <c r="N1162" s="343"/>
      <c r="O1162" s="341"/>
      <c r="P1162" s="362"/>
      <c r="Q1162" s="345" t="str">
        <f>IFERROR(VLOOKUP(ROWS($Q$3:Q1162),$M$3:$N$1699,2,0),"")</f>
        <v/>
      </c>
      <c r="S1162" t="str">
        <f>IF(ISNUMBER(SEARCH(ZAKL_DATA!$B$18,FU!$U1162)),U1162,"")</f>
        <v/>
      </c>
      <c r="T1162" t="str">
        <f t="array" ref="T1162">IFERROR(INDEX($S$3:$S$6255,SMALL(IF(ISNUMBER(SEARCH("",$S$3:$S$6255)),ROW($S$1:$S$6253),""),ROW(S1160))),"")</f>
        <v/>
      </c>
      <c r="U1162" t="s">
        <v>4804</v>
      </c>
      <c r="V1162">
        <v>538329</v>
      </c>
    </row>
    <row r="1163" spans="13:22" ht="12.75" customHeight="1">
      <c r="M1163" s="361">
        <f>IF(ISNUMBER(SEARCH(ZAKL_DATA!$B$29,N1163)),MAX($M$2:M1162)+1,0)</f>
        <v>0</v>
      </c>
      <c r="N1163" s="343"/>
      <c r="O1163" s="341"/>
      <c r="P1163" s="362"/>
      <c r="Q1163" s="345" t="str">
        <f>IFERROR(VLOOKUP(ROWS($Q$3:Q1163),$M$3:$N$1699,2,0),"")</f>
        <v/>
      </c>
      <c r="S1163" t="str">
        <f>IF(ISNUMBER(SEARCH(ZAKL_DATA!$B$18,FU!$U1163)),U1163,"")</f>
        <v/>
      </c>
      <c r="T1163" t="str">
        <f t="array" ref="T1163">IFERROR(INDEX($S$3:$S$6255,SMALL(IF(ISNUMBER(SEARCH("",$S$3:$S$6255)),ROW($S$1:$S$6253),""),ROW(S1161))),"")</f>
        <v/>
      </c>
      <c r="U1163" t="s">
        <v>4805</v>
      </c>
      <c r="V1163">
        <v>538337</v>
      </c>
    </row>
    <row r="1164" spans="13:22" ht="12.75" customHeight="1">
      <c r="M1164" s="361">
        <f>IF(ISNUMBER(SEARCH(ZAKL_DATA!$B$29,N1164)),MAX($M$2:M1163)+1,0)</f>
        <v>0</v>
      </c>
      <c r="N1164" s="343"/>
      <c r="O1164" s="341"/>
      <c r="P1164" s="362"/>
      <c r="Q1164" s="345" t="str">
        <f>IFERROR(VLOOKUP(ROWS($Q$3:Q1164),$M$3:$N$1699,2,0),"")</f>
        <v/>
      </c>
      <c r="S1164" t="str">
        <f>IF(ISNUMBER(SEARCH(ZAKL_DATA!$B$18,FU!$U1164)),U1164,"")</f>
        <v/>
      </c>
      <c r="T1164" t="str">
        <f t="array" ref="T1164">IFERROR(INDEX($S$3:$S$6255,SMALL(IF(ISNUMBER(SEARCH("",$S$3:$S$6255)),ROW($S$1:$S$6253),""),ROW(S1162))),"")</f>
        <v/>
      </c>
      <c r="U1164" t="s">
        <v>4806</v>
      </c>
      <c r="V1164">
        <v>538345</v>
      </c>
    </row>
    <row r="1165" spans="13:22" ht="12.75" customHeight="1">
      <c r="M1165" s="361">
        <f>IF(ISNUMBER(SEARCH(ZAKL_DATA!$B$29,N1165)),MAX($M$2:M1164)+1,0)</f>
        <v>0</v>
      </c>
      <c r="N1165" s="343"/>
      <c r="O1165" s="341"/>
      <c r="P1165" s="362"/>
      <c r="Q1165" s="345" t="str">
        <f>IFERROR(VLOOKUP(ROWS($Q$3:Q1165),$M$3:$N$1699,2,0),"")</f>
        <v/>
      </c>
      <c r="S1165" t="str">
        <f>IF(ISNUMBER(SEARCH(ZAKL_DATA!$B$18,FU!$U1165)),U1165,"")</f>
        <v/>
      </c>
      <c r="T1165" t="str">
        <f t="array" ref="T1165">IFERROR(INDEX($S$3:$S$6255,SMALL(IF(ISNUMBER(SEARCH("",$S$3:$S$6255)),ROW($S$1:$S$6253),""),ROW(S1163))),"")</f>
        <v/>
      </c>
      <c r="U1165" t="s">
        <v>4807</v>
      </c>
      <c r="V1165">
        <v>538370</v>
      </c>
    </row>
    <row r="1166" spans="13:22" ht="12.75" customHeight="1">
      <c r="M1166" s="361">
        <f>IF(ISNUMBER(SEARCH(ZAKL_DATA!$B$29,N1166)),MAX($M$2:M1165)+1,0)</f>
        <v>0</v>
      </c>
      <c r="N1166" s="343"/>
      <c r="O1166" s="341"/>
      <c r="P1166" s="362"/>
      <c r="Q1166" s="345" t="str">
        <f>IFERROR(VLOOKUP(ROWS($Q$3:Q1166),$M$3:$N$1699,2,0),"")</f>
        <v/>
      </c>
      <c r="S1166" t="str">
        <f>IF(ISNUMBER(SEARCH(ZAKL_DATA!$B$18,FU!$U1166)),U1166,"")</f>
        <v/>
      </c>
      <c r="T1166" t="str">
        <f t="array" ref="T1166">IFERROR(INDEX($S$3:$S$6255,SMALL(IF(ISNUMBER(SEARCH("",$S$3:$S$6255)),ROW($S$1:$S$6253),""),ROW(S1164))),"")</f>
        <v/>
      </c>
      <c r="U1166" t="s">
        <v>4808</v>
      </c>
      <c r="V1166">
        <v>538396</v>
      </c>
    </row>
    <row r="1167" spans="13:22" ht="12.75" customHeight="1">
      <c r="M1167" s="361">
        <f>IF(ISNUMBER(SEARCH(ZAKL_DATA!$B$29,N1167)),MAX($M$2:M1166)+1,0)</f>
        <v>0</v>
      </c>
      <c r="N1167" s="343"/>
      <c r="O1167" s="341"/>
      <c r="P1167" s="362"/>
      <c r="Q1167" s="345" t="str">
        <f>IFERROR(VLOOKUP(ROWS($Q$3:Q1167),$M$3:$N$1699,2,0),"")</f>
        <v/>
      </c>
      <c r="S1167" t="str">
        <f>IF(ISNUMBER(SEARCH(ZAKL_DATA!$B$18,FU!$U1167)),U1167,"")</f>
        <v/>
      </c>
      <c r="T1167" t="str">
        <f t="array" ref="T1167">IFERROR(INDEX($S$3:$S$6255,SMALL(IF(ISNUMBER(SEARCH("",$S$3:$S$6255)),ROW($S$1:$S$6253),""),ROW(S1165))),"")</f>
        <v/>
      </c>
      <c r="U1167" t="s">
        <v>4809</v>
      </c>
      <c r="V1167">
        <v>538418</v>
      </c>
    </row>
    <row r="1168" spans="13:22" ht="12.75" customHeight="1">
      <c r="M1168" s="361">
        <f>IF(ISNUMBER(SEARCH(ZAKL_DATA!$B$29,N1168)),MAX($M$2:M1167)+1,0)</f>
        <v>0</v>
      </c>
      <c r="N1168" s="343"/>
      <c r="O1168" s="341"/>
      <c r="P1168" s="362"/>
      <c r="Q1168" s="345" t="str">
        <f>IFERROR(VLOOKUP(ROWS($Q$3:Q1168),$M$3:$N$1699,2,0),"")</f>
        <v/>
      </c>
      <c r="S1168" t="str">
        <f>IF(ISNUMBER(SEARCH(ZAKL_DATA!$B$18,FU!$U1168)),U1168,"")</f>
        <v/>
      </c>
      <c r="T1168" t="str">
        <f t="array" ref="T1168">IFERROR(INDEX($S$3:$S$6255,SMALL(IF(ISNUMBER(SEARCH("",$S$3:$S$6255)),ROW($S$1:$S$6253),""),ROW(S1166))),"")</f>
        <v/>
      </c>
      <c r="U1168" t="s">
        <v>4810</v>
      </c>
      <c r="V1168">
        <v>538426</v>
      </c>
    </row>
    <row r="1169" spans="13:22" ht="12.75" customHeight="1">
      <c r="M1169" s="361">
        <f>IF(ISNUMBER(SEARCH(ZAKL_DATA!$B$29,N1169)),MAX($M$2:M1168)+1,0)</f>
        <v>0</v>
      </c>
      <c r="N1169" s="343"/>
      <c r="O1169" s="341"/>
      <c r="P1169" s="362"/>
      <c r="Q1169" s="345" t="str">
        <f>IFERROR(VLOOKUP(ROWS($Q$3:Q1169),$M$3:$N$1699,2,0),"")</f>
        <v/>
      </c>
      <c r="S1169" t="str">
        <f>IF(ISNUMBER(SEARCH(ZAKL_DATA!$B$18,FU!$U1169)),U1169,"")</f>
        <v/>
      </c>
      <c r="T1169" t="str">
        <f t="array" ref="T1169">IFERROR(INDEX($S$3:$S$6255,SMALL(IF(ISNUMBER(SEARCH("",$S$3:$S$6255)),ROW($S$1:$S$6253),""),ROW(S1167))),"")</f>
        <v/>
      </c>
      <c r="U1169" t="s">
        <v>4811</v>
      </c>
      <c r="V1169">
        <v>538434</v>
      </c>
    </row>
    <row r="1170" spans="13:22" ht="12.75" customHeight="1">
      <c r="M1170" s="361">
        <f>IF(ISNUMBER(SEARCH(ZAKL_DATA!$B$29,N1170)),MAX($M$2:M1169)+1,0)</f>
        <v>0</v>
      </c>
      <c r="N1170" s="343"/>
      <c r="O1170" s="341"/>
      <c r="P1170" s="362"/>
      <c r="Q1170" s="345" t="str">
        <f>IFERROR(VLOOKUP(ROWS($Q$3:Q1170),$M$3:$N$1699,2,0),"")</f>
        <v/>
      </c>
      <c r="S1170" t="str">
        <f>IF(ISNUMBER(SEARCH(ZAKL_DATA!$B$18,FU!$U1170)),U1170,"")</f>
        <v/>
      </c>
      <c r="T1170" t="str">
        <f t="array" ref="T1170">IFERROR(INDEX($S$3:$S$6255,SMALL(IF(ISNUMBER(SEARCH("",$S$3:$S$6255)),ROW($S$1:$S$6253),""),ROW(S1168))),"")</f>
        <v/>
      </c>
      <c r="U1170" t="s">
        <v>4812</v>
      </c>
      <c r="V1170">
        <v>538442</v>
      </c>
    </row>
    <row r="1171" spans="13:22" ht="12.75" customHeight="1">
      <c r="M1171" s="361">
        <f>IF(ISNUMBER(SEARCH(ZAKL_DATA!$B$29,N1171)),MAX($M$2:M1170)+1,0)</f>
        <v>0</v>
      </c>
      <c r="N1171" s="343"/>
      <c r="O1171" s="341"/>
      <c r="P1171" s="362"/>
      <c r="Q1171" s="345" t="str">
        <f>IFERROR(VLOOKUP(ROWS($Q$3:Q1171),$M$3:$N$1699,2,0),"")</f>
        <v/>
      </c>
      <c r="S1171" t="str">
        <f>IF(ISNUMBER(SEARCH(ZAKL_DATA!$B$18,FU!$U1171)),U1171,"")</f>
        <v/>
      </c>
      <c r="T1171" t="str">
        <f t="array" ref="T1171">IFERROR(INDEX($S$3:$S$6255,SMALL(IF(ISNUMBER(SEARCH("",$S$3:$S$6255)),ROW($S$1:$S$6253),""),ROW(S1169))),"")</f>
        <v/>
      </c>
      <c r="U1171" t="s">
        <v>4813</v>
      </c>
      <c r="V1171">
        <v>538451</v>
      </c>
    </row>
    <row r="1172" spans="13:22" ht="12.75" customHeight="1">
      <c r="M1172" s="361">
        <f>IF(ISNUMBER(SEARCH(ZAKL_DATA!$B$29,N1172)),MAX($M$2:M1171)+1,0)</f>
        <v>0</v>
      </c>
      <c r="N1172" s="343"/>
      <c r="O1172" s="341"/>
      <c r="P1172" s="362"/>
      <c r="Q1172" s="345" t="str">
        <f>IFERROR(VLOOKUP(ROWS($Q$3:Q1172),$M$3:$N$1699,2,0),"")</f>
        <v/>
      </c>
      <c r="S1172" t="str">
        <f>IF(ISNUMBER(SEARCH(ZAKL_DATA!$B$18,FU!$U1172)),U1172,"")</f>
        <v/>
      </c>
      <c r="T1172" t="str">
        <f t="array" ref="T1172">IFERROR(INDEX($S$3:$S$6255,SMALL(IF(ISNUMBER(SEARCH("",$S$3:$S$6255)),ROW($S$1:$S$6253),""),ROW(S1170))),"")</f>
        <v/>
      </c>
      <c r="U1172" t="s">
        <v>4814</v>
      </c>
      <c r="V1172">
        <v>538469</v>
      </c>
    </row>
    <row r="1173" spans="13:22" ht="12.75" customHeight="1">
      <c r="M1173" s="361">
        <f>IF(ISNUMBER(SEARCH(ZAKL_DATA!$B$29,N1173)),MAX($M$2:M1172)+1,0)</f>
        <v>0</v>
      </c>
      <c r="N1173" s="343"/>
      <c r="O1173" s="341"/>
      <c r="P1173" s="362"/>
      <c r="Q1173" s="345" t="str">
        <f>IFERROR(VLOOKUP(ROWS($Q$3:Q1173),$M$3:$N$1699,2,0),"")</f>
        <v/>
      </c>
      <c r="S1173" t="str">
        <f>IF(ISNUMBER(SEARCH(ZAKL_DATA!$B$18,FU!$U1173)),U1173,"")</f>
        <v/>
      </c>
      <c r="T1173" t="str">
        <f t="array" ref="T1173">IFERROR(INDEX($S$3:$S$6255,SMALL(IF(ISNUMBER(SEARCH("",$S$3:$S$6255)),ROW($S$1:$S$6253),""),ROW(S1171))),"")</f>
        <v/>
      </c>
      <c r="U1173" t="s">
        <v>4815</v>
      </c>
      <c r="V1173">
        <v>538477</v>
      </c>
    </row>
    <row r="1174" spans="13:22" ht="12.75" customHeight="1">
      <c r="M1174" s="361">
        <f>IF(ISNUMBER(SEARCH(ZAKL_DATA!$B$29,N1174)),MAX($M$2:M1173)+1,0)</f>
        <v>0</v>
      </c>
      <c r="N1174" s="343"/>
      <c r="O1174" s="341"/>
      <c r="P1174" s="362"/>
      <c r="Q1174" s="345" t="str">
        <f>IFERROR(VLOOKUP(ROWS($Q$3:Q1174),$M$3:$N$1699,2,0),"")</f>
        <v/>
      </c>
      <c r="S1174" t="str">
        <f>IF(ISNUMBER(SEARCH(ZAKL_DATA!$B$18,FU!$U1174)),U1174,"")</f>
        <v/>
      </c>
      <c r="T1174" t="str">
        <f t="array" ref="T1174">IFERROR(INDEX($S$3:$S$6255,SMALL(IF(ISNUMBER(SEARCH("",$S$3:$S$6255)),ROW($S$1:$S$6253),""),ROW(S1172))),"")</f>
        <v/>
      </c>
      <c r="U1174" t="s">
        <v>4816</v>
      </c>
      <c r="V1174">
        <v>538485</v>
      </c>
    </row>
    <row r="1175" spans="13:22" ht="12.75" customHeight="1">
      <c r="M1175" s="361">
        <f>IF(ISNUMBER(SEARCH(ZAKL_DATA!$B$29,N1175)),MAX($M$2:M1174)+1,0)</f>
        <v>0</v>
      </c>
      <c r="N1175" s="343"/>
      <c r="O1175" s="341"/>
      <c r="P1175" s="362"/>
      <c r="Q1175" s="345" t="str">
        <f>IFERROR(VLOOKUP(ROWS($Q$3:Q1175),$M$3:$N$1699,2,0),"")</f>
        <v/>
      </c>
      <c r="S1175" t="str">
        <f>IF(ISNUMBER(SEARCH(ZAKL_DATA!$B$18,FU!$U1175)),U1175,"")</f>
        <v/>
      </c>
      <c r="T1175" t="str">
        <f t="array" ref="T1175">IFERROR(INDEX($S$3:$S$6255,SMALL(IF(ISNUMBER(SEARCH("",$S$3:$S$6255)),ROW($S$1:$S$6253),""),ROW(S1173))),"")</f>
        <v/>
      </c>
      <c r="U1175" t="s">
        <v>4816</v>
      </c>
      <c r="V1175">
        <v>538493</v>
      </c>
    </row>
    <row r="1176" spans="13:22" ht="12.75" customHeight="1">
      <c r="M1176" s="361">
        <f>IF(ISNUMBER(SEARCH(ZAKL_DATA!$B$29,N1176)),MAX($M$2:M1175)+1,0)</f>
        <v>0</v>
      </c>
      <c r="N1176" s="343"/>
      <c r="O1176" s="341"/>
      <c r="P1176" s="362"/>
      <c r="Q1176" s="345" t="str">
        <f>IFERROR(VLOOKUP(ROWS($Q$3:Q1176),$M$3:$N$1699,2,0),"")</f>
        <v/>
      </c>
      <c r="S1176" t="str">
        <f>IF(ISNUMBER(SEARCH(ZAKL_DATA!$B$18,FU!$U1176)),U1176,"")</f>
        <v/>
      </c>
      <c r="T1176" t="str">
        <f t="array" ref="T1176">IFERROR(INDEX($S$3:$S$6255,SMALL(IF(ISNUMBER(SEARCH("",$S$3:$S$6255)),ROW($S$1:$S$6253),""),ROW(S1174))),"")</f>
        <v/>
      </c>
      <c r="U1176" t="s">
        <v>4817</v>
      </c>
      <c r="V1176">
        <v>538507</v>
      </c>
    </row>
    <row r="1177" spans="13:22" ht="12.75" customHeight="1">
      <c r="M1177" s="361">
        <f>IF(ISNUMBER(SEARCH(ZAKL_DATA!$B$29,N1177)),MAX($M$2:M1176)+1,0)</f>
        <v>0</v>
      </c>
      <c r="N1177" s="343"/>
      <c r="O1177" s="341"/>
      <c r="P1177" s="362"/>
      <c r="Q1177" s="345" t="str">
        <f>IFERROR(VLOOKUP(ROWS($Q$3:Q1177),$M$3:$N$1699,2,0),"")</f>
        <v/>
      </c>
      <c r="S1177" t="str">
        <f>IF(ISNUMBER(SEARCH(ZAKL_DATA!$B$18,FU!$U1177)),U1177,"")</f>
        <v/>
      </c>
      <c r="T1177" t="str">
        <f t="array" ref="T1177">IFERROR(INDEX($S$3:$S$6255,SMALL(IF(ISNUMBER(SEARCH("",$S$3:$S$6255)),ROW($S$1:$S$6253),""),ROW(S1175))),"")</f>
        <v/>
      </c>
      <c r="U1177" t="s">
        <v>4818</v>
      </c>
      <c r="V1177">
        <v>538515</v>
      </c>
    </row>
    <row r="1178" spans="13:22" ht="12.75" customHeight="1">
      <c r="M1178" s="361">
        <f>IF(ISNUMBER(SEARCH(ZAKL_DATA!$B$29,N1178)),MAX($M$2:M1177)+1,0)</f>
        <v>0</v>
      </c>
      <c r="N1178" s="343"/>
      <c r="O1178" s="341"/>
      <c r="P1178" s="362"/>
      <c r="Q1178" s="345" t="str">
        <f>IFERROR(VLOOKUP(ROWS($Q$3:Q1178),$M$3:$N$1699,2,0),"")</f>
        <v/>
      </c>
      <c r="S1178" t="str">
        <f>IF(ISNUMBER(SEARCH(ZAKL_DATA!$B$18,FU!$U1178)),U1178,"")</f>
        <v/>
      </c>
      <c r="T1178" t="str">
        <f t="array" ref="T1178">IFERROR(INDEX($S$3:$S$6255,SMALL(IF(ISNUMBER(SEARCH("",$S$3:$S$6255)),ROW($S$1:$S$6253),""),ROW(S1176))),"")</f>
        <v/>
      </c>
      <c r="U1178" t="s">
        <v>4819</v>
      </c>
      <c r="V1178">
        <v>538523</v>
      </c>
    </row>
    <row r="1179" spans="13:22" ht="12.75" customHeight="1">
      <c r="M1179" s="361">
        <f>IF(ISNUMBER(SEARCH(ZAKL_DATA!$B$29,N1179)),MAX($M$2:M1178)+1,0)</f>
        <v>0</v>
      </c>
      <c r="N1179" s="343"/>
      <c r="O1179" s="341"/>
      <c r="P1179" s="362"/>
      <c r="Q1179" s="345" t="str">
        <f>IFERROR(VLOOKUP(ROWS($Q$3:Q1179),$M$3:$N$1699,2,0),"")</f>
        <v/>
      </c>
      <c r="S1179" t="str">
        <f>IF(ISNUMBER(SEARCH(ZAKL_DATA!$B$18,FU!$U1179)),U1179,"")</f>
        <v/>
      </c>
      <c r="T1179" t="str">
        <f t="array" ref="T1179">IFERROR(INDEX($S$3:$S$6255,SMALL(IF(ISNUMBER(SEARCH("",$S$3:$S$6255)),ROW($S$1:$S$6253),""),ROW(S1177))),"")</f>
        <v/>
      </c>
      <c r="U1179" t="s">
        <v>4819</v>
      </c>
      <c r="V1179">
        <v>538540</v>
      </c>
    </row>
    <row r="1180" spans="13:22" ht="12.75" customHeight="1">
      <c r="M1180" s="361">
        <f>IF(ISNUMBER(SEARCH(ZAKL_DATA!$B$29,N1180)),MAX($M$2:M1179)+1,0)</f>
        <v>0</v>
      </c>
      <c r="N1180" s="343"/>
      <c r="O1180" s="341"/>
      <c r="P1180" s="362"/>
      <c r="Q1180" s="345" t="str">
        <f>IFERROR(VLOOKUP(ROWS($Q$3:Q1180),$M$3:$N$1699,2,0),"")</f>
        <v/>
      </c>
      <c r="S1180" t="str">
        <f>IF(ISNUMBER(SEARCH(ZAKL_DATA!$B$18,FU!$U1180)),U1180,"")</f>
        <v/>
      </c>
      <c r="T1180" t="str">
        <f t="array" ref="T1180">IFERROR(INDEX($S$3:$S$6255,SMALL(IF(ISNUMBER(SEARCH("",$S$3:$S$6255)),ROW($S$1:$S$6253),""),ROW(S1178))),"")</f>
        <v/>
      </c>
      <c r="U1180" t="s">
        <v>4820</v>
      </c>
      <c r="V1180">
        <v>538558</v>
      </c>
    </row>
    <row r="1181" spans="13:22" ht="12.75" customHeight="1">
      <c r="M1181" s="361">
        <f>IF(ISNUMBER(SEARCH(ZAKL_DATA!$B$29,N1181)),MAX($M$2:M1180)+1,0)</f>
        <v>0</v>
      </c>
      <c r="N1181" s="343"/>
      <c r="O1181" s="341"/>
      <c r="P1181" s="362"/>
      <c r="Q1181" s="345" t="str">
        <f>IFERROR(VLOOKUP(ROWS($Q$3:Q1181),$M$3:$N$1699,2,0),"")</f>
        <v/>
      </c>
      <c r="S1181" t="str">
        <f>IF(ISNUMBER(SEARCH(ZAKL_DATA!$B$18,FU!$U1181)),U1181,"")</f>
        <v/>
      </c>
      <c r="T1181" t="str">
        <f t="array" ref="T1181">IFERROR(INDEX($S$3:$S$6255,SMALL(IF(ISNUMBER(SEARCH("",$S$3:$S$6255)),ROW($S$1:$S$6253),""),ROW(S1179))),"")</f>
        <v/>
      </c>
      <c r="U1181" t="s">
        <v>4821</v>
      </c>
      <c r="V1181">
        <v>538566</v>
      </c>
    </row>
    <row r="1182" spans="13:22" ht="12.75" customHeight="1">
      <c r="M1182" s="361">
        <f>IF(ISNUMBER(SEARCH(ZAKL_DATA!$B$29,N1182)),MAX($M$2:M1181)+1,0)</f>
        <v>0</v>
      </c>
      <c r="N1182" s="343"/>
      <c r="O1182" s="341"/>
      <c r="P1182" s="362"/>
      <c r="Q1182" s="345" t="str">
        <f>IFERROR(VLOOKUP(ROWS($Q$3:Q1182),$M$3:$N$1699,2,0),"")</f>
        <v/>
      </c>
      <c r="S1182" t="str">
        <f>IF(ISNUMBER(SEARCH(ZAKL_DATA!$B$18,FU!$U1182)),U1182,"")</f>
        <v/>
      </c>
      <c r="T1182" t="str">
        <f t="array" ref="T1182">IFERROR(INDEX($S$3:$S$6255,SMALL(IF(ISNUMBER(SEARCH("",$S$3:$S$6255)),ROW($S$1:$S$6253),""),ROW(S1180))),"")</f>
        <v/>
      </c>
      <c r="U1182" t="s">
        <v>4822</v>
      </c>
      <c r="V1182">
        <v>538574</v>
      </c>
    </row>
    <row r="1183" spans="13:22" ht="12.75" customHeight="1">
      <c r="M1183" s="361">
        <f>IF(ISNUMBER(SEARCH(ZAKL_DATA!$B$29,N1183)),MAX($M$2:M1182)+1,0)</f>
        <v>0</v>
      </c>
      <c r="N1183" s="343"/>
      <c r="O1183" s="341"/>
      <c r="P1183" s="362"/>
      <c r="Q1183" s="345" t="str">
        <f>IFERROR(VLOOKUP(ROWS($Q$3:Q1183),$M$3:$N$1699,2,0),"")</f>
        <v/>
      </c>
      <c r="S1183" t="str">
        <f>IF(ISNUMBER(SEARCH(ZAKL_DATA!$B$18,FU!$U1183)),U1183,"")</f>
        <v/>
      </c>
      <c r="T1183" t="str">
        <f t="array" ref="T1183">IFERROR(INDEX($S$3:$S$6255,SMALL(IF(ISNUMBER(SEARCH("",$S$3:$S$6255)),ROW($S$1:$S$6253),""),ROW(S1181))),"")</f>
        <v/>
      </c>
      <c r="U1183" t="s">
        <v>4823</v>
      </c>
      <c r="V1183">
        <v>538582</v>
      </c>
    </row>
    <row r="1184" spans="13:22" ht="12.75" customHeight="1">
      <c r="M1184" s="361">
        <f>IF(ISNUMBER(SEARCH(ZAKL_DATA!$B$29,N1184)),MAX($M$2:M1183)+1,0)</f>
        <v>0</v>
      </c>
      <c r="N1184" s="343"/>
      <c r="O1184" s="341"/>
      <c r="P1184" s="362"/>
      <c r="Q1184" s="345" t="str">
        <f>IFERROR(VLOOKUP(ROWS($Q$3:Q1184),$M$3:$N$1699,2,0),"")</f>
        <v/>
      </c>
      <c r="S1184" t="str">
        <f>IF(ISNUMBER(SEARCH(ZAKL_DATA!$B$18,FU!$U1184)),U1184,"")</f>
        <v/>
      </c>
      <c r="T1184" t="str">
        <f t="array" ref="T1184">IFERROR(INDEX($S$3:$S$6255,SMALL(IF(ISNUMBER(SEARCH("",$S$3:$S$6255)),ROW($S$1:$S$6253),""),ROW(S1182))),"")</f>
        <v/>
      </c>
      <c r="U1184" t="s">
        <v>4824</v>
      </c>
      <c r="V1184">
        <v>538591</v>
      </c>
    </row>
    <row r="1185" spans="13:22" ht="12.75" customHeight="1">
      <c r="M1185" s="361">
        <f>IF(ISNUMBER(SEARCH(ZAKL_DATA!$B$29,N1185)),MAX($M$2:M1184)+1,0)</f>
        <v>0</v>
      </c>
      <c r="N1185" s="343"/>
      <c r="O1185" s="341"/>
      <c r="P1185" s="362"/>
      <c r="Q1185" s="345" t="str">
        <f>IFERROR(VLOOKUP(ROWS($Q$3:Q1185),$M$3:$N$1699,2,0),"")</f>
        <v/>
      </c>
      <c r="S1185" t="str">
        <f>IF(ISNUMBER(SEARCH(ZAKL_DATA!$B$18,FU!$U1185)),U1185,"")</f>
        <v/>
      </c>
      <c r="T1185" t="str">
        <f t="array" ref="T1185">IFERROR(INDEX($S$3:$S$6255,SMALL(IF(ISNUMBER(SEARCH("",$S$3:$S$6255)),ROW($S$1:$S$6253),""),ROW(S1183))),"")</f>
        <v/>
      </c>
      <c r="U1185" t="s">
        <v>4824</v>
      </c>
      <c r="V1185">
        <v>538604</v>
      </c>
    </row>
    <row r="1186" spans="13:22" ht="12.75" customHeight="1">
      <c r="M1186" s="361">
        <f>IF(ISNUMBER(SEARCH(ZAKL_DATA!$B$29,N1186)),MAX($M$2:M1185)+1,0)</f>
        <v>0</v>
      </c>
      <c r="N1186" s="343"/>
      <c r="O1186" s="341"/>
      <c r="P1186" s="362"/>
      <c r="Q1186" s="345" t="str">
        <f>IFERROR(VLOOKUP(ROWS($Q$3:Q1186),$M$3:$N$1699,2,0),"")</f>
        <v/>
      </c>
      <c r="S1186" t="str">
        <f>IF(ISNUMBER(SEARCH(ZAKL_DATA!$B$18,FU!$U1186)),U1186,"")</f>
        <v/>
      </c>
      <c r="T1186" t="str">
        <f t="array" ref="T1186">IFERROR(INDEX($S$3:$S$6255,SMALL(IF(ISNUMBER(SEARCH("",$S$3:$S$6255)),ROW($S$1:$S$6253),""),ROW(S1184))),"")</f>
        <v/>
      </c>
      <c r="U1186" t="s">
        <v>4825</v>
      </c>
      <c r="V1186">
        <v>538612</v>
      </c>
    </row>
    <row r="1187" spans="13:22" ht="12.75" customHeight="1">
      <c r="M1187" s="361">
        <f>IF(ISNUMBER(SEARCH(ZAKL_DATA!$B$29,N1187)),MAX($M$2:M1186)+1,0)</f>
        <v>0</v>
      </c>
      <c r="N1187" s="343"/>
      <c r="O1187" s="341"/>
      <c r="P1187" s="362"/>
      <c r="Q1187" s="345" t="str">
        <f>IFERROR(VLOOKUP(ROWS($Q$3:Q1187),$M$3:$N$1699,2,0),"")</f>
        <v/>
      </c>
      <c r="S1187" t="str">
        <f>IF(ISNUMBER(SEARCH(ZAKL_DATA!$B$18,FU!$U1187)),U1187,"")</f>
        <v/>
      </c>
      <c r="T1187" t="str">
        <f t="array" ref="T1187">IFERROR(INDEX($S$3:$S$6255,SMALL(IF(ISNUMBER(SEARCH("",$S$3:$S$6255)),ROW($S$1:$S$6253),""),ROW(S1185))),"")</f>
        <v/>
      </c>
      <c r="U1187" t="s">
        <v>4826</v>
      </c>
      <c r="V1187">
        <v>538621</v>
      </c>
    </row>
    <row r="1188" spans="13:22" ht="12.75" customHeight="1">
      <c r="M1188" s="361">
        <f>IF(ISNUMBER(SEARCH(ZAKL_DATA!$B$29,N1188)),MAX($M$2:M1187)+1,0)</f>
        <v>0</v>
      </c>
      <c r="N1188" s="343"/>
      <c r="O1188" s="341"/>
      <c r="P1188" s="362"/>
      <c r="Q1188" s="345" t="str">
        <f>IFERROR(VLOOKUP(ROWS($Q$3:Q1188),$M$3:$N$1699,2,0),"")</f>
        <v/>
      </c>
      <c r="S1188" t="str">
        <f>IF(ISNUMBER(SEARCH(ZAKL_DATA!$B$18,FU!$U1188)),U1188,"")</f>
        <v/>
      </c>
      <c r="T1188" t="str">
        <f t="array" ref="T1188">IFERROR(INDEX($S$3:$S$6255,SMALL(IF(ISNUMBER(SEARCH("",$S$3:$S$6255)),ROW($S$1:$S$6253),""),ROW(S1186))),"")</f>
        <v/>
      </c>
      <c r="U1188" t="s">
        <v>4826</v>
      </c>
      <c r="V1188">
        <v>538639</v>
      </c>
    </row>
    <row r="1189" spans="13:22" ht="12.75" customHeight="1">
      <c r="M1189" s="361">
        <f>IF(ISNUMBER(SEARCH(ZAKL_DATA!$B$29,N1189)),MAX($M$2:M1188)+1,0)</f>
        <v>0</v>
      </c>
      <c r="N1189" s="343"/>
      <c r="O1189" s="341"/>
      <c r="P1189" s="362"/>
      <c r="Q1189" s="345" t="str">
        <f>IFERROR(VLOOKUP(ROWS($Q$3:Q1189),$M$3:$N$1699,2,0),"")</f>
        <v/>
      </c>
      <c r="S1189" t="str">
        <f>IF(ISNUMBER(SEARCH(ZAKL_DATA!$B$18,FU!$U1189)),U1189,"")</f>
        <v/>
      </c>
      <c r="T1189" t="str">
        <f t="array" ref="T1189">IFERROR(INDEX($S$3:$S$6255,SMALL(IF(ISNUMBER(SEARCH("",$S$3:$S$6255)),ROW($S$1:$S$6253),""),ROW(S1187))),"")</f>
        <v/>
      </c>
      <c r="U1189" t="s">
        <v>4826</v>
      </c>
      <c r="V1189">
        <v>538647</v>
      </c>
    </row>
    <row r="1190" spans="13:22" ht="12.75" customHeight="1">
      <c r="M1190" s="361">
        <f>IF(ISNUMBER(SEARCH(ZAKL_DATA!$B$29,N1190)),MAX($M$2:M1189)+1,0)</f>
        <v>0</v>
      </c>
      <c r="N1190" s="343"/>
      <c r="O1190" s="341"/>
      <c r="P1190" s="362"/>
      <c r="Q1190" s="345" t="str">
        <f>IFERROR(VLOOKUP(ROWS($Q$3:Q1190),$M$3:$N$1699,2,0),"")</f>
        <v/>
      </c>
      <c r="S1190" t="str">
        <f>IF(ISNUMBER(SEARCH(ZAKL_DATA!$B$18,FU!$U1190)),U1190,"")</f>
        <v/>
      </c>
      <c r="T1190" t="str">
        <f t="array" ref="T1190">IFERROR(INDEX($S$3:$S$6255,SMALL(IF(ISNUMBER(SEARCH("",$S$3:$S$6255)),ROW($S$1:$S$6253),""),ROW(S1188))),"")</f>
        <v/>
      </c>
      <c r="U1190" t="s">
        <v>4827</v>
      </c>
      <c r="V1190">
        <v>538655</v>
      </c>
    </row>
    <row r="1191" spans="13:22" ht="12.75" customHeight="1">
      <c r="M1191" s="361">
        <f>IF(ISNUMBER(SEARCH(ZAKL_DATA!$B$29,N1191)),MAX($M$2:M1190)+1,0)</f>
        <v>0</v>
      </c>
      <c r="N1191" s="343"/>
      <c r="O1191" s="341"/>
      <c r="P1191" s="362"/>
      <c r="Q1191" s="345" t="str">
        <f>IFERROR(VLOOKUP(ROWS($Q$3:Q1191),$M$3:$N$1699,2,0),"")</f>
        <v/>
      </c>
      <c r="S1191" t="str">
        <f>IF(ISNUMBER(SEARCH(ZAKL_DATA!$B$18,FU!$U1191)),U1191,"")</f>
        <v/>
      </c>
      <c r="T1191" t="str">
        <f t="array" ref="T1191">IFERROR(INDEX($S$3:$S$6255,SMALL(IF(ISNUMBER(SEARCH("",$S$3:$S$6255)),ROW($S$1:$S$6253),""),ROW(S1189))),"")</f>
        <v/>
      </c>
      <c r="U1191" t="s">
        <v>4828</v>
      </c>
      <c r="V1191">
        <v>538663</v>
      </c>
    </row>
    <row r="1192" spans="13:22" ht="12.75" customHeight="1">
      <c r="M1192" s="361">
        <f>IF(ISNUMBER(SEARCH(ZAKL_DATA!$B$29,N1192)),MAX($M$2:M1191)+1,0)</f>
        <v>0</v>
      </c>
      <c r="N1192" s="343"/>
      <c r="O1192" s="341"/>
      <c r="P1192" s="362"/>
      <c r="Q1192" s="345" t="str">
        <f>IFERROR(VLOOKUP(ROWS($Q$3:Q1192),$M$3:$N$1699,2,0),"")</f>
        <v/>
      </c>
      <c r="S1192" t="str">
        <f>IF(ISNUMBER(SEARCH(ZAKL_DATA!$B$18,FU!$U1192)),U1192,"")</f>
        <v/>
      </c>
      <c r="T1192" t="str">
        <f t="array" ref="T1192">IFERROR(INDEX($S$3:$S$6255,SMALL(IF(ISNUMBER(SEARCH("",$S$3:$S$6255)),ROW($S$1:$S$6253),""),ROW(S1190))),"")</f>
        <v/>
      </c>
      <c r="U1192" t="s">
        <v>4829</v>
      </c>
      <c r="V1192">
        <v>538671</v>
      </c>
    </row>
    <row r="1193" spans="13:22" ht="12.75" customHeight="1">
      <c r="M1193" s="361">
        <f>IF(ISNUMBER(SEARCH(ZAKL_DATA!$B$29,N1193)),MAX($M$2:M1192)+1,0)</f>
        <v>0</v>
      </c>
      <c r="N1193" s="343"/>
      <c r="O1193" s="341"/>
      <c r="P1193" s="362"/>
      <c r="Q1193" s="345" t="str">
        <f>IFERROR(VLOOKUP(ROWS($Q$3:Q1193),$M$3:$N$1699,2,0),"")</f>
        <v/>
      </c>
      <c r="S1193" t="str">
        <f>IF(ISNUMBER(SEARCH(ZAKL_DATA!$B$18,FU!$U1193)),U1193,"")</f>
        <v/>
      </c>
      <c r="T1193" t="str">
        <f t="array" ref="T1193">IFERROR(INDEX($S$3:$S$6255,SMALL(IF(ISNUMBER(SEARCH("",$S$3:$S$6255)),ROW($S$1:$S$6253),""),ROW(S1191))),"")</f>
        <v/>
      </c>
      <c r="U1193" t="s">
        <v>4830</v>
      </c>
      <c r="V1193">
        <v>538680</v>
      </c>
    </row>
    <row r="1194" spans="13:22" ht="12.75" customHeight="1">
      <c r="M1194" s="361">
        <f>IF(ISNUMBER(SEARCH(ZAKL_DATA!$B$29,N1194)),MAX($M$2:M1193)+1,0)</f>
        <v>0</v>
      </c>
      <c r="N1194" s="343"/>
      <c r="O1194" s="341"/>
      <c r="P1194" s="362"/>
      <c r="Q1194" s="345" t="str">
        <f>IFERROR(VLOOKUP(ROWS($Q$3:Q1194),$M$3:$N$1699,2,0),"")</f>
        <v/>
      </c>
      <c r="S1194" t="str">
        <f>IF(ISNUMBER(SEARCH(ZAKL_DATA!$B$18,FU!$U1194)),U1194,"")</f>
        <v/>
      </c>
      <c r="T1194" t="str">
        <f t="array" ref="T1194">IFERROR(INDEX($S$3:$S$6255,SMALL(IF(ISNUMBER(SEARCH("",$S$3:$S$6255)),ROW($S$1:$S$6253),""),ROW(S1192))),"")</f>
        <v/>
      </c>
      <c r="U1194" t="s">
        <v>4831</v>
      </c>
      <c r="V1194">
        <v>538698</v>
      </c>
    </row>
    <row r="1195" spans="13:22" ht="12.75" customHeight="1">
      <c r="M1195" s="361">
        <f>IF(ISNUMBER(SEARCH(ZAKL_DATA!$B$29,N1195)),MAX($M$2:M1194)+1,0)</f>
        <v>0</v>
      </c>
      <c r="N1195" s="343"/>
      <c r="O1195" s="341"/>
      <c r="P1195" s="362"/>
      <c r="Q1195" s="345" t="str">
        <f>IFERROR(VLOOKUP(ROWS($Q$3:Q1195),$M$3:$N$1699,2,0),"")</f>
        <v/>
      </c>
      <c r="S1195" t="str">
        <f>IF(ISNUMBER(SEARCH(ZAKL_DATA!$B$18,FU!$U1195)),U1195,"")</f>
        <v/>
      </c>
      <c r="T1195" t="str">
        <f t="array" ref="T1195">IFERROR(INDEX($S$3:$S$6255,SMALL(IF(ISNUMBER(SEARCH("",$S$3:$S$6255)),ROW($S$1:$S$6253),""),ROW(S1193))),"")</f>
        <v/>
      </c>
      <c r="U1195" t="s">
        <v>4831</v>
      </c>
      <c r="V1195">
        <v>538701</v>
      </c>
    </row>
    <row r="1196" spans="13:22" ht="12.75" customHeight="1">
      <c r="M1196" s="361">
        <f>IF(ISNUMBER(SEARCH(ZAKL_DATA!$B$29,N1196)),MAX($M$2:M1195)+1,0)</f>
        <v>0</v>
      </c>
      <c r="N1196" s="343"/>
      <c r="O1196" s="341"/>
      <c r="P1196" s="362"/>
      <c r="Q1196" s="345" t="str">
        <f>IFERROR(VLOOKUP(ROWS($Q$3:Q1196),$M$3:$N$1699,2,0),"")</f>
        <v/>
      </c>
      <c r="S1196" t="str">
        <f>IF(ISNUMBER(SEARCH(ZAKL_DATA!$B$18,FU!$U1196)),U1196,"")</f>
        <v/>
      </c>
      <c r="T1196" t="str">
        <f t="array" ref="T1196">IFERROR(INDEX($S$3:$S$6255,SMALL(IF(ISNUMBER(SEARCH("",$S$3:$S$6255)),ROW($S$1:$S$6253),""),ROW(S1194))),"")</f>
        <v/>
      </c>
      <c r="U1196" t="s">
        <v>4832</v>
      </c>
      <c r="V1196">
        <v>538710</v>
      </c>
    </row>
    <row r="1197" spans="13:22" ht="12.75" customHeight="1">
      <c r="M1197" s="361">
        <f>IF(ISNUMBER(SEARCH(ZAKL_DATA!$B$29,N1197)),MAX($M$2:M1196)+1,0)</f>
        <v>0</v>
      </c>
      <c r="N1197" s="343"/>
      <c r="O1197" s="341"/>
      <c r="P1197" s="362"/>
      <c r="Q1197" s="345" t="str">
        <f>IFERROR(VLOOKUP(ROWS($Q$3:Q1197),$M$3:$N$1699,2,0),"")</f>
        <v/>
      </c>
      <c r="S1197" t="str">
        <f>IF(ISNUMBER(SEARCH(ZAKL_DATA!$B$18,FU!$U1197)),U1197,"")</f>
        <v/>
      </c>
      <c r="T1197" t="str">
        <f t="array" ref="T1197">IFERROR(INDEX($S$3:$S$6255,SMALL(IF(ISNUMBER(SEARCH("",$S$3:$S$6255)),ROW($S$1:$S$6253),""),ROW(S1195))),"")</f>
        <v/>
      </c>
      <c r="U1197" t="s">
        <v>4833</v>
      </c>
      <c r="V1197">
        <v>538728</v>
      </c>
    </row>
    <row r="1198" spans="13:22" ht="12.75" customHeight="1">
      <c r="M1198" s="361">
        <f>IF(ISNUMBER(SEARCH(ZAKL_DATA!$B$29,N1198)),MAX($M$2:M1197)+1,0)</f>
        <v>0</v>
      </c>
      <c r="N1198" s="343"/>
      <c r="O1198" s="341"/>
      <c r="P1198" s="362"/>
      <c r="Q1198" s="345" t="str">
        <f>IFERROR(VLOOKUP(ROWS($Q$3:Q1198),$M$3:$N$1699,2,0),"")</f>
        <v/>
      </c>
      <c r="S1198" t="str">
        <f>IF(ISNUMBER(SEARCH(ZAKL_DATA!$B$18,FU!$U1198)),U1198,"")</f>
        <v/>
      </c>
      <c r="T1198" t="str">
        <f t="array" ref="T1198">IFERROR(INDEX($S$3:$S$6255,SMALL(IF(ISNUMBER(SEARCH("",$S$3:$S$6255)),ROW($S$1:$S$6253),""),ROW(S1196))),"")</f>
        <v/>
      </c>
      <c r="U1198" t="s">
        <v>4834</v>
      </c>
      <c r="V1198">
        <v>538744</v>
      </c>
    </row>
    <row r="1199" spans="13:22" ht="12.75" customHeight="1">
      <c r="M1199" s="361">
        <f>IF(ISNUMBER(SEARCH(ZAKL_DATA!$B$29,N1199)),MAX($M$2:M1198)+1,0)</f>
        <v>0</v>
      </c>
      <c r="N1199" s="343"/>
      <c r="O1199" s="341"/>
      <c r="P1199" s="362"/>
      <c r="Q1199" s="345" t="str">
        <f>IFERROR(VLOOKUP(ROWS($Q$3:Q1199),$M$3:$N$1699,2,0),"")</f>
        <v/>
      </c>
      <c r="S1199" t="str">
        <f>IF(ISNUMBER(SEARCH(ZAKL_DATA!$B$18,FU!$U1199)),U1199,"")</f>
        <v/>
      </c>
      <c r="T1199" t="str">
        <f t="array" ref="T1199">IFERROR(INDEX($S$3:$S$6255,SMALL(IF(ISNUMBER(SEARCH("",$S$3:$S$6255)),ROW($S$1:$S$6253),""),ROW(S1197))),"")</f>
        <v/>
      </c>
      <c r="U1199" t="s">
        <v>4835</v>
      </c>
      <c r="V1199">
        <v>538752</v>
      </c>
    </row>
    <row r="1200" spans="13:22" ht="12.75" customHeight="1">
      <c r="M1200" s="361">
        <f>IF(ISNUMBER(SEARCH(ZAKL_DATA!$B$29,N1200)),MAX($M$2:M1199)+1,0)</f>
        <v>0</v>
      </c>
      <c r="N1200" s="343"/>
      <c r="O1200" s="341"/>
      <c r="P1200" s="362"/>
      <c r="Q1200" s="345" t="str">
        <f>IFERROR(VLOOKUP(ROWS($Q$3:Q1200),$M$3:$N$1699,2,0),"")</f>
        <v/>
      </c>
      <c r="S1200" t="str">
        <f>IF(ISNUMBER(SEARCH(ZAKL_DATA!$B$18,FU!$U1200)),U1200,"")</f>
        <v/>
      </c>
      <c r="T1200" t="str">
        <f t="array" ref="T1200">IFERROR(INDEX($S$3:$S$6255,SMALL(IF(ISNUMBER(SEARCH("",$S$3:$S$6255)),ROW($S$1:$S$6253),""),ROW(S1198))),"")</f>
        <v/>
      </c>
      <c r="U1200" t="s">
        <v>4836</v>
      </c>
      <c r="V1200">
        <v>538761</v>
      </c>
    </row>
    <row r="1201" spans="13:22" ht="12.75" customHeight="1">
      <c r="M1201" s="361">
        <f>IF(ISNUMBER(SEARCH(ZAKL_DATA!$B$29,N1201)),MAX($M$2:M1200)+1,0)</f>
        <v>0</v>
      </c>
      <c r="N1201" s="343"/>
      <c r="O1201" s="341"/>
      <c r="P1201" s="362"/>
      <c r="Q1201" s="345" t="str">
        <f>IFERROR(VLOOKUP(ROWS($Q$3:Q1201),$M$3:$N$1699,2,0),"")</f>
        <v/>
      </c>
      <c r="S1201" t="str">
        <f>IF(ISNUMBER(SEARCH(ZAKL_DATA!$B$18,FU!$U1201)),U1201,"")</f>
        <v/>
      </c>
      <c r="T1201" t="str">
        <f t="array" ref="T1201">IFERROR(INDEX($S$3:$S$6255,SMALL(IF(ISNUMBER(SEARCH("",$S$3:$S$6255)),ROW($S$1:$S$6253),""),ROW(S1199))),"")</f>
        <v/>
      </c>
      <c r="U1201" t="s">
        <v>4837</v>
      </c>
      <c r="V1201">
        <v>538779</v>
      </c>
    </row>
    <row r="1202" spans="13:22" ht="12.75" customHeight="1">
      <c r="M1202" s="361">
        <f>IF(ISNUMBER(SEARCH(ZAKL_DATA!$B$29,N1202)),MAX($M$2:M1201)+1,0)</f>
        <v>0</v>
      </c>
      <c r="N1202" s="343"/>
      <c r="O1202" s="341"/>
      <c r="P1202" s="362"/>
      <c r="Q1202" s="345" t="str">
        <f>IFERROR(VLOOKUP(ROWS($Q$3:Q1202),$M$3:$N$1699,2,0),"")</f>
        <v/>
      </c>
      <c r="S1202" t="str">
        <f>IF(ISNUMBER(SEARCH(ZAKL_DATA!$B$18,FU!$U1202)),U1202,"")</f>
        <v/>
      </c>
      <c r="T1202" t="str">
        <f t="array" ref="T1202">IFERROR(INDEX($S$3:$S$6255,SMALL(IF(ISNUMBER(SEARCH("",$S$3:$S$6255)),ROW($S$1:$S$6253),""),ROW(S1200))),"")</f>
        <v/>
      </c>
      <c r="U1202" t="s">
        <v>4838</v>
      </c>
      <c r="V1202">
        <v>538787</v>
      </c>
    </row>
    <row r="1203" spans="13:22" ht="12.75" customHeight="1">
      <c r="M1203" s="361">
        <f>IF(ISNUMBER(SEARCH(ZAKL_DATA!$B$29,N1203)),MAX($M$2:M1202)+1,0)</f>
        <v>0</v>
      </c>
      <c r="N1203" s="343"/>
      <c r="O1203" s="341"/>
      <c r="P1203" s="362"/>
      <c r="Q1203" s="345" t="str">
        <f>IFERROR(VLOOKUP(ROWS($Q$3:Q1203),$M$3:$N$1699,2,0),"")</f>
        <v/>
      </c>
      <c r="S1203" t="str">
        <f>IF(ISNUMBER(SEARCH(ZAKL_DATA!$B$18,FU!$U1203)),U1203,"")</f>
        <v/>
      </c>
      <c r="T1203" t="str">
        <f t="array" ref="T1203">IFERROR(INDEX($S$3:$S$6255,SMALL(IF(ISNUMBER(SEARCH("",$S$3:$S$6255)),ROW($S$1:$S$6253),""),ROW(S1201))),"")</f>
        <v/>
      </c>
      <c r="U1203" t="s">
        <v>4839</v>
      </c>
      <c r="V1203">
        <v>538795</v>
      </c>
    </row>
    <row r="1204" spans="13:22" ht="12.75" customHeight="1">
      <c r="M1204" s="361">
        <f>IF(ISNUMBER(SEARCH(ZAKL_DATA!$B$29,N1204)),MAX($M$2:M1203)+1,0)</f>
        <v>0</v>
      </c>
      <c r="N1204" s="343"/>
      <c r="O1204" s="341"/>
      <c r="P1204" s="362"/>
      <c r="Q1204" s="345" t="str">
        <f>IFERROR(VLOOKUP(ROWS($Q$3:Q1204),$M$3:$N$1699,2,0),"")</f>
        <v/>
      </c>
      <c r="S1204" t="str">
        <f>IF(ISNUMBER(SEARCH(ZAKL_DATA!$B$18,FU!$U1204)),U1204,"")</f>
        <v/>
      </c>
      <c r="T1204" t="str">
        <f t="array" ref="T1204">IFERROR(INDEX($S$3:$S$6255,SMALL(IF(ISNUMBER(SEARCH("",$S$3:$S$6255)),ROW($S$1:$S$6253),""),ROW(S1202))),"")</f>
        <v/>
      </c>
      <c r="U1204" t="s">
        <v>4840</v>
      </c>
      <c r="V1204">
        <v>538809</v>
      </c>
    </row>
    <row r="1205" spans="13:22" ht="12.75" customHeight="1">
      <c r="M1205" s="361">
        <f>IF(ISNUMBER(SEARCH(ZAKL_DATA!$B$29,N1205)),MAX($M$2:M1204)+1,0)</f>
        <v>0</v>
      </c>
      <c r="N1205" s="343"/>
      <c r="O1205" s="341"/>
      <c r="P1205" s="362"/>
      <c r="Q1205" s="345" t="str">
        <f>IFERROR(VLOOKUP(ROWS($Q$3:Q1205),$M$3:$N$1699,2,0),"")</f>
        <v/>
      </c>
      <c r="S1205" t="str">
        <f>IF(ISNUMBER(SEARCH(ZAKL_DATA!$B$18,FU!$U1205)),U1205,"")</f>
        <v/>
      </c>
      <c r="T1205" t="str">
        <f t="array" ref="T1205">IFERROR(INDEX($S$3:$S$6255,SMALL(IF(ISNUMBER(SEARCH("",$S$3:$S$6255)),ROW($S$1:$S$6253),""),ROW(S1203))),"")</f>
        <v/>
      </c>
      <c r="U1205" t="s">
        <v>4841</v>
      </c>
      <c r="V1205">
        <v>538817</v>
      </c>
    </row>
    <row r="1206" spans="13:22" ht="12.75" customHeight="1">
      <c r="M1206" s="361">
        <f>IF(ISNUMBER(SEARCH(ZAKL_DATA!$B$29,N1206)),MAX($M$2:M1205)+1,0)</f>
        <v>0</v>
      </c>
      <c r="N1206" s="343"/>
      <c r="O1206" s="341"/>
      <c r="P1206" s="362"/>
      <c r="Q1206" s="345" t="str">
        <f>IFERROR(VLOOKUP(ROWS($Q$3:Q1206),$M$3:$N$1699,2,0),"")</f>
        <v/>
      </c>
      <c r="S1206" t="str">
        <f>IF(ISNUMBER(SEARCH(ZAKL_DATA!$B$18,FU!$U1206)),U1206,"")</f>
        <v/>
      </c>
      <c r="T1206" t="str">
        <f t="array" ref="T1206">IFERROR(INDEX($S$3:$S$6255,SMALL(IF(ISNUMBER(SEARCH("",$S$3:$S$6255)),ROW($S$1:$S$6253),""),ROW(S1204))),"")</f>
        <v/>
      </c>
      <c r="U1206" t="s">
        <v>4841</v>
      </c>
      <c r="V1206">
        <v>538825</v>
      </c>
    </row>
    <row r="1207" spans="13:22" ht="12.75" customHeight="1">
      <c r="M1207" s="361">
        <f>IF(ISNUMBER(SEARCH(ZAKL_DATA!$B$29,N1207)),MAX($M$2:M1206)+1,0)</f>
        <v>0</v>
      </c>
      <c r="N1207" s="343"/>
      <c r="O1207" s="341"/>
      <c r="P1207" s="362"/>
      <c r="Q1207" s="345" t="str">
        <f>IFERROR(VLOOKUP(ROWS($Q$3:Q1207),$M$3:$N$1699,2,0),"")</f>
        <v/>
      </c>
      <c r="S1207" t="str">
        <f>IF(ISNUMBER(SEARCH(ZAKL_DATA!$B$18,FU!$U1207)),U1207,"")</f>
        <v/>
      </c>
      <c r="T1207" t="str">
        <f t="array" ref="T1207">IFERROR(INDEX($S$3:$S$6255,SMALL(IF(ISNUMBER(SEARCH("",$S$3:$S$6255)),ROW($S$1:$S$6253),""),ROW(S1205))),"")</f>
        <v/>
      </c>
      <c r="U1207" t="s">
        <v>4842</v>
      </c>
      <c r="V1207">
        <v>538833</v>
      </c>
    </row>
    <row r="1208" spans="13:22" ht="12.75" customHeight="1">
      <c r="M1208" s="361">
        <f>IF(ISNUMBER(SEARCH(ZAKL_DATA!$B$29,N1208)),MAX($M$2:M1207)+1,0)</f>
        <v>0</v>
      </c>
      <c r="N1208" s="343"/>
      <c r="O1208" s="341"/>
      <c r="P1208" s="362"/>
      <c r="Q1208" s="345" t="str">
        <f>IFERROR(VLOOKUP(ROWS($Q$3:Q1208),$M$3:$N$1699,2,0),"")</f>
        <v/>
      </c>
      <c r="S1208" t="str">
        <f>IF(ISNUMBER(SEARCH(ZAKL_DATA!$B$18,FU!$U1208)),U1208,"")</f>
        <v/>
      </c>
      <c r="T1208" t="str">
        <f t="array" ref="T1208">IFERROR(INDEX($S$3:$S$6255,SMALL(IF(ISNUMBER(SEARCH("",$S$3:$S$6255)),ROW($S$1:$S$6253),""),ROW(S1206))),"")</f>
        <v/>
      </c>
      <c r="U1208" t="s">
        <v>4843</v>
      </c>
      <c r="V1208">
        <v>538841</v>
      </c>
    </row>
    <row r="1209" spans="13:22" ht="12.75" customHeight="1">
      <c r="M1209" s="361">
        <f>IF(ISNUMBER(SEARCH(ZAKL_DATA!$B$29,N1209)),MAX($M$2:M1208)+1,0)</f>
        <v>0</v>
      </c>
      <c r="N1209" s="343"/>
      <c r="O1209" s="341"/>
      <c r="P1209" s="362"/>
      <c r="Q1209" s="345" t="str">
        <f>IFERROR(VLOOKUP(ROWS($Q$3:Q1209),$M$3:$N$1699,2,0),"")</f>
        <v/>
      </c>
      <c r="S1209" t="str">
        <f>IF(ISNUMBER(SEARCH(ZAKL_DATA!$B$18,FU!$U1209)),U1209,"")</f>
        <v/>
      </c>
      <c r="T1209" t="str">
        <f t="array" ref="T1209">IFERROR(INDEX($S$3:$S$6255,SMALL(IF(ISNUMBER(SEARCH("",$S$3:$S$6255)),ROW($S$1:$S$6253),""),ROW(S1207))),"")</f>
        <v/>
      </c>
      <c r="U1209" t="s">
        <v>4844</v>
      </c>
      <c r="V1209">
        <v>538850</v>
      </c>
    </row>
    <row r="1210" spans="13:22" ht="12.75" customHeight="1">
      <c r="M1210" s="361">
        <f>IF(ISNUMBER(SEARCH(ZAKL_DATA!$B$29,N1210)),MAX($M$2:M1209)+1,0)</f>
        <v>0</v>
      </c>
      <c r="N1210" s="343"/>
      <c r="O1210" s="341"/>
      <c r="P1210" s="362"/>
      <c r="Q1210" s="345" t="str">
        <f>IFERROR(VLOOKUP(ROWS($Q$3:Q1210),$M$3:$N$1699,2,0),"")</f>
        <v/>
      </c>
      <c r="S1210" t="str">
        <f>IF(ISNUMBER(SEARCH(ZAKL_DATA!$B$18,FU!$U1210)),U1210,"")</f>
        <v/>
      </c>
      <c r="T1210" t="str">
        <f t="array" ref="T1210">IFERROR(INDEX($S$3:$S$6255,SMALL(IF(ISNUMBER(SEARCH("",$S$3:$S$6255)),ROW($S$1:$S$6253),""),ROW(S1208))),"")</f>
        <v/>
      </c>
      <c r="U1210" t="s">
        <v>4845</v>
      </c>
      <c r="V1210">
        <v>538868</v>
      </c>
    </row>
    <row r="1211" spans="13:22" ht="12.75" customHeight="1">
      <c r="M1211" s="361">
        <f>IF(ISNUMBER(SEARCH(ZAKL_DATA!$B$29,N1211)),MAX($M$2:M1210)+1,0)</f>
        <v>0</v>
      </c>
      <c r="N1211" s="343"/>
      <c r="O1211" s="341"/>
      <c r="P1211" s="362"/>
      <c r="Q1211" s="345" t="str">
        <f>IFERROR(VLOOKUP(ROWS($Q$3:Q1211),$M$3:$N$1699,2,0),"")</f>
        <v/>
      </c>
      <c r="S1211" t="str">
        <f>IF(ISNUMBER(SEARCH(ZAKL_DATA!$B$18,FU!$U1211)),U1211,"")</f>
        <v/>
      </c>
      <c r="T1211" t="str">
        <f t="array" ref="T1211">IFERROR(INDEX($S$3:$S$6255,SMALL(IF(ISNUMBER(SEARCH("",$S$3:$S$6255)),ROW($S$1:$S$6253),""),ROW(S1209))),"")</f>
        <v/>
      </c>
      <c r="U1211" t="s">
        <v>4846</v>
      </c>
      <c r="V1211">
        <v>538876</v>
      </c>
    </row>
    <row r="1212" spans="13:22" ht="12.75" customHeight="1">
      <c r="M1212" s="361">
        <f>IF(ISNUMBER(SEARCH(ZAKL_DATA!$B$29,N1212)),MAX($M$2:M1211)+1,0)</f>
        <v>0</v>
      </c>
      <c r="N1212" s="343"/>
      <c r="O1212" s="341"/>
      <c r="P1212" s="362"/>
      <c r="Q1212" s="345" t="str">
        <f>IFERROR(VLOOKUP(ROWS($Q$3:Q1212),$M$3:$N$1699,2,0),"")</f>
        <v/>
      </c>
      <c r="S1212" t="str">
        <f>IF(ISNUMBER(SEARCH(ZAKL_DATA!$B$18,FU!$U1212)),U1212,"")</f>
        <v/>
      </c>
      <c r="T1212" t="str">
        <f t="array" ref="T1212">IFERROR(INDEX($S$3:$S$6255,SMALL(IF(ISNUMBER(SEARCH("",$S$3:$S$6255)),ROW($S$1:$S$6253),""),ROW(S1210))),"")</f>
        <v/>
      </c>
      <c r="U1212" t="s">
        <v>4847</v>
      </c>
      <c r="V1212">
        <v>538884</v>
      </c>
    </row>
    <row r="1213" spans="13:22" ht="12.75" customHeight="1">
      <c r="M1213" s="361">
        <f>IF(ISNUMBER(SEARCH(ZAKL_DATA!$B$29,N1213)),MAX($M$2:M1212)+1,0)</f>
        <v>0</v>
      </c>
      <c r="N1213" s="343"/>
      <c r="O1213" s="341"/>
      <c r="P1213" s="362"/>
      <c r="Q1213" s="345" t="str">
        <f>IFERROR(VLOOKUP(ROWS($Q$3:Q1213),$M$3:$N$1699,2,0),"")</f>
        <v/>
      </c>
      <c r="S1213" t="str">
        <f>IF(ISNUMBER(SEARCH(ZAKL_DATA!$B$18,FU!$U1213)),U1213,"")</f>
        <v/>
      </c>
      <c r="T1213" t="str">
        <f t="array" ref="T1213">IFERROR(INDEX($S$3:$S$6255,SMALL(IF(ISNUMBER(SEARCH("",$S$3:$S$6255)),ROW($S$1:$S$6253),""),ROW(S1211))),"")</f>
        <v/>
      </c>
      <c r="U1213" t="s">
        <v>4848</v>
      </c>
      <c r="V1213">
        <v>538892</v>
      </c>
    </row>
    <row r="1214" spans="13:22" ht="12.75" customHeight="1">
      <c r="M1214" s="361">
        <f>IF(ISNUMBER(SEARCH(ZAKL_DATA!$B$29,N1214)),MAX($M$2:M1213)+1,0)</f>
        <v>0</v>
      </c>
      <c r="N1214" s="343"/>
      <c r="O1214" s="341"/>
      <c r="P1214" s="362"/>
      <c r="Q1214" s="345" t="str">
        <f>IFERROR(VLOOKUP(ROWS($Q$3:Q1214),$M$3:$N$1699,2,0),"")</f>
        <v/>
      </c>
      <c r="S1214" t="str">
        <f>IF(ISNUMBER(SEARCH(ZAKL_DATA!$B$18,FU!$U1214)),U1214,"")</f>
        <v/>
      </c>
      <c r="T1214" t="str">
        <f t="array" ref="T1214">IFERROR(INDEX($S$3:$S$6255,SMALL(IF(ISNUMBER(SEARCH("",$S$3:$S$6255)),ROW($S$1:$S$6253),""),ROW(S1212))),"")</f>
        <v/>
      </c>
      <c r="U1214" t="s">
        <v>4849</v>
      </c>
      <c r="V1214">
        <v>538906</v>
      </c>
    </row>
    <row r="1215" spans="13:22" ht="12.75" customHeight="1">
      <c r="M1215" s="361">
        <f>IF(ISNUMBER(SEARCH(ZAKL_DATA!$B$29,N1215)),MAX($M$2:M1214)+1,0)</f>
        <v>0</v>
      </c>
      <c r="N1215" s="343"/>
      <c r="O1215" s="341"/>
      <c r="P1215" s="362"/>
      <c r="Q1215" s="345" t="str">
        <f>IFERROR(VLOOKUP(ROWS($Q$3:Q1215),$M$3:$N$1699,2,0),"")</f>
        <v/>
      </c>
      <c r="S1215" t="str">
        <f>IF(ISNUMBER(SEARCH(ZAKL_DATA!$B$18,FU!$U1215)),U1215,"")</f>
        <v/>
      </c>
      <c r="T1215" t="str">
        <f t="array" ref="T1215">IFERROR(INDEX($S$3:$S$6255,SMALL(IF(ISNUMBER(SEARCH("",$S$3:$S$6255)),ROW($S$1:$S$6253),""),ROW(S1213))),"")</f>
        <v/>
      </c>
      <c r="U1215" t="s">
        <v>4850</v>
      </c>
      <c r="V1215">
        <v>538914</v>
      </c>
    </row>
    <row r="1216" spans="13:22" ht="12.75" customHeight="1">
      <c r="M1216" s="361">
        <f>IF(ISNUMBER(SEARCH(ZAKL_DATA!$B$29,N1216)),MAX($M$2:M1215)+1,0)</f>
        <v>0</v>
      </c>
      <c r="N1216" s="343"/>
      <c r="O1216" s="341"/>
      <c r="P1216" s="362"/>
      <c r="Q1216" s="345" t="str">
        <f>IFERROR(VLOOKUP(ROWS($Q$3:Q1216),$M$3:$N$1699,2,0),"")</f>
        <v/>
      </c>
      <c r="S1216" t="str">
        <f>IF(ISNUMBER(SEARCH(ZAKL_DATA!$B$18,FU!$U1216)),U1216,"")</f>
        <v/>
      </c>
      <c r="T1216" t="str">
        <f t="array" ref="T1216">IFERROR(INDEX($S$3:$S$6255,SMALL(IF(ISNUMBER(SEARCH("",$S$3:$S$6255)),ROW($S$1:$S$6253),""),ROW(S1214))),"")</f>
        <v/>
      </c>
      <c r="U1216" t="s">
        <v>4851</v>
      </c>
      <c r="V1216">
        <v>538922</v>
      </c>
    </row>
    <row r="1217" spans="13:22" ht="12.75" customHeight="1">
      <c r="M1217" s="361">
        <f>IF(ISNUMBER(SEARCH(ZAKL_DATA!$B$29,N1217)),MAX($M$2:M1216)+1,0)</f>
        <v>0</v>
      </c>
      <c r="N1217" s="343"/>
      <c r="O1217" s="341"/>
      <c r="P1217" s="362"/>
      <c r="Q1217" s="345" t="str">
        <f>IFERROR(VLOOKUP(ROWS($Q$3:Q1217),$M$3:$N$1699,2,0),"")</f>
        <v/>
      </c>
      <c r="S1217" t="str">
        <f>IF(ISNUMBER(SEARCH(ZAKL_DATA!$B$18,FU!$U1217)),U1217,"")</f>
        <v/>
      </c>
      <c r="T1217" t="str">
        <f t="array" ref="T1217">IFERROR(INDEX($S$3:$S$6255,SMALL(IF(ISNUMBER(SEARCH("",$S$3:$S$6255)),ROW($S$1:$S$6253),""),ROW(S1215))),"")</f>
        <v/>
      </c>
      <c r="U1217" t="s">
        <v>4852</v>
      </c>
      <c r="V1217">
        <v>538957</v>
      </c>
    </row>
    <row r="1218" spans="13:22" ht="12.75" customHeight="1">
      <c r="M1218" s="361">
        <f>IF(ISNUMBER(SEARCH(ZAKL_DATA!$B$29,N1218)),MAX($M$2:M1217)+1,0)</f>
        <v>0</v>
      </c>
      <c r="N1218" s="343"/>
      <c r="O1218" s="341"/>
      <c r="P1218" s="362"/>
      <c r="Q1218" s="345" t="str">
        <f>IFERROR(VLOOKUP(ROWS($Q$3:Q1218),$M$3:$N$1699,2,0),"")</f>
        <v/>
      </c>
      <c r="S1218" t="str">
        <f>IF(ISNUMBER(SEARCH(ZAKL_DATA!$B$18,FU!$U1218)),U1218,"")</f>
        <v/>
      </c>
      <c r="T1218" t="str">
        <f t="array" ref="T1218">IFERROR(INDEX($S$3:$S$6255,SMALL(IF(ISNUMBER(SEARCH("",$S$3:$S$6255)),ROW($S$1:$S$6253),""),ROW(S1216))),"")</f>
        <v/>
      </c>
      <c r="U1218" t="s">
        <v>4852</v>
      </c>
      <c r="V1218">
        <v>538965</v>
      </c>
    </row>
    <row r="1219" spans="13:22" ht="12.75" customHeight="1">
      <c r="M1219" s="361">
        <f>IF(ISNUMBER(SEARCH(ZAKL_DATA!$B$29,N1219)),MAX($M$2:M1218)+1,0)</f>
        <v>0</v>
      </c>
      <c r="N1219" s="343"/>
      <c r="O1219" s="341"/>
      <c r="P1219" s="362"/>
      <c r="Q1219" s="345" t="str">
        <f>IFERROR(VLOOKUP(ROWS($Q$3:Q1219),$M$3:$N$1699,2,0),"")</f>
        <v/>
      </c>
      <c r="S1219" t="str">
        <f>IF(ISNUMBER(SEARCH(ZAKL_DATA!$B$18,FU!$U1219)),U1219,"")</f>
        <v/>
      </c>
      <c r="T1219" t="str">
        <f t="array" ref="T1219">IFERROR(INDEX($S$3:$S$6255,SMALL(IF(ISNUMBER(SEARCH("",$S$3:$S$6255)),ROW($S$1:$S$6253),""),ROW(S1217))),"")</f>
        <v/>
      </c>
      <c r="U1219" t="s">
        <v>4853</v>
      </c>
      <c r="V1219">
        <v>538973</v>
      </c>
    </row>
    <row r="1220" spans="13:22" ht="12.75" customHeight="1">
      <c r="M1220" s="361">
        <f>IF(ISNUMBER(SEARCH(ZAKL_DATA!$B$29,N1220)),MAX($M$2:M1219)+1,0)</f>
        <v>0</v>
      </c>
      <c r="N1220" s="343"/>
      <c r="O1220" s="341"/>
      <c r="P1220" s="362"/>
      <c r="Q1220" s="345" t="str">
        <f>IFERROR(VLOOKUP(ROWS($Q$3:Q1220),$M$3:$N$1699,2,0),"")</f>
        <v/>
      </c>
      <c r="S1220" t="str">
        <f>IF(ISNUMBER(SEARCH(ZAKL_DATA!$B$18,FU!$U1220)),U1220,"")</f>
        <v/>
      </c>
      <c r="T1220" t="str">
        <f t="array" ref="T1220">IFERROR(INDEX($S$3:$S$6255,SMALL(IF(ISNUMBER(SEARCH("",$S$3:$S$6255)),ROW($S$1:$S$6253),""),ROW(S1218))),"")</f>
        <v/>
      </c>
      <c r="U1220" t="s">
        <v>4854</v>
      </c>
      <c r="V1220">
        <v>538981</v>
      </c>
    </row>
    <row r="1221" spans="13:22" ht="12.75" customHeight="1">
      <c r="M1221" s="361">
        <f>IF(ISNUMBER(SEARCH(ZAKL_DATA!$B$29,N1221)),MAX($M$2:M1220)+1,0)</f>
        <v>0</v>
      </c>
      <c r="N1221" s="343"/>
      <c r="O1221" s="341"/>
      <c r="P1221" s="362"/>
      <c r="Q1221" s="345" t="str">
        <f>IFERROR(VLOOKUP(ROWS($Q$3:Q1221),$M$3:$N$1699,2,0),"")</f>
        <v/>
      </c>
      <c r="S1221" t="str">
        <f>IF(ISNUMBER(SEARCH(ZAKL_DATA!$B$18,FU!$U1221)),U1221,"")</f>
        <v/>
      </c>
      <c r="T1221" t="str">
        <f t="array" ref="T1221">IFERROR(INDEX($S$3:$S$6255,SMALL(IF(ISNUMBER(SEARCH("",$S$3:$S$6255)),ROW($S$1:$S$6253),""),ROW(S1219))),"")</f>
        <v/>
      </c>
      <c r="U1221" t="s">
        <v>4855</v>
      </c>
      <c r="V1221">
        <v>538990</v>
      </c>
    </row>
    <row r="1222" spans="13:22" ht="12.75" customHeight="1">
      <c r="M1222" s="361">
        <f>IF(ISNUMBER(SEARCH(ZAKL_DATA!$B$29,N1222)),MAX($M$2:M1221)+1,0)</f>
        <v>0</v>
      </c>
      <c r="N1222" s="343"/>
      <c r="O1222" s="341"/>
      <c r="P1222" s="362"/>
      <c r="Q1222" s="345" t="str">
        <f>IFERROR(VLOOKUP(ROWS($Q$3:Q1222),$M$3:$N$1699,2,0),"")</f>
        <v/>
      </c>
      <c r="S1222" t="str">
        <f>IF(ISNUMBER(SEARCH(ZAKL_DATA!$B$18,FU!$U1222)),U1222,"")</f>
        <v/>
      </c>
      <c r="T1222" t="str">
        <f t="array" ref="T1222">IFERROR(INDEX($S$3:$S$6255,SMALL(IF(ISNUMBER(SEARCH("",$S$3:$S$6255)),ROW($S$1:$S$6253),""),ROW(S1220))),"")</f>
        <v/>
      </c>
      <c r="U1222" t="s">
        <v>4856</v>
      </c>
      <c r="V1222">
        <v>539015</v>
      </c>
    </row>
    <row r="1223" spans="13:22" ht="12.75" customHeight="1">
      <c r="M1223" s="361">
        <f>IF(ISNUMBER(SEARCH(ZAKL_DATA!$B$29,N1223)),MAX($M$2:M1222)+1,0)</f>
        <v>0</v>
      </c>
      <c r="N1223" s="343"/>
      <c r="O1223" s="341"/>
      <c r="P1223" s="362"/>
      <c r="Q1223" s="345" t="str">
        <f>IFERROR(VLOOKUP(ROWS($Q$3:Q1223),$M$3:$N$1699,2,0),"")</f>
        <v/>
      </c>
      <c r="S1223" t="str">
        <f>IF(ISNUMBER(SEARCH(ZAKL_DATA!$B$18,FU!$U1223)),U1223,"")</f>
        <v/>
      </c>
      <c r="T1223" t="str">
        <f t="array" ref="T1223">IFERROR(INDEX($S$3:$S$6255,SMALL(IF(ISNUMBER(SEARCH("",$S$3:$S$6255)),ROW($S$1:$S$6253),""),ROW(S1221))),"")</f>
        <v/>
      </c>
      <c r="U1223" t="s">
        <v>4857</v>
      </c>
      <c r="V1223">
        <v>539023</v>
      </c>
    </row>
    <row r="1224" spans="13:22" ht="12.75" customHeight="1">
      <c r="M1224" s="361">
        <f>IF(ISNUMBER(SEARCH(ZAKL_DATA!$B$29,N1224)),MAX($M$2:M1223)+1,0)</f>
        <v>0</v>
      </c>
      <c r="N1224" s="343"/>
      <c r="O1224" s="341"/>
      <c r="P1224" s="362"/>
      <c r="Q1224" s="345" t="str">
        <f>IFERROR(VLOOKUP(ROWS($Q$3:Q1224),$M$3:$N$1699,2,0),"")</f>
        <v/>
      </c>
      <c r="S1224" t="str">
        <f>IF(ISNUMBER(SEARCH(ZAKL_DATA!$B$18,FU!$U1224)),U1224,"")</f>
        <v/>
      </c>
      <c r="T1224" t="str">
        <f t="array" ref="T1224">IFERROR(INDEX($S$3:$S$6255,SMALL(IF(ISNUMBER(SEARCH("",$S$3:$S$6255)),ROW($S$1:$S$6253),""),ROW(S1222))),"")</f>
        <v/>
      </c>
      <c r="U1224" t="s">
        <v>4858</v>
      </c>
      <c r="V1224">
        <v>539031</v>
      </c>
    </row>
    <row r="1225" spans="13:22" ht="12.75" customHeight="1">
      <c r="M1225" s="361">
        <f>IF(ISNUMBER(SEARCH(ZAKL_DATA!$B$29,N1225)),MAX($M$2:M1224)+1,0)</f>
        <v>0</v>
      </c>
      <c r="N1225" s="343"/>
      <c r="O1225" s="341"/>
      <c r="P1225" s="362"/>
      <c r="Q1225" s="345" t="str">
        <f>IFERROR(VLOOKUP(ROWS($Q$3:Q1225),$M$3:$N$1699,2,0),"")</f>
        <v/>
      </c>
      <c r="S1225" t="str">
        <f>IF(ISNUMBER(SEARCH(ZAKL_DATA!$B$18,FU!$U1225)),U1225,"")</f>
        <v/>
      </c>
      <c r="T1225" t="str">
        <f t="array" ref="T1225">IFERROR(INDEX($S$3:$S$6255,SMALL(IF(ISNUMBER(SEARCH("",$S$3:$S$6255)),ROW($S$1:$S$6253),""),ROW(S1223))),"")</f>
        <v/>
      </c>
      <c r="U1225" t="s">
        <v>4859</v>
      </c>
      <c r="V1225">
        <v>539040</v>
      </c>
    </row>
    <row r="1226" spans="13:22" ht="12.75" customHeight="1">
      <c r="M1226" s="361">
        <f>IF(ISNUMBER(SEARCH(ZAKL_DATA!$B$29,N1226)),MAX($M$2:M1225)+1,0)</f>
        <v>0</v>
      </c>
      <c r="N1226" s="343"/>
      <c r="O1226" s="341"/>
      <c r="P1226" s="362"/>
      <c r="Q1226" s="345" t="str">
        <f>IFERROR(VLOOKUP(ROWS($Q$3:Q1226),$M$3:$N$1699,2,0),"")</f>
        <v/>
      </c>
      <c r="S1226" t="str">
        <f>IF(ISNUMBER(SEARCH(ZAKL_DATA!$B$18,FU!$U1226)),U1226,"")</f>
        <v/>
      </c>
      <c r="T1226" t="str">
        <f t="array" ref="T1226">IFERROR(INDEX($S$3:$S$6255,SMALL(IF(ISNUMBER(SEARCH("",$S$3:$S$6255)),ROW($S$1:$S$6253),""),ROW(S1224))),"")</f>
        <v/>
      </c>
      <c r="U1226" t="s">
        <v>4860</v>
      </c>
      <c r="V1226">
        <v>539058</v>
      </c>
    </row>
    <row r="1227" spans="13:22" ht="12.75" customHeight="1">
      <c r="M1227" s="361">
        <f>IF(ISNUMBER(SEARCH(ZAKL_DATA!$B$29,N1227)),MAX($M$2:M1226)+1,0)</f>
        <v>0</v>
      </c>
      <c r="N1227" s="343"/>
      <c r="O1227" s="341"/>
      <c r="P1227" s="362"/>
      <c r="Q1227" s="345" t="str">
        <f>IFERROR(VLOOKUP(ROWS($Q$3:Q1227),$M$3:$N$1699,2,0),"")</f>
        <v/>
      </c>
      <c r="S1227" t="str">
        <f>IF(ISNUMBER(SEARCH(ZAKL_DATA!$B$18,FU!$U1227)),U1227,"")</f>
        <v/>
      </c>
      <c r="T1227" t="str">
        <f t="array" ref="T1227">IFERROR(INDEX($S$3:$S$6255,SMALL(IF(ISNUMBER(SEARCH("",$S$3:$S$6255)),ROW($S$1:$S$6253),""),ROW(S1225))),"")</f>
        <v/>
      </c>
      <c r="U1227" t="s">
        <v>4861</v>
      </c>
      <c r="V1227">
        <v>539066</v>
      </c>
    </row>
    <row r="1228" spans="13:22" ht="12.75" customHeight="1">
      <c r="M1228" s="361">
        <f>IF(ISNUMBER(SEARCH(ZAKL_DATA!$B$29,N1228)),MAX($M$2:M1227)+1,0)</f>
        <v>0</v>
      </c>
      <c r="N1228" s="343"/>
      <c r="O1228" s="341"/>
      <c r="P1228" s="362"/>
      <c r="Q1228" s="345" t="str">
        <f>IFERROR(VLOOKUP(ROWS($Q$3:Q1228),$M$3:$N$1699,2,0),"")</f>
        <v/>
      </c>
      <c r="S1228" t="str">
        <f>IF(ISNUMBER(SEARCH(ZAKL_DATA!$B$18,FU!$U1228)),U1228,"")</f>
        <v/>
      </c>
      <c r="T1228" t="str">
        <f t="array" ref="T1228">IFERROR(INDEX($S$3:$S$6255,SMALL(IF(ISNUMBER(SEARCH("",$S$3:$S$6255)),ROW($S$1:$S$6253),""),ROW(S1226))),"")</f>
        <v/>
      </c>
      <c r="U1228" t="s">
        <v>4862</v>
      </c>
      <c r="V1228">
        <v>539074</v>
      </c>
    </row>
    <row r="1229" spans="13:22" ht="12.75" customHeight="1">
      <c r="M1229" s="361">
        <f>IF(ISNUMBER(SEARCH(ZAKL_DATA!$B$29,N1229)),MAX($M$2:M1228)+1,0)</f>
        <v>0</v>
      </c>
      <c r="N1229" s="343"/>
      <c r="O1229" s="341"/>
      <c r="P1229" s="362"/>
      <c r="Q1229" s="345" t="str">
        <f>IFERROR(VLOOKUP(ROWS($Q$3:Q1229),$M$3:$N$1699,2,0),"")</f>
        <v/>
      </c>
      <c r="S1229" t="str">
        <f>IF(ISNUMBER(SEARCH(ZAKL_DATA!$B$18,FU!$U1229)),U1229,"")</f>
        <v/>
      </c>
      <c r="T1229" t="str">
        <f t="array" ref="T1229">IFERROR(INDEX($S$3:$S$6255,SMALL(IF(ISNUMBER(SEARCH("",$S$3:$S$6255)),ROW($S$1:$S$6253),""),ROW(S1227))),"")</f>
        <v/>
      </c>
      <c r="U1229" t="s">
        <v>4863</v>
      </c>
      <c r="V1229">
        <v>539082</v>
      </c>
    </row>
    <row r="1230" spans="13:22" ht="12.75" customHeight="1">
      <c r="M1230" s="361">
        <f>IF(ISNUMBER(SEARCH(ZAKL_DATA!$B$29,N1230)),MAX($M$2:M1229)+1,0)</f>
        <v>0</v>
      </c>
      <c r="N1230" s="343"/>
      <c r="O1230" s="341"/>
      <c r="P1230" s="362"/>
      <c r="Q1230" s="345" t="str">
        <f>IFERROR(VLOOKUP(ROWS($Q$3:Q1230),$M$3:$N$1699,2,0),"")</f>
        <v/>
      </c>
      <c r="S1230" t="str">
        <f>IF(ISNUMBER(SEARCH(ZAKL_DATA!$B$18,FU!$U1230)),U1230,"")</f>
        <v/>
      </c>
      <c r="T1230" t="str">
        <f t="array" ref="T1230">IFERROR(INDEX($S$3:$S$6255,SMALL(IF(ISNUMBER(SEARCH("",$S$3:$S$6255)),ROW($S$1:$S$6253),""),ROW(S1228))),"")</f>
        <v/>
      </c>
      <c r="U1230" t="s">
        <v>4864</v>
      </c>
      <c r="V1230">
        <v>539091</v>
      </c>
    </row>
    <row r="1231" spans="13:22" ht="12.75" customHeight="1">
      <c r="M1231" s="361">
        <f>IF(ISNUMBER(SEARCH(ZAKL_DATA!$B$29,N1231)),MAX($M$2:M1230)+1,0)</f>
        <v>0</v>
      </c>
      <c r="N1231" s="343"/>
      <c r="O1231" s="341"/>
      <c r="P1231" s="362"/>
      <c r="Q1231" s="345" t="str">
        <f>IFERROR(VLOOKUP(ROWS($Q$3:Q1231),$M$3:$N$1699,2,0),"")</f>
        <v/>
      </c>
      <c r="S1231" t="str">
        <f>IF(ISNUMBER(SEARCH(ZAKL_DATA!$B$18,FU!$U1231)),U1231,"")</f>
        <v/>
      </c>
      <c r="T1231" t="str">
        <f t="array" ref="T1231">IFERROR(INDEX($S$3:$S$6255,SMALL(IF(ISNUMBER(SEARCH("",$S$3:$S$6255)),ROW($S$1:$S$6253),""),ROW(S1229))),"")</f>
        <v/>
      </c>
      <c r="U1231" t="s">
        <v>4865</v>
      </c>
      <c r="V1231">
        <v>539104</v>
      </c>
    </row>
    <row r="1232" spans="13:22" ht="12.75" customHeight="1">
      <c r="M1232" s="361">
        <f>IF(ISNUMBER(SEARCH(ZAKL_DATA!$B$29,N1232)),MAX($M$2:M1231)+1,0)</f>
        <v>0</v>
      </c>
      <c r="N1232" s="343"/>
      <c r="O1232" s="341"/>
      <c r="P1232" s="362"/>
      <c r="Q1232" s="345" t="str">
        <f>IFERROR(VLOOKUP(ROWS($Q$3:Q1232),$M$3:$N$1699,2,0),"")</f>
        <v/>
      </c>
      <c r="S1232" t="str">
        <f>IF(ISNUMBER(SEARCH(ZAKL_DATA!$B$18,FU!$U1232)),U1232,"")</f>
        <v/>
      </c>
      <c r="T1232" t="str">
        <f t="array" ref="T1232">IFERROR(INDEX($S$3:$S$6255,SMALL(IF(ISNUMBER(SEARCH("",$S$3:$S$6255)),ROW($S$1:$S$6253),""),ROW(S1230))),"")</f>
        <v/>
      </c>
      <c r="U1232" t="s">
        <v>4866</v>
      </c>
      <c r="V1232">
        <v>539112</v>
      </c>
    </row>
    <row r="1233" spans="13:22" ht="12.75" customHeight="1">
      <c r="M1233" s="361">
        <f>IF(ISNUMBER(SEARCH(ZAKL_DATA!$B$29,N1233)),MAX($M$2:M1232)+1,0)</f>
        <v>0</v>
      </c>
      <c r="N1233" s="343"/>
      <c r="O1233" s="341"/>
      <c r="P1233" s="362"/>
      <c r="Q1233" s="345" t="str">
        <f>IFERROR(VLOOKUP(ROWS($Q$3:Q1233),$M$3:$N$1699,2,0),"")</f>
        <v/>
      </c>
      <c r="S1233" t="str">
        <f>IF(ISNUMBER(SEARCH(ZAKL_DATA!$B$18,FU!$U1233)),U1233,"")</f>
        <v/>
      </c>
      <c r="T1233" t="str">
        <f t="array" ref="T1233">IFERROR(INDEX($S$3:$S$6255,SMALL(IF(ISNUMBER(SEARCH("",$S$3:$S$6255)),ROW($S$1:$S$6253),""),ROW(S1231))),"")</f>
        <v/>
      </c>
      <c r="U1233" t="s">
        <v>4867</v>
      </c>
      <c r="V1233">
        <v>539121</v>
      </c>
    </row>
    <row r="1234" spans="13:22" ht="12.75" customHeight="1">
      <c r="M1234" s="361">
        <f>IF(ISNUMBER(SEARCH(ZAKL_DATA!$B$29,N1234)),MAX($M$2:M1233)+1,0)</f>
        <v>0</v>
      </c>
      <c r="N1234" s="343"/>
      <c r="O1234" s="341"/>
      <c r="P1234" s="362"/>
      <c r="Q1234" s="345" t="str">
        <f>IFERROR(VLOOKUP(ROWS($Q$3:Q1234),$M$3:$N$1699,2,0),"")</f>
        <v/>
      </c>
      <c r="S1234" t="str">
        <f>IF(ISNUMBER(SEARCH(ZAKL_DATA!$B$18,FU!$U1234)),U1234,"")</f>
        <v/>
      </c>
      <c r="T1234" t="str">
        <f t="array" ref="T1234">IFERROR(INDEX($S$3:$S$6255,SMALL(IF(ISNUMBER(SEARCH("",$S$3:$S$6255)),ROW($S$1:$S$6253),""),ROW(S1232))),"")</f>
        <v/>
      </c>
      <c r="U1234" t="s">
        <v>4868</v>
      </c>
      <c r="V1234">
        <v>539139</v>
      </c>
    </row>
    <row r="1235" spans="13:22" ht="12.75" customHeight="1">
      <c r="M1235" s="361">
        <f>IF(ISNUMBER(SEARCH(ZAKL_DATA!$B$29,N1235)),MAX($M$2:M1234)+1,0)</f>
        <v>0</v>
      </c>
      <c r="N1235" s="343"/>
      <c r="O1235" s="341"/>
      <c r="P1235" s="362"/>
      <c r="Q1235" s="345" t="str">
        <f>IFERROR(VLOOKUP(ROWS($Q$3:Q1235),$M$3:$N$1699,2,0),"")</f>
        <v/>
      </c>
      <c r="S1235" t="str">
        <f>IF(ISNUMBER(SEARCH(ZAKL_DATA!$B$18,FU!$U1235)),U1235,"")</f>
        <v/>
      </c>
      <c r="T1235" t="str">
        <f t="array" ref="T1235">IFERROR(INDEX($S$3:$S$6255,SMALL(IF(ISNUMBER(SEARCH("",$S$3:$S$6255)),ROW($S$1:$S$6253),""),ROW(S1233))),"")</f>
        <v/>
      </c>
      <c r="U1235" t="s">
        <v>4869</v>
      </c>
      <c r="V1235">
        <v>539147</v>
      </c>
    </row>
    <row r="1236" spans="13:22" ht="12.75" customHeight="1">
      <c r="M1236" s="361">
        <f>IF(ISNUMBER(SEARCH(ZAKL_DATA!$B$29,N1236)),MAX($M$2:M1235)+1,0)</f>
        <v>0</v>
      </c>
      <c r="N1236" s="343"/>
      <c r="O1236" s="341"/>
      <c r="P1236" s="362"/>
      <c r="Q1236" s="345" t="str">
        <f>IFERROR(VLOOKUP(ROWS($Q$3:Q1236),$M$3:$N$1699,2,0),"")</f>
        <v/>
      </c>
      <c r="S1236" t="str">
        <f>IF(ISNUMBER(SEARCH(ZAKL_DATA!$B$18,FU!$U1236)),U1236,"")</f>
        <v/>
      </c>
      <c r="T1236" t="str">
        <f t="array" ref="T1236">IFERROR(INDEX($S$3:$S$6255,SMALL(IF(ISNUMBER(SEARCH("",$S$3:$S$6255)),ROW($S$1:$S$6253),""),ROW(S1234))),"")</f>
        <v/>
      </c>
      <c r="U1236" t="s">
        <v>4870</v>
      </c>
      <c r="V1236">
        <v>539155</v>
      </c>
    </row>
    <row r="1237" spans="13:22" ht="12.75" customHeight="1">
      <c r="M1237" s="361">
        <f>IF(ISNUMBER(SEARCH(ZAKL_DATA!$B$29,N1237)),MAX($M$2:M1236)+1,0)</f>
        <v>0</v>
      </c>
      <c r="N1237" s="343"/>
      <c r="O1237" s="341"/>
      <c r="P1237" s="362"/>
      <c r="Q1237" s="345" t="str">
        <f>IFERROR(VLOOKUP(ROWS($Q$3:Q1237),$M$3:$N$1699,2,0),"")</f>
        <v/>
      </c>
      <c r="S1237" t="str">
        <f>IF(ISNUMBER(SEARCH(ZAKL_DATA!$B$18,FU!$U1237)),U1237,"")</f>
        <v/>
      </c>
      <c r="T1237" t="str">
        <f t="array" ref="T1237">IFERROR(INDEX($S$3:$S$6255,SMALL(IF(ISNUMBER(SEARCH("",$S$3:$S$6255)),ROW($S$1:$S$6253),""),ROW(S1235))),"")</f>
        <v/>
      </c>
      <c r="U1237" t="s">
        <v>4871</v>
      </c>
      <c r="V1237">
        <v>539163</v>
      </c>
    </row>
    <row r="1238" spans="13:22" ht="12.75" customHeight="1">
      <c r="M1238" s="361">
        <f>IF(ISNUMBER(SEARCH(ZAKL_DATA!$B$29,N1238)),MAX($M$2:M1237)+1,0)</f>
        <v>0</v>
      </c>
      <c r="N1238" s="343"/>
      <c r="O1238" s="341"/>
      <c r="P1238" s="362"/>
      <c r="Q1238" s="345" t="str">
        <f>IFERROR(VLOOKUP(ROWS($Q$3:Q1238),$M$3:$N$1699,2,0),"")</f>
        <v/>
      </c>
      <c r="S1238" t="str">
        <f>IF(ISNUMBER(SEARCH(ZAKL_DATA!$B$18,FU!$U1238)),U1238,"")</f>
        <v/>
      </c>
      <c r="T1238" t="str">
        <f t="array" ref="T1238">IFERROR(INDEX($S$3:$S$6255,SMALL(IF(ISNUMBER(SEARCH("",$S$3:$S$6255)),ROW($S$1:$S$6253),""),ROW(S1236))),"")</f>
        <v/>
      </c>
      <c r="U1238" t="s">
        <v>4872</v>
      </c>
      <c r="V1238">
        <v>539171</v>
      </c>
    </row>
    <row r="1239" spans="13:22" ht="12.75" customHeight="1">
      <c r="M1239" s="361">
        <f>IF(ISNUMBER(SEARCH(ZAKL_DATA!$B$29,N1239)),MAX($M$2:M1238)+1,0)</f>
        <v>0</v>
      </c>
      <c r="N1239" s="343"/>
      <c r="O1239" s="341"/>
      <c r="P1239" s="362"/>
      <c r="Q1239" s="345" t="str">
        <f>IFERROR(VLOOKUP(ROWS($Q$3:Q1239),$M$3:$N$1699,2,0),"")</f>
        <v/>
      </c>
      <c r="S1239" t="str">
        <f>IF(ISNUMBER(SEARCH(ZAKL_DATA!$B$18,FU!$U1239)),U1239,"")</f>
        <v/>
      </c>
      <c r="T1239" t="str">
        <f t="array" ref="T1239">IFERROR(INDEX($S$3:$S$6255,SMALL(IF(ISNUMBER(SEARCH("",$S$3:$S$6255)),ROW($S$1:$S$6253),""),ROW(S1237))),"")</f>
        <v/>
      </c>
      <c r="U1239" t="s">
        <v>4873</v>
      </c>
      <c r="V1239">
        <v>539180</v>
      </c>
    </row>
    <row r="1240" spans="13:22" ht="12.75" customHeight="1">
      <c r="M1240" s="361">
        <f>IF(ISNUMBER(SEARCH(ZAKL_DATA!$B$29,N1240)),MAX($M$2:M1239)+1,0)</f>
        <v>0</v>
      </c>
      <c r="N1240" s="343"/>
      <c r="O1240" s="341"/>
      <c r="P1240" s="362"/>
      <c r="Q1240" s="345" t="str">
        <f>IFERROR(VLOOKUP(ROWS($Q$3:Q1240),$M$3:$N$1699,2,0),"")</f>
        <v/>
      </c>
      <c r="S1240" t="str">
        <f>IF(ISNUMBER(SEARCH(ZAKL_DATA!$B$18,FU!$U1240)),U1240,"")</f>
        <v/>
      </c>
      <c r="T1240" t="str">
        <f t="array" ref="T1240">IFERROR(INDEX($S$3:$S$6255,SMALL(IF(ISNUMBER(SEARCH("",$S$3:$S$6255)),ROW($S$1:$S$6253),""),ROW(S1238))),"")</f>
        <v/>
      </c>
      <c r="U1240" t="s">
        <v>4874</v>
      </c>
      <c r="V1240">
        <v>539198</v>
      </c>
    </row>
    <row r="1241" spans="13:22" ht="12.75" customHeight="1">
      <c r="M1241" s="361">
        <f>IF(ISNUMBER(SEARCH(ZAKL_DATA!$B$29,N1241)),MAX($M$2:M1240)+1,0)</f>
        <v>0</v>
      </c>
      <c r="N1241" s="343"/>
      <c r="O1241" s="341"/>
      <c r="P1241" s="362"/>
      <c r="Q1241" s="345" t="str">
        <f>IFERROR(VLOOKUP(ROWS($Q$3:Q1241),$M$3:$N$1699,2,0),"")</f>
        <v/>
      </c>
      <c r="S1241" t="str">
        <f>IF(ISNUMBER(SEARCH(ZAKL_DATA!$B$18,FU!$U1241)),U1241,"")</f>
        <v/>
      </c>
      <c r="T1241" t="str">
        <f t="array" ref="T1241">IFERROR(INDEX($S$3:$S$6255,SMALL(IF(ISNUMBER(SEARCH("",$S$3:$S$6255)),ROW($S$1:$S$6253),""),ROW(S1239))),"")</f>
        <v/>
      </c>
      <c r="U1241" t="s">
        <v>4875</v>
      </c>
      <c r="V1241">
        <v>539201</v>
      </c>
    </row>
    <row r="1242" spans="13:22" ht="12.75" customHeight="1">
      <c r="M1242" s="361">
        <f>IF(ISNUMBER(SEARCH(ZAKL_DATA!$B$29,N1242)),MAX($M$2:M1241)+1,0)</f>
        <v>0</v>
      </c>
      <c r="N1242" s="343"/>
      <c r="O1242" s="341"/>
      <c r="P1242" s="362"/>
      <c r="Q1242" s="345" t="str">
        <f>IFERROR(VLOOKUP(ROWS($Q$3:Q1242),$M$3:$N$1699,2,0),"")</f>
        <v/>
      </c>
      <c r="S1242" t="str">
        <f>IF(ISNUMBER(SEARCH(ZAKL_DATA!$B$18,FU!$U1242)),U1242,"")</f>
        <v/>
      </c>
      <c r="T1242" t="str">
        <f t="array" ref="T1242">IFERROR(INDEX($S$3:$S$6255,SMALL(IF(ISNUMBER(SEARCH("",$S$3:$S$6255)),ROW($S$1:$S$6253),""),ROW(S1240))),"")</f>
        <v/>
      </c>
      <c r="U1242" t="s">
        <v>4876</v>
      </c>
      <c r="V1242">
        <v>539210</v>
      </c>
    </row>
    <row r="1243" spans="13:22" ht="12.75" customHeight="1">
      <c r="M1243" s="361">
        <f>IF(ISNUMBER(SEARCH(ZAKL_DATA!$B$29,N1243)),MAX($M$2:M1242)+1,0)</f>
        <v>0</v>
      </c>
      <c r="N1243" s="343"/>
      <c r="O1243" s="341"/>
      <c r="P1243" s="362"/>
      <c r="Q1243" s="345" t="str">
        <f>IFERROR(VLOOKUP(ROWS($Q$3:Q1243),$M$3:$N$1699,2,0),"")</f>
        <v/>
      </c>
      <c r="S1243" t="str">
        <f>IF(ISNUMBER(SEARCH(ZAKL_DATA!$B$18,FU!$U1243)),U1243,"")</f>
        <v/>
      </c>
      <c r="T1243" t="str">
        <f t="array" ref="T1243">IFERROR(INDEX($S$3:$S$6255,SMALL(IF(ISNUMBER(SEARCH("",$S$3:$S$6255)),ROW($S$1:$S$6253),""),ROW(S1241))),"")</f>
        <v/>
      </c>
      <c r="U1243" t="s">
        <v>4877</v>
      </c>
      <c r="V1243">
        <v>539228</v>
      </c>
    </row>
    <row r="1244" spans="13:22" ht="12.75" customHeight="1">
      <c r="M1244" s="361">
        <f>IF(ISNUMBER(SEARCH(ZAKL_DATA!$B$29,N1244)),MAX($M$2:M1243)+1,0)</f>
        <v>0</v>
      </c>
      <c r="N1244" s="343"/>
      <c r="O1244" s="341"/>
      <c r="P1244" s="362"/>
      <c r="Q1244" s="345" t="str">
        <f>IFERROR(VLOOKUP(ROWS($Q$3:Q1244),$M$3:$N$1699,2,0),"")</f>
        <v/>
      </c>
      <c r="S1244" t="str">
        <f>IF(ISNUMBER(SEARCH(ZAKL_DATA!$B$18,FU!$U1244)),U1244,"")</f>
        <v/>
      </c>
      <c r="T1244" t="str">
        <f t="array" ref="T1244">IFERROR(INDEX($S$3:$S$6255,SMALL(IF(ISNUMBER(SEARCH("",$S$3:$S$6255)),ROW($S$1:$S$6253),""),ROW(S1242))),"")</f>
        <v/>
      </c>
      <c r="U1244" t="s">
        <v>4878</v>
      </c>
      <c r="V1244">
        <v>539236</v>
      </c>
    </row>
    <row r="1245" spans="13:22" ht="12.75" customHeight="1">
      <c r="M1245" s="361">
        <f>IF(ISNUMBER(SEARCH(ZAKL_DATA!$B$29,N1245)),MAX($M$2:M1244)+1,0)</f>
        <v>0</v>
      </c>
      <c r="N1245" s="343"/>
      <c r="O1245" s="341"/>
      <c r="P1245" s="362"/>
      <c r="Q1245" s="345" t="str">
        <f>IFERROR(VLOOKUP(ROWS($Q$3:Q1245),$M$3:$N$1699,2,0),"")</f>
        <v/>
      </c>
      <c r="S1245" t="str">
        <f>IF(ISNUMBER(SEARCH(ZAKL_DATA!$B$18,FU!$U1245)),U1245,"")</f>
        <v/>
      </c>
      <c r="T1245" t="str">
        <f t="array" ref="T1245">IFERROR(INDEX($S$3:$S$6255,SMALL(IF(ISNUMBER(SEARCH("",$S$3:$S$6255)),ROW($S$1:$S$6253),""),ROW(S1243))),"")</f>
        <v/>
      </c>
      <c r="U1245" t="s">
        <v>4879</v>
      </c>
      <c r="V1245">
        <v>539244</v>
      </c>
    </row>
    <row r="1246" spans="13:22" ht="12.75" customHeight="1">
      <c r="M1246" s="361">
        <f>IF(ISNUMBER(SEARCH(ZAKL_DATA!$B$29,N1246)),MAX($M$2:M1245)+1,0)</f>
        <v>0</v>
      </c>
      <c r="N1246" s="343"/>
      <c r="O1246" s="341"/>
      <c r="P1246" s="362"/>
      <c r="Q1246" s="345" t="str">
        <f>IFERROR(VLOOKUP(ROWS($Q$3:Q1246),$M$3:$N$1699,2,0),"")</f>
        <v/>
      </c>
      <c r="S1246" t="str">
        <f>IF(ISNUMBER(SEARCH(ZAKL_DATA!$B$18,FU!$U1246)),U1246,"")</f>
        <v/>
      </c>
      <c r="T1246" t="str">
        <f t="array" ref="T1246">IFERROR(INDEX($S$3:$S$6255,SMALL(IF(ISNUMBER(SEARCH("",$S$3:$S$6255)),ROW($S$1:$S$6253),""),ROW(S1244))),"")</f>
        <v/>
      </c>
      <c r="U1246" t="s">
        <v>4880</v>
      </c>
      <c r="V1246">
        <v>539252</v>
      </c>
    </row>
    <row r="1247" spans="13:22" ht="12.75" customHeight="1">
      <c r="M1247" s="361">
        <f>IF(ISNUMBER(SEARCH(ZAKL_DATA!$B$29,N1247)),MAX($M$2:M1246)+1,0)</f>
        <v>0</v>
      </c>
      <c r="N1247" s="343"/>
      <c r="O1247" s="341"/>
      <c r="P1247" s="362"/>
      <c r="Q1247" s="345" t="str">
        <f>IFERROR(VLOOKUP(ROWS($Q$3:Q1247),$M$3:$N$1699,2,0),"")</f>
        <v/>
      </c>
      <c r="S1247" t="str">
        <f>IF(ISNUMBER(SEARCH(ZAKL_DATA!$B$18,FU!$U1247)),U1247,"")</f>
        <v/>
      </c>
      <c r="T1247" t="str">
        <f t="array" ref="T1247">IFERROR(INDEX($S$3:$S$6255,SMALL(IF(ISNUMBER(SEARCH("",$S$3:$S$6255)),ROW($S$1:$S$6253),""),ROW(S1245))),"")</f>
        <v/>
      </c>
      <c r="U1247" t="s">
        <v>4881</v>
      </c>
      <c r="V1247">
        <v>539261</v>
      </c>
    </row>
    <row r="1248" spans="13:22" ht="12.75" customHeight="1">
      <c r="M1248" s="361">
        <f>IF(ISNUMBER(SEARCH(ZAKL_DATA!$B$29,N1248)),MAX($M$2:M1247)+1,0)</f>
        <v>0</v>
      </c>
      <c r="N1248" s="343"/>
      <c r="O1248" s="341"/>
      <c r="P1248" s="362"/>
      <c r="Q1248" s="345" t="str">
        <f>IFERROR(VLOOKUP(ROWS($Q$3:Q1248),$M$3:$N$1699,2,0),"")</f>
        <v/>
      </c>
      <c r="S1248" t="str">
        <f>IF(ISNUMBER(SEARCH(ZAKL_DATA!$B$18,FU!$U1248)),U1248,"")</f>
        <v/>
      </c>
      <c r="T1248" t="str">
        <f t="array" ref="T1248">IFERROR(INDEX($S$3:$S$6255,SMALL(IF(ISNUMBER(SEARCH("",$S$3:$S$6255)),ROW($S$1:$S$6253),""),ROW(S1246))),"")</f>
        <v/>
      </c>
      <c r="U1248" t="s">
        <v>4882</v>
      </c>
      <c r="V1248">
        <v>539279</v>
      </c>
    </row>
    <row r="1249" spans="13:22" ht="12.75" customHeight="1">
      <c r="M1249" s="361">
        <f>IF(ISNUMBER(SEARCH(ZAKL_DATA!$B$29,N1249)),MAX($M$2:M1248)+1,0)</f>
        <v>0</v>
      </c>
      <c r="N1249" s="343"/>
      <c r="O1249" s="341"/>
      <c r="P1249" s="362"/>
      <c r="Q1249" s="345" t="str">
        <f>IFERROR(VLOOKUP(ROWS($Q$3:Q1249),$M$3:$N$1699,2,0),"")</f>
        <v/>
      </c>
      <c r="S1249" t="str">
        <f>IF(ISNUMBER(SEARCH(ZAKL_DATA!$B$18,FU!$U1249)),U1249,"")</f>
        <v/>
      </c>
      <c r="T1249" t="str">
        <f t="array" ref="T1249">IFERROR(INDEX($S$3:$S$6255,SMALL(IF(ISNUMBER(SEARCH("",$S$3:$S$6255)),ROW($S$1:$S$6253),""),ROW(S1247))),"")</f>
        <v/>
      </c>
      <c r="U1249" t="s">
        <v>4883</v>
      </c>
      <c r="V1249">
        <v>539287</v>
      </c>
    </row>
    <row r="1250" spans="13:22" ht="12.75" customHeight="1">
      <c r="M1250" s="361">
        <f>IF(ISNUMBER(SEARCH(ZAKL_DATA!$B$29,N1250)),MAX($M$2:M1249)+1,0)</f>
        <v>0</v>
      </c>
      <c r="N1250" s="343"/>
      <c r="O1250" s="341"/>
      <c r="P1250" s="362"/>
      <c r="Q1250" s="345" t="str">
        <f>IFERROR(VLOOKUP(ROWS($Q$3:Q1250),$M$3:$N$1699,2,0),"")</f>
        <v/>
      </c>
      <c r="S1250" t="str">
        <f>IF(ISNUMBER(SEARCH(ZAKL_DATA!$B$18,FU!$U1250)),U1250,"")</f>
        <v/>
      </c>
      <c r="T1250" t="str">
        <f t="array" ref="T1250">IFERROR(INDEX($S$3:$S$6255,SMALL(IF(ISNUMBER(SEARCH("",$S$3:$S$6255)),ROW($S$1:$S$6253),""),ROW(S1248))),"")</f>
        <v/>
      </c>
      <c r="U1250" t="s">
        <v>4884</v>
      </c>
      <c r="V1250">
        <v>539295</v>
      </c>
    </row>
    <row r="1251" spans="13:22" ht="12.75" customHeight="1">
      <c r="M1251" s="361">
        <f>IF(ISNUMBER(SEARCH(ZAKL_DATA!$B$29,N1251)),MAX($M$2:M1250)+1,0)</f>
        <v>0</v>
      </c>
      <c r="N1251" s="343"/>
      <c r="O1251" s="341"/>
      <c r="P1251" s="362"/>
      <c r="Q1251" s="345" t="str">
        <f>IFERROR(VLOOKUP(ROWS($Q$3:Q1251),$M$3:$N$1699,2,0),"")</f>
        <v/>
      </c>
      <c r="S1251" t="str">
        <f>IF(ISNUMBER(SEARCH(ZAKL_DATA!$B$18,FU!$U1251)),U1251,"")</f>
        <v/>
      </c>
      <c r="T1251" t="str">
        <f t="array" ref="T1251">IFERROR(INDEX($S$3:$S$6255,SMALL(IF(ISNUMBER(SEARCH("",$S$3:$S$6255)),ROW($S$1:$S$6253),""),ROW(S1249))),"")</f>
        <v/>
      </c>
      <c r="U1251" t="s">
        <v>4885</v>
      </c>
      <c r="V1251">
        <v>539309</v>
      </c>
    </row>
    <row r="1252" spans="13:22" ht="12.75" customHeight="1">
      <c r="M1252" s="361">
        <f>IF(ISNUMBER(SEARCH(ZAKL_DATA!$B$29,N1252)),MAX($M$2:M1251)+1,0)</f>
        <v>0</v>
      </c>
      <c r="N1252" s="343"/>
      <c r="O1252" s="341"/>
      <c r="P1252" s="362"/>
      <c r="Q1252" s="345" t="str">
        <f>IFERROR(VLOOKUP(ROWS($Q$3:Q1252),$M$3:$N$1699,2,0),"")</f>
        <v/>
      </c>
      <c r="S1252" t="str">
        <f>IF(ISNUMBER(SEARCH(ZAKL_DATA!$B$18,FU!$U1252)),U1252,"")</f>
        <v/>
      </c>
      <c r="T1252" t="str">
        <f t="array" ref="T1252">IFERROR(INDEX($S$3:$S$6255,SMALL(IF(ISNUMBER(SEARCH("",$S$3:$S$6255)),ROW($S$1:$S$6253),""),ROW(S1250))),"")</f>
        <v/>
      </c>
      <c r="U1252" t="s">
        <v>4886</v>
      </c>
      <c r="V1252">
        <v>539317</v>
      </c>
    </row>
    <row r="1253" spans="13:22" ht="12.75" customHeight="1">
      <c r="M1253" s="361">
        <f>IF(ISNUMBER(SEARCH(ZAKL_DATA!$B$29,N1253)),MAX($M$2:M1252)+1,0)</f>
        <v>0</v>
      </c>
      <c r="N1253" s="343"/>
      <c r="O1253" s="341"/>
      <c r="P1253" s="362"/>
      <c r="Q1253" s="345" t="str">
        <f>IFERROR(VLOOKUP(ROWS($Q$3:Q1253),$M$3:$N$1699,2,0),"")</f>
        <v/>
      </c>
      <c r="S1253" t="str">
        <f>IF(ISNUMBER(SEARCH(ZAKL_DATA!$B$18,FU!$U1253)),U1253,"")</f>
        <v/>
      </c>
      <c r="T1253" t="str">
        <f t="array" ref="T1253">IFERROR(INDEX($S$3:$S$6255,SMALL(IF(ISNUMBER(SEARCH("",$S$3:$S$6255)),ROW($S$1:$S$6253),""),ROW(S1251))),"")</f>
        <v/>
      </c>
      <c r="U1253" t="s">
        <v>4887</v>
      </c>
      <c r="V1253">
        <v>539325</v>
      </c>
    </row>
    <row r="1254" spans="13:22" ht="12.75" customHeight="1">
      <c r="M1254" s="361">
        <f>IF(ISNUMBER(SEARCH(ZAKL_DATA!$B$29,N1254)),MAX($M$2:M1253)+1,0)</f>
        <v>0</v>
      </c>
      <c r="N1254" s="343"/>
      <c r="O1254" s="341"/>
      <c r="P1254" s="362"/>
      <c r="Q1254" s="345" t="str">
        <f>IFERROR(VLOOKUP(ROWS($Q$3:Q1254),$M$3:$N$1699,2,0),"")</f>
        <v/>
      </c>
      <c r="S1254" t="str">
        <f>IF(ISNUMBER(SEARCH(ZAKL_DATA!$B$18,FU!$U1254)),U1254,"")</f>
        <v/>
      </c>
      <c r="T1254" t="str">
        <f t="array" ref="T1254">IFERROR(INDEX($S$3:$S$6255,SMALL(IF(ISNUMBER(SEARCH("",$S$3:$S$6255)),ROW($S$1:$S$6253),""),ROW(S1252))),"")</f>
        <v/>
      </c>
      <c r="U1254" t="s">
        <v>4888</v>
      </c>
      <c r="V1254">
        <v>539333</v>
      </c>
    </row>
    <row r="1255" spans="13:22" ht="12.75" customHeight="1">
      <c r="M1255" s="361">
        <f>IF(ISNUMBER(SEARCH(ZAKL_DATA!$B$29,N1255)),MAX($M$2:M1254)+1,0)</f>
        <v>0</v>
      </c>
      <c r="N1255" s="343"/>
      <c r="O1255" s="341"/>
      <c r="P1255" s="362"/>
      <c r="Q1255" s="345" t="str">
        <f>IFERROR(VLOOKUP(ROWS($Q$3:Q1255),$M$3:$N$1699,2,0),"")</f>
        <v/>
      </c>
      <c r="S1255" t="str">
        <f>IF(ISNUMBER(SEARCH(ZAKL_DATA!$B$18,FU!$U1255)),U1255,"")</f>
        <v/>
      </c>
      <c r="T1255" t="str">
        <f t="array" ref="T1255">IFERROR(INDEX($S$3:$S$6255,SMALL(IF(ISNUMBER(SEARCH("",$S$3:$S$6255)),ROW($S$1:$S$6253),""),ROW(S1253))),"")</f>
        <v/>
      </c>
      <c r="U1255" t="s">
        <v>4889</v>
      </c>
      <c r="V1255">
        <v>539341</v>
      </c>
    </row>
    <row r="1256" spans="13:22" ht="12.75" customHeight="1">
      <c r="M1256" s="361">
        <f>IF(ISNUMBER(SEARCH(ZAKL_DATA!$B$29,N1256)),MAX($M$2:M1255)+1,0)</f>
        <v>0</v>
      </c>
      <c r="N1256" s="343"/>
      <c r="O1256" s="341"/>
      <c r="P1256" s="362"/>
      <c r="Q1256" s="345" t="str">
        <f>IFERROR(VLOOKUP(ROWS($Q$3:Q1256),$M$3:$N$1699,2,0),"")</f>
        <v/>
      </c>
      <c r="S1256" t="str">
        <f>IF(ISNUMBER(SEARCH(ZAKL_DATA!$B$18,FU!$U1256)),U1256,"")</f>
        <v/>
      </c>
      <c r="T1256" t="str">
        <f t="array" ref="T1256">IFERROR(INDEX($S$3:$S$6255,SMALL(IF(ISNUMBER(SEARCH("",$S$3:$S$6255)),ROW($S$1:$S$6253),""),ROW(S1254))),"")</f>
        <v/>
      </c>
      <c r="U1256" t="s">
        <v>4890</v>
      </c>
      <c r="V1256">
        <v>539350</v>
      </c>
    </row>
    <row r="1257" spans="13:22" ht="12.75" customHeight="1">
      <c r="M1257" s="361">
        <f>IF(ISNUMBER(SEARCH(ZAKL_DATA!$B$29,N1257)),MAX($M$2:M1256)+1,0)</f>
        <v>0</v>
      </c>
      <c r="N1257" s="343"/>
      <c r="O1257" s="341"/>
      <c r="P1257" s="362"/>
      <c r="Q1257" s="345" t="str">
        <f>IFERROR(VLOOKUP(ROWS($Q$3:Q1257),$M$3:$N$1699,2,0),"")</f>
        <v/>
      </c>
      <c r="S1257" t="str">
        <f>IF(ISNUMBER(SEARCH(ZAKL_DATA!$B$18,FU!$U1257)),U1257,"")</f>
        <v/>
      </c>
      <c r="T1257" t="str">
        <f t="array" ref="T1257">IFERROR(INDEX($S$3:$S$6255,SMALL(IF(ISNUMBER(SEARCH("",$S$3:$S$6255)),ROW($S$1:$S$6253),""),ROW(S1255))),"")</f>
        <v/>
      </c>
      <c r="U1257" t="s">
        <v>4890</v>
      </c>
      <c r="V1257">
        <v>539368</v>
      </c>
    </row>
    <row r="1258" spans="13:22" ht="12.75" customHeight="1">
      <c r="M1258" s="361">
        <f>IF(ISNUMBER(SEARCH(ZAKL_DATA!$B$29,N1258)),MAX($M$2:M1257)+1,0)</f>
        <v>0</v>
      </c>
      <c r="N1258" s="343"/>
      <c r="O1258" s="341"/>
      <c r="P1258" s="362"/>
      <c r="Q1258" s="345" t="str">
        <f>IFERROR(VLOOKUP(ROWS($Q$3:Q1258),$M$3:$N$1699,2,0),"")</f>
        <v/>
      </c>
      <c r="S1258" t="str">
        <f>IF(ISNUMBER(SEARCH(ZAKL_DATA!$B$18,FU!$U1258)),U1258,"")</f>
        <v/>
      </c>
      <c r="T1258" t="str">
        <f t="array" ref="T1258">IFERROR(INDEX($S$3:$S$6255,SMALL(IF(ISNUMBER(SEARCH("",$S$3:$S$6255)),ROW($S$1:$S$6253),""),ROW(S1256))),"")</f>
        <v/>
      </c>
      <c r="U1258" t="s">
        <v>4891</v>
      </c>
      <c r="V1258">
        <v>539376</v>
      </c>
    </row>
    <row r="1259" spans="13:22" ht="12.75" customHeight="1">
      <c r="M1259" s="361">
        <f>IF(ISNUMBER(SEARCH(ZAKL_DATA!$B$29,N1259)),MAX($M$2:M1258)+1,0)</f>
        <v>0</v>
      </c>
      <c r="N1259" s="343"/>
      <c r="O1259" s="341"/>
      <c r="P1259" s="362"/>
      <c r="Q1259" s="345" t="str">
        <f>IFERROR(VLOOKUP(ROWS($Q$3:Q1259),$M$3:$N$1699,2,0),"")</f>
        <v/>
      </c>
      <c r="S1259" t="str">
        <f>IF(ISNUMBER(SEARCH(ZAKL_DATA!$B$18,FU!$U1259)),U1259,"")</f>
        <v/>
      </c>
      <c r="T1259" t="str">
        <f t="array" ref="T1259">IFERROR(INDEX($S$3:$S$6255,SMALL(IF(ISNUMBER(SEARCH("",$S$3:$S$6255)),ROW($S$1:$S$6253),""),ROW(S1257))),"")</f>
        <v/>
      </c>
      <c r="U1259" t="s">
        <v>4891</v>
      </c>
      <c r="V1259">
        <v>539384</v>
      </c>
    </row>
    <row r="1260" spans="13:22" ht="12.75" customHeight="1">
      <c r="M1260" s="361">
        <f>IF(ISNUMBER(SEARCH(ZAKL_DATA!$B$29,N1260)),MAX($M$2:M1259)+1,0)</f>
        <v>0</v>
      </c>
      <c r="N1260" s="343"/>
      <c r="O1260" s="341"/>
      <c r="P1260" s="362"/>
      <c r="Q1260" s="345" t="str">
        <f>IFERROR(VLOOKUP(ROWS($Q$3:Q1260),$M$3:$N$1699,2,0),"")</f>
        <v/>
      </c>
      <c r="S1260" t="str">
        <f>IF(ISNUMBER(SEARCH(ZAKL_DATA!$B$18,FU!$U1260)),U1260,"")</f>
        <v/>
      </c>
      <c r="T1260" t="str">
        <f t="array" ref="T1260">IFERROR(INDEX($S$3:$S$6255,SMALL(IF(ISNUMBER(SEARCH("",$S$3:$S$6255)),ROW($S$1:$S$6253),""),ROW(S1258))),"")</f>
        <v/>
      </c>
      <c r="U1260" t="s">
        <v>4891</v>
      </c>
      <c r="V1260">
        <v>539392</v>
      </c>
    </row>
    <row r="1261" spans="13:22" ht="12.75" customHeight="1">
      <c r="M1261" s="361">
        <f>IF(ISNUMBER(SEARCH(ZAKL_DATA!$B$29,N1261)),MAX($M$2:M1260)+1,0)</f>
        <v>0</v>
      </c>
      <c r="N1261" s="343"/>
      <c r="O1261" s="341"/>
      <c r="P1261" s="362"/>
      <c r="Q1261" s="345" t="str">
        <f>IFERROR(VLOOKUP(ROWS($Q$3:Q1261),$M$3:$N$1699,2,0),"")</f>
        <v/>
      </c>
      <c r="S1261" t="str">
        <f>IF(ISNUMBER(SEARCH(ZAKL_DATA!$B$18,FU!$U1261)),U1261,"")</f>
        <v/>
      </c>
      <c r="T1261" t="str">
        <f t="array" ref="T1261">IFERROR(INDEX($S$3:$S$6255,SMALL(IF(ISNUMBER(SEARCH("",$S$3:$S$6255)),ROW($S$1:$S$6253),""),ROW(S1259))),"")</f>
        <v/>
      </c>
      <c r="U1261" t="s">
        <v>4892</v>
      </c>
      <c r="V1261">
        <v>539406</v>
      </c>
    </row>
    <row r="1262" spans="13:22" ht="12.75" customHeight="1">
      <c r="M1262" s="361">
        <f>IF(ISNUMBER(SEARCH(ZAKL_DATA!$B$29,N1262)),MAX($M$2:M1261)+1,0)</f>
        <v>0</v>
      </c>
      <c r="N1262" s="343"/>
      <c r="O1262" s="341"/>
      <c r="P1262" s="362"/>
      <c r="Q1262" s="345" t="str">
        <f>IFERROR(VLOOKUP(ROWS($Q$3:Q1262),$M$3:$N$1699,2,0),"")</f>
        <v/>
      </c>
      <c r="S1262" t="str">
        <f>IF(ISNUMBER(SEARCH(ZAKL_DATA!$B$18,FU!$U1262)),U1262,"")</f>
        <v/>
      </c>
      <c r="T1262" t="str">
        <f t="array" ref="T1262">IFERROR(INDEX($S$3:$S$6255,SMALL(IF(ISNUMBER(SEARCH("",$S$3:$S$6255)),ROW($S$1:$S$6253),""),ROW(S1260))),"")</f>
        <v/>
      </c>
      <c r="U1262" t="s">
        <v>4893</v>
      </c>
      <c r="V1262">
        <v>539414</v>
      </c>
    </row>
    <row r="1263" spans="13:22" ht="12.75" customHeight="1">
      <c r="M1263" s="361">
        <f>IF(ISNUMBER(SEARCH(ZAKL_DATA!$B$29,N1263)),MAX($M$2:M1262)+1,0)</f>
        <v>0</v>
      </c>
      <c r="N1263" s="343"/>
      <c r="O1263" s="341"/>
      <c r="P1263" s="362"/>
      <c r="Q1263" s="345" t="str">
        <f>IFERROR(VLOOKUP(ROWS($Q$3:Q1263),$M$3:$N$1699,2,0),"")</f>
        <v/>
      </c>
      <c r="S1263" t="str">
        <f>IF(ISNUMBER(SEARCH(ZAKL_DATA!$B$18,FU!$U1263)),U1263,"")</f>
        <v/>
      </c>
      <c r="T1263" t="str">
        <f t="array" ref="T1263">IFERROR(INDEX($S$3:$S$6255,SMALL(IF(ISNUMBER(SEARCH("",$S$3:$S$6255)),ROW($S$1:$S$6253),""),ROW(S1261))),"")</f>
        <v/>
      </c>
      <c r="U1263" t="s">
        <v>4894</v>
      </c>
      <c r="V1263">
        <v>539422</v>
      </c>
    </row>
    <row r="1264" spans="13:22" ht="12.75" customHeight="1">
      <c r="M1264" s="361">
        <f>IF(ISNUMBER(SEARCH(ZAKL_DATA!$B$29,N1264)),MAX($M$2:M1263)+1,0)</f>
        <v>0</v>
      </c>
      <c r="N1264" s="343"/>
      <c r="O1264" s="341"/>
      <c r="P1264" s="362"/>
      <c r="Q1264" s="345" t="str">
        <f>IFERROR(VLOOKUP(ROWS($Q$3:Q1264),$M$3:$N$1699,2,0),"")</f>
        <v/>
      </c>
      <c r="S1264" t="str">
        <f>IF(ISNUMBER(SEARCH(ZAKL_DATA!$B$18,FU!$U1264)),U1264,"")</f>
        <v/>
      </c>
      <c r="T1264" t="str">
        <f t="array" ref="T1264">IFERROR(INDEX($S$3:$S$6255,SMALL(IF(ISNUMBER(SEARCH("",$S$3:$S$6255)),ROW($S$1:$S$6253),""),ROW(S1262))),"")</f>
        <v/>
      </c>
      <c r="U1264" t="s">
        <v>4895</v>
      </c>
      <c r="V1264">
        <v>539431</v>
      </c>
    </row>
    <row r="1265" spans="13:22" ht="12.75" customHeight="1">
      <c r="M1265" s="361">
        <f>IF(ISNUMBER(SEARCH(ZAKL_DATA!$B$29,N1265)),MAX($M$2:M1264)+1,0)</f>
        <v>0</v>
      </c>
      <c r="N1265" s="343"/>
      <c r="O1265" s="341"/>
      <c r="P1265" s="362"/>
      <c r="Q1265" s="345" t="str">
        <f>IFERROR(VLOOKUP(ROWS($Q$3:Q1265),$M$3:$N$1699,2,0),"")</f>
        <v/>
      </c>
      <c r="S1265" t="str">
        <f>IF(ISNUMBER(SEARCH(ZAKL_DATA!$B$18,FU!$U1265)),U1265,"")</f>
        <v/>
      </c>
      <c r="T1265" t="str">
        <f t="array" ref="T1265">IFERROR(INDEX($S$3:$S$6255,SMALL(IF(ISNUMBER(SEARCH("",$S$3:$S$6255)),ROW($S$1:$S$6253),""),ROW(S1263))),"")</f>
        <v/>
      </c>
      <c r="U1265" t="s">
        <v>4896</v>
      </c>
      <c r="V1265">
        <v>539457</v>
      </c>
    </row>
    <row r="1266" spans="13:22" ht="12.75" customHeight="1">
      <c r="M1266" s="361">
        <f>IF(ISNUMBER(SEARCH(ZAKL_DATA!$B$29,N1266)),MAX($M$2:M1265)+1,0)</f>
        <v>0</v>
      </c>
      <c r="N1266" s="343"/>
      <c r="O1266" s="341"/>
      <c r="P1266" s="362"/>
      <c r="Q1266" s="345" t="str">
        <f>IFERROR(VLOOKUP(ROWS($Q$3:Q1266),$M$3:$N$1699,2,0),"")</f>
        <v/>
      </c>
      <c r="S1266" t="str">
        <f>IF(ISNUMBER(SEARCH(ZAKL_DATA!$B$18,FU!$U1266)),U1266,"")</f>
        <v/>
      </c>
      <c r="T1266" t="str">
        <f t="array" ref="T1266">IFERROR(INDEX($S$3:$S$6255,SMALL(IF(ISNUMBER(SEARCH("",$S$3:$S$6255)),ROW($S$1:$S$6253),""),ROW(S1264))),"")</f>
        <v/>
      </c>
      <c r="U1266" t="s">
        <v>4897</v>
      </c>
      <c r="V1266">
        <v>539473</v>
      </c>
    </row>
    <row r="1267" spans="13:22" ht="12.75" customHeight="1">
      <c r="M1267" s="361">
        <f>IF(ISNUMBER(SEARCH(ZAKL_DATA!$B$29,N1267)),MAX($M$2:M1266)+1,0)</f>
        <v>0</v>
      </c>
      <c r="N1267" s="343"/>
      <c r="O1267" s="341"/>
      <c r="P1267" s="362"/>
      <c r="Q1267" s="345" t="str">
        <f>IFERROR(VLOOKUP(ROWS($Q$3:Q1267),$M$3:$N$1699,2,0),"")</f>
        <v/>
      </c>
      <c r="S1267" t="str">
        <f>IF(ISNUMBER(SEARCH(ZAKL_DATA!$B$18,FU!$U1267)),U1267,"")</f>
        <v/>
      </c>
      <c r="T1267" t="str">
        <f t="array" ref="T1267">IFERROR(INDEX($S$3:$S$6255,SMALL(IF(ISNUMBER(SEARCH("",$S$3:$S$6255)),ROW($S$1:$S$6253),""),ROW(S1265))),"")</f>
        <v/>
      </c>
      <c r="U1267" t="s">
        <v>4898</v>
      </c>
      <c r="V1267">
        <v>539481</v>
      </c>
    </row>
    <row r="1268" spans="13:22" ht="12.75" customHeight="1">
      <c r="M1268" s="361">
        <f>IF(ISNUMBER(SEARCH(ZAKL_DATA!$B$29,N1268)),MAX($M$2:M1267)+1,0)</f>
        <v>0</v>
      </c>
      <c r="N1268" s="343"/>
      <c r="O1268" s="341"/>
      <c r="P1268" s="362"/>
      <c r="Q1268" s="345" t="str">
        <f>IFERROR(VLOOKUP(ROWS($Q$3:Q1268),$M$3:$N$1699,2,0),"")</f>
        <v/>
      </c>
      <c r="S1268" t="str">
        <f>IF(ISNUMBER(SEARCH(ZAKL_DATA!$B$18,FU!$U1268)),U1268,"")</f>
        <v/>
      </c>
      <c r="T1268" t="str">
        <f t="array" ref="T1268">IFERROR(INDEX($S$3:$S$6255,SMALL(IF(ISNUMBER(SEARCH("",$S$3:$S$6255)),ROW($S$1:$S$6253),""),ROW(S1266))),"")</f>
        <v/>
      </c>
      <c r="U1268" t="s">
        <v>4899</v>
      </c>
      <c r="V1268">
        <v>539490</v>
      </c>
    </row>
    <row r="1269" spans="13:22" ht="12.75" customHeight="1">
      <c r="M1269" s="361">
        <f>IF(ISNUMBER(SEARCH(ZAKL_DATA!$B$29,N1269)),MAX($M$2:M1268)+1,0)</f>
        <v>0</v>
      </c>
      <c r="N1269" s="343"/>
      <c r="O1269" s="341"/>
      <c r="P1269" s="362"/>
      <c r="Q1269" s="345" t="str">
        <f>IFERROR(VLOOKUP(ROWS($Q$3:Q1269),$M$3:$N$1699,2,0),"")</f>
        <v/>
      </c>
      <c r="S1269" t="str">
        <f>IF(ISNUMBER(SEARCH(ZAKL_DATA!$B$18,FU!$U1269)),U1269,"")</f>
        <v/>
      </c>
      <c r="T1269" t="str">
        <f t="array" ref="T1269">IFERROR(INDEX($S$3:$S$6255,SMALL(IF(ISNUMBER(SEARCH("",$S$3:$S$6255)),ROW($S$1:$S$6253),""),ROW(S1267))),"")</f>
        <v/>
      </c>
      <c r="U1269" t="s">
        <v>4900</v>
      </c>
      <c r="V1269">
        <v>539503</v>
      </c>
    </row>
    <row r="1270" spans="13:22" ht="12.75" customHeight="1">
      <c r="M1270" s="361">
        <f>IF(ISNUMBER(SEARCH(ZAKL_DATA!$B$29,N1270)),MAX($M$2:M1269)+1,0)</f>
        <v>0</v>
      </c>
      <c r="N1270" s="343"/>
      <c r="O1270" s="341"/>
      <c r="P1270" s="362"/>
      <c r="Q1270" s="345" t="str">
        <f>IFERROR(VLOOKUP(ROWS($Q$3:Q1270),$M$3:$N$1699,2,0),"")</f>
        <v/>
      </c>
      <c r="S1270" t="str">
        <f>IF(ISNUMBER(SEARCH(ZAKL_DATA!$B$18,FU!$U1270)),U1270,"")</f>
        <v/>
      </c>
      <c r="T1270" t="str">
        <f t="array" ref="T1270">IFERROR(INDEX($S$3:$S$6255,SMALL(IF(ISNUMBER(SEARCH("",$S$3:$S$6255)),ROW($S$1:$S$6253),""),ROW(S1268))),"")</f>
        <v/>
      </c>
      <c r="U1270" t="s">
        <v>4901</v>
      </c>
      <c r="V1270">
        <v>539511</v>
      </c>
    </row>
    <row r="1271" spans="13:22" ht="12.75" customHeight="1">
      <c r="M1271" s="361">
        <f>IF(ISNUMBER(SEARCH(ZAKL_DATA!$B$29,N1271)),MAX($M$2:M1270)+1,0)</f>
        <v>0</v>
      </c>
      <c r="N1271" s="343"/>
      <c r="O1271" s="341"/>
      <c r="P1271" s="362"/>
      <c r="Q1271" s="345" t="str">
        <f>IFERROR(VLOOKUP(ROWS($Q$3:Q1271),$M$3:$N$1699,2,0),"")</f>
        <v/>
      </c>
      <c r="S1271" t="str">
        <f>IF(ISNUMBER(SEARCH(ZAKL_DATA!$B$18,FU!$U1271)),U1271,"")</f>
        <v/>
      </c>
      <c r="T1271" t="str">
        <f t="array" ref="T1271">IFERROR(INDEX($S$3:$S$6255,SMALL(IF(ISNUMBER(SEARCH("",$S$3:$S$6255)),ROW($S$1:$S$6253),""),ROW(S1269))),"")</f>
        <v/>
      </c>
      <c r="U1271" t="s">
        <v>4902</v>
      </c>
      <c r="V1271">
        <v>539520</v>
      </c>
    </row>
    <row r="1272" spans="13:22" ht="12.75" customHeight="1">
      <c r="M1272" s="361">
        <f>IF(ISNUMBER(SEARCH(ZAKL_DATA!$B$29,N1272)),MAX($M$2:M1271)+1,0)</f>
        <v>0</v>
      </c>
      <c r="N1272" s="343"/>
      <c r="O1272" s="341"/>
      <c r="P1272" s="362"/>
      <c r="Q1272" s="345" t="str">
        <f>IFERROR(VLOOKUP(ROWS($Q$3:Q1272),$M$3:$N$1699,2,0),"")</f>
        <v/>
      </c>
      <c r="S1272" t="str">
        <f>IF(ISNUMBER(SEARCH(ZAKL_DATA!$B$18,FU!$U1272)),U1272,"")</f>
        <v/>
      </c>
      <c r="T1272" t="str">
        <f t="array" ref="T1272">IFERROR(INDEX($S$3:$S$6255,SMALL(IF(ISNUMBER(SEARCH("",$S$3:$S$6255)),ROW($S$1:$S$6253),""),ROW(S1270))),"")</f>
        <v/>
      </c>
      <c r="U1272" t="s">
        <v>4903</v>
      </c>
      <c r="V1272">
        <v>539538</v>
      </c>
    </row>
    <row r="1273" spans="13:22" ht="12.75" customHeight="1">
      <c r="M1273" s="361">
        <f>IF(ISNUMBER(SEARCH(ZAKL_DATA!$B$29,N1273)),MAX($M$2:M1272)+1,0)</f>
        <v>0</v>
      </c>
      <c r="N1273" s="343"/>
      <c r="O1273" s="341"/>
      <c r="P1273" s="362"/>
      <c r="Q1273" s="345" t="str">
        <f>IFERROR(VLOOKUP(ROWS($Q$3:Q1273),$M$3:$N$1699,2,0),"")</f>
        <v/>
      </c>
      <c r="S1273" t="str">
        <f>IF(ISNUMBER(SEARCH(ZAKL_DATA!$B$18,FU!$U1273)),U1273,"")</f>
        <v/>
      </c>
      <c r="T1273" t="str">
        <f t="array" ref="T1273">IFERROR(INDEX($S$3:$S$6255,SMALL(IF(ISNUMBER(SEARCH("",$S$3:$S$6255)),ROW($S$1:$S$6253),""),ROW(S1271))),"")</f>
        <v/>
      </c>
      <c r="U1273" t="s">
        <v>4904</v>
      </c>
      <c r="V1273">
        <v>539546</v>
      </c>
    </row>
    <row r="1274" spans="13:22" ht="12.75" customHeight="1">
      <c r="M1274" s="361">
        <f>IF(ISNUMBER(SEARCH(ZAKL_DATA!$B$29,N1274)),MAX($M$2:M1273)+1,0)</f>
        <v>0</v>
      </c>
      <c r="N1274" s="343"/>
      <c r="O1274" s="341"/>
      <c r="P1274" s="362"/>
      <c r="Q1274" s="345" t="str">
        <f>IFERROR(VLOOKUP(ROWS($Q$3:Q1274),$M$3:$N$1699,2,0),"")</f>
        <v/>
      </c>
      <c r="S1274" t="str">
        <f>IF(ISNUMBER(SEARCH(ZAKL_DATA!$B$18,FU!$U1274)),U1274,"")</f>
        <v/>
      </c>
      <c r="T1274" t="str">
        <f t="array" ref="T1274">IFERROR(INDEX($S$3:$S$6255,SMALL(IF(ISNUMBER(SEARCH("",$S$3:$S$6255)),ROW($S$1:$S$6253),""),ROW(S1272))),"")</f>
        <v/>
      </c>
      <c r="U1274" t="s">
        <v>4905</v>
      </c>
      <c r="V1274">
        <v>539554</v>
      </c>
    </row>
    <row r="1275" spans="13:22" ht="12.75" customHeight="1">
      <c r="M1275" s="361">
        <f>IF(ISNUMBER(SEARCH(ZAKL_DATA!$B$29,N1275)),MAX($M$2:M1274)+1,0)</f>
        <v>0</v>
      </c>
      <c r="N1275" s="343"/>
      <c r="O1275" s="341"/>
      <c r="P1275" s="362"/>
      <c r="Q1275" s="345" t="str">
        <f>IFERROR(VLOOKUP(ROWS($Q$3:Q1275),$M$3:$N$1699,2,0),"")</f>
        <v/>
      </c>
      <c r="S1275" t="str">
        <f>IF(ISNUMBER(SEARCH(ZAKL_DATA!$B$18,FU!$U1275)),U1275,"")</f>
        <v/>
      </c>
      <c r="T1275" t="str">
        <f t="array" ref="T1275">IFERROR(INDEX($S$3:$S$6255,SMALL(IF(ISNUMBER(SEARCH("",$S$3:$S$6255)),ROW($S$1:$S$6253),""),ROW(S1273))),"")</f>
        <v/>
      </c>
      <c r="U1275" t="s">
        <v>4906</v>
      </c>
      <c r="V1275">
        <v>539562</v>
      </c>
    </row>
    <row r="1276" spans="13:22" ht="12.75" customHeight="1">
      <c r="M1276" s="361">
        <f>IF(ISNUMBER(SEARCH(ZAKL_DATA!$B$29,N1276)),MAX($M$2:M1275)+1,0)</f>
        <v>0</v>
      </c>
      <c r="N1276" s="343"/>
      <c r="O1276" s="341"/>
      <c r="P1276" s="362"/>
      <c r="Q1276" s="345" t="str">
        <f>IFERROR(VLOOKUP(ROWS($Q$3:Q1276),$M$3:$N$1699,2,0),"")</f>
        <v/>
      </c>
      <c r="S1276" t="str">
        <f>IF(ISNUMBER(SEARCH(ZAKL_DATA!$B$18,FU!$U1276)),U1276,"")</f>
        <v/>
      </c>
      <c r="T1276" t="str">
        <f t="array" ref="T1276">IFERROR(INDEX($S$3:$S$6255,SMALL(IF(ISNUMBER(SEARCH("",$S$3:$S$6255)),ROW($S$1:$S$6253),""),ROW(S1274))),"")</f>
        <v/>
      </c>
      <c r="U1276" t="s">
        <v>4907</v>
      </c>
      <c r="V1276">
        <v>539571</v>
      </c>
    </row>
    <row r="1277" spans="13:22" ht="12.75" customHeight="1">
      <c r="M1277" s="361">
        <f>IF(ISNUMBER(SEARCH(ZAKL_DATA!$B$29,N1277)),MAX($M$2:M1276)+1,0)</f>
        <v>0</v>
      </c>
      <c r="N1277" s="343"/>
      <c r="O1277" s="341"/>
      <c r="P1277" s="362"/>
      <c r="Q1277" s="345" t="str">
        <f>IFERROR(VLOOKUP(ROWS($Q$3:Q1277),$M$3:$N$1699,2,0),"")</f>
        <v/>
      </c>
      <c r="S1277" t="str">
        <f>IF(ISNUMBER(SEARCH(ZAKL_DATA!$B$18,FU!$U1277)),U1277,"")</f>
        <v/>
      </c>
      <c r="T1277" t="str">
        <f t="array" ref="T1277">IFERROR(INDEX($S$3:$S$6255,SMALL(IF(ISNUMBER(SEARCH("",$S$3:$S$6255)),ROW($S$1:$S$6253),""),ROW(S1275))),"")</f>
        <v/>
      </c>
      <c r="U1277" t="s">
        <v>4908</v>
      </c>
      <c r="V1277">
        <v>539597</v>
      </c>
    </row>
    <row r="1278" spans="13:22" ht="12.75" customHeight="1">
      <c r="M1278" s="361">
        <f>IF(ISNUMBER(SEARCH(ZAKL_DATA!$B$29,N1278)),MAX($M$2:M1277)+1,0)</f>
        <v>0</v>
      </c>
      <c r="N1278" s="343"/>
      <c r="O1278" s="341"/>
      <c r="P1278" s="362"/>
      <c r="Q1278" s="345" t="str">
        <f>IFERROR(VLOOKUP(ROWS($Q$3:Q1278),$M$3:$N$1699,2,0),"")</f>
        <v/>
      </c>
      <c r="S1278" t="str">
        <f>IF(ISNUMBER(SEARCH(ZAKL_DATA!$B$18,FU!$U1278)),U1278,"")</f>
        <v/>
      </c>
      <c r="T1278" t="str">
        <f t="array" ref="T1278">IFERROR(INDEX($S$3:$S$6255,SMALL(IF(ISNUMBER(SEARCH("",$S$3:$S$6255)),ROW($S$1:$S$6253),""),ROW(S1276))),"")</f>
        <v/>
      </c>
      <c r="U1278" t="s">
        <v>4909</v>
      </c>
      <c r="V1278">
        <v>539619</v>
      </c>
    </row>
    <row r="1279" spans="13:22" ht="12.75" customHeight="1">
      <c r="M1279" s="361">
        <f>IF(ISNUMBER(SEARCH(ZAKL_DATA!$B$29,N1279)),MAX($M$2:M1278)+1,0)</f>
        <v>0</v>
      </c>
      <c r="N1279" s="343"/>
      <c r="O1279" s="341"/>
      <c r="P1279" s="362"/>
      <c r="Q1279" s="345" t="str">
        <f>IFERROR(VLOOKUP(ROWS($Q$3:Q1279),$M$3:$N$1699,2,0),"")</f>
        <v/>
      </c>
      <c r="S1279" t="str">
        <f>IF(ISNUMBER(SEARCH(ZAKL_DATA!$B$18,FU!$U1279)),U1279,"")</f>
        <v/>
      </c>
      <c r="T1279" t="str">
        <f t="array" ref="T1279">IFERROR(INDEX($S$3:$S$6255,SMALL(IF(ISNUMBER(SEARCH("",$S$3:$S$6255)),ROW($S$1:$S$6253),""),ROW(S1277))),"")</f>
        <v/>
      </c>
      <c r="U1279" t="s">
        <v>4910</v>
      </c>
      <c r="V1279">
        <v>539627</v>
      </c>
    </row>
    <row r="1280" spans="13:22" ht="12.75" customHeight="1">
      <c r="M1280" s="361">
        <f>IF(ISNUMBER(SEARCH(ZAKL_DATA!$B$29,N1280)),MAX($M$2:M1279)+1,0)</f>
        <v>0</v>
      </c>
      <c r="N1280" s="343"/>
      <c r="O1280" s="341"/>
      <c r="P1280" s="362"/>
      <c r="Q1280" s="345" t="str">
        <f>IFERROR(VLOOKUP(ROWS($Q$3:Q1280),$M$3:$N$1699,2,0),"")</f>
        <v/>
      </c>
      <c r="S1280" t="str">
        <f>IF(ISNUMBER(SEARCH(ZAKL_DATA!$B$18,FU!$U1280)),U1280,"")</f>
        <v/>
      </c>
      <c r="T1280" t="str">
        <f t="array" ref="T1280">IFERROR(INDEX($S$3:$S$6255,SMALL(IF(ISNUMBER(SEARCH("",$S$3:$S$6255)),ROW($S$1:$S$6253),""),ROW(S1278))),"")</f>
        <v/>
      </c>
      <c r="U1280" t="s">
        <v>4910</v>
      </c>
      <c r="V1280">
        <v>539643</v>
      </c>
    </row>
    <row r="1281" spans="13:22" ht="12.75" customHeight="1">
      <c r="M1281" s="361">
        <f>IF(ISNUMBER(SEARCH(ZAKL_DATA!$B$29,N1281)),MAX($M$2:M1280)+1,0)</f>
        <v>0</v>
      </c>
      <c r="N1281" s="343"/>
      <c r="O1281" s="341"/>
      <c r="P1281" s="362"/>
      <c r="Q1281" s="345" t="str">
        <f>IFERROR(VLOOKUP(ROWS($Q$3:Q1281),$M$3:$N$1699,2,0),"")</f>
        <v/>
      </c>
      <c r="S1281" t="str">
        <f>IF(ISNUMBER(SEARCH(ZAKL_DATA!$B$18,FU!$U1281)),U1281,"")</f>
        <v/>
      </c>
      <c r="T1281" t="str">
        <f t="array" ref="T1281">IFERROR(INDEX($S$3:$S$6255,SMALL(IF(ISNUMBER(SEARCH("",$S$3:$S$6255)),ROW($S$1:$S$6253),""),ROW(S1279))),"")</f>
        <v/>
      </c>
      <c r="U1281" t="s">
        <v>4911</v>
      </c>
      <c r="V1281">
        <v>539651</v>
      </c>
    </row>
    <row r="1282" spans="13:22" ht="12.75" customHeight="1">
      <c r="M1282" s="361">
        <f>IF(ISNUMBER(SEARCH(ZAKL_DATA!$B$29,N1282)),MAX($M$2:M1281)+1,0)</f>
        <v>0</v>
      </c>
      <c r="N1282" s="343"/>
      <c r="O1282" s="341"/>
      <c r="P1282" s="362"/>
      <c r="Q1282" s="345" t="str">
        <f>IFERROR(VLOOKUP(ROWS($Q$3:Q1282),$M$3:$N$1699,2,0),"")</f>
        <v/>
      </c>
      <c r="S1282" t="str">
        <f>IF(ISNUMBER(SEARCH(ZAKL_DATA!$B$18,FU!$U1282)),U1282,"")</f>
        <v/>
      </c>
      <c r="T1282" t="str">
        <f t="array" ref="T1282">IFERROR(INDEX($S$3:$S$6255,SMALL(IF(ISNUMBER(SEARCH("",$S$3:$S$6255)),ROW($S$1:$S$6253),""),ROW(S1280))),"")</f>
        <v/>
      </c>
      <c r="U1282" t="s">
        <v>4912</v>
      </c>
      <c r="V1282">
        <v>539660</v>
      </c>
    </row>
    <row r="1283" spans="13:22" ht="12.75" customHeight="1">
      <c r="M1283" s="361">
        <f>IF(ISNUMBER(SEARCH(ZAKL_DATA!$B$29,N1283)),MAX($M$2:M1282)+1,0)</f>
        <v>0</v>
      </c>
      <c r="N1283" s="343"/>
      <c r="O1283" s="341"/>
      <c r="P1283" s="362"/>
      <c r="Q1283" s="345" t="str">
        <f>IFERROR(VLOOKUP(ROWS($Q$3:Q1283),$M$3:$N$1699,2,0),"")</f>
        <v/>
      </c>
      <c r="S1283" t="str">
        <f>IF(ISNUMBER(SEARCH(ZAKL_DATA!$B$18,FU!$U1283)),U1283,"")</f>
        <v/>
      </c>
      <c r="T1283" t="str">
        <f t="array" ref="T1283">IFERROR(INDEX($S$3:$S$6255,SMALL(IF(ISNUMBER(SEARCH("",$S$3:$S$6255)),ROW($S$1:$S$6253),""),ROW(S1281))),"")</f>
        <v/>
      </c>
      <c r="U1283" t="s">
        <v>4912</v>
      </c>
      <c r="V1283">
        <v>539686</v>
      </c>
    </row>
    <row r="1284" spans="13:22" ht="12.75" customHeight="1">
      <c r="M1284" s="361">
        <f>IF(ISNUMBER(SEARCH(ZAKL_DATA!$B$29,N1284)),MAX($M$2:M1283)+1,0)</f>
        <v>0</v>
      </c>
      <c r="N1284" s="343"/>
      <c r="O1284" s="341"/>
      <c r="P1284" s="362"/>
      <c r="Q1284" s="345" t="str">
        <f>IFERROR(VLOOKUP(ROWS($Q$3:Q1284),$M$3:$N$1699,2,0),"")</f>
        <v/>
      </c>
      <c r="S1284" t="str">
        <f>IF(ISNUMBER(SEARCH(ZAKL_DATA!$B$18,FU!$U1284)),U1284,"")</f>
        <v/>
      </c>
      <c r="T1284" t="str">
        <f t="array" ref="T1284">IFERROR(INDEX($S$3:$S$6255,SMALL(IF(ISNUMBER(SEARCH("",$S$3:$S$6255)),ROW($S$1:$S$6253),""),ROW(S1282))),"")</f>
        <v/>
      </c>
      <c r="U1284" t="s">
        <v>4913</v>
      </c>
      <c r="V1284">
        <v>539708</v>
      </c>
    </row>
    <row r="1285" spans="13:22" ht="12.75" customHeight="1">
      <c r="M1285" s="361">
        <f>IF(ISNUMBER(SEARCH(ZAKL_DATA!$B$29,N1285)),MAX($M$2:M1284)+1,0)</f>
        <v>0</v>
      </c>
      <c r="N1285" s="343"/>
      <c r="O1285" s="341"/>
      <c r="P1285" s="362"/>
      <c r="Q1285" s="345" t="str">
        <f>IFERROR(VLOOKUP(ROWS($Q$3:Q1285),$M$3:$N$1699,2,0),"")</f>
        <v/>
      </c>
      <c r="S1285" t="str">
        <f>IF(ISNUMBER(SEARCH(ZAKL_DATA!$B$18,FU!$U1285)),U1285,"")</f>
        <v/>
      </c>
      <c r="T1285" t="str">
        <f t="array" ref="T1285">IFERROR(INDEX($S$3:$S$6255,SMALL(IF(ISNUMBER(SEARCH("",$S$3:$S$6255)),ROW($S$1:$S$6253),""),ROW(S1283))),"")</f>
        <v/>
      </c>
      <c r="U1285" t="s">
        <v>4914</v>
      </c>
      <c r="V1285">
        <v>539716</v>
      </c>
    </row>
    <row r="1286" spans="13:22" ht="12.75" customHeight="1">
      <c r="M1286" s="361">
        <f>IF(ISNUMBER(SEARCH(ZAKL_DATA!$B$29,N1286)),MAX($M$2:M1285)+1,0)</f>
        <v>0</v>
      </c>
      <c r="N1286" s="343"/>
      <c r="O1286" s="341"/>
      <c r="P1286" s="362"/>
      <c r="Q1286" s="345" t="str">
        <f>IFERROR(VLOOKUP(ROWS($Q$3:Q1286),$M$3:$N$1699,2,0),"")</f>
        <v/>
      </c>
      <c r="S1286" t="str">
        <f>IF(ISNUMBER(SEARCH(ZAKL_DATA!$B$18,FU!$U1286)),U1286,"")</f>
        <v/>
      </c>
      <c r="T1286" t="str">
        <f t="array" ref="T1286">IFERROR(INDEX($S$3:$S$6255,SMALL(IF(ISNUMBER(SEARCH("",$S$3:$S$6255)),ROW($S$1:$S$6253),""),ROW(S1284))),"")</f>
        <v/>
      </c>
      <c r="U1286" t="s">
        <v>4915</v>
      </c>
      <c r="V1286">
        <v>539732</v>
      </c>
    </row>
    <row r="1287" spans="13:22" ht="12.75" customHeight="1">
      <c r="M1287" s="361">
        <f>IF(ISNUMBER(SEARCH(ZAKL_DATA!$B$29,N1287)),MAX($M$2:M1286)+1,0)</f>
        <v>0</v>
      </c>
      <c r="N1287" s="343"/>
      <c r="O1287" s="341"/>
      <c r="P1287" s="362"/>
      <c r="Q1287" s="345" t="str">
        <f>IFERROR(VLOOKUP(ROWS($Q$3:Q1287),$M$3:$N$1699,2,0),"")</f>
        <v/>
      </c>
      <c r="S1287" t="str">
        <f>IF(ISNUMBER(SEARCH(ZAKL_DATA!$B$18,FU!$U1287)),U1287,"")</f>
        <v/>
      </c>
      <c r="T1287" t="str">
        <f t="array" ref="T1287">IFERROR(INDEX($S$3:$S$6255,SMALL(IF(ISNUMBER(SEARCH("",$S$3:$S$6255)),ROW($S$1:$S$6253),""),ROW(S1285))),"")</f>
        <v/>
      </c>
      <c r="U1287" t="s">
        <v>4916</v>
      </c>
      <c r="V1287">
        <v>539741</v>
      </c>
    </row>
    <row r="1288" spans="13:22" ht="12.75" customHeight="1">
      <c r="M1288" s="361">
        <f>IF(ISNUMBER(SEARCH(ZAKL_DATA!$B$29,N1288)),MAX($M$2:M1287)+1,0)</f>
        <v>0</v>
      </c>
      <c r="N1288" s="343"/>
      <c r="O1288" s="341"/>
      <c r="P1288" s="362"/>
      <c r="Q1288" s="345" t="str">
        <f>IFERROR(VLOOKUP(ROWS($Q$3:Q1288),$M$3:$N$1699,2,0),"")</f>
        <v/>
      </c>
      <c r="S1288" t="str">
        <f>IF(ISNUMBER(SEARCH(ZAKL_DATA!$B$18,FU!$U1288)),U1288,"")</f>
        <v/>
      </c>
      <c r="T1288" t="str">
        <f t="array" ref="T1288">IFERROR(INDEX($S$3:$S$6255,SMALL(IF(ISNUMBER(SEARCH("",$S$3:$S$6255)),ROW($S$1:$S$6253),""),ROW(S1286))),"")</f>
        <v/>
      </c>
      <c r="U1288" t="s">
        <v>4917</v>
      </c>
      <c r="V1288">
        <v>539759</v>
      </c>
    </row>
    <row r="1289" spans="13:22" ht="12.75" customHeight="1">
      <c r="M1289" s="361">
        <f>IF(ISNUMBER(SEARCH(ZAKL_DATA!$B$29,N1289)),MAX($M$2:M1288)+1,0)</f>
        <v>0</v>
      </c>
      <c r="N1289" s="343"/>
      <c r="O1289" s="341"/>
      <c r="P1289" s="362"/>
      <c r="Q1289" s="345" t="str">
        <f>IFERROR(VLOOKUP(ROWS($Q$3:Q1289),$M$3:$N$1699,2,0),"")</f>
        <v/>
      </c>
      <c r="S1289" t="str">
        <f>IF(ISNUMBER(SEARCH(ZAKL_DATA!$B$18,FU!$U1289)),U1289,"")</f>
        <v/>
      </c>
      <c r="T1289" t="str">
        <f t="array" ref="T1289">IFERROR(INDEX($S$3:$S$6255,SMALL(IF(ISNUMBER(SEARCH("",$S$3:$S$6255)),ROW($S$1:$S$6253),""),ROW(S1287))),"")</f>
        <v/>
      </c>
      <c r="U1289" t="s">
        <v>4918</v>
      </c>
      <c r="V1289">
        <v>539767</v>
      </c>
    </row>
    <row r="1290" spans="13:22" ht="12.75" customHeight="1">
      <c r="M1290" s="361">
        <f>IF(ISNUMBER(SEARCH(ZAKL_DATA!$B$29,N1290)),MAX($M$2:M1289)+1,0)</f>
        <v>0</v>
      </c>
      <c r="N1290" s="343"/>
      <c r="O1290" s="341"/>
      <c r="P1290" s="362"/>
      <c r="Q1290" s="345" t="str">
        <f>IFERROR(VLOOKUP(ROWS($Q$3:Q1290),$M$3:$N$1699,2,0),"")</f>
        <v/>
      </c>
      <c r="S1290" t="str">
        <f>IF(ISNUMBER(SEARCH(ZAKL_DATA!$B$18,FU!$U1290)),U1290,"")</f>
        <v/>
      </c>
      <c r="T1290" t="str">
        <f t="array" ref="T1290">IFERROR(INDEX($S$3:$S$6255,SMALL(IF(ISNUMBER(SEARCH("",$S$3:$S$6255)),ROW($S$1:$S$6253),""),ROW(S1288))),"")</f>
        <v/>
      </c>
      <c r="U1290" t="s">
        <v>4919</v>
      </c>
      <c r="V1290">
        <v>539775</v>
      </c>
    </row>
    <row r="1291" spans="13:22" ht="12.75" customHeight="1">
      <c r="M1291" s="361">
        <f>IF(ISNUMBER(SEARCH(ZAKL_DATA!$B$29,N1291)),MAX($M$2:M1290)+1,0)</f>
        <v>0</v>
      </c>
      <c r="N1291" s="343"/>
      <c r="O1291" s="341"/>
      <c r="P1291" s="362"/>
      <c r="Q1291" s="345" t="str">
        <f>IFERROR(VLOOKUP(ROWS($Q$3:Q1291),$M$3:$N$1699,2,0),"")</f>
        <v/>
      </c>
      <c r="S1291" t="str">
        <f>IF(ISNUMBER(SEARCH(ZAKL_DATA!$B$18,FU!$U1291)),U1291,"")</f>
        <v/>
      </c>
      <c r="T1291" t="str">
        <f t="array" ref="T1291">IFERROR(INDEX($S$3:$S$6255,SMALL(IF(ISNUMBER(SEARCH("",$S$3:$S$6255)),ROW($S$1:$S$6253),""),ROW(S1289))),"")</f>
        <v/>
      </c>
      <c r="U1291" t="s">
        <v>4920</v>
      </c>
      <c r="V1291">
        <v>539783</v>
      </c>
    </row>
    <row r="1292" spans="13:22" ht="12.75" customHeight="1">
      <c r="M1292" s="361">
        <f>IF(ISNUMBER(SEARCH(ZAKL_DATA!$B$29,N1292)),MAX($M$2:M1291)+1,0)</f>
        <v>0</v>
      </c>
      <c r="N1292" s="343"/>
      <c r="O1292" s="341"/>
      <c r="P1292" s="362"/>
      <c r="Q1292" s="345" t="str">
        <f>IFERROR(VLOOKUP(ROWS($Q$3:Q1292),$M$3:$N$1699,2,0),"")</f>
        <v/>
      </c>
      <c r="S1292" t="str">
        <f>IF(ISNUMBER(SEARCH(ZAKL_DATA!$B$18,FU!$U1292)),U1292,"")</f>
        <v/>
      </c>
      <c r="T1292" t="str">
        <f t="array" ref="T1292">IFERROR(INDEX($S$3:$S$6255,SMALL(IF(ISNUMBER(SEARCH("",$S$3:$S$6255)),ROW($S$1:$S$6253),""),ROW(S1290))),"")</f>
        <v/>
      </c>
      <c r="U1292" t="s">
        <v>4921</v>
      </c>
      <c r="V1292">
        <v>539805</v>
      </c>
    </row>
    <row r="1293" spans="13:22" ht="12.75" customHeight="1">
      <c r="M1293" s="361">
        <f>IF(ISNUMBER(SEARCH(ZAKL_DATA!$B$29,N1293)),MAX($M$2:M1292)+1,0)</f>
        <v>0</v>
      </c>
      <c r="N1293" s="343"/>
      <c r="O1293" s="341"/>
      <c r="P1293" s="362"/>
      <c r="Q1293" s="345" t="str">
        <f>IFERROR(VLOOKUP(ROWS($Q$3:Q1293),$M$3:$N$1699,2,0),"")</f>
        <v/>
      </c>
      <c r="S1293" t="str">
        <f>IF(ISNUMBER(SEARCH(ZAKL_DATA!$B$18,FU!$U1293)),U1293,"")</f>
        <v/>
      </c>
      <c r="T1293" t="str">
        <f t="array" ref="T1293">IFERROR(INDEX($S$3:$S$6255,SMALL(IF(ISNUMBER(SEARCH("",$S$3:$S$6255)),ROW($S$1:$S$6253),""),ROW(S1291))),"")</f>
        <v/>
      </c>
      <c r="U1293" t="s">
        <v>4922</v>
      </c>
      <c r="V1293">
        <v>539813</v>
      </c>
    </row>
    <row r="1294" spans="13:22" ht="12.75" customHeight="1">
      <c r="M1294" s="361">
        <f>IF(ISNUMBER(SEARCH(ZAKL_DATA!$B$29,N1294)),MAX($M$2:M1293)+1,0)</f>
        <v>0</v>
      </c>
      <c r="N1294" s="343"/>
      <c r="O1294" s="341"/>
      <c r="P1294" s="362"/>
      <c r="Q1294" s="345" t="str">
        <f>IFERROR(VLOOKUP(ROWS($Q$3:Q1294),$M$3:$N$1699,2,0),"")</f>
        <v/>
      </c>
      <c r="S1294" t="str">
        <f>IF(ISNUMBER(SEARCH(ZAKL_DATA!$B$18,FU!$U1294)),U1294,"")</f>
        <v/>
      </c>
      <c r="T1294" t="str">
        <f t="array" ref="T1294">IFERROR(INDEX($S$3:$S$6255,SMALL(IF(ISNUMBER(SEARCH("",$S$3:$S$6255)),ROW($S$1:$S$6253),""),ROW(S1292))),"")</f>
        <v/>
      </c>
      <c r="U1294" t="s">
        <v>4923</v>
      </c>
      <c r="V1294">
        <v>539821</v>
      </c>
    </row>
    <row r="1295" spans="13:22" ht="12.75" customHeight="1">
      <c r="M1295" s="361">
        <f>IF(ISNUMBER(SEARCH(ZAKL_DATA!$B$29,N1295)),MAX($M$2:M1294)+1,0)</f>
        <v>0</v>
      </c>
      <c r="N1295" s="343"/>
      <c r="O1295" s="341"/>
      <c r="P1295" s="362"/>
      <c r="Q1295" s="345" t="str">
        <f>IFERROR(VLOOKUP(ROWS($Q$3:Q1295),$M$3:$N$1699,2,0),"")</f>
        <v/>
      </c>
      <c r="S1295" t="str">
        <f>IF(ISNUMBER(SEARCH(ZAKL_DATA!$B$18,FU!$U1295)),U1295,"")</f>
        <v/>
      </c>
      <c r="T1295" t="str">
        <f t="array" ref="T1295">IFERROR(INDEX($S$3:$S$6255,SMALL(IF(ISNUMBER(SEARCH("",$S$3:$S$6255)),ROW($S$1:$S$6253),""),ROW(S1293))),"")</f>
        <v/>
      </c>
      <c r="U1295" t="s">
        <v>4924</v>
      </c>
      <c r="V1295">
        <v>539830</v>
      </c>
    </row>
    <row r="1296" spans="13:22" ht="12.75" customHeight="1">
      <c r="M1296" s="361">
        <f>IF(ISNUMBER(SEARCH(ZAKL_DATA!$B$29,N1296)),MAX($M$2:M1295)+1,0)</f>
        <v>0</v>
      </c>
      <c r="N1296" s="343"/>
      <c r="O1296" s="341"/>
      <c r="P1296" s="362"/>
      <c r="Q1296" s="345" t="str">
        <f>IFERROR(VLOOKUP(ROWS($Q$3:Q1296),$M$3:$N$1699,2,0),"")</f>
        <v/>
      </c>
      <c r="S1296" t="str">
        <f>IF(ISNUMBER(SEARCH(ZAKL_DATA!$B$18,FU!$U1296)),U1296,"")</f>
        <v/>
      </c>
      <c r="T1296" t="str">
        <f t="array" ref="T1296">IFERROR(INDEX($S$3:$S$6255,SMALL(IF(ISNUMBER(SEARCH("",$S$3:$S$6255)),ROW($S$1:$S$6253),""),ROW(S1294))),"")</f>
        <v/>
      </c>
      <c r="U1296" t="s">
        <v>4925</v>
      </c>
      <c r="V1296">
        <v>539848</v>
      </c>
    </row>
    <row r="1297" spans="13:22" ht="12.75" customHeight="1">
      <c r="M1297" s="361">
        <f>IF(ISNUMBER(SEARCH(ZAKL_DATA!$B$29,N1297)),MAX($M$2:M1296)+1,0)</f>
        <v>0</v>
      </c>
      <c r="N1297" s="343"/>
      <c r="O1297" s="341"/>
      <c r="P1297" s="362"/>
      <c r="Q1297" s="345" t="str">
        <f>IFERROR(VLOOKUP(ROWS($Q$3:Q1297),$M$3:$N$1699,2,0),"")</f>
        <v/>
      </c>
      <c r="S1297" t="str">
        <f>IF(ISNUMBER(SEARCH(ZAKL_DATA!$B$18,FU!$U1297)),U1297,"")</f>
        <v/>
      </c>
      <c r="T1297" t="str">
        <f t="array" ref="T1297">IFERROR(INDEX($S$3:$S$6255,SMALL(IF(ISNUMBER(SEARCH("",$S$3:$S$6255)),ROW($S$1:$S$6253),""),ROW(S1295))),"")</f>
        <v/>
      </c>
      <c r="U1297" t="s">
        <v>4926</v>
      </c>
      <c r="V1297">
        <v>539856</v>
      </c>
    </row>
    <row r="1298" spans="13:22" ht="12.75" customHeight="1">
      <c r="M1298" s="361">
        <f>IF(ISNUMBER(SEARCH(ZAKL_DATA!$B$29,N1298)),MAX($M$2:M1297)+1,0)</f>
        <v>0</v>
      </c>
      <c r="N1298" s="343"/>
      <c r="O1298" s="341"/>
      <c r="P1298" s="362"/>
      <c r="Q1298" s="345" t="str">
        <f>IFERROR(VLOOKUP(ROWS($Q$3:Q1298),$M$3:$N$1699,2,0),"")</f>
        <v/>
      </c>
      <c r="S1298" t="str">
        <f>IF(ISNUMBER(SEARCH(ZAKL_DATA!$B$18,FU!$U1298)),U1298,"")</f>
        <v/>
      </c>
      <c r="T1298" t="str">
        <f t="array" ref="T1298">IFERROR(INDEX($S$3:$S$6255,SMALL(IF(ISNUMBER(SEARCH("",$S$3:$S$6255)),ROW($S$1:$S$6253),""),ROW(S1296))),"")</f>
        <v/>
      </c>
      <c r="U1298" t="s">
        <v>4927</v>
      </c>
      <c r="V1298">
        <v>539872</v>
      </c>
    </row>
    <row r="1299" spans="13:22" ht="12.75" customHeight="1">
      <c r="M1299" s="361">
        <f>IF(ISNUMBER(SEARCH(ZAKL_DATA!$B$29,N1299)),MAX($M$2:M1298)+1,0)</f>
        <v>0</v>
      </c>
      <c r="N1299" s="343"/>
      <c r="O1299" s="341"/>
      <c r="P1299" s="362"/>
      <c r="Q1299" s="345" t="str">
        <f>IFERROR(VLOOKUP(ROWS($Q$3:Q1299),$M$3:$N$1699,2,0),"")</f>
        <v/>
      </c>
      <c r="S1299" t="str">
        <f>IF(ISNUMBER(SEARCH(ZAKL_DATA!$B$18,FU!$U1299)),U1299,"")</f>
        <v/>
      </c>
      <c r="T1299" t="str">
        <f t="array" ref="T1299">IFERROR(INDEX($S$3:$S$6255,SMALL(IF(ISNUMBER(SEARCH("",$S$3:$S$6255)),ROW($S$1:$S$6253),""),ROW(S1297))),"")</f>
        <v/>
      </c>
      <c r="U1299" t="s">
        <v>4928</v>
      </c>
      <c r="V1299">
        <v>539881</v>
      </c>
    </row>
    <row r="1300" spans="13:22" ht="12.75" customHeight="1">
      <c r="M1300" s="361">
        <f>IF(ISNUMBER(SEARCH(ZAKL_DATA!$B$29,N1300)),MAX($M$2:M1299)+1,0)</f>
        <v>0</v>
      </c>
      <c r="N1300" s="343"/>
      <c r="O1300" s="341"/>
      <c r="P1300" s="362"/>
      <c r="Q1300" s="345" t="str">
        <f>IFERROR(VLOOKUP(ROWS($Q$3:Q1300),$M$3:$N$1699,2,0),"")</f>
        <v/>
      </c>
      <c r="S1300" t="str">
        <f>IF(ISNUMBER(SEARCH(ZAKL_DATA!$B$18,FU!$U1300)),U1300,"")</f>
        <v/>
      </c>
      <c r="T1300" t="str">
        <f t="array" ref="T1300">IFERROR(INDEX($S$3:$S$6255,SMALL(IF(ISNUMBER(SEARCH("",$S$3:$S$6255)),ROW($S$1:$S$6253),""),ROW(S1298))),"")</f>
        <v/>
      </c>
      <c r="U1300" t="s">
        <v>4929</v>
      </c>
      <c r="V1300">
        <v>539902</v>
      </c>
    </row>
    <row r="1301" spans="13:22" ht="12.75" customHeight="1">
      <c r="M1301" s="361">
        <f>IF(ISNUMBER(SEARCH(ZAKL_DATA!$B$29,N1301)),MAX($M$2:M1300)+1,0)</f>
        <v>0</v>
      </c>
      <c r="N1301" s="343"/>
      <c r="O1301" s="341"/>
      <c r="P1301" s="362"/>
      <c r="Q1301" s="345" t="str">
        <f>IFERROR(VLOOKUP(ROWS($Q$3:Q1301),$M$3:$N$1699,2,0),"")</f>
        <v/>
      </c>
      <c r="S1301" t="str">
        <f>IF(ISNUMBER(SEARCH(ZAKL_DATA!$B$18,FU!$U1301)),U1301,"")</f>
        <v/>
      </c>
      <c r="T1301" t="str">
        <f t="array" ref="T1301">IFERROR(INDEX($S$3:$S$6255,SMALL(IF(ISNUMBER(SEARCH("",$S$3:$S$6255)),ROW($S$1:$S$6253),""),ROW(S1299))),"")</f>
        <v/>
      </c>
      <c r="U1301" t="s">
        <v>4930</v>
      </c>
      <c r="V1301">
        <v>539911</v>
      </c>
    </row>
    <row r="1302" spans="13:22" ht="12.75" customHeight="1">
      <c r="M1302" s="361">
        <f>IF(ISNUMBER(SEARCH(ZAKL_DATA!$B$29,N1302)),MAX($M$2:M1301)+1,0)</f>
        <v>0</v>
      </c>
      <c r="N1302" s="343"/>
      <c r="O1302" s="341"/>
      <c r="P1302" s="362"/>
      <c r="Q1302" s="345" t="str">
        <f>IFERROR(VLOOKUP(ROWS($Q$3:Q1302),$M$3:$N$1699,2,0),"")</f>
        <v/>
      </c>
      <c r="S1302" t="str">
        <f>IF(ISNUMBER(SEARCH(ZAKL_DATA!$B$18,FU!$U1302)),U1302,"")</f>
        <v/>
      </c>
      <c r="T1302" t="str">
        <f t="array" ref="T1302">IFERROR(INDEX($S$3:$S$6255,SMALL(IF(ISNUMBER(SEARCH("",$S$3:$S$6255)),ROW($S$1:$S$6253),""),ROW(S1300))),"")</f>
        <v/>
      </c>
      <c r="U1302" t="s">
        <v>4930</v>
      </c>
      <c r="V1302">
        <v>539929</v>
      </c>
    </row>
    <row r="1303" spans="13:22" ht="12.75" customHeight="1">
      <c r="M1303" s="361">
        <f>IF(ISNUMBER(SEARCH(ZAKL_DATA!$B$29,N1303)),MAX($M$2:M1302)+1,0)</f>
        <v>0</v>
      </c>
      <c r="N1303" s="343"/>
      <c r="O1303" s="341"/>
      <c r="P1303" s="362"/>
      <c r="Q1303" s="345" t="str">
        <f>IFERROR(VLOOKUP(ROWS($Q$3:Q1303),$M$3:$N$1699,2,0),"")</f>
        <v/>
      </c>
      <c r="S1303" t="str">
        <f>IF(ISNUMBER(SEARCH(ZAKL_DATA!$B$18,FU!$U1303)),U1303,"")</f>
        <v/>
      </c>
      <c r="T1303" t="str">
        <f t="array" ref="T1303">IFERROR(INDEX($S$3:$S$6255,SMALL(IF(ISNUMBER(SEARCH("",$S$3:$S$6255)),ROW($S$1:$S$6253),""),ROW(S1301))),"")</f>
        <v/>
      </c>
      <c r="U1303" t="s">
        <v>4931</v>
      </c>
      <c r="V1303">
        <v>539937</v>
      </c>
    </row>
    <row r="1304" spans="13:22" ht="12.75" customHeight="1">
      <c r="M1304" s="361">
        <f>IF(ISNUMBER(SEARCH(ZAKL_DATA!$B$29,N1304)),MAX($M$2:M1303)+1,0)</f>
        <v>0</v>
      </c>
      <c r="N1304" s="343"/>
      <c r="O1304" s="341"/>
      <c r="P1304" s="362"/>
      <c r="Q1304" s="345" t="str">
        <f>IFERROR(VLOOKUP(ROWS($Q$3:Q1304),$M$3:$N$1699,2,0),"")</f>
        <v/>
      </c>
      <c r="S1304" t="str">
        <f>IF(ISNUMBER(SEARCH(ZAKL_DATA!$B$18,FU!$U1304)),U1304,"")</f>
        <v/>
      </c>
      <c r="T1304" t="str">
        <f t="array" ref="T1304">IFERROR(INDEX($S$3:$S$6255,SMALL(IF(ISNUMBER(SEARCH("",$S$3:$S$6255)),ROW($S$1:$S$6253),""),ROW(S1302))),"")</f>
        <v/>
      </c>
      <c r="U1304" t="s">
        <v>4932</v>
      </c>
      <c r="V1304">
        <v>539945</v>
      </c>
    </row>
    <row r="1305" spans="13:22" ht="12.75" customHeight="1">
      <c r="M1305" s="361">
        <f>IF(ISNUMBER(SEARCH(ZAKL_DATA!$B$29,N1305)),MAX($M$2:M1304)+1,0)</f>
        <v>0</v>
      </c>
      <c r="N1305" s="343"/>
      <c r="O1305" s="341"/>
      <c r="P1305" s="362"/>
      <c r="Q1305" s="345" t="str">
        <f>IFERROR(VLOOKUP(ROWS($Q$3:Q1305),$M$3:$N$1699,2,0),"")</f>
        <v/>
      </c>
      <c r="S1305" t="str">
        <f>IF(ISNUMBER(SEARCH(ZAKL_DATA!$B$18,FU!$U1305)),U1305,"")</f>
        <v/>
      </c>
      <c r="T1305" t="str">
        <f t="array" ref="T1305">IFERROR(INDEX($S$3:$S$6255,SMALL(IF(ISNUMBER(SEARCH("",$S$3:$S$6255)),ROW($S$1:$S$6253),""),ROW(S1303))),"")</f>
        <v/>
      </c>
      <c r="U1305" t="s">
        <v>4933</v>
      </c>
      <c r="V1305">
        <v>539953</v>
      </c>
    </row>
    <row r="1306" spans="13:22" ht="12.75" customHeight="1">
      <c r="M1306" s="361">
        <f>IF(ISNUMBER(SEARCH(ZAKL_DATA!$B$29,N1306)),MAX($M$2:M1305)+1,0)</f>
        <v>0</v>
      </c>
      <c r="N1306" s="343"/>
      <c r="O1306" s="341"/>
      <c r="P1306" s="362"/>
      <c r="Q1306" s="345" t="str">
        <f>IFERROR(VLOOKUP(ROWS($Q$3:Q1306),$M$3:$N$1699,2,0),"")</f>
        <v/>
      </c>
      <c r="S1306" t="str">
        <f>IF(ISNUMBER(SEARCH(ZAKL_DATA!$B$18,FU!$U1306)),U1306,"")</f>
        <v/>
      </c>
      <c r="T1306" t="str">
        <f t="array" ref="T1306">IFERROR(INDEX($S$3:$S$6255,SMALL(IF(ISNUMBER(SEARCH("",$S$3:$S$6255)),ROW($S$1:$S$6253),""),ROW(S1304))),"")</f>
        <v/>
      </c>
      <c r="U1306" t="s">
        <v>4934</v>
      </c>
      <c r="V1306">
        <v>539961</v>
      </c>
    </row>
    <row r="1307" spans="13:22" ht="12.75" customHeight="1">
      <c r="M1307" s="361">
        <f>IF(ISNUMBER(SEARCH(ZAKL_DATA!$B$29,N1307)),MAX($M$2:M1306)+1,0)</f>
        <v>0</v>
      </c>
      <c r="N1307" s="343"/>
      <c r="O1307" s="341"/>
      <c r="P1307" s="362"/>
      <c r="Q1307" s="345" t="str">
        <f>IFERROR(VLOOKUP(ROWS($Q$3:Q1307),$M$3:$N$1699,2,0),"")</f>
        <v/>
      </c>
      <c r="S1307" t="str">
        <f>IF(ISNUMBER(SEARCH(ZAKL_DATA!$B$18,FU!$U1307)),U1307,"")</f>
        <v/>
      </c>
      <c r="T1307" t="str">
        <f t="array" ref="T1307">IFERROR(INDEX($S$3:$S$6255,SMALL(IF(ISNUMBER(SEARCH("",$S$3:$S$6255)),ROW($S$1:$S$6253),""),ROW(S1305))),"")</f>
        <v/>
      </c>
      <c r="U1307" t="s">
        <v>4935</v>
      </c>
      <c r="V1307">
        <v>539970</v>
      </c>
    </row>
    <row r="1308" spans="13:22" ht="12.75" customHeight="1">
      <c r="M1308" s="361">
        <f>IF(ISNUMBER(SEARCH(ZAKL_DATA!$B$29,N1308)),MAX($M$2:M1307)+1,0)</f>
        <v>0</v>
      </c>
      <c r="N1308" s="343"/>
      <c r="O1308" s="341"/>
      <c r="P1308" s="362"/>
      <c r="Q1308" s="345" t="str">
        <f>IFERROR(VLOOKUP(ROWS($Q$3:Q1308),$M$3:$N$1699,2,0),"")</f>
        <v/>
      </c>
      <c r="S1308" t="str">
        <f>IF(ISNUMBER(SEARCH(ZAKL_DATA!$B$18,FU!$U1308)),U1308,"")</f>
        <v/>
      </c>
      <c r="T1308" t="str">
        <f t="array" ref="T1308">IFERROR(INDEX($S$3:$S$6255,SMALL(IF(ISNUMBER(SEARCH("",$S$3:$S$6255)),ROW($S$1:$S$6253),""),ROW(S1306))),"")</f>
        <v/>
      </c>
      <c r="U1308" t="s">
        <v>4936</v>
      </c>
      <c r="V1308">
        <v>539988</v>
      </c>
    </row>
    <row r="1309" spans="13:22" ht="12.75" customHeight="1">
      <c r="M1309" s="361">
        <f>IF(ISNUMBER(SEARCH(ZAKL_DATA!$B$29,N1309)),MAX($M$2:M1308)+1,0)</f>
        <v>0</v>
      </c>
      <c r="N1309" s="343"/>
      <c r="O1309" s="341"/>
      <c r="P1309" s="362"/>
      <c r="Q1309" s="345" t="str">
        <f>IFERROR(VLOOKUP(ROWS($Q$3:Q1309),$M$3:$N$1699,2,0),"")</f>
        <v/>
      </c>
      <c r="S1309" t="str">
        <f>IF(ISNUMBER(SEARCH(ZAKL_DATA!$B$18,FU!$U1309)),U1309,"")</f>
        <v/>
      </c>
      <c r="T1309" t="str">
        <f t="array" ref="T1309">IFERROR(INDEX($S$3:$S$6255,SMALL(IF(ISNUMBER(SEARCH("",$S$3:$S$6255)),ROW($S$1:$S$6253),""),ROW(S1307))),"")</f>
        <v/>
      </c>
      <c r="U1309" t="s">
        <v>4937</v>
      </c>
      <c r="V1309">
        <v>539996</v>
      </c>
    </row>
    <row r="1310" spans="13:22" ht="12.75" customHeight="1">
      <c r="M1310" s="361">
        <f>IF(ISNUMBER(SEARCH(ZAKL_DATA!$B$29,N1310)),MAX($M$2:M1309)+1,0)</f>
        <v>0</v>
      </c>
      <c r="N1310" s="343"/>
      <c r="O1310" s="341"/>
      <c r="P1310" s="362"/>
      <c r="Q1310" s="345" t="str">
        <f>IFERROR(VLOOKUP(ROWS($Q$3:Q1310),$M$3:$N$1699,2,0),"")</f>
        <v/>
      </c>
      <c r="S1310" t="str">
        <f>IF(ISNUMBER(SEARCH(ZAKL_DATA!$B$18,FU!$U1310)),U1310,"")</f>
        <v/>
      </c>
      <c r="T1310" t="str">
        <f t="array" ref="T1310">IFERROR(INDEX($S$3:$S$6255,SMALL(IF(ISNUMBER(SEARCH("",$S$3:$S$6255)),ROW($S$1:$S$6253),""),ROW(S1308))),"")</f>
        <v/>
      </c>
      <c r="U1310" t="s">
        <v>4938</v>
      </c>
      <c r="V1310">
        <v>540005</v>
      </c>
    </row>
    <row r="1311" spans="13:22" ht="12.75" customHeight="1">
      <c r="M1311" s="361">
        <f>IF(ISNUMBER(SEARCH(ZAKL_DATA!$B$29,N1311)),MAX($M$2:M1310)+1,0)</f>
        <v>0</v>
      </c>
      <c r="N1311" s="343"/>
      <c r="O1311" s="341"/>
      <c r="P1311" s="362"/>
      <c r="Q1311" s="345" t="str">
        <f>IFERROR(VLOOKUP(ROWS($Q$3:Q1311),$M$3:$N$1699,2,0),"")</f>
        <v/>
      </c>
      <c r="S1311" t="str">
        <f>IF(ISNUMBER(SEARCH(ZAKL_DATA!$B$18,FU!$U1311)),U1311,"")</f>
        <v/>
      </c>
      <c r="T1311" t="str">
        <f t="array" ref="T1311">IFERROR(INDEX($S$3:$S$6255,SMALL(IF(ISNUMBER(SEARCH("",$S$3:$S$6255)),ROW($S$1:$S$6253),""),ROW(S1309))),"")</f>
        <v/>
      </c>
      <c r="U1311" t="s">
        <v>4939</v>
      </c>
      <c r="V1311">
        <v>540013</v>
      </c>
    </row>
    <row r="1312" spans="13:22" ht="12.75" customHeight="1">
      <c r="M1312" s="361">
        <f>IF(ISNUMBER(SEARCH(ZAKL_DATA!$B$29,N1312)),MAX($M$2:M1311)+1,0)</f>
        <v>0</v>
      </c>
      <c r="N1312" s="343"/>
      <c r="O1312" s="341"/>
      <c r="P1312" s="362"/>
      <c r="Q1312" s="345" t="str">
        <f>IFERROR(VLOOKUP(ROWS($Q$3:Q1312),$M$3:$N$1699,2,0),"")</f>
        <v/>
      </c>
      <c r="S1312" t="str">
        <f>IF(ISNUMBER(SEARCH(ZAKL_DATA!$B$18,FU!$U1312)),U1312,"")</f>
        <v/>
      </c>
      <c r="T1312" t="str">
        <f t="array" ref="T1312">IFERROR(INDEX($S$3:$S$6255,SMALL(IF(ISNUMBER(SEARCH("",$S$3:$S$6255)),ROW($S$1:$S$6253),""),ROW(S1310))),"")</f>
        <v/>
      </c>
      <c r="U1312" t="s">
        <v>4940</v>
      </c>
      <c r="V1312">
        <v>540021</v>
      </c>
    </row>
    <row r="1313" spans="13:22" ht="12.75" customHeight="1">
      <c r="M1313" s="361">
        <f>IF(ISNUMBER(SEARCH(ZAKL_DATA!$B$29,N1313)),MAX($M$2:M1312)+1,0)</f>
        <v>0</v>
      </c>
      <c r="N1313" s="343"/>
      <c r="O1313" s="341"/>
      <c r="P1313" s="362"/>
      <c r="Q1313" s="345" t="str">
        <f>IFERROR(VLOOKUP(ROWS($Q$3:Q1313),$M$3:$N$1699,2,0),"")</f>
        <v/>
      </c>
      <c r="S1313" t="str">
        <f>IF(ISNUMBER(SEARCH(ZAKL_DATA!$B$18,FU!$U1313)),U1313,"")</f>
        <v/>
      </c>
      <c r="T1313" t="str">
        <f t="array" ref="T1313">IFERROR(INDEX($S$3:$S$6255,SMALL(IF(ISNUMBER(SEARCH("",$S$3:$S$6255)),ROW($S$1:$S$6253),""),ROW(S1311))),"")</f>
        <v/>
      </c>
      <c r="U1313" t="s">
        <v>4941</v>
      </c>
      <c r="V1313">
        <v>540030</v>
      </c>
    </row>
    <row r="1314" spans="13:22" ht="12.75" customHeight="1">
      <c r="M1314" s="361">
        <f>IF(ISNUMBER(SEARCH(ZAKL_DATA!$B$29,N1314)),MAX($M$2:M1313)+1,0)</f>
        <v>0</v>
      </c>
      <c r="N1314" s="343"/>
      <c r="O1314" s="341"/>
      <c r="P1314" s="362"/>
      <c r="Q1314" s="345" t="str">
        <f>IFERROR(VLOOKUP(ROWS($Q$3:Q1314),$M$3:$N$1699,2,0),"")</f>
        <v/>
      </c>
      <c r="S1314" t="str">
        <f>IF(ISNUMBER(SEARCH(ZAKL_DATA!$B$18,FU!$U1314)),U1314,"")</f>
        <v/>
      </c>
      <c r="T1314" t="str">
        <f t="array" ref="T1314">IFERROR(INDEX($S$3:$S$6255,SMALL(IF(ISNUMBER(SEARCH("",$S$3:$S$6255)),ROW($S$1:$S$6253),""),ROW(S1312))),"")</f>
        <v/>
      </c>
      <c r="U1314" t="s">
        <v>4942</v>
      </c>
      <c r="V1314">
        <v>540048</v>
      </c>
    </row>
    <row r="1315" spans="13:22" ht="12.75" customHeight="1">
      <c r="M1315" s="361">
        <f>IF(ISNUMBER(SEARCH(ZAKL_DATA!$B$29,N1315)),MAX($M$2:M1314)+1,0)</f>
        <v>0</v>
      </c>
      <c r="N1315" s="343"/>
      <c r="O1315" s="341"/>
      <c r="P1315" s="362"/>
      <c r="Q1315" s="345" t="str">
        <f>IFERROR(VLOOKUP(ROWS($Q$3:Q1315),$M$3:$N$1699,2,0),"")</f>
        <v/>
      </c>
      <c r="S1315" t="str">
        <f>IF(ISNUMBER(SEARCH(ZAKL_DATA!$B$18,FU!$U1315)),U1315,"")</f>
        <v/>
      </c>
      <c r="T1315" t="str">
        <f t="array" ref="T1315">IFERROR(INDEX($S$3:$S$6255,SMALL(IF(ISNUMBER(SEARCH("",$S$3:$S$6255)),ROW($S$1:$S$6253),""),ROW(S1313))),"")</f>
        <v/>
      </c>
      <c r="U1315" t="s">
        <v>4943</v>
      </c>
      <c r="V1315">
        <v>540056</v>
      </c>
    </row>
    <row r="1316" spans="13:22" ht="12.75" customHeight="1">
      <c r="M1316" s="361">
        <f>IF(ISNUMBER(SEARCH(ZAKL_DATA!$B$29,N1316)),MAX($M$2:M1315)+1,0)</f>
        <v>0</v>
      </c>
      <c r="N1316" s="343"/>
      <c r="O1316" s="341"/>
      <c r="P1316" s="362"/>
      <c r="Q1316" s="345" t="str">
        <f>IFERROR(VLOOKUP(ROWS($Q$3:Q1316),$M$3:$N$1699,2,0),"")</f>
        <v/>
      </c>
      <c r="S1316" t="str">
        <f>IF(ISNUMBER(SEARCH(ZAKL_DATA!$B$18,FU!$U1316)),U1316,"")</f>
        <v/>
      </c>
      <c r="T1316" t="str">
        <f t="array" ref="T1316">IFERROR(INDEX($S$3:$S$6255,SMALL(IF(ISNUMBER(SEARCH("",$S$3:$S$6255)),ROW($S$1:$S$6253),""),ROW(S1314))),"")</f>
        <v/>
      </c>
      <c r="U1316" t="s">
        <v>4944</v>
      </c>
      <c r="V1316">
        <v>540064</v>
      </c>
    </row>
    <row r="1317" spans="13:22" ht="12.75" customHeight="1">
      <c r="M1317" s="361">
        <f>IF(ISNUMBER(SEARCH(ZAKL_DATA!$B$29,N1317)),MAX($M$2:M1316)+1,0)</f>
        <v>0</v>
      </c>
      <c r="N1317" s="343"/>
      <c r="O1317" s="341"/>
      <c r="P1317" s="362"/>
      <c r="Q1317" s="345" t="str">
        <f>IFERROR(VLOOKUP(ROWS($Q$3:Q1317),$M$3:$N$1699,2,0),"")</f>
        <v/>
      </c>
      <c r="S1317" t="str">
        <f>IF(ISNUMBER(SEARCH(ZAKL_DATA!$B$18,FU!$U1317)),U1317,"")</f>
        <v/>
      </c>
      <c r="T1317" t="str">
        <f t="array" ref="T1317">IFERROR(INDEX($S$3:$S$6255,SMALL(IF(ISNUMBER(SEARCH("",$S$3:$S$6255)),ROW($S$1:$S$6253),""),ROW(S1315))),"")</f>
        <v/>
      </c>
      <c r="U1317" t="s">
        <v>4945</v>
      </c>
      <c r="V1317">
        <v>540072</v>
      </c>
    </row>
    <row r="1318" spans="13:22" ht="12.75" customHeight="1">
      <c r="M1318" s="361">
        <f>IF(ISNUMBER(SEARCH(ZAKL_DATA!$B$29,N1318)),MAX($M$2:M1317)+1,0)</f>
        <v>0</v>
      </c>
      <c r="N1318" s="343"/>
      <c r="O1318" s="341"/>
      <c r="P1318" s="362"/>
      <c r="Q1318" s="345" t="str">
        <f>IFERROR(VLOOKUP(ROWS($Q$3:Q1318),$M$3:$N$1699,2,0),"")</f>
        <v/>
      </c>
      <c r="S1318" t="str">
        <f>IF(ISNUMBER(SEARCH(ZAKL_DATA!$B$18,FU!$U1318)),U1318,"")</f>
        <v/>
      </c>
      <c r="T1318" t="str">
        <f t="array" ref="T1318">IFERROR(INDEX($S$3:$S$6255,SMALL(IF(ISNUMBER(SEARCH("",$S$3:$S$6255)),ROW($S$1:$S$6253),""),ROW(S1316))),"")</f>
        <v/>
      </c>
      <c r="U1318" t="s">
        <v>4946</v>
      </c>
      <c r="V1318">
        <v>540081</v>
      </c>
    </row>
    <row r="1319" spans="13:22" ht="12.75" customHeight="1">
      <c r="M1319" s="361">
        <f>IF(ISNUMBER(SEARCH(ZAKL_DATA!$B$29,N1319)),MAX($M$2:M1318)+1,0)</f>
        <v>0</v>
      </c>
      <c r="N1319" s="343"/>
      <c r="O1319" s="341"/>
      <c r="P1319" s="362"/>
      <c r="Q1319" s="345" t="str">
        <f>IFERROR(VLOOKUP(ROWS($Q$3:Q1319),$M$3:$N$1699,2,0),"")</f>
        <v/>
      </c>
      <c r="S1319" t="str">
        <f>IF(ISNUMBER(SEARCH(ZAKL_DATA!$B$18,FU!$U1319)),U1319,"")</f>
        <v/>
      </c>
      <c r="T1319" t="str">
        <f t="array" ref="T1319">IFERROR(INDEX($S$3:$S$6255,SMALL(IF(ISNUMBER(SEARCH("",$S$3:$S$6255)),ROW($S$1:$S$6253),""),ROW(S1317))),"")</f>
        <v/>
      </c>
      <c r="U1319" t="s">
        <v>4947</v>
      </c>
      <c r="V1319">
        <v>540099</v>
      </c>
    </row>
    <row r="1320" spans="13:22" ht="12.75" customHeight="1">
      <c r="M1320" s="361">
        <f>IF(ISNUMBER(SEARCH(ZAKL_DATA!$B$29,N1320)),MAX($M$2:M1319)+1,0)</f>
        <v>0</v>
      </c>
      <c r="N1320" s="343"/>
      <c r="O1320" s="341"/>
      <c r="P1320" s="362"/>
      <c r="Q1320" s="345" t="str">
        <f>IFERROR(VLOOKUP(ROWS($Q$3:Q1320),$M$3:$N$1699,2,0),"")</f>
        <v/>
      </c>
      <c r="S1320" t="str">
        <f>IF(ISNUMBER(SEARCH(ZAKL_DATA!$B$18,FU!$U1320)),U1320,"")</f>
        <v/>
      </c>
      <c r="T1320" t="str">
        <f t="array" ref="T1320">IFERROR(INDEX($S$3:$S$6255,SMALL(IF(ISNUMBER(SEARCH("",$S$3:$S$6255)),ROW($S$1:$S$6253),""),ROW(S1318))),"")</f>
        <v/>
      </c>
      <c r="U1320" t="s">
        <v>4948</v>
      </c>
      <c r="V1320">
        <v>540102</v>
      </c>
    </row>
    <row r="1321" spans="13:22" ht="12.75" customHeight="1">
      <c r="M1321" s="361">
        <f>IF(ISNUMBER(SEARCH(ZAKL_DATA!$B$29,N1321)),MAX($M$2:M1320)+1,0)</f>
        <v>0</v>
      </c>
      <c r="N1321" s="343"/>
      <c r="O1321" s="341"/>
      <c r="P1321" s="362"/>
      <c r="Q1321" s="345" t="str">
        <f>IFERROR(VLOOKUP(ROWS($Q$3:Q1321),$M$3:$N$1699,2,0),"")</f>
        <v/>
      </c>
      <c r="S1321" t="str">
        <f>IF(ISNUMBER(SEARCH(ZAKL_DATA!$B$18,FU!$U1321)),U1321,"")</f>
        <v/>
      </c>
      <c r="T1321" t="str">
        <f t="array" ref="T1321">IFERROR(INDEX($S$3:$S$6255,SMALL(IF(ISNUMBER(SEARCH("",$S$3:$S$6255)),ROW($S$1:$S$6253),""),ROW(S1319))),"")</f>
        <v/>
      </c>
      <c r="U1321" t="s">
        <v>4949</v>
      </c>
      <c r="V1321">
        <v>540111</v>
      </c>
    </row>
    <row r="1322" spans="13:22" ht="12.75" customHeight="1">
      <c r="M1322" s="361">
        <f>IF(ISNUMBER(SEARCH(ZAKL_DATA!$B$29,N1322)),MAX($M$2:M1321)+1,0)</f>
        <v>0</v>
      </c>
      <c r="N1322" s="343"/>
      <c r="O1322" s="341"/>
      <c r="P1322" s="362"/>
      <c r="Q1322" s="345" t="str">
        <f>IFERROR(VLOOKUP(ROWS($Q$3:Q1322),$M$3:$N$1699,2,0),"")</f>
        <v/>
      </c>
      <c r="S1322" t="str">
        <f>IF(ISNUMBER(SEARCH(ZAKL_DATA!$B$18,FU!$U1322)),U1322,"")</f>
        <v/>
      </c>
      <c r="T1322" t="str">
        <f t="array" ref="T1322">IFERROR(INDEX($S$3:$S$6255,SMALL(IF(ISNUMBER(SEARCH("",$S$3:$S$6255)),ROW($S$1:$S$6253),""),ROW(S1320))),"")</f>
        <v/>
      </c>
      <c r="U1322" t="s">
        <v>4950</v>
      </c>
      <c r="V1322">
        <v>540129</v>
      </c>
    </row>
    <row r="1323" spans="13:22" ht="12.75" customHeight="1">
      <c r="M1323" s="361">
        <f>IF(ISNUMBER(SEARCH(ZAKL_DATA!$B$29,N1323)),MAX($M$2:M1322)+1,0)</f>
        <v>0</v>
      </c>
      <c r="N1323" s="343"/>
      <c r="O1323" s="341"/>
      <c r="P1323" s="362"/>
      <c r="Q1323" s="345" t="str">
        <f>IFERROR(VLOOKUP(ROWS($Q$3:Q1323),$M$3:$N$1699,2,0),"")</f>
        <v/>
      </c>
      <c r="S1323" t="str">
        <f>IF(ISNUMBER(SEARCH(ZAKL_DATA!$B$18,FU!$U1323)),U1323,"")</f>
        <v/>
      </c>
      <c r="T1323" t="str">
        <f t="array" ref="T1323">IFERROR(INDEX($S$3:$S$6255,SMALL(IF(ISNUMBER(SEARCH("",$S$3:$S$6255)),ROW($S$1:$S$6253),""),ROW(S1321))),"")</f>
        <v/>
      </c>
      <c r="U1323" t="s">
        <v>4951</v>
      </c>
      <c r="V1323">
        <v>540137</v>
      </c>
    </row>
    <row r="1324" spans="13:22" ht="12.75" customHeight="1">
      <c r="M1324" s="361">
        <f>IF(ISNUMBER(SEARCH(ZAKL_DATA!$B$29,N1324)),MAX($M$2:M1323)+1,0)</f>
        <v>0</v>
      </c>
      <c r="N1324" s="343"/>
      <c r="O1324" s="341"/>
      <c r="P1324" s="362"/>
      <c r="Q1324" s="345" t="str">
        <f>IFERROR(VLOOKUP(ROWS($Q$3:Q1324),$M$3:$N$1699,2,0),"")</f>
        <v/>
      </c>
      <c r="S1324" t="str">
        <f>IF(ISNUMBER(SEARCH(ZAKL_DATA!$B$18,FU!$U1324)),U1324,"")</f>
        <v/>
      </c>
      <c r="T1324" t="str">
        <f t="array" ref="T1324">IFERROR(INDEX($S$3:$S$6255,SMALL(IF(ISNUMBER(SEARCH("",$S$3:$S$6255)),ROW($S$1:$S$6253),""),ROW(S1322))),"")</f>
        <v/>
      </c>
      <c r="U1324" t="s">
        <v>4952</v>
      </c>
      <c r="V1324">
        <v>540145</v>
      </c>
    </row>
    <row r="1325" spans="13:22" ht="12.75" customHeight="1">
      <c r="M1325" s="361">
        <f>IF(ISNUMBER(SEARCH(ZAKL_DATA!$B$29,N1325)),MAX($M$2:M1324)+1,0)</f>
        <v>0</v>
      </c>
      <c r="N1325" s="343"/>
      <c r="O1325" s="341"/>
      <c r="P1325" s="362"/>
      <c r="Q1325" s="345" t="str">
        <f>IFERROR(VLOOKUP(ROWS($Q$3:Q1325),$M$3:$N$1699,2,0),"")</f>
        <v/>
      </c>
      <c r="S1325" t="str">
        <f>IF(ISNUMBER(SEARCH(ZAKL_DATA!$B$18,FU!$U1325)),U1325,"")</f>
        <v/>
      </c>
      <c r="T1325" t="str">
        <f t="array" ref="T1325">IFERROR(INDEX($S$3:$S$6255,SMALL(IF(ISNUMBER(SEARCH("",$S$3:$S$6255)),ROW($S$1:$S$6253),""),ROW(S1323))),"")</f>
        <v/>
      </c>
      <c r="U1325" t="s">
        <v>4953</v>
      </c>
      <c r="V1325">
        <v>540153</v>
      </c>
    </row>
    <row r="1326" spans="13:22" ht="12.75" customHeight="1">
      <c r="M1326" s="361">
        <f>IF(ISNUMBER(SEARCH(ZAKL_DATA!$B$29,N1326)),MAX($M$2:M1325)+1,0)</f>
        <v>0</v>
      </c>
      <c r="N1326" s="343"/>
      <c r="O1326" s="341"/>
      <c r="P1326" s="362"/>
      <c r="Q1326" s="345" t="str">
        <f>IFERROR(VLOOKUP(ROWS($Q$3:Q1326),$M$3:$N$1699,2,0),"")</f>
        <v/>
      </c>
      <c r="S1326" t="str">
        <f>IF(ISNUMBER(SEARCH(ZAKL_DATA!$B$18,FU!$U1326)),U1326,"")</f>
        <v/>
      </c>
      <c r="T1326" t="str">
        <f t="array" ref="T1326">IFERROR(INDEX($S$3:$S$6255,SMALL(IF(ISNUMBER(SEARCH("",$S$3:$S$6255)),ROW($S$1:$S$6253),""),ROW(S1324))),"")</f>
        <v/>
      </c>
      <c r="U1326" t="s">
        <v>4954</v>
      </c>
      <c r="V1326">
        <v>540161</v>
      </c>
    </row>
    <row r="1327" spans="13:22" ht="12.75" customHeight="1">
      <c r="M1327" s="361">
        <f>IF(ISNUMBER(SEARCH(ZAKL_DATA!$B$29,N1327)),MAX($M$2:M1326)+1,0)</f>
        <v>0</v>
      </c>
      <c r="N1327" s="343"/>
      <c r="O1327" s="341"/>
      <c r="P1327" s="362"/>
      <c r="Q1327" s="345" t="str">
        <f>IFERROR(VLOOKUP(ROWS($Q$3:Q1327),$M$3:$N$1699,2,0),"")</f>
        <v/>
      </c>
      <c r="S1327" t="str">
        <f>IF(ISNUMBER(SEARCH(ZAKL_DATA!$B$18,FU!$U1327)),U1327,"")</f>
        <v/>
      </c>
      <c r="T1327" t="str">
        <f t="array" ref="T1327">IFERROR(INDEX($S$3:$S$6255,SMALL(IF(ISNUMBER(SEARCH("",$S$3:$S$6255)),ROW($S$1:$S$6253),""),ROW(S1325))),"")</f>
        <v/>
      </c>
      <c r="U1327" t="s">
        <v>4954</v>
      </c>
      <c r="V1327">
        <v>540170</v>
      </c>
    </row>
    <row r="1328" spans="13:22" ht="12.75" customHeight="1">
      <c r="M1328" s="361">
        <f>IF(ISNUMBER(SEARCH(ZAKL_DATA!$B$29,N1328)),MAX($M$2:M1327)+1,0)</f>
        <v>0</v>
      </c>
      <c r="N1328" s="343"/>
      <c r="O1328" s="341"/>
      <c r="P1328" s="362"/>
      <c r="Q1328" s="345" t="str">
        <f>IFERROR(VLOOKUP(ROWS($Q$3:Q1328),$M$3:$N$1699,2,0),"")</f>
        <v/>
      </c>
      <c r="S1328" t="str">
        <f>IF(ISNUMBER(SEARCH(ZAKL_DATA!$B$18,FU!$U1328)),U1328,"")</f>
        <v/>
      </c>
      <c r="T1328" t="str">
        <f t="array" ref="T1328">IFERROR(INDEX($S$3:$S$6255,SMALL(IF(ISNUMBER(SEARCH("",$S$3:$S$6255)),ROW($S$1:$S$6253),""),ROW(S1326))),"")</f>
        <v/>
      </c>
      <c r="U1328" t="s">
        <v>4955</v>
      </c>
      <c r="V1328">
        <v>540188</v>
      </c>
    </row>
    <row r="1329" spans="13:22" ht="12.75" customHeight="1">
      <c r="M1329" s="361">
        <f>IF(ISNUMBER(SEARCH(ZAKL_DATA!$B$29,N1329)),MAX($M$2:M1328)+1,0)</f>
        <v>0</v>
      </c>
      <c r="N1329" s="343"/>
      <c r="O1329" s="341"/>
      <c r="P1329" s="362"/>
      <c r="Q1329" s="345" t="str">
        <f>IFERROR(VLOOKUP(ROWS($Q$3:Q1329),$M$3:$N$1699,2,0),"")</f>
        <v/>
      </c>
      <c r="S1329" t="str">
        <f>IF(ISNUMBER(SEARCH(ZAKL_DATA!$B$18,FU!$U1329)),U1329,"")</f>
        <v/>
      </c>
      <c r="T1329" t="str">
        <f t="array" ref="T1329">IFERROR(INDEX($S$3:$S$6255,SMALL(IF(ISNUMBER(SEARCH("",$S$3:$S$6255)),ROW($S$1:$S$6253),""),ROW(S1327))),"")</f>
        <v/>
      </c>
      <c r="U1329" t="s">
        <v>4956</v>
      </c>
      <c r="V1329">
        <v>540196</v>
      </c>
    </row>
    <row r="1330" spans="13:22" ht="12.75" customHeight="1">
      <c r="M1330" s="361">
        <f>IF(ISNUMBER(SEARCH(ZAKL_DATA!$B$29,N1330)),MAX($M$2:M1329)+1,0)</f>
        <v>0</v>
      </c>
      <c r="N1330" s="343"/>
      <c r="O1330" s="341"/>
      <c r="P1330" s="362"/>
      <c r="Q1330" s="345" t="str">
        <f>IFERROR(VLOOKUP(ROWS($Q$3:Q1330),$M$3:$N$1699,2,0),"")</f>
        <v/>
      </c>
      <c r="S1330" t="str">
        <f>IF(ISNUMBER(SEARCH(ZAKL_DATA!$B$18,FU!$U1330)),U1330,"")</f>
        <v/>
      </c>
      <c r="T1330" t="str">
        <f t="array" ref="T1330">IFERROR(INDEX($S$3:$S$6255,SMALL(IF(ISNUMBER(SEARCH("",$S$3:$S$6255)),ROW($S$1:$S$6253),""),ROW(S1328))),"")</f>
        <v/>
      </c>
      <c r="U1330" t="s">
        <v>4957</v>
      </c>
      <c r="V1330">
        <v>540200</v>
      </c>
    </row>
    <row r="1331" spans="13:22" ht="12.75" customHeight="1">
      <c r="M1331" s="361">
        <f>IF(ISNUMBER(SEARCH(ZAKL_DATA!$B$29,N1331)),MAX($M$2:M1330)+1,0)</f>
        <v>0</v>
      </c>
      <c r="N1331" s="343"/>
      <c r="O1331" s="341"/>
      <c r="P1331" s="362"/>
      <c r="Q1331" s="345" t="str">
        <f>IFERROR(VLOOKUP(ROWS($Q$3:Q1331),$M$3:$N$1699,2,0),"")</f>
        <v/>
      </c>
      <c r="S1331" t="str">
        <f>IF(ISNUMBER(SEARCH(ZAKL_DATA!$B$18,FU!$U1331)),U1331,"")</f>
        <v/>
      </c>
      <c r="T1331" t="str">
        <f t="array" ref="T1331">IFERROR(INDEX($S$3:$S$6255,SMALL(IF(ISNUMBER(SEARCH("",$S$3:$S$6255)),ROW($S$1:$S$6253),""),ROW(S1329))),"")</f>
        <v/>
      </c>
      <c r="U1331" t="s">
        <v>4958</v>
      </c>
      <c r="V1331">
        <v>540218</v>
      </c>
    </row>
    <row r="1332" spans="13:22" ht="12.75" customHeight="1">
      <c r="M1332" s="361">
        <f>IF(ISNUMBER(SEARCH(ZAKL_DATA!$B$29,N1332)),MAX($M$2:M1331)+1,0)</f>
        <v>0</v>
      </c>
      <c r="N1332" s="343"/>
      <c r="O1332" s="341"/>
      <c r="P1332" s="362"/>
      <c r="Q1332" s="345" t="str">
        <f>IFERROR(VLOOKUP(ROWS($Q$3:Q1332),$M$3:$N$1699,2,0),"")</f>
        <v/>
      </c>
      <c r="S1332" t="str">
        <f>IF(ISNUMBER(SEARCH(ZAKL_DATA!$B$18,FU!$U1332)),U1332,"")</f>
        <v/>
      </c>
      <c r="T1332" t="str">
        <f t="array" ref="T1332">IFERROR(INDEX($S$3:$S$6255,SMALL(IF(ISNUMBER(SEARCH("",$S$3:$S$6255)),ROW($S$1:$S$6253),""),ROW(S1330))),"")</f>
        <v/>
      </c>
      <c r="U1332" t="s">
        <v>4959</v>
      </c>
      <c r="V1332">
        <v>540226</v>
      </c>
    </row>
    <row r="1333" spans="13:22" ht="12.75" customHeight="1">
      <c r="M1333" s="361">
        <f>IF(ISNUMBER(SEARCH(ZAKL_DATA!$B$29,N1333)),MAX($M$2:M1332)+1,0)</f>
        <v>0</v>
      </c>
      <c r="N1333" s="343"/>
      <c r="O1333" s="341"/>
      <c r="P1333" s="362"/>
      <c r="Q1333" s="345" t="str">
        <f>IFERROR(VLOOKUP(ROWS($Q$3:Q1333),$M$3:$N$1699,2,0),"")</f>
        <v/>
      </c>
      <c r="S1333" t="str">
        <f>IF(ISNUMBER(SEARCH(ZAKL_DATA!$B$18,FU!$U1333)),U1333,"")</f>
        <v/>
      </c>
      <c r="T1333" t="str">
        <f t="array" ref="T1333">IFERROR(INDEX($S$3:$S$6255,SMALL(IF(ISNUMBER(SEARCH("",$S$3:$S$6255)),ROW($S$1:$S$6253),""),ROW(S1331))),"")</f>
        <v/>
      </c>
      <c r="U1333" t="s">
        <v>4960</v>
      </c>
      <c r="V1333">
        <v>540234</v>
      </c>
    </row>
    <row r="1334" spans="13:22" ht="12.75" customHeight="1">
      <c r="M1334" s="361">
        <f>IF(ISNUMBER(SEARCH(ZAKL_DATA!$B$29,N1334)),MAX($M$2:M1333)+1,0)</f>
        <v>0</v>
      </c>
      <c r="N1334" s="343"/>
      <c r="O1334" s="341"/>
      <c r="P1334" s="362"/>
      <c r="Q1334" s="345" t="str">
        <f>IFERROR(VLOOKUP(ROWS($Q$3:Q1334),$M$3:$N$1699,2,0),"")</f>
        <v/>
      </c>
      <c r="S1334" t="str">
        <f>IF(ISNUMBER(SEARCH(ZAKL_DATA!$B$18,FU!$U1334)),U1334,"")</f>
        <v/>
      </c>
      <c r="T1334" t="str">
        <f t="array" ref="T1334">IFERROR(INDEX($S$3:$S$6255,SMALL(IF(ISNUMBER(SEARCH("",$S$3:$S$6255)),ROW($S$1:$S$6253),""),ROW(S1332))),"")</f>
        <v/>
      </c>
      <c r="U1334" t="s">
        <v>4961</v>
      </c>
      <c r="V1334">
        <v>540242</v>
      </c>
    </row>
    <row r="1335" spans="13:22" ht="12.75" customHeight="1">
      <c r="M1335" s="361">
        <f>IF(ISNUMBER(SEARCH(ZAKL_DATA!$B$29,N1335)),MAX($M$2:M1334)+1,0)</f>
        <v>0</v>
      </c>
      <c r="N1335" s="343"/>
      <c r="O1335" s="341"/>
      <c r="P1335" s="362"/>
      <c r="Q1335" s="345" t="str">
        <f>IFERROR(VLOOKUP(ROWS($Q$3:Q1335),$M$3:$N$1699,2,0),"")</f>
        <v/>
      </c>
      <c r="S1335" t="str">
        <f>IF(ISNUMBER(SEARCH(ZAKL_DATA!$B$18,FU!$U1335)),U1335,"")</f>
        <v/>
      </c>
      <c r="T1335" t="str">
        <f t="array" ref="T1335">IFERROR(INDEX($S$3:$S$6255,SMALL(IF(ISNUMBER(SEARCH("",$S$3:$S$6255)),ROW($S$1:$S$6253),""),ROW(S1333))),"")</f>
        <v/>
      </c>
      <c r="U1335" t="s">
        <v>4962</v>
      </c>
      <c r="V1335">
        <v>540251</v>
      </c>
    </row>
    <row r="1336" spans="13:22" ht="12.75" customHeight="1">
      <c r="M1336" s="361">
        <f>IF(ISNUMBER(SEARCH(ZAKL_DATA!$B$29,N1336)),MAX($M$2:M1335)+1,0)</f>
        <v>0</v>
      </c>
      <c r="N1336" s="343"/>
      <c r="O1336" s="341"/>
      <c r="P1336" s="362"/>
      <c r="Q1336" s="345" t="str">
        <f>IFERROR(VLOOKUP(ROWS($Q$3:Q1336),$M$3:$N$1699,2,0),"")</f>
        <v/>
      </c>
      <c r="S1336" t="str">
        <f>IF(ISNUMBER(SEARCH(ZAKL_DATA!$B$18,FU!$U1336)),U1336,"")</f>
        <v/>
      </c>
      <c r="T1336" t="str">
        <f t="array" ref="T1336">IFERROR(INDEX($S$3:$S$6255,SMALL(IF(ISNUMBER(SEARCH("",$S$3:$S$6255)),ROW($S$1:$S$6253),""),ROW(S1334))),"")</f>
        <v/>
      </c>
      <c r="U1336" t="s">
        <v>4963</v>
      </c>
      <c r="V1336">
        <v>540269</v>
      </c>
    </row>
    <row r="1337" spans="13:22" ht="12.75" customHeight="1">
      <c r="M1337" s="361">
        <f>IF(ISNUMBER(SEARCH(ZAKL_DATA!$B$29,N1337)),MAX($M$2:M1336)+1,0)</f>
        <v>0</v>
      </c>
      <c r="N1337" s="343"/>
      <c r="O1337" s="341"/>
      <c r="P1337" s="362"/>
      <c r="Q1337" s="345" t="str">
        <f>IFERROR(VLOOKUP(ROWS($Q$3:Q1337),$M$3:$N$1699,2,0),"")</f>
        <v/>
      </c>
      <c r="S1337" t="str">
        <f>IF(ISNUMBER(SEARCH(ZAKL_DATA!$B$18,FU!$U1337)),U1337,"")</f>
        <v/>
      </c>
      <c r="T1337" t="str">
        <f t="array" ref="T1337">IFERROR(INDEX($S$3:$S$6255,SMALL(IF(ISNUMBER(SEARCH("",$S$3:$S$6255)),ROW($S$1:$S$6253),""),ROW(S1335))),"")</f>
        <v/>
      </c>
      <c r="U1337" t="s">
        <v>4964</v>
      </c>
      <c r="V1337">
        <v>540285</v>
      </c>
    </row>
    <row r="1338" spans="13:22" ht="12.75" customHeight="1">
      <c r="M1338" s="361">
        <f>IF(ISNUMBER(SEARCH(ZAKL_DATA!$B$29,N1338)),MAX($M$2:M1337)+1,0)</f>
        <v>0</v>
      </c>
      <c r="N1338" s="343"/>
      <c r="O1338" s="341"/>
      <c r="P1338" s="362"/>
      <c r="Q1338" s="345" t="str">
        <f>IFERROR(VLOOKUP(ROWS($Q$3:Q1338),$M$3:$N$1699,2,0),"")</f>
        <v/>
      </c>
      <c r="S1338" t="str">
        <f>IF(ISNUMBER(SEARCH(ZAKL_DATA!$B$18,FU!$U1338)),U1338,"")</f>
        <v/>
      </c>
      <c r="T1338" t="str">
        <f t="array" ref="T1338">IFERROR(INDEX($S$3:$S$6255,SMALL(IF(ISNUMBER(SEARCH("",$S$3:$S$6255)),ROW($S$1:$S$6253),""),ROW(S1336))),"")</f>
        <v/>
      </c>
      <c r="U1338" t="s">
        <v>4965</v>
      </c>
      <c r="V1338">
        <v>540293</v>
      </c>
    </row>
    <row r="1339" spans="13:22" ht="12.75" customHeight="1">
      <c r="M1339" s="361">
        <f>IF(ISNUMBER(SEARCH(ZAKL_DATA!$B$29,N1339)),MAX($M$2:M1338)+1,0)</f>
        <v>0</v>
      </c>
      <c r="N1339" s="343"/>
      <c r="O1339" s="341"/>
      <c r="P1339" s="362"/>
      <c r="Q1339" s="345" t="str">
        <f>IFERROR(VLOOKUP(ROWS($Q$3:Q1339),$M$3:$N$1699,2,0),"")</f>
        <v/>
      </c>
      <c r="S1339" t="str">
        <f>IF(ISNUMBER(SEARCH(ZAKL_DATA!$B$18,FU!$U1339)),U1339,"")</f>
        <v/>
      </c>
      <c r="T1339" t="str">
        <f t="array" ref="T1339">IFERROR(INDEX($S$3:$S$6255,SMALL(IF(ISNUMBER(SEARCH("",$S$3:$S$6255)),ROW($S$1:$S$6253),""),ROW(S1337))),"")</f>
        <v/>
      </c>
      <c r="U1339" t="s">
        <v>4965</v>
      </c>
      <c r="V1339">
        <v>540307</v>
      </c>
    </row>
    <row r="1340" spans="13:22" ht="12.75" customHeight="1">
      <c r="M1340" s="361">
        <f>IF(ISNUMBER(SEARCH(ZAKL_DATA!$B$29,N1340)),MAX($M$2:M1339)+1,0)</f>
        <v>0</v>
      </c>
      <c r="N1340" s="343"/>
      <c r="O1340" s="341"/>
      <c r="P1340" s="362"/>
      <c r="Q1340" s="345" t="str">
        <f>IFERROR(VLOOKUP(ROWS($Q$3:Q1340),$M$3:$N$1699,2,0),"")</f>
        <v/>
      </c>
      <c r="S1340" t="str">
        <f>IF(ISNUMBER(SEARCH(ZAKL_DATA!$B$18,FU!$U1340)),U1340,"")</f>
        <v/>
      </c>
      <c r="T1340" t="str">
        <f t="array" ref="T1340">IFERROR(INDEX($S$3:$S$6255,SMALL(IF(ISNUMBER(SEARCH("",$S$3:$S$6255)),ROW($S$1:$S$6253),""),ROW(S1338))),"")</f>
        <v/>
      </c>
      <c r="U1340" t="s">
        <v>4966</v>
      </c>
      <c r="V1340">
        <v>540315</v>
      </c>
    </row>
    <row r="1341" spans="13:22" ht="12.75" customHeight="1">
      <c r="M1341" s="361">
        <f>IF(ISNUMBER(SEARCH(ZAKL_DATA!$B$29,N1341)),MAX($M$2:M1340)+1,0)</f>
        <v>0</v>
      </c>
      <c r="N1341" s="343"/>
      <c r="O1341" s="341"/>
      <c r="P1341" s="362"/>
      <c r="Q1341" s="345" t="str">
        <f>IFERROR(VLOOKUP(ROWS($Q$3:Q1341),$M$3:$N$1699,2,0),"")</f>
        <v/>
      </c>
      <c r="S1341" t="str">
        <f>IF(ISNUMBER(SEARCH(ZAKL_DATA!$B$18,FU!$U1341)),U1341,"")</f>
        <v/>
      </c>
      <c r="T1341" t="str">
        <f t="array" ref="T1341">IFERROR(INDEX($S$3:$S$6255,SMALL(IF(ISNUMBER(SEARCH("",$S$3:$S$6255)),ROW($S$1:$S$6253),""),ROW(S1339))),"")</f>
        <v/>
      </c>
      <c r="U1341" t="s">
        <v>4967</v>
      </c>
      <c r="V1341">
        <v>540323</v>
      </c>
    </row>
    <row r="1342" spans="13:22" ht="12.75" customHeight="1">
      <c r="M1342" s="361">
        <f>IF(ISNUMBER(SEARCH(ZAKL_DATA!$B$29,N1342)),MAX($M$2:M1341)+1,0)</f>
        <v>0</v>
      </c>
      <c r="N1342" s="343"/>
      <c r="O1342" s="341"/>
      <c r="P1342" s="362"/>
      <c r="Q1342" s="345" t="str">
        <f>IFERROR(VLOOKUP(ROWS($Q$3:Q1342),$M$3:$N$1699,2,0),"")</f>
        <v/>
      </c>
      <c r="S1342" t="str">
        <f>IF(ISNUMBER(SEARCH(ZAKL_DATA!$B$18,FU!$U1342)),U1342,"")</f>
        <v/>
      </c>
      <c r="T1342" t="str">
        <f t="array" ref="T1342">IFERROR(INDEX($S$3:$S$6255,SMALL(IF(ISNUMBER(SEARCH("",$S$3:$S$6255)),ROW($S$1:$S$6253),""),ROW(S1340))),"")</f>
        <v/>
      </c>
      <c r="U1342" t="s">
        <v>4968</v>
      </c>
      <c r="V1342">
        <v>540331</v>
      </c>
    </row>
    <row r="1343" spans="13:22" ht="12.75" customHeight="1">
      <c r="M1343" s="361">
        <f>IF(ISNUMBER(SEARCH(ZAKL_DATA!$B$29,N1343)),MAX($M$2:M1342)+1,0)</f>
        <v>0</v>
      </c>
      <c r="N1343" s="343"/>
      <c r="O1343" s="341"/>
      <c r="P1343" s="362"/>
      <c r="Q1343" s="345" t="str">
        <f>IFERROR(VLOOKUP(ROWS($Q$3:Q1343),$M$3:$N$1699,2,0),"")</f>
        <v/>
      </c>
      <c r="S1343" t="str">
        <f>IF(ISNUMBER(SEARCH(ZAKL_DATA!$B$18,FU!$U1343)),U1343,"")</f>
        <v/>
      </c>
      <c r="T1343" t="str">
        <f t="array" ref="T1343">IFERROR(INDEX($S$3:$S$6255,SMALL(IF(ISNUMBER(SEARCH("",$S$3:$S$6255)),ROW($S$1:$S$6253),""),ROW(S1341))),"")</f>
        <v/>
      </c>
      <c r="U1343" t="s">
        <v>4969</v>
      </c>
      <c r="V1343">
        <v>540340</v>
      </c>
    </row>
    <row r="1344" spans="13:22" ht="12.75" customHeight="1">
      <c r="M1344" s="361">
        <f>IF(ISNUMBER(SEARCH(ZAKL_DATA!$B$29,N1344)),MAX($M$2:M1343)+1,0)</f>
        <v>0</v>
      </c>
      <c r="N1344" s="343"/>
      <c r="O1344" s="341"/>
      <c r="P1344" s="362"/>
      <c r="Q1344" s="345" t="str">
        <f>IFERROR(VLOOKUP(ROWS($Q$3:Q1344),$M$3:$N$1699,2,0),"")</f>
        <v/>
      </c>
      <c r="S1344" t="str">
        <f>IF(ISNUMBER(SEARCH(ZAKL_DATA!$B$18,FU!$U1344)),U1344,"")</f>
        <v/>
      </c>
      <c r="T1344" t="str">
        <f t="array" ref="T1344">IFERROR(INDEX($S$3:$S$6255,SMALL(IF(ISNUMBER(SEARCH("",$S$3:$S$6255)),ROW($S$1:$S$6253),""),ROW(S1342))),"")</f>
        <v/>
      </c>
      <c r="U1344" t="s">
        <v>4970</v>
      </c>
      <c r="V1344">
        <v>540358</v>
      </c>
    </row>
    <row r="1345" spans="13:22" ht="12.75" customHeight="1">
      <c r="M1345" s="361">
        <f>IF(ISNUMBER(SEARCH(ZAKL_DATA!$B$29,N1345)),MAX($M$2:M1344)+1,0)</f>
        <v>0</v>
      </c>
      <c r="N1345" s="343"/>
      <c r="O1345" s="341"/>
      <c r="P1345" s="362"/>
      <c r="Q1345" s="345" t="str">
        <f>IFERROR(VLOOKUP(ROWS($Q$3:Q1345),$M$3:$N$1699,2,0),"")</f>
        <v/>
      </c>
      <c r="S1345" t="str">
        <f>IF(ISNUMBER(SEARCH(ZAKL_DATA!$B$18,FU!$U1345)),U1345,"")</f>
        <v/>
      </c>
      <c r="T1345" t="str">
        <f t="array" ref="T1345">IFERROR(INDEX($S$3:$S$6255,SMALL(IF(ISNUMBER(SEARCH("",$S$3:$S$6255)),ROW($S$1:$S$6253),""),ROW(S1343))),"")</f>
        <v/>
      </c>
      <c r="U1345" t="s">
        <v>4971</v>
      </c>
      <c r="V1345">
        <v>540366</v>
      </c>
    </row>
    <row r="1346" spans="13:22" ht="12.75" customHeight="1">
      <c r="M1346" s="361">
        <f>IF(ISNUMBER(SEARCH(ZAKL_DATA!$B$29,N1346)),MAX($M$2:M1345)+1,0)</f>
        <v>0</v>
      </c>
      <c r="N1346" s="343"/>
      <c r="O1346" s="341"/>
      <c r="P1346" s="362"/>
      <c r="Q1346" s="345" t="str">
        <f>IFERROR(VLOOKUP(ROWS($Q$3:Q1346),$M$3:$N$1699,2,0),"")</f>
        <v/>
      </c>
      <c r="S1346" t="str">
        <f>IF(ISNUMBER(SEARCH(ZAKL_DATA!$B$18,FU!$U1346)),U1346,"")</f>
        <v/>
      </c>
      <c r="T1346" t="str">
        <f t="array" ref="T1346">IFERROR(INDEX($S$3:$S$6255,SMALL(IF(ISNUMBER(SEARCH("",$S$3:$S$6255)),ROW($S$1:$S$6253),""),ROW(S1344))),"")</f>
        <v/>
      </c>
      <c r="U1346" t="s">
        <v>4972</v>
      </c>
      <c r="V1346">
        <v>540374</v>
      </c>
    </row>
    <row r="1347" spans="13:22" ht="12.75" customHeight="1">
      <c r="M1347" s="361">
        <f>IF(ISNUMBER(SEARCH(ZAKL_DATA!$B$29,N1347)),MAX($M$2:M1346)+1,0)</f>
        <v>0</v>
      </c>
      <c r="N1347" s="343"/>
      <c r="O1347" s="341"/>
      <c r="P1347" s="362"/>
      <c r="Q1347" s="345" t="str">
        <f>IFERROR(VLOOKUP(ROWS($Q$3:Q1347),$M$3:$N$1699,2,0),"")</f>
        <v/>
      </c>
      <c r="S1347" t="str">
        <f>IF(ISNUMBER(SEARCH(ZAKL_DATA!$B$18,FU!$U1347)),U1347,"")</f>
        <v/>
      </c>
      <c r="T1347" t="str">
        <f t="array" ref="T1347">IFERROR(INDEX($S$3:$S$6255,SMALL(IF(ISNUMBER(SEARCH("",$S$3:$S$6255)),ROW($S$1:$S$6253),""),ROW(S1345))),"")</f>
        <v/>
      </c>
      <c r="U1347" t="s">
        <v>4973</v>
      </c>
      <c r="V1347">
        <v>540382</v>
      </c>
    </row>
    <row r="1348" spans="13:22" ht="12.75" customHeight="1">
      <c r="M1348" s="361">
        <f>IF(ISNUMBER(SEARCH(ZAKL_DATA!$B$29,N1348)),MAX($M$2:M1347)+1,0)</f>
        <v>0</v>
      </c>
      <c r="N1348" s="343"/>
      <c r="O1348" s="341"/>
      <c r="P1348" s="362"/>
      <c r="Q1348" s="345" t="str">
        <f>IFERROR(VLOOKUP(ROWS($Q$3:Q1348),$M$3:$N$1699,2,0),"")</f>
        <v/>
      </c>
      <c r="S1348" t="str">
        <f>IF(ISNUMBER(SEARCH(ZAKL_DATA!$B$18,FU!$U1348)),U1348,"")</f>
        <v/>
      </c>
      <c r="T1348" t="str">
        <f t="array" ref="T1348">IFERROR(INDEX($S$3:$S$6255,SMALL(IF(ISNUMBER(SEARCH("",$S$3:$S$6255)),ROW($S$1:$S$6253),""),ROW(S1346))),"")</f>
        <v/>
      </c>
      <c r="U1348" t="s">
        <v>4974</v>
      </c>
      <c r="V1348">
        <v>540391</v>
      </c>
    </row>
    <row r="1349" spans="13:22" ht="12.75" customHeight="1">
      <c r="M1349" s="361">
        <f>IF(ISNUMBER(SEARCH(ZAKL_DATA!$B$29,N1349)),MAX($M$2:M1348)+1,0)</f>
        <v>0</v>
      </c>
      <c r="N1349" s="343"/>
      <c r="O1349" s="341"/>
      <c r="P1349" s="362"/>
      <c r="Q1349" s="345" t="str">
        <f>IFERROR(VLOOKUP(ROWS($Q$3:Q1349),$M$3:$N$1699,2,0),"")</f>
        <v/>
      </c>
      <c r="S1349" t="str">
        <f>IF(ISNUMBER(SEARCH(ZAKL_DATA!$B$18,FU!$U1349)),U1349,"")</f>
        <v/>
      </c>
      <c r="T1349" t="str">
        <f t="array" ref="T1349">IFERROR(INDEX($S$3:$S$6255,SMALL(IF(ISNUMBER(SEARCH("",$S$3:$S$6255)),ROW($S$1:$S$6253),""),ROW(S1347))),"")</f>
        <v/>
      </c>
      <c r="U1349" t="s">
        <v>4975</v>
      </c>
      <c r="V1349">
        <v>540404</v>
      </c>
    </row>
    <row r="1350" spans="13:22" ht="12.75" customHeight="1">
      <c r="M1350" s="361">
        <f>IF(ISNUMBER(SEARCH(ZAKL_DATA!$B$29,N1350)),MAX($M$2:M1349)+1,0)</f>
        <v>0</v>
      </c>
      <c r="N1350" s="343"/>
      <c r="O1350" s="341"/>
      <c r="P1350" s="362"/>
      <c r="Q1350" s="345" t="str">
        <f>IFERROR(VLOOKUP(ROWS($Q$3:Q1350),$M$3:$N$1699,2,0),"")</f>
        <v/>
      </c>
      <c r="S1350" t="str">
        <f>IF(ISNUMBER(SEARCH(ZAKL_DATA!$B$18,FU!$U1350)),U1350,"")</f>
        <v/>
      </c>
      <c r="T1350" t="str">
        <f t="array" ref="T1350">IFERROR(INDEX($S$3:$S$6255,SMALL(IF(ISNUMBER(SEARCH("",$S$3:$S$6255)),ROW($S$1:$S$6253),""),ROW(S1348))),"")</f>
        <v/>
      </c>
      <c r="U1350" t="s">
        <v>4976</v>
      </c>
      <c r="V1350">
        <v>540412</v>
      </c>
    </row>
    <row r="1351" spans="13:22" ht="12.75" customHeight="1">
      <c r="M1351" s="361">
        <f>IF(ISNUMBER(SEARCH(ZAKL_DATA!$B$29,N1351)),MAX($M$2:M1350)+1,0)</f>
        <v>0</v>
      </c>
      <c r="N1351" s="343"/>
      <c r="O1351" s="341"/>
      <c r="P1351" s="362"/>
      <c r="Q1351" s="345" t="str">
        <f>IFERROR(VLOOKUP(ROWS($Q$3:Q1351),$M$3:$N$1699,2,0),"")</f>
        <v/>
      </c>
      <c r="S1351" t="str">
        <f>IF(ISNUMBER(SEARCH(ZAKL_DATA!$B$18,FU!$U1351)),U1351,"")</f>
        <v/>
      </c>
      <c r="T1351" t="str">
        <f t="array" ref="T1351">IFERROR(INDEX($S$3:$S$6255,SMALL(IF(ISNUMBER(SEARCH("",$S$3:$S$6255)),ROW($S$1:$S$6253),""),ROW(S1349))),"")</f>
        <v/>
      </c>
      <c r="U1351" t="s">
        <v>4977</v>
      </c>
      <c r="V1351">
        <v>540421</v>
      </c>
    </row>
    <row r="1352" spans="13:22" ht="12.75" customHeight="1">
      <c r="M1352" s="361">
        <f>IF(ISNUMBER(SEARCH(ZAKL_DATA!$B$29,N1352)),MAX($M$2:M1351)+1,0)</f>
        <v>0</v>
      </c>
      <c r="N1352" s="343"/>
      <c r="O1352" s="341"/>
      <c r="P1352" s="362"/>
      <c r="Q1352" s="345" t="str">
        <f>IFERROR(VLOOKUP(ROWS($Q$3:Q1352),$M$3:$N$1699,2,0),"")</f>
        <v/>
      </c>
      <c r="S1352" t="str">
        <f>IF(ISNUMBER(SEARCH(ZAKL_DATA!$B$18,FU!$U1352)),U1352,"")</f>
        <v/>
      </c>
      <c r="T1352" t="str">
        <f t="array" ref="T1352">IFERROR(INDEX($S$3:$S$6255,SMALL(IF(ISNUMBER(SEARCH("",$S$3:$S$6255)),ROW($S$1:$S$6253),""),ROW(S1350))),"")</f>
        <v/>
      </c>
      <c r="U1352" t="s">
        <v>4978</v>
      </c>
      <c r="V1352">
        <v>540439</v>
      </c>
    </row>
    <row r="1353" spans="13:22" ht="12.75" customHeight="1">
      <c r="M1353" s="361">
        <f>IF(ISNUMBER(SEARCH(ZAKL_DATA!$B$29,N1353)),MAX($M$2:M1352)+1,0)</f>
        <v>0</v>
      </c>
      <c r="N1353" s="343"/>
      <c r="O1353" s="341"/>
      <c r="P1353" s="362"/>
      <c r="Q1353" s="345" t="str">
        <f>IFERROR(VLOOKUP(ROWS($Q$3:Q1353),$M$3:$N$1699,2,0),"")</f>
        <v/>
      </c>
      <c r="S1353" t="str">
        <f>IF(ISNUMBER(SEARCH(ZAKL_DATA!$B$18,FU!$U1353)),U1353,"")</f>
        <v/>
      </c>
      <c r="T1353" t="str">
        <f t="array" ref="T1353">IFERROR(INDEX($S$3:$S$6255,SMALL(IF(ISNUMBER(SEARCH("",$S$3:$S$6255)),ROW($S$1:$S$6253),""),ROW(S1351))),"")</f>
        <v/>
      </c>
      <c r="U1353" t="s">
        <v>4979</v>
      </c>
      <c r="V1353">
        <v>540447</v>
      </c>
    </row>
    <row r="1354" spans="13:22" ht="12.75" customHeight="1">
      <c r="M1354" s="361">
        <f>IF(ISNUMBER(SEARCH(ZAKL_DATA!$B$29,N1354)),MAX($M$2:M1353)+1,0)</f>
        <v>0</v>
      </c>
      <c r="N1354" s="343"/>
      <c r="O1354" s="341"/>
      <c r="P1354" s="362"/>
      <c r="Q1354" s="345" t="str">
        <f>IFERROR(VLOOKUP(ROWS($Q$3:Q1354),$M$3:$N$1699,2,0),"")</f>
        <v/>
      </c>
      <c r="S1354" t="str">
        <f>IF(ISNUMBER(SEARCH(ZAKL_DATA!$B$18,FU!$U1354)),U1354,"")</f>
        <v/>
      </c>
      <c r="T1354" t="str">
        <f t="array" ref="T1354">IFERROR(INDEX($S$3:$S$6255,SMALL(IF(ISNUMBER(SEARCH("",$S$3:$S$6255)),ROW($S$1:$S$6253),""),ROW(S1352))),"")</f>
        <v/>
      </c>
      <c r="U1354" t="s">
        <v>4980</v>
      </c>
      <c r="V1354">
        <v>540463</v>
      </c>
    </row>
    <row r="1355" spans="13:22" ht="12.75" customHeight="1">
      <c r="M1355" s="361">
        <f>IF(ISNUMBER(SEARCH(ZAKL_DATA!$B$29,N1355)),MAX($M$2:M1354)+1,0)</f>
        <v>0</v>
      </c>
      <c r="N1355" s="343"/>
      <c r="O1355" s="341"/>
      <c r="P1355" s="362"/>
      <c r="Q1355" s="345" t="str">
        <f>IFERROR(VLOOKUP(ROWS($Q$3:Q1355),$M$3:$N$1699,2,0),"")</f>
        <v/>
      </c>
      <c r="S1355" t="str">
        <f>IF(ISNUMBER(SEARCH(ZAKL_DATA!$B$18,FU!$U1355)),U1355,"")</f>
        <v/>
      </c>
      <c r="T1355" t="str">
        <f t="array" ref="T1355">IFERROR(INDEX($S$3:$S$6255,SMALL(IF(ISNUMBER(SEARCH("",$S$3:$S$6255)),ROW($S$1:$S$6253),""),ROW(S1353))),"")</f>
        <v/>
      </c>
      <c r="U1355" t="s">
        <v>4981</v>
      </c>
      <c r="V1355">
        <v>540471</v>
      </c>
    </row>
    <row r="1356" spans="13:22" ht="12.75" customHeight="1">
      <c r="M1356" s="361">
        <f>IF(ISNUMBER(SEARCH(ZAKL_DATA!$B$29,N1356)),MAX($M$2:M1355)+1,0)</f>
        <v>0</v>
      </c>
      <c r="N1356" s="343"/>
      <c r="O1356" s="341"/>
      <c r="P1356" s="362"/>
      <c r="Q1356" s="345" t="str">
        <f>IFERROR(VLOOKUP(ROWS($Q$3:Q1356),$M$3:$N$1699,2,0),"")</f>
        <v/>
      </c>
      <c r="S1356" t="str">
        <f>IF(ISNUMBER(SEARCH(ZAKL_DATA!$B$18,FU!$U1356)),U1356,"")</f>
        <v/>
      </c>
      <c r="T1356" t="str">
        <f t="array" ref="T1356">IFERROR(INDEX($S$3:$S$6255,SMALL(IF(ISNUMBER(SEARCH("",$S$3:$S$6255)),ROW($S$1:$S$6253),""),ROW(S1354))),"")</f>
        <v/>
      </c>
      <c r="U1356" t="s">
        <v>4982</v>
      </c>
      <c r="V1356">
        <v>540480</v>
      </c>
    </row>
    <row r="1357" spans="13:22" ht="12.75" customHeight="1">
      <c r="M1357" s="361">
        <f>IF(ISNUMBER(SEARCH(ZAKL_DATA!$B$29,N1357)),MAX($M$2:M1356)+1,0)</f>
        <v>0</v>
      </c>
      <c r="N1357" s="343"/>
      <c r="O1357" s="341"/>
      <c r="P1357" s="362"/>
      <c r="Q1357" s="345" t="str">
        <f>IFERROR(VLOOKUP(ROWS($Q$3:Q1357),$M$3:$N$1699,2,0),"")</f>
        <v/>
      </c>
      <c r="S1357" t="str">
        <f>IF(ISNUMBER(SEARCH(ZAKL_DATA!$B$18,FU!$U1357)),U1357,"")</f>
        <v/>
      </c>
      <c r="T1357" t="str">
        <f t="array" ref="T1357">IFERROR(INDEX($S$3:$S$6255,SMALL(IF(ISNUMBER(SEARCH("",$S$3:$S$6255)),ROW($S$1:$S$6253),""),ROW(S1355))),"")</f>
        <v/>
      </c>
      <c r="U1357" t="s">
        <v>4983</v>
      </c>
      <c r="V1357">
        <v>540498</v>
      </c>
    </row>
    <row r="1358" spans="13:22" ht="12.75" customHeight="1">
      <c r="M1358" s="361">
        <f>IF(ISNUMBER(SEARCH(ZAKL_DATA!$B$29,N1358)),MAX($M$2:M1357)+1,0)</f>
        <v>0</v>
      </c>
      <c r="N1358" s="343"/>
      <c r="O1358" s="341"/>
      <c r="P1358" s="362"/>
      <c r="Q1358" s="345" t="str">
        <f>IFERROR(VLOOKUP(ROWS($Q$3:Q1358),$M$3:$N$1699,2,0),"")</f>
        <v/>
      </c>
      <c r="S1358" t="str">
        <f>IF(ISNUMBER(SEARCH(ZAKL_DATA!$B$18,FU!$U1358)),U1358,"")</f>
        <v/>
      </c>
      <c r="T1358" t="str">
        <f t="array" ref="T1358">IFERROR(INDEX($S$3:$S$6255,SMALL(IF(ISNUMBER(SEARCH("",$S$3:$S$6255)),ROW($S$1:$S$6253),""),ROW(S1356))),"")</f>
        <v/>
      </c>
      <c r="U1358" t="s">
        <v>4984</v>
      </c>
      <c r="V1358">
        <v>540501</v>
      </c>
    </row>
    <row r="1359" spans="13:22" ht="12.75" customHeight="1">
      <c r="M1359" s="361">
        <f>IF(ISNUMBER(SEARCH(ZAKL_DATA!$B$29,N1359)),MAX($M$2:M1358)+1,0)</f>
        <v>0</v>
      </c>
      <c r="N1359" s="343"/>
      <c r="O1359" s="341"/>
      <c r="P1359" s="362"/>
      <c r="Q1359" s="345" t="str">
        <f>IFERROR(VLOOKUP(ROWS($Q$3:Q1359),$M$3:$N$1699,2,0),"")</f>
        <v/>
      </c>
      <c r="S1359" t="str">
        <f>IF(ISNUMBER(SEARCH(ZAKL_DATA!$B$18,FU!$U1359)),U1359,"")</f>
        <v/>
      </c>
      <c r="T1359" t="str">
        <f t="array" ref="T1359">IFERROR(INDEX($S$3:$S$6255,SMALL(IF(ISNUMBER(SEARCH("",$S$3:$S$6255)),ROW($S$1:$S$6253),""),ROW(S1357))),"")</f>
        <v/>
      </c>
      <c r="U1359" t="s">
        <v>4985</v>
      </c>
      <c r="V1359">
        <v>540510</v>
      </c>
    </row>
    <row r="1360" spans="13:22" ht="12.75" customHeight="1">
      <c r="M1360" s="361">
        <f>IF(ISNUMBER(SEARCH(ZAKL_DATA!$B$29,N1360)),MAX($M$2:M1359)+1,0)</f>
        <v>0</v>
      </c>
      <c r="N1360" s="343"/>
      <c r="O1360" s="341"/>
      <c r="P1360" s="362"/>
      <c r="Q1360" s="345" t="str">
        <f>IFERROR(VLOOKUP(ROWS($Q$3:Q1360),$M$3:$N$1699,2,0),"")</f>
        <v/>
      </c>
      <c r="S1360" t="str">
        <f>IF(ISNUMBER(SEARCH(ZAKL_DATA!$B$18,FU!$U1360)),U1360,"")</f>
        <v/>
      </c>
      <c r="T1360" t="str">
        <f t="array" ref="T1360">IFERROR(INDEX($S$3:$S$6255,SMALL(IF(ISNUMBER(SEARCH("",$S$3:$S$6255)),ROW($S$1:$S$6253),""),ROW(S1358))),"")</f>
        <v/>
      </c>
      <c r="U1360" t="s">
        <v>4986</v>
      </c>
      <c r="V1360">
        <v>540528</v>
      </c>
    </row>
    <row r="1361" spans="13:22" ht="12.75" customHeight="1">
      <c r="M1361" s="361">
        <f>IF(ISNUMBER(SEARCH(ZAKL_DATA!$B$29,N1361)),MAX($M$2:M1360)+1,0)</f>
        <v>0</v>
      </c>
      <c r="N1361" s="343"/>
      <c r="O1361" s="341"/>
      <c r="P1361" s="362"/>
      <c r="Q1361" s="345" t="str">
        <f>IFERROR(VLOOKUP(ROWS($Q$3:Q1361),$M$3:$N$1699,2,0),"")</f>
        <v/>
      </c>
      <c r="S1361" t="str">
        <f>IF(ISNUMBER(SEARCH(ZAKL_DATA!$B$18,FU!$U1361)),U1361,"")</f>
        <v/>
      </c>
      <c r="T1361" t="str">
        <f t="array" ref="T1361">IFERROR(INDEX($S$3:$S$6255,SMALL(IF(ISNUMBER(SEARCH("",$S$3:$S$6255)),ROW($S$1:$S$6253),""),ROW(S1359))),"")</f>
        <v/>
      </c>
      <c r="U1361" t="s">
        <v>4987</v>
      </c>
      <c r="V1361">
        <v>540536</v>
      </c>
    </row>
    <row r="1362" spans="13:22" ht="12.75" customHeight="1">
      <c r="M1362" s="361">
        <f>IF(ISNUMBER(SEARCH(ZAKL_DATA!$B$29,N1362)),MAX($M$2:M1361)+1,0)</f>
        <v>0</v>
      </c>
      <c r="N1362" s="343"/>
      <c r="O1362" s="341"/>
      <c r="P1362" s="362"/>
      <c r="Q1362" s="345" t="str">
        <f>IFERROR(VLOOKUP(ROWS($Q$3:Q1362),$M$3:$N$1699,2,0),"")</f>
        <v/>
      </c>
      <c r="S1362" t="str">
        <f>IF(ISNUMBER(SEARCH(ZAKL_DATA!$B$18,FU!$U1362)),U1362,"")</f>
        <v/>
      </c>
      <c r="T1362" t="str">
        <f t="array" ref="T1362">IFERROR(INDEX($S$3:$S$6255,SMALL(IF(ISNUMBER(SEARCH("",$S$3:$S$6255)),ROW($S$1:$S$6253),""),ROW(S1360))),"")</f>
        <v/>
      </c>
      <c r="U1362" t="s">
        <v>4988</v>
      </c>
      <c r="V1362">
        <v>540544</v>
      </c>
    </row>
    <row r="1363" spans="13:22" ht="12.75" customHeight="1">
      <c r="M1363" s="361">
        <f>IF(ISNUMBER(SEARCH(ZAKL_DATA!$B$29,N1363)),MAX($M$2:M1362)+1,0)</f>
        <v>0</v>
      </c>
      <c r="N1363" s="343"/>
      <c r="O1363" s="341"/>
      <c r="P1363" s="362"/>
      <c r="Q1363" s="345" t="str">
        <f>IFERROR(VLOOKUP(ROWS($Q$3:Q1363),$M$3:$N$1699,2,0),"")</f>
        <v/>
      </c>
      <c r="S1363" t="str">
        <f>IF(ISNUMBER(SEARCH(ZAKL_DATA!$B$18,FU!$U1363)),U1363,"")</f>
        <v/>
      </c>
      <c r="T1363" t="str">
        <f t="array" ref="T1363">IFERROR(INDEX($S$3:$S$6255,SMALL(IF(ISNUMBER(SEARCH("",$S$3:$S$6255)),ROW($S$1:$S$6253),""),ROW(S1361))),"")</f>
        <v/>
      </c>
      <c r="U1363" t="s">
        <v>4988</v>
      </c>
      <c r="V1363">
        <v>540552</v>
      </c>
    </row>
    <row r="1364" spans="13:22" ht="12.75" customHeight="1">
      <c r="M1364" s="361">
        <f>IF(ISNUMBER(SEARCH(ZAKL_DATA!$B$29,N1364)),MAX($M$2:M1363)+1,0)</f>
        <v>0</v>
      </c>
      <c r="N1364" s="343"/>
      <c r="O1364" s="341"/>
      <c r="P1364" s="362"/>
      <c r="Q1364" s="345" t="str">
        <f>IFERROR(VLOOKUP(ROWS($Q$3:Q1364),$M$3:$N$1699,2,0),"")</f>
        <v/>
      </c>
      <c r="S1364" t="str">
        <f>IF(ISNUMBER(SEARCH(ZAKL_DATA!$B$18,FU!$U1364)),U1364,"")</f>
        <v/>
      </c>
      <c r="T1364" t="str">
        <f t="array" ref="T1364">IFERROR(INDEX($S$3:$S$6255,SMALL(IF(ISNUMBER(SEARCH("",$S$3:$S$6255)),ROW($S$1:$S$6253),""),ROW(S1362))),"")</f>
        <v/>
      </c>
      <c r="U1364" t="s">
        <v>4989</v>
      </c>
      <c r="V1364">
        <v>540561</v>
      </c>
    </row>
    <row r="1365" spans="13:22" ht="12.75" customHeight="1">
      <c r="M1365" s="361">
        <f>IF(ISNUMBER(SEARCH(ZAKL_DATA!$B$29,N1365)),MAX($M$2:M1364)+1,0)</f>
        <v>0</v>
      </c>
      <c r="N1365" s="343"/>
      <c r="O1365" s="341"/>
      <c r="P1365" s="362"/>
      <c r="Q1365" s="345" t="str">
        <f>IFERROR(VLOOKUP(ROWS($Q$3:Q1365),$M$3:$N$1699,2,0),"")</f>
        <v/>
      </c>
      <c r="S1365" t="str">
        <f>IF(ISNUMBER(SEARCH(ZAKL_DATA!$B$18,FU!$U1365)),U1365,"")</f>
        <v/>
      </c>
      <c r="T1365" t="str">
        <f t="array" ref="T1365">IFERROR(INDEX($S$3:$S$6255,SMALL(IF(ISNUMBER(SEARCH("",$S$3:$S$6255)),ROW($S$1:$S$6253),""),ROW(S1363))),"")</f>
        <v/>
      </c>
      <c r="U1365" t="s">
        <v>4990</v>
      </c>
      <c r="V1365">
        <v>540579</v>
      </c>
    </row>
    <row r="1366" spans="13:22" ht="12.75" customHeight="1">
      <c r="M1366" s="361">
        <f>IF(ISNUMBER(SEARCH(ZAKL_DATA!$B$29,N1366)),MAX($M$2:M1365)+1,0)</f>
        <v>0</v>
      </c>
      <c r="N1366" s="343"/>
      <c r="O1366" s="341"/>
      <c r="P1366" s="362"/>
      <c r="Q1366" s="345" t="str">
        <f>IFERROR(VLOOKUP(ROWS($Q$3:Q1366),$M$3:$N$1699,2,0),"")</f>
        <v/>
      </c>
      <c r="S1366" t="str">
        <f>IF(ISNUMBER(SEARCH(ZAKL_DATA!$B$18,FU!$U1366)),U1366,"")</f>
        <v/>
      </c>
      <c r="T1366" t="str">
        <f t="array" ref="T1366">IFERROR(INDEX($S$3:$S$6255,SMALL(IF(ISNUMBER(SEARCH("",$S$3:$S$6255)),ROW($S$1:$S$6253),""),ROW(S1364))),"")</f>
        <v/>
      </c>
      <c r="U1366" t="s">
        <v>4991</v>
      </c>
      <c r="V1366">
        <v>540587</v>
      </c>
    </row>
    <row r="1367" spans="13:22" ht="12.75" customHeight="1">
      <c r="M1367" s="361">
        <f>IF(ISNUMBER(SEARCH(ZAKL_DATA!$B$29,N1367)),MAX($M$2:M1366)+1,0)</f>
        <v>0</v>
      </c>
      <c r="N1367" s="343"/>
      <c r="O1367" s="341"/>
      <c r="P1367" s="362"/>
      <c r="Q1367" s="345" t="str">
        <f>IFERROR(VLOOKUP(ROWS($Q$3:Q1367),$M$3:$N$1699,2,0),"")</f>
        <v/>
      </c>
      <c r="S1367" t="str">
        <f>IF(ISNUMBER(SEARCH(ZAKL_DATA!$B$18,FU!$U1367)),U1367,"")</f>
        <v/>
      </c>
      <c r="T1367" t="str">
        <f t="array" ref="T1367">IFERROR(INDEX($S$3:$S$6255,SMALL(IF(ISNUMBER(SEARCH("",$S$3:$S$6255)),ROW($S$1:$S$6253),""),ROW(S1365))),"")</f>
        <v/>
      </c>
      <c r="U1367" t="s">
        <v>4992</v>
      </c>
      <c r="V1367">
        <v>540595</v>
      </c>
    </row>
    <row r="1368" spans="13:22" ht="12.75" customHeight="1">
      <c r="M1368" s="361">
        <f>IF(ISNUMBER(SEARCH(ZAKL_DATA!$B$29,N1368)),MAX($M$2:M1367)+1,0)</f>
        <v>0</v>
      </c>
      <c r="N1368" s="343"/>
      <c r="O1368" s="341"/>
      <c r="P1368" s="362"/>
      <c r="Q1368" s="345" t="str">
        <f>IFERROR(VLOOKUP(ROWS($Q$3:Q1368),$M$3:$N$1699,2,0),"")</f>
        <v/>
      </c>
      <c r="S1368" t="str">
        <f>IF(ISNUMBER(SEARCH(ZAKL_DATA!$B$18,FU!$U1368)),U1368,"")</f>
        <v/>
      </c>
      <c r="T1368" t="str">
        <f t="array" ref="T1368">IFERROR(INDEX($S$3:$S$6255,SMALL(IF(ISNUMBER(SEARCH("",$S$3:$S$6255)),ROW($S$1:$S$6253),""),ROW(S1366))),"")</f>
        <v/>
      </c>
      <c r="U1368" t="s">
        <v>4993</v>
      </c>
      <c r="V1368">
        <v>540609</v>
      </c>
    </row>
    <row r="1369" spans="13:22" ht="12.75" customHeight="1">
      <c r="M1369" s="361">
        <f>IF(ISNUMBER(SEARCH(ZAKL_DATA!$B$29,N1369)),MAX($M$2:M1368)+1,0)</f>
        <v>0</v>
      </c>
      <c r="N1369" s="343"/>
      <c r="O1369" s="341"/>
      <c r="P1369" s="362"/>
      <c r="Q1369" s="345" t="str">
        <f>IFERROR(VLOOKUP(ROWS($Q$3:Q1369),$M$3:$N$1699,2,0),"")</f>
        <v/>
      </c>
      <c r="S1369" t="str">
        <f>IF(ISNUMBER(SEARCH(ZAKL_DATA!$B$18,FU!$U1369)),U1369,"")</f>
        <v/>
      </c>
      <c r="T1369" t="str">
        <f t="array" ref="T1369">IFERROR(INDEX($S$3:$S$6255,SMALL(IF(ISNUMBER(SEARCH("",$S$3:$S$6255)),ROW($S$1:$S$6253),""),ROW(S1367))),"")</f>
        <v/>
      </c>
      <c r="U1369" t="s">
        <v>4994</v>
      </c>
      <c r="V1369">
        <v>540617</v>
      </c>
    </row>
    <row r="1370" spans="13:22" ht="12.75" customHeight="1">
      <c r="M1370" s="361">
        <f>IF(ISNUMBER(SEARCH(ZAKL_DATA!$B$29,N1370)),MAX($M$2:M1369)+1,0)</f>
        <v>0</v>
      </c>
      <c r="N1370" s="343"/>
      <c r="O1370" s="341"/>
      <c r="P1370" s="362"/>
      <c r="Q1370" s="345" t="str">
        <f>IFERROR(VLOOKUP(ROWS($Q$3:Q1370),$M$3:$N$1699,2,0),"")</f>
        <v/>
      </c>
      <c r="S1370" t="str">
        <f>IF(ISNUMBER(SEARCH(ZAKL_DATA!$B$18,FU!$U1370)),U1370,"")</f>
        <v/>
      </c>
      <c r="T1370" t="str">
        <f t="array" ref="T1370">IFERROR(INDEX($S$3:$S$6255,SMALL(IF(ISNUMBER(SEARCH("",$S$3:$S$6255)),ROW($S$1:$S$6253),""),ROW(S1368))),"")</f>
        <v/>
      </c>
      <c r="U1370" t="s">
        <v>4995</v>
      </c>
      <c r="V1370">
        <v>540625</v>
      </c>
    </row>
    <row r="1371" spans="13:22" ht="12.75" customHeight="1">
      <c r="M1371" s="361">
        <f>IF(ISNUMBER(SEARCH(ZAKL_DATA!$B$29,N1371)),MAX($M$2:M1370)+1,0)</f>
        <v>0</v>
      </c>
      <c r="N1371" s="343"/>
      <c r="O1371" s="341"/>
      <c r="P1371" s="362"/>
      <c r="Q1371" s="345" t="str">
        <f>IFERROR(VLOOKUP(ROWS($Q$3:Q1371),$M$3:$N$1699,2,0),"")</f>
        <v/>
      </c>
      <c r="S1371" t="str">
        <f>IF(ISNUMBER(SEARCH(ZAKL_DATA!$B$18,FU!$U1371)),U1371,"")</f>
        <v/>
      </c>
      <c r="T1371" t="str">
        <f t="array" ref="T1371">IFERROR(INDEX($S$3:$S$6255,SMALL(IF(ISNUMBER(SEARCH("",$S$3:$S$6255)),ROW($S$1:$S$6253),""),ROW(S1369))),"")</f>
        <v/>
      </c>
      <c r="U1371" t="s">
        <v>4996</v>
      </c>
      <c r="V1371">
        <v>540633</v>
      </c>
    </row>
    <row r="1372" spans="13:22" ht="12.75" customHeight="1">
      <c r="M1372" s="361">
        <f>IF(ISNUMBER(SEARCH(ZAKL_DATA!$B$29,N1372)),MAX($M$2:M1371)+1,0)</f>
        <v>0</v>
      </c>
      <c r="N1372" s="343"/>
      <c r="O1372" s="341"/>
      <c r="P1372" s="362"/>
      <c r="Q1372" s="345" t="str">
        <f>IFERROR(VLOOKUP(ROWS($Q$3:Q1372),$M$3:$N$1699,2,0),"")</f>
        <v/>
      </c>
      <c r="S1372" t="str">
        <f>IF(ISNUMBER(SEARCH(ZAKL_DATA!$B$18,FU!$U1372)),U1372,"")</f>
        <v/>
      </c>
      <c r="T1372" t="str">
        <f t="array" ref="T1372">IFERROR(INDEX($S$3:$S$6255,SMALL(IF(ISNUMBER(SEARCH("",$S$3:$S$6255)),ROW($S$1:$S$6253),""),ROW(S1370))),"")</f>
        <v/>
      </c>
      <c r="U1372" t="s">
        <v>4997</v>
      </c>
      <c r="V1372">
        <v>540641</v>
      </c>
    </row>
    <row r="1373" spans="13:22" ht="12.75" customHeight="1">
      <c r="M1373" s="361">
        <f>IF(ISNUMBER(SEARCH(ZAKL_DATA!$B$29,N1373)),MAX($M$2:M1372)+1,0)</f>
        <v>0</v>
      </c>
      <c r="N1373" s="343"/>
      <c r="O1373" s="341"/>
      <c r="P1373" s="362"/>
      <c r="Q1373" s="345" t="str">
        <f>IFERROR(VLOOKUP(ROWS($Q$3:Q1373),$M$3:$N$1699,2,0),"")</f>
        <v/>
      </c>
      <c r="S1373" t="str">
        <f>IF(ISNUMBER(SEARCH(ZAKL_DATA!$B$18,FU!$U1373)),U1373,"")</f>
        <v/>
      </c>
      <c r="T1373" t="str">
        <f t="array" ref="T1373">IFERROR(INDEX($S$3:$S$6255,SMALL(IF(ISNUMBER(SEARCH("",$S$3:$S$6255)),ROW($S$1:$S$6253),""),ROW(S1371))),"")</f>
        <v/>
      </c>
      <c r="U1373" t="s">
        <v>4998</v>
      </c>
      <c r="V1373">
        <v>540650</v>
      </c>
    </row>
    <row r="1374" spans="13:22" ht="12.75" customHeight="1">
      <c r="M1374" s="361">
        <f>IF(ISNUMBER(SEARCH(ZAKL_DATA!$B$29,N1374)),MAX($M$2:M1373)+1,0)</f>
        <v>0</v>
      </c>
      <c r="N1374" s="343"/>
      <c r="O1374" s="341"/>
      <c r="P1374" s="362"/>
      <c r="Q1374" s="345" t="str">
        <f>IFERROR(VLOOKUP(ROWS($Q$3:Q1374),$M$3:$N$1699,2,0),"")</f>
        <v/>
      </c>
      <c r="S1374" t="str">
        <f>IF(ISNUMBER(SEARCH(ZAKL_DATA!$B$18,FU!$U1374)),U1374,"")</f>
        <v/>
      </c>
      <c r="T1374" t="str">
        <f t="array" ref="T1374">IFERROR(INDEX($S$3:$S$6255,SMALL(IF(ISNUMBER(SEARCH("",$S$3:$S$6255)),ROW($S$1:$S$6253),""),ROW(S1372))),"")</f>
        <v/>
      </c>
      <c r="U1374" t="s">
        <v>4999</v>
      </c>
      <c r="V1374">
        <v>540668</v>
      </c>
    </row>
    <row r="1375" spans="13:22" ht="12.75" customHeight="1">
      <c r="M1375" s="361">
        <f>IF(ISNUMBER(SEARCH(ZAKL_DATA!$B$29,N1375)),MAX($M$2:M1374)+1,0)</f>
        <v>0</v>
      </c>
      <c r="N1375" s="343"/>
      <c r="O1375" s="341"/>
      <c r="P1375" s="362"/>
      <c r="Q1375" s="345" t="str">
        <f>IFERROR(VLOOKUP(ROWS($Q$3:Q1375),$M$3:$N$1699,2,0),"")</f>
        <v/>
      </c>
      <c r="S1375" t="str">
        <f>IF(ISNUMBER(SEARCH(ZAKL_DATA!$B$18,FU!$U1375)),U1375,"")</f>
        <v/>
      </c>
      <c r="T1375" t="str">
        <f t="array" ref="T1375">IFERROR(INDEX($S$3:$S$6255,SMALL(IF(ISNUMBER(SEARCH("",$S$3:$S$6255)),ROW($S$1:$S$6253),""),ROW(S1373))),"")</f>
        <v/>
      </c>
      <c r="U1375" t="s">
        <v>5000</v>
      </c>
      <c r="V1375">
        <v>540676</v>
      </c>
    </row>
    <row r="1376" spans="13:22" ht="12.75" customHeight="1">
      <c r="M1376" s="361">
        <f>IF(ISNUMBER(SEARCH(ZAKL_DATA!$B$29,N1376)),MAX($M$2:M1375)+1,0)</f>
        <v>0</v>
      </c>
      <c r="N1376" s="343"/>
      <c r="O1376" s="341"/>
      <c r="P1376" s="362"/>
      <c r="Q1376" s="345" t="str">
        <f>IFERROR(VLOOKUP(ROWS($Q$3:Q1376),$M$3:$N$1699,2,0),"")</f>
        <v/>
      </c>
      <c r="S1376" t="str">
        <f>IF(ISNUMBER(SEARCH(ZAKL_DATA!$B$18,FU!$U1376)),U1376,"")</f>
        <v/>
      </c>
      <c r="T1376" t="str">
        <f t="array" ref="T1376">IFERROR(INDEX($S$3:$S$6255,SMALL(IF(ISNUMBER(SEARCH("",$S$3:$S$6255)),ROW($S$1:$S$6253),""),ROW(S1374))),"")</f>
        <v/>
      </c>
      <c r="U1376" t="s">
        <v>5001</v>
      </c>
      <c r="V1376">
        <v>540684</v>
      </c>
    </row>
    <row r="1377" spans="13:22" ht="12.75" customHeight="1">
      <c r="M1377" s="361">
        <f>IF(ISNUMBER(SEARCH(ZAKL_DATA!$B$29,N1377)),MAX($M$2:M1376)+1,0)</f>
        <v>0</v>
      </c>
      <c r="N1377" s="343"/>
      <c r="O1377" s="341"/>
      <c r="P1377" s="362"/>
      <c r="Q1377" s="345" t="str">
        <f>IFERROR(VLOOKUP(ROWS($Q$3:Q1377),$M$3:$N$1699,2,0),"")</f>
        <v/>
      </c>
      <c r="S1377" t="str">
        <f>IF(ISNUMBER(SEARCH(ZAKL_DATA!$B$18,FU!$U1377)),U1377,"")</f>
        <v/>
      </c>
      <c r="T1377" t="str">
        <f t="array" ref="T1377">IFERROR(INDEX($S$3:$S$6255,SMALL(IF(ISNUMBER(SEARCH("",$S$3:$S$6255)),ROW($S$1:$S$6253),""),ROW(S1375))),"")</f>
        <v/>
      </c>
      <c r="U1377" t="s">
        <v>5002</v>
      </c>
      <c r="V1377">
        <v>540692</v>
      </c>
    </row>
    <row r="1378" spans="13:22" ht="12.75" customHeight="1">
      <c r="M1378" s="361">
        <f>IF(ISNUMBER(SEARCH(ZAKL_DATA!$B$29,N1378)),MAX($M$2:M1377)+1,0)</f>
        <v>0</v>
      </c>
      <c r="N1378" s="343"/>
      <c r="O1378" s="341"/>
      <c r="P1378" s="362"/>
      <c r="Q1378" s="345" t="str">
        <f>IFERROR(VLOOKUP(ROWS($Q$3:Q1378),$M$3:$N$1699,2,0),"")</f>
        <v/>
      </c>
      <c r="S1378" t="str">
        <f>IF(ISNUMBER(SEARCH(ZAKL_DATA!$B$18,FU!$U1378)),U1378,"")</f>
        <v/>
      </c>
      <c r="T1378" t="str">
        <f t="array" ref="T1378">IFERROR(INDEX($S$3:$S$6255,SMALL(IF(ISNUMBER(SEARCH("",$S$3:$S$6255)),ROW($S$1:$S$6253),""),ROW(S1376))),"")</f>
        <v/>
      </c>
      <c r="U1378" t="s">
        <v>5003</v>
      </c>
      <c r="V1378">
        <v>540706</v>
      </c>
    </row>
    <row r="1379" spans="13:22" ht="12.75" customHeight="1">
      <c r="M1379" s="361">
        <f>IF(ISNUMBER(SEARCH(ZAKL_DATA!$B$29,N1379)),MAX($M$2:M1378)+1,0)</f>
        <v>0</v>
      </c>
      <c r="N1379" s="343"/>
      <c r="O1379" s="341"/>
      <c r="P1379" s="362"/>
      <c r="Q1379" s="345" t="str">
        <f>IFERROR(VLOOKUP(ROWS($Q$3:Q1379),$M$3:$N$1699,2,0),"")</f>
        <v/>
      </c>
      <c r="S1379" t="str">
        <f>IF(ISNUMBER(SEARCH(ZAKL_DATA!$B$18,FU!$U1379)),U1379,"")</f>
        <v/>
      </c>
      <c r="T1379" t="str">
        <f t="array" ref="T1379">IFERROR(INDEX($S$3:$S$6255,SMALL(IF(ISNUMBER(SEARCH("",$S$3:$S$6255)),ROW($S$1:$S$6253),""),ROW(S1377))),"")</f>
        <v/>
      </c>
      <c r="U1379" t="s">
        <v>5004</v>
      </c>
      <c r="V1379">
        <v>540714</v>
      </c>
    </row>
    <row r="1380" spans="13:22" ht="12.75" customHeight="1">
      <c r="M1380" s="361">
        <f>IF(ISNUMBER(SEARCH(ZAKL_DATA!$B$29,N1380)),MAX($M$2:M1379)+1,0)</f>
        <v>0</v>
      </c>
      <c r="N1380" s="343"/>
      <c r="O1380" s="341"/>
      <c r="P1380" s="362"/>
      <c r="Q1380" s="345" t="str">
        <f>IFERROR(VLOOKUP(ROWS($Q$3:Q1380),$M$3:$N$1699,2,0),"")</f>
        <v/>
      </c>
      <c r="S1380" t="str">
        <f>IF(ISNUMBER(SEARCH(ZAKL_DATA!$B$18,FU!$U1380)),U1380,"")</f>
        <v/>
      </c>
      <c r="T1380" t="str">
        <f t="array" ref="T1380">IFERROR(INDEX($S$3:$S$6255,SMALL(IF(ISNUMBER(SEARCH("",$S$3:$S$6255)),ROW($S$1:$S$6253),""),ROW(S1378))),"")</f>
        <v/>
      </c>
      <c r="U1380" t="s">
        <v>5005</v>
      </c>
      <c r="V1380">
        <v>540722</v>
      </c>
    </row>
    <row r="1381" spans="13:22" ht="12.75" customHeight="1">
      <c r="M1381" s="361">
        <f>IF(ISNUMBER(SEARCH(ZAKL_DATA!$B$29,N1381)),MAX($M$2:M1380)+1,0)</f>
        <v>0</v>
      </c>
      <c r="N1381" s="343"/>
      <c r="O1381" s="341"/>
      <c r="P1381" s="362"/>
      <c r="Q1381" s="345" t="str">
        <f>IFERROR(VLOOKUP(ROWS($Q$3:Q1381),$M$3:$N$1699,2,0),"")</f>
        <v/>
      </c>
      <c r="S1381" t="str">
        <f>IF(ISNUMBER(SEARCH(ZAKL_DATA!$B$18,FU!$U1381)),U1381,"")</f>
        <v/>
      </c>
      <c r="T1381" t="str">
        <f t="array" ref="T1381">IFERROR(INDEX($S$3:$S$6255,SMALL(IF(ISNUMBER(SEARCH("",$S$3:$S$6255)),ROW($S$1:$S$6253),""),ROW(S1379))),"")</f>
        <v/>
      </c>
      <c r="U1381" t="s">
        <v>5006</v>
      </c>
      <c r="V1381">
        <v>540731</v>
      </c>
    </row>
    <row r="1382" spans="13:22" ht="12.75" customHeight="1">
      <c r="M1382" s="361">
        <f>IF(ISNUMBER(SEARCH(ZAKL_DATA!$B$29,N1382)),MAX($M$2:M1381)+1,0)</f>
        <v>0</v>
      </c>
      <c r="N1382" s="343"/>
      <c r="O1382" s="341"/>
      <c r="P1382" s="362"/>
      <c r="Q1382" s="345" t="str">
        <f>IFERROR(VLOOKUP(ROWS($Q$3:Q1382),$M$3:$N$1699,2,0),"")</f>
        <v/>
      </c>
      <c r="S1382" t="str">
        <f>IF(ISNUMBER(SEARCH(ZAKL_DATA!$B$18,FU!$U1382)),U1382,"")</f>
        <v/>
      </c>
      <c r="T1382" t="str">
        <f t="array" ref="T1382">IFERROR(INDEX($S$3:$S$6255,SMALL(IF(ISNUMBER(SEARCH("",$S$3:$S$6255)),ROW($S$1:$S$6253),""),ROW(S1380))),"")</f>
        <v/>
      </c>
      <c r="U1382" t="s">
        <v>5007</v>
      </c>
      <c r="V1382">
        <v>540749</v>
      </c>
    </row>
    <row r="1383" spans="13:22" ht="12.75" customHeight="1">
      <c r="M1383" s="361">
        <f>IF(ISNUMBER(SEARCH(ZAKL_DATA!$B$29,N1383)),MAX($M$2:M1382)+1,0)</f>
        <v>0</v>
      </c>
      <c r="N1383" s="343"/>
      <c r="O1383" s="341"/>
      <c r="P1383" s="362"/>
      <c r="Q1383" s="345" t="str">
        <f>IFERROR(VLOOKUP(ROWS($Q$3:Q1383),$M$3:$N$1699,2,0),"")</f>
        <v/>
      </c>
      <c r="S1383" t="str">
        <f>IF(ISNUMBER(SEARCH(ZAKL_DATA!$B$18,FU!$U1383)),U1383,"")</f>
        <v/>
      </c>
      <c r="T1383" t="str">
        <f t="array" ref="T1383">IFERROR(INDEX($S$3:$S$6255,SMALL(IF(ISNUMBER(SEARCH("",$S$3:$S$6255)),ROW($S$1:$S$6253),""),ROW(S1381))),"")</f>
        <v/>
      </c>
      <c r="U1383" t="s">
        <v>5008</v>
      </c>
      <c r="V1383">
        <v>540757</v>
      </c>
    </row>
    <row r="1384" spans="13:22" ht="12.75" customHeight="1">
      <c r="M1384" s="361">
        <f>IF(ISNUMBER(SEARCH(ZAKL_DATA!$B$29,N1384)),MAX($M$2:M1383)+1,0)</f>
        <v>0</v>
      </c>
      <c r="N1384" s="343"/>
      <c r="O1384" s="341"/>
      <c r="P1384" s="362"/>
      <c r="Q1384" s="345" t="str">
        <f>IFERROR(VLOOKUP(ROWS($Q$3:Q1384),$M$3:$N$1699,2,0),"")</f>
        <v/>
      </c>
      <c r="S1384" t="str">
        <f>IF(ISNUMBER(SEARCH(ZAKL_DATA!$B$18,FU!$U1384)),U1384,"")</f>
        <v/>
      </c>
      <c r="T1384" t="str">
        <f t="array" ref="T1384">IFERROR(INDEX($S$3:$S$6255,SMALL(IF(ISNUMBER(SEARCH("",$S$3:$S$6255)),ROW($S$1:$S$6253),""),ROW(S1382))),"")</f>
        <v/>
      </c>
      <c r="U1384" t="s">
        <v>5009</v>
      </c>
      <c r="V1384">
        <v>540765</v>
      </c>
    </row>
    <row r="1385" spans="13:22" ht="12.75" customHeight="1">
      <c r="M1385" s="361">
        <f>IF(ISNUMBER(SEARCH(ZAKL_DATA!$B$29,N1385)),MAX($M$2:M1384)+1,0)</f>
        <v>0</v>
      </c>
      <c r="N1385" s="343"/>
      <c r="O1385" s="341"/>
      <c r="P1385" s="362"/>
      <c r="Q1385" s="345" t="str">
        <f>IFERROR(VLOOKUP(ROWS($Q$3:Q1385),$M$3:$N$1699,2,0),"")</f>
        <v/>
      </c>
      <c r="S1385" t="str">
        <f>IF(ISNUMBER(SEARCH(ZAKL_DATA!$B$18,FU!$U1385)),U1385,"")</f>
        <v/>
      </c>
      <c r="T1385" t="str">
        <f t="array" ref="T1385">IFERROR(INDEX($S$3:$S$6255,SMALL(IF(ISNUMBER(SEARCH("",$S$3:$S$6255)),ROW($S$1:$S$6253),""),ROW(S1383))),"")</f>
        <v/>
      </c>
      <c r="U1385" t="s">
        <v>5010</v>
      </c>
      <c r="V1385">
        <v>540773</v>
      </c>
    </row>
    <row r="1386" spans="13:22" ht="12.75" customHeight="1">
      <c r="M1386" s="361">
        <f>IF(ISNUMBER(SEARCH(ZAKL_DATA!$B$29,N1386)),MAX($M$2:M1385)+1,0)</f>
        <v>0</v>
      </c>
      <c r="N1386" s="343"/>
      <c r="O1386" s="341"/>
      <c r="P1386" s="362"/>
      <c r="Q1386" s="345" t="str">
        <f>IFERROR(VLOOKUP(ROWS($Q$3:Q1386),$M$3:$N$1699,2,0),"")</f>
        <v/>
      </c>
      <c r="S1386" t="str">
        <f>IF(ISNUMBER(SEARCH(ZAKL_DATA!$B$18,FU!$U1386)),U1386,"")</f>
        <v/>
      </c>
      <c r="T1386" t="str">
        <f t="array" ref="T1386">IFERROR(INDEX($S$3:$S$6255,SMALL(IF(ISNUMBER(SEARCH("",$S$3:$S$6255)),ROW($S$1:$S$6253),""),ROW(S1384))),"")</f>
        <v/>
      </c>
      <c r="U1386" t="s">
        <v>5010</v>
      </c>
      <c r="V1386">
        <v>540781</v>
      </c>
    </row>
    <row r="1387" spans="13:22" ht="12.75" customHeight="1">
      <c r="M1387" s="361">
        <f>IF(ISNUMBER(SEARCH(ZAKL_DATA!$B$29,N1387)),MAX($M$2:M1386)+1,0)</f>
        <v>0</v>
      </c>
      <c r="N1387" s="343"/>
      <c r="O1387" s="341"/>
      <c r="P1387" s="362"/>
      <c r="Q1387" s="345" t="str">
        <f>IFERROR(VLOOKUP(ROWS($Q$3:Q1387),$M$3:$N$1699,2,0),"")</f>
        <v/>
      </c>
      <c r="S1387" t="str">
        <f>IF(ISNUMBER(SEARCH(ZAKL_DATA!$B$18,FU!$U1387)),U1387,"")</f>
        <v/>
      </c>
      <c r="T1387" t="str">
        <f t="array" ref="T1387">IFERROR(INDEX($S$3:$S$6255,SMALL(IF(ISNUMBER(SEARCH("",$S$3:$S$6255)),ROW($S$1:$S$6253),""),ROW(S1385))),"")</f>
        <v/>
      </c>
      <c r="U1387" t="s">
        <v>5010</v>
      </c>
      <c r="V1387">
        <v>540790</v>
      </c>
    </row>
    <row r="1388" spans="13:22" ht="12.75" customHeight="1">
      <c r="M1388" s="361">
        <f>IF(ISNUMBER(SEARCH(ZAKL_DATA!$B$29,N1388)),MAX($M$2:M1387)+1,0)</f>
        <v>0</v>
      </c>
      <c r="N1388" s="343"/>
      <c r="O1388" s="341"/>
      <c r="P1388" s="362"/>
      <c r="Q1388" s="345" t="str">
        <f>IFERROR(VLOOKUP(ROWS($Q$3:Q1388),$M$3:$N$1699,2,0),"")</f>
        <v/>
      </c>
      <c r="S1388" t="str">
        <f>IF(ISNUMBER(SEARCH(ZAKL_DATA!$B$18,FU!$U1388)),U1388,"")</f>
        <v/>
      </c>
      <c r="T1388" t="str">
        <f t="array" ref="T1388">IFERROR(INDEX($S$3:$S$6255,SMALL(IF(ISNUMBER(SEARCH("",$S$3:$S$6255)),ROW($S$1:$S$6253),""),ROW(S1386))),"")</f>
        <v/>
      </c>
      <c r="U1388" t="s">
        <v>5011</v>
      </c>
      <c r="V1388">
        <v>540803</v>
      </c>
    </row>
    <row r="1389" spans="13:22" ht="12.75" customHeight="1">
      <c r="M1389" s="361">
        <f>IF(ISNUMBER(SEARCH(ZAKL_DATA!$B$29,N1389)),MAX($M$2:M1388)+1,0)</f>
        <v>0</v>
      </c>
      <c r="N1389" s="343"/>
      <c r="O1389" s="341"/>
      <c r="P1389" s="362"/>
      <c r="Q1389" s="345" t="str">
        <f>IFERROR(VLOOKUP(ROWS($Q$3:Q1389),$M$3:$N$1699,2,0),"")</f>
        <v/>
      </c>
      <c r="S1389" t="str">
        <f>IF(ISNUMBER(SEARCH(ZAKL_DATA!$B$18,FU!$U1389)),U1389,"")</f>
        <v/>
      </c>
      <c r="T1389" t="str">
        <f t="array" ref="T1389">IFERROR(INDEX($S$3:$S$6255,SMALL(IF(ISNUMBER(SEARCH("",$S$3:$S$6255)),ROW($S$1:$S$6253),""),ROW(S1387))),"")</f>
        <v/>
      </c>
      <c r="U1389" t="s">
        <v>5012</v>
      </c>
      <c r="V1389">
        <v>540811</v>
      </c>
    </row>
    <row r="1390" spans="13:22" ht="12.75" customHeight="1">
      <c r="M1390" s="361">
        <f>IF(ISNUMBER(SEARCH(ZAKL_DATA!$B$29,N1390)),MAX($M$2:M1389)+1,0)</f>
        <v>0</v>
      </c>
      <c r="N1390" s="343"/>
      <c r="O1390" s="341"/>
      <c r="P1390" s="362"/>
      <c r="Q1390" s="345" t="str">
        <f>IFERROR(VLOOKUP(ROWS($Q$3:Q1390),$M$3:$N$1699,2,0),"")</f>
        <v/>
      </c>
      <c r="S1390" t="str">
        <f>IF(ISNUMBER(SEARCH(ZAKL_DATA!$B$18,FU!$U1390)),U1390,"")</f>
        <v/>
      </c>
      <c r="T1390" t="str">
        <f t="array" ref="T1390">IFERROR(INDEX($S$3:$S$6255,SMALL(IF(ISNUMBER(SEARCH("",$S$3:$S$6255)),ROW($S$1:$S$6253),""),ROW(S1388))),"")</f>
        <v/>
      </c>
      <c r="U1390" t="s">
        <v>5013</v>
      </c>
      <c r="V1390">
        <v>540820</v>
      </c>
    </row>
    <row r="1391" spans="13:22" ht="12.75" customHeight="1">
      <c r="M1391" s="361">
        <f>IF(ISNUMBER(SEARCH(ZAKL_DATA!$B$29,N1391)),MAX($M$2:M1390)+1,0)</f>
        <v>0</v>
      </c>
      <c r="N1391" s="343"/>
      <c r="O1391" s="341"/>
      <c r="P1391" s="362"/>
      <c r="Q1391" s="345" t="str">
        <f>IFERROR(VLOOKUP(ROWS($Q$3:Q1391),$M$3:$N$1699,2,0),"")</f>
        <v/>
      </c>
      <c r="S1391" t="str">
        <f>IF(ISNUMBER(SEARCH(ZAKL_DATA!$B$18,FU!$U1391)),U1391,"")</f>
        <v/>
      </c>
      <c r="T1391" t="str">
        <f t="array" ref="T1391">IFERROR(INDEX($S$3:$S$6255,SMALL(IF(ISNUMBER(SEARCH("",$S$3:$S$6255)),ROW($S$1:$S$6253),""),ROW(S1389))),"")</f>
        <v/>
      </c>
      <c r="U1391" t="s">
        <v>5014</v>
      </c>
      <c r="V1391">
        <v>540846</v>
      </c>
    </row>
    <row r="1392" spans="13:22" ht="12.75" customHeight="1">
      <c r="M1392" s="361">
        <f>IF(ISNUMBER(SEARCH(ZAKL_DATA!$B$29,N1392)),MAX($M$2:M1391)+1,0)</f>
        <v>0</v>
      </c>
      <c r="N1392" s="343"/>
      <c r="O1392" s="341"/>
      <c r="P1392" s="362"/>
      <c r="Q1392" s="345" t="str">
        <f>IFERROR(VLOOKUP(ROWS($Q$3:Q1392),$M$3:$N$1699,2,0),"")</f>
        <v/>
      </c>
      <c r="S1392" t="str">
        <f>IF(ISNUMBER(SEARCH(ZAKL_DATA!$B$18,FU!$U1392)),U1392,"")</f>
        <v/>
      </c>
      <c r="T1392" t="str">
        <f t="array" ref="T1392">IFERROR(INDEX($S$3:$S$6255,SMALL(IF(ISNUMBER(SEARCH("",$S$3:$S$6255)),ROW($S$1:$S$6253),""),ROW(S1390))),"")</f>
        <v/>
      </c>
      <c r="U1392" t="s">
        <v>5015</v>
      </c>
      <c r="V1392">
        <v>540854</v>
      </c>
    </row>
    <row r="1393" spans="13:22" ht="12.75" customHeight="1">
      <c r="M1393" s="361">
        <f>IF(ISNUMBER(SEARCH(ZAKL_DATA!$B$29,N1393)),MAX($M$2:M1392)+1,0)</f>
        <v>0</v>
      </c>
      <c r="N1393" s="343"/>
      <c r="O1393" s="341"/>
      <c r="P1393" s="362"/>
      <c r="Q1393" s="345" t="str">
        <f>IFERROR(VLOOKUP(ROWS($Q$3:Q1393),$M$3:$N$1699,2,0),"")</f>
        <v/>
      </c>
      <c r="S1393" t="str">
        <f>IF(ISNUMBER(SEARCH(ZAKL_DATA!$B$18,FU!$U1393)),U1393,"")</f>
        <v/>
      </c>
      <c r="T1393" t="str">
        <f t="array" ref="T1393">IFERROR(INDEX($S$3:$S$6255,SMALL(IF(ISNUMBER(SEARCH("",$S$3:$S$6255)),ROW($S$1:$S$6253),""),ROW(S1391))),"")</f>
        <v/>
      </c>
      <c r="U1393" t="s">
        <v>5016</v>
      </c>
      <c r="V1393">
        <v>540862</v>
      </c>
    </row>
    <row r="1394" spans="13:22" ht="12.75" customHeight="1">
      <c r="M1394" s="361">
        <f>IF(ISNUMBER(SEARCH(ZAKL_DATA!$B$29,N1394)),MAX($M$2:M1393)+1,0)</f>
        <v>0</v>
      </c>
      <c r="N1394" s="343"/>
      <c r="O1394" s="341"/>
      <c r="P1394" s="362"/>
      <c r="Q1394" s="345" t="str">
        <f>IFERROR(VLOOKUP(ROWS($Q$3:Q1394),$M$3:$N$1699,2,0),"")</f>
        <v/>
      </c>
      <c r="S1394" t="str">
        <f>IF(ISNUMBER(SEARCH(ZAKL_DATA!$B$18,FU!$U1394)),U1394,"")</f>
        <v/>
      </c>
      <c r="T1394" t="str">
        <f t="array" ref="T1394">IFERROR(INDEX($S$3:$S$6255,SMALL(IF(ISNUMBER(SEARCH("",$S$3:$S$6255)),ROW($S$1:$S$6253),""),ROW(S1392))),"")</f>
        <v/>
      </c>
      <c r="U1394" t="s">
        <v>5017</v>
      </c>
      <c r="V1394">
        <v>540871</v>
      </c>
    </row>
    <row r="1395" spans="13:22" ht="12.75" customHeight="1">
      <c r="M1395" s="361">
        <f>IF(ISNUMBER(SEARCH(ZAKL_DATA!$B$29,N1395)),MAX($M$2:M1394)+1,0)</f>
        <v>0</v>
      </c>
      <c r="N1395" s="343"/>
      <c r="O1395" s="341"/>
      <c r="P1395" s="362"/>
      <c r="Q1395" s="345" t="str">
        <f>IFERROR(VLOOKUP(ROWS($Q$3:Q1395),$M$3:$N$1699,2,0),"")</f>
        <v/>
      </c>
      <c r="S1395" t="str">
        <f>IF(ISNUMBER(SEARCH(ZAKL_DATA!$B$18,FU!$U1395)),U1395,"")</f>
        <v/>
      </c>
      <c r="T1395" t="str">
        <f t="array" ref="T1395">IFERROR(INDEX($S$3:$S$6255,SMALL(IF(ISNUMBER(SEARCH("",$S$3:$S$6255)),ROW($S$1:$S$6253),""),ROW(S1393))),"")</f>
        <v/>
      </c>
      <c r="U1395" t="s">
        <v>5018</v>
      </c>
      <c r="V1395">
        <v>540889</v>
      </c>
    </row>
    <row r="1396" spans="13:22" ht="12.75" customHeight="1">
      <c r="M1396" s="361">
        <f>IF(ISNUMBER(SEARCH(ZAKL_DATA!$B$29,N1396)),MAX($M$2:M1395)+1,0)</f>
        <v>0</v>
      </c>
      <c r="N1396" s="343"/>
      <c r="O1396" s="341"/>
      <c r="P1396" s="362"/>
      <c r="Q1396" s="345" t="str">
        <f>IFERROR(VLOOKUP(ROWS($Q$3:Q1396),$M$3:$N$1699,2,0),"")</f>
        <v/>
      </c>
      <c r="S1396" t="str">
        <f>IF(ISNUMBER(SEARCH(ZAKL_DATA!$B$18,FU!$U1396)),U1396,"")</f>
        <v/>
      </c>
      <c r="T1396" t="str">
        <f t="array" ref="T1396">IFERROR(INDEX($S$3:$S$6255,SMALL(IF(ISNUMBER(SEARCH("",$S$3:$S$6255)),ROW($S$1:$S$6253),""),ROW(S1394))),"")</f>
        <v/>
      </c>
      <c r="U1396" t="s">
        <v>5019</v>
      </c>
      <c r="V1396">
        <v>540897</v>
      </c>
    </row>
    <row r="1397" spans="13:22" ht="12.75" customHeight="1">
      <c r="M1397" s="361">
        <f>IF(ISNUMBER(SEARCH(ZAKL_DATA!$B$29,N1397)),MAX($M$2:M1396)+1,0)</f>
        <v>0</v>
      </c>
      <c r="N1397" s="343"/>
      <c r="O1397" s="341"/>
      <c r="P1397" s="362"/>
      <c r="Q1397" s="345" t="str">
        <f>IFERROR(VLOOKUP(ROWS($Q$3:Q1397),$M$3:$N$1699,2,0),"")</f>
        <v/>
      </c>
      <c r="S1397" t="str">
        <f>IF(ISNUMBER(SEARCH(ZAKL_DATA!$B$18,FU!$U1397)),U1397,"")</f>
        <v/>
      </c>
      <c r="T1397" t="str">
        <f t="array" ref="T1397">IFERROR(INDEX($S$3:$S$6255,SMALL(IF(ISNUMBER(SEARCH("",$S$3:$S$6255)),ROW($S$1:$S$6253),""),ROW(S1395))),"")</f>
        <v/>
      </c>
      <c r="U1397" t="s">
        <v>5020</v>
      </c>
      <c r="V1397">
        <v>540901</v>
      </c>
    </row>
    <row r="1398" spans="13:22" ht="12.75" customHeight="1">
      <c r="M1398" s="361">
        <f>IF(ISNUMBER(SEARCH(ZAKL_DATA!$B$29,N1398)),MAX($M$2:M1397)+1,0)</f>
        <v>0</v>
      </c>
      <c r="N1398" s="343"/>
      <c r="O1398" s="341"/>
      <c r="P1398" s="362"/>
      <c r="Q1398" s="345" t="str">
        <f>IFERROR(VLOOKUP(ROWS($Q$3:Q1398),$M$3:$N$1699,2,0),"")</f>
        <v/>
      </c>
      <c r="S1398" t="str">
        <f>IF(ISNUMBER(SEARCH(ZAKL_DATA!$B$18,FU!$U1398)),U1398,"")</f>
        <v/>
      </c>
      <c r="T1398" t="str">
        <f t="array" ref="T1398">IFERROR(INDEX($S$3:$S$6255,SMALL(IF(ISNUMBER(SEARCH("",$S$3:$S$6255)),ROW($S$1:$S$6253),""),ROW(S1396))),"")</f>
        <v/>
      </c>
      <c r="U1398" t="s">
        <v>5021</v>
      </c>
      <c r="V1398">
        <v>540919</v>
      </c>
    </row>
    <row r="1399" spans="13:22" ht="12.75" customHeight="1">
      <c r="M1399" s="361">
        <f>IF(ISNUMBER(SEARCH(ZAKL_DATA!$B$29,N1399)),MAX($M$2:M1398)+1,0)</f>
        <v>0</v>
      </c>
      <c r="N1399" s="343"/>
      <c r="O1399" s="341"/>
      <c r="P1399" s="362"/>
      <c r="Q1399" s="345" t="str">
        <f>IFERROR(VLOOKUP(ROWS($Q$3:Q1399),$M$3:$N$1699,2,0),"")</f>
        <v/>
      </c>
      <c r="S1399" t="str">
        <f>IF(ISNUMBER(SEARCH(ZAKL_DATA!$B$18,FU!$U1399)),U1399,"")</f>
        <v/>
      </c>
      <c r="T1399" t="str">
        <f t="array" ref="T1399">IFERROR(INDEX($S$3:$S$6255,SMALL(IF(ISNUMBER(SEARCH("",$S$3:$S$6255)),ROW($S$1:$S$6253),""),ROW(S1397))),"")</f>
        <v/>
      </c>
      <c r="U1399" t="s">
        <v>5022</v>
      </c>
      <c r="V1399">
        <v>540927</v>
      </c>
    </row>
    <row r="1400" spans="13:22" ht="12.75" customHeight="1">
      <c r="M1400" s="361">
        <f>IF(ISNUMBER(SEARCH(ZAKL_DATA!$B$29,N1400)),MAX($M$2:M1399)+1,0)</f>
        <v>0</v>
      </c>
      <c r="N1400" s="343"/>
      <c r="O1400" s="341"/>
      <c r="P1400" s="362"/>
      <c r="Q1400" s="345" t="str">
        <f>IFERROR(VLOOKUP(ROWS($Q$3:Q1400),$M$3:$N$1699,2,0),"")</f>
        <v/>
      </c>
      <c r="S1400" t="str">
        <f>IF(ISNUMBER(SEARCH(ZAKL_DATA!$B$18,FU!$U1400)),U1400,"")</f>
        <v/>
      </c>
      <c r="T1400" t="str">
        <f t="array" ref="T1400">IFERROR(INDEX($S$3:$S$6255,SMALL(IF(ISNUMBER(SEARCH("",$S$3:$S$6255)),ROW($S$1:$S$6253),""),ROW(S1398))),"")</f>
        <v/>
      </c>
      <c r="U1400" t="s">
        <v>5023</v>
      </c>
      <c r="V1400">
        <v>540935</v>
      </c>
    </row>
    <row r="1401" spans="13:22" ht="12.75" customHeight="1">
      <c r="M1401" s="361">
        <f>IF(ISNUMBER(SEARCH(ZAKL_DATA!$B$29,N1401)),MAX($M$2:M1400)+1,0)</f>
        <v>0</v>
      </c>
      <c r="N1401" s="343"/>
      <c r="O1401" s="341"/>
      <c r="P1401" s="362"/>
      <c r="Q1401" s="345" t="str">
        <f>IFERROR(VLOOKUP(ROWS($Q$3:Q1401),$M$3:$N$1699,2,0),"")</f>
        <v/>
      </c>
      <c r="S1401" t="str">
        <f>IF(ISNUMBER(SEARCH(ZAKL_DATA!$B$18,FU!$U1401)),U1401,"")</f>
        <v/>
      </c>
      <c r="T1401" t="str">
        <f t="array" ref="T1401">IFERROR(INDEX($S$3:$S$6255,SMALL(IF(ISNUMBER(SEARCH("",$S$3:$S$6255)),ROW($S$1:$S$6253),""),ROW(S1399))),"")</f>
        <v/>
      </c>
      <c r="U1401" t="s">
        <v>5024</v>
      </c>
      <c r="V1401">
        <v>540943</v>
      </c>
    </row>
    <row r="1402" spans="13:22" ht="12.75" customHeight="1">
      <c r="M1402" s="361">
        <f>IF(ISNUMBER(SEARCH(ZAKL_DATA!$B$29,N1402)),MAX($M$2:M1401)+1,0)</f>
        <v>0</v>
      </c>
      <c r="N1402" s="343"/>
      <c r="O1402" s="341"/>
      <c r="P1402" s="362"/>
      <c r="Q1402" s="345" t="str">
        <f>IFERROR(VLOOKUP(ROWS($Q$3:Q1402),$M$3:$N$1699,2,0),"")</f>
        <v/>
      </c>
      <c r="S1402" t="str">
        <f>IF(ISNUMBER(SEARCH(ZAKL_DATA!$B$18,FU!$U1402)),U1402,"")</f>
        <v/>
      </c>
      <c r="T1402" t="str">
        <f t="array" ref="T1402">IFERROR(INDEX($S$3:$S$6255,SMALL(IF(ISNUMBER(SEARCH("",$S$3:$S$6255)),ROW($S$1:$S$6253),""),ROW(S1400))),"")</f>
        <v/>
      </c>
      <c r="U1402" t="s">
        <v>5025</v>
      </c>
      <c r="V1402">
        <v>540951</v>
      </c>
    </row>
    <row r="1403" spans="13:22" ht="12.75" customHeight="1">
      <c r="M1403" s="361">
        <f>IF(ISNUMBER(SEARCH(ZAKL_DATA!$B$29,N1403)),MAX($M$2:M1402)+1,0)</f>
        <v>0</v>
      </c>
      <c r="N1403" s="343"/>
      <c r="O1403" s="341"/>
      <c r="P1403" s="362"/>
      <c r="Q1403" s="345" t="str">
        <f>IFERROR(VLOOKUP(ROWS($Q$3:Q1403),$M$3:$N$1699,2,0),"")</f>
        <v/>
      </c>
      <c r="S1403" t="str">
        <f>IF(ISNUMBER(SEARCH(ZAKL_DATA!$B$18,FU!$U1403)),U1403,"")</f>
        <v/>
      </c>
      <c r="T1403" t="str">
        <f t="array" ref="T1403">IFERROR(INDEX($S$3:$S$6255,SMALL(IF(ISNUMBER(SEARCH("",$S$3:$S$6255)),ROW($S$1:$S$6253),""),ROW(S1401))),"")</f>
        <v/>
      </c>
      <c r="U1403" t="s">
        <v>5026</v>
      </c>
      <c r="V1403">
        <v>540960</v>
      </c>
    </row>
    <row r="1404" spans="13:22" ht="12.75" customHeight="1">
      <c r="M1404" s="361">
        <f>IF(ISNUMBER(SEARCH(ZAKL_DATA!$B$29,N1404)),MAX($M$2:M1403)+1,0)</f>
        <v>0</v>
      </c>
      <c r="N1404" s="343"/>
      <c r="O1404" s="341"/>
      <c r="P1404" s="362"/>
      <c r="Q1404" s="345" t="str">
        <f>IFERROR(VLOOKUP(ROWS($Q$3:Q1404),$M$3:$N$1699,2,0),"")</f>
        <v/>
      </c>
      <c r="S1404" t="str">
        <f>IF(ISNUMBER(SEARCH(ZAKL_DATA!$B$18,FU!$U1404)),U1404,"")</f>
        <v/>
      </c>
      <c r="T1404" t="str">
        <f t="array" ref="T1404">IFERROR(INDEX($S$3:$S$6255,SMALL(IF(ISNUMBER(SEARCH("",$S$3:$S$6255)),ROW($S$1:$S$6253),""),ROW(S1402))),"")</f>
        <v/>
      </c>
      <c r="U1404" t="s">
        <v>5027</v>
      </c>
      <c r="V1404">
        <v>540978</v>
      </c>
    </row>
    <row r="1405" spans="13:22" ht="12.75" customHeight="1">
      <c r="M1405" s="361">
        <f>IF(ISNUMBER(SEARCH(ZAKL_DATA!$B$29,N1405)),MAX($M$2:M1404)+1,0)</f>
        <v>0</v>
      </c>
      <c r="N1405" s="343"/>
      <c r="O1405" s="341"/>
      <c r="P1405" s="362"/>
      <c r="Q1405" s="345" t="str">
        <f>IFERROR(VLOOKUP(ROWS($Q$3:Q1405),$M$3:$N$1699,2,0),"")</f>
        <v/>
      </c>
      <c r="S1405" t="str">
        <f>IF(ISNUMBER(SEARCH(ZAKL_DATA!$B$18,FU!$U1405)),U1405,"")</f>
        <v/>
      </c>
      <c r="T1405" t="str">
        <f t="array" ref="T1405">IFERROR(INDEX($S$3:$S$6255,SMALL(IF(ISNUMBER(SEARCH("",$S$3:$S$6255)),ROW($S$1:$S$6253),""),ROW(S1403))),"")</f>
        <v/>
      </c>
      <c r="U1405" t="s">
        <v>5028</v>
      </c>
      <c r="V1405">
        <v>540986</v>
      </c>
    </row>
    <row r="1406" spans="13:22" ht="12.75" customHeight="1">
      <c r="M1406" s="361">
        <f>IF(ISNUMBER(SEARCH(ZAKL_DATA!$B$29,N1406)),MAX($M$2:M1405)+1,0)</f>
        <v>0</v>
      </c>
      <c r="N1406" s="343"/>
      <c r="O1406" s="341"/>
      <c r="P1406" s="362"/>
      <c r="Q1406" s="345" t="str">
        <f>IFERROR(VLOOKUP(ROWS($Q$3:Q1406),$M$3:$N$1699,2,0),"")</f>
        <v/>
      </c>
      <c r="S1406" t="str">
        <f>IF(ISNUMBER(SEARCH(ZAKL_DATA!$B$18,FU!$U1406)),U1406,"")</f>
        <v/>
      </c>
      <c r="T1406" t="str">
        <f t="array" ref="T1406">IFERROR(INDEX($S$3:$S$6255,SMALL(IF(ISNUMBER(SEARCH("",$S$3:$S$6255)),ROW($S$1:$S$6253),""),ROW(S1404))),"")</f>
        <v/>
      </c>
      <c r="U1406" t="s">
        <v>5029</v>
      </c>
      <c r="V1406">
        <v>541001</v>
      </c>
    </row>
    <row r="1407" spans="13:22" ht="12.75" customHeight="1">
      <c r="M1407" s="361">
        <f>IF(ISNUMBER(SEARCH(ZAKL_DATA!$B$29,N1407)),MAX($M$2:M1406)+1,0)</f>
        <v>0</v>
      </c>
      <c r="N1407" s="343"/>
      <c r="O1407" s="341"/>
      <c r="P1407" s="362"/>
      <c r="Q1407" s="345" t="str">
        <f>IFERROR(VLOOKUP(ROWS($Q$3:Q1407),$M$3:$N$1699,2,0),"")</f>
        <v/>
      </c>
      <c r="S1407" t="str">
        <f>IF(ISNUMBER(SEARCH(ZAKL_DATA!$B$18,FU!$U1407)),U1407,"")</f>
        <v/>
      </c>
      <c r="T1407" t="str">
        <f t="array" ref="T1407">IFERROR(INDEX($S$3:$S$6255,SMALL(IF(ISNUMBER(SEARCH("",$S$3:$S$6255)),ROW($S$1:$S$6253),""),ROW(S1405))),"")</f>
        <v/>
      </c>
      <c r="U1407" t="s">
        <v>5030</v>
      </c>
      <c r="V1407">
        <v>541010</v>
      </c>
    </row>
    <row r="1408" spans="13:22" ht="12.75" customHeight="1">
      <c r="M1408" s="361">
        <f>IF(ISNUMBER(SEARCH(ZAKL_DATA!$B$29,N1408)),MAX($M$2:M1407)+1,0)</f>
        <v>0</v>
      </c>
      <c r="N1408" s="343"/>
      <c r="O1408" s="341"/>
      <c r="P1408" s="362"/>
      <c r="Q1408" s="345" t="str">
        <f>IFERROR(VLOOKUP(ROWS($Q$3:Q1408),$M$3:$N$1699,2,0),"")</f>
        <v/>
      </c>
      <c r="S1408" t="str">
        <f>IF(ISNUMBER(SEARCH(ZAKL_DATA!$B$18,FU!$U1408)),U1408,"")</f>
        <v/>
      </c>
      <c r="T1408" t="str">
        <f t="array" ref="T1408">IFERROR(INDEX($S$3:$S$6255,SMALL(IF(ISNUMBER(SEARCH("",$S$3:$S$6255)),ROW($S$1:$S$6253),""),ROW(S1406))),"")</f>
        <v/>
      </c>
      <c r="U1408" t="s">
        <v>5031</v>
      </c>
      <c r="V1408">
        <v>541028</v>
      </c>
    </row>
    <row r="1409" spans="13:22" ht="12.75" customHeight="1">
      <c r="M1409" s="361">
        <f>IF(ISNUMBER(SEARCH(ZAKL_DATA!$B$29,N1409)),MAX($M$2:M1408)+1,0)</f>
        <v>0</v>
      </c>
      <c r="N1409" s="343"/>
      <c r="O1409" s="341"/>
      <c r="P1409" s="362"/>
      <c r="Q1409" s="345" t="str">
        <f>IFERROR(VLOOKUP(ROWS($Q$3:Q1409),$M$3:$N$1699,2,0),"")</f>
        <v/>
      </c>
      <c r="S1409" t="str">
        <f>IF(ISNUMBER(SEARCH(ZAKL_DATA!$B$18,FU!$U1409)),U1409,"")</f>
        <v/>
      </c>
      <c r="T1409" t="str">
        <f t="array" ref="T1409">IFERROR(INDEX($S$3:$S$6255,SMALL(IF(ISNUMBER(SEARCH("",$S$3:$S$6255)),ROW($S$1:$S$6253),""),ROW(S1407))),"")</f>
        <v/>
      </c>
      <c r="U1409" t="s">
        <v>5032</v>
      </c>
      <c r="V1409">
        <v>541036</v>
      </c>
    </row>
    <row r="1410" spans="13:22" ht="12.75" customHeight="1">
      <c r="M1410" s="361">
        <f>IF(ISNUMBER(SEARCH(ZAKL_DATA!$B$29,N1410)),MAX($M$2:M1409)+1,0)</f>
        <v>0</v>
      </c>
      <c r="N1410" s="343"/>
      <c r="O1410" s="341"/>
      <c r="P1410" s="362"/>
      <c r="Q1410" s="345" t="str">
        <f>IFERROR(VLOOKUP(ROWS($Q$3:Q1410),$M$3:$N$1699,2,0),"")</f>
        <v/>
      </c>
      <c r="S1410" t="str">
        <f>IF(ISNUMBER(SEARCH(ZAKL_DATA!$B$18,FU!$U1410)),U1410,"")</f>
        <v/>
      </c>
      <c r="T1410" t="str">
        <f t="array" ref="T1410">IFERROR(INDEX($S$3:$S$6255,SMALL(IF(ISNUMBER(SEARCH("",$S$3:$S$6255)),ROW($S$1:$S$6253),""),ROW(S1408))),"")</f>
        <v/>
      </c>
      <c r="U1410" t="s">
        <v>5033</v>
      </c>
      <c r="V1410">
        <v>541044</v>
      </c>
    </row>
    <row r="1411" spans="13:22" ht="12.75" customHeight="1">
      <c r="M1411" s="361">
        <f>IF(ISNUMBER(SEARCH(ZAKL_DATA!$B$29,N1411)),MAX($M$2:M1410)+1,0)</f>
        <v>0</v>
      </c>
      <c r="N1411" s="343"/>
      <c r="O1411" s="341"/>
      <c r="P1411" s="362"/>
      <c r="Q1411" s="345" t="str">
        <f>IFERROR(VLOOKUP(ROWS($Q$3:Q1411),$M$3:$N$1699,2,0),"")</f>
        <v/>
      </c>
      <c r="S1411" t="str">
        <f>IF(ISNUMBER(SEARCH(ZAKL_DATA!$B$18,FU!$U1411)),U1411,"")</f>
        <v/>
      </c>
      <c r="T1411" t="str">
        <f t="array" ref="T1411">IFERROR(INDEX($S$3:$S$6255,SMALL(IF(ISNUMBER(SEARCH("",$S$3:$S$6255)),ROW($S$1:$S$6253),""),ROW(S1409))),"")</f>
        <v/>
      </c>
      <c r="U1411" t="s">
        <v>5033</v>
      </c>
      <c r="V1411">
        <v>541052</v>
      </c>
    </row>
    <row r="1412" spans="13:22" ht="12.75" customHeight="1">
      <c r="M1412" s="361">
        <f>IF(ISNUMBER(SEARCH(ZAKL_DATA!$B$29,N1412)),MAX($M$2:M1411)+1,0)</f>
        <v>0</v>
      </c>
      <c r="N1412" s="343"/>
      <c r="O1412" s="341"/>
      <c r="P1412" s="362"/>
      <c r="Q1412" s="345" t="str">
        <f>IFERROR(VLOOKUP(ROWS($Q$3:Q1412),$M$3:$N$1699,2,0),"")</f>
        <v/>
      </c>
      <c r="S1412" t="str">
        <f>IF(ISNUMBER(SEARCH(ZAKL_DATA!$B$18,FU!$U1412)),U1412,"")</f>
        <v/>
      </c>
      <c r="T1412" t="str">
        <f t="array" ref="T1412">IFERROR(INDEX($S$3:$S$6255,SMALL(IF(ISNUMBER(SEARCH("",$S$3:$S$6255)),ROW($S$1:$S$6253),""),ROW(S1410))),"")</f>
        <v/>
      </c>
      <c r="U1412" t="s">
        <v>5034</v>
      </c>
      <c r="V1412">
        <v>541061</v>
      </c>
    </row>
    <row r="1413" spans="13:22" ht="12.75" customHeight="1">
      <c r="M1413" s="361">
        <f>IF(ISNUMBER(SEARCH(ZAKL_DATA!$B$29,N1413)),MAX($M$2:M1412)+1,0)</f>
        <v>0</v>
      </c>
      <c r="N1413" s="343"/>
      <c r="O1413" s="341"/>
      <c r="P1413" s="362"/>
      <c r="Q1413" s="345" t="str">
        <f>IFERROR(VLOOKUP(ROWS($Q$3:Q1413),$M$3:$N$1699,2,0),"")</f>
        <v/>
      </c>
      <c r="S1413" t="str">
        <f>IF(ISNUMBER(SEARCH(ZAKL_DATA!$B$18,FU!$U1413)),U1413,"")</f>
        <v/>
      </c>
      <c r="T1413" t="str">
        <f t="array" ref="T1413">IFERROR(INDEX($S$3:$S$6255,SMALL(IF(ISNUMBER(SEARCH("",$S$3:$S$6255)),ROW($S$1:$S$6253),""),ROW(S1411))),"")</f>
        <v/>
      </c>
      <c r="U1413" t="s">
        <v>5035</v>
      </c>
      <c r="V1413">
        <v>541079</v>
      </c>
    </row>
    <row r="1414" spans="13:22" ht="12.75" customHeight="1">
      <c r="M1414" s="361">
        <f>IF(ISNUMBER(SEARCH(ZAKL_DATA!$B$29,N1414)),MAX($M$2:M1413)+1,0)</f>
        <v>0</v>
      </c>
      <c r="N1414" s="343"/>
      <c r="O1414" s="341"/>
      <c r="P1414" s="362"/>
      <c r="Q1414" s="345" t="str">
        <f>IFERROR(VLOOKUP(ROWS($Q$3:Q1414),$M$3:$N$1699,2,0),"")</f>
        <v/>
      </c>
      <c r="S1414" t="str">
        <f>IF(ISNUMBER(SEARCH(ZAKL_DATA!$B$18,FU!$U1414)),U1414,"")</f>
        <v/>
      </c>
      <c r="T1414" t="str">
        <f t="array" ref="T1414">IFERROR(INDEX($S$3:$S$6255,SMALL(IF(ISNUMBER(SEARCH("",$S$3:$S$6255)),ROW($S$1:$S$6253),""),ROW(S1412))),"")</f>
        <v/>
      </c>
      <c r="U1414" t="s">
        <v>5036</v>
      </c>
      <c r="V1414">
        <v>541087</v>
      </c>
    </row>
    <row r="1415" spans="13:22" ht="12.75" customHeight="1">
      <c r="M1415" s="361">
        <f>IF(ISNUMBER(SEARCH(ZAKL_DATA!$B$29,N1415)),MAX($M$2:M1414)+1,0)</f>
        <v>0</v>
      </c>
      <c r="N1415" s="343"/>
      <c r="O1415" s="341"/>
      <c r="P1415" s="362"/>
      <c r="Q1415" s="345" t="str">
        <f>IFERROR(VLOOKUP(ROWS($Q$3:Q1415),$M$3:$N$1699,2,0),"")</f>
        <v/>
      </c>
      <c r="S1415" t="str">
        <f>IF(ISNUMBER(SEARCH(ZAKL_DATA!$B$18,FU!$U1415)),U1415,"")</f>
        <v/>
      </c>
      <c r="T1415" t="str">
        <f t="array" ref="T1415">IFERROR(INDEX($S$3:$S$6255,SMALL(IF(ISNUMBER(SEARCH("",$S$3:$S$6255)),ROW($S$1:$S$6253),""),ROW(S1413))),"")</f>
        <v/>
      </c>
      <c r="U1415" t="s">
        <v>5037</v>
      </c>
      <c r="V1415">
        <v>541095</v>
      </c>
    </row>
    <row r="1416" spans="13:22" ht="12.75" customHeight="1">
      <c r="M1416" s="361">
        <f>IF(ISNUMBER(SEARCH(ZAKL_DATA!$B$29,N1416)),MAX($M$2:M1415)+1,0)</f>
        <v>0</v>
      </c>
      <c r="N1416" s="343"/>
      <c r="O1416" s="341"/>
      <c r="P1416" s="362"/>
      <c r="Q1416" s="345" t="str">
        <f>IFERROR(VLOOKUP(ROWS($Q$3:Q1416),$M$3:$N$1699,2,0),"")</f>
        <v/>
      </c>
      <c r="S1416" t="str">
        <f>IF(ISNUMBER(SEARCH(ZAKL_DATA!$B$18,FU!$U1416)),U1416,"")</f>
        <v/>
      </c>
      <c r="T1416" t="str">
        <f t="array" ref="T1416">IFERROR(INDEX($S$3:$S$6255,SMALL(IF(ISNUMBER(SEARCH("",$S$3:$S$6255)),ROW($S$1:$S$6253),""),ROW(S1414))),"")</f>
        <v/>
      </c>
      <c r="U1416" t="s">
        <v>5038</v>
      </c>
      <c r="V1416">
        <v>541109</v>
      </c>
    </row>
    <row r="1417" spans="13:22" ht="12.75" customHeight="1">
      <c r="M1417" s="361">
        <f>IF(ISNUMBER(SEARCH(ZAKL_DATA!$B$29,N1417)),MAX($M$2:M1416)+1,0)</f>
        <v>0</v>
      </c>
      <c r="N1417" s="343"/>
      <c r="O1417" s="341"/>
      <c r="P1417" s="362"/>
      <c r="Q1417" s="345" t="str">
        <f>IFERROR(VLOOKUP(ROWS($Q$3:Q1417),$M$3:$N$1699,2,0),"")</f>
        <v/>
      </c>
      <c r="S1417" t="str">
        <f>IF(ISNUMBER(SEARCH(ZAKL_DATA!$B$18,FU!$U1417)),U1417,"")</f>
        <v/>
      </c>
      <c r="T1417" t="str">
        <f t="array" ref="T1417">IFERROR(INDEX($S$3:$S$6255,SMALL(IF(ISNUMBER(SEARCH("",$S$3:$S$6255)),ROW($S$1:$S$6253),""),ROW(S1415))),"")</f>
        <v/>
      </c>
      <c r="U1417" t="s">
        <v>5039</v>
      </c>
      <c r="V1417">
        <v>541117</v>
      </c>
    </row>
    <row r="1418" spans="13:22" ht="12.75" customHeight="1">
      <c r="M1418" s="361">
        <f>IF(ISNUMBER(SEARCH(ZAKL_DATA!$B$29,N1418)),MAX($M$2:M1417)+1,0)</f>
        <v>0</v>
      </c>
      <c r="N1418" s="343"/>
      <c r="O1418" s="341"/>
      <c r="P1418" s="362"/>
      <c r="Q1418" s="345" t="str">
        <f>IFERROR(VLOOKUP(ROWS($Q$3:Q1418),$M$3:$N$1699,2,0),"")</f>
        <v/>
      </c>
      <c r="S1418" t="str">
        <f>IF(ISNUMBER(SEARCH(ZAKL_DATA!$B$18,FU!$U1418)),U1418,"")</f>
        <v/>
      </c>
      <c r="T1418" t="str">
        <f t="array" ref="T1418">IFERROR(INDEX($S$3:$S$6255,SMALL(IF(ISNUMBER(SEARCH("",$S$3:$S$6255)),ROW($S$1:$S$6253),""),ROW(S1416))),"")</f>
        <v/>
      </c>
      <c r="U1418" t="s">
        <v>5040</v>
      </c>
      <c r="V1418">
        <v>541125</v>
      </c>
    </row>
    <row r="1419" spans="13:22" ht="12.75" customHeight="1">
      <c r="M1419" s="361">
        <f>IF(ISNUMBER(SEARCH(ZAKL_DATA!$B$29,N1419)),MAX($M$2:M1418)+1,0)</f>
        <v>0</v>
      </c>
      <c r="N1419" s="343"/>
      <c r="O1419" s="341"/>
      <c r="P1419" s="362"/>
      <c r="Q1419" s="345" t="str">
        <f>IFERROR(VLOOKUP(ROWS($Q$3:Q1419),$M$3:$N$1699,2,0),"")</f>
        <v/>
      </c>
      <c r="S1419" t="str">
        <f>IF(ISNUMBER(SEARCH(ZAKL_DATA!$B$18,FU!$U1419)),U1419,"")</f>
        <v/>
      </c>
      <c r="T1419" t="str">
        <f t="array" ref="T1419">IFERROR(INDEX($S$3:$S$6255,SMALL(IF(ISNUMBER(SEARCH("",$S$3:$S$6255)),ROW($S$1:$S$6253),""),ROW(S1417))),"")</f>
        <v/>
      </c>
      <c r="U1419" t="s">
        <v>5041</v>
      </c>
      <c r="V1419">
        <v>541133</v>
      </c>
    </row>
    <row r="1420" spans="13:22" ht="12.75" customHeight="1">
      <c r="M1420" s="361">
        <f>IF(ISNUMBER(SEARCH(ZAKL_DATA!$B$29,N1420)),MAX($M$2:M1419)+1,0)</f>
        <v>0</v>
      </c>
      <c r="N1420" s="343"/>
      <c r="O1420" s="341"/>
      <c r="P1420" s="362"/>
      <c r="Q1420" s="345" t="str">
        <f>IFERROR(VLOOKUP(ROWS($Q$3:Q1420),$M$3:$N$1699,2,0),"")</f>
        <v/>
      </c>
      <c r="S1420" t="str">
        <f>IF(ISNUMBER(SEARCH(ZAKL_DATA!$B$18,FU!$U1420)),U1420,"")</f>
        <v/>
      </c>
      <c r="T1420" t="str">
        <f t="array" ref="T1420">IFERROR(INDEX($S$3:$S$6255,SMALL(IF(ISNUMBER(SEARCH("",$S$3:$S$6255)),ROW($S$1:$S$6253),""),ROW(S1418))),"")</f>
        <v/>
      </c>
      <c r="U1420" t="s">
        <v>5042</v>
      </c>
      <c r="V1420">
        <v>541141</v>
      </c>
    </row>
    <row r="1421" spans="13:22" ht="12.75" customHeight="1">
      <c r="M1421" s="361">
        <f>IF(ISNUMBER(SEARCH(ZAKL_DATA!$B$29,N1421)),MAX($M$2:M1420)+1,0)</f>
        <v>0</v>
      </c>
      <c r="N1421" s="343"/>
      <c r="O1421" s="341"/>
      <c r="P1421" s="362"/>
      <c r="Q1421" s="345" t="str">
        <f>IFERROR(VLOOKUP(ROWS($Q$3:Q1421),$M$3:$N$1699,2,0),"")</f>
        <v/>
      </c>
      <c r="S1421" t="str">
        <f>IF(ISNUMBER(SEARCH(ZAKL_DATA!$B$18,FU!$U1421)),U1421,"")</f>
        <v/>
      </c>
      <c r="T1421" t="str">
        <f t="array" ref="T1421">IFERROR(INDEX($S$3:$S$6255,SMALL(IF(ISNUMBER(SEARCH("",$S$3:$S$6255)),ROW($S$1:$S$6253),""),ROW(S1419))),"")</f>
        <v/>
      </c>
      <c r="U1421" t="s">
        <v>5043</v>
      </c>
      <c r="V1421">
        <v>541150</v>
      </c>
    </row>
    <row r="1422" spans="13:22" ht="12.75" customHeight="1">
      <c r="M1422" s="361">
        <f>IF(ISNUMBER(SEARCH(ZAKL_DATA!$B$29,N1422)),MAX($M$2:M1421)+1,0)</f>
        <v>0</v>
      </c>
      <c r="N1422" s="343"/>
      <c r="O1422" s="341"/>
      <c r="P1422" s="362"/>
      <c r="Q1422" s="345" t="str">
        <f>IFERROR(VLOOKUP(ROWS($Q$3:Q1422),$M$3:$N$1699,2,0),"")</f>
        <v/>
      </c>
      <c r="S1422" t="str">
        <f>IF(ISNUMBER(SEARCH(ZAKL_DATA!$B$18,FU!$U1422)),U1422,"")</f>
        <v/>
      </c>
      <c r="T1422" t="str">
        <f t="array" ref="T1422">IFERROR(INDEX($S$3:$S$6255,SMALL(IF(ISNUMBER(SEARCH("",$S$3:$S$6255)),ROW($S$1:$S$6253),""),ROW(S1420))),"")</f>
        <v/>
      </c>
      <c r="U1422" t="s">
        <v>5044</v>
      </c>
      <c r="V1422">
        <v>541168</v>
      </c>
    </row>
    <row r="1423" spans="13:22" ht="12.75" customHeight="1">
      <c r="M1423" s="361">
        <f>IF(ISNUMBER(SEARCH(ZAKL_DATA!$B$29,N1423)),MAX($M$2:M1422)+1,0)</f>
        <v>0</v>
      </c>
      <c r="N1423" s="343"/>
      <c r="O1423" s="341"/>
      <c r="P1423" s="362"/>
      <c r="Q1423" s="345" t="str">
        <f>IFERROR(VLOOKUP(ROWS($Q$3:Q1423),$M$3:$N$1699,2,0),"")</f>
        <v/>
      </c>
      <c r="S1423" t="str">
        <f>IF(ISNUMBER(SEARCH(ZAKL_DATA!$B$18,FU!$U1423)),U1423,"")</f>
        <v/>
      </c>
      <c r="T1423" t="str">
        <f t="array" ref="T1423">IFERROR(INDEX($S$3:$S$6255,SMALL(IF(ISNUMBER(SEARCH("",$S$3:$S$6255)),ROW($S$1:$S$6253),""),ROW(S1421))),"")</f>
        <v/>
      </c>
      <c r="U1423" t="s">
        <v>5045</v>
      </c>
      <c r="V1423">
        <v>541176</v>
      </c>
    </row>
    <row r="1424" spans="13:22" ht="12.75" customHeight="1">
      <c r="M1424" s="361">
        <f>IF(ISNUMBER(SEARCH(ZAKL_DATA!$B$29,N1424)),MAX($M$2:M1423)+1,0)</f>
        <v>0</v>
      </c>
      <c r="N1424" s="343"/>
      <c r="O1424" s="341"/>
      <c r="P1424" s="362"/>
      <c r="Q1424" s="345" t="str">
        <f>IFERROR(VLOOKUP(ROWS($Q$3:Q1424),$M$3:$N$1699,2,0),"")</f>
        <v/>
      </c>
      <c r="S1424" t="str">
        <f>IF(ISNUMBER(SEARCH(ZAKL_DATA!$B$18,FU!$U1424)),U1424,"")</f>
        <v/>
      </c>
      <c r="T1424" t="str">
        <f t="array" ref="T1424">IFERROR(INDEX($S$3:$S$6255,SMALL(IF(ISNUMBER(SEARCH("",$S$3:$S$6255)),ROW($S$1:$S$6253),""),ROW(S1422))),"")</f>
        <v/>
      </c>
      <c r="U1424" t="s">
        <v>5046</v>
      </c>
      <c r="V1424">
        <v>541192</v>
      </c>
    </row>
    <row r="1425" spans="13:22" ht="12.75" customHeight="1">
      <c r="M1425" s="361">
        <f>IF(ISNUMBER(SEARCH(ZAKL_DATA!$B$29,N1425)),MAX($M$2:M1424)+1,0)</f>
        <v>0</v>
      </c>
      <c r="N1425" s="343"/>
      <c r="O1425" s="341"/>
      <c r="P1425" s="362"/>
      <c r="Q1425" s="345" t="str">
        <f>IFERROR(VLOOKUP(ROWS($Q$3:Q1425),$M$3:$N$1699,2,0),"")</f>
        <v/>
      </c>
      <c r="S1425" t="str">
        <f>IF(ISNUMBER(SEARCH(ZAKL_DATA!$B$18,FU!$U1425)),U1425,"")</f>
        <v/>
      </c>
      <c r="T1425" t="str">
        <f t="array" ref="T1425">IFERROR(INDEX($S$3:$S$6255,SMALL(IF(ISNUMBER(SEARCH("",$S$3:$S$6255)),ROW($S$1:$S$6253),""),ROW(S1423))),"")</f>
        <v/>
      </c>
      <c r="U1425" t="s">
        <v>5047</v>
      </c>
      <c r="V1425">
        <v>541206</v>
      </c>
    </row>
    <row r="1426" spans="13:22" ht="12.75" customHeight="1">
      <c r="M1426" s="361">
        <f>IF(ISNUMBER(SEARCH(ZAKL_DATA!$B$29,N1426)),MAX($M$2:M1425)+1,0)</f>
        <v>0</v>
      </c>
      <c r="N1426" s="343"/>
      <c r="O1426" s="341"/>
      <c r="P1426" s="362"/>
      <c r="Q1426" s="345" t="str">
        <f>IFERROR(VLOOKUP(ROWS($Q$3:Q1426),$M$3:$N$1699,2,0),"")</f>
        <v/>
      </c>
      <c r="S1426" t="str">
        <f>IF(ISNUMBER(SEARCH(ZAKL_DATA!$B$18,FU!$U1426)),U1426,"")</f>
        <v/>
      </c>
      <c r="T1426" t="str">
        <f t="array" ref="T1426">IFERROR(INDEX($S$3:$S$6255,SMALL(IF(ISNUMBER(SEARCH("",$S$3:$S$6255)),ROW($S$1:$S$6253),""),ROW(S1424))),"")</f>
        <v/>
      </c>
      <c r="U1426" t="s">
        <v>5048</v>
      </c>
      <c r="V1426">
        <v>541214</v>
      </c>
    </row>
    <row r="1427" spans="13:22" ht="12.75" customHeight="1">
      <c r="M1427" s="361">
        <f>IF(ISNUMBER(SEARCH(ZAKL_DATA!$B$29,N1427)),MAX($M$2:M1426)+1,0)</f>
        <v>0</v>
      </c>
      <c r="N1427" s="343"/>
      <c r="O1427" s="341"/>
      <c r="P1427" s="362"/>
      <c r="Q1427" s="345" t="str">
        <f>IFERROR(VLOOKUP(ROWS($Q$3:Q1427),$M$3:$N$1699,2,0),"")</f>
        <v/>
      </c>
      <c r="S1427" t="str">
        <f>IF(ISNUMBER(SEARCH(ZAKL_DATA!$B$18,FU!$U1427)),U1427,"")</f>
        <v/>
      </c>
      <c r="T1427" t="str">
        <f t="array" ref="T1427">IFERROR(INDEX($S$3:$S$6255,SMALL(IF(ISNUMBER(SEARCH("",$S$3:$S$6255)),ROW($S$1:$S$6253),""),ROW(S1425))),"")</f>
        <v/>
      </c>
      <c r="U1427" t="s">
        <v>5049</v>
      </c>
      <c r="V1427">
        <v>541222</v>
      </c>
    </row>
    <row r="1428" spans="13:22" ht="12.75" customHeight="1">
      <c r="M1428" s="361">
        <f>IF(ISNUMBER(SEARCH(ZAKL_DATA!$B$29,N1428)),MAX($M$2:M1427)+1,0)</f>
        <v>0</v>
      </c>
      <c r="N1428" s="343"/>
      <c r="O1428" s="341"/>
      <c r="P1428" s="362"/>
      <c r="Q1428" s="345" t="str">
        <f>IFERROR(VLOOKUP(ROWS($Q$3:Q1428),$M$3:$N$1699,2,0),"")</f>
        <v/>
      </c>
      <c r="S1428" t="str">
        <f>IF(ISNUMBER(SEARCH(ZAKL_DATA!$B$18,FU!$U1428)),U1428,"")</f>
        <v/>
      </c>
      <c r="T1428" t="str">
        <f t="array" ref="T1428">IFERROR(INDEX($S$3:$S$6255,SMALL(IF(ISNUMBER(SEARCH("",$S$3:$S$6255)),ROW($S$1:$S$6253),""),ROW(S1426))),"")</f>
        <v/>
      </c>
      <c r="U1428" t="s">
        <v>5050</v>
      </c>
      <c r="V1428">
        <v>541231</v>
      </c>
    </row>
    <row r="1429" spans="13:22" ht="12.75" customHeight="1">
      <c r="M1429" s="361">
        <f>IF(ISNUMBER(SEARCH(ZAKL_DATA!$B$29,N1429)),MAX($M$2:M1428)+1,0)</f>
        <v>0</v>
      </c>
      <c r="N1429" s="343"/>
      <c r="O1429" s="341"/>
      <c r="P1429" s="362"/>
      <c r="Q1429" s="345" t="str">
        <f>IFERROR(VLOOKUP(ROWS($Q$3:Q1429),$M$3:$N$1699,2,0),"")</f>
        <v/>
      </c>
      <c r="S1429" t="str">
        <f>IF(ISNUMBER(SEARCH(ZAKL_DATA!$B$18,FU!$U1429)),U1429,"")</f>
        <v/>
      </c>
      <c r="T1429" t="str">
        <f t="array" ref="T1429">IFERROR(INDEX($S$3:$S$6255,SMALL(IF(ISNUMBER(SEARCH("",$S$3:$S$6255)),ROW($S$1:$S$6253),""),ROW(S1427))),"")</f>
        <v/>
      </c>
      <c r="U1429" t="s">
        <v>5051</v>
      </c>
      <c r="V1429">
        <v>541249</v>
      </c>
    </row>
    <row r="1430" spans="13:22" ht="12.75" customHeight="1">
      <c r="M1430" s="361">
        <f>IF(ISNUMBER(SEARCH(ZAKL_DATA!$B$29,N1430)),MAX($M$2:M1429)+1,0)</f>
        <v>0</v>
      </c>
      <c r="N1430" s="343"/>
      <c r="O1430" s="341"/>
      <c r="P1430" s="362"/>
      <c r="Q1430" s="345" t="str">
        <f>IFERROR(VLOOKUP(ROWS($Q$3:Q1430),$M$3:$N$1699,2,0),"")</f>
        <v/>
      </c>
      <c r="S1430" t="str">
        <f>IF(ISNUMBER(SEARCH(ZAKL_DATA!$B$18,FU!$U1430)),U1430,"")</f>
        <v/>
      </c>
      <c r="T1430" t="str">
        <f t="array" ref="T1430">IFERROR(INDEX($S$3:$S$6255,SMALL(IF(ISNUMBER(SEARCH("",$S$3:$S$6255)),ROW($S$1:$S$6253),""),ROW(S1428))),"")</f>
        <v/>
      </c>
      <c r="U1430" t="s">
        <v>5052</v>
      </c>
      <c r="V1430">
        <v>541257</v>
      </c>
    </row>
    <row r="1431" spans="13:22" ht="12.75" customHeight="1">
      <c r="M1431" s="361">
        <f>IF(ISNUMBER(SEARCH(ZAKL_DATA!$B$29,N1431)),MAX($M$2:M1430)+1,0)</f>
        <v>0</v>
      </c>
      <c r="N1431" s="343"/>
      <c r="O1431" s="341"/>
      <c r="P1431" s="362"/>
      <c r="Q1431" s="345" t="str">
        <f>IFERROR(VLOOKUP(ROWS($Q$3:Q1431),$M$3:$N$1699,2,0),"")</f>
        <v/>
      </c>
      <c r="S1431" t="str">
        <f>IF(ISNUMBER(SEARCH(ZAKL_DATA!$B$18,FU!$U1431)),U1431,"")</f>
        <v/>
      </c>
      <c r="T1431" t="str">
        <f t="array" ref="T1431">IFERROR(INDEX($S$3:$S$6255,SMALL(IF(ISNUMBER(SEARCH("",$S$3:$S$6255)),ROW($S$1:$S$6253),""),ROW(S1429))),"")</f>
        <v/>
      </c>
      <c r="U1431" t="s">
        <v>5053</v>
      </c>
      <c r="V1431">
        <v>541265</v>
      </c>
    </row>
    <row r="1432" spans="13:22" ht="12.75" customHeight="1">
      <c r="M1432" s="361">
        <f>IF(ISNUMBER(SEARCH(ZAKL_DATA!$B$29,N1432)),MAX($M$2:M1431)+1,0)</f>
        <v>0</v>
      </c>
      <c r="N1432" s="343"/>
      <c r="O1432" s="341"/>
      <c r="P1432" s="362"/>
      <c r="Q1432" s="345" t="str">
        <f>IFERROR(VLOOKUP(ROWS($Q$3:Q1432),$M$3:$N$1699,2,0),"")</f>
        <v/>
      </c>
      <c r="S1432" t="str">
        <f>IF(ISNUMBER(SEARCH(ZAKL_DATA!$B$18,FU!$U1432)),U1432,"")</f>
        <v/>
      </c>
      <c r="T1432" t="str">
        <f t="array" ref="T1432">IFERROR(INDEX($S$3:$S$6255,SMALL(IF(ISNUMBER(SEARCH("",$S$3:$S$6255)),ROW($S$1:$S$6253),""),ROW(S1430))),"")</f>
        <v/>
      </c>
      <c r="U1432" t="s">
        <v>5054</v>
      </c>
      <c r="V1432">
        <v>541273</v>
      </c>
    </row>
    <row r="1433" spans="13:22" ht="12.75" customHeight="1">
      <c r="M1433" s="361">
        <f>IF(ISNUMBER(SEARCH(ZAKL_DATA!$B$29,N1433)),MAX($M$2:M1432)+1,0)</f>
        <v>0</v>
      </c>
      <c r="N1433" s="343"/>
      <c r="O1433" s="341"/>
      <c r="P1433" s="362"/>
      <c r="Q1433" s="345" t="str">
        <f>IFERROR(VLOOKUP(ROWS($Q$3:Q1433),$M$3:$N$1699,2,0),"")</f>
        <v/>
      </c>
      <c r="S1433" t="str">
        <f>IF(ISNUMBER(SEARCH(ZAKL_DATA!$B$18,FU!$U1433)),U1433,"")</f>
        <v/>
      </c>
      <c r="T1433" t="str">
        <f t="array" ref="T1433">IFERROR(INDEX($S$3:$S$6255,SMALL(IF(ISNUMBER(SEARCH("",$S$3:$S$6255)),ROW($S$1:$S$6253),""),ROW(S1431))),"")</f>
        <v/>
      </c>
      <c r="U1433" t="s">
        <v>5055</v>
      </c>
      <c r="V1433">
        <v>541281</v>
      </c>
    </row>
    <row r="1434" spans="13:22" ht="12.75" customHeight="1">
      <c r="M1434" s="361">
        <f>IF(ISNUMBER(SEARCH(ZAKL_DATA!$B$29,N1434)),MAX($M$2:M1433)+1,0)</f>
        <v>0</v>
      </c>
      <c r="N1434" s="343"/>
      <c r="O1434" s="341"/>
      <c r="P1434" s="362"/>
      <c r="Q1434" s="345" t="str">
        <f>IFERROR(VLOOKUP(ROWS($Q$3:Q1434),$M$3:$N$1699,2,0),"")</f>
        <v/>
      </c>
      <c r="S1434" t="str">
        <f>IF(ISNUMBER(SEARCH(ZAKL_DATA!$B$18,FU!$U1434)),U1434,"")</f>
        <v/>
      </c>
      <c r="T1434" t="str">
        <f t="array" ref="T1434">IFERROR(INDEX($S$3:$S$6255,SMALL(IF(ISNUMBER(SEARCH("",$S$3:$S$6255)),ROW($S$1:$S$6253),""),ROW(S1432))),"")</f>
        <v/>
      </c>
      <c r="U1434" t="s">
        <v>5056</v>
      </c>
      <c r="V1434">
        <v>541290</v>
      </c>
    </row>
    <row r="1435" spans="13:22" ht="12.75" customHeight="1">
      <c r="M1435" s="361">
        <f>IF(ISNUMBER(SEARCH(ZAKL_DATA!$B$29,N1435)),MAX($M$2:M1434)+1,0)</f>
        <v>0</v>
      </c>
      <c r="N1435" s="343"/>
      <c r="O1435" s="341"/>
      <c r="P1435" s="362"/>
      <c r="Q1435" s="345" t="str">
        <f>IFERROR(VLOOKUP(ROWS($Q$3:Q1435),$M$3:$N$1699,2,0),"")</f>
        <v/>
      </c>
      <c r="S1435" t="str">
        <f>IF(ISNUMBER(SEARCH(ZAKL_DATA!$B$18,FU!$U1435)),U1435,"")</f>
        <v/>
      </c>
      <c r="T1435" t="str">
        <f t="array" ref="T1435">IFERROR(INDEX($S$3:$S$6255,SMALL(IF(ISNUMBER(SEARCH("",$S$3:$S$6255)),ROW($S$1:$S$6253),""),ROW(S1433))),"")</f>
        <v/>
      </c>
      <c r="U1435" t="s">
        <v>5057</v>
      </c>
      <c r="V1435">
        <v>541303</v>
      </c>
    </row>
    <row r="1436" spans="13:22" ht="12.75" customHeight="1">
      <c r="M1436" s="361">
        <f>IF(ISNUMBER(SEARCH(ZAKL_DATA!$B$29,N1436)),MAX($M$2:M1435)+1,0)</f>
        <v>0</v>
      </c>
      <c r="N1436" s="343"/>
      <c r="O1436" s="341"/>
      <c r="P1436" s="362"/>
      <c r="Q1436" s="345" t="str">
        <f>IFERROR(VLOOKUP(ROWS($Q$3:Q1436),$M$3:$N$1699,2,0),"")</f>
        <v/>
      </c>
      <c r="S1436" t="str">
        <f>IF(ISNUMBER(SEARCH(ZAKL_DATA!$B$18,FU!$U1436)),U1436,"")</f>
        <v/>
      </c>
      <c r="T1436" t="str">
        <f t="array" ref="T1436">IFERROR(INDEX($S$3:$S$6255,SMALL(IF(ISNUMBER(SEARCH("",$S$3:$S$6255)),ROW($S$1:$S$6253),""),ROW(S1434))),"")</f>
        <v/>
      </c>
      <c r="U1436" t="s">
        <v>5057</v>
      </c>
      <c r="V1436">
        <v>541311</v>
      </c>
    </row>
    <row r="1437" spans="13:22" ht="12.75" customHeight="1">
      <c r="M1437" s="361">
        <f>IF(ISNUMBER(SEARCH(ZAKL_DATA!$B$29,N1437)),MAX($M$2:M1436)+1,0)</f>
        <v>0</v>
      </c>
      <c r="N1437" s="343"/>
      <c r="O1437" s="341"/>
      <c r="P1437" s="362"/>
      <c r="Q1437" s="345" t="str">
        <f>IFERROR(VLOOKUP(ROWS($Q$3:Q1437),$M$3:$N$1699,2,0),"")</f>
        <v/>
      </c>
      <c r="S1437" t="str">
        <f>IF(ISNUMBER(SEARCH(ZAKL_DATA!$B$18,FU!$U1437)),U1437,"")</f>
        <v/>
      </c>
      <c r="T1437" t="str">
        <f t="array" ref="T1437">IFERROR(INDEX($S$3:$S$6255,SMALL(IF(ISNUMBER(SEARCH("",$S$3:$S$6255)),ROW($S$1:$S$6253),""),ROW(S1435))),"")</f>
        <v/>
      </c>
      <c r="U1437" t="s">
        <v>5058</v>
      </c>
      <c r="V1437">
        <v>541320</v>
      </c>
    </row>
    <row r="1438" spans="13:22" ht="12.75" customHeight="1">
      <c r="M1438" s="361">
        <f>IF(ISNUMBER(SEARCH(ZAKL_DATA!$B$29,N1438)),MAX($M$2:M1437)+1,0)</f>
        <v>0</v>
      </c>
      <c r="N1438" s="343"/>
      <c r="O1438" s="341"/>
      <c r="P1438" s="362"/>
      <c r="Q1438" s="345" t="str">
        <f>IFERROR(VLOOKUP(ROWS($Q$3:Q1438),$M$3:$N$1699,2,0),"")</f>
        <v/>
      </c>
      <c r="S1438" t="str">
        <f>IF(ISNUMBER(SEARCH(ZAKL_DATA!$B$18,FU!$U1438)),U1438,"")</f>
        <v/>
      </c>
      <c r="T1438" t="str">
        <f t="array" ref="T1438">IFERROR(INDEX($S$3:$S$6255,SMALL(IF(ISNUMBER(SEARCH("",$S$3:$S$6255)),ROW($S$1:$S$6253),""),ROW(S1436))),"")</f>
        <v/>
      </c>
      <c r="U1438" t="s">
        <v>5058</v>
      </c>
      <c r="V1438">
        <v>541338</v>
      </c>
    </row>
    <row r="1439" spans="13:22" ht="12.75" customHeight="1">
      <c r="M1439" s="361">
        <f>IF(ISNUMBER(SEARCH(ZAKL_DATA!$B$29,N1439)),MAX($M$2:M1438)+1,0)</f>
        <v>0</v>
      </c>
      <c r="N1439" s="343"/>
      <c r="O1439" s="341"/>
      <c r="P1439" s="362"/>
      <c r="Q1439" s="345" t="str">
        <f>IFERROR(VLOOKUP(ROWS($Q$3:Q1439),$M$3:$N$1699,2,0),"")</f>
        <v/>
      </c>
      <c r="S1439" t="str">
        <f>IF(ISNUMBER(SEARCH(ZAKL_DATA!$B$18,FU!$U1439)),U1439,"")</f>
        <v/>
      </c>
      <c r="T1439" t="str">
        <f t="array" ref="T1439">IFERROR(INDEX($S$3:$S$6255,SMALL(IF(ISNUMBER(SEARCH("",$S$3:$S$6255)),ROW($S$1:$S$6253),""),ROW(S1437))),"")</f>
        <v/>
      </c>
      <c r="U1439" t="s">
        <v>5059</v>
      </c>
      <c r="V1439">
        <v>541346</v>
      </c>
    </row>
    <row r="1440" spans="13:22" ht="12.75" customHeight="1">
      <c r="M1440" s="361">
        <f>IF(ISNUMBER(SEARCH(ZAKL_DATA!$B$29,N1440)),MAX($M$2:M1439)+1,0)</f>
        <v>0</v>
      </c>
      <c r="N1440" s="343"/>
      <c r="O1440" s="341"/>
      <c r="P1440" s="362"/>
      <c r="Q1440" s="345" t="str">
        <f>IFERROR(VLOOKUP(ROWS($Q$3:Q1440),$M$3:$N$1699,2,0),"")</f>
        <v/>
      </c>
      <c r="S1440" t="str">
        <f>IF(ISNUMBER(SEARCH(ZAKL_DATA!$B$18,FU!$U1440)),U1440,"")</f>
        <v/>
      </c>
      <c r="T1440" t="str">
        <f t="array" ref="T1440">IFERROR(INDEX($S$3:$S$6255,SMALL(IF(ISNUMBER(SEARCH("",$S$3:$S$6255)),ROW($S$1:$S$6253),""),ROW(S1438))),"")</f>
        <v/>
      </c>
      <c r="U1440" t="s">
        <v>5060</v>
      </c>
      <c r="V1440">
        <v>541354</v>
      </c>
    </row>
    <row r="1441" spans="13:22" ht="12.75" customHeight="1">
      <c r="M1441" s="361">
        <f>IF(ISNUMBER(SEARCH(ZAKL_DATA!$B$29,N1441)),MAX($M$2:M1440)+1,0)</f>
        <v>0</v>
      </c>
      <c r="N1441" s="343"/>
      <c r="O1441" s="341"/>
      <c r="P1441" s="362"/>
      <c r="Q1441" s="345" t="str">
        <f>IFERROR(VLOOKUP(ROWS($Q$3:Q1441),$M$3:$N$1699,2,0),"")</f>
        <v/>
      </c>
      <c r="S1441" t="str">
        <f>IF(ISNUMBER(SEARCH(ZAKL_DATA!$B$18,FU!$U1441)),U1441,"")</f>
        <v/>
      </c>
      <c r="T1441" t="str">
        <f t="array" ref="T1441">IFERROR(INDEX($S$3:$S$6255,SMALL(IF(ISNUMBER(SEARCH("",$S$3:$S$6255)),ROW($S$1:$S$6253),""),ROW(S1439))),"")</f>
        <v/>
      </c>
      <c r="U1441" t="s">
        <v>5061</v>
      </c>
      <c r="V1441">
        <v>541362</v>
      </c>
    </row>
    <row r="1442" spans="13:22" ht="12.75" customHeight="1">
      <c r="M1442" s="361">
        <f>IF(ISNUMBER(SEARCH(ZAKL_DATA!$B$29,N1442)),MAX($M$2:M1441)+1,0)</f>
        <v>0</v>
      </c>
      <c r="N1442" s="343"/>
      <c r="O1442" s="341"/>
      <c r="P1442" s="362"/>
      <c r="Q1442" s="345" t="str">
        <f>IFERROR(VLOOKUP(ROWS($Q$3:Q1442),$M$3:$N$1699,2,0),"")</f>
        <v/>
      </c>
      <c r="S1442" t="str">
        <f>IF(ISNUMBER(SEARCH(ZAKL_DATA!$B$18,FU!$U1442)),U1442,"")</f>
        <v/>
      </c>
      <c r="T1442" t="str">
        <f t="array" ref="T1442">IFERROR(INDEX($S$3:$S$6255,SMALL(IF(ISNUMBER(SEARCH("",$S$3:$S$6255)),ROW($S$1:$S$6253),""),ROW(S1440))),"")</f>
        <v/>
      </c>
      <c r="U1442" t="s">
        <v>5062</v>
      </c>
      <c r="V1442">
        <v>541371</v>
      </c>
    </row>
    <row r="1443" spans="13:22" ht="12.75" customHeight="1">
      <c r="M1443" s="361">
        <f>IF(ISNUMBER(SEARCH(ZAKL_DATA!$B$29,N1443)),MAX($M$2:M1442)+1,0)</f>
        <v>0</v>
      </c>
      <c r="N1443" s="343"/>
      <c r="O1443" s="341"/>
      <c r="P1443" s="362"/>
      <c r="Q1443" s="345" t="str">
        <f>IFERROR(VLOOKUP(ROWS($Q$3:Q1443),$M$3:$N$1699,2,0),"")</f>
        <v/>
      </c>
      <c r="S1443" t="str">
        <f>IF(ISNUMBER(SEARCH(ZAKL_DATA!$B$18,FU!$U1443)),U1443,"")</f>
        <v/>
      </c>
      <c r="T1443" t="str">
        <f t="array" ref="T1443">IFERROR(INDEX($S$3:$S$6255,SMALL(IF(ISNUMBER(SEARCH("",$S$3:$S$6255)),ROW($S$1:$S$6253),""),ROW(S1441))),"")</f>
        <v/>
      </c>
      <c r="U1443" t="s">
        <v>5063</v>
      </c>
      <c r="V1443">
        <v>541389</v>
      </c>
    </row>
    <row r="1444" spans="13:22" ht="12.75" customHeight="1">
      <c r="M1444" s="361">
        <f>IF(ISNUMBER(SEARCH(ZAKL_DATA!$B$29,N1444)),MAX($M$2:M1443)+1,0)</f>
        <v>0</v>
      </c>
      <c r="N1444" s="343"/>
      <c r="O1444" s="341"/>
      <c r="P1444" s="362"/>
      <c r="Q1444" s="345" t="str">
        <f>IFERROR(VLOOKUP(ROWS($Q$3:Q1444),$M$3:$N$1699,2,0),"")</f>
        <v/>
      </c>
      <c r="S1444" t="str">
        <f>IF(ISNUMBER(SEARCH(ZAKL_DATA!$B$18,FU!$U1444)),U1444,"")</f>
        <v/>
      </c>
      <c r="T1444" t="str">
        <f t="array" ref="T1444">IFERROR(INDEX($S$3:$S$6255,SMALL(IF(ISNUMBER(SEARCH("",$S$3:$S$6255)),ROW($S$1:$S$6253),""),ROW(S1442))),"")</f>
        <v/>
      </c>
      <c r="U1444" t="s">
        <v>5064</v>
      </c>
      <c r="V1444">
        <v>541397</v>
      </c>
    </row>
    <row r="1445" spans="13:22" ht="12.75" customHeight="1">
      <c r="M1445" s="361">
        <f>IF(ISNUMBER(SEARCH(ZAKL_DATA!$B$29,N1445)),MAX($M$2:M1444)+1,0)</f>
        <v>0</v>
      </c>
      <c r="N1445" s="343"/>
      <c r="O1445" s="341"/>
      <c r="P1445" s="362"/>
      <c r="Q1445" s="345" t="str">
        <f>IFERROR(VLOOKUP(ROWS($Q$3:Q1445),$M$3:$N$1699,2,0),"")</f>
        <v/>
      </c>
      <c r="S1445" t="str">
        <f>IF(ISNUMBER(SEARCH(ZAKL_DATA!$B$18,FU!$U1445)),U1445,"")</f>
        <v/>
      </c>
      <c r="T1445" t="str">
        <f t="array" ref="T1445">IFERROR(INDEX($S$3:$S$6255,SMALL(IF(ISNUMBER(SEARCH("",$S$3:$S$6255)),ROW($S$1:$S$6253),""),ROW(S1443))),"")</f>
        <v/>
      </c>
      <c r="U1445" t="s">
        <v>5065</v>
      </c>
      <c r="V1445">
        <v>541401</v>
      </c>
    </row>
    <row r="1446" spans="13:22" ht="12.75" customHeight="1">
      <c r="M1446" s="361">
        <f>IF(ISNUMBER(SEARCH(ZAKL_DATA!$B$29,N1446)),MAX($M$2:M1445)+1,0)</f>
        <v>0</v>
      </c>
      <c r="N1446" s="343"/>
      <c r="O1446" s="341"/>
      <c r="P1446" s="362"/>
      <c r="Q1446" s="345" t="str">
        <f>IFERROR(VLOOKUP(ROWS($Q$3:Q1446),$M$3:$N$1699,2,0),"")</f>
        <v/>
      </c>
      <c r="S1446" t="str">
        <f>IF(ISNUMBER(SEARCH(ZAKL_DATA!$B$18,FU!$U1446)),U1446,"")</f>
        <v/>
      </c>
      <c r="T1446" t="str">
        <f t="array" ref="T1446">IFERROR(INDEX($S$3:$S$6255,SMALL(IF(ISNUMBER(SEARCH("",$S$3:$S$6255)),ROW($S$1:$S$6253),""),ROW(S1444))),"")</f>
        <v/>
      </c>
      <c r="U1446" t="s">
        <v>5065</v>
      </c>
      <c r="V1446">
        <v>541419</v>
      </c>
    </row>
    <row r="1447" spans="13:22" ht="12.75" customHeight="1">
      <c r="M1447" s="361">
        <f>IF(ISNUMBER(SEARCH(ZAKL_DATA!$B$29,N1447)),MAX($M$2:M1446)+1,0)</f>
        <v>0</v>
      </c>
      <c r="N1447" s="343"/>
      <c r="O1447" s="341"/>
      <c r="P1447" s="362"/>
      <c r="Q1447" s="345" t="str">
        <f>IFERROR(VLOOKUP(ROWS($Q$3:Q1447),$M$3:$N$1699,2,0),"")</f>
        <v/>
      </c>
      <c r="S1447" t="str">
        <f>IF(ISNUMBER(SEARCH(ZAKL_DATA!$B$18,FU!$U1447)),U1447,"")</f>
        <v/>
      </c>
      <c r="T1447" t="str">
        <f t="array" ref="T1447">IFERROR(INDEX($S$3:$S$6255,SMALL(IF(ISNUMBER(SEARCH("",$S$3:$S$6255)),ROW($S$1:$S$6253),""),ROW(S1445))),"")</f>
        <v/>
      </c>
      <c r="U1447" t="s">
        <v>5066</v>
      </c>
      <c r="V1447">
        <v>541427</v>
      </c>
    </row>
    <row r="1448" spans="13:22" ht="12.75" customHeight="1">
      <c r="M1448" s="361">
        <f>IF(ISNUMBER(SEARCH(ZAKL_DATA!$B$29,N1448)),MAX($M$2:M1447)+1,0)</f>
        <v>0</v>
      </c>
      <c r="N1448" s="343"/>
      <c r="O1448" s="341"/>
      <c r="P1448" s="362"/>
      <c r="Q1448" s="345" t="str">
        <f>IFERROR(VLOOKUP(ROWS($Q$3:Q1448),$M$3:$N$1699,2,0),"")</f>
        <v/>
      </c>
      <c r="S1448" t="str">
        <f>IF(ISNUMBER(SEARCH(ZAKL_DATA!$B$18,FU!$U1448)),U1448,"")</f>
        <v/>
      </c>
      <c r="T1448" t="str">
        <f t="array" ref="T1448">IFERROR(INDEX($S$3:$S$6255,SMALL(IF(ISNUMBER(SEARCH("",$S$3:$S$6255)),ROW($S$1:$S$6253),""),ROW(S1446))),"")</f>
        <v/>
      </c>
      <c r="U1448" t="s">
        <v>5067</v>
      </c>
      <c r="V1448">
        <v>541435</v>
      </c>
    </row>
    <row r="1449" spans="13:22" ht="12.75" customHeight="1">
      <c r="M1449" s="361">
        <f>IF(ISNUMBER(SEARCH(ZAKL_DATA!$B$29,N1449)),MAX($M$2:M1448)+1,0)</f>
        <v>0</v>
      </c>
      <c r="N1449" s="343"/>
      <c r="O1449" s="341"/>
      <c r="P1449" s="362"/>
      <c r="Q1449" s="345" t="str">
        <f>IFERROR(VLOOKUP(ROWS($Q$3:Q1449),$M$3:$N$1699,2,0),"")</f>
        <v/>
      </c>
      <c r="S1449" t="str">
        <f>IF(ISNUMBER(SEARCH(ZAKL_DATA!$B$18,FU!$U1449)),U1449,"")</f>
        <v/>
      </c>
      <c r="T1449" t="str">
        <f t="array" ref="T1449">IFERROR(INDEX($S$3:$S$6255,SMALL(IF(ISNUMBER(SEARCH("",$S$3:$S$6255)),ROW($S$1:$S$6253),""),ROW(S1447))),"")</f>
        <v/>
      </c>
      <c r="U1449" t="s">
        <v>5068</v>
      </c>
      <c r="V1449">
        <v>541443</v>
      </c>
    </row>
    <row r="1450" spans="13:22" ht="12.75" customHeight="1">
      <c r="M1450" s="361">
        <f>IF(ISNUMBER(SEARCH(ZAKL_DATA!$B$29,N1450)),MAX($M$2:M1449)+1,0)</f>
        <v>0</v>
      </c>
      <c r="N1450" s="343"/>
      <c r="O1450" s="341"/>
      <c r="P1450" s="362"/>
      <c r="Q1450" s="345" t="str">
        <f>IFERROR(VLOOKUP(ROWS($Q$3:Q1450),$M$3:$N$1699,2,0),"")</f>
        <v/>
      </c>
      <c r="S1450" t="str">
        <f>IF(ISNUMBER(SEARCH(ZAKL_DATA!$B$18,FU!$U1450)),U1450,"")</f>
        <v/>
      </c>
      <c r="T1450" t="str">
        <f t="array" ref="T1450">IFERROR(INDEX($S$3:$S$6255,SMALL(IF(ISNUMBER(SEARCH("",$S$3:$S$6255)),ROW($S$1:$S$6253),""),ROW(S1448))),"")</f>
        <v/>
      </c>
      <c r="U1450" t="s">
        <v>5069</v>
      </c>
      <c r="V1450">
        <v>541451</v>
      </c>
    </row>
    <row r="1451" spans="13:22" ht="12.75" customHeight="1">
      <c r="M1451" s="361">
        <f>IF(ISNUMBER(SEARCH(ZAKL_DATA!$B$29,N1451)),MAX($M$2:M1450)+1,0)</f>
        <v>0</v>
      </c>
      <c r="N1451" s="343"/>
      <c r="O1451" s="341"/>
      <c r="P1451" s="362"/>
      <c r="Q1451" s="345" t="str">
        <f>IFERROR(VLOOKUP(ROWS($Q$3:Q1451),$M$3:$N$1699,2,0),"")</f>
        <v/>
      </c>
      <c r="S1451" t="str">
        <f>IF(ISNUMBER(SEARCH(ZAKL_DATA!$B$18,FU!$U1451)),U1451,"")</f>
        <v/>
      </c>
      <c r="T1451" t="str">
        <f t="array" ref="T1451">IFERROR(INDEX($S$3:$S$6255,SMALL(IF(ISNUMBER(SEARCH("",$S$3:$S$6255)),ROW($S$1:$S$6253),""),ROW(S1449))),"")</f>
        <v/>
      </c>
      <c r="U1451" t="s">
        <v>5070</v>
      </c>
      <c r="V1451">
        <v>541460</v>
      </c>
    </row>
    <row r="1452" spans="13:22" ht="12.75" customHeight="1">
      <c r="M1452" s="361">
        <f>IF(ISNUMBER(SEARCH(ZAKL_DATA!$B$29,N1452)),MAX($M$2:M1451)+1,0)</f>
        <v>0</v>
      </c>
      <c r="N1452" s="343"/>
      <c r="O1452" s="341"/>
      <c r="P1452" s="362"/>
      <c r="Q1452" s="345" t="str">
        <f>IFERROR(VLOOKUP(ROWS($Q$3:Q1452),$M$3:$N$1699,2,0),"")</f>
        <v/>
      </c>
      <c r="S1452" t="str">
        <f>IF(ISNUMBER(SEARCH(ZAKL_DATA!$B$18,FU!$U1452)),U1452,"")</f>
        <v/>
      </c>
      <c r="T1452" t="str">
        <f t="array" ref="T1452">IFERROR(INDEX($S$3:$S$6255,SMALL(IF(ISNUMBER(SEARCH("",$S$3:$S$6255)),ROW($S$1:$S$6253),""),ROW(S1450))),"")</f>
        <v/>
      </c>
      <c r="U1452" t="s">
        <v>5071</v>
      </c>
      <c r="V1452">
        <v>541478</v>
      </c>
    </row>
    <row r="1453" spans="13:22" ht="12.75" customHeight="1">
      <c r="M1453" s="361">
        <f>IF(ISNUMBER(SEARCH(ZAKL_DATA!$B$29,N1453)),MAX($M$2:M1452)+1,0)</f>
        <v>0</v>
      </c>
      <c r="N1453" s="343"/>
      <c r="O1453" s="341"/>
      <c r="P1453" s="362"/>
      <c r="Q1453" s="345" t="str">
        <f>IFERROR(VLOOKUP(ROWS($Q$3:Q1453),$M$3:$N$1699,2,0),"")</f>
        <v/>
      </c>
      <c r="S1453" t="str">
        <f>IF(ISNUMBER(SEARCH(ZAKL_DATA!$B$18,FU!$U1453)),U1453,"")</f>
        <v/>
      </c>
      <c r="T1453" t="str">
        <f t="array" ref="T1453">IFERROR(INDEX($S$3:$S$6255,SMALL(IF(ISNUMBER(SEARCH("",$S$3:$S$6255)),ROW($S$1:$S$6253),""),ROW(S1451))),"")</f>
        <v/>
      </c>
      <c r="U1453" t="s">
        <v>5072</v>
      </c>
      <c r="V1453">
        <v>541486</v>
      </c>
    </row>
    <row r="1454" spans="13:22" ht="12.75" customHeight="1">
      <c r="M1454" s="361">
        <f>IF(ISNUMBER(SEARCH(ZAKL_DATA!$B$29,N1454)),MAX($M$2:M1453)+1,0)</f>
        <v>0</v>
      </c>
      <c r="N1454" s="343"/>
      <c r="O1454" s="341"/>
      <c r="P1454" s="362"/>
      <c r="Q1454" s="345" t="str">
        <f>IFERROR(VLOOKUP(ROWS($Q$3:Q1454),$M$3:$N$1699,2,0),"")</f>
        <v/>
      </c>
      <c r="S1454" t="str">
        <f>IF(ISNUMBER(SEARCH(ZAKL_DATA!$B$18,FU!$U1454)),U1454,"")</f>
        <v/>
      </c>
      <c r="T1454" t="str">
        <f t="array" ref="T1454">IFERROR(INDEX($S$3:$S$6255,SMALL(IF(ISNUMBER(SEARCH("",$S$3:$S$6255)),ROW($S$1:$S$6253),""),ROW(S1452))),"")</f>
        <v/>
      </c>
      <c r="U1454" t="s">
        <v>5073</v>
      </c>
      <c r="V1454">
        <v>541494</v>
      </c>
    </row>
    <row r="1455" spans="13:22" ht="12.75" customHeight="1">
      <c r="M1455" s="361">
        <f>IF(ISNUMBER(SEARCH(ZAKL_DATA!$B$29,N1455)),MAX($M$2:M1454)+1,0)</f>
        <v>0</v>
      </c>
      <c r="N1455" s="343"/>
      <c r="O1455" s="341"/>
      <c r="P1455" s="362"/>
      <c r="Q1455" s="345" t="str">
        <f>IFERROR(VLOOKUP(ROWS($Q$3:Q1455),$M$3:$N$1699,2,0),"")</f>
        <v/>
      </c>
      <c r="S1455" t="str">
        <f>IF(ISNUMBER(SEARCH(ZAKL_DATA!$B$18,FU!$U1455)),U1455,"")</f>
        <v/>
      </c>
      <c r="T1455" t="str">
        <f t="array" ref="T1455">IFERROR(INDEX($S$3:$S$6255,SMALL(IF(ISNUMBER(SEARCH("",$S$3:$S$6255)),ROW($S$1:$S$6253),""),ROW(S1453))),"")</f>
        <v/>
      </c>
      <c r="U1455" t="s">
        <v>5074</v>
      </c>
      <c r="V1455">
        <v>541508</v>
      </c>
    </row>
    <row r="1456" spans="13:22" ht="12.75" customHeight="1">
      <c r="M1456" s="361">
        <f>IF(ISNUMBER(SEARCH(ZAKL_DATA!$B$29,N1456)),MAX($M$2:M1455)+1,0)</f>
        <v>0</v>
      </c>
      <c r="N1456" s="343"/>
      <c r="O1456" s="341"/>
      <c r="P1456" s="362"/>
      <c r="Q1456" s="345" t="str">
        <f>IFERROR(VLOOKUP(ROWS($Q$3:Q1456),$M$3:$N$1699,2,0),"")</f>
        <v/>
      </c>
      <c r="S1456" t="str">
        <f>IF(ISNUMBER(SEARCH(ZAKL_DATA!$B$18,FU!$U1456)),U1456,"")</f>
        <v/>
      </c>
      <c r="T1456" t="str">
        <f t="array" ref="T1456">IFERROR(INDEX($S$3:$S$6255,SMALL(IF(ISNUMBER(SEARCH("",$S$3:$S$6255)),ROW($S$1:$S$6253),""),ROW(S1454))),"")</f>
        <v/>
      </c>
      <c r="U1456" t="s">
        <v>5075</v>
      </c>
      <c r="V1456">
        <v>541516</v>
      </c>
    </row>
    <row r="1457" spans="13:22" ht="12.75" customHeight="1">
      <c r="M1457" s="361">
        <f>IF(ISNUMBER(SEARCH(ZAKL_DATA!$B$29,N1457)),MAX($M$2:M1456)+1,0)</f>
        <v>0</v>
      </c>
      <c r="N1457" s="343"/>
      <c r="O1457" s="341"/>
      <c r="P1457" s="362"/>
      <c r="Q1457" s="345" t="str">
        <f>IFERROR(VLOOKUP(ROWS($Q$3:Q1457),$M$3:$N$1699,2,0),"")</f>
        <v/>
      </c>
      <c r="S1457" t="str">
        <f>IF(ISNUMBER(SEARCH(ZAKL_DATA!$B$18,FU!$U1457)),U1457,"")</f>
        <v/>
      </c>
      <c r="T1457" t="str">
        <f t="array" ref="T1457">IFERROR(INDEX($S$3:$S$6255,SMALL(IF(ISNUMBER(SEARCH("",$S$3:$S$6255)),ROW($S$1:$S$6253),""),ROW(S1455))),"")</f>
        <v/>
      </c>
      <c r="U1457" t="s">
        <v>5076</v>
      </c>
      <c r="V1457">
        <v>541524</v>
      </c>
    </row>
    <row r="1458" spans="13:22" ht="12.75" customHeight="1">
      <c r="M1458" s="361">
        <f>IF(ISNUMBER(SEARCH(ZAKL_DATA!$B$29,N1458)),MAX($M$2:M1457)+1,0)</f>
        <v>0</v>
      </c>
      <c r="N1458" s="343"/>
      <c r="O1458" s="341"/>
      <c r="P1458" s="362"/>
      <c r="Q1458" s="345" t="str">
        <f>IFERROR(VLOOKUP(ROWS($Q$3:Q1458),$M$3:$N$1699,2,0),"")</f>
        <v/>
      </c>
      <c r="S1458" t="str">
        <f>IF(ISNUMBER(SEARCH(ZAKL_DATA!$B$18,FU!$U1458)),U1458,"")</f>
        <v/>
      </c>
      <c r="T1458" t="str">
        <f t="array" ref="T1458">IFERROR(INDEX($S$3:$S$6255,SMALL(IF(ISNUMBER(SEARCH("",$S$3:$S$6255)),ROW($S$1:$S$6253),""),ROW(S1456))),"")</f>
        <v/>
      </c>
      <c r="U1458" t="s">
        <v>5077</v>
      </c>
      <c r="V1458">
        <v>541532</v>
      </c>
    </row>
    <row r="1459" spans="13:22" ht="12.75" customHeight="1">
      <c r="M1459" s="361">
        <f>IF(ISNUMBER(SEARCH(ZAKL_DATA!$B$29,N1459)),MAX($M$2:M1458)+1,0)</f>
        <v>0</v>
      </c>
      <c r="N1459" s="343"/>
      <c r="O1459" s="341"/>
      <c r="P1459" s="362"/>
      <c r="Q1459" s="345" t="str">
        <f>IFERROR(VLOOKUP(ROWS($Q$3:Q1459),$M$3:$N$1699,2,0),"")</f>
        <v/>
      </c>
      <c r="S1459" t="str">
        <f>IF(ISNUMBER(SEARCH(ZAKL_DATA!$B$18,FU!$U1459)),U1459,"")</f>
        <v/>
      </c>
      <c r="T1459" t="str">
        <f t="array" ref="T1459">IFERROR(INDEX($S$3:$S$6255,SMALL(IF(ISNUMBER(SEARCH("",$S$3:$S$6255)),ROW($S$1:$S$6253),""),ROW(S1457))),"")</f>
        <v/>
      </c>
      <c r="U1459" t="s">
        <v>5078</v>
      </c>
      <c r="V1459">
        <v>541541</v>
      </c>
    </row>
    <row r="1460" spans="13:22" ht="12.75" customHeight="1">
      <c r="M1460" s="361">
        <f>IF(ISNUMBER(SEARCH(ZAKL_DATA!$B$29,N1460)),MAX($M$2:M1459)+1,0)</f>
        <v>0</v>
      </c>
      <c r="N1460" s="343"/>
      <c r="O1460" s="341"/>
      <c r="P1460" s="362"/>
      <c r="Q1460" s="345" t="str">
        <f>IFERROR(VLOOKUP(ROWS($Q$3:Q1460),$M$3:$N$1699,2,0),"")</f>
        <v/>
      </c>
      <c r="S1460" t="str">
        <f>IF(ISNUMBER(SEARCH(ZAKL_DATA!$B$18,FU!$U1460)),U1460,"")</f>
        <v/>
      </c>
      <c r="T1460" t="str">
        <f t="array" ref="T1460">IFERROR(INDEX($S$3:$S$6255,SMALL(IF(ISNUMBER(SEARCH("",$S$3:$S$6255)),ROW($S$1:$S$6253),""),ROW(S1458))),"")</f>
        <v/>
      </c>
      <c r="U1460" t="s">
        <v>5079</v>
      </c>
      <c r="V1460">
        <v>541559</v>
      </c>
    </row>
    <row r="1461" spans="13:22" ht="12.75" customHeight="1">
      <c r="M1461" s="361">
        <f>IF(ISNUMBER(SEARCH(ZAKL_DATA!$B$29,N1461)),MAX($M$2:M1460)+1,0)</f>
        <v>0</v>
      </c>
      <c r="N1461" s="343"/>
      <c r="O1461" s="341"/>
      <c r="P1461" s="362"/>
      <c r="Q1461" s="345" t="str">
        <f>IFERROR(VLOOKUP(ROWS($Q$3:Q1461),$M$3:$N$1699,2,0),"")</f>
        <v/>
      </c>
      <c r="S1461" t="str">
        <f>IF(ISNUMBER(SEARCH(ZAKL_DATA!$B$18,FU!$U1461)),U1461,"")</f>
        <v/>
      </c>
      <c r="T1461" t="str">
        <f t="array" ref="T1461">IFERROR(INDEX($S$3:$S$6255,SMALL(IF(ISNUMBER(SEARCH("",$S$3:$S$6255)),ROW($S$1:$S$6253),""),ROW(S1459))),"")</f>
        <v/>
      </c>
      <c r="U1461" t="s">
        <v>5080</v>
      </c>
      <c r="V1461">
        <v>541567</v>
      </c>
    </row>
    <row r="1462" spans="13:22" ht="12.75" customHeight="1">
      <c r="M1462" s="361">
        <f>IF(ISNUMBER(SEARCH(ZAKL_DATA!$B$29,N1462)),MAX($M$2:M1461)+1,0)</f>
        <v>0</v>
      </c>
      <c r="N1462" s="343"/>
      <c r="O1462" s="341"/>
      <c r="P1462" s="362"/>
      <c r="Q1462" s="345" t="str">
        <f>IFERROR(VLOOKUP(ROWS($Q$3:Q1462),$M$3:$N$1699,2,0),"")</f>
        <v/>
      </c>
      <c r="S1462" t="str">
        <f>IF(ISNUMBER(SEARCH(ZAKL_DATA!$B$18,FU!$U1462)),U1462,"")</f>
        <v/>
      </c>
      <c r="T1462" t="str">
        <f t="array" ref="T1462">IFERROR(INDEX($S$3:$S$6255,SMALL(IF(ISNUMBER(SEARCH("",$S$3:$S$6255)),ROW($S$1:$S$6253),""),ROW(S1460))),"")</f>
        <v/>
      </c>
      <c r="U1462" t="s">
        <v>5080</v>
      </c>
      <c r="V1462">
        <v>541575</v>
      </c>
    </row>
    <row r="1463" spans="13:22" ht="12.75" customHeight="1">
      <c r="M1463" s="361">
        <f>IF(ISNUMBER(SEARCH(ZAKL_DATA!$B$29,N1463)),MAX($M$2:M1462)+1,0)</f>
        <v>0</v>
      </c>
      <c r="N1463" s="343"/>
      <c r="O1463" s="341"/>
      <c r="P1463" s="362"/>
      <c r="Q1463" s="345" t="str">
        <f>IFERROR(VLOOKUP(ROWS($Q$3:Q1463),$M$3:$N$1699,2,0),"")</f>
        <v/>
      </c>
      <c r="S1463" t="str">
        <f>IF(ISNUMBER(SEARCH(ZAKL_DATA!$B$18,FU!$U1463)),U1463,"")</f>
        <v/>
      </c>
      <c r="T1463" t="str">
        <f t="array" ref="T1463">IFERROR(INDEX($S$3:$S$6255,SMALL(IF(ISNUMBER(SEARCH("",$S$3:$S$6255)),ROW($S$1:$S$6253),""),ROW(S1461))),"")</f>
        <v/>
      </c>
      <c r="U1463" t="s">
        <v>5080</v>
      </c>
      <c r="V1463">
        <v>541583</v>
      </c>
    </row>
    <row r="1464" spans="13:22" ht="12.75" customHeight="1">
      <c r="M1464" s="361">
        <f>IF(ISNUMBER(SEARCH(ZAKL_DATA!$B$29,N1464)),MAX($M$2:M1463)+1,0)</f>
        <v>0</v>
      </c>
      <c r="N1464" s="343"/>
      <c r="O1464" s="341"/>
      <c r="P1464" s="362"/>
      <c r="Q1464" s="345" t="str">
        <f>IFERROR(VLOOKUP(ROWS($Q$3:Q1464),$M$3:$N$1699,2,0),"")</f>
        <v/>
      </c>
      <c r="S1464" t="str">
        <f>IF(ISNUMBER(SEARCH(ZAKL_DATA!$B$18,FU!$U1464)),U1464,"")</f>
        <v/>
      </c>
      <c r="T1464" t="str">
        <f t="array" ref="T1464">IFERROR(INDEX($S$3:$S$6255,SMALL(IF(ISNUMBER(SEARCH("",$S$3:$S$6255)),ROW($S$1:$S$6253),""),ROW(S1462))),"")</f>
        <v/>
      </c>
      <c r="U1464" t="s">
        <v>5081</v>
      </c>
      <c r="V1464">
        <v>541591</v>
      </c>
    </row>
    <row r="1465" spans="13:22" ht="12.75" customHeight="1">
      <c r="M1465" s="361">
        <f>IF(ISNUMBER(SEARCH(ZAKL_DATA!$B$29,N1465)),MAX($M$2:M1464)+1,0)</f>
        <v>0</v>
      </c>
      <c r="N1465" s="343"/>
      <c r="O1465" s="341"/>
      <c r="P1465" s="362"/>
      <c r="Q1465" s="345" t="str">
        <f>IFERROR(VLOOKUP(ROWS($Q$3:Q1465),$M$3:$N$1699,2,0),"")</f>
        <v/>
      </c>
      <c r="S1465" t="str">
        <f>IF(ISNUMBER(SEARCH(ZAKL_DATA!$B$18,FU!$U1465)),U1465,"")</f>
        <v/>
      </c>
      <c r="T1465" t="str">
        <f t="array" ref="T1465">IFERROR(INDEX($S$3:$S$6255,SMALL(IF(ISNUMBER(SEARCH("",$S$3:$S$6255)),ROW($S$1:$S$6253),""),ROW(S1463))),"")</f>
        <v/>
      </c>
      <c r="U1465" t="s">
        <v>5082</v>
      </c>
      <c r="V1465">
        <v>541605</v>
      </c>
    </row>
    <row r="1466" spans="13:22" ht="12.75" customHeight="1">
      <c r="M1466" s="361">
        <f>IF(ISNUMBER(SEARCH(ZAKL_DATA!$B$29,N1466)),MAX($M$2:M1465)+1,0)</f>
        <v>0</v>
      </c>
      <c r="N1466" s="343"/>
      <c r="O1466" s="341"/>
      <c r="P1466" s="362"/>
      <c r="Q1466" s="345" t="str">
        <f>IFERROR(VLOOKUP(ROWS($Q$3:Q1466),$M$3:$N$1699,2,0),"")</f>
        <v/>
      </c>
      <c r="S1466" t="str">
        <f>IF(ISNUMBER(SEARCH(ZAKL_DATA!$B$18,FU!$U1466)),U1466,"")</f>
        <v/>
      </c>
      <c r="T1466" t="str">
        <f t="array" ref="T1466">IFERROR(INDEX($S$3:$S$6255,SMALL(IF(ISNUMBER(SEARCH("",$S$3:$S$6255)),ROW($S$1:$S$6253),""),ROW(S1464))),"")</f>
        <v/>
      </c>
      <c r="U1466" t="s">
        <v>5083</v>
      </c>
      <c r="V1466">
        <v>541613</v>
      </c>
    </row>
    <row r="1467" spans="13:22" ht="12.75" customHeight="1">
      <c r="M1467" s="361">
        <f>IF(ISNUMBER(SEARCH(ZAKL_DATA!$B$29,N1467)),MAX($M$2:M1466)+1,0)</f>
        <v>0</v>
      </c>
      <c r="N1467" s="343"/>
      <c r="O1467" s="341"/>
      <c r="P1467" s="362"/>
      <c r="Q1467" s="345" t="str">
        <f>IFERROR(VLOOKUP(ROWS($Q$3:Q1467),$M$3:$N$1699,2,0),"")</f>
        <v/>
      </c>
      <c r="S1467" t="str">
        <f>IF(ISNUMBER(SEARCH(ZAKL_DATA!$B$18,FU!$U1467)),U1467,"")</f>
        <v/>
      </c>
      <c r="T1467" t="str">
        <f t="array" ref="T1467">IFERROR(INDEX($S$3:$S$6255,SMALL(IF(ISNUMBER(SEARCH("",$S$3:$S$6255)),ROW($S$1:$S$6253),""),ROW(S1465))),"")</f>
        <v/>
      </c>
      <c r="U1467" t="s">
        <v>5083</v>
      </c>
      <c r="V1467">
        <v>541621</v>
      </c>
    </row>
    <row r="1468" spans="13:22" ht="12.75" customHeight="1">
      <c r="M1468" s="361">
        <f>IF(ISNUMBER(SEARCH(ZAKL_DATA!$B$29,N1468)),MAX($M$2:M1467)+1,0)</f>
        <v>0</v>
      </c>
      <c r="N1468" s="343"/>
      <c r="O1468" s="341"/>
      <c r="P1468" s="362"/>
      <c r="Q1468" s="345" t="str">
        <f>IFERROR(VLOOKUP(ROWS($Q$3:Q1468),$M$3:$N$1699,2,0),"")</f>
        <v/>
      </c>
      <c r="S1468" t="str">
        <f>IF(ISNUMBER(SEARCH(ZAKL_DATA!$B$18,FU!$U1468)),U1468,"")</f>
        <v/>
      </c>
      <c r="T1468" t="str">
        <f t="array" ref="T1468">IFERROR(INDEX($S$3:$S$6255,SMALL(IF(ISNUMBER(SEARCH("",$S$3:$S$6255)),ROW($S$1:$S$6253),""),ROW(S1466))),"")</f>
        <v/>
      </c>
      <c r="U1468" t="s">
        <v>5084</v>
      </c>
      <c r="V1468">
        <v>541630</v>
      </c>
    </row>
    <row r="1469" spans="13:22" ht="12.75" customHeight="1">
      <c r="M1469" s="361">
        <f>IF(ISNUMBER(SEARCH(ZAKL_DATA!$B$29,N1469)),MAX($M$2:M1468)+1,0)</f>
        <v>0</v>
      </c>
      <c r="N1469" s="343"/>
      <c r="O1469" s="341"/>
      <c r="P1469" s="362"/>
      <c r="Q1469" s="345" t="str">
        <f>IFERROR(VLOOKUP(ROWS($Q$3:Q1469),$M$3:$N$1699,2,0),"")</f>
        <v/>
      </c>
      <c r="S1469" t="str">
        <f>IF(ISNUMBER(SEARCH(ZAKL_DATA!$B$18,FU!$U1469)),U1469,"")</f>
        <v/>
      </c>
      <c r="T1469" t="str">
        <f t="array" ref="T1469">IFERROR(INDEX($S$3:$S$6255,SMALL(IF(ISNUMBER(SEARCH("",$S$3:$S$6255)),ROW($S$1:$S$6253),""),ROW(S1467))),"")</f>
        <v/>
      </c>
      <c r="U1469" t="s">
        <v>5085</v>
      </c>
      <c r="V1469">
        <v>541648</v>
      </c>
    </row>
    <row r="1470" spans="13:22" ht="12.75" customHeight="1">
      <c r="M1470" s="361">
        <f>IF(ISNUMBER(SEARCH(ZAKL_DATA!$B$29,N1470)),MAX($M$2:M1469)+1,0)</f>
        <v>0</v>
      </c>
      <c r="N1470" s="343"/>
      <c r="O1470" s="341"/>
      <c r="P1470" s="362"/>
      <c r="Q1470" s="345" t="str">
        <f>IFERROR(VLOOKUP(ROWS($Q$3:Q1470),$M$3:$N$1699,2,0),"")</f>
        <v/>
      </c>
      <c r="S1470" t="str">
        <f>IF(ISNUMBER(SEARCH(ZAKL_DATA!$B$18,FU!$U1470)),U1470,"")</f>
        <v/>
      </c>
      <c r="T1470" t="str">
        <f t="array" ref="T1470">IFERROR(INDEX($S$3:$S$6255,SMALL(IF(ISNUMBER(SEARCH("",$S$3:$S$6255)),ROW($S$1:$S$6253),""),ROW(S1468))),"")</f>
        <v/>
      </c>
      <c r="U1470" t="s">
        <v>5086</v>
      </c>
      <c r="V1470">
        <v>541656</v>
      </c>
    </row>
    <row r="1471" spans="13:22" ht="12.75" customHeight="1">
      <c r="M1471" s="361">
        <f>IF(ISNUMBER(SEARCH(ZAKL_DATA!$B$29,N1471)),MAX($M$2:M1470)+1,0)</f>
        <v>0</v>
      </c>
      <c r="N1471" s="343"/>
      <c r="O1471" s="341"/>
      <c r="P1471" s="362"/>
      <c r="Q1471" s="345" t="str">
        <f>IFERROR(VLOOKUP(ROWS($Q$3:Q1471),$M$3:$N$1699,2,0),"")</f>
        <v/>
      </c>
      <c r="S1471" t="str">
        <f>IF(ISNUMBER(SEARCH(ZAKL_DATA!$B$18,FU!$U1471)),U1471,"")</f>
        <v/>
      </c>
      <c r="T1471" t="str">
        <f t="array" ref="T1471">IFERROR(INDEX($S$3:$S$6255,SMALL(IF(ISNUMBER(SEARCH("",$S$3:$S$6255)),ROW($S$1:$S$6253),""),ROW(S1469))),"")</f>
        <v/>
      </c>
      <c r="U1471" t="s">
        <v>5087</v>
      </c>
      <c r="V1471">
        <v>541664</v>
      </c>
    </row>
    <row r="1472" spans="13:22" ht="12.75" customHeight="1">
      <c r="M1472" s="361">
        <f>IF(ISNUMBER(SEARCH(ZAKL_DATA!$B$29,N1472)),MAX($M$2:M1471)+1,0)</f>
        <v>0</v>
      </c>
      <c r="N1472" s="343"/>
      <c r="O1472" s="341"/>
      <c r="P1472" s="362"/>
      <c r="Q1472" s="345" t="str">
        <f>IFERROR(VLOOKUP(ROWS($Q$3:Q1472),$M$3:$N$1699,2,0),"")</f>
        <v/>
      </c>
      <c r="S1472" t="str">
        <f>IF(ISNUMBER(SEARCH(ZAKL_DATA!$B$18,FU!$U1472)),U1472,"")</f>
        <v/>
      </c>
      <c r="T1472" t="str">
        <f t="array" ref="T1472">IFERROR(INDEX($S$3:$S$6255,SMALL(IF(ISNUMBER(SEARCH("",$S$3:$S$6255)),ROW($S$1:$S$6253),""),ROW(S1470))),"")</f>
        <v/>
      </c>
      <c r="U1472" t="s">
        <v>5088</v>
      </c>
      <c r="V1472">
        <v>541672</v>
      </c>
    </row>
    <row r="1473" spans="13:22" ht="12.75" customHeight="1">
      <c r="M1473" s="361">
        <f>IF(ISNUMBER(SEARCH(ZAKL_DATA!$B$29,N1473)),MAX($M$2:M1472)+1,0)</f>
        <v>0</v>
      </c>
      <c r="N1473" s="343"/>
      <c r="O1473" s="341"/>
      <c r="P1473" s="362"/>
      <c r="Q1473" s="345" t="str">
        <f>IFERROR(VLOOKUP(ROWS($Q$3:Q1473),$M$3:$N$1699,2,0),"")</f>
        <v/>
      </c>
      <c r="S1473" t="str">
        <f>IF(ISNUMBER(SEARCH(ZAKL_DATA!$B$18,FU!$U1473)),U1473,"")</f>
        <v/>
      </c>
      <c r="T1473" t="str">
        <f t="array" ref="T1473">IFERROR(INDEX($S$3:$S$6255,SMALL(IF(ISNUMBER(SEARCH("",$S$3:$S$6255)),ROW($S$1:$S$6253),""),ROW(S1471))),"")</f>
        <v/>
      </c>
      <c r="U1473" t="s">
        <v>5089</v>
      </c>
      <c r="V1473">
        <v>541681</v>
      </c>
    </row>
    <row r="1474" spans="13:22" ht="12.75" customHeight="1">
      <c r="M1474" s="361">
        <f>IF(ISNUMBER(SEARCH(ZAKL_DATA!$B$29,N1474)),MAX($M$2:M1473)+1,0)</f>
        <v>0</v>
      </c>
      <c r="N1474" s="343"/>
      <c r="O1474" s="341"/>
      <c r="P1474" s="362"/>
      <c r="Q1474" s="345" t="str">
        <f>IFERROR(VLOOKUP(ROWS($Q$3:Q1474),$M$3:$N$1699,2,0),"")</f>
        <v/>
      </c>
      <c r="S1474" t="str">
        <f>IF(ISNUMBER(SEARCH(ZAKL_DATA!$B$18,FU!$U1474)),U1474,"")</f>
        <v/>
      </c>
      <c r="T1474" t="str">
        <f t="array" ref="T1474">IFERROR(INDEX($S$3:$S$6255,SMALL(IF(ISNUMBER(SEARCH("",$S$3:$S$6255)),ROW($S$1:$S$6253),""),ROW(S1472))),"")</f>
        <v/>
      </c>
      <c r="U1474" t="s">
        <v>5089</v>
      </c>
      <c r="V1474">
        <v>541699</v>
      </c>
    </row>
    <row r="1475" spans="13:22" ht="12.75" customHeight="1">
      <c r="M1475" s="361">
        <f>IF(ISNUMBER(SEARCH(ZAKL_DATA!$B$29,N1475)),MAX($M$2:M1474)+1,0)</f>
        <v>0</v>
      </c>
      <c r="N1475" s="343"/>
      <c r="O1475" s="341"/>
      <c r="P1475" s="362"/>
      <c r="Q1475" s="345" t="str">
        <f>IFERROR(VLOOKUP(ROWS($Q$3:Q1475),$M$3:$N$1699,2,0),"")</f>
        <v/>
      </c>
      <c r="S1475" t="str">
        <f>IF(ISNUMBER(SEARCH(ZAKL_DATA!$B$18,FU!$U1475)),U1475,"")</f>
        <v/>
      </c>
      <c r="T1475" t="str">
        <f t="array" ref="T1475">IFERROR(INDEX($S$3:$S$6255,SMALL(IF(ISNUMBER(SEARCH("",$S$3:$S$6255)),ROW($S$1:$S$6253),""),ROW(S1473))),"")</f>
        <v/>
      </c>
      <c r="U1475" t="s">
        <v>5089</v>
      </c>
      <c r="V1475">
        <v>541702</v>
      </c>
    </row>
    <row r="1476" spans="13:22" ht="12.75" customHeight="1">
      <c r="M1476" s="361">
        <f>IF(ISNUMBER(SEARCH(ZAKL_DATA!$B$29,N1476)),MAX($M$2:M1475)+1,0)</f>
        <v>0</v>
      </c>
      <c r="N1476" s="343"/>
      <c r="O1476" s="341"/>
      <c r="P1476" s="362"/>
      <c r="Q1476" s="345" t="str">
        <f>IFERROR(VLOOKUP(ROWS($Q$3:Q1476),$M$3:$N$1699,2,0),"")</f>
        <v/>
      </c>
      <c r="S1476" t="str">
        <f>IF(ISNUMBER(SEARCH(ZAKL_DATA!$B$18,FU!$U1476)),U1476,"")</f>
        <v/>
      </c>
      <c r="T1476" t="str">
        <f t="array" ref="T1476">IFERROR(INDEX($S$3:$S$6255,SMALL(IF(ISNUMBER(SEARCH("",$S$3:$S$6255)),ROW($S$1:$S$6253),""),ROW(S1474))),"")</f>
        <v/>
      </c>
      <c r="U1476" t="s">
        <v>5089</v>
      </c>
      <c r="V1476">
        <v>541711</v>
      </c>
    </row>
    <row r="1477" spans="13:22" ht="12.75" customHeight="1">
      <c r="M1477" s="361">
        <f>IF(ISNUMBER(SEARCH(ZAKL_DATA!$B$29,N1477)),MAX($M$2:M1476)+1,0)</f>
        <v>0</v>
      </c>
      <c r="N1477" s="343"/>
      <c r="O1477" s="341"/>
      <c r="P1477" s="362"/>
      <c r="Q1477" s="345" t="str">
        <f>IFERROR(VLOOKUP(ROWS($Q$3:Q1477),$M$3:$N$1699,2,0),"")</f>
        <v/>
      </c>
      <c r="S1477" t="str">
        <f>IF(ISNUMBER(SEARCH(ZAKL_DATA!$B$18,FU!$U1477)),U1477,"")</f>
        <v/>
      </c>
      <c r="T1477" t="str">
        <f t="array" ref="T1477">IFERROR(INDEX($S$3:$S$6255,SMALL(IF(ISNUMBER(SEARCH("",$S$3:$S$6255)),ROW($S$1:$S$6253),""),ROW(S1475))),"")</f>
        <v/>
      </c>
      <c r="U1477" t="s">
        <v>5089</v>
      </c>
      <c r="V1477">
        <v>541729</v>
      </c>
    </row>
    <row r="1478" spans="13:22" ht="12.75" customHeight="1">
      <c r="M1478" s="361">
        <f>IF(ISNUMBER(SEARCH(ZAKL_DATA!$B$29,N1478)),MAX($M$2:M1477)+1,0)</f>
        <v>0</v>
      </c>
      <c r="N1478" s="343"/>
      <c r="O1478" s="341"/>
      <c r="P1478" s="362"/>
      <c r="Q1478" s="345" t="str">
        <f>IFERROR(VLOOKUP(ROWS($Q$3:Q1478),$M$3:$N$1699,2,0),"")</f>
        <v/>
      </c>
      <c r="S1478" t="str">
        <f>IF(ISNUMBER(SEARCH(ZAKL_DATA!$B$18,FU!$U1478)),U1478,"")</f>
        <v/>
      </c>
      <c r="T1478" t="str">
        <f t="array" ref="T1478">IFERROR(INDEX($S$3:$S$6255,SMALL(IF(ISNUMBER(SEARCH("",$S$3:$S$6255)),ROW($S$1:$S$6253),""),ROW(S1476))),"")</f>
        <v/>
      </c>
      <c r="U1478" t="s">
        <v>5089</v>
      </c>
      <c r="V1478">
        <v>541737</v>
      </c>
    </row>
    <row r="1479" spans="13:22" ht="12.75" customHeight="1">
      <c r="M1479" s="361">
        <f>IF(ISNUMBER(SEARCH(ZAKL_DATA!$B$29,N1479)),MAX($M$2:M1478)+1,0)</f>
        <v>0</v>
      </c>
      <c r="N1479" s="343"/>
      <c r="O1479" s="341"/>
      <c r="P1479" s="362"/>
      <c r="Q1479" s="345" t="str">
        <f>IFERROR(VLOOKUP(ROWS($Q$3:Q1479),$M$3:$N$1699,2,0),"")</f>
        <v/>
      </c>
      <c r="S1479" t="str">
        <f>IF(ISNUMBER(SEARCH(ZAKL_DATA!$B$18,FU!$U1479)),U1479,"")</f>
        <v/>
      </c>
      <c r="T1479" t="str">
        <f t="array" ref="T1479">IFERROR(INDEX($S$3:$S$6255,SMALL(IF(ISNUMBER(SEARCH("",$S$3:$S$6255)),ROW($S$1:$S$6253),""),ROW(S1477))),"")</f>
        <v/>
      </c>
      <c r="U1479" t="s">
        <v>5090</v>
      </c>
      <c r="V1479">
        <v>541745</v>
      </c>
    </row>
    <row r="1480" spans="13:22" ht="12.75" customHeight="1">
      <c r="M1480" s="361">
        <f>IF(ISNUMBER(SEARCH(ZAKL_DATA!$B$29,N1480)),MAX($M$2:M1479)+1,0)</f>
        <v>0</v>
      </c>
      <c r="N1480" s="343"/>
      <c r="O1480" s="341"/>
      <c r="P1480" s="362"/>
      <c r="Q1480" s="345" t="str">
        <f>IFERROR(VLOOKUP(ROWS($Q$3:Q1480),$M$3:$N$1699,2,0),"")</f>
        <v/>
      </c>
      <c r="S1480" t="str">
        <f>IF(ISNUMBER(SEARCH(ZAKL_DATA!$B$18,FU!$U1480)),U1480,"")</f>
        <v/>
      </c>
      <c r="T1480" t="str">
        <f t="array" ref="T1480">IFERROR(INDEX($S$3:$S$6255,SMALL(IF(ISNUMBER(SEARCH("",$S$3:$S$6255)),ROW($S$1:$S$6253),""),ROW(S1478))),"")</f>
        <v/>
      </c>
      <c r="U1480" t="s">
        <v>5091</v>
      </c>
      <c r="V1480">
        <v>541753</v>
      </c>
    </row>
    <row r="1481" spans="13:22" ht="12.75" customHeight="1">
      <c r="M1481" s="361">
        <f>IF(ISNUMBER(SEARCH(ZAKL_DATA!$B$29,N1481)),MAX($M$2:M1480)+1,0)</f>
        <v>0</v>
      </c>
      <c r="N1481" s="343"/>
      <c r="O1481" s="341"/>
      <c r="P1481" s="362"/>
      <c r="Q1481" s="345" t="str">
        <f>IFERROR(VLOOKUP(ROWS($Q$3:Q1481),$M$3:$N$1699,2,0),"")</f>
        <v/>
      </c>
      <c r="S1481" t="str">
        <f>IF(ISNUMBER(SEARCH(ZAKL_DATA!$B$18,FU!$U1481)),U1481,"")</f>
        <v/>
      </c>
      <c r="T1481" t="str">
        <f t="array" ref="T1481">IFERROR(INDEX($S$3:$S$6255,SMALL(IF(ISNUMBER(SEARCH("",$S$3:$S$6255)),ROW($S$1:$S$6253),""),ROW(S1479))),"")</f>
        <v/>
      </c>
      <c r="U1481" t="s">
        <v>5092</v>
      </c>
      <c r="V1481">
        <v>541761</v>
      </c>
    </row>
    <row r="1482" spans="13:22" ht="12.75" customHeight="1">
      <c r="M1482" s="361">
        <f>IF(ISNUMBER(SEARCH(ZAKL_DATA!$B$29,N1482)),MAX($M$2:M1481)+1,0)</f>
        <v>0</v>
      </c>
      <c r="N1482" s="343"/>
      <c r="O1482" s="341"/>
      <c r="P1482" s="362"/>
      <c r="Q1482" s="345" t="str">
        <f>IFERROR(VLOOKUP(ROWS($Q$3:Q1482),$M$3:$N$1699,2,0),"")</f>
        <v/>
      </c>
      <c r="S1482" t="str">
        <f>IF(ISNUMBER(SEARCH(ZAKL_DATA!$B$18,FU!$U1482)),U1482,"")</f>
        <v/>
      </c>
      <c r="T1482" t="str">
        <f t="array" ref="T1482">IFERROR(INDEX($S$3:$S$6255,SMALL(IF(ISNUMBER(SEARCH("",$S$3:$S$6255)),ROW($S$1:$S$6253),""),ROW(S1480))),"")</f>
        <v/>
      </c>
      <c r="U1482" t="s">
        <v>5093</v>
      </c>
      <c r="V1482">
        <v>541770</v>
      </c>
    </row>
    <row r="1483" spans="13:22" ht="12.75" customHeight="1">
      <c r="M1483" s="361">
        <f>IF(ISNUMBER(SEARCH(ZAKL_DATA!$B$29,N1483)),MAX($M$2:M1482)+1,0)</f>
        <v>0</v>
      </c>
      <c r="N1483" s="343"/>
      <c r="O1483" s="341"/>
      <c r="P1483" s="362"/>
      <c r="Q1483" s="345" t="str">
        <f>IFERROR(VLOOKUP(ROWS($Q$3:Q1483),$M$3:$N$1699,2,0),"")</f>
        <v/>
      </c>
      <c r="S1483" t="str">
        <f>IF(ISNUMBER(SEARCH(ZAKL_DATA!$B$18,FU!$U1483)),U1483,"")</f>
        <v/>
      </c>
      <c r="T1483" t="str">
        <f t="array" ref="T1483">IFERROR(INDEX($S$3:$S$6255,SMALL(IF(ISNUMBER(SEARCH("",$S$3:$S$6255)),ROW($S$1:$S$6253),""),ROW(S1481))),"")</f>
        <v/>
      </c>
      <c r="U1483" t="s">
        <v>5093</v>
      </c>
      <c r="V1483">
        <v>541788</v>
      </c>
    </row>
    <row r="1484" spans="13:22" ht="12.75" customHeight="1">
      <c r="M1484" s="361">
        <f>IF(ISNUMBER(SEARCH(ZAKL_DATA!$B$29,N1484)),MAX($M$2:M1483)+1,0)</f>
        <v>0</v>
      </c>
      <c r="N1484" s="343"/>
      <c r="O1484" s="341"/>
      <c r="P1484" s="362"/>
      <c r="Q1484" s="345" t="str">
        <f>IFERROR(VLOOKUP(ROWS($Q$3:Q1484),$M$3:$N$1699,2,0),"")</f>
        <v/>
      </c>
      <c r="S1484" t="str">
        <f>IF(ISNUMBER(SEARCH(ZAKL_DATA!$B$18,FU!$U1484)),U1484,"")</f>
        <v/>
      </c>
      <c r="T1484" t="str">
        <f t="array" ref="T1484">IFERROR(INDEX($S$3:$S$6255,SMALL(IF(ISNUMBER(SEARCH("",$S$3:$S$6255)),ROW($S$1:$S$6253),""),ROW(S1482))),"")</f>
        <v/>
      </c>
      <c r="U1484" t="s">
        <v>5093</v>
      </c>
      <c r="V1484">
        <v>541796</v>
      </c>
    </row>
    <row r="1485" spans="13:22" ht="12.75" customHeight="1">
      <c r="M1485" s="361">
        <f>IF(ISNUMBER(SEARCH(ZAKL_DATA!$B$29,N1485)),MAX($M$2:M1484)+1,0)</f>
        <v>0</v>
      </c>
      <c r="N1485" s="343"/>
      <c r="O1485" s="341"/>
      <c r="P1485" s="362"/>
      <c r="Q1485" s="345" t="str">
        <f>IFERROR(VLOOKUP(ROWS($Q$3:Q1485),$M$3:$N$1699,2,0),"")</f>
        <v/>
      </c>
      <c r="S1485" t="str">
        <f>IF(ISNUMBER(SEARCH(ZAKL_DATA!$B$18,FU!$U1485)),U1485,"")</f>
        <v/>
      </c>
      <c r="T1485" t="str">
        <f t="array" ref="T1485">IFERROR(INDEX($S$3:$S$6255,SMALL(IF(ISNUMBER(SEARCH("",$S$3:$S$6255)),ROW($S$1:$S$6253),""),ROW(S1483))),"")</f>
        <v/>
      </c>
      <c r="U1485" t="s">
        <v>5093</v>
      </c>
      <c r="V1485">
        <v>541800</v>
      </c>
    </row>
    <row r="1486" spans="13:22" ht="12.75" customHeight="1">
      <c r="M1486" s="361">
        <f>IF(ISNUMBER(SEARCH(ZAKL_DATA!$B$29,N1486)),MAX($M$2:M1485)+1,0)</f>
        <v>0</v>
      </c>
      <c r="N1486" s="343"/>
      <c r="O1486" s="341"/>
      <c r="P1486" s="362"/>
      <c r="Q1486" s="345" t="str">
        <f>IFERROR(VLOOKUP(ROWS($Q$3:Q1486),$M$3:$N$1699,2,0),"")</f>
        <v/>
      </c>
      <c r="S1486" t="str">
        <f>IF(ISNUMBER(SEARCH(ZAKL_DATA!$B$18,FU!$U1486)),U1486,"")</f>
        <v/>
      </c>
      <c r="T1486" t="str">
        <f t="array" ref="T1486">IFERROR(INDEX($S$3:$S$6255,SMALL(IF(ISNUMBER(SEARCH("",$S$3:$S$6255)),ROW($S$1:$S$6253),""),ROW(S1484))),"")</f>
        <v/>
      </c>
      <c r="U1486" t="s">
        <v>5093</v>
      </c>
      <c r="V1486">
        <v>541818</v>
      </c>
    </row>
    <row r="1487" spans="13:22" ht="12.75" customHeight="1">
      <c r="M1487" s="361">
        <f>IF(ISNUMBER(SEARCH(ZAKL_DATA!$B$29,N1487)),MAX($M$2:M1486)+1,0)</f>
        <v>0</v>
      </c>
      <c r="N1487" s="343"/>
      <c r="O1487" s="341"/>
      <c r="P1487" s="362"/>
      <c r="Q1487" s="345" t="str">
        <f>IFERROR(VLOOKUP(ROWS($Q$3:Q1487),$M$3:$N$1699,2,0),"")</f>
        <v/>
      </c>
      <c r="S1487" t="str">
        <f>IF(ISNUMBER(SEARCH(ZAKL_DATA!$B$18,FU!$U1487)),U1487,"")</f>
        <v/>
      </c>
      <c r="T1487" t="str">
        <f t="array" ref="T1487">IFERROR(INDEX($S$3:$S$6255,SMALL(IF(ISNUMBER(SEARCH("",$S$3:$S$6255)),ROW($S$1:$S$6253),""),ROW(S1485))),"")</f>
        <v/>
      </c>
      <c r="U1487" t="s">
        <v>5094</v>
      </c>
      <c r="V1487">
        <v>541826</v>
      </c>
    </row>
    <row r="1488" spans="13:22" ht="12.75" customHeight="1">
      <c r="M1488" s="361">
        <f>IF(ISNUMBER(SEARCH(ZAKL_DATA!$B$29,N1488)),MAX($M$2:M1487)+1,0)</f>
        <v>0</v>
      </c>
      <c r="N1488" s="343"/>
      <c r="O1488" s="341"/>
      <c r="P1488" s="362"/>
      <c r="Q1488" s="345" t="str">
        <f>IFERROR(VLOOKUP(ROWS($Q$3:Q1488),$M$3:$N$1699,2,0),"")</f>
        <v/>
      </c>
      <c r="S1488" t="str">
        <f>IF(ISNUMBER(SEARCH(ZAKL_DATA!$B$18,FU!$U1488)),U1488,"")</f>
        <v/>
      </c>
      <c r="T1488" t="str">
        <f t="array" ref="T1488">IFERROR(INDEX($S$3:$S$6255,SMALL(IF(ISNUMBER(SEARCH("",$S$3:$S$6255)),ROW($S$1:$S$6253),""),ROW(S1486))),"")</f>
        <v/>
      </c>
      <c r="U1488" t="s">
        <v>5094</v>
      </c>
      <c r="V1488">
        <v>541834</v>
      </c>
    </row>
    <row r="1489" spans="13:22" ht="12.75" customHeight="1">
      <c r="M1489" s="361">
        <f>IF(ISNUMBER(SEARCH(ZAKL_DATA!$B$29,N1489)),MAX($M$2:M1488)+1,0)</f>
        <v>0</v>
      </c>
      <c r="N1489" s="343"/>
      <c r="O1489" s="341"/>
      <c r="P1489" s="362"/>
      <c r="Q1489" s="345" t="str">
        <f>IFERROR(VLOOKUP(ROWS($Q$3:Q1489),$M$3:$N$1699,2,0),"")</f>
        <v/>
      </c>
      <c r="S1489" t="str">
        <f>IF(ISNUMBER(SEARCH(ZAKL_DATA!$B$18,FU!$U1489)),U1489,"")</f>
        <v/>
      </c>
      <c r="T1489" t="str">
        <f t="array" ref="T1489">IFERROR(INDEX($S$3:$S$6255,SMALL(IF(ISNUMBER(SEARCH("",$S$3:$S$6255)),ROW($S$1:$S$6253),""),ROW(S1487))),"")</f>
        <v/>
      </c>
      <c r="U1489" t="s">
        <v>5095</v>
      </c>
      <c r="V1489">
        <v>541842</v>
      </c>
    </row>
    <row r="1490" spans="13:22" ht="12.75" customHeight="1">
      <c r="M1490" s="361">
        <f>IF(ISNUMBER(SEARCH(ZAKL_DATA!$B$29,N1490)),MAX($M$2:M1489)+1,0)</f>
        <v>0</v>
      </c>
      <c r="N1490" s="343"/>
      <c r="O1490" s="341"/>
      <c r="P1490" s="362"/>
      <c r="Q1490" s="345" t="str">
        <f>IFERROR(VLOOKUP(ROWS($Q$3:Q1490),$M$3:$N$1699,2,0),"")</f>
        <v/>
      </c>
      <c r="S1490" t="str">
        <f>IF(ISNUMBER(SEARCH(ZAKL_DATA!$B$18,FU!$U1490)),U1490,"")</f>
        <v/>
      </c>
      <c r="T1490" t="str">
        <f t="array" ref="T1490">IFERROR(INDEX($S$3:$S$6255,SMALL(IF(ISNUMBER(SEARCH("",$S$3:$S$6255)),ROW($S$1:$S$6253),""),ROW(S1488))),"")</f>
        <v/>
      </c>
      <c r="U1490" t="s">
        <v>5095</v>
      </c>
      <c r="V1490">
        <v>541851</v>
      </c>
    </row>
    <row r="1491" spans="13:22" ht="12.75" customHeight="1">
      <c r="M1491" s="361">
        <f>IF(ISNUMBER(SEARCH(ZAKL_DATA!$B$29,N1491)),MAX($M$2:M1490)+1,0)</f>
        <v>0</v>
      </c>
      <c r="N1491" s="343"/>
      <c r="O1491" s="341"/>
      <c r="P1491" s="362"/>
      <c r="Q1491" s="345" t="str">
        <f>IFERROR(VLOOKUP(ROWS($Q$3:Q1491),$M$3:$N$1699,2,0),"")</f>
        <v/>
      </c>
      <c r="S1491" t="str">
        <f>IF(ISNUMBER(SEARCH(ZAKL_DATA!$B$18,FU!$U1491)),U1491,"")</f>
        <v/>
      </c>
      <c r="T1491" t="str">
        <f t="array" ref="T1491">IFERROR(INDEX($S$3:$S$6255,SMALL(IF(ISNUMBER(SEARCH("",$S$3:$S$6255)),ROW($S$1:$S$6253),""),ROW(S1489))),"")</f>
        <v/>
      </c>
      <c r="U1491" t="s">
        <v>5096</v>
      </c>
      <c r="V1491">
        <v>541869</v>
      </c>
    </row>
    <row r="1492" spans="13:22" ht="12.75" customHeight="1">
      <c r="M1492" s="361">
        <f>IF(ISNUMBER(SEARCH(ZAKL_DATA!$B$29,N1492)),MAX($M$2:M1491)+1,0)</f>
        <v>0</v>
      </c>
      <c r="N1492" s="343"/>
      <c r="O1492" s="341"/>
      <c r="P1492" s="362"/>
      <c r="Q1492" s="345" t="str">
        <f>IFERROR(VLOOKUP(ROWS($Q$3:Q1492),$M$3:$N$1699,2,0),"")</f>
        <v/>
      </c>
      <c r="S1492" t="str">
        <f>IF(ISNUMBER(SEARCH(ZAKL_DATA!$B$18,FU!$U1492)),U1492,"")</f>
        <v/>
      </c>
      <c r="T1492" t="str">
        <f t="array" ref="T1492">IFERROR(INDEX($S$3:$S$6255,SMALL(IF(ISNUMBER(SEARCH("",$S$3:$S$6255)),ROW($S$1:$S$6253),""),ROW(S1490))),"")</f>
        <v/>
      </c>
      <c r="U1492" t="s">
        <v>5097</v>
      </c>
      <c r="V1492">
        <v>541877</v>
      </c>
    </row>
    <row r="1493" spans="13:22" ht="12.75" customHeight="1">
      <c r="M1493" s="361">
        <f>IF(ISNUMBER(SEARCH(ZAKL_DATA!$B$29,N1493)),MAX($M$2:M1492)+1,0)</f>
        <v>0</v>
      </c>
      <c r="N1493" s="343"/>
      <c r="O1493" s="341"/>
      <c r="P1493" s="362"/>
      <c r="Q1493" s="345" t="str">
        <f>IFERROR(VLOOKUP(ROWS($Q$3:Q1493),$M$3:$N$1699,2,0),"")</f>
        <v/>
      </c>
      <c r="S1493" t="str">
        <f>IF(ISNUMBER(SEARCH(ZAKL_DATA!$B$18,FU!$U1493)),U1493,"")</f>
        <v/>
      </c>
      <c r="T1493" t="str">
        <f t="array" ref="T1493">IFERROR(INDEX($S$3:$S$6255,SMALL(IF(ISNUMBER(SEARCH("",$S$3:$S$6255)),ROW($S$1:$S$6253),""),ROW(S1491))),"")</f>
        <v/>
      </c>
      <c r="U1493" t="s">
        <v>5097</v>
      </c>
      <c r="V1493">
        <v>541885</v>
      </c>
    </row>
    <row r="1494" spans="13:22" ht="12.75" customHeight="1">
      <c r="M1494" s="361">
        <f>IF(ISNUMBER(SEARCH(ZAKL_DATA!$B$29,N1494)),MAX($M$2:M1493)+1,0)</f>
        <v>0</v>
      </c>
      <c r="N1494" s="343"/>
      <c r="O1494" s="341"/>
      <c r="P1494" s="362"/>
      <c r="Q1494" s="345" t="str">
        <f>IFERROR(VLOOKUP(ROWS($Q$3:Q1494),$M$3:$N$1699,2,0),"")</f>
        <v/>
      </c>
      <c r="S1494" t="str">
        <f>IF(ISNUMBER(SEARCH(ZAKL_DATA!$B$18,FU!$U1494)),U1494,"")</f>
        <v/>
      </c>
      <c r="T1494" t="str">
        <f t="array" ref="T1494">IFERROR(INDEX($S$3:$S$6255,SMALL(IF(ISNUMBER(SEARCH("",$S$3:$S$6255)),ROW($S$1:$S$6253),""),ROW(S1492))),"")</f>
        <v/>
      </c>
      <c r="U1494" t="s">
        <v>5097</v>
      </c>
      <c r="V1494">
        <v>541893</v>
      </c>
    </row>
    <row r="1495" spans="13:22" ht="12.75" customHeight="1">
      <c r="M1495" s="361">
        <f>IF(ISNUMBER(SEARCH(ZAKL_DATA!$B$29,N1495)),MAX($M$2:M1494)+1,0)</f>
        <v>0</v>
      </c>
      <c r="N1495" s="343"/>
      <c r="O1495" s="341"/>
      <c r="P1495" s="362"/>
      <c r="Q1495" s="345" t="str">
        <f>IFERROR(VLOOKUP(ROWS($Q$3:Q1495),$M$3:$N$1699,2,0),"")</f>
        <v/>
      </c>
      <c r="S1495" t="str">
        <f>IF(ISNUMBER(SEARCH(ZAKL_DATA!$B$18,FU!$U1495)),U1495,"")</f>
        <v/>
      </c>
      <c r="T1495" t="str">
        <f t="array" ref="T1495">IFERROR(INDEX($S$3:$S$6255,SMALL(IF(ISNUMBER(SEARCH("",$S$3:$S$6255)),ROW($S$1:$S$6253),""),ROW(S1493))),"")</f>
        <v/>
      </c>
      <c r="U1495" t="s">
        <v>5098</v>
      </c>
      <c r="V1495">
        <v>541907</v>
      </c>
    </row>
    <row r="1496" spans="13:22" ht="12.75" customHeight="1">
      <c r="M1496" s="361">
        <f>IF(ISNUMBER(SEARCH(ZAKL_DATA!$B$29,N1496)),MAX($M$2:M1495)+1,0)</f>
        <v>0</v>
      </c>
      <c r="N1496" s="343"/>
      <c r="O1496" s="341"/>
      <c r="P1496" s="362"/>
      <c r="Q1496" s="345" t="str">
        <f>IFERROR(VLOOKUP(ROWS($Q$3:Q1496),$M$3:$N$1699,2,0),"")</f>
        <v/>
      </c>
      <c r="S1496" t="str">
        <f>IF(ISNUMBER(SEARCH(ZAKL_DATA!$B$18,FU!$U1496)),U1496,"")</f>
        <v/>
      </c>
      <c r="T1496" t="str">
        <f t="array" ref="T1496">IFERROR(INDEX($S$3:$S$6255,SMALL(IF(ISNUMBER(SEARCH("",$S$3:$S$6255)),ROW($S$1:$S$6253),""),ROW(S1494))),"")</f>
        <v/>
      </c>
      <c r="U1496" t="s">
        <v>5099</v>
      </c>
      <c r="V1496">
        <v>541915</v>
      </c>
    </row>
    <row r="1497" spans="13:22" ht="12.75" customHeight="1">
      <c r="M1497" s="361">
        <f>IF(ISNUMBER(SEARCH(ZAKL_DATA!$B$29,N1497)),MAX($M$2:M1496)+1,0)</f>
        <v>0</v>
      </c>
      <c r="N1497" s="343"/>
      <c r="O1497" s="341"/>
      <c r="P1497" s="362"/>
      <c r="Q1497" s="345" t="str">
        <f>IFERROR(VLOOKUP(ROWS($Q$3:Q1497),$M$3:$N$1699,2,0),"")</f>
        <v/>
      </c>
      <c r="S1497" t="str">
        <f>IF(ISNUMBER(SEARCH(ZAKL_DATA!$B$18,FU!$U1497)),U1497,"")</f>
        <v/>
      </c>
      <c r="T1497" t="str">
        <f t="array" ref="T1497">IFERROR(INDEX($S$3:$S$6255,SMALL(IF(ISNUMBER(SEARCH("",$S$3:$S$6255)),ROW($S$1:$S$6253),""),ROW(S1495))),"")</f>
        <v/>
      </c>
      <c r="U1497" t="s">
        <v>5100</v>
      </c>
      <c r="V1497">
        <v>541923</v>
      </c>
    </row>
    <row r="1498" spans="13:22" ht="12.75" customHeight="1">
      <c r="M1498" s="361">
        <f>IF(ISNUMBER(SEARCH(ZAKL_DATA!$B$29,N1498)),MAX($M$2:M1497)+1,0)</f>
        <v>0</v>
      </c>
      <c r="N1498" s="343"/>
      <c r="O1498" s="341"/>
      <c r="P1498" s="362"/>
      <c r="Q1498" s="345" t="str">
        <f>IFERROR(VLOOKUP(ROWS($Q$3:Q1498),$M$3:$N$1699,2,0),"")</f>
        <v/>
      </c>
      <c r="S1498" t="str">
        <f>IF(ISNUMBER(SEARCH(ZAKL_DATA!$B$18,FU!$U1498)),U1498,"")</f>
        <v/>
      </c>
      <c r="T1498" t="str">
        <f t="array" ref="T1498">IFERROR(INDEX($S$3:$S$6255,SMALL(IF(ISNUMBER(SEARCH("",$S$3:$S$6255)),ROW($S$1:$S$6253),""),ROW(S1496))),"")</f>
        <v/>
      </c>
      <c r="U1498" t="s">
        <v>5101</v>
      </c>
      <c r="V1498">
        <v>541931</v>
      </c>
    </row>
    <row r="1499" spans="13:22" ht="12.75" customHeight="1">
      <c r="M1499" s="361">
        <f>IF(ISNUMBER(SEARCH(ZAKL_DATA!$B$29,N1499)),MAX($M$2:M1498)+1,0)</f>
        <v>0</v>
      </c>
      <c r="N1499" s="343"/>
      <c r="O1499" s="341"/>
      <c r="P1499" s="362"/>
      <c r="Q1499" s="345" t="str">
        <f>IFERROR(VLOOKUP(ROWS($Q$3:Q1499),$M$3:$N$1699,2,0),"")</f>
        <v/>
      </c>
      <c r="S1499" t="str">
        <f>IF(ISNUMBER(SEARCH(ZAKL_DATA!$B$18,FU!$U1499)),U1499,"")</f>
        <v/>
      </c>
      <c r="T1499" t="str">
        <f t="array" ref="T1499">IFERROR(INDEX($S$3:$S$6255,SMALL(IF(ISNUMBER(SEARCH("",$S$3:$S$6255)),ROW($S$1:$S$6253),""),ROW(S1497))),"")</f>
        <v/>
      </c>
      <c r="U1499" t="s">
        <v>5102</v>
      </c>
      <c r="V1499">
        <v>541940</v>
      </c>
    </row>
    <row r="1500" spans="13:22" ht="12.75" customHeight="1">
      <c r="M1500" s="361">
        <f>IF(ISNUMBER(SEARCH(ZAKL_DATA!$B$29,N1500)),MAX($M$2:M1499)+1,0)</f>
        <v>0</v>
      </c>
      <c r="N1500" s="343"/>
      <c r="O1500" s="341"/>
      <c r="P1500" s="362"/>
      <c r="Q1500" s="345" t="str">
        <f>IFERROR(VLOOKUP(ROWS($Q$3:Q1500),$M$3:$N$1699,2,0),"")</f>
        <v/>
      </c>
      <c r="S1500" t="str">
        <f>IF(ISNUMBER(SEARCH(ZAKL_DATA!$B$18,FU!$U1500)),U1500,"")</f>
        <v/>
      </c>
      <c r="T1500" t="str">
        <f t="array" ref="T1500">IFERROR(INDEX($S$3:$S$6255,SMALL(IF(ISNUMBER(SEARCH("",$S$3:$S$6255)),ROW($S$1:$S$6253),""),ROW(S1498))),"")</f>
        <v/>
      </c>
      <c r="U1500" t="s">
        <v>5103</v>
      </c>
      <c r="V1500">
        <v>541958</v>
      </c>
    </row>
    <row r="1501" spans="13:22" ht="12.75" customHeight="1">
      <c r="M1501" s="361">
        <f>IF(ISNUMBER(SEARCH(ZAKL_DATA!$B$29,N1501)),MAX($M$2:M1500)+1,0)</f>
        <v>0</v>
      </c>
      <c r="N1501" s="343"/>
      <c r="O1501" s="341"/>
      <c r="P1501" s="362"/>
      <c r="Q1501" s="345" t="str">
        <f>IFERROR(VLOOKUP(ROWS($Q$3:Q1501),$M$3:$N$1699,2,0),"")</f>
        <v/>
      </c>
      <c r="S1501" t="str">
        <f>IF(ISNUMBER(SEARCH(ZAKL_DATA!$B$18,FU!$U1501)),U1501,"")</f>
        <v/>
      </c>
      <c r="T1501" t="str">
        <f t="array" ref="T1501">IFERROR(INDEX($S$3:$S$6255,SMALL(IF(ISNUMBER(SEARCH("",$S$3:$S$6255)),ROW($S$1:$S$6253),""),ROW(S1499))),"")</f>
        <v/>
      </c>
      <c r="U1501" t="s">
        <v>5104</v>
      </c>
      <c r="V1501">
        <v>541966</v>
      </c>
    </row>
    <row r="1502" spans="13:22" ht="12.75" customHeight="1">
      <c r="M1502" s="361">
        <f>IF(ISNUMBER(SEARCH(ZAKL_DATA!$B$29,N1502)),MAX($M$2:M1501)+1,0)</f>
        <v>0</v>
      </c>
      <c r="N1502" s="343"/>
      <c r="O1502" s="341"/>
      <c r="P1502" s="362"/>
      <c r="Q1502" s="345" t="str">
        <f>IFERROR(VLOOKUP(ROWS($Q$3:Q1502),$M$3:$N$1699,2,0),"")</f>
        <v/>
      </c>
      <c r="S1502" t="str">
        <f>IF(ISNUMBER(SEARCH(ZAKL_DATA!$B$18,FU!$U1502)),U1502,"")</f>
        <v/>
      </c>
      <c r="T1502" t="str">
        <f t="array" ref="T1502">IFERROR(INDEX($S$3:$S$6255,SMALL(IF(ISNUMBER(SEARCH("",$S$3:$S$6255)),ROW($S$1:$S$6253),""),ROW(S1500))),"")</f>
        <v/>
      </c>
      <c r="U1502" t="s">
        <v>5105</v>
      </c>
      <c r="V1502">
        <v>541974</v>
      </c>
    </row>
    <row r="1503" spans="13:22" ht="12.75" customHeight="1">
      <c r="M1503" s="361">
        <f>IF(ISNUMBER(SEARCH(ZAKL_DATA!$B$29,N1503)),MAX($M$2:M1502)+1,0)</f>
        <v>0</v>
      </c>
      <c r="N1503" s="343"/>
      <c r="O1503" s="341"/>
      <c r="P1503" s="362"/>
      <c r="Q1503" s="345" t="str">
        <f>IFERROR(VLOOKUP(ROWS($Q$3:Q1503),$M$3:$N$1699,2,0),"")</f>
        <v/>
      </c>
      <c r="S1503" t="str">
        <f>IF(ISNUMBER(SEARCH(ZAKL_DATA!$B$18,FU!$U1503)),U1503,"")</f>
        <v/>
      </c>
      <c r="T1503" t="str">
        <f t="array" ref="T1503">IFERROR(INDEX($S$3:$S$6255,SMALL(IF(ISNUMBER(SEARCH("",$S$3:$S$6255)),ROW($S$1:$S$6253),""),ROW(S1501))),"")</f>
        <v/>
      </c>
      <c r="U1503" t="s">
        <v>5106</v>
      </c>
      <c r="V1503">
        <v>541982</v>
      </c>
    </row>
    <row r="1504" spans="13:22" ht="12.75" customHeight="1">
      <c r="M1504" s="361">
        <f>IF(ISNUMBER(SEARCH(ZAKL_DATA!$B$29,N1504)),MAX($M$2:M1503)+1,0)</f>
        <v>0</v>
      </c>
      <c r="N1504" s="343"/>
      <c r="O1504" s="341"/>
      <c r="P1504" s="362"/>
      <c r="Q1504" s="345" t="str">
        <f>IFERROR(VLOOKUP(ROWS($Q$3:Q1504),$M$3:$N$1699,2,0),"")</f>
        <v/>
      </c>
      <c r="S1504" t="str">
        <f>IF(ISNUMBER(SEARCH(ZAKL_DATA!$B$18,FU!$U1504)),U1504,"")</f>
        <v/>
      </c>
      <c r="T1504" t="str">
        <f t="array" ref="T1504">IFERROR(INDEX($S$3:$S$6255,SMALL(IF(ISNUMBER(SEARCH("",$S$3:$S$6255)),ROW($S$1:$S$6253),""),ROW(S1502))),"")</f>
        <v/>
      </c>
      <c r="U1504" t="s">
        <v>5107</v>
      </c>
      <c r="V1504">
        <v>541991</v>
      </c>
    </row>
    <row r="1505" spans="13:22" ht="12.75" customHeight="1">
      <c r="M1505" s="361">
        <f>IF(ISNUMBER(SEARCH(ZAKL_DATA!$B$29,N1505)),MAX($M$2:M1504)+1,0)</f>
        <v>0</v>
      </c>
      <c r="N1505" s="343"/>
      <c r="O1505" s="341"/>
      <c r="P1505" s="362"/>
      <c r="Q1505" s="345" t="str">
        <f>IFERROR(VLOOKUP(ROWS($Q$3:Q1505),$M$3:$N$1699,2,0),"")</f>
        <v/>
      </c>
      <c r="S1505" t="str">
        <f>IF(ISNUMBER(SEARCH(ZAKL_DATA!$B$18,FU!$U1505)),U1505,"")</f>
        <v/>
      </c>
      <c r="T1505" t="str">
        <f t="array" ref="T1505">IFERROR(INDEX($S$3:$S$6255,SMALL(IF(ISNUMBER(SEARCH("",$S$3:$S$6255)),ROW($S$1:$S$6253),""),ROW(S1503))),"")</f>
        <v/>
      </c>
      <c r="U1505" t="s">
        <v>5108</v>
      </c>
      <c r="V1505">
        <v>542008</v>
      </c>
    </row>
    <row r="1506" spans="13:22" ht="12.75" customHeight="1">
      <c r="M1506" s="361">
        <f>IF(ISNUMBER(SEARCH(ZAKL_DATA!$B$29,N1506)),MAX($M$2:M1505)+1,0)</f>
        <v>0</v>
      </c>
      <c r="N1506" s="343"/>
      <c r="O1506" s="341"/>
      <c r="P1506" s="362"/>
      <c r="Q1506" s="345" t="str">
        <f>IFERROR(VLOOKUP(ROWS($Q$3:Q1506),$M$3:$N$1699,2,0),"")</f>
        <v/>
      </c>
      <c r="S1506" t="str">
        <f>IF(ISNUMBER(SEARCH(ZAKL_DATA!$B$18,FU!$U1506)),U1506,"")</f>
        <v/>
      </c>
      <c r="T1506" t="str">
        <f t="array" ref="T1506">IFERROR(INDEX($S$3:$S$6255,SMALL(IF(ISNUMBER(SEARCH("",$S$3:$S$6255)),ROW($S$1:$S$6253),""),ROW(S1504))),"")</f>
        <v/>
      </c>
      <c r="U1506" t="s">
        <v>5109</v>
      </c>
      <c r="V1506">
        <v>542016</v>
      </c>
    </row>
    <row r="1507" spans="13:22" ht="12.75" customHeight="1">
      <c r="M1507" s="361">
        <f>IF(ISNUMBER(SEARCH(ZAKL_DATA!$B$29,N1507)),MAX($M$2:M1506)+1,0)</f>
        <v>0</v>
      </c>
      <c r="N1507" s="343"/>
      <c r="O1507" s="341"/>
      <c r="P1507" s="362"/>
      <c r="Q1507" s="345" t="str">
        <f>IFERROR(VLOOKUP(ROWS($Q$3:Q1507),$M$3:$N$1699,2,0),"")</f>
        <v/>
      </c>
      <c r="S1507" t="str">
        <f>IF(ISNUMBER(SEARCH(ZAKL_DATA!$B$18,FU!$U1507)),U1507,"")</f>
        <v/>
      </c>
      <c r="T1507" t="str">
        <f t="array" ref="T1507">IFERROR(INDEX($S$3:$S$6255,SMALL(IF(ISNUMBER(SEARCH("",$S$3:$S$6255)),ROW($S$1:$S$6253),""),ROW(S1505))),"")</f>
        <v/>
      </c>
      <c r="U1507" t="s">
        <v>5109</v>
      </c>
      <c r="V1507">
        <v>542024</v>
      </c>
    </row>
    <row r="1508" spans="13:22" ht="12.75" customHeight="1">
      <c r="M1508" s="361">
        <f>IF(ISNUMBER(SEARCH(ZAKL_DATA!$B$29,N1508)),MAX($M$2:M1507)+1,0)</f>
        <v>0</v>
      </c>
      <c r="N1508" s="343"/>
      <c r="O1508" s="341"/>
      <c r="P1508" s="362"/>
      <c r="Q1508" s="345" t="str">
        <f>IFERROR(VLOOKUP(ROWS($Q$3:Q1508),$M$3:$N$1699,2,0),"")</f>
        <v/>
      </c>
      <c r="S1508" t="str">
        <f>IF(ISNUMBER(SEARCH(ZAKL_DATA!$B$18,FU!$U1508)),U1508,"")</f>
        <v/>
      </c>
      <c r="T1508" t="str">
        <f t="array" ref="T1508">IFERROR(INDEX($S$3:$S$6255,SMALL(IF(ISNUMBER(SEARCH("",$S$3:$S$6255)),ROW($S$1:$S$6253),""),ROW(S1506))),"")</f>
        <v/>
      </c>
      <c r="U1508" t="s">
        <v>5110</v>
      </c>
      <c r="V1508">
        <v>542032</v>
      </c>
    </row>
    <row r="1509" spans="13:22" ht="12.75" customHeight="1">
      <c r="M1509" s="361">
        <f>IF(ISNUMBER(SEARCH(ZAKL_DATA!$B$29,N1509)),MAX($M$2:M1508)+1,0)</f>
        <v>0</v>
      </c>
      <c r="N1509" s="343"/>
      <c r="O1509" s="341"/>
      <c r="P1509" s="362"/>
      <c r="Q1509" s="345" t="str">
        <f>IFERROR(VLOOKUP(ROWS($Q$3:Q1509),$M$3:$N$1699,2,0),"")</f>
        <v/>
      </c>
      <c r="S1509" t="str">
        <f>IF(ISNUMBER(SEARCH(ZAKL_DATA!$B$18,FU!$U1509)),U1509,"")</f>
        <v/>
      </c>
      <c r="T1509" t="str">
        <f t="array" ref="T1509">IFERROR(INDEX($S$3:$S$6255,SMALL(IF(ISNUMBER(SEARCH("",$S$3:$S$6255)),ROW($S$1:$S$6253),""),ROW(S1507))),"")</f>
        <v/>
      </c>
      <c r="U1509" t="s">
        <v>5111</v>
      </c>
      <c r="V1509">
        <v>542041</v>
      </c>
    </row>
    <row r="1510" spans="13:22" ht="12.75" customHeight="1">
      <c r="M1510" s="361">
        <f>IF(ISNUMBER(SEARCH(ZAKL_DATA!$B$29,N1510)),MAX($M$2:M1509)+1,0)</f>
        <v>0</v>
      </c>
      <c r="N1510" s="343"/>
      <c r="O1510" s="341"/>
      <c r="P1510" s="362"/>
      <c r="Q1510" s="345" t="str">
        <f>IFERROR(VLOOKUP(ROWS($Q$3:Q1510),$M$3:$N$1699,2,0),"")</f>
        <v/>
      </c>
      <c r="S1510" t="str">
        <f>IF(ISNUMBER(SEARCH(ZAKL_DATA!$B$18,FU!$U1510)),U1510,"")</f>
        <v/>
      </c>
      <c r="T1510" t="str">
        <f t="array" ref="T1510">IFERROR(INDEX($S$3:$S$6255,SMALL(IF(ISNUMBER(SEARCH("",$S$3:$S$6255)),ROW($S$1:$S$6253),""),ROW(S1508))),"")</f>
        <v/>
      </c>
      <c r="U1510" t="s">
        <v>5112</v>
      </c>
      <c r="V1510">
        <v>542059</v>
      </c>
    </row>
    <row r="1511" spans="13:22" ht="12.75" customHeight="1">
      <c r="M1511" s="361">
        <f>IF(ISNUMBER(SEARCH(ZAKL_DATA!$B$29,N1511)),MAX($M$2:M1510)+1,0)</f>
        <v>0</v>
      </c>
      <c r="N1511" s="343"/>
      <c r="O1511" s="341"/>
      <c r="P1511" s="362"/>
      <c r="Q1511" s="345" t="str">
        <f>IFERROR(VLOOKUP(ROWS($Q$3:Q1511),$M$3:$N$1699,2,0),"")</f>
        <v/>
      </c>
      <c r="S1511" t="str">
        <f>IF(ISNUMBER(SEARCH(ZAKL_DATA!$B$18,FU!$U1511)),U1511,"")</f>
        <v/>
      </c>
      <c r="T1511" t="str">
        <f t="array" ref="T1511">IFERROR(INDEX($S$3:$S$6255,SMALL(IF(ISNUMBER(SEARCH("",$S$3:$S$6255)),ROW($S$1:$S$6253),""),ROW(S1509))),"")</f>
        <v/>
      </c>
      <c r="U1511" t="s">
        <v>5113</v>
      </c>
      <c r="V1511">
        <v>542067</v>
      </c>
    </row>
    <row r="1512" spans="13:22" ht="12.75" customHeight="1">
      <c r="M1512" s="361">
        <f>IF(ISNUMBER(SEARCH(ZAKL_DATA!$B$29,N1512)),MAX($M$2:M1511)+1,0)</f>
        <v>0</v>
      </c>
      <c r="N1512" s="343"/>
      <c r="O1512" s="341"/>
      <c r="P1512" s="362"/>
      <c r="Q1512" s="345" t="str">
        <f>IFERROR(VLOOKUP(ROWS($Q$3:Q1512),$M$3:$N$1699,2,0),"")</f>
        <v/>
      </c>
      <c r="S1512" t="str">
        <f>IF(ISNUMBER(SEARCH(ZAKL_DATA!$B$18,FU!$U1512)),U1512,"")</f>
        <v/>
      </c>
      <c r="T1512" t="str">
        <f t="array" ref="T1512">IFERROR(INDEX($S$3:$S$6255,SMALL(IF(ISNUMBER(SEARCH("",$S$3:$S$6255)),ROW($S$1:$S$6253),""),ROW(S1510))),"")</f>
        <v/>
      </c>
      <c r="U1512" t="s">
        <v>5114</v>
      </c>
      <c r="V1512">
        <v>542075</v>
      </c>
    </row>
    <row r="1513" spans="13:22" ht="12.75" customHeight="1">
      <c r="M1513" s="361">
        <f>IF(ISNUMBER(SEARCH(ZAKL_DATA!$B$29,N1513)),MAX($M$2:M1512)+1,0)</f>
        <v>0</v>
      </c>
      <c r="N1513" s="343"/>
      <c r="O1513" s="341"/>
      <c r="P1513" s="362"/>
      <c r="Q1513" s="345" t="str">
        <f>IFERROR(VLOOKUP(ROWS($Q$3:Q1513),$M$3:$N$1699,2,0),"")</f>
        <v/>
      </c>
      <c r="S1513" t="str">
        <f>IF(ISNUMBER(SEARCH(ZAKL_DATA!$B$18,FU!$U1513)),U1513,"")</f>
        <v/>
      </c>
      <c r="T1513" t="str">
        <f t="array" ref="T1513">IFERROR(INDEX($S$3:$S$6255,SMALL(IF(ISNUMBER(SEARCH("",$S$3:$S$6255)),ROW($S$1:$S$6253),""),ROW(S1511))),"")</f>
        <v/>
      </c>
      <c r="U1513" t="s">
        <v>5115</v>
      </c>
      <c r="V1513">
        <v>542083</v>
      </c>
    </row>
    <row r="1514" spans="13:22" ht="12.75" customHeight="1">
      <c r="M1514" s="361">
        <f>IF(ISNUMBER(SEARCH(ZAKL_DATA!$B$29,N1514)),MAX($M$2:M1513)+1,0)</f>
        <v>0</v>
      </c>
      <c r="N1514" s="343"/>
      <c r="O1514" s="341"/>
      <c r="P1514" s="362"/>
      <c r="Q1514" s="345" t="str">
        <f>IFERROR(VLOOKUP(ROWS($Q$3:Q1514),$M$3:$N$1699,2,0),"")</f>
        <v/>
      </c>
      <c r="S1514" t="str">
        <f>IF(ISNUMBER(SEARCH(ZAKL_DATA!$B$18,FU!$U1514)),U1514,"")</f>
        <v/>
      </c>
      <c r="T1514" t="str">
        <f t="array" ref="T1514">IFERROR(INDEX($S$3:$S$6255,SMALL(IF(ISNUMBER(SEARCH("",$S$3:$S$6255)),ROW($S$1:$S$6253),""),ROW(S1512))),"")</f>
        <v/>
      </c>
      <c r="U1514" t="s">
        <v>5116</v>
      </c>
      <c r="V1514">
        <v>542091</v>
      </c>
    </row>
    <row r="1515" spans="13:22" ht="12.75" customHeight="1">
      <c r="M1515" s="361">
        <f>IF(ISNUMBER(SEARCH(ZAKL_DATA!$B$29,N1515)),MAX($M$2:M1514)+1,0)</f>
        <v>0</v>
      </c>
      <c r="N1515" s="343"/>
      <c r="O1515" s="341"/>
      <c r="P1515" s="362"/>
      <c r="Q1515" s="345" t="str">
        <f>IFERROR(VLOOKUP(ROWS($Q$3:Q1515),$M$3:$N$1699,2,0),"")</f>
        <v/>
      </c>
      <c r="S1515" t="str">
        <f>IF(ISNUMBER(SEARCH(ZAKL_DATA!$B$18,FU!$U1515)),U1515,"")</f>
        <v/>
      </c>
      <c r="T1515" t="str">
        <f t="array" ref="T1515">IFERROR(INDEX($S$3:$S$6255,SMALL(IF(ISNUMBER(SEARCH("",$S$3:$S$6255)),ROW($S$1:$S$6253),""),ROW(S1513))),"")</f>
        <v/>
      </c>
      <c r="U1515" t="s">
        <v>5117</v>
      </c>
      <c r="V1515">
        <v>542105</v>
      </c>
    </row>
    <row r="1516" spans="13:22" ht="12.75" customHeight="1">
      <c r="M1516" s="361">
        <f>IF(ISNUMBER(SEARCH(ZAKL_DATA!$B$29,N1516)),MAX($M$2:M1515)+1,0)</f>
        <v>0</v>
      </c>
      <c r="N1516" s="343"/>
      <c r="O1516" s="341"/>
      <c r="P1516" s="362"/>
      <c r="Q1516" s="345" t="str">
        <f>IFERROR(VLOOKUP(ROWS($Q$3:Q1516),$M$3:$N$1699,2,0),"")</f>
        <v/>
      </c>
      <c r="S1516" t="str">
        <f>IF(ISNUMBER(SEARCH(ZAKL_DATA!$B$18,FU!$U1516)),U1516,"")</f>
        <v/>
      </c>
      <c r="T1516" t="str">
        <f t="array" ref="T1516">IFERROR(INDEX($S$3:$S$6255,SMALL(IF(ISNUMBER(SEARCH("",$S$3:$S$6255)),ROW($S$1:$S$6253),""),ROW(S1514))),"")</f>
        <v/>
      </c>
      <c r="U1516" t="s">
        <v>5118</v>
      </c>
      <c r="V1516">
        <v>542113</v>
      </c>
    </row>
    <row r="1517" spans="13:22" ht="12.75" customHeight="1">
      <c r="M1517" s="361">
        <f>IF(ISNUMBER(SEARCH(ZAKL_DATA!$B$29,N1517)),MAX($M$2:M1516)+1,0)</f>
        <v>0</v>
      </c>
      <c r="N1517" s="343"/>
      <c r="O1517" s="341"/>
      <c r="P1517" s="362"/>
      <c r="Q1517" s="345" t="str">
        <f>IFERROR(VLOOKUP(ROWS($Q$3:Q1517),$M$3:$N$1699,2,0),"")</f>
        <v/>
      </c>
      <c r="S1517" t="str">
        <f>IF(ISNUMBER(SEARCH(ZAKL_DATA!$B$18,FU!$U1517)),U1517,"")</f>
        <v/>
      </c>
      <c r="T1517" t="str">
        <f t="array" ref="T1517">IFERROR(INDEX($S$3:$S$6255,SMALL(IF(ISNUMBER(SEARCH("",$S$3:$S$6255)),ROW($S$1:$S$6253),""),ROW(S1515))),"")</f>
        <v/>
      </c>
      <c r="U1517" t="s">
        <v>5119</v>
      </c>
      <c r="V1517">
        <v>542121</v>
      </c>
    </row>
    <row r="1518" spans="13:22" ht="12.75" customHeight="1">
      <c r="M1518" s="361">
        <f>IF(ISNUMBER(SEARCH(ZAKL_DATA!$B$29,N1518)),MAX($M$2:M1517)+1,0)</f>
        <v>0</v>
      </c>
      <c r="N1518" s="343"/>
      <c r="O1518" s="341"/>
      <c r="P1518" s="362"/>
      <c r="Q1518" s="345" t="str">
        <f>IFERROR(VLOOKUP(ROWS($Q$3:Q1518),$M$3:$N$1699,2,0),"")</f>
        <v/>
      </c>
      <c r="S1518" t="str">
        <f>IF(ISNUMBER(SEARCH(ZAKL_DATA!$B$18,FU!$U1518)),U1518,"")</f>
        <v/>
      </c>
      <c r="T1518" t="str">
        <f t="array" ref="T1518">IFERROR(INDEX($S$3:$S$6255,SMALL(IF(ISNUMBER(SEARCH("",$S$3:$S$6255)),ROW($S$1:$S$6253),""),ROW(S1516))),"")</f>
        <v/>
      </c>
      <c r="U1518" t="s">
        <v>5120</v>
      </c>
      <c r="V1518">
        <v>542130</v>
      </c>
    </row>
    <row r="1519" spans="13:22" ht="12.75" customHeight="1">
      <c r="M1519" s="361">
        <f>IF(ISNUMBER(SEARCH(ZAKL_DATA!$B$29,N1519)),MAX($M$2:M1518)+1,0)</f>
        <v>0</v>
      </c>
      <c r="N1519" s="343"/>
      <c r="O1519" s="341"/>
      <c r="P1519" s="362"/>
      <c r="Q1519" s="345" t="str">
        <f>IFERROR(VLOOKUP(ROWS($Q$3:Q1519),$M$3:$N$1699,2,0),"")</f>
        <v/>
      </c>
      <c r="S1519" t="str">
        <f>IF(ISNUMBER(SEARCH(ZAKL_DATA!$B$18,FU!$U1519)),U1519,"")</f>
        <v/>
      </c>
      <c r="T1519" t="str">
        <f t="array" ref="T1519">IFERROR(INDEX($S$3:$S$6255,SMALL(IF(ISNUMBER(SEARCH("",$S$3:$S$6255)),ROW($S$1:$S$6253),""),ROW(S1517))),"")</f>
        <v/>
      </c>
      <c r="U1519" t="s">
        <v>5121</v>
      </c>
      <c r="V1519">
        <v>542148</v>
      </c>
    </row>
    <row r="1520" spans="13:22" ht="12.75" customHeight="1">
      <c r="M1520" s="361">
        <f>IF(ISNUMBER(SEARCH(ZAKL_DATA!$B$29,N1520)),MAX($M$2:M1519)+1,0)</f>
        <v>0</v>
      </c>
      <c r="N1520" s="343"/>
      <c r="O1520" s="341"/>
      <c r="P1520" s="362"/>
      <c r="Q1520" s="345" t="str">
        <f>IFERROR(VLOOKUP(ROWS($Q$3:Q1520),$M$3:$N$1699,2,0),"")</f>
        <v/>
      </c>
      <c r="S1520" t="str">
        <f>IF(ISNUMBER(SEARCH(ZAKL_DATA!$B$18,FU!$U1520)),U1520,"")</f>
        <v/>
      </c>
      <c r="T1520" t="str">
        <f t="array" ref="T1520">IFERROR(INDEX($S$3:$S$6255,SMALL(IF(ISNUMBER(SEARCH("",$S$3:$S$6255)),ROW($S$1:$S$6253),""),ROW(S1518))),"")</f>
        <v/>
      </c>
      <c r="U1520" t="s">
        <v>5122</v>
      </c>
      <c r="V1520">
        <v>542156</v>
      </c>
    </row>
    <row r="1521" spans="13:22" ht="12.75" customHeight="1">
      <c r="M1521" s="361">
        <f>IF(ISNUMBER(SEARCH(ZAKL_DATA!$B$29,N1521)),MAX($M$2:M1520)+1,0)</f>
        <v>0</v>
      </c>
      <c r="N1521" s="343"/>
      <c r="O1521" s="341"/>
      <c r="P1521" s="362"/>
      <c r="Q1521" s="345" t="str">
        <f>IFERROR(VLOOKUP(ROWS($Q$3:Q1521),$M$3:$N$1699,2,0),"")</f>
        <v/>
      </c>
      <c r="S1521" t="str">
        <f>IF(ISNUMBER(SEARCH(ZAKL_DATA!$B$18,FU!$U1521)),U1521,"")</f>
        <v/>
      </c>
      <c r="T1521" t="str">
        <f t="array" ref="T1521">IFERROR(INDEX($S$3:$S$6255,SMALL(IF(ISNUMBER(SEARCH("",$S$3:$S$6255)),ROW($S$1:$S$6253),""),ROW(S1519))),"")</f>
        <v/>
      </c>
      <c r="U1521" t="s">
        <v>5123</v>
      </c>
      <c r="V1521">
        <v>542164</v>
      </c>
    </row>
    <row r="1522" spans="13:22" ht="12.75" customHeight="1">
      <c r="M1522" s="361">
        <f>IF(ISNUMBER(SEARCH(ZAKL_DATA!$B$29,N1522)),MAX($M$2:M1521)+1,0)</f>
        <v>0</v>
      </c>
      <c r="N1522" s="343"/>
      <c r="O1522" s="341"/>
      <c r="P1522" s="362"/>
      <c r="Q1522" s="345" t="str">
        <f>IFERROR(VLOOKUP(ROWS($Q$3:Q1522),$M$3:$N$1699,2,0),"")</f>
        <v/>
      </c>
      <c r="S1522" t="str">
        <f>IF(ISNUMBER(SEARCH(ZAKL_DATA!$B$18,FU!$U1522)),U1522,"")</f>
        <v/>
      </c>
      <c r="T1522" t="str">
        <f t="array" ref="T1522">IFERROR(INDEX($S$3:$S$6255,SMALL(IF(ISNUMBER(SEARCH("",$S$3:$S$6255)),ROW($S$1:$S$6253),""),ROW(S1520))),"")</f>
        <v/>
      </c>
      <c r="U1522" t="s">
        <v>5124</v>
      </c>
      <c r="V1522">
        <v>542172</v>
      </c>
    </row>
    <row r="1523" spans="13:22" ht="12.75" customHeight="1">
      <c r="M1523" s="361">
        <f>IF(ISNUMBER(SEARCH(ZAKL_DATA!$B$29,N1523)),MAX($M$2:M1522)+1,0)</f>
        <v>0</v>
      </c>
      <c r="N1523" s="343"/>
      <c r="O1523" s="341"/>
      <c r="P1523" s="362"/>
      <c r="Q1523" s="345" t="str">
        <f>IFERROR(VLOOKUP(ROWS($Q$3:Q1523),$M$3:$N$1699,2,0),"")</f>
        <v/>
      </c>
      <c r="S1523" t="str">
        <f>IF(ISNUMBER(SEARCH(ZAKL_DATA!$B$18,FU!$U1523)),U1523,"")</f>
        <v/>
      </c>
      <c r="T1523" t="str">
        <f t="array" ref="T1523">IFERROR(INDEX($S$3:$S$6255,SMALL(IF(ISNUMBER(SEARCH("",$S$3:$S$6255)),ROW($S$1:$S$6253),""),ROW(S1521))),"")</f>
        <v/>
      </c>
      <c r="U1523" t="s">
        <v>5124</v>
      </c>
      <c r="V1523">
        <v>542181</v>
      </c>
    </row>
    <row r="1524" spans="13:22" ht="12.75" customHeight="1">
      <c r="M1524" s="361">
        <f>IF(ISNUMBER(SEARCH(ZAKL_DATA!$B$29,N1524)),MAX($M$2:M1523)+1,0)</f>
        <v>0</v>
      </c>
      <c r="N1524" s="343"/>
      <c r="O1524" s="341"/>
      <c r="P1524" s="362"/>
      <c r="Q1524" s="345" t="str">
        <f>IFERROR(VLOOKUP(ROWS($Q$3:Q1524),$M$3:$N$1699,2,0),"")</f>
        <v/>
      </c>
      <c r="S1524" t="str">
        <f>IF(ISNUMBER(SEARCH(ZAKL_DATA!$B$18,FU!$U1524)),U1524,"")</f>
        <v/>
      </c>
      <c r="T1524" t="str">
        <f t="array" ref="T1524">IFERROR(INDEX($S$3:$S$6255,SMALL(IF(ISNUMBER(SEARCH("",$S$3:$S$6255)),ROW($S$1:$S$6253),""),ROW(S1522))),"")</f>
        <v/>
      </c>
      <c r="U1524" t="s">
        <v>5125</v>
      </c>
      <c r="V1524">
        <v>542199</v>
      </c>
    </row>
    <row r="1525" spans="13:22" ht="12.75" customHeight="1">
      <c r="M1525" s="361">
        <f>IF(ISNUMBER(SEARCH(ZAKL_DATA!$B$29,N1525)),MAX($M$2:M1524)+1,0)</f>
        <v>0</v>
      </c>
      <c r="N1525" s="343"/>
      <c r="O1525" s="341"/>
      <c r="P1525" s="362"/>
      <c r="Q1525" s="345" t="str">
        <f>IFERROR(VLOOKUP(ROWS($Q$3:Q1525),$M$3:$N$1699,2,0),"")</f>
        <v/>
      </c>
      <c r="S1525" t="str">
        <f>IF(ISNUMBER(SEARCH(ZAKL_DATA!$B$18,FU!$U1525)),U1525,"")</f>
        <v/>
      </c>
      <c r="T1525" t="str">
        <f t="array" ref="T1525">IFERROR(INDEX($S$3:$S$6255,SMALL(IF(ISNUMBER(SEARCH("",$S$3:$S$6255)),ROW($S$1:$S$6253),""),ROW(S1523))),"")</f>
        <v/>
      </c>
      <c r="U1525" t="s">
        <v>5126</v>
      </c>
      <c r="V1525">
        <v>542202</v>
      </c>
    </row>
    <row r="1526" spans="13:22" ht="12.75" customHeight="1">
      <c r="M1526" s="361">
        <f>IF(ISNUMBER(SEARCH(ZAKL_DATA!$B$29,N1526)),MAX($M$2:M1525)+1,0)</f>
        <v>0</v>
      </c>
      <c r="N1526" s="343"/>
      <c r="O1526" s="341"/>
      <c r="P1526" s="362"/>
      <c r="Q1526" s="345" t="str">
        <f>IFERROR(VLOOKUP(ROWS($Q$3:Q1526),$M$3:$N$1699,2,0),"")</f>
        <v/>
      </c>
      <c r="S1526" t="str">
        <f>IF(ISNUMBER(SEARCH(ZAKL_DATA!$B$18,FU!$U1526)),U1526,"")</f>
        <v/>
      </c>
      <c r="T1526" t="str">
        <f t="array" ref="T1526">IFERROR(INDEX($S$3:$S$6255,SMALL(IF(ISNUMBER(SEARCH("",$S$3:$S$6255)),ROW($S$1:$S$6253),""),ROW(S1524))),"")</f>
        <v/>
      </c>
      <c r="U1526" t="s">
        <v>5127</v>
      </c>
      <c r="V1526">
        <v>542211</v>
      </c>
    </row>
    <row r="1527" spans="13:22" ht="12.75" customHeight="1">
      <c r="M1527" s="361">
        <f>IF(ISNUMBER(SEARCH(ZAKL_DATA!$B$29,N1527)),MAX($M$2:M1526)+1,0)</f>
        <v>0</v>
      </c>
      <c r="N1527" s="343"/>
      <c r="O1527" s="341"/>
      <c r="P1527" s="362"/>
      <c r="Q1527" s="345" t="str">
        <f>IFERROR(VLOOKUP(ROWS($Q$3:Q1527),$M$3:$N$1699,2,0),"")</f>
        <v/>
      </c>
      <c r="S1527" t="str">
        <f>IF(ISNUMBER(SEARCH(ZAKL_DATA!$B$18,FU!$U1527)),U1527,"")</f>
        <v/>
      </c>
      <c r="T1527" t="str">
        <f t="array" ref="T1527">IFERROR(INDEX($S$3:$S$6255,SMALL(IF(ISNUMBER(SEARCH("",$S$3:$S$6255)),ROW($S$1:$S$6253),""),ROW(S1525))),"")</f>
        <v/>
      </c>
      <c r="U1527" t="s">
        <v>5128</v>
      </c>
      <c r="V1527">
        <v>542229</v>
      </c>
    </row>
    <row r="1528" spans="13:22" ht="12.75" customHeight="1">
      <c r="M1528" s="361">
        <f>IF(ISNUMBER(SEARCH(ZAKL_DATA!$B$29,N1528)),MAX($M$2:M1527)+1,0)</f>
        <v>0</v>
      </c>
      <c r="N1528" s="343"/>
      <c r="O1528" s="341"/>
      <c r="P1528" s="362"/>
      <c r="Q1528" s="345" t="str">
        <f>IFERROR(VLOOKUP(ROWS($Q$3:Q1528),$M$3:$N$1699,2,0),"")</f>
        <v/>
      </c>
      <c r="S1528" t="str">
        <f>IF(ISNUMBER(SEARCH(ZAKL_DATA!$B$18,FU!$U1528)),U1528,"")</f>
        <v/>
      </c>
      <c r="T1528" t="str">
        <f t="array" ref="T1528">IFERROR(INDEX($S$3:$S$6255,SMALL(IF(ISNUMBER(SEARCH("",$S$3:$S$6255)),ROW($S$1:$S$6253),""),ROW(S1526))),"")</f>
        <v/>
      </c>
      <c r="U1528" t="s">
        <v>5129</v>
      </c>
      <c r="V1528">
        <v>542237</v>
      </c>
    </row>
    <row r="1529" spans="13:22" ht="12.75" customHeight="1">
      <c r="M1529" s="361">
        <f>IF(ISNUMBER(SEARCH(ZAKL_DATA!$B$29,N1529)),MAX($M$2:M1528)+1,0)</f>
        <v>0</v>
      </c>
      <c r="N1529" s="343"/>
      <c r="O1529" s="341"/>
      <c r="P1529" s="362"/>
      <c r="Q1529" s="345" t="str">
        <f>IFERROR(VLOOKUP(ROWS($Q$3:Q1529),$M$3:$N$1699,2,0),"")</f>
        <v/>
      </c>
      <c r="S1529" t="str">
        <f>IF(ISNUMBER(SEARCH(ZAKL_DATA!$B$18,FU!$U1529)),U1529,"")</f>
        <v/>
      </c>
      <c r="T1529" t="str">
        <f t="array" ref="T1529">IFERROR(INDEX($S$3:$S$6255,SMALL(IF(ISNUMBER(SEARCH("",$S$3:$S$6255)),ROW($S$1:$S$6253),""),ROW(S1527))),"")</f>
        <v/>
      </c>
      <c r="U1529" t="s">
        <v>5130</v>
      </c>
      <c r="V1529">
        <v>542253</v>
      </c>
    </row>
    <row r="1530" spans="13:22" ht="12.75" customHeight="1">
      <c r="M1530" s="361">
        <f>IF(ISNUMBER(SEARCH(ZAKL_DATA!$B$29,N1530)),MAX($M$2:M1529)+1,0)</f>
        <v>0</v>
      </c>
      <c r="N1530" s="343"/>
      <c r="O1530" s="341"/>
      <c r="P1530" s="362"/>
      <c r="Q1530" s="345" t="str">
        <f>IFERROR(VLOOKUP(ROWS($Q$3:Q1530),$M$3:$N$1699,2,0),"")</f>
        <v/>
      </c>
      <c r="S1530" t="str">
        <f>IF(ISNUMBER(SEARCH(ZAKL_DATA!$B$18,FU!$U1530)),U1530,"")</f>
        <v/>
      </c>
      <c r="T1530" t="str">
        <f t="array" ref="T1530">IFERROR(INDEX($S$3:$S$6255,SMALL(IF(ISNUMBER(SEARCH("",$S$3:$S$6255)),ROW($S$1:$S$6253),""),ROW(S1528))),"")</f>
        <v/>
      </c>
      <c r="U1530" t="s">
        <v>5131</v>
      </c>
      <c r="V1530">
        <v>542270</v>
      </c>
    </row>
    <row r="1531" spans="13:22" ht="12.75" customHeight="1">
      <c r="M1531" s="361">
        <f>IF(ISNUMBER(SEARCH(ZAKL_DATA!$B$29,N1531)),MAX($M$2:M1530)+1,0)</f>
        <v>0</v>
      </c>
      <c r="N1531" s="343"/>
      <c r="O1531" s="341"/>
      <c r="P1531" s="362"/>
      <c r="Q1531" s="345" t="str">
        <f>IFERROR(VLOOKUP(ROWS($Q$3:Q1531),$M$3:$N$1699,2,0),"")</f>
        <v/>
      </c>
      <c r="S1531" t="str">
        <f>IF(ISNUMBER(SEARCH(ZAKL_DATA!$B$18,FU!$U1531)),U1531,"")</f>
        <v/>
      </c>
      <c r="T1531" t="str">
        <f t="array" ref="T1531">IFERROR(INDEX($S$3:$S$6255,SMALL(IF(ISNUMBER(SEARCH("",$S$3:$S$6255)),ROW($S$1:$S$6253),""),ROW(S1529))),"")</f>
        <v/>
      </c>
      <c r="U1531" t="s">
        <v>5132</v>
      </c>
      <c r="V1531">
        <v>542288</v>
      </c>
    </row>
    <row r="1532" spans="13:22" ht="12.75" customHeight="1">
      <c r="M1532" s="361">
        <f>IF(ISNUMBER(SEARCH(ZAKL_DATA!$B$29,N1532)),MAX($M$2:M1531)+1,0)</f>
        <v>0</v>
      </c>
      <c r="N1532" s="343"/>
      <c r="O1532" s="341"/>
      <c r="P1532" s="362"/>
      <c r="Q1532" s="345" t="str">
        <f>IFERROR(VLOOKUP(ROWS($Q$3:Q1532),$M$3:$N$1699,2,0),"")</f>
        <v/>
      </c>
      <c r="S1532" t="str">
        <f>IF(ISNUMBER(SEARCH(ZAKL_DATA!$B$18,FU!$U1532)),U1532,"")</f>
        <v/>
      </c>
      <c r="T1532" t="str">
        <f t="array" ref="T1532">IFERROR(INDEX($S$3:$S$6255,SMALL(IF(ISNUMBER(SEARCH("",$S$3:$S$6255)),ROW($S$1:$S$6253),""),ROW(S1530))),"")</f>
        <v/>
      </c>
      <c r="U1532" t="s">
        <v>5133</v>
      </c>
      <c r="V1532">
        <v>542296</v>
      </c>
    </row>
    <row r="1533" spans="13:22" ht="12.75" customHeight="1">
      <c r="M1533" s="361">
        <f>IF(ISNUMBER(SEARCH(ZAKL_DATA!$B$29,N1533)),MAX($M$2:M1532)+1,0)</f>
        <v>0</v>
      </c>
      <c r="N1533" s="343"/>
      <c r="O1533" s="341"/>
      <c r="P1533" s="362"/>
      <c r="Q1533" s="345" t="str">
        <f>IFERROR(VLOOKUP(ROWS($Q$3:Q1533),$M$3:$N$1699,2,0),"")</f>
        <v/>
      </c>
      <c r="S1533" t="str">
        <f>IF(ISNUMBER(SEARCH(ZAKL_DATA!$B$18,FU!$U1533)),U1533,"")</f>
        <v/>
      </c>
      <c r="T1533" t="str">
        <f t="array" ref="T1533">IFERROR(INDEX($S$3:$S$6255,SMALL(IF(ISNUMBER(SEARCH("",$S$3:$S$6255)),ROW($S$1:$S$6253),""),ROW(S1531))),"")</f>
        <v/>
      </c>
      <c r="U1533" t="s">
        <v>5133</v>
      </c>
      <c r="V1533">
        <v>542318</v>
      </c>
    </row>
    <row r="1534" spans="13:22" ht="12.75" customHeight="1">
      <c r="M1534" s="361">
        <f>IF(ISNUMBER(SEARCH(ZAKL_DATA!$B$29,N1534)),MAX($M$2:M1533)+1,0)</f>
        <v>0</v>
      </c>
      <c r="N1534" s="343"/>
      <c r="O1534" s="341"/>
      <c r="P1534" s="362"/>
      <c r="Q1534" s="345" t="str">
        <f>IFERROR(VLOOKUP(ROWS($Q$3:Q1534),$M$3:$N$1699,2,0),"")</f>
        <v/>
      </c>
      <c r="S1534" t="str">
        <f>IF(ISNUMBER(SEARCH(ZAKL_DATA!$B$18,FU!$U1534)),U1534,"")</f>
        <v/>
      </c>
      <c r="T1534" t="str">
        <f t="array" ref="T1534">IFERROR(INDEX($S$3:$S$6255,SMALL(IF(ISNUMBER(SEARCH("",$S$3:$S$6255)),ROW($S$1:$S$6253),""),ROW(S1532))),"")</f>
        <v/>
      </c>
      <c r="U1534" t="s">
        <v>5134</v>
      </c>
      <c r="V1534">
        <v>542326</v>
      </c>
    </row>
    <row r="1535" spans="13:22" ht="12.75" customHeight="1">
      <c r="M1535" s="361">
        <f>IF(ISNUMBER(SEARCH(ZAKL_DATA!$B$29,N1535)),MAX($M$2:M1534)+1,0)</f>
        <v>0</v>
      </c>
      <c r="N1535" s="343"/>
      <c r="O1535" s="341"/>
      <c r="P1535" s="362"/>
      <c r="Q1535" s="345" t="str">
        <f>IFERROR(VLOOKUP(ROWS($Q$3:Q1535),$M$3:$N$1699,2,0),"")</f>
        <v/>
      </c>
      <c r="S1535" t="str">
        <f>IF(ISNUMBER(SEARCH(ZAKL_DATA!$B$18,FU!$U1535)),U1535,"")</f>
        <v/>
      </c>
      <c r="T1535" t="str">
        <f t="array" ref="T1535">IFERROR(INDEX($S$3:$S$6255,SMALL(IF(ISNUMBER(SEARCH("",$S$3:$S$6255)),ROW($S$1:$S$6253),""),ROW(S1533))),"")</f>
        <v/>
      </c>
      <c r="U1535" t="s">
        <v>5135</v>
      </c>
      <c r="V1535">
        <v>542334</v>
      </c>
    </row>
    <row r="1536" spans="13:22" ht="12.75" customHeight="1">
      <c r="M1536" s="361">
        <f>IF(ISNUMBER(SEARCH(ZAKL_DATA!$B$29,N1536)),MAX($M$2:M1535)+1,0)</f>
        <v>0</v>
      </c>
      <c r="N1536" s="343"/>
      <c r="O1536" s="341"/>
      <c r="P1536" s="362"/>
      <c r="Q1536" s="345" t="str">
        <f>IFERROR(VLOOKUP(ROWS($Q$3:Q1536),$M$3:$N$1699,2,0),"")</f>
        <v/>
      </c>
      <c r="S1536" t="str">
        <f>IF(ISNUMBER(SEARCH(ZAKL_DATA!$B$18,FU!$U1536)),U1536,"")</f>
        <v/>
      </c>
      <c r="T1536" t="str">
        <f t="array" ref="T1536">IFERROR(INDEX($S$3:$S$6255,SMALL(IF(ISNUMBER(SEARCH("",$S$3:$S$6255)),ROW($S$1:$S$6253),""),ROW(S1534))),"")</f>
        <v/>
      </c>
      <c r="U1536" t="s">
        <v>5136</v>
      </c>
      <c r="V1536">
        <v>542342</v>
      </c>
    </row>
    <row r="1537" spans="13:22" ht="12.75" customHeight="1">
      <c r="M1537" s="361">
        <f>IF(ISNUMBER(SEARCH(ZAKL_DATA!$B$29,N1537)),MAX($M$2:M1536)+1,0)</f>
        <v>0</v>
      </c>
      <c r="N1537" s="343"/>
      <c r="O1537" s="341"/>
      <c r="P1537" s="362"/>
      <c r="Q1537" s="345" t="str">
        <f>IFERROR(VLOOKUP(ROWS($Q$3:Q1537),$M$3:$N$1699,2,0),"")</f>
        <v/>
      </c>
      <c r="S1537" t="str">
        <f>IF(ISNUMBER(SEARCH(ZAKL_DATA!$B$18,FU!$U1537)),U1537,"")</f>
        <v/>
      </c>
      <c r="T1537" t="str">
        <f t="array" ref="T1537">IFERROR(INDEX($S$3:$S$6255,SMALL(IF(ISNUMBER(SEARCH("",$S$3:$S$6255)),ROW($S$1:$S$6253),""),ROW(S1535))),"")</f>
        <v/>
      </c>
      <c r="U1537" t="s">
        <v>5137</v>
      </c>
      <c r="V1537">
        <v>542351</v>
      </c>
    </row>
    <row r="1538" spans="13:22" ht="12.75" customHeight="1">
      <c r="M1538" s="361">
        <f>IF(ISNUMBER(SEARCH(ZAKL_DATA!$B$29,N1538)),MAX($M$2:M1537)+1,0)</f>
        <v>0</v>
      </c>
      <c r="N1538" s="343"/>
      <c r="O1538" s="341"/>
      <c r="P1538" s="362"/>
      <c r="Q1538" s="345" t="str">
        <f>IFERROR(VLOOKUP(ROWS($Q$3:Q1538),$M$3:$N$1699,2,0),"")</f>
        <v/>
      </c>
      <c r="S1538" t="str">
        <f>IF(ISNUMBER(SEARCH(ZAKL_DATA!$B$18,FU!$U1538)),U1538,"")</f>
        <v/>
      </c>
      <c r="T1538" t="str">
        <f t="array" ref="T1538">IFERROR(INDEX($S$3:$S$6255,SMALL(IF(ISNUMBER(SEARCH("",$S$3:$S$6255)),ROW($S$1:$S$6253),""),ROW(S1536))),"")</f>
        <v/>
      </c>
      <c r="U1538" t="s">
        <v>5138</v>
      </c>
      <c r="V1538">
        <v>542369</v>
      </c>
    </row>
    <row r="1539" spans="13:22" ht="12.75" customHeight="1">
      <c r="M1539" s="361">
        <f>IF(ISNUMBER(SEARCH(ZAKL_DATA!$B$29,N1539)),MAX($M$2:M1538)+1,0)</f>
        <v>0</v>
      </c>
      <c r="N1539" s="343"/>
      <c r="O1539" s="341"/>
      <c r="P1539" s="362"/>
      <c r="Q1539" s="345" t="str">
        <f>IFERROR(VLOOKUP(ROWS($Q$3:Q1539),$M$3:$N$1699,2,0),"")</f>
        <v/>
      </c>
      <c r="S1539" t="str">
        <f>IF(ISNUMBER(SEARCH(ZAKL_DATA!$B$18,FU!$U1539)),U1539,"")</f>
        <v/>
      </c>
      <c r="T1539" t="str">
        <f t="array" ref="T1539">IFERROR(INDEX($S$3:$S$6255,SMALL(IF(ISNUMBER(SEARCH("",$S$3:$S$6255)),ROW($S$1:$S$6253),""),ROW(S1537))),"")</f>
        <v/>
      </c>
      <c r="U1539" t="s">
        <v>5139</v>
      </c>
      <c r="V1539">
        <v>542377</v>
      </c>
    </row>
    <row r="1540" spans="13:22" ht="12.75" customHeight="1">
      <c r="M1540" s="361">
        <f>IF(ISNUMBER(SEARCH(ZAKL_DATA!$B$29,N1540)),MAX($M$2:M1539)+1,0)</f>
        <v>0</v>
      </c>
      <c r="N1540" s="343"/>
      <c r="O1540" s="341"/>
      <c r="P1540" s="362"/>
      <c r="Q1540" s="345" t="str">
        <f>IFERROR(VLOOKUP(ROWS($Q$3:Q1540),$M$3:$N$1699,2,0),"")</f>
        <v/>
      </c>
      <c r="S1540" t="str">
        <f>IF(ISNUMBER(SEARCH(ZAKL_DATA!$B$18,FU!$U1540)),U1540,"")</f>
        <v/>
      </c>
      <c r="T1540" t="str">
        <f t="array" ref="T1540">IFERROR(INDEX($S$3:$S$6255,SMALL(IF(ISNUMBER(SEARCH("",$S$3:$S$6255)),ROW($S$1:$S$6253),""),ROW(S1538))),"")</f>
        <v/>
      </c>
      <c r="U1540" t="s">
        <v>5140</v>
      </c>
      <c r="V1540">
        <v>542385</v>
      </c>
    </row>
    <row r="1541" spans="13:22" ht="12.75" customHeight="1">
      <c r="M1541" s="361">
        <f>IF(ISNUMBER(SEARCH(ZAKL_DATA!$B$29,N1541)),MAX($M$2:M1540)+1,0)</f>
        <v>0</v>
      </c>
      <c r="N1541" s="343"/>
      <c r="O1541" s="341"/>
      <c r="P1541" s="362"/>
      <c r="Q1541" s="345" t="str">
        <f>IFERROR(VLOOKUP(ROWS($Q$3:Q1541),$M$3:$N$1699,2,0),"")</f>
        <v/>
      </c>
      <c r="S1541" t="str">
        <f>IF(ISNUMBER(SEARCH(ZAKL_DATA!$B$18,FU!$U1541)),U1541,"")</f>
        <v/>
      </c>
      <c r="T1541" t="str">
        <f t="array" ref="T1541">IFERROR(INDEX($S$3:$S$6255,SMALL(IF(ISNUMBER(SEARCH("",$S$3:$S$6255)),ROW($S$1:$S$6253),""),ROW(S1539))),"")</f>
        <v/>
      </c>
      <c r="U1541" t="s">
        <v>5141</v>
      </c>
      <c r="V1541">
        <v>542393</v>
      </c>
    </row>
    <row r="1542" spans="13:22" ht="12.75" customHeight="1">
      <c r="M1542" s="361">
        <f>IF(ISNUMBER(SEARCH(ZAKL_DATA!$B$29,N1542)),MAX($M$2:M1541)+1,0)</f>
        <v>0</v>
      </c>
      <c r="N1542" s="343"/>
      <c r="O1542" s="341"/>
      <c r="P1542" s="362"/>
      <c r="Q1542" s="345" t="str">
        <f>IFERROR(VLOOKUP(ROWS($Q$3:Q1542),$M$3:$N$1699,2,0),"")</f>
        <v/>
      </c>
      <c r="S1542" t="str">
        <f>IF(ISNUMBER(SEARCH(ZAKL_DATA!$B$18,FU!$U1542)),U1542,"")</f>
        <v/>
      </c>
      <c r="T1542" t="str">
        <f t="array" ref="T1542">IFERROR(INDEX($S$3:$S$6255,SMALL(IF(ISNUMBER(SEARCH("",$S$3:$S$6255)),ROW($S$1:$S$6253),""),ROW(S1540))),"")</f>
        <v/>
      </c>
      <c r="U1542" t="s">
        <v>5142</v>
      </c>
      <c r="V1542">
        <v>542407</v>
      </c>
    </row>
    <row r="1543" spans="13:22" ht="12.75" customHeight="1">
      <c r="M1543" s="361">
        <f>IF(ISNUMBER(SEARCH(ZAKL_DATA!$B$29,N1543)),MAX($M$2:M1542)+1,0)</f>
        <v>0</v>
      </c>
      <c r="N1543" s="343"/>
      <c r="O1543" s="341"/>
      <c r="P1543" s="362"/>
      <c r="Q1543" s="345" t="str">
        <f>IFERROR(VLOOKUP(ROWS($Q$3:Q1543),$M$3:$N$1699,2,0),"")</f>
        <v/>
      </c>
      <c r="S1543" t="str">
        <f>IF(ISNUMBER(SEARCH(ZAKL_DATA!$B$18,FU!$U1543)),U1543,"")</f>
        <v/>
      </c>
      <c r="T1543" t="str">
        <f t="array" ref="T1543">IFERROR(INDEX($S$3:$S$6255,SMALL(IF(ISNUMBER(SEARCH("",$S$3:$S$6255)),ROW($S$1:$S$6253),""),ROW(S1541))),"")</f>
        <v/>
      </c>
      <c r="U1543" t="s">
        <v>5143</v>
      </c>
      <c r="V1543">
        <v>542415</v>
      </c>
    </row>
    <row r="1544" spans="13:22" ht="12.75" customHeight="1">
      <c r="M1544" s="361">
        <f>IF(ISNUMBER(SEARCH(ZAKL_DATA!$B$29,N1544)),MAX($M$2:M1543)+1,0)</f>
        <v>0</v>
      </c>
      <c r="N1544" s="343"/>
      <c r="O1544" s="341"/>
      <c r="P1544" s="362"/>
      <c r="Q1544" s="345" t="str">
        <f>IFERROR(VLOOKUP(ROWS($Q$3:Q1544),$M$3:$N$1699,2,0),"")</f>
        <v/>
      </c>
      <c r="S1544" t="str">
        <f>IF(ISNUMBER(SEARCH(ZAKL_DATA!$B$18,FU!$U1544)),U1544,"")</f>
        <v/>
      </c>
      <c r="T1544" t="str">
        <f t="array" ref="T1544">IFERROR(INDEX($S$3:$S$6255,SMALL(IF(ISNUMBER(SEARCH("",$S$3:$S$6255)),ROW($S$1:$S$6253),""),ROW(S1542))),"")</f>
        <v/>
      </c>
      <c r="U1544" t="s">
        <v>5144</v>
      </c>
      <c r="V1544">
        <v>542423</v>
      </c>
    </row>
    <row r="1545" spans="13:22" ht="12.75" customHeight="1">
      <c r="M1545" s="361">
        <f>IF(ISNUMBER(SEARCH(ZAKL_DATA!$B$29,N1545)),MAX($M$2:M1544)+1,0)</f>
        <v>0</v>
      </c>
      <c r="N1545" s="343"/>
      <c r="O1545" s="341"/>
      <c r="P1545" s="362"/>
      <c r="Q1545" s="345" t="str">
        <f>IFERROR(VLOOKUP(ROWS($Q$3:Q1545),$M$3:$N$1699,2,0),"")</f>
        <v/>
      </c>
      <c r="S1545" t="str">
        <f>IF(ISNUMBER(SEARCH(ZAKL_DATA!$B$18,FU!$U1545)),U1545,"")</f>
        <v/>
      </c>
      <c r="T1545" t="str">
        <f t="array" ref="T1545">IFERROR(INDEX($S$3:$S$6255,SMALL(IF(ISNUMBER(SEARCH("",$S$3:$S$6255)),ROW($S$1:$S$6253),""),ROW(S1543))),"")</f>
        <v/>
      </c>
      <c r="U1545" t="s">
        <v>5145</v>
      </c>
      <c r="V1545">
        <v>542431</v>
      </c>
    </row>
    <row r="1546" spans="13:22" ht="12.75" customHeight="1">
      <c r="M1546" s="361">
        <f>IF(ISNUMBER(SEARCH(ZAKL_DATA!$B$29,N1546)),MAX($M$2:M1545)+1,0)</f>
        <v>0</v>
      </c>
      <c r="N1546" s="343"/>
      <c r="O1546" s="341"/>
      <c r="P1546" s="362"/>
      <c r="Q1546" s="345" t="str">
        <f>IFERROR(VLOOKUP(ROWS($Q$3:Q1546),$M$3:$N$1699,2,0),"")</f>
        <v/>
      </c>
      <c r="S1546" t="str">
        <f>IF(ISNUMBER(SEARCH(ZAKL_DATA!$B$18,FU!$U1546)),U1546,"")</f>
        <v/>
      </c>
      <c r="T1546" t="str">
        <f t="array" ref="T1546">IFERROR(INDEX($S$3:$S$6255,SMALL(IF(ISNUMBER(SEARCH("",$S$3:$S$6255)),ROW($S$1:$S$6253),""),ROW(S1544))),"")</f>
        <v/>
      </c>
      <c r="U1546" t="s">
        <v>5146</v>
      </c>
      <c r="V1546">
        <v>542440</v>
      </c>
    </row>
    <row r="1547" spans="13:22" ht="12.75" customHeight="1">
      <c r="M1547" s="361">
        <f>IF(ISNUMBER(SEARCH(ZAKL_DATA!$B$29,N1547)),MAX($M$2:M1546)+1,0)</f>
        <v>0</v>
      </c>
      <c r="N1547" s="343"/>
      <c r="O1547" s="341"/>
      <c r="P1547" s="362"/>
      <c r="Q1547" s="345" t="str">
        <f>IFERROR(VLOOKUP(ROWS($Q$3:Q1547),$M$3:$N$1699,2,0),"")</f>
        <v/>
      </c>
      <c r="S1547" t="str">
        <f>IF(ISNUMBER(SEARCH(ZAKL_DATA!$B$18,FU!$U1547)),U1547,"")</f>
        <v/>
      </c>
      <c r="T1547" t="str">
        <f t="array" ref="T1547">IFERROR(INDEX($S$3:$S$6255,SMALL(IF(ISNUMBER(SEARCH("",$S$3:$S$6255)),ROW($S$1:$S$6253),""),ROW(S1545))),"")</f>
        <v/>
      </c>
      <c r="U1547" t="s">
        <v>5147</v>
      </c>
      <c r="V1547">
        <v>542458</v>
      </c>
    </row>
    <row r="1548" spans="13:22" ht="12.75" customHeight="1">
      <c r="M1548" s="361">
        <f>IF(ISNUMBER(SEARCH(ZAKL_DATA!$B$29,N1548)),MAX($M$2:M1547)+1,0)</f>
        <v>0</v>
      </c>
      <c r="N1548" s="343"/>
      <c r="O1548" s="341"/>
      <c r="P1548" s="362"/>
      <c r="Q1548" s="345" t="str">
        <f>IFERROR(VLOOKUP(ROWS($Q$3:Q1548),$M$3:$N$1699,2,0),"")</f>
        <v/>
      </c>
      <c r="S1548" t="str">
        <f>IF(ISNUMBER(SEARCH(ZAKL_DATA!$B$18,FU!$U1548)),U1548,"")</f>
        <v/>
      </c>
      <c r="T1548" t="str">
        <f t="array" ref="T1548">IFERROR(INDEX($S$3:$S$6255,SMALL(IF(ISNUMBER(SEARCH("",$S$3:$S$6255)),ROW($S$1:$S$6253),""),ROW(S1546))),"")</f>
        <v/>
      </c>
      <c r="U1548" t="s">
        <v>5148</v>
      </c>
      <c r="V1548">
        <v>542466</v>
      </c>
    </row>
    <row r="1549" spans="13:22" ht="12.75" customHeight="1">
      <c r="M1549" s="361">
        <f>IF(ISNUMBER(SEARCH(ZAKL_DATA!$B$29,N1549)),MAX($M$2:M1548)+1,0)</f>
        <v>0</v>
      </c>
      <c r="N1549" s="343"/>
      <c r="O1549" s="341"/>
      <c r="P1549" s="362"/>
      <c r="Q1549" s="345" t="str">
        <f>IFERROR(VLOOKUP(ROWS($Q$3:Q1549),$M$3:$N$1699,2,0),"")</f>
        <v/>
      </c>
      <c r="S1549" t="str">
        <f>IF(ISNUMBER(SEARCH(ZAKL_DATA!$B$18,FU!$U1549)),U1549,"")</f>
        <v/>
      </c>
      <c r="T1549" t="str">
        <f t="array" ref="T1549">IFERROR(INDEX($S$3:$S$6255,SMALL(IF(ISNUMBER(SEARCH("",$S$3:$S$6255)),ROW($S$1:$S$6253),""),ROW(S1547))),"")</f>
        <v/>
      </c>
      <c r="U1549" t="s">
        <v>5149</v>
      </c>
      <c r="V1549">
        <v>542474</v>
      </c>
    </row>
    <row r="1550" spans="13:22" ht="12.75" customHeight="1">
      <c r="M1550" s="361">
        <f>IF(ISNUMBER(SEARCH(ZAKL_DATA!$B$29,N1550)),MAX($M$2:M1549)+1,0)</f>
        <v>0</v>
      </c>
      <c r="N1550" s="343"/>
      <c r="O1550" s="341"/>
      <c r="P1550" s="362"/>
      <c r="Q1550" s="345" t="str">
        <f>IFERROR(VLOOKUP(ROWS($Q$3:Q1550),$M$3:$N$1699,2,0),"")</f>
        <v/>
      </c>
      <c r="S1550" t="str">
        <f>IF(ISNUMBER(SEARCH(ZAKL_DATA!$B$18,FU!$U1550)),U1550,"")</f>
        <v/>
      </c>
      <c r="T1550" t="str">
        <f t="array" ref="T1550">IFERROR(INDEX($S$3:$S$6255,SMALL(IF(ISNUMBER(SEARCH("",$S$3:$S$6255)),ROW($S$1:$S$6253),""),ROW(S1548))),"")</f>
        <v/>
      </c>
      <c r="U1550" t="s">
        <v>5150</v>
      </c>
      <c r="V1550">
        <v>542482</v>
      </c>
    </row>
    <row r="1551" spans="13:22" ht="12.75" customHeight="1">
      <c r="M1551" s="361">
        <f>IF(ISNUMBER(SEARCH(ZAKL_DATA!$B$29,N1551)),MAX($M$2:M1550)+1,0)</f>
        <v>0</v>
      </c>
      <c r="N1551" s="343"/>
      <c r="O1551" s="341"/>
      <c r="P1551" s="362"/>
      <c r="Q1551" s="345" t="str">
        <f>IFERROR(VLOOKUP(ROWS($Q$3:Q1551),$M$3:$N$1699,2,0),"")</f>
        <v/>
      </c>
      <c r="S1551" t="str">
        <f>IF(ISNUMBER(SEARCH(ZAKL_DATA!$B$18,FU!$U1551)),U1551,"")</f>
        <v/>
      </c>
      <c r="T1551" t="str">
        <f t="array" ref="T1551">IFERROR(INDEX($S$3:$S$6255,SMALL(IF(ISNUMBER(SEARCH("",$S$3:$S$6255)),ROW($S$1:$S$6253),""),ROW(S1549))),"")</f>
        <v/>
      </c>
      <c r="U1551" t="s">
        <v>5151</v>
      </c>
      <c r="V1551">
        <v>542491</v>
      </c>
    </row>
    <row r="1552" spans="13:22" ht="12.75" customHeight="1">
      <c r="M1552" s="361">
        <f>IF(ISNUMBER(SEARCH(ZAKL_DATA!$B$29,N1552)),MAX($M$2:M1551)+1,0)</f>
        <v>0</v>
      </c>
      <c r="N1552" s="343"/>
      <c r="O1552" s="341"/>
      <c r="P1552" s="362"/>
      <c r="Q1552" s="345" t="str">
        <f>IFERROR(VLOOKUP(ROWS($Q$3:Q1552),$M$3:$N$1699,2,0),"")</f>
        <v/>
      </c>
      <c r="S1552" t="str">
        <f>IF(ISNUMBER(SEARCH(ZAKL_DATA!$B$18,FU!$U1552)),U1552,"")</f>
        <v/>
      </c>
      <c r="T1552" t="str">
        <f t="array" ref="T1552">IFERROR(INDEX($S$3:$S$6255,SMALL(IF(ISNUMBER(SEARCH("",$S$3:$S$6255)),ROW($S$1:$S$6253),""),ROW(S1550))),"")</f>
        <v/>
      </c>
      <c r="U1552" t="s">
        <v>5152</v>
      </c>
      <c r="V1552">
        <v>542504</v>
      </c>
    </row>
    <row r="1553" spans="13:22" ht="12.75" customHeight="1">
      <c r="M1553" s="361">
        <f>IF(ISNUMBER(SEARCH(ZAKL_DATA!$B$29,N1553)),MAX($M$2:M1552)+1,0)</f>
        <v>0</v>
      </c>
      <c r="N1553" s="343"/>
      <c r="O1553" s="341"/>
      <c r="P1553" s="362"/>
      <c r="Q1553" s="345" t="str">
        <f>IFERROR(VLOOKUP(ROWS($Q$3:Q1553),$M$3:$N$1699,2,0),"")</f>
        <v/>
      </c>
      <c r="S1553" t="str">
        <f>IF(ISNUMBER(SEARCH(ZAKL_DATA!$B$18,FU!$U1553)),U1553,"")</f>
        <v/>
      </c>
      <c r="T1553" t="str">
        <f t="array" ref="T1553">IFERROR(INDEX($S$3:$S$6255,SMALL(IF(ISNUMBER(SEARCH("",$S$3:$S$6255)),ROW($S$1:$S$6253),""),ROW(S1551))),"")</f>
        <v/>
      </c>
      <c r="U1553" t="s">
        <v>5153</v>
      </c>
      <c r="V1553">
        <v>542512</v>
      </c>
    </row>
    <row r="1554" spans="13:22" ht="12.75" customHeight="1">
      <c r="M1554" s="361">
        <f>IF(ISNUMBER(SEARCH(ZAKL_DATA!$B$29,N1554)),MAX($M$2:M1553)+1,0)</f>
        <v>0</v>
      </c>
      <c r="N1554" s="343"/>
      <c r="O1554" s="341"/>
      <c r="P1554" s="362"/>
      <c r="Q1554" s="345" t="str">
        <f>IFERROR(VLOOKUP(ROWS($Q$3:Q1554),$M$3:$N$1699,2,0),"")</f>
        <v/>
      </c>
      <c r="S1554" t="str">
        <f>IF(ISNUMBER(SEARCH(ZAKL_DATA!$B$18,FU!$U1554)),U1554,"")</f>
        <v/>
      </c>
      <c r="T1554" t="str">
        <f t="array" ref="T1554">IFERROR(INDEX($S$3:$S$6255,SMALL(IF(ISNUMBER(SEARCH("",$S$3:$S$6255)),ROW($S$1:$S$6253),""),ROW(S1552))),"")</f>
        <v/>
      </c>
      <c r="U1554" t="s">
        <v>5154</v>
      </c>
      <c r="V1554">
        <v>542521</v>
      </c>
    </row>
    <row r="1555" spans="13:22" ht="12.75" customHeight="1">
      <c r="M1555" s="361">
        <f>IF(ISNUMBER(SEARCH(ZAKL_DATA!$B$29,N1555)),MAX($M$2:M1554)+1,0)</f>
        <v>0</v>
      </c>
      <c r="N1555" s="343"/>
      <c r="O1555" s="341"/>
      <c r="P1555" s="362"/>
      <c r="Q1555" s="345" t="str">
        <f>IFERROR(VLOOKUP(ROWS($Q$3:Q1555),$M$3:$N$1699,2,0),"")</f>
        <v/>
      </c>
      <c r="S1555" t="str">
        <f>IF(ISNUMBER(SEARCH(ZAKL_DATA!$B$18,FU!$U1555)),U1555,"")</f>
        <v/>
      </c>
      <c r="T1555" t="str">
        <f t="array" ref="T1555">IFERROR(INDEX($S$3:$S$6255,SMALL(IF(ISNUMBER(SEARCH("",$S$3:$S$6255)),ROW($S$1:$S$6253),""),ROW(S1553))),"")</f>
        <v/>
      </c>
      <c r="U1555" t="s">
        <v>5155</v>
      </c>
      <c r="V1555">
        <v>542539</v>
      </c>
    </row>
    <row r="1556" spans="13:22" ht="12.75" customHeight="1">
      <c r="M1556" s="361">
        <f>IF(ISNUMBER(SEARCH(ZAKL_DATA!$B$29,N1556)),MAX($M$2:M1555)+1,0)</f>
        <v>0</v>
      </c>
      <c r="N1556" s="343"/>
      <c r="O1556" s="341"/>
      <c r="P1556" s="362"/>
      <c r="Q1556" s="345" t="str">
        <f>IFERROR(VLOOKUP(ROWS($Q$3:Q1556),$M$3:$N$1699,2,0),"")</f>
        <v/>
      </c>
      <c r="S1556" t="str">
        <f>IF(ISNUMBER(SEARCH(ZAKL_DATA!$B$18,FU!$U1556)),U1556,"")</f>
        <v/>
      </c>
      <c r="T1556" t="str">
        <f t="array" ref="T1556">IFERROR(INDEX($S$3:$S$6255,SMALL(IF(ISNUMBER(SEARCH("",$S$3:$S$6255)),ROW($S$1:$S$6253),""),ROW(S1554))),"")</f>
        <v/>
      </c>
      <c r="U1556" t="s">
        <v>5155</v>
      </c>
      <c r="V1556">
        <v>542547</v>
      </c>
    </row>
    <row r="1557" spans="13:22" ht="12.75" customHeight="1">
      <c r="M1557" s="361">
        <f>IF(ISNUMBER(SEARCH(ZAKL_DATA!$B$29,N1557)),MAX($M$2:M1556)+1,0)</f>
        <v>0</v>
      </c>
      <c r="N1557" s="343"/>
      <c r="O1557" s="341"/>
      <c r="P1557" s="362"/>
      <c r="Q1557" s="345" t="str">
        <f>IFERROR(VLOOKUP(ROWS($Q$3:Q1557),$M$3:$N$1699,2,0),"")</f>
        <v/>
      </c>
      <c r="S1557" t="str">
        <f>IF(ISNUMBER(SEARCH(ZAKL_DATA!$B$18,FU!$U1557)),U1557,"")</f>
        <v/>
      </c>
      <c r="T1557" t="str">
        <f t="array" ref="T1557">IFERROR(INDEX($S$3:$S$6255,SMALL(IF(ISNUMBER(SEARCH("",$S$3:$S$6255)),ROW($S$1:$S$6253),""),ROW(S1555))),"")</f>
        <v/>
      </c>
      <c r="U1557" t="s">
        <v>5156</v>
      </c>
      <c r="V1557">
        <v>542555</v>
      </c>
    </row>
    <row r="1558" spans="13:22" ht="12.75" customHeight="1">
      <c r="M1558" s="361">
        <f>IF(ISNUMBER(SEARCH(ZAKL_DATA!$B$29,N1558)),MAX($M$2:M1557)+1,0)</f>
        <v>0</v>
      </c>
      <c r="N1558" s="343"/>
      <c r="O1558" s="341"/>
      <c r="P1558" s="362"/>
      <c r="Q1558" s="345" t="str">
        <f>IFERROR(VLOOKUP(ROWS($Q$3:Q1558),$M$3:$N$1699,2,0),"")</f>
        <v/>
      </c>
      <c r="S1558" t="str">
        <f>IF(ISNUMBER(SEARCH(ZAKL_DATA!$B$18,FU!$U1558)),U1558,"")</f>
        <v/>
      </c>
      <c r="T1558" t="str">
        <f t="array" ref="T1558">IFERROR(INDEX($S$3:$S$6255,SMALL(IF(ISNUMBER(SEARCH("",$S$3:$S$6255)),ROW($S$1:$S$6253),""),ROW(S1556))),"")</f>
        <v/>
      </c>
      <c r="U1558" t="s">
        <v>5157</v>
      </c>
      <c r="V1558">
        <v>542563</v>
      </c>
    </row>
    <row r="1559" spans="13:22" ht="12.75" customHeight="1">
      <c r="M1559" s="361">
        <f>IF(ISNUMBER(SEARCH(ZAKL_DATA!$B$29,N1559)),MAX($M$2:M1558)+1,0)</f>
        <v>0</v>
      </c>
      <c r="N1559" s="343"/>
      <c r="O1559" s="341"/>
      <c r="P1559" s="362"/>
      <c r="Q1559" s="345" t="str">
        <f>IFERROR(VLOOKUP(ROWS($Q$3:Q1559),$M$3:$N$1699,2,0),"")</f>
        <v/>
      </c>
      <c r="S1559" t="str">
        <f>IF(ISNUMBER(SEARCH(ZAKL_DATA!$B$18,FU!$U1559)),U1559,"")</f>
        <v/>
      </c>
      <c r="T1559" t="str">
        <f t="array" ref="T1559">IFERROR(INDEX($S$3:$S$6255,SMALL(IF(ISNUMBER(SEARCH("",$S$3:$S$6255)),ROW($S$1:$S$6253),""),ROW(S1557))),"")</f>
        <v/>
      </c>
      <c r="U1559" t="s">
        <v>5158</v>
      </c>
      <c r="V1559">
        <v>542571</v>
      </c>
    </row>
    <row r="1560" spans="13:22" ht="12.75" customHeight="1">
      <c r="M1560" s="361">
        <f>IF(ISNUMBER(SEARCH(ZAKL_DATA!$B$29,N1560)),MAX($M$2:M1559)+1,0)</f>
        <v>0</v>
      </c>
      <c r="N1560" s="343"/>
      <c r="O1560" s="341"/>
      <c r="P1560" s="362"/>
      <c r="Q1560" s="345" t="str">
        <f>IFERROR(VLOOKUP(ROWS($Q$3:Q1560),$M$3:$N$1699,2,0),"")</f>
        <v/>
      </c>
      <c r="S1560" t="str">
        <f>IF(ISNUMBER(SEARCH(ZAKL_DATA!$B$18,FU!$U1560)),U1560,"")</f>
        <v/>
      </c>
      <c r="T1560" t="str">
        <f t="array" ref="T1560">IFERROR(INDEX($S$3:$S$6255,SMALL(IF(ISNUMBER(SEARCH("",$S$3:$S$6255)),ROW($S$1:$S$6253),""),ROW(S1558))),"")</f>
        <v/>
      </c>
      <c r="U1560" t="s">
        <v>5159</v>
      </c>
      <c r="V1560">
        <v>542580</v>
      </c>
    </row>
    <row r="1561" spans="13:22" ht="12.75" customHeight="1">
      <c r="M1561" s="361">
        <f>IF(ISNUMBER(SEARCH(ZAKL_DATA!$B$29,N1561)),MAX($M$2:M1560)+1,0)</f>
        <v>0</v>
      </c>
      <c r="N1561" s="343"/>
      <c r="O1561" s="341"/>
      <c r="P1561" s="362"/>
      <c r="Q1561" s="345" t="str">
        <f>IFERROR(VLOOKUP(ROWS($Q$3:Q1561),$M$3:$N$1699,2,0),"")</f>
        <v/>
      </c>
      <c r="S1561" t="str">
        <f>IF(ISNUMBER(SEARCH(ZAKL_DATA!$B$18,FU!$U1561)),U1561,"")</f>
        <v/>
      </c>
      <c r="T1561" t="str">
        <f t="array" ref="T1561">IFERROR(INDEX($S$3:$S$6255,SMALL(IF(ISNUMBER(SEARCH("",$S$3:$S$6255)),ROW($S$1:$S$6253),""),ROW(S1559))),"")</f>
        <v/>
      </c>
      <c r="U1561" t="s">
        <v>5160</v>
      </c>
      <c r="V1561">
        <v>542598</v>
      </c>
    </row>
    <row r="1562" spans="13:22" ht="12.75" customHeight="1">
      <c r="M1562" s="361">
        <f>IF(ISNUMBER(SEARCH(ZAKL_DATA!$B$29,N1562)),MAX($M$2:M1561)+1,0)</f>
        <v>0</v>
      </c>
      <c r="N1562" s="343"/>
      <c r="O1562" s="341"/>
      <c r="P1562" s="362"/>
      <c r="Q1562" s="345" t="str">
        <f>IFERROR(VLOOKUP(ROWS($Q$3:Q1562),$M$3:$N$1699,2,0),"")</f>
        <v/>
      </c>
      <c r="S1562" t="str">
        <f>IF(ISNUMBER(SEARCH(ZAKL_DATA!$B$18,FU!$U1562)),U1562,"")</f>
        <v/>
      </c>
      <c r="T1562" t="str">
        <f t="array" ref="T1562">IFERROR(INDEX($S$3:$S$6255,SMALL(IF(ISNUMBER(SEARCH("",$S$3:$S$6255)),ROW($S$1:$S$6253),""),ROW(S1560))),"")</f>
        <v/>
      </c>
      <c r="U1562" t="s">
        <v>5161</v>
      </c>
      <c r="V1562">
        <v>542601</v>
      </c>
    </row>
    <row r="1563" spans="13:22" ht="12.75" customHeight="1">
      <c r="M1563" s="361">
        <f>IF(ISNUMBER(SEARCH(ZAKL_DATA!$B$29,N1563)),MAX($M$2:M1562)+1,0)</f>
        <v>0</v>
      </c>
      <c r="N1563" s="343"/>
      <c r="O1563" s="341"/>
      <c r="P1563" s="362"/>
      <c r="Q1563" s="345" t="str">
        <f>IFERROR(VLOOKUP(ROWS($Q$3:Q1563),$M$3:$N$1699,2,0),"")</f>
        <v/>
      </c>
      <c r="S1563" t="str">
        <f>IF(ISNUMBER(SEARCH(ZAKL_DATA!$B$18,FU!$U1563)),U1563,"")</f>
        <v/>
      </c>
      <c r="T1563" t="str">
        <f t="array" ref="T1563">IFERROR(INDEX($S$3:$S$6255,SMALL(IF(ISNUMBER(SEARCH("",$S$3:$S$6255)),ROW($S$1:$S$6253),""),ROW(S1561))),"")</f>
        <v/>
      </c>
      <c r="U1563" t="s">
        <v>5162</v>
      </c>
      <c r="V1563">
        <v>542610</v>
      </c>
    </row>
    <row r="1564" spans="13:22" ht="12.75" customHeight="1">
      <c r="M1564" s="361">
        <f>IF(ISNUMBER(SEARCH(ZAKL_DATA!$B$29,N1564)),MAX($M$2:M1563)+1,0)</f>
        <v>0</v>
      </c>
      <c r="N1564" s="343"/>
      <c r="O1564" s="341"/>
      <c r="P1564" s="362"/>
      <c r="Q1564" s="345" t="str">
        <f>IFERROR(VLOOKUP(ROWS($Q$3:Q1564),$M$3:$N$1699,2,0),"")</f>
        <v/>
      </c>
      <c r="S1564" t="str">
        <f>IF(ISNUMBER(SEARCH(ZAKL_DATA!$B$18,FU!$U1564)),U1564,"")</f>
        <v/>
      </c>
      <c r="T1564" t="str">
        <f t="array" ref="T1564">IFERROR(INDEX($S$3:$S$6255,SMALL(IF(ISNUMBER(SEARCH("",$S$3:$S$6255)),ROW($S$1:$S$6253),""),ROW(S1562))),"")</f>
        <v/>
      </c>
      <c r="U1564" t="s">
        <v>5163</v>
      </c>
      <c r="V1564">
        <v>542628</v>
      </c>
    </row>
    <row r="1565" spans="13:22" ht="12.75" customHeight="1">
      <c r="M1565" s="361">
        <f>IF(ISNUMBER(SEARCH(ZAKL_DATA!$B$29,N1565)),MAX($M$2:M1564)+1,0)</f>
        <v>0</v>
      </c>
      <c r="N1565" s="343"/>
      <c r="O1565" s="341"/>
      <c r="P1565" s="362"/>
      <c r="Q1565" s="345" t="str">
        <f>IFERROR(VLOOKUP(ROWS($Q$3:Q1565),$M$3:$N$1699,2,0),"")</f>
        <v/>
      </c>
      <c r="S1565" t="str">
        <f>IF(ISNUMBER(SEARCH(ZAKL_DATA!$B$18,FU!$U1565)),U1565,"")</f>
        <v/>
      </c>
      <c r="T1565" t="str">
        <f t="array" ref="T1565">IFERROR(INDEX($S$3:$S$6255,SMALL(IF(ISNUMBER(SEARCH("",$S$3:$S$6255)),ROW($S$1:$S$6253),""),ROW(S1563))),"")</f>
        <v/>
      </c>
      <c r="U1565" t="s">
        <v>5164</v>
      </c>
      <c r="V1565">
        <v>542636</v>
      </c>
    </row>
    <row r="1566" spans="13:22" ht="12.75" customHeight="1">
      <c r="M1566" s="361">
        <f>IF(ISNUMBER(SEARCH(ZAKL_DATA!$B$29,N1566)),MAX($M$2:M1565)+1,0)</f>
        <v>0</v>
      </c>
      <c r="N1566" s="343"/>
      <c r="O1566" s="341"/>
      <c r="P1566" s="362"/>
      <c r="Q1566" s="345" t="str">
        <f>IFERROR(VLOOKUP(ROWS($Q$3:Q1566),$M$3:$N$1699,2,0),"")</f>
        <v/>
      </c>
      <c r="S1566" t="str">
        <f>IF(ISNUMBER(SEARCH(ZAKL_DATA!$B$18,FU!$U1566)),U1566,"")</f>
        <v/>
      </c>
      <c r="T1566" t="str">
        <f t="array" ref="T1566">IFERROR(INDEX($S$3:$S$6255,SMALL(IF(ISNUMBER(SEARCH("",$S$3:$S$6255)),ROW($S$1:$S$6253),""),ROW(S1564))),"")</f>
        <v/>
      </c>
      <c r="U1566" t="s">
        <v>5165</v>
      </c>
      <c r="V1566">
        <v>542644</v>
      </c>
    </row>
    <row r="1567" spans="13:22" ht="12.75" customHeight="1">
      <c r="M1567" s="361">
        <f>IF(ISNUMBER(SEARCH(ZAKL_DATA!$B$29,N1567)),MAX($M$2:M1566)+1,0)</f>
        <v>0</v>
      </c>
      <c r="N1567" s="343"/>
      <c r="O1567" s="341"/>
      <c r="P1567" s="362"/>
      <c r="Q1567" s="345" t="str">
        <f>IFERROR(VLOOKUP(ROWS($Q$3:Q1567),$M$3:$N$1699,2,0),"")</f>
        <v/>
      </c>
      <c r="S1567" t="str">
        <f>IF(ISNUMBER(SEARCH(ZAKL_DATA!$B$18,FU!$U1567)),U1567,"")</f>
        <v/>
      </c>
      <c r="T1567" t="str">
        <f t="array" ref="T1567">IFERROR(INDEX($S$3:$S$6255,SMALL(IF(ISNUMBER(SEARCH("",$S$3:$S$6255)),ROW($S$1:$S$6253),""),ROW(S1565))),"")</f>
        <v/>
      </c>
      <c r="U1567" t="s">
        <v>5165</v>
      </c>
      <c r="V1567">
        <v>542679</v>
      </c>
    </row>
    <row r="1568" spans="13:22" ht="12.75" customHeight="1">
      <c r="M1568" s="361">
        <f>IF(ISNUMBER(SEARCH(ZAKL_DATA!$B$29,N1568)),MAX($M$2:M1567)+1,0)</f>
        <v>0</v>
      </c>
      <c r="N1568" s="343"/>
      <c r="O1568" s="341"/>
      <c r="P1568" s="362"/>
      <c r="Q1568" s="345" t="str">
        <f>IFERROR(VLOOKUP(ROWS($Q$3:Q1568),$M$3:$N$1699,2,0),"")</f>
        <v/>
      </c>
      <c r="S1568" t="str">
        <f>IF(ISNUMBER(SEARCH(ZAKL_DATA!$B$18,FU!$U1568)),U1568,"")</f>
        <v/>
      </c>
      <c r="T1568" t="str">
        <f t="array" ref="T1568">IFERROR(INDEX($S$3:$S$6255,SMALL(IF(ISNUMBER(SEARCH("",$S$3:$S$6255)),ROW($S$1:$S$6253),""),ROW(S1566))),"")</f>
        <v/>
      </c>
      <c r="U1568" t="s">
        <v>5165</v>
      </c>
      <c r="V1568">
        <v>542687</v>
      </c>
    </row>
    <row r="1569" spans="13:22" ht="12.75" customHeight="1">
      <c r="M1569" s="361">
        <f>IF(ISNUMBER(SEARCH(ZAKL_DATA!$B$29,N1569)),MAX($M$2:M1568)+1,0)</f>
        <v>0</v>
      </c>
      <c r="N1569" s="343"/>
      <c r="O1569" s="341"/>
      <c r="P1569" s="362"/>
      <c r="Q1569" s="345" t="str">
        <f>IFERROR(VLOOKUP(ROWS($Q$3:Q1569),$M$3:$N$1699,2,0),"")</f>
        <v/>
      </c>
      <c r="S1569" t="str">
        <f>IF(ISNUMBER(SEARCH(ZAKL_DATA!$B$18,FU!$U1569)),U1569,"")</f>
        <v/>
      </c>
      <c r="T1569" t="str">
        <f t="array" ref="T1569">IFERROR(INDEX($S$3:$S$6255,SMALL(IF(ISNUMBER(SEARCH("",$S$3:$S$6255)),ROW($S$1:$S$6253),""),ROW(S1567))),"")</f>
        <v/>
      </c>
      <c r="U1569" t="s">
        <v>5166</v>
      </c>
      <c r="V1569">
        <v>542725</v>
      </c>
    </row>
    <row r="1570" spans="13:22" ht="12.75" customHeight="1">
      <c r="M1570" s="361">
        <f>IF(ISNUMBER(SEARCH(ZAKL_DATA!$B$29,N1570)),MAX($M$2:M1569)+1,0)</f>
        <v>0</v>
      </c>
      <c r="N1570" s="343"/>
      <c r="O1570" s="341"/>
      <c r="P1570" s="362"/>
      <c r="Q1570" s="345" t="str">
        <f>IFERROR(VLOOKUP(ROWS($Q$3:Q1570),$M$3:$N$1699,2,0),"")</f>
        <v/>
      </c>
      <c r="S1570" t="str">
        <f>IF(ISNUMBER(SEARCH(ZAKL_DATA!$B$18,FU!$U1570)),U1570,"")</f>
        <v/>
      </c>
      <c r="T1570" t="str">
        <f t="array" ref="T1570">IFERROR(INDEX($S$3:$S$6255,SMALL(IF(ISNUMBER(SEARCH("",$S$3:$S$6255)),ROW($S$1:$S$6253),""),ROW(S1568))),"")</f>
        <v/>
      </c>
      <c r="U1570" t="s">
        <v>5166</v>
      </c>
      <c r="V1570">
        <v>542750</v>
      </c>
    </row>
    <row r="1571" spans="13:22" ht="12.75" customHeight="1">
      <c r="M1571" s="361">
        <f>IF(ISNUMBER(SEARCH(ZAKL_DATA!$B$29,N1571)),MAX($M$2:M1570)+1,0)</f>
        <v>0</v>
      </c>
      <c r="N1571" s="343"/>
      <c r="O1571" s="341"/>
      <c r="P1571" s="362"/>
      <c r="Q1571" s="345" t="str">
        <f>IFERROR(VLOOKUP(ROWS($Q$3:Q1571),$M$3:$N$1699,2,0),"")</f>
        <v/>
      </c>
      <c r="S1571" t="str">
        <f>IF(ISNUMBER(SEARCH(ZAKL_DATA!$B$18,FU!$U1571)),U1571,"")</f>
        <v/>
      </c>
      <c r="T1571" t="str">
        <f t="array" ref="T1571">IFERROR(INDEX($S$3:$S$6255,SMALL(IF(ISNUMBER(SEARCH("",$S$3:$S$6255)),ROW($S$1:$S$6253),""),ROW(S1569))),"")</f>
        <v/>
      </c>
      <c r="U1571" t="s">
        <v>5166</v>
      </c>
      <c r="V1571">
        <v>542768</v>
      </c>
    </row>
    <row r="1572" spans="13:22" ht="12.75" customHeight="1">
      <c r="M1572" s="361">
        <f>IF(ISNUMBER(SEARCH(ZAKL_DATA!$B$29,N1572)),MAX($M$2:M1571)+1,0)</f>
        <v>0</v>
      </c>
      <c r="N1572" s="343"/>
      <c r="O1572" s="341"/>
      <c r="P1572" s="362"/>
      <c r="Q1572" s="345" t="str">
        <f>IFERROR(VLOOKUP(ROWS($Q$3:Q1572),$M$3:$N$1699,2,0),"")</f>
        <v/>
      </c>
      <c r="S1572" t="str">
        <f>IF(ISNUMBER(SEARCH(ZAKL_DATA!$B$18,FU!$U1572)),U1572,"")</f>
        <v/>
      </c>
      <c r="T1572" t="str">
        <f t="array" ref="T1572">IFERROR(INDEX($S$3:$S$6255,SMALL(IF(ISNUMBER(SEARCH("",$S$3:$S$6255)),ROW($S$1:$S$6253),""),ROW(S1570))),"")</f>
        <v/>
      </c>
      <c r="U1572" t="s">
        <v>5167</v>
      </c>
      <c r="V1572">
        <v>542784</v>
      </c>
    </row>
    <row r="1573" spans="13:22" ht="12.75" customHeight="1">
      <c r="M1573" s="361">
        <f>IF(ISNUMBER(SEARCH(ZAKL_DATA!$B$29,N1573)),MAX($M$2:M1572)+1,0)</f>
        <v>0</v>
      </c>
      <c r="N1573" s="343"/>
      <c r="O1573" s="341"/>
      <c r="P1573" s="362"/>
      <c r="Q1573" s="345" t="str">
        <f>IFERROR(VLOOKUP(ROWS($Q$3:Q1573),$M$3:$N$1699,2,0),"")</f>
        <v/>
      </c>
      <c r="S1573" t="str">
        <f>IF(ISNUMBER(SEARCH(ZAKL_DATA!$B$18,FU!$U1573)),U1573,"")</f>
        <v/>
      </c>
      <c r="T1573" t="str">
        <f t="array" ref="T1573">IFERROR(INDEX($S$3:$S$6255,SMALL(IF(ISNUMBER(SEARCH("",$S$3:$S$6255)),ROW($S$1:$S$6253),""),ROW(S1571))),"")</f>
        <v/>
      </c>
      <c r="U1573" t="s">
        <v>5168</v>
      </c>
      <c r="V1573">
        <v>542814</v>
      </c>
    </row>
    <row r="1574" spans="13:22" ht="12.75" customHeight="1">
      <c r="M1574" s="361">
        <f>IF(ISNUMBER(SEARCH(ZAKL_DATA!$B$29,N1574)),MAX($M$2:M1573)+1,0)</f>
        <v>0</v>
      </c>
      <c r="N1574" s="343"/>
      <c r="O1574" s="341"/>
      <c r="P1574" s="362"/>
      <c r="Q1574" s="345" t="str">
        <f>IFERROR(VLOOKUP(ROWS($Q$3:Q1574),$M$3:$N$1699,2,0),"")</f>
        <v/>
      </c>
      <c r="S1574" t="str">
        <f>IF(ISNUMBER(SEARCH(ZAKL_DATA!$B$18,FU!$U1574)),U1574,"")</f>
        <v/>
      </c>
      <c r="T1574" t="str">
        <f t="array" ref="T1574">IFERROR(INDEX($S$3:$S$6255,SMALL(IF(ISNUMBER(SEARCH("",$S$3:$S$6255)),ROW($S$1:$S$6253),""),ROW(S1572))),"")</f>
        <v/>
      </c>
      <c r="U1574" t="s">
        <v>5168</v>
      </c>
      <c r="V1574">
        <v>542831</v>
      </c>
    </row>
    <row r="1575" spans="13:22" ht="12.75" customHeight="1">
      <c r="M1575" s="361">
        <f>IF(ISNUMBER(SEARCH(ZAKL_DATA!$B$29,N1575)),MAX($M$2:M1574)+1,0)</f>
        <v>0</v>
      </c>
      <c r="N1575" s="343"/>
      <c r="O1575" s="341"/>
      <c r="P1575" s="362"/>
      <c r="Q1575" s="345" t="str">
        <f>IFERROR(VLOOKUP(ROWS($Q$3:Q1575),$M$3:$N$1699,2,0),"")</f>
        <v/>
      </c>
      <c r="S1575" t="str">
        <f>IF(ISNUMBER(SEARCH(ZAKL_DATA!$B$18,FU!$U1575)),U1575,"")</f>
        <v/>
      </c>
      <c r="T1575" t="str">
        <f t="array" ref="T1575">IFERROR(INDEX($S$3:$S$6255,SMALL(IF(ISNUMBER(SEARCH("",$S$3:$S$6255)),ROW($S$1:$S$6253),""),ROW(S1573))),"")</f>
        <v/>
      </c>
      <c r="U1575" t="s">
        <v>5169</v>
      </c>
      <c r="V1575">
        <v>542865</v>
      </c>
    </row>
    <row r="1576" spans="13:22" ht="12.75" customHeight="1">
      <c r="M1576" s="361">
        <f>IF(ISNUMBER(SEARCH(ZAKL_DATA!$B$29,N1576)),MAX($M$2:M1575)+1,0)</f>
        <v>0</v>
      </c>
      <c r="N1576" s="343"/>
      <c r="O1576" s="341"/>
      <c r="P1576" s="362"/>
      <c r="Q1576" s="345" t="str">
        <f>IFERROR(VLOOKUP(ROWS($Q$3:Q1576),$M$3:$N$1699,2,0),"")</f>
        <v/>
      </c>
      <c r="S1576" t="str">
        <f>IF(ISNUMBER(SEARCH(ZAKL_DATA!$B$18,FU!$U1576)),U1576,"")</f>
        <v/>
      </c>
      <c r="T1576" t="str">
        <f t="array" ref="T1576">IFERROR(INDEX($S$3:$S$6255,SMALL(IF(ISNUMBER(SEARCH("",$S$3:$S$6255)),ROW($S$1:$S$6253),""),ROW(S1574))),"")</f>
        <v/>
      </c>
      <c r="U1576" t="s">
        <v>5169</v>
      </c>
      <c r="V1576">
        <v>542903</v>
      </c>
    </row>
    <row r="1577" spans="13:22" ht="12.75" customHeight="1">
      <c r="M1577" s="361">
        <f>IF(ISNUMBER(SEARCH(ZAKL_DATA!$B$29,N1577)),MAX($M$2:M1576)+1,0)</f>
        <v>0</v>
      </c>
      <c r="N1577" s="343"/>
      <c r="O1577" s="341"/>
      <c r="P1577" s="362"/>
      <c r="Q1577" s="345" t="str">
        <f>IFERROR(VLOOKUP(ROWS($Q$3:Q1577),$M$3:$N$1699,2,0),"")</f>
        <v/>
      </c>
      <c r="S1577" t="str">
        <f>IF(ISNUMBER(SEARCH(ZAKL_DATA!$B$18,FU!$U1577)),U1577,"")</f>
        <v/>
      </c>
      <c r="T1577" t="str">
        <f t="array" ref="T1577">IFERROR(INDEX($S$3:$S$6255,SMALL(IF(ISNUMBER(SEARCH("",$S$3:$S$6255)),ROW($S$1:$S$6253),""),ROW(S1575))),"")</f>
        <v/>
      </c>
      <c r="U1577" t="s">
        <v>5170</v>
      </c>
      <c r="V1577">
        <v>542911</v>
      </c>
    </row>
    <row r="1578" spans="13:22" ht="12.75" customHeight="1">
      <c r="M1578" s="361">
        <f>IF(ISNUMBER(SEARCH(ZAKL_DATA!$B$29,N1578)),MAX($M$2:M1577)+1,0)</f>
        <v>0</v>
      </c>
      <c r="N1578" s="343"/>
      <c r="O1578" s="341"/>
      <c r="P1578" s="362"/>
      <c r="Q1578" s="345" t="str">
        <f>IFERROR(VLOOKUP(ROWS($Q$3:Q1578),$M$3:$N$1699,2,0),"")</f>
        <v/>
      </c>
      <c r="S1578" t="str">
        <f>IF(ISNUMBER(SEARCH(ZAKL_DATA!$B$18,FU!$U1578)),U1578,"")</f>
        <v/>
      </c>
      <c r="T1578" t="str">
        <f t="array" ref="T1578">IFERROR(INDEX($S$3:$S$6255,SMALL(IF(ISNUMBER(SEARCH("",$S$3:$S$6255)),ROW($S$1:$S$6253),""),ROW(S1576))),"")</f>
        <v/>
      </c>
      <c r="U1578" t="s">
        <v>5171</v>
      </c>
      <c r="V1578">
        <v>542946</v>
      </c>
    </row>
    <row r="1579" spans="13:22" ht="12.75" customHeight="1">
      <c r="M1579" s="361">
        <f>IF(ISNUMBER(SEARCH(ZAKL_DATA!$B$29,N1579)),MAX($M$2:M1578)+1,0)</f>
        <v>0</v>
      </c>
      <c r="N1579" s="343"/>
      <c r="O1579" s="341"/>
      <c r="P1579" s="362"/>
      <c r="Q1579" s="345" t="str">
        <f>IFERROR(VLOOKUP(ROWS($Q$3:Q1579),$M$3:$N$1699,2,0),"")</f>
        <v/>
      </c>
      <c r="S1579" t="str">
        <f>IF(ISNUMBER(SEARCH(ZAKL_DATA!$B$18,FU!$U1579)),U1579,"")</f>
        <v/>
      </c>
      <c r="T1579" t="str">
        <f t="array" ref="T1579">IFERROR(INDEX($S$3:$S$6255,SMALL(IF(ISNUMBER(SEARCH("",$S$3:$S$6255)),ROW($S$1:$S$6253),""),ROW(S1577))),"")</f>
        <v/>
      </c>
      <c r="U1579" t="s">
        <v>5172</v>
      </c>
      <c r="V1579">
        <v>542989</v>
      </c>
    </row>
    <row r="1580" spans="13:22" ht="12.75" customHeight="1">
      <c r="M1580" s="361">
        <f>IF(ISNUMBER(SEARCH(ZAKL_DATA!$B$29,N1580)),MAX($M$2:M1579)+1,0)</f>
        <v>0</v>
      </c>
      <c r="N1580" s="343"/>
      <c r="O1580" s="341"/>
      <c r="P1580" s="362"/>
      <c r="Q1580" s="345" t="str">
        <f>IFERROR(VLOOKUP(ROWS($Q$3:Q1580),$M$3:$N$1699,2,0),"")</f>
        <v/>
      </c>
      <c r="S1580" t="str">
        <f>IF(ISNUMBER(SEARCH(ZAKL_DATA!$B$18,FU!$U1580)),U1580,"")</f>
        <v/>
      </c>
      <c r="T1580" t="str">
        <f t="array" ref="T1580">IFERROR(INDEX($S$3:$S$6255,SMALL(IF(ISNUMBER(SEARCH("",$S$3:$S$6255)),ROW($S$1:$S$6253),""),ROW(S1578))),"")</f>
        <v/>
      </c>
      <c r="U1580" t="s">
        <v>5173</v>
      </c>
      <c r="V1580">
        <v>542997</v>
      </c>
    </row>
    <row r="1581" spans="13:22" ht="12.75" customHeight="1">
      <c r="M1581" s="361">
        <f>IF(ISNUMBER(SEARCH(ZAKL_DATA!$B$29,N1581)),MAX($M$2:M1580)+1,0)</f>
        <v>0</v>
      </c>
      <c r="N1581" s="343"/>
      <c r="O1581" s="341"/>
      <c r="P1581" s="362"/>
      <c r="Q1581" s="345" t="str">
        <f>IFERROR(VLOOKUP(ROWS($Q$3:Q1581),$M$3:$N$1699,2,0),"")</f>
        <v/>
      </c>
      <c r="S1581" t="str">
        <f>IF(ISNUMBER(SEARCH(ZAKL_DATA!$B$18,FU!$U1581)),U1581,"")</f>
        <v/>
      </c>
      <c r="T1581" t="str">
        <f t="array" ref="T1581">IFERROR(INDEX($S$3:$S$6255,SMALL(IF(ISNUMBER(SEARCH("",$S$3:$S$6255)),ROW($S$1:$S$6253),""),ROW(S1579))),"")</f>
        <v/>
      </c>
      <c r="U1581" t="s">
        <v>5174</v>
      </c>
      <c r="V1581">
        <v>543012</v>
      </c>
    </row>
    <row r="1582" spans="13:22" ht="12.75" customHeight="1">
      <c r="M1582" s="361">
        <f>IF(ISNUMBER(SEARCH(ZAKL_DATA!$B$29,N1582)),MAX($M$2:M1581)+1,0)</f>
        <v>0</v>
      </c>
      <c r="N1582" s="343"/>
      <c r="O1582" s="341"/>
      <c r="P1582" s="362"/>
      <c r="Q1582" s="345" t="str">
        <f>IFERROR(VLOOKUP(ROWS($Q$3:Q1582),$M$3:$N$1699,2,0),"")</f>
        <v/>
      </c>
      <c r="S1582" t="str">
        <f>IF(ISNUMBER(SEARCH(ZAKL_DATA!$B$18,FU!$U1582)),U1582,"")</f>
        <v/>
      </c>
      <c r="T1582" t="str">
        <f t="array" ref="T1582">IFERROR(INDEX($S$3:$S$6255,SMALL(IF(ISNUMBER(SEARCH("",$S$3:$S$6255)),ROW($S$1:$S$6253),""),ROW(S1580))),"")</f>
        <v/>
      </c>
      <c r="U1582" t="s">
        <v>5175</v>
      </c>
      <c r="V1582">
        <v>543021</v>
      </c>
    </row>
    <row r="1583" spans="13:22" ht="12.75" customHeight="1">
      <c r="M1583" s="361">
        <f>IF(ISNUMBER(SEARCH(ZAKL_DATA!$B$29,N1583)),MAX($M$2:M1582)+1,0)</f>
        <v>0</v>
      </c>
      <c r="N1583" s="343"/>
      <c r="O1583" s="341"/>
      <c r="P1583" s="362"/>
      <c r="Q1583" s="345" t="str">
        <f>IFERROR(VLOOKUP(ROWS($Q$3:Q1583),$M$3:$N$1699,2,0),"")</f>
        <v/>
      </c>
      <c r="S1583" t="str">
        <f>IF(ISNUMBER(SEARCH(ZAKL_DATA!$B$18,FU!$U1583)),U1583,"")</f>
        <v/>
      </c>
      <c r="T1583" t="str">
        <f t="array" ref="T1583">IFERROR(INDEX($S$3:$S$6255,SMALL(IF(ISNUMBER(SEARCH("",$S$3:$S$6255)),ROW($S$1:$S$6253),""),ROW(S1581))),"")</f>
        <v/>
      </c>
      <c r="U1583" t="s">
        <v>5176</v>
      </c>
      <c r="V1583">
        <v>543098</v>
      </c>
    </row>
    <row r="1584" spans="13:22" ht="12.75" customHeight="1">
      <c r="M1584" s="361">
        <f>IF(ISNUMBER(SEARCH(ZAKL_DATA!$B$29,N1584)),MAX($M$2:M1583)+1,0)</f>
        <v>0</v>
      </c>
      <c r="N1584" s="343"/>
      <c r="O1584" s="341"/>
      <c r="P1584" s="362"/>
      <c r="Q1584" s="345" t="str">
        <f>IFERROR(VLOOKUP(ROWS($Q$3:Q1584),$M$3:$N$1699,2,0),"")</f>
        <v/>
      </c>
      <c r="S1584" t="str">
        <f>IF(ISNUMBER(SEARCH(ZAKL_DATA!$B$18,FU!$U1584)),U1584,"")</f>
        <v/>
      </c>
      <c r="T1584" t="str">
        <f t="array" ref="T1584">IFERROR(INDEX($S$3:$S$6255,SMALL(IF(ISNUMBER(SEARCH("",$S$3:$S$6255)),ROW($S$1:$S$6253),""),ROW(S1582))),"")</f>
        <v/>
      </c>
      <c r="U1584" t="s">
        <v>5177</v>
      </c>
      <c r="V1584">
        <v>543128</v>
      </c>
    </row>
    <row r="1585" spans="13:22" ht="12.75" customHeight="1">
      <c r="M1585" s="361">
        <f>IF(ISNUMBER(SEARCH(ZAKL_DATA!$B$29,N1585)),MAX($M$2:M1584)+1,0)</f>
        <v>0</v>
      </c>
      <c r="N1585" s="343"/>
      <c r="O1585" s="341"/>
      <c r="P1585" s="362"/>
      <c r="Q1585" s="345" t="str">
        <f>IFERROR(VLOOKUP(ROWS($Q$3:Q1585),$M$3:$N$1699,2,0),"")</f>
        <v/>
      </c>
      <c r="S1585" t="str">
        <f>IF(ISNUMBER(SEARCH(ZAKL_DATA!$B$18,FU!$U1585)),U1585,"")</f>
        <v/>
      </c>
      <c r="T1585" t="str">
        <f t="array" ref="T1585">IFERROR(INDEX($S$3:$S$6255,SMALL(IF(ISNUMBER(SEARCH("",$S$3:$S$6255)),ROW($S$1:$S$6253),""),ROW(S1583))),"")</f>
        <v/>
      </c>
      <c r="U1585" t="s">
        <v>5178</v>
      </c>
      <c r="V1585">
        <v>543543</v>
      </c>
    </row>
    <row r="1586" spans="13:22" ht="12.75" customHeight="1">
      <c r="M1586" s="361">
        <f>IF(ISNUMBER(SEARCH(ZAKL_DATA!$B$29,N1586)),MAX($M$2:M1585)+1,0)</f>
        <v>0</v>
      </c>
      <c r="N1586" s="343"/>
      <c r="O1586" s="341"/>
      <c r="P1586" s="362"/>
      <c r="Q1586" s="345" t="str">
        <f>IFERROR(VLOOKUP(ROWS($Q$3:Q1586),$M$3:$N$1699,2,0),"")</f>
        <v/>
      </c>
      <c r="S1586" t="str">
        <f>IF(ISNUMBER(SEARCH(ZAKL_DATA!$B$18,FU!$U1586)),U1586,"")</f>
        <v/>
      </c>
      <c r="T1586" t="str">
        <f t="array" ref="T1586">IFERROR(INDEX($S$3:$S$6255,SMALL(IF(ISNUMBER(SEARCH("",$S$3:$S$6255)),ROW($S$1:$S$6253),""),ROW(S1584))),"")</f>
        <v/>
      </c>
      <c r="U1586" t="s">
        <v>5179</v>
      </c>
      <c r="V1586">
        <v>544248</v>
      </c>
    </row>
    <row r="1587" spans="13:22" ht="12.75" customHeight="1">
      <c r="M1587" s="361">
        <f>IF(ISNUMBER(SEARCH(ZAKL_DATA!$B$29,N1587)),MAX($M$2:M1586)+1,0)</f>
        <v>0</v>
      </c>
      <c r="N1587" s="343"/>
      <c r="O1587" s="341"/>
      <c r="P1587" s="362"/>
      <c r="Q1587" s="345" t="str">
        <f>IFERROR(VLOOKUP(ROWS($Q$3:Q1587),$M$3:$N$1699,2,0),"")</f>
        <v/>
      </c>
      <c r="S1587" t="str">
        <f>IF(ISNUMBER(SEARCH(ZAKL_DATA!$B$18,FU!$U1587)),U1587,"")</f>
        <v/>
      </c>
      <c r="T1587" t="str">
        <f t="array" ref="T1587">IFERROR(INDEX($S$3:$S$6255,SMALL(IF(ISNUMBER(SEARCH("",$S$3:$S$6255)),ROW($S$1:$S$6253),""),ROW(S1585))),"")</f>
        <v/>
      </c>
      <c r="U1587" t="s">
        <v>5180</v>
      </c>
      <c r="V1587">
        <v>544256</v>
      </c>
    </row>
    <row r="1588" spans="13:22" ht="12.75" customHeight="1">
      <c r="M1588" s="361">
        <f>IF(ISNUMBER(SEARCH(ZAKL_DATA!$B$29,N1588)),MAX($M$2:M1587)+1,0)</f>
        <v>0</v>
      </c>
      <c r="N1588" s="343"/>
      <c r="O1588" s="341"/>
      <c r="P1588" s="362"/>
      <c r="Q1588" s="345" t="str">
        <f>IFERROR(VLOOKUP(ROWS($Q$3:Q1588),$M$3:$N$1699,2,0),"")</f>
        <v/>
      </c>
      <c r="S1588" t="str">
        <f>IF(ISNUMBER(SEARCH(ZAKL_DATA!$B$18,FU!$U1588)),U1588,"")</f>
        <v/>
      </c>
      <c r="T1588" t="str">
        <f t="array" ref="T1588">IFERROR(INDEX($S$3:$S$6255,SMALL(IF(ISNUMBER(SEARCH("",$S$3:$S$6255)),ROW($S$1:$S$6253),""),ROW(S1586))),"")</f>
        <v/>
      </c>
      <c r="U1588" t="s">
        <v>5181</v>
      </c>
      <c r="V1588">
        <v>544264</v>
      </c>
    </row>
    <row r="1589" spans="13:22" ht="12.75" customHeight="1">
      <c r="M1589" s="361">
        <f>IF(ISNUMBER(SEARCH(ZAKL_DATA!$B$29,N1589)),MAX($M$2:M1588)+1,0)</f>
        <v>0</v>
      </c>
      <c r="N1589" s="343"/>
      <c r="O1589" s="341"/>
      <c r="P1589" s="362"/>
      <c r="Q1589" s="345" t="str">
        <f>IFERROR(VLOOKUP(ROWS($Q$3:Q1589),$M$3:$N$1699,2,0),"")</f>
        <v/>
      </c>
      <c r="S1589" t="str">
        <f>IF(ISNUMBER(SEARCH(ZAKL_DATA!$B$18,FU!$U1589)),U1589,"")</f>
        <v/>
      </c>
      <c r="T1589" t="str">
        <f t="array" ref="T1589">IFERROR(INDEX($S$3:$S$6255,SMALL(IF(ISNUMBER(SEARCH("",$S$3:$S$6255)),ROW($S$1:$S$6253),""),ROW(S1587))),"")</f>
        <v/>
      </c>
      <c r="U1589" t="s">
        <v>5182</v>
      </c>
      <c r="V1589">
        <v>544272</v>
      </c>
    </row>
    <row r="1590" spans="13:22" ht="12.75" customHeight="1">
      <c r="M1590" s="361">
        <f>IF(ISNUMBER(SEARCH(ZAKL_DATA!$B$29,N1590)),MAX($M$2:M1589)+1,0)</f>
        <v>0</v>
      </c>
      <c r="N1590" s="343"/>
      <c r="O1590" s="341"/>
      <c r="P1590" s="362"/>
      <c r="Q1590" s="345" t="str">
        <f>IFERROR(VLOOKUP(ROWS($Q$3:Q1590),$M$3:$N$1699,2,0),"")</f>
        <v/>
      </c>
      <c r="S1590" t="str">
        <f>IF(ISNUMBER(SEARCH(ZAKL_DATA!$B$18,FU!$U1590)),U1590,"")</f>
        <v/>
      </c>
      <c r="T1590" t="str">
        <f t="array" ref="T1590">IFERROR(INDEX($S$3:$S$6255,SMALL(IF(ISNUMBER(SEARCH("",$S$3:$S$6255)),ROW($S$1:$S$6253),""),ROW(S1588))),"")</f>
        <v/>
      </c>
      <c r="U1590" t="s">
        <v>5183</v>
      </c>
      <c r="V1590">
        <v>544281</v>
      </c>
    </row>
    <row r="1591" spans="13:22" ht="12.75" customHeight="1">
      <c r="M1591" s="361">
        <f>IF(ISNUMBER(SEARCH(ZAKL_DATA!$B$29,N1591)),MAX($M$2:M1590)+1,0)</f>
        <v>0</v>
      </c>
      <c r="N1591" s="343"/>
      <c r="O1591" s="341"/>
      <c r="P1591" s="362"/>
      <c r="Q1591" s="345" t="str">
        <f>IFERROR(VLOOKUP(ROWS($Q$3:Q1591),$M$3:$N$1699,2,0),"")</f>
        <v/>
      </c>
      <c r="S1591" t="str">
        <f>IF(ISNUMBER(SEARCH(ZAKL_DATA!$B$18,FU!$U1591)),U1591,"")</f>
        <v/>
      </c>
      <c r="T1591" t="str">
        <f t="array" ref="T1591">IFERROR(INDEX($S$3:$S$6255,SMALL(IF(ISNUMBER(SEARCH("",$S$3:$S$6255)),ROW($S$1:$S$6253),""),ROW(S1589))),"")</f>
        <v/>
      </c>
      <c r="U1591" t="s">
        <v>5184</v>
      </c>
      <c r="V1591">
        <v>544299</v>
      </c>
    </row>
    <row r="1592" spans="13:22" ht="12.75" customHeight="1">
      <c r="M1592" s="361">
        <f>IF(ISNUMBER(SEARCH(ZAKL_DATA!$B$29,N1592)),MAX($M$2:M1591)+1,0)</f>
        <v>0</v>
      </c>
      <c r="N1592" s="343"/>
      <c r="O1592" s="341"/>
      <c r="P1592" s="362"/>
      <c r="Q1592" s="345" t="str">
        <f>IFERROR(VLOOKUP(ROWS($Q$3:Q1592),$M$3:$N$1699,2,0),"")</f>
        <v/>
      </c>
      <c r="S1592" t="str">
        <f>IF(ISNUMBER(SEARCH(ZAKL_DATA!$B$18,FU!$U1592)),U1592,"")</f>
        <v/>
      </c>
      <c r="T1592" t="str">
        <f t="array" ref="T1592">IFERROR(INDEX($S$3:$S$6255,SMALL(IF(ISNUMBER(SEARCH("",$S$3:$S$6255)),ROW($S$1:$S$6253),""),ROW(S1590))),"")</f>
        <v/>
      </c>
      <c r="U1592" t="s">
        <v>5185</v>
      </c>
      <c r="V1592">
        <v>544302</v>
      </c>
    </row>
    <row r="1593" spans="13:22" ht="12.75" customHeight="1">
      <c r="M1593" s="361">
        <f>IF(ISNUMBER(SEARCH(ZAKL_DATA!$B$29,N1593)),MAX($M$2:M1592)+1,0)</f>
        <v>0</v>
      </c>
      <c r="N1593" s="343"/>
      <c r="O1593" s="341"/>
      <c r="P1593" s="362"/>
      <c r="Q1593" s="345" t="str">
        <f>IFERROR(VLOOKUP(ROWS($Q$3:Q1593),$M$3:$N$1699,2,0),"")</f>
        <v/>
      </c>
      <c r="S1593" t="str">
        <f>IF(ISNUMBER(SEARCH(ZAKL_DATA!$B$18,FU!$U1593)),U1593,"")</f>
        <v/>
      </c>
      <c r="T1593" t="str">
        <f t="array" ref="T1593">IFERROR(INDEX($S$3:$S$6255,SMALL(IF(ISNUMBER(SEARCH("",$S$3:$S$6255)),ROW($S$1:$S$6253),""),ROW(S1591))),"")</f>
        <v/>
      </c>
      <c r="U1593" t="s">
        <v>5186</v>
      </c>
      <c r="V1593">
        <v>544329</v>
      </c>
    </row>
    <row r="1594" spans="13:22" ht="12.75" customHeight="1">
      <c r="M1594" s="361">
        <f>IF(ISNUMBER(SEARCH(ZAKL_DATA!$B$29,N1594)),MAX($M$2:M1593)+1,0)</f>
        <v>0</v>
      </c>
      <c r="N1594" s="343"/>
      <c r="O1594" s="341"/>
      <c r="P1594" s="362"/>
      <c r="Q1594" s="345" t="str">
        <f>IFERROR(VLOOKUP(ROWS($Q$3:Q1594),$M$3:$N$1699,2,0),"")</f>
        <v/>
      </c>
      <c r="S1594" t="str">
        <f>IF(ISNUMBER(SEARCH(ZAKL_DATA!$B$18,FU!$U1594)),U1594,"")</f>
        <v/>
      </c>
      <c r="T1594" t="str">
        <f t="array" ref="T1594">IFERROR(INDEX($S$3:$S$6255,SMALL(IF(ISNUMBER(SEARCH("",$S$3:$S$6255)),ROW($S$1:$S$6253),""),ROW(S1592))),"")</f>
        <v/>
      </c>
      <c r="U1594" t="s">
        <v>5187</v>
      </c>
      <c r="V1594">
        <v>544337</v>
      </c>
    </row>
    <row r="1595" spans="13:22" ht="12.75" customHeight="1">
      <c r="M1595" s="361">
        <f>IF(ISNUMBER(SEARCH(ZAKL_DATA!$B$29,N1595)),MAX($M$2:M1594)+1,0)</f>
        <v>0</v>
      </c>
      <c r="N1595" s="343"/>
      <c r="O1595" s="341"/>
      <c r="P1595" s="362"/>
      <c r="Q1595" s="345" t="str">
        <f>IFERROR(VLOOKUP(ROWS($Q$3:Q1595),$M$3:$N$1699,2,0),"")</f>
        <v/>
      </c>
      <c r="S1595" t="str">
        <f>IF(ISNUMBER(SEARCH(ZAKL_DATA!$B$18,FU!$U1595)),U1595,"")</f>
        <v/>
      </c>
      <c r="T1595" t="str">
        <f t="array" ref="T1595">IFERROR(INDEX($S$3:$S$6255,SMALL(IF(ISNUMBER(SEARCH("",$S$3:$S$6255)),ROW($S$1:$S$6253),""),ROW(S1593))),"")</f>
        <v/>
      </c>
      <c r="U1595" t="s">
        <v>5187</v>
      </c>
      <c r="V1595">
        <v>544345</v>
      </c>
    </row>
    <row r="1596" spans="13:22" ht="12.75" customHeight="1">
      <c r="M1596" s="361">
        <f>IF(ISNUMBER(SEARCH(ZAKL_DATA!$B$29,N1596)),MAX($M$2:M1595)+1,0)</f>
        <v>0</v>
      </c>
      <c r="N1596" s="343"/>
      <c r="O1596" s="341"/>
      <c r="P1596" s="362"/>
      <c r="Q1596" s="345" t="str">
        <f>IFERROR(VLOOKUP(ROWS($Q$3:Q1596),$M$3:$N$1699,2,0),"")</f>
        <v/>
      </c>
      <c r="S1596" t="str">
        <f>IF(ISNUMBER(SEARCH(ZAKL_DATA!$B$18,FU!$U1596)),U1596,"")</f>
        <v/>
      </c>
      <c r="T1596" t="str">
        <f t="array" ref="T1596">IFERROR(INDEX($S$3:$S$6255,SMALL(IF(ISNUMBER(SEARCH("",$S$3:$S$6255)),ROW($S$1:$S$6253),""),ROW(S1594))),"")</f>
        <v/>
      </c>
      <c r="U1596" t="s">
        <v>5188</v>
      </c>
      <c r="V1596">
        <v>544353</v>
      </c>
    </row>
    <row r="1597" spans="13:22" ht="12.75" customHeight="1">
      <c r="M1597" s="361">
        <f>IF(ISNUMBER(SEARCH(ZAKL_DATA!$B$29,N1597)),MAX($M$2:M1596)+1,0)</f>
        <v>0</v>
      </c>
      <c r="N1597" s="343"/>
      <c r="O1597" s="341"/>
      <c r="P1597" s="362"/>
      <c r="Q1597" s="345" t="str">
        <f>IFERROR(VLOOKUP(ROWS($Q$3:Q1597),$M$3:$N$1699,2,0),"")</f>
        <v/>
      </c>
      <c r="S1597" t="str">
        <f>IF(ISNUMBER(SEARCH(ZAKL_DATA!$B$18,FU!$U1597)),U1597,"")</f>
        <v/>
      </c>
      <c r="T1597" t="str">
        <f t="array" ref="T1597">IFERROR(INDEX($S$3:$S$6255,SMALL(IF(ISNUMBER(SEARCH("",$S$3:$S$6255)),ROW($S$1:$S$6253),""),ROW(S1595))),"")</f>
        <v/>
      </c>
      <c r="U1597" t="s">
        <v>5189</v>
      </c>
      <c r="V1597">
        <v>544361</v>
      </c>
    </row>
    <row r="1598" spans="13:22" ht="12.75" customHeight="1">
      <c r="M1598" s="361">
        <f>IF(ISNUMBER(SEARCH(ZAKL_DATA!$B$29,N1598)),MAX($M$2:M1597)+1,0)</f>
        <v>0</v>
      </c>
      <c r="N1598" s="343"/>
      <c r="O1598" s="341"/>
      <c r="P1598" s="362"/>
      <c r="Q1598" s="345" t="str">
        <f>IFERROR(VLOOKUP(ROWS($Q$3:Q1598),$M$3:$N$1699,2,0),"")</f>
        <v/>
      </c>
      <c r="S1598" t="str">
        <f>IF(ISNUMBER(SEARCH(ZAKL_DATA!$B$18,FU!$U1598)),U1598,"")</f>
        <v/>
      </c>
      <c r="T1598" t="str">
        <f t="array" ref="T1598">IFERROR(INDEX($S$3:$S$6255,SMALL(IF(ISNUMBER(SEARCH("",$S$3:$S$6255)),ROW($S$1:$S$6253),""),ROW(S1596))),"")</f>
        <v/>
      </c>
      <c r="U1598" t="s">
        <v>5190</v>
      </c>
      <c r="V1598">
        <v>544370</v>
      </c>
    </row>
    <row r="1599" spans="13:22" ht="12.75" customHeight="1">
      <c r="M1599" s="361">
        <f>IF(ISNUMBER(SEARCH(ZAKL_DATA!$B$29,N1599)),MAX($M$2:M1598)+1,0)</f>
        <v>0</v>
      </c>
      <c r="N1599" s="343"/>
      <c r="O1599" s="341"/>
      <c r="P1599" s="362"/>
      <c r="Q1599" s="345" t="str">
        <f>IFERROR(VLOOKUP(ROWS($Q$3:Q1599),$M$3:$N$1699,2,0),"")</f>
        <v/>
      </c>
      <c r="S1599" t="str">
        <f>IF(ISNUMBER(SEARCH(ZAKL_DATA!$B$18,FU!$U1599)),U1599,"")</f>
        <v/>
      </c>
      <c r="T1599" t="str">
        <f t="array" ref="T1599">IFERROR(INDEX($S$3:$S$6255,SMALL(IF(ISNUMBER(SEARCH("",$S$3:$S$6255)),ROW($S$1:$S$6253),""),ROW(S1597))),"")</f>
        <v/>
      </c>
      <c r="U1599" t="s">
        <v>5190</v>
      </c>
      <c r="V1599">
        <v>544388</v>
      </c>
    </row>
    <row r="1600" spans="13:22" ht="12.75" customHeight="1">
      <c r="M1600" s="361">
        <f>IF(ISNUMBER(SEARCH(ZAKL_DATA!$B$29,N1600)),MAX($M$2:M1599)+1,0)</f>
        <v>0</v>
      </c>
      <c r="N1600" s="343"/>
      <c r="O1600" s="341"/>
      <c r="P1600" s="362"/>
      <c r="Q1600" s="345" t="str">
        <f>IFERROR(VLOOKUP(ROWS($Q$3:Q1600),$M$3:$N$1699,2,0),"")</f>
        <v/>
      </c>
      <c r="S1600" t="str">
        <f>IF(ISNUMBER(SEARCH(ZAKL_DATA!$B$18,FU!$U1600)),U1600,"")</f>
        <v/>
      </c>
      <c r="T1600" t="str">
        <f t="array" ref="T1600">IFERROR(INDEX($S$3:$S$6255,SMALL(IF(ISNUMBER(SEARCH("",$S$3:$S$6255)),ROW($S$1:$S$6253),""),ROW(S1598))),"")</f>
        <v/>
      </c>
      <c r="U1600" t="s">
        <v>5190</v>
      </c>
      <c r="V1600">
        <v>544396</v>
      </c>
    </row>
    <row r="1601" spans="13:22" ht="12.75" customHeight="1">
      <c r="M1601" s="361">
        <f>IF(ISNUMBER(SEARCH(ZAKL_DATA!$B$29,N1601)),MAX($M$2:M1600)+1,0)</f>
        <v>0</v>
      </c>
      <c r="N1601" s="343"/>
      <c r="O1601" s="341"/>
      <c r="P1601" s="362"/>
      <c r="Q1601" s="345" t="str">
        <f>IFERROR(VLOOKUP(ROWS($Q$3:Q1601),$M$3:$N$1699,2,0),"")</f>
        <v/>
      </c>
      <c r="S1601" t="str">
        <f>IF(ISNUMBER(SEARCH(ZAKL_DATA!$B$18,FU!$U1601)),U1601,"")</f>
        <v/>
      </c>
      <c r="T1601" t="str">
        <f t="array" ref="T1601">IFERROR(INDEX($S$3:$S$6255,SMALL(IF(ISNUMBER(SEARCH("",$S$3:$S$6255)),ROW($S$1:$S$6253),""),ROW(S1599))),"")</f>
        <v/>
      </c>
      <c r="U1601" t="s">
        <v>5191</v>
      </c>
      <c r="V1601">
        <v>544400</v>
      </c>
    </row>
    <row r="1602" spans="13:22" ht="12.75" customHeight="1">
      <c r="M1602" s="361">
        <f>IF(ISNUMBER(SEARCH(ZAKL_DATA!$B$29,N1602)),MAX($M$2:M1601)+1,0)</f>
        <v>0</v>
      </c>
      <c r="N1602" s="343"/>
      <c r="O1602" s="341"/>
      <c r="P1602" s="362"/>
      <c r="Q1602" s="345" t="str">
        <f>IFERROR(VLOOKUP(ROWS($Q$3:Q1602),$M$3:$N$1699,2,0),"")</f>
        <v/>
      </c>
      <c r="S1602" t="str">
        <f>IF(ISNUMBER(SEARCH(ZAKL_DATA!$B$18,FU!$U1602)),U1602,"")</f>
        <v/>
      </c>
      <c r="T1602" t="str">
        <f t="array" ref="T1602">IFERROR(INDEX($S$3:$S$6255,SMALL(IF(ISNUMBER(SEARCH("",$S$3:$S$6255)),ROW($S$1:$S$6253),""),ROW(S1600))),"")</f>
        <v/>
      </c>
      <c r="U1602" t="s">
        <v>5192</v>
      </c>
      <c r="V1602">
        <v>544418</v>
      </c>
    </row>
    <row r="1603" spans="13:22" ht="12.75" customHeight="1">
      <c r="M1603" s="361">
        <f>IF(ISNUMBER(SEARCH(ZAKL_DATA!$B$29,N1603)),MAX($M$2:M1602)+1,0)</f>
        <v>0</v>
      </c>
      <c r="N1603" s="343"/>
      <c r="O1603" s="341"/>
      <c r="P1603" s="362"/>
      <c r="Q1603" s="345" t="str">
        <f>IFERROR(VLOOKUP(ROWS($Q$3:Q1603),$M$3:$N$1699,2,0),"")</f>
        <v/>
      </c>
      <c r="S1603" t="str">
        <f>IF(ISNUMBER(SEARCH(ZAKL_DATA!$B$18,FU!$U1603)),U1603,"")</f>
        <v/>
      </c>
      <c r="T1603" t="str">
        <f t="array" ref="T1603">IFERROR(INDEX($S$3:$S$6255,SMALL(IF(ISNUMBER(SEARCH("",$S$3:$S$6255)),ROW($S$1:$S$6253),""),ROW(S1601))),"")</f>
        <v/>
      </c>
      <c r="U1603" t="s">
        <v>5192</v>
      </c>
      <c r="V1603">
        <v>544426</v>
      </c>
    </row>
    <row r="1604" spans="13:22" ht="12.75" customHeight="1">
      <c r="M1604" s="361">
        <f>IF(ISNUMBER(SEARCH(ZAKL_DATA!$B$29,N1604)),MAX($M$2:M1603)+1,0)</f>
        <v>0</v>
      </c>
      <c r="N1604" s="343"/>
      <c r="O1604" s="341"/>
      <c r="P1604" s="362"/>
      <c r="Q1604" s="345" t="str">
        <f>IFERROR(VLOOKUP(ROWS($Q$3:Q1604),$M$3:$N$1699,2,0),"")</f>
        <v/>
      </c>
      <c r="S1604" t="str">
        <f>IF(ISNUMBER(SEARCH(ZAKL_DATA!$B$18,FU!$U1604)),U1604,"")</f>
        <v/>
      </c>
      <c r="T1604" t="str">
        <f t="array" ref="T1604">IFERROR(INDEX($S$3:$S$6255,SMALL(IF(ISNUMBER(SEARCH("",$S$3:$S$6255)),ROW($S$1:$S$6253),""),ROW(S1602))),"")</f>
        <v/>
      </c>
      <c r="U1604" t="s">
        <v>5192</v>
      </c>
      <c r="V1604">
        <v>544434</v>
      </c>
    </row>
    <row r="1605" spans="13:22" ht="12.75" customHeight="1">
      <c r="M1605" s="361">
        <f>IF(ISNUMBER(SEARCH(ZAKL_DATA!$B$29,N1605)),MAX($M$2:M1604)+1,0)</f>
        <v>0</v>
      </c>
      <c r="N1605" s="343"/>
      <c r="O1605" s="341"/>
      <c r="P1605" s="362"/>
      <c r="Q1605" s="345" t="str">
        <f>IFERROR(VLOOKUP(ROWS($Q$3:Q1605),$M$3:$N$1699,2,0),"")</f>
        <v/>
      </c>
      <c r="S1605" t="str">
        <f>IF(ISNUMBER(SEARCH(ZAKL_DATA!$B$18,FU!$U1605)),U1605,"")</f>
        <v/>
      </c>
      <c r="T1605" t="str">
        <f t="array" ref="T1605">IFERROR(INDEX($S$3:$S$6255,SMALL(IF(ISNUMBER(SEARCH("",$S$3:$S$6255)),ROW($S$1:$S$6253),""),ROW(S1603))),"")</f>
        <v/>
      </c>
      <c r="U1605" t="s">
        <v>5192</v>
      </c>
      <c r="V1605">
        <v>544442</v>
      </c>
    </row>
    <row r="1606" spans="13:22" ht="12.75" customHeight="1">
      <c r="M1606" s="361">
        <f>IF(ISNUMBER(SEARCH(ZAKL_DATA!$B$29,N1606)),MAX($M$2:M1605)+1,0)</f>
        <v>0</v>
      </c>
      <c r="N1606" s="343"/>
      <c r="O1606" s="341"/>
      <c r="P1606" s="362"/>
      <c r="Q1606" s="345" t="str">
        <f>IFERROR(VLOOKUP(ROWS($Q$3:Q1606),$M$3:$N$1699,2,0),"")</f>
        <v/>
      </c>
      <c r="S1606" t="str">
        <f>IF(ISNUMBER(SEARCH(ZAKL_DATA!$B$18,FU!$U1606)),U1606,"")</f>
        <v/>
      </c>
      <c r="T1606" t="str">
        <f t="array" ref="T1606">IFERROR(INDEX($S$3:$S$6255,SMALL(IF(ISNUMBER(SEARCH("",$S$3:$S$6255)),ROW($S$1:$S$6253),""),ROW(S1604))),"")</f>
        <v/>
      </c>
      <c r="U1606" t="s">
        <v>5192</v>
      </c>
      <c r="V1606">
        <v>544451</v>
      </c>
    </row>
    <row r="1607" spans="13:22" ht="12.75" customHeight="1">
      <c r="M1607" s="361">
        <f>IF(ISNUMBER(SEARCH(ZAKL_DATA!$B$29,N1607)),MAX($M$2:M1606)+1,0)</f>
        <v>0</v>
      </c>
      <c r="N1607" s="343"/>
      <c r="O1607" s="341"/>
      <c r="P1607" s="362"/>
      <c r="Q1607" s="345" t="str">
        <f>IFERROR(VLOOKUP(ROWS($Q$3:Q1607),$M$3:$N$1699,2,0),"")</f>
        <v/>
      </c>
      <c r="S1607" t="str">
        <f>IF(ISNUMBER(SEARCH(ZAKL_DATA!$B$18,FU!$U1607)),U1607,"")</f>
        <v/>
      </c>
      <c r="T1607" t="str">
        <f t="array" ref="T1607">IFERROR(INDEX($S$3:$S$6255,SMALL(IF(ISNUMBER(SEARCH("",$S$3:$S$6255)),ROW($S$1:$S$6253),""),ROW(S1605))),"")</f>
        <v/>
      </c>
      <c r="U1607" t="s">
        <v>5192</v>
      </c>
      <c r="V1607">
        <v>544469</v>
      </c>
    </row>
    <row r="1608" spans="13:22" ht="12.75" customHeight="1">
      <c r="M1608" s="361">
        <f>IF(ISNUMBER(SEARCH(ZAKL_DATA!$B$29,N1608)),MAX($M$2:M1607)+1,0)</f>
        <v>0</v>
      </c>
      <c r="N1608" s="343"/>
      <c r="O1608" s="341"/>
      <c r="P1608" s="362"/>
      <c r="Q1608" s="345" t="str">
        <f>IFERROR(VLOOKUP(ROWS($Q$3:Q1608),$M$3:$N$1699,2,0),"")</f>
        <v/>
      </c>
      <c r="S1608" t="str">
        <f>IF(ISNUMBER(SEARCH(ZAKL_DATA!$B$18,FU!$U1608)),U1608,"")</f>
        <v/>
      </c>
      <c r="T1608" t="str">
        <f t="array" ref="T1608">IFERROR(INDEX($S$3:$S$6255,SMALL(IF(ISNUMBER(SEARCH("",$S$3:$S$6255)),ROW($S$1:$S$6253),""),ROW(S1606))),"")</f>
        <v/>
      </c>
      <c r="U1608" t="s">
        <v>5193</v>
      </c>
      <c r="V1608">
        <v>544477</v>
      </c>
    </row>
    <row r="1609" spans="13:22" ht="12.75" customHeight="1">
      <c r="M1609" s="361">
        <f>IF(ISNUMBER(SEARCH(ZAKL_DATA!$B$29,N1609)),MAX($M$2:M1608)+1,0)</f>
        <v>0</v>
      </c>
      <c r="N1609" s="343"/>
      <c r="O1609" s="341"/>
      <c r="P1609" s="362"/>
      <c r="Q1609" s="345" t="str">
        <f>IFERROR(VLOOKUP(ROWS($Q$3:Q1609),$M$3:$N$1699,2,0),"")</f>
        <v/>
      </c>
      <c r="S1609" t="str">
        <f>IF(ISNUMBER(SEARCH(ZAKL_DATA!$B$18,FU!$U1609)),U1609,"")</f>
        <v/>
      </c>
      <c r="T1609" t="str">
        <f t="array" ref="T1609">IFERROR(INDEX($S$3:$S$6255,SMALL(IF(ISNUMBER(SEARCH("",$S$3:$S$6255)),ROW($S$1:$S$6253),""),ROW(S1607))),"")</f>
        <v/>
      </c>
      <c r="U1609" t="s">
        <v>5194</v>
      </c>
      <c r="V1609">
        <v>544485</v>
      </c>
    </row>
    <row r="1610" spans="13:22" ht="12.75" customHeight="1">
      <c r="M1610" s="361">
        <f>IF(ISNUMBER(SEARCH(ZAKL_DATA!$B$29,N1610)),MAX($M$2:M1609)+1,0)</f>
        <v>0</v>
      </c>
      <c r="N1610" s="343"/>
      <c r="O1610" s="341"/>
      <c r="P1610" s="362"/>
      <c r="Q1610" s="345" t="str">
        <f>IFERROR(VLOOKUP(ROWS($Q$3:Q1610),$M$3:$N$1699,2,0),"")</f>
        <v/>
      </c>
      <c r="S1610" t="str">
        <f>IF(ISNUMBER(SEARCH(ZAKL_DATA!$B$18,FU!$U1610)),U1610,"")</f>
        <v/>
      </c>
      <c r="T1610" t="str">
        <f t="array" ref="T1610">IFERROR(INDEX($S$3:$S$6255,SMALL(IF(ISNUMBER(SEARCH("",$S$3:$S$6255)),ROW($S$1:$S$6253),""),ROW(S1608))),"")</f>
        <v/>
      </c>
      <c r="U1610" t="s">
        <v>5195</v>
      </c>
      <c r="V1610">
        <v>544493</v>
      </c>
    </row>
    <row r="1611" spans="13:22" ht="12.75" customHeight="1">
      <c r="M1611" s="361">
        <f>IF(ISNUMBER(SEARCH(ZAKL_DATA!$B$29,N1611)),MAX($M$2:M1610)+1,0)</f>
        <v>0</v>
      </c>
      <c r="N1611" s="343"/>
      <c r="O1611" s="341"/>
      <c r="P1611" s="362"/>
      <c r="Q1611" s="345" t="str">
        <f>IFERROR(VLOOKUP(ROWS($Q$3:Q1611),$M$3:$N$1699,2,0),"")</f>
        <v/>
      </c>
      <c r="S1611" t="str">
        <f>IF(ISNUMBER(SEARCH(ZAKL_DATA!$B$18,FU!$U1611)),U1611,"")</f>
        <v/>
      </c>
      <c r="T1611" t="str">
        <f t="array" ref="T1611">IFERROR(INDEX($S$3:$S$6255,SMALL(IF(ISNUMBER(SEARCH("",$S$3:$S$6255)),ROW($S$1:$S$6253),""),ROW(S1609))),"")</f>
        <v/>
      </c>
      <c r="U1611" t="s">
        <v>5196</v>
      </c>
      <c r="V1611">
        <v>544507</v>
      </c>
    </row>
    <row r="1612" spans="13:22" ht="12.75" customHeight="1">
      <c r="M1612" s="361">
        <f>IF(ISNUMBER(SEARCH(ZAKL_DATA!$B$29,N1612)),MAX($M$2:M1611)+1,0)</f>
        <v>0</v>
      </c>
      <c r="N1612" s="343"/>
      <c r="O1612" s="341"/>
      <c r="P1612" s="362"/>
      <c r="Q1612" s="345" t="str">
        <f>IFERROR(VLOOKUP(ROWS($Q$3:Q1612),$M$3:$N$1699,2,0),"")</f>
        <v/>
      </c>
      <c r="S1612" t="str">
        <f>IF(ISNUMBER(SEARCH(ZAKL_DATA!$B$18,FU!$U1612)),U1612,"")</f>
        <v/>
      </c>
      <c r="T1612" t="str">
        <f t="array" ref="T1612">IFERROR(INDEX($S$3:$S$6255,SMALL(IF(ISNUMBER(SEARCH("",$S$3:$S$6255)),ROW($S$1:$S$6253),""),ROW(S1610))),"")</f>
        <v/>
      </c>
      <c r="U1612" t="s">
        <v>5196</v>
      </c>
      <c r="V1612">
        <v>544515</v>
      </c>
    </row>
    <row r="1613" spans="13:22" ht="12.75" customHeight="1">
      <c r="M1613" s="361">
        <f>IF(ISNUMBER(SEARCH(ZAKL_DATA!$B$29,N1613)),MAX($M$2:M1612)+1,0)</f>
        <v>0</v>
      </c>
      <c r="N1613" s="343"/>
      <c r="O1613" s="341"/>
      <c r="P1613" s="362"/>
      <c r="Q1613" s="345" t="str">
        <f>IFERROR(VLOOKUP(ROWS($Q$3:Q1613),$M$3:$N$1699,2,0),"")</f>
        <v/>
      </c>
      <c r="S1613" t="str">
        <f>IF(ISNUMBER(SEARCH(ZAKL_DATA!$B$18,FU!$U1613)),U1613,"")</f>
        <v/>
      </c>
      <c r="T1613" t="str">
        <f t="array" ref="T1613">IFERROR(INDEX($S$3:$S$6255,SMALL(IF(ISNUMBER(SEARCH("",$S$3:$S$6255)),ROW($S$1:$S$6253),""),ROW(S1611))),"")</f>
        <v/>
      </c>
      <c r="U1613" t="s">
        <v>5197</v>
      </c>
      <c r="V1613">
        <v>544523</v>
      </c>
    </row>
    <row r="1614" spans="13:22" ht="12.75" customHeight="1">
      <c r="M1614" s="361">
        <f>IF(ISNUMBER(SEARCH(ZAKL_DATA!$B$29,N1614)),MAX($M$2:M1613)+1,0)</f>
        <v>0</v>
      </c>
      <c r="N1614" s="343"/>
      <c r="O1614" s="341"/>
      <c r="P1614" s="362"/>
      <c r="Q1614" s="345" t="str">
        <f>IFERROR(VLOOKUP(ROWS($Q$3:Q1614),$M$3:$N$1699,2,0),"")</f>
        <v/>
      </c>
      <c r="S1614" t="str">
        <f>IF(ISNUMBER(SEARCH(ZAKL_DATA!$B$18,FU!$U1614)),U1614,"")</f>
        <v/>
      </c>
      <c r="T1614" t="str">
        <f t="array" ref="T1614">IFERROR(INDEX($S$3:$S$6255,SMALL(IF(ISNUMBER(SEARCH("",$S$3:$S$6255)),ROW($S$1:$S$6253),""),ROW(S1612))),"")</f>
        <v/>
      </c>
      <c r="U1614" t="s">
        <v>5197</v>
      </c>
      <c r="V1614">
        <v>544531</v>
      </c>
    </row>
    <row r="1615" spans="13:22" ht="12.75" customHeight="1">
      <c r="M1615" s="361">
        <f>IF(ISNUMBER(SEARCH(ZAKL_DATA!$B$29,N1615)),MAX($M$2:M1614)+1,0)</f>
        <v>0</v>
      </c>
      <c r="N1615" s="343"/>
      <c r="O1615" s="341"/>
      <c r="P1615" s="362"/>
      <c r="Q1615" s="345" t="str">
        <f>IFERROR(VLOOKUP(ROWS($Q$3:Q1615),$M$3:$N$1699,2,0),"")</f>
        <v/>
      </c>
      <c r="S1615" t="str">
        <f>IF(ISNUMBER(SEARCH(ZAKL_DATA!$B$18,FU!$U1615)),U1615,"")</f>
        <v/>
      </c>
      <c r="T1615" t="str">
        <f t="array" ref="T1615">IFERROR(INDEX($S$3:$S$6255,SMALL(IF(ISNUMBER(SEARCH("",$S$3:$S$6255)),ROW($S$1:$S$6253),""),ROW(S1613))),"")</f>
        <v/>
      </c>
      <c r="U1615" t="s">
        <v>5198</v>
      </c>
      <c r="V1615">
        <v>544540</v>
      </c>
    </row>
    <row r="1616" spans="13:22" ht="12.75" customHeight="1">
      <c r="M1616" s="361">
        <f>IF(ISNUMBER(SEARCH(ZAKL_DATA!$B$29,N1616)),MAX($M$2:M1615)+1,0)</f>
        <v>0</v>
      </c>
      <c r="N1616" s="343"/>
      <c r="O1616" s="341"/>
      <c r="P1616" s="362"/>
      <c r="Q1616" s="345" t="str">
        <f>IFERROR(VLOOKUP(ROWS($Q$3:Q1616),$M$3:$N$1699,2,0),"")</f>
        <v/>
      </c>
      <c r="S1616" t="str">
        <f>IF(ISNUMBER(SEARCH(ZAKL_DATA!$B$18,FU!$U1616)),U1616,"")</f>
        <v/>
      </c>
      <c r="T1616" t="str">
        <f t="array" ref="T1616">IFERROR(INDEX($S$3:$S$6255,SMALL(IF(ISNUMBER(SEARCH("",$S$3:$S$6255)),ROW($S$1:$S$6253),""),ROW(S1614))),"")</f>
        <v/>
      </c>
      <c r="U1616" t="s">
        <v>5199</v>
      </c>
      <c r="V1616">
        <v>544558</v>
      </c>
    </row>
    <row r="1617" spans="13:22" ht="12.75" customHeight="1">
      <c r="M1617" s="361">
        <f>IF(ISNUMBER(SEARCH(ZAKL_DATA!$B$29,N1617)),MAX($M$2:M1616)+1,0)</f>
        <v>0</v>
      </c>
      <c r="N1617" s="343"/>
      <c r="O1617" s="341"/>
      <c r="P1617" s="362"/>
      <c r="Q1617" s="345" t="str">
        <f>IFERROR(VLOOKUP(ROWS($Q$3:Q1617),$M$3:$N$1699,2,0),"")</f>
        <v/>
      </c>
      <c r="S1617" t="str">
        <f>IF(ISNUMBER(SEARCH(ZAKL_DATA!$B$18,FU!$U1617)),U1617,"")</f>
        <v/>
      </c>
      <c r="T1617" t="str">
        <f t="array" ref="T1617">IFERROR(INDEX($S$3:$S$6255,SMALL(IF(ISNUMBER(SEARCH("",$S$3:$S$6255)),ROW($S$1:$S$6253),""),ROW(S1615))),"")</f>
        <v/>
      </c>
      <c r="U1617" t="s">
        <v>5200</v>
      </c>
      <c r="V1617">
        <v>544566</v>
      </c>
    </row>
    <row r="1618" spans="13:22" ht="12.75" customHeight="1">
      <c r="M1618" s="361">
        <f>IF(ISNUMBER(SEARCH(ZAKL_DATA!$B$29,N1618)),MAX($M$2:M1617)+1,0)</f>
        <v>0</v>
      </c>
      <c r="N1618" s="343"/>
      <c r="O1618" s="341"/>
      <c r="P1618" s="362"/>
      <c r="Q1618" s="345" t="str">
        <f>IFERROR(VLOOKUP(ROWS($Q$3:Q1618),$M$3:$N$1699,2,0),"")</f>
        <v/>
      </c>
      <c r="S1618" t="str">
        <f>IF(ISNUMBER(SEARCH(ZAKL_DATA!$B$18,FU!$U1618)),U1618,"")</f>
        <v/>
      </c>
      <c r="T1618" t="str">
        <f t="array" ref="T1618">IFERROR(INDEX($S$3:$S$6255,SMALL(IF(ISNUMBER(SEARCH("",$S$3:$S$6255)),ROW($S$1:$S$6253),""),ROW(S1616))),"")</f>
        <v/>
      </c>
      <c r="U1618" t="s">
        <v>5201</v>
      </c>
      <c r="V1618">
        <v>544574</v>
      </c>
    </row>
    <row r="1619" spans="13:22" ht="12.75" customHeight="1">
      <c r="M1619" s="361">
        <f>IF(ISNUMBER(SEARCH(ZAKL_DATA!$B$29,N1619)),MAX($M$2:M1618)+1,0)</f>
        <v>0</v>
      </c>
      <c r="N1619" s="343"/>
      <c r="O1619" s="341"/>
      <c r="P1619" s="362"/>
      <c r="Q1619" s="345" t="str">
        <f>IFERROR(VLOOKUP(ROWS($Q$3:Q1619),$M$3:$N$1699,2,0),"")</f>
        <v/>
      </c>
      <c r="S1619" t="str">
        <f>IF(ISNUMBER(SEARCH(ZAKL_DATA!$B$18,FU!$U1619)),U1619,"")</f>
        <v/>
      </c>
      <c r="T1619" t="str">
        <f t="array" ref="T1619">IFERROR(INDEX($S$3:$S$6255,SMALL(IF(ISNUMBER(SEARCH("",$S$3:$S$6255)),ROW($S$1:$S$6253),""),ROW(S1617))),"")</f>
        <v/>
      </c>
      <c r="U1619" t="s">
        <v>5202</v>
      </c>
      <c r="V1619">
        <v>544582</v>
      </c>
    </row>
    <row r="1620" spans="13:22" ht="12.75" customHeight="1">
      <c r="M1620" s="361">
        <f>IF(ISNUMBER(SEARCH(ZAKL_DATA!$B$29,N1620)),MAX($M$2:M1619)+1,0)</f>
        <v>0</v>
      </c>
      <c r="N1620" s="343"/>
      <c r="O1620" s="341"/>
      <c r="P1620" s="362"/>
      <c r="Q1620" s="345" t="str">
        <f>IFERROR(VLOOKUP(ROWS($Q$3:Q1620),$M$3:$N$1699,2,0),"")</f>
        <v/>
      </c>
      <c r="S1620" t="str">
        <f>IF(ISNUMBER(SEARCH(ZAKL_DATA!$B$18,FU!$U1620)),U1620,"")</f>
        <v/>
      </c>
      <c r="T1620" t="str">
        <f t="array" ref="T1620">IFERROR(INDEX($S$3:$S$6255,SMALL(IF(ISNUMBER(SEARCH("",$S$3:$S$6255)),ROW($S$1:$S$6253),""),ROW(S1618))),"")</f>
        <v/>
      </c>
      <c r="U1620" t="s">
        <v>5203</v>
      </c>
      <c r="V1620">
        <v>544591</v>
      </c>
    </row>
    <row r="1621" spans="13:22" ht="12.75" customHeight="1">
      <c r="M1621" s="361">
        <f>IF(ISNUMBER(SEARCH(ZAKL_DATA!$B$29,N1621)),MAX($M$2:M1620)+1,0)</f>
        <v>0</v>
      </c>
      <c r="N1621" s="343"/>
      <c r="O1621" s="341"/>
      <c r="P1621" s="362"/>
      <c r="Q1621" s="345" t="str">
        <f>IFERROR(VLOOKUP(ROWS($Q$3:Q1621),$M$3:$N$1699,2,0),"")</f>
        <v/>
      </c>
      <c r="S1621" t="str">
        <f>IF(ISNUMBER(SEARCH(ZAKL_DATA!$B$18,FU!$U1621)),U1621,"")</f>
        <v/>
      </c>
      <c r="T1621" t="str">
        <f t="array" ref="T1621">IFERROR(INDEX($S$3:$S$6255,SMALL(IF(ISNUMBER(SEARCH("",$S$3:$S$6255)),ROW($S$1:$S$6253),""),ROW(S1619))),"")</f>
        <v/>
      </c>
      <c r="U1621" t="s">
        <v>5204</v>
      </c>
      <c r="V1621">
        <v>544604</v>
      </c>
    </row>
    <row r="1622" spans="13:22" ht="12.75" customHeight="1">
      <c r="M1622" s="361">
        <f>IF(ISNUMBER(SEARCH(ZAKL_DATA!$B$29,N1622)),MAX($M$2:M1621)+1,0)</f>
        <v>0</v>
      </c>
      <c r="N1622" s="343"/>
      <c r="O1622" s="341"/>
      <c r="P1622" s="362"/>
      <c r="Q1622" s="345" t="str">
        <f>IFERROR(VLOOKUP(ROWS($Q$3:Q1622),$M$3:$N$1699,2,0),"")</f>
        <v/>
      </c>
      <c r="S1622" t="str">
        <f>IF(ISNUMBER(SEARCH(ZAKL_DATA!$B$18,FU!$U1622)),U1622,"")</f>
        <v/>
      </c>
      <c r="T1622" t="str">
        <f t="array" ref="T1622">IFERROR(INDEX($S$3:$S$6255,SMALL(IF(ISNUMBER(SEARCH("",$S$3:$S$6255)),ROW($S$1:$S$6253),""),ROW(S1620))),"")</f>
        <v/>
      </c>
      <c r="U1622" t="s">
        <v>5205</v>
      </c>
      <c r="V1622">
        <v>544612</v>
      </c>
    </row>
    <row r="1623" spans="13:22" ht="12.75" customHeight="1">
      <c r="M1623" s="361">
        <f>IF(ISNUMBER(SEARCH(ZAKL_DATA!$B$29,N1623)),MAX($M$2:M1622)+1,0)</f>
        <v>0</v>
      </c>
      <c r="N1623" s="343"/>
      <c r="O1623" s="341"/>
      <c r="P1623" s="362"/>
      <c r="Q1623" s="345" t="str">
        <f>IFERROR(VLOOKUP(ROWS($Q$3:Q1623),$M$3:$N$1699,2,0),"")</f>
        <v/>
      </c>
      <c r="S1623" t="str">
        <f>IF(ISNUMBER(SEARCH(ZAKL_DATA!$B$18,FU!$U1623)),U1623,"")</f>
        <v/>
      </c>
      <c r="T1623" t="str">
        <f t="array" ref="T1623">IFERROR(INDEX($S$3:$S$6255,SMALL(IF(ISNUMBER(SEARCH("",$S$3:$S$6255)),ROW($S$1:$S$6253),""),ROW(S1621))),"")</f>
        <v/>
      </c>
      <c r="U1623" t="s">
        <v>5206</v>
      </c>
      <c r="V1623">
        <v>544621</v>
      </c>
    </row>
    <row r="1624" spans="13:22" ht="12.75" customHeight="1">
      <c r="M1624" s="361">
        <f>IF(ISNUMBER(SEARCH(ZAKL_DATA!$B$29,N1624)),MAX($M$2:M1623)+1,0)</f>
        <v>0</v>
      </c>
      <c r="N1624" s="343"/>
      <c r="O1624" s="341"/>
      <c r="P1624" s="362"/>
      <c r="Q1624" s="345" t="str">
        <f>IFERROR(VLOOKUP(ROWS($Q$3:Q1624),$M$3:$N$1699,2,0),"")</f>
        <v/>
      </c>
      <c r="S1624" t="str">
        <f>IF(ISNUMBER(SEARCH(ZAKL_DATA!$B$18,FU!$U1624)),U1624,"")</f>
        <v/>
      </c>
      <c r="T1624" t="str">
        <f t="array" ref="T1624">IFERROR(INDEX($S$3:$S$6255,SMALL(IF(ISNUMBER(SEARCH("",$S$3:$S$6255)),ROW($S$1:$S$6253),""),ROW(S1622))),"")</f>
        <v/>
      </c>
      <c r="U1624" t="s">
        <v>5207</v>
      </c>
      <c r="V1624">
        <v>544639</v>
      </c>
    </row>
    <row r="1625" spans="13:22" ht="12.75" customHeight="1">
      <c r="M1625" s="361">
        <f>IF(ISNUMBER(SEARCH(ZAKL_DATA!$B$29,N1625)),MAX($M$2:M1624)+1,0)</f>
        <v>0</v>
      </c>
      <c r="N1625" s="343"/>
      <c r="O1625" s="341"/>
      <c r="P1625" s="362"/>
      <c r="Q1625" s="345" t="str">
        <f>IFERROR(VLOOKUP(ROWS($Q$3:Q1625),$M$3:$N$1699,2,0),"")</f>
        <v/>
      </c>
      <c r="S1625" t="str">
        <f>IF(ISNUMBER(SEARCH(ZAKL_DATA!$B$18,FU!$U1625)),U1625,"")</f>
        <v/>
      </c>
      <c r="T1625" t="str">
        <f t="array" ref="T1625">IFERROR(INDEX($S$3:$S$6255,SMALL(IF(ISNUMBER(SEARCH("",$S$3:$S$6255)),ROW($S$1:$S$6253),""),ROW(S1623))),"")</f>
        <v/>
      </c>
      <c r="U1625" t="s">
        <v>5208</v>
      </c>
      <c r="V1625">
        <v>544647</v>
      </c>
    </row>
    <row r="1626" spans="13:22" ht="12.75" customHeight="1">
      <c r="M1626" s="361">
        <f>IF(ISNUMBER(SEARCH(ZAKL_DATA!$B$29,N1626)),MAX($M$2:M1625)+1,0)</f>
        <v>0</v>
      </c>
      <c r="N1626" s="343"/>
      <c r="O1626" s="341"/>
      <c r="P1626" s="362"/>
      <c r="Q1626" s="345" t="str">
        <f>IFERROR(VLOOKUP(ROWS($Q$3:Q1626),$M$3:$N$1699,2,0),"")</f>
        <v/>
      </c>
      <c r="S1626" t="str">
        <f>IF(ISNUMBER(SEARCH(ZAKL_DATA!$B$18,FU!$U1626)),U1626,"")</f>
        <v/>
      </c>
      <c r="T1626" t="str">
        <f t="array" ref="T1626">IFERROR(INDEX($S$3:$S$6255,SMALL(IF(ISNUMBER(SEARCH("",$S$3:$S$6255)),ROW($S$1:$S$6253),""),ROW(S1624))),"")</f>
        <v/>
      </c>
      <c r="U1626" t="s">
        <v>5209</v>
      </c>
      <c r="V1626">
        <v>544655</v>
      </c>
    </row>
    <row r="1627" spans="13:22" ht="12.75" customHeight="1">
      <c r="M1627" s="361">
        <f>IF(ISNUMBER(SEARCH(ZAKL_DATA!$B$29,N1627)),MAX($M$2:M1626)+1,0)</f>
        <v>0</v>
      </c>
      <c r="N1627" s="343"/>
      <c r="O1627" s="341"/>
      <c r="P1627" s="362"/>
      <c r="Q1627" s="345" t="str">
        <f>IFERROR(VLOOKUP(ROWS($Q$3:Q1627),$M$3:$N$1699,2,0),"")</f>
        <v/>
      </c>
      <c r="S1627" t="str">
        <f>IF(ISNUMBER(SEARCH(ZAKL_DATA!$B$18,FU!$U1627)),U1627,"")</f>
        <v/>
      </c>
      <c r="T1627" t="str">
        <f t="array" ref="T1627">IFERROR(INDEX($S$3:$S$6255,SMALL(IF(ISNUMBER(SEARCH("",$S$3:$S$6255)),ROW($S$1:$S$6253),""),ROW(S1625))),"")</f>
        <v/>
      </c>
      <c r="U1627" t="s">
        <v>5210</v>
      </c>
      <c r="V1627">
        <v>544663</v>
      </c>
    </row>
    <row r="1628" spans="13:22" ht="12.75" customHeight="1">
      <c r="M1628" s="361">
        <f>IF(ISNUMBER(SEARCH(ZAKL_DATA!$B$29,N1628)),MAX($M$2:M1627)+1,0)</f>
        <v>0</v>
      </c>
      <c r="N1628" s="343"/>
      <c r="O1628" s="341"/>
      <c r="P1628" s="362"/>
      <c r="Q1628" s="345" t="str">
        <f>IFERROR(VLOOKUP(ROWS($Q$3:Q1628),$M$3:$N$1699,2,0),"")</f>
        <v/>
      </c>
      <c r="S1628" t="str">
        <f>IF(ISNUMBER(SEARCH(ZAKL_DATA!$B$18,FU!$U1628)),U1628,"")</f>
        <v/>
      </c>
      <c r="T1628" t="str">
        <f t="array" ref="T1628">IFERROR(INDEX($S$3:$S$6255,SMALL(IF(ISNUMBER(SEARCH("",$S$3:$S$6255)),ROW($S$1:$S$6253),""),ROW(S1626))),"")</f>
        <v/>
      </c>
      <c r="U1628" t="s">
        <v>5211</v>
      </c>
      <c r="V1628">
        <v>544671</v>
      </c>
    </row>
    <row r="1629" spans="13:22" ht="12.75" customHeight="1">
      <c r="M1629" s="361">
        <f>IF(ISNUMBER(SEARCH(ZAKL_DATA!$B$29,N1629)),MAX($M$2:M1628)+1,0)</f>
        <v>0</v>
      </c>
      <c r="N1629" s="343"/>
      <c r="O1629" s="341"/>
      <c r="P1629" s="362"/>
      <c r="Q1629" s="345" t="str">
        <f>IFERROR(VLOOKUP(ROWS($Q$3:Q1629),$M$3:$N$1699,2,0),"")</f>
        <v/>
      </c>
      <c r="S1629" t="str">
        <f>IF(ISNUMBER(SEARCH(ZAKL_DATA!$B$18,FU!$U1629)),U1629,"")</f>
        <v/>
      </c>
      <c r="T1629" t="str">
        <f t="array" ref="T1629">IFERROR(INDEX($S$3:$S$6255,SMALL(IF(ISNUMBER(SEARCH("",$S$3:$S$6255)),ROW($S$1:$S$6253),""),ROW(S1627))),"")</f>
        <v/>
      </c>
      <c r="U1629" t="s">
        <v>5212</v>
      </c>
      <c r="V1629">
        <v>544680</v>
      </c>
    </row>
    <row r="1630" spans="13:22" ht="12.75" customHeight="1">
      <c r="M1630" s="361">
        <f>IF(ISNUMBER(SEARCH(ZAKL_DATA!$B$29,N1630)),MAX($M$2:M1629)+1,0)</f>
        <v>0</v>
      </c>
      <c r="N1630" s="343"/>
      <c r="O1630" s="341"/>
      <c r="P1630" s="362"/>
      <c r="Q1630" s="345" t="str">
        <f>IFERROR(VLOOKUP(ROWS($Q$3:Q1630),$M$3:$N$1699,2,0),"")</f>
        <v/>
      </c>
      <c r="S1630" t="str">
        <f>IF(ISNUMBER(SEARCH(ZAKL_DATA!$B$18,FU!$U1630)),U1630,"")</f>
        <v/>
      </c>
      <c r="T1630" t="str">
        <f t="array" ref="T1630">IFERROR(INDEX($S$3:$S$6255,SMALL(IF(ISNUMBER(SEARCH("",$S$3:$S$6255)),ROW($S$1:$S$6253),""),ROW(S1628))),"")</f>
        <v/>
      </c>
      <c r="U1630" t="s">
        <v>5213</v>
      </c>
      <c r="V1630">
        <v>544698</v>
      </c>
    </row>
    <row r="1631" spans="13:22" ht="12.75" customHeight="1">
      <c r="M1631" s="361">
        <f>IF(ISNUMBER(SEARCH(ZAKL_DATA!$B$29,N1631)),MAX($M$2:M1630)+1,0)</f>
        <v>0</v>
      </c>
      <c r="N1631" s="343"/>
      <c r="O1631" s="341"/>
      <c r="P1631" s="362"/>
      <c r="Q1631" s="345" t="str">
        <f>IFERROR(VLOOKUP(ROWS($Q$3:Q1631),$M$3:$N$1699,2,0),"")</f>
        <v/>
      </c>
      <c r="S1631" t="str">
        <f>IF(ISNUMBER(SEARCH(ZAKL_DATA!$B$18,FU!$U1631)),U1631,"")</f>
        <v/>
      </c>
      <c r="T1631" t="str">
        <f t="array" ref="T1631">IFERROR(INDEX($S$3:$S$6255,SMALL(IF(ISNUMBER(SEARCH("",$S$3:$S$6255)),ROW($S$1:$S$6253),""),ROW(S1629))),"")</f>
        <v/>
      </c>
      <c r="U1631" t="s">
        <v>5214</v>
      </c>
      <c r="V1631">
        <v>544701</v>
      </c>
    </row>
    <row r="1632" spans="13:22" ht="12.75" customHeight="1">
      <c r="M1632" s="361">
        <f>IF(ISNUMBER(SEARCH(ZAKL_DATA!$B$29,N1632)),MAX($M$2:M1631)+1,0)</f>
        <v>0</v>
      </c>
      <c r="N1632" s="343"/>
      <c r="O1632" s="341"/>
      <c r="P1632" s="362"/>
      <c r="Q1632" s="345" t="str">
        <f>IFERROR(VLOOKUP(ROWS($Q$3:Q1632),$M$3:$N$1699,2,0),"")</f>
        <v/>
      </c>
      <c r="S1632" t="str">
        <f>IF(ISNUMBER(SEARCH(ZAKL_DATA!$B$18,FU!$U1632)),U1632,"")</f>
        <v/>
      </c>
      <c r="T1632" t="str">
        <f t="array" ref="T1632">IFERROR(INDEX($S$3:$S$6255,SMALL(IF(ISNUMBER(SEARCH("",$S$3:$S$6255)),ROW($S$1:$S$6253),""),ROW(S1630))),"")</f>
        <v/>
      </c>
      <c r="U1632" t="s">
        <v>5215</v>
      </c>
      <c r="V1632">
        <v>544710</v>
      </c>
    </row>
    <row r="1633" spans="13:22" ht="12.75" customHeight="1">
      <c r="M1633" s="361">
        <f>IF(ISNUMBER(SEARCH(ZAKL_DATA!$B$29,N1633)),MAX($M$2:M1632)+1,0)</f>
        <v>0</v>
      </c>
      <c r="N1633" s="343"/>
      <c r="O1633" s="341"/>
      <c r="P1633" s="362"/>
      <c r="Q1633" s="345" t="str">
        <f>IFERROR(VLOOKUP(ROWS($Q$3:Q1633),$M$3:$N$1699,2,0),"")</f>
        <v/>
      </c>
      <c r="S1633" t="str">
        <f>IF(ISNUMBER(SEARCH(ZAKL_DATA!$B$18,FU!$U1633)),U1633,"")</f>
        <v/>
      </c>
      <c r="T1633" t="str">
        <f t="array" ref="T1633">IFERROR(INDEX($S$3:$S$6255,SMALL(IF(ISNUMBER(SEARCH("",$S$3:$S$6255)),ROW($S$1:$S$6253),""),ROW(S1631))),"")</f>
        <v/>
      </c>
      <c r="U1633" t="s">
        <v>5215</v>
      </c>
      <c r="V1633">
        <v>544728</v>
      </c>
    </row>
    <row r="1634" spans="13:22" ht="12.75" customHeight="1">
      <c r="M1634" s="361">
        <f>IF(ISNUMBER(SEARCH(ZAKL_DATA!$B$29,N1634)),MAX($M$2:M1633)+1,0)</f>
        <v>0</v>
      </c>
      <c r="N1634" s="343"/>
      <c r="O1634" s="341"/>
      <c r="P1634" s="362"/>
      <c r="Q1634" s="345" t="str">
        <f>IFERROR(VLOOKUP(ROWS($Q$3:Q1634),$M$3:$N$1699,2,0),"")</f>
        <v/>
      </c>
      <c r="S1634" t="str">
        <f>IF(ISNUMBER(SEARCH(ZAKL_DATA!$B$18,FU!$U1634)),U1634,"")</f>
        <v/>
      </c>
      <c r="T1634" t="str">
        <f t="array" ref="T1634">IFERROR(INDEX($S$3:$S$6255,SMALL(IF(ISNUMBER(SEARCH("",$S$3:$S$6255)),ROW($S$1:$S$6253),""),ROW(S1632))),"")</f>
        <v/>
      </c>
      <c r="U1634" t="s">
        <v>5215</v>
      </c>
      <c r="V1634">
        <v>544736</v>
      </c>
    </row>
    <row r="1635" spans="13:22" ht="12.75" customHeight="1">
      <c r="M1635" s="361">
        <f>IF(ISNUMBER(SEARCH(ZAKL_DATA!$B$29,N1635)),MAX($M$2:M1634)+1,0)</f>
        <v>0</v>
      </c>
      <c r="N1635" s="343"/>
      <c r="O1635" s="341"/>
      <c r="P1635" s="362"/>
      <c r="Q1635" s="345" t="str">
        <f>IFERROR(VLOOKUP(ROWS($Q$3:Q1635),$M$3:$N$1699,2,0),"")</f>
        <v/>
      </c>
      <c r="S1635" t="str">
        <f>IF(ISNUMBER(SEARCH(ZAKL_DATA!$B$18,FU!$U1635)),U1635,"")</f>
        <v/>
      </c>
      <c r="T1635" t="str">
        <f t="array" ref="T1635">IFERROR(INDEX($S$3:$S$6255,SMALL(IF(ISNUMBER(SEARCH("",$S$3:$S$6255)),ROW($S$1:$S$6253),""),ROW(S1633))),"")</f>
        <v/>
      </c>
      <c r="U1635" t="s">
        <v>5216</v>
      </c>
      <c r="V1635">
        <v>544744</v>
      </c>
    </row>
    <row r="1636" spans="13:22" ht="12.75" customHeight="1">
      <c r="M1636" s="361">
        <f>IF(ISNUMBER(SEARCH(ZAKL_DATA!$B$29,N1636)),MAX($M$2:M1635)+1,0)</f>
        <v>0</v>
      </c>
      <c r="N1636" s="343"/>
      <c r="O1636" s="341"/>
      <c r="P1636" s="362"/>
      <c r="Q1636" s="345" t="str">
        <f>IFERROR(VLOOKUP(ROWS($Q$3:Q1636),$M$3:$N$1699,2,0),"")</f>
        <v/>
      </c>
      <c r="S1636" t="str">
        <f>IF(ISNUMBER(SEARCH(ZAKL_DATA!$B$18,FU!$U1636)),U1636,"")</f>
        <v/>
      </c>
      <c r="T1636" t="str">
        <f t="array" ref="T1636">IFERROR(INDEX($S$3:$S$6255,SMALL(IF(ISNUMBER(SEARCH("",$S$3:$S$6255)),ROW($S$1:$S$6253),""),ROW(S1634))),"")</f>
        <v/>
      </c>
      <c r="U1636" t="s">
        <v>5217</v>
      </c>
      <c r="V1636">
        <v>544752</v>
      </c>
    </row>
    <row r="1637" spans="13:22" ht="12.75" customHeight="1">
      <c r="M1637" s="361">
        <f>IF(ISNUMBER(SEARCH(ZAKL_DATA!$B$29,N1637)),MAX($M$2:M1636)+1,0)</f>
        <v>0</v>
      </c>
      <c r="N1637" s="343"/>
      <c r="O1637" s="341"/>
      <c r="P1637" s="362"/>
      <c r="Q1637" s="345" t="str">
        <f>IFERROR(VLOOKUP(ROWS($Q$3:Q1637),$M$3:$N$1699,2,0),"")</f>
        <v/>
      </c>
      <c r="S1637" t="str">
        <f>IF(ISNUMBER(SEARCH(ZAKL_DATA!$B$18,FU!$U1637)),U1637,"")</f>
        <v/>
      </c>
      <c r="T1637" t="str">
        <f t="array" ref="T1637">IFERROR(INDEX($S$3:$S$6255,SMALL(IF(ISNUMBER(SEARCH("",$S$3:$S$6255)),ROW($S$1:$S$6253),""),ROW(S1635))),"")</f>
        <v/>
      </c>
      <c r="U1637" t="s">
        <v>5218</v>
      </c>
      <c r="V1637">
        <v>544761</v>
      </c>
    </row>
    <row r="1638" spans="13:22" ht="12.75" customHeight="1">
      <c r="M1638" s="361">
        <f>IF(ISNUMBER(SEARCH(ZAKL_DATA!$B$29,N1638)),MAX($M$2:M1637)+1,0)</f>
        <v>0</v>
      </c>
      <c r="N1638" s="343"/>
      <c r="O1638" s="341"/>
      <c r="P1638" s="362"/>
      <c r="Q1638" s="345" t="str">
        <f>IFERROR(VLOOKUP(ROWS($Q$3:Q1638),$M$3:$N$1699,2,0),"")</f>
        <v/>
      </c>
      <c r="S1638" t="str">
        <f>IF(ISNUMBER(SEARCH(ZAKL_DATA!$B$18,FU!$U1638)),U1638,"")</f>
        <v/>
      </c>
      <c r="T1638" t="str">
        <f t="array" ref="T1638">IFERROR(INDEX($S$3:$S$6255,SMALL(IF(ISNUMBER(SEARCH("",$S$3:$S$6255)),ROW($S$1:$S$6253),""),ROW(S1636))),"")</f>
        <v/>
      </c>
      <c r="U1638" t="s">
        <v>5219</v>
      </c>
      <c r="V1638">
        <v>544779</v>
      </c>
    </row>
    <row r="1639" spans="13:22" ht="12.75" customHeight="1">
      <c r="M1639" s="361">
        <f>IF(ISNUMBER(SEARCH(ZAKL_DATA!$B$29,N1639)),MAX($M$2:M1638)+1,0)</f>
        <v>0</v>
      </c>
      <c r="N1639" s="343"/>
      <c r="O1639" s="341"/>
      <c r="P1639" s="362"/>
      <c r="Q1639" s="345" t="str">
        <f>IFERROR(VLOOKUP(ROWS($Q$3:Q1639),$M$3:$N$1699,2,0),"")</f>
        <v/>
      </c>
      <c r="S1639" t="str">
        <f>IF(ISNUMBER(SEARCH(ZAKL_DATA!$B$18,FU!$U1639)),U1639,"")</f>
        <v/>
      </c>
      <c r="T1639" t="str">
        <f t="array" ref="T1639">IFERROR(INDEX($S$3:$S$6255,SMALL(IF(ISNUMBER(SEARCH("",$S$3:$S$6255)),ROW($S$1:$S$6253),""),ROW(S1637))),"")</f>
        <v/>
      </c>
      <c r="U1639" t="s">
        <v>5220</v>
      </c>
      <c r="V1639">
        <v>544787</v>
      </c>
    </row>
    <row r="1640" spans="13:22" ht="12.75" customHeight="1">
      <c r="M1640" s="361">
        <f>IF(ISNUMBER(SEARCH(ZAKL_DATA!$B$29,N1640)),MAX($M$2:M1639)+1,0)</f>
        <v>0</v>
      </c>
      <c r="N1640" s="343"/>
      <c r="O1640" s="341"/>
      <c r="P1640" s="362"/>
      <c r="Q1640" s="345" t="str">
        <f>IFERROR(VLOOKUP(ROWS($Q$3:Q1640),$M$3:$N$1699,2,0),"")</f>
        <v/>
      </c>
      <c r="S1640" t="str">
        <f>IF(ISNUMBER(SEARCH(ZAKL_DATA!$B$18,FU!$U1640)),U1640,"")</f>
        <v/>
      </c>
      <c r="T1640" t="str">
        <f t="array" ref="T1640">IFERROR(INDEX($S$3:$S$6255,SMALL(IF(ISNUMBER(SEARCH("",$S$3:$S$6255)),ROW($S$1:$S$6253),""),ROW(S1638))),"")</f>
        <v/>
      </c>
      <c r="U1640" t="s">
        <v>5221</v>
      </c>
      <c r="V1640">
        <v>544795</v>
      </c>
    </row>
    <row r="1641" spans="13:22" ht="12.75" customHeight="1">
      <c r="M1641" s="361">
        <f>IF(ISNUMBER(SEARCH(ZAKL_DATA!$B$29,N1641)),MAX($M$2:M1640)+1,0)</f>
        <v>0</v>
      </c>
      <c r="N1641" s="343"/>
      <c r="O1641" s="341"/>
      <c r="P1641" s="362"/>
      <c r="Q1641" s="345" t="str">
        <f>IFERROR(VLOOKUP(ROWS($Q$3:Q1641),$M$3:$N$1699,2,0),"")</f>
        <v/>
      </c>
      <c r="S1641" t="str">
        <f>IF(ISNUMBER(SEARCH(ZAKL_DATA!$B$18,FU!$U1641)),U1641,"")</f>
        <v/>
      </c>
      <c r="T1641" t="str">
        <f t="array" ref="T1641">IFERROR(INDEX($S$3:$S$6255,SMALL(IF(ISNUMBER(SEARCH("",$S$3:$S$6255)),ROW($S$1:$S$6253),""),ROW(S1639))),"")</f>
        <v/>
      </c>
      <c r="U1641" t="s">
        <v>5222</v>
      </c>
      <c r="V1641">
        <v>544809</v>
      </c>
    </row>
    <row r="1642" spans="13:22" ht="12.75" customHeight="1">
      <c r="M1642" s="361">
        <f>IF(ISNUMBER(SEARCH(ZAKL_DATA!$B$29,N1642)),MAX($M$2:M1641)+1,0)</f>
        <v>0</v>
      </c>
      <c r="N1642" s="343"/>
      <c r="O1642" s="341"/>
      <c r="P1642" s="362"/>
      <c r="Q1642" s="345" t="str">
        <f>IFERROR(VLOOKUP(ROWS($Q$3:Q1642),$M$3:$N$1699,2,0),"")</f>
        <v/>
      </c>
      <c r="S1642" t="str">
        <f>IF(ISNUMBER(SEARCH(ZAKL_DATA!$B$18,FU!$U1642)),U1642,"")</f>
        <v/>
      </c>
      <c r="T1642" t="str">
        <f t="array" ref="T1642">IFERROR(INDEX($S$3:$S$6255,SMALL(IF(ISNUMBER(SEARCH("",$S$3:$S$6255)),ROW($S$1:$S$6253),""),ROW(S1640))),"")</f>
        <v/>
      </c>
      <c r="U1642" t="s">
        <v>5223</v>
      </c>
      <c r="V1642">
        <v>544817</v>
      </c>
    </row>
    <row r="1643" spans="13:22" ht="12.75" customHeight="1">
      <c r="M1643" s="361">
        <f>IF(ISNUMBER(SEARCH(ZAKL_DATA!$B$29,N1643)),MAX($M$2:M1642)+1,0)</f>
        <v>0</v>
      </c>
      <c r="N1643" s="343"/>
      <c r="O1643" s="341"/>
      <c r="P1643" s="362"/>
      <c r="Q1643" s="345" t="str">
        <f>IFERROR(VLOOKUP(ROWS($Q$3:Q1643),$M$3:$N$1699,2,0),"")</f>
        <v/>
      </c>
      <c r="S1643" t="str">
        <f>IF(ISNUMBER(SEARCH(ZAKL_DATA!$B$18,FU!$U1643)),U1643,"")</f>
        <v/>
      </c>
      <c r="T1643" t="str">
        <f t="array" ref="T1643">IFERROR(INDEX($S$3:$S$6255,SMALL(IF(ISNUMBER(SEARCH("",$S$3:$S$6255)),ROW($S$1:$S$6253),""),ROW(S1641))),"")</f>
        <v/>
      </c>
      <c r="U1643" t="s">
        <v>5224</v>
      </c>
      <c r="V1643">
        <v>544825</v>
      </c>
    </row>
    <row r="1644" spans="13:22" ht="12.75" customHeight="1">
      <c r="M1644" s="361">
        <f>IF(ISNUMBER(SEARCH(ZAKL_DATA!$B$29,N1644)),MAX($M$2:M1643)+1,0)</f>
        <v>0</v>
      </c>
      <c r="N1644" s="343"/>
      <c r="O1644" s="341"/>
      <c r="P1644" s="362"/>
      <c r="Q1644" s="345" t="str">
        <f>IFERROR(VLOOKUP(ROWS($Q$3:Q1644),$M$3:$N$1699,2,0),"")</f>
        <v/>
      </c>
      <c r="S1644" t="str">
        <f>IF(ISNUMBER(SEARCH(ZAKL_DATA!$B$18,FU!$U1644)),U1644,"")</f>
        <v/>
      </c>
      <c r="T1644" t="str">
        <f t="array" ref="T1644">IFERROR(INDEX($S$3:$S$6255,SMALL(IF(ISNUMBER(SEARCH("",$S$3:$S$6255)),ROW($S$1:$S$6253),""),ROW(S1642))),"")</f>
        <v/>
      </c>
      <c r="U1644" t="s">
        <v>5225</v>
      </c>
      <c r="V1644">
        <v>544833</v>
      </c>
    </row>
    <row r="1645" spans="13:22" ht="12.75" customHeight="1">
      <c r="M1645" s="361">
        <f>IF(ISNUMBER(SEARCH(ZAKL_DATA!$B$29,N1645)),MAX($M$2:M1644)+1,0)</f>
        <v>0</v>
      </c>
      <c r="N1645" s="343"/>
      <c r="O1645" s="341"/>
      <c r="P1645" s="362"/>
      <c r="Q1645" s="345" t="str">
        <f>IFERROR(VLOOKUP(ROWS($Q$3:Q1645),$M$3:$N$1699,2,0),"")</f>
        <v/>
      </c>
      <c r="S1645" t="str">
        <f>IF(ISNUMBER(SEARCH(ZAKL_DATA!$B$18,FU!$U1645)),U1645,"")</f>
        <v/>
      </c>
      <c r="T1645" t="str">
        <f t="array" ref="T1645">IFERROR(INDEX($S$3:$S$6255,SMALL(IF(ISNUMBER(SEARCH("",$S$3:$S$6255)),ROW($S$1:$S$6253),""),ROW(S1643))),"")</f>
        <v/>
      </c>
      <c r="U1645" t="s">
        <v>5226</v>
      </c>
      <c r="V1645">
        <v>544841</v>
      </c>
    </row>
    <row r="1646" spans="13:22" ht="12.75" customHeight="1">
      <c r="M1646" s="361">
        <f>IF(ISNUMBER(SEARCH(ZAKL_DATA!$B$29,N1646)),MAX($M$2:M1645)+1,0)</f>
        <v>0</v>
      </c>
      <c r="N1646" s="343"/>
      <c r="O1646" s="341"/>
      <c r="P1646" s="362"/>
      <c r="Q1646" s="345" t="str">
        <f>IFERROR(VLOOKUP(ROWS($Q$3:Q1646),$M$3:$N$1699,2,0),"")</f>
        <v/>
      </c>
      <c r="S1646" t="str">
        <f>IF(ISNUMBER(SEARCH(ZAKL_DATA!$B$18,FU!$U1646)),U1646,"")</f>
        <v/>
      </c>
      <c r="T1646" t="str">
        <f t="array" ref="T1646">IFERROR(INDEX($S$3:$S$6255,SMALL(IF(ISNUMBER(SEARCH("",$S$3:$S$6255)),ROW($S$1:$S$6253),""),ROW(S1644))),"")</f>
        <v/>
      </c>
      <c r="U1646" t="s">
        <v>5227</v>
      </c>
      <c r="V1646">
        <v>544850</v>
      </c>
    </row>
    <row r="1647" spans="13:22" ht="12.75" customHeight="1">
      <c r="M1647" s="361">
        <f>IF(ISNUMBER(SEARCH(ZAKL_DATA!$B$29,N1647)),MAX($M$2:M1646)+1,0)</f>
        <v>0</v>
      </c>
      <c r="N1647" s="343"/>
      <c r="O1647" s="341"/>
      <c r="P1647" s="362"/>
      <c r="Q1647" s="345" t="str">
        <f>IFERROR(VLOOKUP(ROWS($Q$3:Q1647),$M$3:$N$1699,2,0),"")</f>
        <v/>
      </c>
      <c r="S1647" t="str">
        <f>IF(ISNUMBER(SEARCH(ZAKL_DATA!$B$18,FU!$U1647)),U1647,"")</f>
        <v/>
      </c>
      <c r="T1647" t="str">
        <f t="array" ref="T1647">IFERROR(INDEX($S$3:$S$6255,SMALL(IF(ISNUMBER(SEARCH("",$S$3:$S$6255)),ROW($S$1:$S$6253),""),ROW(S1645))),"")</f>
        <v/>
      </c>
      <c r="U1647" t="s">
        <v>5228</v>
      </c>
      <c r="V1647">
        <v>544868</v>
      </c>
    </row>
    <row r="1648" spans="13:22" ht="12.75" customHeight="1">
      <c r="M1648" s="361">
        <f>IF(ISNUMBER(SEARCH(ZAKL_DATA!$B$29,N1648)),MAX($M$2:M1647)+1,0)</f>
        <v>0</v>
      </c>
      <c r="N1648" s="343"/>
      <c r="O1648" s="341"/>
      <c r="P1648" s="362"/>
      <c r="Q1648" s="345" t="str">
        <f>IFERROR(VLOOKUP(ROWS($Q$3:Q1648),$M$3:$N$1699,2,0),"")</f>
        <v/>
      </c>
      <c r="S1648" t="str">
        <f>IF(ISNUMBER(SEARCH(ZAKL_DATA!$B$18,FU!$U1648)),U1648,"")</f>
        <v/>
      </c>
      <c r="T1648" t="str">
        <f t="array" ref="T1648">IFERROR(INDEX($S$3:$S$6255,SMALL(IF(ISNUMBER(SEARCH("",$S$3:$S$6255)),ROW($S$1:$S$6253),""),ROW(S1646))),"")</f>
        <v/>
      </c>
      <c r="U1648" t="s">
        <v>5229</v>
      </c>
      <c r="V1648">
        <v>544876</v>
      </c>
    </row>
    <row r="1649" spans="13:22" ht="12.75" customHeight="1">
      <c r="M1649" s="361">
        <f>IF(ISNUMBER(SEARCH(ZAKL_DATA!$B$29,N1649)),MAX($M$2:M1648)+1,0)</f>
        <v>0</v>
      </c>
      <c r="N1649" s="343"/>
      <c r="O1649" s="341"/>
      <c r="P1649" s="362"/>
      <c r="Q1649" s="345" t="str">
        <f>IFERROR(VLOOKUP(ROWS($Q$3:Q1649),$M$3:$N$1699,2,0),"")</f>
        <v/>
      </c>
      <c r="S1649" t="str">
        <f>IF(ISNUMBER(SEARCH(ZAKL_DATA!$B$18,FU!$U1649)),U1649,"")</f>
        <v/>
      </c>
      <c r="T1649" t="str">
        <f t="array" ref="T1649">IFERROR(INDEX($S$3:$S$6255,SMALL(IF(ISNUMBER(SEARCH("",$S$3:$S$6255)),ROW($S$1:$S$6253),""),ROW(S1647))),"")</f>
        <v/>
      </c>
      <c r="U1649" t="s">
        <v>5230</v>
      </c>
      <c r="V1649">
        <v>544884</v>
      </c>
    </row>
    <row r="1650" spans="13:22" ht="12.75" customHeight="1">
      <c r="M1650" s="361">
        <f>IF(ISNUMBER(SEARCH(ZAKL_DATA!$B$29,N1650)),MAX($M$2:M1649)+1,0)</f>
        <v>0</v>
      </c>
      <c r="N1650" s="343"/>
      <c r="O1650" s="341"/>
      <c r="P1650" s="362"/>
      <c r="Q1650" s="345" t="str">
        <f>IFERROR(VLOOKUP(ROWS($Q$3:Q1650),$M$3:$N$1699,2,0),"")</f>
        <v/>
      </c>
      <c r="S1650" t="str">
        <f>IF(ISNUMBER(SEARCH(ZAKL_DATA!$B$18,FU!$U1650)),U1650,"")</f>
        <v/>
      </c>
      <c r="T1650" t="str">
        <f t="array" ref="T1650">IFERROR(INDEX($S$3:$S$6255,SMALL(IF(ISNUMBER(SEARCH("",$S$3:$S$6255)),ROW($S$1:$S$6253),""),ROW(S1648))),"")</f>
        <v/>
      </c>
      <c r="U1650" t="s">
        <v>5231</v>
      </c>
      <c r="V1650">
        <v>544892</v>
      </c>
    </row>
    <row r="1651" spans="13:22" ht="12.75" customHeight="1">
      <c r="M1651" s="361">
        <f>IF(ISNUMBER(SEARCH(ZAKL_DATA!$B$29,N1651)),MAX($M$2:M1650)+1,0)</f>
        <v>0</v>
      </c>
      <c r="N1651" s="343"/>
      <c r="O1651" s="341"/>
      <c r="P1651" s="362"/>
      <c r="Q1651" s="345" t="str">
        <f>IFERROR(VLOOKUP(ROWS($Q$3:Q1651),$M$3:$N$1699,2,0),"")</f>
        <v/>
      </c>
      <c r="S1651" t="str">
        <f>IF(ISNUMBER(SEARCH(ZAKL_DATA!$B$18,FU!$U1651)),U1651,"")</f>
        <v/>
      </c>
      <c r="T1651" t="str">
        <f t="array" ref="T1651">IFERROR(INDEX($S$3:$S$6255,SMALL(IF(ISNUMBER(SEARCH("",$S$3:$S$6255)),ROW($S$1:$S$6253),""),ROW(S1649))),"")</f>
        <v/>
      </c>
      <c r="U1651" t="s">
        <v>5232</v>
      </c>
      <c r="V1651">
        <v>544906</v>
      </c>
    </row>
    <row r="1652" spans="13:22" ht="12.75" customHeight="1">
      <c r="M1652" s="361">
        <f>IF(ISNUMBER(SEARCH(ZAKL_DATA!$B$29,N1652)),MAX($M$2:M1651)+1,0)</f>
        <v>0</v>
      </c>
      <c r="N1652" s="343"/>
      <c r="O1652" s="341"/>
      <c r="P1652" s="362"/>
      <c r="Q1652" s="345" t="str">
        <f>IFERROR(VLOOKUP(ROWS($Q$3:Q1652),$M$3:$N$1699,2,0),"")</f>
        <v/>
      </c>
      <c r="S1652" t="str">
        <f>IF(ISNUMBER(SEARCH(ZAKL_DATA!$B$18,FU!$U1652)),U1652,"")</f>
        <v/>
      </c>
      <c r="T1652" t="str">
        <f t="array" ref="T1652">IFERROR(INDEX($S$3:$S$6255,SMALL(IF(ISNUMBER(SEARCH("",$S$3:$S$6255)),ROW($S$1:$S$6253),""),ROW(S1650))),"")</f>
        <v/>
      </c>
      <c r="U1652" t="s">
        <v>5233</v>
      </c>
      <c r="V1652">
        <v>544914</v>
      </c>
    </row>
    <row r="1653" spans="13:22" ht="12.75" customHeight="1">
      <c r="M1653" s="361">
        <f>IF(ISNUMBER(SEARCH(ZAKL_DATA!$B$29,N1653)),MAX($M$2:M1652)+1,0)</f>
        <v>0</v>
      </c>
      <c r="N1653" s="343"/>
      <c r="O1653" s="341"/>
      <c r="P1653" s="362"/>
      <c r="Q1653" s="345" t="str">
        <f>IFERROR(VLOOKUP(ROWS($Q$3:Q1653),$M$3:$N$1699,2,0),"")</f>
        <v/>
      </c>
      <c r="S1653" t="str">
        <f>IF(ISNUMBER(SEARCH(ZAKL_DATA!$B$18,FU!$U1653)),U1653,"")</f>
        <v/>
      </c>
      <c r="T1653" t="str">
        <f t="array" ref="T1653">IFERROR(INDEX($S$3:$S$6255,SMALL(IF(ISNUMBER(SEARCH("",$S$3:$S$6255)),ROW($S$1:$S$6253),""),ROW(S1651))),"")</f>
        <v/>
      </c>
      <c r="U1653" t="s">
        <v>5234</v>
      </c>
      <c r="V1653">
        <v>544922</v>
      </c>
    </row>
    <row r="1654" spans="13:22" ht="12.75" customHeight="1">
      <c r="M1654" s="361">
        <f>IF(ISNUMBER(SEARCH(ZAKL_DATA!$B$29,N1654)),MAX($M$2:M1653)+1,0)</f>
        <v>0</v>
      </c>
      <c r="N1654" s="343"/>
      <c r="O1654" s="341"/>
      <c r="P1654" s="362"/>
      <c r="Q1654" s="345" t="str">
        <f>IFERROR(VLOOKUP(ROWS($Q$3:Q1654),$M$3:$N$1699,2,0),"")</f>
        <v/>
      </c>
      <c r="S1654" t="str">
        <f>IF(ISNUMBER(SEARCH(ZAKL_DATA!$B$18,FU!$U1654)),U1654,"")</f>
        <v/>
      </c>
      <c r="T1654" t="str">
        <f t="array" ref="T1654">IFERROR(INDEX($S$3:$S$6255,SMALL(IF(ISNUMBER(SEARCH("",$S$3:$S$6255)),ROW($S$1:$S$6253),""),ROW(S1652))),"")</f>
        <v/>
      </c>
      <c r="U1654" t="s">
        <v>5235</v>
      </c>
      <c r="V1654">
        <v>544931</v>
      </c>
    </row>
    <row r="1655" spans="13:22" ht="12.75" customHeight="1">
      <c r="M1655" s="361">
        <f>IF(ISNUMBER(SEARCH(ZAKL_DATA!$B$29,N1655)),MAX($M$2:M1654)+1,0)</f>
        <v>0</v>
      </c>
      <c r="N1655" s="343"/>
      <c r="O1655" s="341"/>
      <c r="P1655" s="362"/>
      <c r="Q1655" s="345" t="str">
        <f>IFERROR(VLOOKUP(ROWS($Q$3:Q1655),$M$3:$N$1699,2,0),"")</f>
        <v/>
      </c>
      <c r="S1655" t="str">
        <f>IF(ISNUMBER(SEARCH(ZAKL_DATA!$B$18,FU!$U1655)),U1655,"")</f>
        <v/>
      </c>
      <c r="T1655" t="str">
        <f t="array" ref="T1655">IFERROR(INDEX($S$3:$S$6255,SMALL(IF(ISNUMBER(SEARCH("",$S$3:$S$6255)),ROW($S$1:$S$6253),""),ROW(S1653))),"")</f>
        <v/>
      </c>
      <c r="U1655" t="s">
        <v>5235</v>
      </c>
      <c r="V1655">
        <v>544949</v>
      </c>
    </row>
    <row r="1656" spans="13:22" ht="12.75" customHeight="1">
      <c r="M1656" s="361">
        <f>IF(ISNUMBER(SEARCH(ZAKL_DATA!$B$29,N1656)),MAX($M$2:M1655)+1,0)</f>
        <v>0</v>
      </c>
      <c r="N1656" s="343"/>
      <c r="O1656" s="341"/>
      <c r="P1656" s="362"/>
      <c r="Q1656" s="345" t="str">
        <f>IFERROR(VLOOKUP(ROWS($Q$3:Q1656),$M$3:$N$1699,2,0),"")</f>
        <v/>
      </c>
      <c r="S1656" t="str">
        <f>IF(ISNUMBER(SEARCH(ZAKL_DATA!$B$18,FU!$U1656)),U1656,"")</f>
        <v/>
      </c>
      <c r="T1656" t="str">
        <f t="array" ref="T1656">IFERROR(INDEX($S$3:$S$6255,SMALL(IF(ISNUMBER(SEARCH("",$S$3:$S$6255)),ROW($S$1:$S$6253),""),ROW(S1654))),"")</f>
        <v/>
      </c>
      <c r="U1656" t="s">
        <v>5235</v>
      </c>
      <c r="V1656">
        <v>544957</v>
      </c>
    </row>
    <row r="1657" spans="13:22" ht="12.75" customHeight="1">
      <c r="M1657" s="361">
        <f>IF(ISNUMBER(SEARCH(ZAKL_DATA!$B$29,N1657)),MAX($M$2:M1656)+1,0)</f>
        <v>0</v>
      </c>
      <c r="N1657" s="343"/>
      <c r="O1657" s="341"/>
      <c r="P1657" s="362"/>
      <c r="Q1657" s="345" t="str">
        <f>IFERROR(VLOOKUP(ROWS($Q$3:Q1657),$M$3:$N$1699,2,0),"")</f>
        <v/>
      </c>
      <c r="S1657" t="str">
        <f>IF(ISNUMBER(SEARCH(ZAKL_DATA!$B$18,FU!$U1657)),U1657,"")</f>
        <v/>
      </c>
      <c r="T1657" t="str">
        <f t="array" ref="T1657">IFERROR(INDEX($S$3:$S$6255,SMALL(IF(ISNUMBER(SEARCH("",$S$3:$S$6255)),ROW($S$1:$S$6253),""),ROW(S1655))),"")</f>
        <v/>
      </c>
      <c r="U1657" t="s">
        <v>5236</v>
      </c>
      <c r="V1657">
        <v>544965</v>
      </c>
    </row>
    <row r="1658" spans="13:22" ht="12.75" customHeight="1">
      <c r="M1658" s="361">
        <f>IF(ISNUMBER(SEARCH(ZAKL_DATA!$B$29,N1658)),MAX($M$2:M1657)+1,0)</f>
        <v>0</v>
      </c>
      <c r="N1658" s="343"/>
      <c r="O1658" s="341"/>
      <c r="P1658" s="362"/>
      <c r="Q1658" s="345" t="str">
        <f>IFERROR(VLOOKUP(ROWS($Q$3:Q1658),$M$3:$N$1699,2,0),"")</f>
        <v/>
      </c>
      <c r="S1658" t="str">
        <f>IF(ISNUMBER(SEARCH(ZAKL_DATA!$B$18,FU!$U1658)),U1658,"")</f>
        <v/>
      </c>
      <c r="T1658" t="str">
        <f t="array" ref="T1658">IFERROR(INDEX($S$3:$S$6255,SMALL(IF(ISNUMBER(SEARCH("",$S$3:$S$6255)),ROW($S$1:$S$6253),""),ROW(S1656))),"")</f>
        <v/>
      </c>
      <c r="U1658" t="s">
        <v>5237</v>
      </c>
      <c r="V1658">
        <v>544973</v>
      </c>
    </row>
    <row r="1659" spans="13:22" ht="12.75" customHeight="1">
      <c r="M1659" s="361">
        <f>IF(ISNUMBER(SEARCH(ZAKL_DATA!$B$29,N1659)),MAX($M$2:M1658)+1,0)</f>
        <v>0</v>
      </c>
      <c r="N1659" s="343"/>
      <c r="O1659" s="341"/>
      <c r="P1659" s="362"/>
      <c r="Q1659" s="345" t="str">
        <f>IFERROR(VLOOKUP(ROWS($Q$3:Q1659),$M$3:$N$1699,2,0),"")</f>
        <v/>
      </c>
      <c r="S1659" t="str">
        <f>IF(ISNUMBER(SEARCH(ZAKL_DATA!$B$18,FU!$U1659)),U1659,"")</f>
        <v/>
      </c>
      <c r="T1659" t="str">
        <f t="array" ref="T1659">IFERROR(INDEX($S$3:$S$6255,SMALL(IF(ISNUMBER(SEARCH("",$S$3:$S$6255)),ROW($S$1:$S$6253),""),ROW(S1657))),"")</f>
        <v/>
      </c>
      <c r="U1659" t="s">
        <v>5238</v>
      </c>
      <c r="V1659">
        <v>544981</v>
      </c>
    </row>
    <row r="1660" spans="13:22" ht="12.75" customHeight="1">
      <c r="M1660" s="361">
        <f>IF(ISNUMBER(SEARCH(ZAKL_DATA!$B$29,N1660)),MAX($M$2:M1659)+1,0)</f>
        <v>0</v>
      </c>
      <c r="N1660" s="343"/>
      <c r="O1660" s="341"/>
      <c r="P1660" s="362"/>
      <c r="Q1660" s="345" t="str">
        <f>IFERROR(VLOOKUP(ROWS($Q$3:Q1660),$M$3:$N$1699,2,0),"")</f>
        <v/>
      </c>
      <c r="S1660" t="str">
        <f>IF(ISNUMBER(SEARCH(ZAKL_DATA!$B$18,FU!$U1660)),U1660,"")</f>
        <v/>
      </c>
      <c r="T1660" t="str">
        <f t="array" ref="T1660">IFERROR(INDEX($S$3:$S$6255,SMALL(IF(ISNUMBER(SEARCH("",$S$3:$S$6255)),ROW($S$1:$S$6253),""),ROW(S1658))),"")</f>
        <v/>
      </c>
      <c r="U1660" t="s">
        <v>5239</v>
      </c>
      <c r="V1660">
        <v>544990</v>
      </c>
    </row>
    <row r="1661" spans="13:22" ht="12.75" customHeight="1">
      <c r="M1661" s="361">
        <f>IF(ISNUMBER(SEARCH(ZAKL_DATA!$B$29,N1661)),MAX($M$2:M1660)+1,0)</f>
        <v>0</v>
      </c>
      <c r="N1661" s="343"/>
      <c r="O1661" s="341"/>
      <c r="P1661" s="362"/>
      <c r="Q1661" s="345" t="str">
        <f>IFERROR(VLOOKUP(ROWS($Q$3:Q1661),$M$3:$N$1699,2,0),"")</f>
        <v/>
      </c>
      <c r="S1661" t="str">
        <f>IF(ISNUMBER(SEARCH(ZAKL_DATA!$B$18,FU!$U1661)),U1661,"")</f>
        <v/>
      </c>
      <c r="T1661" t="str">
        <f t="array" ref="T1661">IFERROR(INDEX($S$3:$S$6255,SMALL(IF(ISNUMBER(SEARCH("",$S$3:$S$6255)),ROW($S$1:$S$6253),""),ROW(S1659))),"")</f>
        <v/>
      </c>
      <c r="U1661" t="s">
        <v>5239</v>
      </c>
      <c r="V1661">
        <v>545007</v>
      </c>
    </row>
    <row r="1662" spans="13:22" ht="12.75" customHeight="1">
      <c r="M1662" s="361">
        <f>IF(ISNUMBER(SEARCH(ZAKL_DATA!$B$29,N1662)),MAX($M$2:M1661)+1,0)</f>
        <v>0</v>
      </c>
      <c r="N1662" s="343"/>
      <c r="O1662" s="341"/>
      <c r="P1662" s="362"/>
      <c r="Q1662" s="345" t="str">
        <f>IFERROR(VLOOKUP(ROWS($Q$3:Q1662),$M$3:$N$1699,2,0),"")</f>
        <v/>
      </c>
      <c r="S1662" t="str">
        <f>IF(ISNUMBER(SEARCH(ZAKL_DATA!$B$18,FU!$U1662)),U1662,"")</f>
        <v/>
      </c>
      <c r="T1662" t="str">
        <f t="array" ref="T1662">IFERROR(INDEX($S$3:$S$6255,SMALL(IF(ISNUMBER(SEARCH("",$S$3:$S$6255)),ROW($S$1:$S$6253),""),ROW(S1660))),"")</f>
        <v/>
      </c>
      <c r="U1662" t="s">
        <v>5240</v>
      </c>
      <c r="V1662">
        <v>545015</v>
      </c>
    </row>
    <row r="1663" spans="13:22" ht="12.75" customHeight="1">
      <c r="M1663" s="361">
        <f>IF(ISNUMBER(SEARCH(ZAKL_DATA!$B$29,N1663)),MAX($M$2:M1662)+1,0)</f>
        <v>0</v>
      </c>
      <c r="N1663" s="343"/>
      <c r="O1663" s="341"/>
      <c r="P1663" s="362"/>
      <c r="Q1663" s="345" t="str">
        <f>IFERROR(VLOOKUP(ROWS($Q$3:Q1663),$M$3:$N$1699,2,0),"")</f>
        <v/>
      </c>
      <c r="S1663" t="str">
        <f>IF(ISNUMBER(SEARCH(ZAKL_DATA!$B$18,FU!$U1663)),U1663,"")</f>
        <v/>
      </c>
      <c r="T1663" t="str">
        <f t="array" ref="T1663">IFERROR(INDEX($S$3:$S$6255,SMALL(IF(ISNUMBER(SEARCH("",$S$3:$S$6255)),ROW($S$1:$S$6253),""),ROW(S1661))),"")</f>
        <v/>
      </c>
      <c r="U1663" t="s">
        <v>5241</v>
      </c>
      <c r="V1663">
        <v>545023</v>
      </c>
    </row>
    <row r="1664" spans="13:22" ht="12.75" customHeight="1">
      <c r="M1664" s="361">
        <f>IF(ISNUMBER(SEARCH(ZAKL_DATA!$B$29,N1664)),MAX($M$2:M1663)+1,0)</f>
        <v>0</v>
      </c>
      <c r="N1664" s="343"/>
      <c r="O1664" s="341"/>
      <c r="P1664" s="362"/>
      <c r="Q1664" s="345" t="str">
        <f>IFERROR(VLOOKUP(ROWS($Q$3:Q1664),$M$3:$N$1699,2,0),"")</f>
        <v/>
      </c>
      <c r="S1664" t="str">
        <f>IF(ISNUMBER(SEARCH(ZAKL_DATA!$B$18,FU!$U1664)),U1664,"")</f>
        <v/>
      </c>
      <c r="T1664" t="str">
        <f t="array" ref="T1664">IFERROR(INDEX($S$3:$S$6255,SMALL(IF(ISNUMBER(SEARCH("",$S$3:$S$6255)),ROW($S$1:$S$6253),""),ROW(S1662))),"")</f>
        <v/>
      </c>
      <c r="U1664" t="s">
        <v>5242</v>
      </c>
      <c r="V1664">
        <v>545031</v>
      </c>
    </row>
    <row r="1665" spans="13:22" ht="12.75" customHeight="1">
      <c r="M1665" s="361">
        <f>IF(ISNUMBER(SEARCH(ZAKL_DATA!$B$29,N1665)),MAX($M$2:M1664)+1,0)</f>
        <v>0</v>
      </c>
      <c r="N1665" s="343"/>
      <c r="O1665" s="341"/>
      <c r="P1665" s="362"/>
      <c r="Q1665" s="345" t="str">
        <f>IFERROR(VLOOKUP(ROWS($Q$3:Q1665),$M$3:$N$1699,2,0),"")</f>
        <v/>
      </c>
      <c r="S1665" t="str">
        <f>IF(ISNUMBER(SEARCH(ZAKL_DATA!$B$18,FU!$U1665)),U1665,"")</f>
        <v/>
      </c>
      <c r="T1665" t="str">
        <f t="array" ref="T1665">IFERROR(INDEX($S$3:$S$6255,SMALL(IF(ISNUMBER(SEARCH("",$S$3:$S$6255)),ROW($S$1:$S$6253),""),ROW(S1663))),"")</f>
        <v/>
      </c>
      <c r="U1665" t="s">
        <v>5243</v>
      </c>
      <c r="V1665">
        <v>545040</v>
      </c>
    </row>
    <row r="1666" spans="13:22" ht="12.75" customHeight="1">
      <c r="M1666" s="361">
        <f>IF(ISNUMBER(SEARCH(ZAKL_DATA!$B$29,N1666)),MAX($M$2:M1665)+1,0)</f>
        <v>0</v>
      </c>
      <c r="N1666" s="343"/>
      <c r="O1666" s="341"/>
      <c r="P1666" s="362"/>
      <c r="Q1666" s="345" t="str">
        <f>IFERROR(VLOOKUP(ROWS($Q$3:Q1666),$M$3:$N$1699,2,0),"")</f>
        <v/>
      </c>
      <c r="S1666" t="str">
        <f>IF(ISNUMBER(SEARCH(ZAKL_DATA!$B$18,FU!$U1666)),U1666,"")</f>
        <v/>
      </c>
      <c r="T1666" t="str">
        <f t="array" ref="T1666">IFERROR(INDEX($S$3:$S$6255,SMALL(IF(ISNUMBER(SEARCH("",$S$3:$S$6255)),ROW($S$1:$S$6253),""),ROW(S1664))),"")</f>
        <v/>
      </c>
      <c r="U1666" t="s">
        <v>5244</v>
      </c>
      <c r="V1666">
        <v>545058</v>
      </c>
    </row>
    <row r="1667" spans="13:22" ht="12.75" customHeight="1">
      <c r="M1667" s="361">
        <f>IF(ISNUMBER(SEARCH(ZAKL_DATA!$B$29,N1667)),MAX($M$2:M1666)+1,0)</f>
        <v>0</v>
      </c>
      <c r="N1667" s="343"/>
      <c r="O1667" s="341"/>
      <c r="P1667" s="362"/>
      <c r="Q1667" s="345" t="str">
        <f>IFERROR(VLOOKUP(ROWS($Q$3:Q1667),$M$3:$N$1699,2,0),"")</f>
        <v/>
      </c>
      <c r="S1667" t="str">
        <f>IF(ISNUMBER(SEARCH(ZAKL_DATA!$B$18,FU!$U1667)),U1667,"")</f>
        <v/>
      </c>
      <c r="T1667" t="str">
        <f t="array" ref="T1667">IFERROR(INDEX($S$3:$S$6255,SMALL(IF(ISNUMBER(SEARCH("",$S$3:$S$6255)),ROW($S$1:$S$6253),""),ROW(S1665))),"")</f>
        <v/>
      </c>
      <c r="U1667" t="s">
        <v>5245</v>
      </c>
      <c r="V1667">
        <v>545066</v>
      </c>
    </row>
    <row r="1668" spans="13:22" ht="12.75" customHeight="1">
      <c r="M1668" s="361">
        <f>IF(ISNUMBER(SEARCH(ZAKL_DATA!$B$29,N1668)),MAX($M$2:M1667)+1,0)</f>
        <v>0</v>
      </c>
      <c r="N1668" s="343"/>
      <c r="O1668" s="341"/>
      <c r="P1668" s="362"/>
      <c r="Q1668" s="345" t="str">
        <f>IFERROR(VLOOKUP(ROWS($Q$3:Q1668),$M$3:$N$1699,2,0),"")</f>
        <v/>
      </c>
      <c r="S1668" t="str">
        <f>IF(ISNUMBER(SEARCH(ZAKL_DATA!$B$18,FU!$U1668)),U1668,"")</f>
        <v/>
      </c>
      <c r="T1668" t="str">
        <f t="array" ref="T1668">IFERROR(INDEX($S$3:$S$6255,SMALL(IF(ISNUMBER(SEARCH("",$S$3:$S$6255)),ROW($S$1:$S$6253),""),ROW(S1666))),"")</f>
        <v/>
      </c>
      <c r="U1668" t="s">
        <v>5246</v>
      </c>
      <c r="V1668">
        <v>545074</v>
      </c>
    </row>
    <row r="1669" spans="13:22" ht="12.75" customHeight="1">
      <c r="M1669" s="361">
        <f>IF(ISNUMBER(SEARCH(ZAKL_DATA!$B$29,N1669)),MAX($M$2:M1668)+1,0)</f>
        <v>0</v>
      </c>
      <c r="N1669" s="343"/>
      <c r="O1669" s="341"/>
      <c r="P1669" s="362"/>
      <c r="Q1669" s="345" t="str">
        <f>IFERROR(VLOOKUP(ROWS($Q$3:Q1669),$M$3:$N$1699,2,0),"")</f>
        <v/>
      </c>
      <c r="S1669" t="str">
        <f>IF(ISNUMBER(SEARCH(ZAKL_DATA!$B$18,FU!$U1669)),U1669,"")</f>
        <v/>
      </c>
      <c r="T1669" t="str">
        <f t="array" ref="T1669">IFERROR(INDEX($S$3:$S$6255,SMALL(IF(ISNUMBER(SEARCH("",$S$3:$S$6255)),ROW($S$1:$S$6253),""),ROW(S1667))),"")</f>
        <v/>
      </c>
      <c r="U1669" t="s">
        <v>5246</v>
      </c>
      <c r="V1669">
        <v>545082</v>
      </c>
    </row>
    <row r="1670" spans="13:22" ht="12.75" customHeight="1">
      <c r="M1670" s="361">
        <f>IF(ISNUMBER(SEARCH(ZAKL_DATA!$B$29,N1670)),MAX($M$2:M1669)+1,0)</f>
        <v>0</v>
      </c>
      <c r="N1670" s="343"/>
      <c r="O1670" s="341"/>
      <c r="P1670" s="362"/>
      <c r="Q1670" s="345" t="str">
        <f>IFERROR(VLOOKUP(ROWS($Q$3:Q1670),$M$3:$N$1699,2,0),"")</f>
        <v/>
      </c>
      <c r="S1670" t="str">
        <f>IF(ISNUMBER(SEARCH(ZAKL_DATA!$B$18,FU!$U1670)),U1670,"")</f>
        <v/>
      </c>
      <c r="T1670" t="str">
        <f t="array" ref="T1670">IFERROR(INDEX($S$3:$S$6255,SMALL(IF(ISNUMBER(SEARCH("",$S$3:$S$6255)),ROW($S$1:$S$6253),""),ROW(S1668))),"")</f>
        <v/>
      </c>
      <c r="U1670" t="s">
        <v>5247</v>
      </c>
      <c r="V1670">
        <v>545091</v>
      </c>
    </row>
    <row r="1671" spans="13:22" ht="12.75" customHeight="1">
      <c r="M1671" s="361">
        <f>IF(ISNUMBER(SEARCH(ZAKL_DATA!$B$29,N1671)),MAX($M$2:M1670)+1,0)</f>
        <v>0</v>
      </c>
      <c r="N1671" s="343"/>
      <c r="O1671" s="341"/>
      <c r="P1671" s="362"/>
      <c r="Q1671" s="345" t="str">
        <f>IFERROR(VLOOKUP(ROWS($Q$3:Q1671),$M$3:$N$1699,2,0),"")</f>
        <v/>
      </c>
      <c r="S1671" t="str">
        <f>IF(ISNUMBER(SEARCH(ZAKL_DATA!$B$18,FU!$U1671)),U1671,"")</f>
        <v/>
      </c>
      <c r="T1671" t="str">
        <f t="array" ref="T1671">IFERROR(INDEX($S$3:$S$6255,SMALL(IF(ISNUMBER(SEARCH("",$S$3:$S$6255)),ROW($S$1:$S$6253),""),ROW(S1669))),"")</f>
        <v/>
      </c>
      <c r="U1671" t="s">
        <v>5248</v>
      </c>
      <c r="V1671">
        <v>545104</v>
      </c>
    </row>
    <row r="1672" spans="13:22" ht="12.75" customHeight="1">
      <c r="M1672" s="361">
        <f>IF(ISNUMBER(SEARCH(ZAKL_DATA!$B$29,N1672)),MAX($M$2:M1671)+1,0)</f>
        <v>0</v>
      </c>
      <c r="N1672" s="343"/>
      <c r="O1672" s="341"/>
      <c r="P1672" s="362"/>
      <c r="Q1672" s="345" t="str">
        <f>IFERROR(VLOOKUP(ROWS($Q$3:Q1672),$M$3:$N$1699,2,0),"")</f>
        <v/>
      </c>
      <c r="S1672" t="str">
        <f>IF(ISNUMBER(SEARCH(ZAKL_DATA!$B$18,FU!$U1672)),U1672,"")</f>
        <v/>
      </c>
      <c r="T1672" t="str">
        <f t="array" ref="T1672">IFERROR(INDEX($S$3:$S$6255,SMALL(IF(ISNUMBER(SEARCH("",$S$3:$S$6255)),ROW($S$1:$S$6253),""),ROW(S1670))),"")</f>
        <v/>
      </c>
      <c r="U1672" t="s">
        <v>5249</v>
      </c>
      <c r="V1672">
        <v>545112</v>
      </c>
    </row>
    <row r="1673" spans="13:22" ht="12.75" customHeight="1">
      <c r="M1673" s="361">
        <f>IF(ISNUMBER(SEARCH(ZAKL_DATA!$B$29,N1673)),MAX($M$2:M1672)+1,0)</f>
        <v>0</v>
      </c>
      <c r="N1673" s="343"/>
      <c r="O1673" s="341"/>
      <c r="P1673" s="362"/>
      <c r="Q1673" s="345" t="str">
        <f>IFERROR(VLOOKUP(ROWS($Q$3:Q1673),$M$3:$N$1699,2,0),"")</f>
        <v/>
      </c>
      <c r="S1673" t="str">
        <f>IF(ISNUMBER(SEARCH(ZAKL_DATA!$B$18,FU!$U1673)),U1673,"")</f>
        <v/>
      </c>
      <c r="T1673" t="str">
        <f t="array" ref="T1673">IFERROR(INDEX($S$3:$S$6255,SMALL(IF(ISNUMBER(SEARCH("",$S$3:$S$6255)),ROW($S$1:$S$6253),""),ROW(S1671))),"")</f>
        <v/>
      </c>
      <c r="U1673" t="s">
        <v>5250</v>
      </c>
      <c r="V1673">
        <v>545121</v>
      </c>
    </row>
    <row r="1674" spans="13:22" ht="12.75" customHeight="1">
      <c r="M1674" s="361">
        <f>IF(ISNUMBER(SEARCH(ZAKL_DATA!$B$29,N1674)),MAX($M$2:M1673)+1,0)</f>
        <v>0</v>
      </c>
      <c r="N1674" s="343"/>
      <c r="O1674" s="341"/>
      <c r="P1674" s="362"/>
      <c r="Q1674" s="345" t="str">
        <f>IFERROR(VLOOKUP(ROWS($Q$3:Q1674),$M$3:$N$1699,2,0),"")</f>
        <v/>
      </c>
      <c r="S1674" t="str">
        <f>IF(ISNUMBER(SEARCH(ZAKL_DATA!$B$18,FU!$U1674)),U1674,"")</f>
        <v/>
      </c>
      <c r="T1674" t="str">
        <f t="array" ref="T1674">IFERROR(INDEX($S$3:$S$6255,SMALL(IF(ISNUMBER(SEARCH("",$S$3:$S$6255)),ROW($S$1:$S$6253),""),ROW(S1672))),"")</f>
        <v/>
      </c>
      <c r="U1674" t="s">
        <v>5251</v>
      </c>
      <c r="V1674">
        <v>545139</v>
      </c>
    </row>
    <row r="1675" spans="13:22" ht="12.75" customHeight="1">
      <c r="M1675" s="361">
        <f>IF(ISNUMBER(SEARCH(ZAKL_DATA!$B$29,N1675)),MAX($M$2:M1674)+1,0)</f>
        <v>0</v>
      </c>
      <c r="N1675" s="343"/>
      <c r="O1675" s="341"/>
      <c r="P1675" s="362"/>
      <c r="Q1675" s="345" t="str">
        <f>IFERROR(VLOOKUP(ROWS($Q$3:Q1675),$M$3:$N$1699,2,0),"")</f>
        <v/>
      </c>
      <c r="S1675" t="str">
        <f>IF(ISNUMBER(SEARCH(ZAKL_DATA!$B$18,FU!$U1675)),U1675,"")</f>
        <v/>
      </c>
      <c r="T1675" t="str">
        <f t="array" ref="T1675">IFERROR(INDEX($S$3:$S$6255,SMALL(IF(ISNUMBER(SEARCH("",$S$3:$S$6255)),ROW($S$1:$S$6253),""),ROW(S1673))),"")</f>
        <v/>
      </c>
      <c r="U1675" t="s">
        <v>5252</v>
      </c>
      <c r="V1675">
        <v>545147</v>
      </c>
    </row>
    <row r="1676" spans="13:22" ht="12.75" customHeight="1">
      <c r="M1676" s="361">
        <f>IF(ISNUMBER(SEARCH(ZAKL_DATA!$B$29,N1676)),MAX($M$2:M1675)+1,0)</f>
        <v>0</v>
      </c>
      <c r="N1676" s="343"/>
      <c r="O1676" s="341"/>
      <c r="P1676" s="362"/>
      <c r="Q1676" s="345" t="str">
        <f>IFERROR(VLOOKUP(ROWS($Q$3:Q1676),$M$3:$N$1699,2,0),"")</f>
        <v/>
      </c>
      <c r="S1676" t="str">
        <f>IF(ISNUMBER(SEARCH(ZAKL_DATA!$B$18,FU!$U1676)),U1676,"")</f>
        <v/>
      </c>
      <c r="T1676" t="str">
        <f t="array" ref="T1676">IFERROR(INDEX($S$3:$S$6255,SMALL(IF(ISNUMBER(SEARCH("",$S$3:$S$6255)),ROW($S$1:$S$6253),""),ROW(S1674))),"")</f>
        <v/>
      </c>
      <c r="U1676" t="s">
        <v>5253</v>
      </c>
      <c r="V1676">
        <v>545155</v>
      </c>
    </row>
    <row r="1677" spans="13:22" ht="12.75" customHeight="1">
      <c r="M1677" s="361">
        <f>IF(ISNUMBER(SEARCH(ZAKL_DATA!$B$29,N1677)),MAX($M$2:M1676)+1,0)</f>
        <v>0</v>
      </c>
      <c r="N1677" s="343"/>
      <c r="O1677" s="341"/>
      <c r="P1677" s="362"/>
      <c r="Q1677" s="345" t="str">
        <f>IFERROR(VLOOKUP(ROWS($Q$3:Q1677),$M$3:$N$1699,2,0),"")</f>
        <v/>
      </c>
      <c r="S1677" t="str">
        <f>IF(ISNUMBER(SEARCH(ZAKL_DATA!$B$18,FU!$U1677)),U1677,"")</f>
        <v/>
      </c>
      <c r="T1677" t="str">
        <f t="array" ref="T1677">IFERROR(INDEX($S$3:$S$6255,SMALL(IF(ISNUMBER(SEARCH("",$S$3:$S$6255)),ROW($S$1:$S$6253),""),ROW(S1675))),"")</f>
        <v/>
      </c>
      <c r="U1677" t="s">
        <v>5254</v>
      </c>
      <c r="V1677">
        <v>545163</v>
      </c>
    </row>
    <row r="1678" spans="13:22" ht="12.75" customHeight="1">
      <c r="M1678" s="361">
        <f>IF(ISNUMBER(SEARCH(ZAKL_DATA!$B$29,N1678)),MAX($M$2:M1677)+1,0)</f>
        <v>0</v>
      </c>
      <c r="N1678" s="343"/>
      <c r="O1678" s="341"/>
      <c r="P1678" s="362"/>
      <c r="Q1678" s="345" t="str">
        <f>IFERROR(VLOOKUP(ROWS($Q$3:Q1678),$M$3:$N$1699,2,0),"")</f>
        <v/>
      </c>
      <c r="S1678" t="str">
        <f>IF(ISNUMBER(SEARCH(ZAKL_DATA!$B$18,FU!$U1678)),U1678,"")</f>
        <v/>
      </c>
      <c r="T1678" t="str">
        <f t="array" ref="T1678">IFERROR(INDEX($S$3:$S$6255,SMALL(IF(ISNUMBER(SEARCH("",$S$3:$S$6255)),ROW($S$1:$S$6253),""),ROW(S1676))),"")</f>
        <v/>
      </c>
      <c r="U1678" t="s">
        <v>5255</v>
      </c>
      <c r="V1678">
        <v>545171</v>
      </c>
    </row>
    <row r="1679" spans="13:22" ht="12.75" customHeight="1">
      <c r="M1679" s="361">
        <f>IF(ISNUMBER(SEARCH(ZAKL_DATA!$B$29,N1679)),MAX($M$2:M1678)+1,0)</f>
        <v>0</v>
      </c>
      <c r="N1679" s="343"/>
      <c r="O1679" s="341"/>
      <c r="P1679" s="362"/>
      <c r="Q1679" s="345" t="str">
        <f>IFERROR(VLOOKUP(ROWS($Q$3:Q1679),$M$3:$N$1699,2,0),"")</f>
        <v/>
      </c>
      <c r="S1679" t="str">
        <f>IF(ISNUMBER(SEARCH(ZAKL_DATA!$B$18,FU!$U1679)),U1679,"")</f>
        <v/>
      </c>
      <c r="T1679" t="str">
        <f t="array" ref="T1679">IFERROR(INDEX($S$3:$S$6255,SMALL(IF(ISNUMBER(SEARCH("",$S$3:$S$6255)),ROW($S$1:$S$6253),""),ROW(S1677))),"")</f>
        <v/>
      </c>
      <c r="U1679" t="s">
        <v>5256</v>
      </c>
      <c r="V1679">
        <v>545180</v>
      </c>
    </row>
    <row r="1680" spans="13:22" ht="12.75" customHeight="1">
      <c r="M1680" s="361">
        <f>IF(ISNUMBER(SEARCH(ZAKL_DATA!$B$29,N1680)),MAX($M$2:M1679)+1,0)</f>
        <v>0</v>
      </c>
      <c r="N1680" s="343"/>
      <c r="O1680" s="341"/>
      <c r="P1680" s="362"/>
      <c r="Q1680" s="345" t="str">
        <f>IFERROR(VLOOKUP(ROWS($Q$3:Q1680),$M$3:$N$1699,2,0),"")</f>
        <v/>
      </c>
      <c r="S1680" t="str">
        <f>IF(ISNUMBER(SEARCH(ZAKL_DATA!$B$18,FU!$U1680)),U1680,"")</f>
        <v/>
      </c>
      <c r="T1680" t="str">
        <f t="array" ref="T1680">IFERROR(INDEX($S$3:$S$6255,SMALL(IF(ISNUMBER(SEARCH("",$S$3:$S$6255)),ROW($S$1:$S$6253),""),ROW(S1678))),"")</f>
        <v/>
      </c>
      <c r="U1680" t="s">
        <v>5257</v>
      </c>
      <c r="V1680">
        <v>545198</v>
      </c>
    </row>
    <row r="1681" spans="13:22" ht="12.75" customHeight="1">
      <c r="M1681" s="361">
        <f>IF(ISNUMBER(SEARCH(ZAKL_DATA!$B$29,N1681)),MAX($M$2:M1680)+1,0)</f>
        <v>0</v>
      </c>
      <c r="N1681" s="343"/>
      <c r="O1681" s="341"/>
      <c r="P1681" s="362"/>
      <c r="Q1681" s="345" t="str">
        <f>IFERROR(VLOOKUP(ROWS($Q$3:Q1681),$M$3:$N$1699,2,0),"")</f>
        <v/>
      </c>
      <c r="S1681" t="str">
        <f>IF(ISNUMBER(SEARCH(ZAKL_DATA!$B$18,FU!$U1681)),U1681,"")</f>
        <v/>
      </c>
      <c r="T1681" t="str">
        <f t="array" ref="T1681">IFERROR(INDEX($S$3:$S$6255,SMALL(IF(ISNUMBER(SEARCH("",$S$3:$S$6255)),ROW($S$1:$S$6253),""),ROW(S1679))),"")</f>
        <v/>
      </c>
      <c r="U1681" t="s">
        <v>5258</v>
      </c>
      <c r="V1681">
        <v>545201</v>
      </c>
    </row>
    <row r="1682" spans="13:22" ht="12.75" customHeight="1">
      <c r="M1682" s="361">
        <f>IF(ISNUMBER(SEARCH(ZAKL_DATA!$B$29,N1682)),MAX($M$2:M1681)+1,0)</f>
        <v>0</v>
      </c>
      <c r="N1682" s="343"/>
      <c r="O1682" s="341"/>
      <c r="P1682" s="362"/>
      <c r="Q1682" s="345" t="str">
        <f>IFERROR(VLOOKUP(ROWS($Q$3:Q1682),$M$3:$N$1699,2,0),"")</f>
        <v/>
      </c>
      <c r="S1682" t="str">
        <f>IF(ISNUMBER(SEARCH(ZAKL_DATA!$B$18,FU!$U1682)),U1682,"")</f>
        <v/>
      </c>
      <c r="T1682" t="str">
        <f t="array" ref="T1682">IFERROR(INDEX($S$3:$S$6255,SMALL(IF(ISNUMBER(SEARCH("",$S$3:$S$6255)),ROW($S$1:$S$6253),""),ROW(S1680))),"")</f>
        <v/>
      </c>
      <c r="U1682" t="s">
        <v>5259</v>
      </c>
      <c r="V1682">
        <v>545210</v>
      </c>
    </row>
    <row r="1683" spans="13:22" ht="12.75" customHeight="1">
      <c r="M1683" s="361">
        <f>IF(ISNUMBER(SEARCH(ZAKL_DATA!$B$29,N1683)),MAX($M$2:M1682)+1,0)</f>
        <v>0</v>
      </c>
      <c r="N1683" s="343"/>
      <c r="O1683" s="341"/>
      <c r="P1683" s="362"/>
      <c r="Q1683" s="345" t="str">
        <f>IFERROR(VLOOKUP(ROWS($Q$3:Q1683),$M$3:$N$1699,2,0),"")</f>
        <v/>
      </c>
      <c r="S1683" t="str">
        <f>IF(ISNUMBER(SEARCH(ZAKL_DATA!$B$18,FU!$U1683)),U1683,"")</f>
        <v/>
      </c>
      <c r="T1683" t="str">
        <f t="array" ref="T1683">IFERROR(INDEX($S$3:$S$6255,SMALL(IF(ISNUMBER(SEARCH("",$S$3:$S$6255)),ROW($S$1:$S$6253),""),ROW(S1681))),"")</f>
        <v/>
      </c>
      <c r="U1683" t="s">
        <v>5259</v>
      </c>
      <c r="V1683">
        <v>545228</v>
      </c>
    </row>
    <row r="1684" spans="13:22" ht="12.75" customHeight="1">
      <c r="M1684" s="361">
        <f>IF(ISNUMBER(SEARCH(ZAKL_DATA!$B$29,N1684)),MAX($M$2:M1683)+1,0)</f>
        <v>0</v>
      </c>
      <c r="N1684" s="343"/>
      <c r="O1684" s="341"/>
      <c r="P1684" s="362"/>
      <c r="Q1684" s="345" t="str">
        <f>IFERROR(VLOOKUP(ROWS($Q$3:Q1684),$M$3:$N$1699,2,0),"")</f>
        <v/>
      </c>
      <c r="S1684" t="str">
        <f>IF(ISNUMBER(SEARCH(ZAKL_DATA!$B$18,FU!$U1684)),U1684,"")</f>
        <v/>
      </c>
      <c r="T1684" t="str">
        <f t="array" ref="T1684">IFERROR(INDEX($S$3:$S$6255,SMALL(IF(ISNUMBER(SEARCH("",$S$3:$S$6255)),ROW($S$1:$S$6253),""),ROW(S1682))),"")</f>
        <v/>
      </c>
      <c r="U1684" t="s">
        <v>5259</v>
      </c>
      <c r="V1684">
        <v>545236</v>
      </c>
    </row>
    <row r="1685" spans="13:22" ht="12.75" customHeight="1">
      <c r="M1685" s="361">
        <f>IF(ISNUMBER(SEARCH(ZAKL_DATA!$B$29,N1685)),MAX($M$2:M1684)+1,0)</f>
        <v>0</v>
      </c>
      <c r="N1685" s="343"/>
      <c r="O1685" s="341"/>
      <c r="P1685" s="362"/>
      <c r="Q1685" s="345" t="str">
        <f>IFERROR(VLOOKUP(ROWS($Q$3:Q1685),$M$3:$N$1699,2,0),"")</f>
        <v/>
      </c>
      <c r="S1685" t="str">
        <f>IF(ISNUMBER(SEARCH(ZAKL_DATA!$B$18,FU!$U1685)),U1685,"")</f>
        <v/>
      </c>
      <c r="T1685" t="str">
        <f t="array" ref="T1685">IFERROR(INDEX($S$3:$S$6255,SMALL(IF(ISNUMBER(SEARCH("",$S$3:$S$6255)),ROW($S$1:$S$6253),""),ROW(S1683))),"")</f>
        <v/>
      </c>
      <c r="U1685" t="s">
        <v>5260</v>
      </c>
      <c r="V1685">
        <v>545244</v>
      </c>
    </row>
    <row r="1686" spans="13:22" ht="12.75" customHeight="1">
      <c r="M1686" s="361">
        <f>IF(ISNUMBER(SEARCH(ZAKL_DATA!$B$29,N1686)),MAX($M$2:M1685)+1,0)</f>
        <v>0</v>
      </c>
      <c r="N1686" s="343"/>
      <c r="O1686" s="341"/>
      <c r="P1686" s="362"/>
      <c r="Q1686" s="345" t="str">
        <f>IFERROR(VLOOKUP(ROWS($Q$3:Q1686),$M$3:$N$1699,2,0),"")</f>
        <v/>
      </c>
      <c r="S1686" t="str">
        <f>IF(ISNUMBER(SEARCH(ZAKL_DATA!$B$18,FU!$U1686)),U1686,"")</f>
        <v/>
      </c>
      <c r="T1686" t="str">
        <f t="array" ref="T1686">IFERROR(INDEX($S$3:$S$6255,SMALL(IF(ISNUMBER(SEARCH("",$S$3:$S$6255)),ROW($S$1:$S$6253),""),ROW(S1684))),"")</f>
        <v/>
      </c>
      <c r="U1686" t="s">
        <v>5261</v>
      </c>
      <c r="V1686">
        <v>545252</v>
      </c>
    </row>
    <row r="1687" spans="13:22" ht="12.75" customHeight="1">
      <c r="M1687" s="361">
        <f>IF(ISNUMBER(SEARCH(ZAKL_DATA!$B$29,N1687)),MAX($M$2:M1686)+1,0)</f>
        <v>0</v>
      </c>
      <c r="N1687" s="343"/>
      <c r="O1687" s="341"/>
      <c r="P1687" s="362"/>
      <c r="Q1687" s="345" t="str">
        <f>IFERROR(VLOOKUP(ROWS($Q$3:Q1687),$M$3:$N$1699,2,0),"")</f>
        <v/>
      </c>
      <c r="S1687" t="str">
        <f>IF(ISNUMBER(SEARCH(ZAKL_DATA!$B$18,FU!$U1687)),U1687,"")</f>
        <v/>
      </c>
      <c r="T1687" t="str">
        <f t="array" ref="T1687">IFERROR(INDEX($S$3:$S$6255,SMALL(IF(ISNUMBER(SEARCH("",$S$3:$S$6255)),ROW($S$1:$S$6253),""),ROW(S1685))),"")</f>
        <v/>
      </c>
      <c r="U1687" t="s">
        <v>5262</v>
      </c>
      <c r="V1687">
        <v>545261</v>
      </c>
    </row>
    <row r="1688" spans="13:22" ht="12.75" customHeight="1">
      <c r="M1688" s="361">
        <f>IF(ISNUMBER(SEARCH(ZAKL_DATA!$B$29,N1688)),MAX($M$2:M1687)+1,0)</f>
        <v>0</v>
      </c>
      <c r="N1688" s="343"/>
      <c r="O1688" s="341"/>
      <c r="P1688" s="362"/>
      <c r="Q1688" s="345" t="str">
        <f>IFERROR(VLOOKUP(ROWS($Q$3:Q1688),$M$3:$N$1699,2,0),"")</f>
        <v/>
      </c>
      <c r="S1688" t="str">
        <f>IF(ISNUMBER(SEARCH(ZAKL_DATA!$B$18,FU!$U1688)),U1688,"")</f>
        <v/>
      </c>
      <c r="T1688" t="str">
        <f t="array" ref="T1688">IFERROR(INDEX($S$3:$S$6255,SMALL(IF(ISNUMBER(SEARCH("",$S$3:$S$6255)),ROW($S$1:$S$6253),""),ROW(S1686))),"")</f>
        <v/>
      </c>
      <c r="U1688" t="s">
        <v>5263</v>
      </c>
      <c r="V1688">
        <v>545279</v>
      </c>
    </row>
    <row r="1689" spans="13:22" ht="12.75" customHeight="1">
      <c r="M1689" s="361">
        <f>IF(ISNUMBER(SEARCH(ZAKL_DATA!$B$29,N1689)),MAX($M$2:M1688)+1,0)</f>
        <v>0</v>
      </c>
      <c r="N1689" s="343"/>
      <c r="O1689" s="341"/>
      <c r="P1689" s="362"/>
      <c r="Q1689" s="345" t="str">
        <f>IFERROR(VLOOKUP(ROWS($Q$3:Q1689),$M$3:$N$1699,2,0),"")</f>
        <v/>
      </c>
      <c r="S1689" t="str">
        <f>IF(ISNUMBER(SEARCH(ZAKL_DATA!$B$18,FU!$U1689)),U1689,"")</f>
        <v/>
      </c>
      <c r="T1689" t="str">
        <f t="array" ref="T1689">IFERROR(INDEX($S$3:$S$6255,SMALL(IF(ISNUMBER(SEARCH("",$S$3:$S$6255)),ROW($S$1:$S$6253),""),ROW(S1687))),"")</f>
        <v/>
      </c>
      <c r="U1689" t="s">
        <v>5263</v>
      </c>
      <c r="V1689">
        <v>545287</v>
      </c>
    </row>
    <row r="1690" spans="13:22" ht="12.75" customHeight="1">
      <c r="M1690" s="361">
        <f>IF(ISNUMBER(SEARCH(ZAKL_DATA!$B$29,N1690)),MAX($M$2:M1689)+1,0)</f>
        <v>0</v>
      </c>
      <c r="N1690" s="343"/>
      <c r="O1690" s="341"/>
      <c r="P1690" s="362"/>
      <c r="Q1690" s="345" t="str">
        <f>IFERROR(VLOOKUP(ROWS($Q$3:Q1690),$M$3:$N$1699,2,0),"")</f>
        <v/>
      </c>
      <c r="S1690" t="str">
        <f>IF(ISNUMBER(SEARCH(ZAKL_DATA!$B$18,FU!$U1690)),U1690,"")</f>
        <v/>
      </c>
      <c r="T1690" t="str">
        <f t="array" ref="T1690">IFERROR(INDEX($S$3:$S$6255,SMALL(IF(ISNUMBER(SEARCH("",$S$3:$S$6255)),ROW($S$1:$S$6253),""),ROW(S1688))),"")</f>
        <v/>
      </c>
      <c r="U1690" t="s">
        <v>5263</v>
      </c>
      <c r="V1690">
        <v>545295</v>
      </c>
    </row>
    <row r="1691" spans="13:22" ht="12.75" customHeight="1">
      <c r="M1691" s="361">
        <f>IF(ISNUMBER(SEARCH(ZAKL_DATA!$B$29,N1691)),MAX($M$2:M1690)+1,0)</f>
        <v>0</v>
      </c>
      <c r="N1691" s="343"/>
      <c r="O1691" s="341"/>
      <c r="P1691" s="362"/>
      <c r="Q1691" s="345" t="str">
        <f>IFERROR(VLOOKUP(ROWS($Q$3:Q1691),$M$3:$N$1699,2,0),"")</f>
        <v/>
      </c>
      <c r="S1691" t="str">
        <f>IF(ISNUMBER(SEARCH(ZAKL_DATA!$B$18,FU!$U1691)),U1691,"")</f>
        <v/>
      </c>
      <c r="T1691" t="str">
        <f t="array" ref="T1691">IFERROR(INDEX($S$3:$S$6255,SMALL(IF(ISNUMBER(SEARCH("",$S$3:$S$6255)),ROW($S$1:$S$6253),""),ROW(S1689))),"")</f>
        <v/>
      </c>
      <c r="U1691" t="s">
        <v>5263</v>
      </c>
      <c r="V1691">
        <v>545309</v>
      </c>
    </row>
    <row r="1692" spans="13:22" ht="12.75" customHeight="1">
      <c r="M1692" s="361">
        <f>IF(ISNUMBER(SEARCH(ZAKL_DATA!$B$29,N1692)),MAX($M$2:M1691)+1,0)</f>
        <v>0</v>
      </c>
      <c r="N1692" s="343"/>
      <c r="O1692" s="341"/>
      <c r="P1692" s="362"/>
      <c r="Q1692" s="345" t="str">
        <f>IFERROR(VLOOKUP(ROWS($Q$3:Q1692),$M$3:$N$1699,2,0),"")</f>
        <v/>
      </c>
      <c r="S1692" t="str">
        <f>IF(ISNUMBER(SEARCH(ZAKL_DATA!$B$18,FU!$U1692)),U1692,"")</f>
        <v/>
      </c>
      <c r="T1692" t="str">
        <f t="array" ref="T1692">IFERROR(INDEX($S$3:$S$6255,SMALL(IF(ISNUMBER(SEARCH("",$S$3:$S$6255)),ROW($S$1:$S$6253),""),ROW(S1690))),"")</f>
        <v/>
      </c>
      <c r="U1692" t="s">
        <v>5263</v>
      </c>
      <c r="V1692">
        <v>545317</v>
      </c>
    </row>
    <row r="1693" spans="13:22" ht="12.75" customHeight="1">
      <c r="M1693" s="361">
        <f>IF(ISNUMBER(SEARCH(ZAKL_DATA!$B$29,N1693)),MAX($M$2:M1692)+1,0)</f>
        <v>0</v>
      </c>
      <c r="N1693" s="343"/>
      <c r="O1693" s="341"/>
      <c r="P1693" s="362"/>
      <c r="Q1693" s="345" t="str">
        <f>IFERROR(VLOOKUP(ROWS($Q$3:Q1693),$M$3:$N$1699,2,0),"")</f>
        <v/>
      </c>
      <c r="S1693" t="str">
        <f>IF(ISNUMBER(SEARCH(ZAKL_DATA!$B$18,FU!$U1693)),U1693,"")</f>
        <v/>
      </c>
      <c r="T1693" t="str">
        <f t="array" ref="T1693">IFERROR(INDEX($S$3:$S$6255,SMALL(IF(ISNUMBER(SEARCH("",$S$3:$S$6255)),ROW($S$1:$S$6253),""),ROW(S1691))),"")</f>
        <v/>
      </c>
      <c r="U1693" t="s">
        <v>5264</v>
      </c>
      <c r="V1693">
        <v>545325</v>
      </c>
    </row>
    <row r="1694" spans="13:22" ht="12.75" customHeight="1">
      <c r="M1694" s="361">
        <f>IF(ISNUMBER(SEARCH(ZAKL_DATA!$B$29,N1694)),MAX($M$2:M1693)+1,0)</f>
        <v>0</v>
      </c>
      <c r="N1694" s="343"/>
      <c r="O1694" s="341"/>
      <c r="P1694" s="362"/>
      <c r="Q1694" s="345" t="str">
        <f>IFERROR(VLOOKUP(ROWS($Q$3:Q1694),$M$3:$N$1699,2,0),"")</f>
        <v/>
      </c>
      <c r="S1694" t="str">
        <f>IF(ISNUMBER(SEARCH(ZAKL_DATA!$B$18,FU!$U1694)),U1694,"")</f>
        <v/>
      </c>
      <c r="T1694" t="str">
        <f t="array" ref="T1694">IFERROR(INDEX($S$3:$S$6255,SMALL(IF(ISNUMBER(SEARCH("",$S$3:$S$6255)),ROW($S$1:$S$6253),""),ROW(S1692))),"")</f>
        <v/>
      </c>
      <c r="U1694" t="s">
        <v>5265</v>
      </c>
      <c r="V1694">
        <v>545341</v>
      </c>
    </row>
    <row r="1695" spans="13:22" ht="12.75" customHeight="1">
      <c r="M1695" s="361">
        <f>IF(ISNUMBER(SEARCH(ZAKL_DATA!$B$29,N1695)),MAX($M$2:M1694)+1,0)</f>
        <v>0</v>
      </c>
      <c r="N1695" s="343"/>
      <c r="O1695" s="341"/>
      <c r="P1695" s="362"/>
      <c r="Q1695" s="345" t="str">
        <f>IFERROR(VLOOKUP(ROWS($Q$3:Q1695),$M$3:$N$1699,2,0),"")</f>
        <v/>
      </c>
      <c r="S1695" t="str">
        <f>IF(ISNUMBER(SEARCH(ZAKL_DATA!$B$18,FU!$U1695)),U1695,"")</f>
        <v/>
      </c>
      <c r="T1695" t="str">
        <f t="array" ref="T1695">IFERROR(INDEX($S$3:$S$6255,SMALL(IF(ISNUMBER(SEARCH("",$S$3:$S$6255)),ROW($S$1:$S$6253),""),ROW(S1693))),"")</f>
        <v/>
      </c>
      <c r="U1695" t="s">
        <v>5266</v>
      </c>
      <c r="V1695">
        <v>545368</v>
      </c>
    </row>
    <row r="1696" spans="13:22" ht="12.75" customHeight="1">
      <c r="M1696" s="361">
        <f>IF(ISNUMBER(SEARCH(ZAKL_DATA!$B$29,N1696)),MAX($M$2:M1695)+1,0)</f>
        <v>0</v>
      </c>
      <c r="N1696" s="343"/>
      <c r="O1696" s="341"/>
      <c r="P1696" s="362"/>
      <c r="Q1696" s="345" t="str">
        <f>IFERROR(VLOOKUP(ROWS($Q$3:Q1696),$M$3:$N$1699,2,0),"")</f>
        <v/>
      </c>
      <c r="S1696" t="str">
        <f>IF(ISNUMBER(SEARCH(ZAKL_DATA!$B$18,FU!$U1696)),U1696,"")</f>
        <v/>
      </c>
      <c r="T1696" t="str">
        <f t="array" ref="T1696">IFERROR(INDEX($S$3:$S$6255,SMALL(IF(ISNUMBER(SEARCH("",$S$3:$S$6255)),ROW($S$1:$S$6253),""),ROW(S1694))),"")</f>
        <v/>
      </c>
      <c r="U1696" t="s">
        <v>5267</v>
      </c>
      <c r="V1696">
        <v>545376</v>
      </c>
    </row>
    <row r="1697" spans="13:22" ht="12.75" customHeight="1">
      <c r="M1697" s="361">
        <f>IF(ISNUMBER(SEARCH(ZAKL_DATA!$B$29,N1697)),MAX($M$2:M1696)+1,0)</f>
        <v>0</v>
      </c>
      <c r="N1697" s="343"/>
      <c r="O1697" s="341"/>
      <c r="P1697" s="362"/>
      <c r="Q1697" s="345" t="str">
        <f>IFERROR(VLOOKUP(ROWS($Q$3:Q1697),$M$3:$N$1699,2,0),"")</f>
        <v/>
      </c>
      <c r="S1697" t="str">
        <f>IF(ISNUMBER(SEARCH(ZAKL_DATA!$B$18,FU!$U1697)),U1697,"")</f>
        <v/>
      </c>
      <c r="T1697" t="str">
        <f t="array" ref="T1697">IFERROR(INDEX($S$3:$S$6255,SMALL(IF(ISNUMBER(SEARCH("",$S$3:$S$6255)),ROW($S$1:$S$6253),""),ROW(S1695))),"")</f>
        <v/>
      </c>
      <c r="U1697" t="s">
        <v>5268</v>
      </c>
      <c r="V1697">
        <v>545384</v>
      </c>
    </row>
    <row r="1698" spans="13:22" ht="12.75" customHeight="1">
      <c r="M1698" s="361">
        <f>IF(ISNUMBER(SEARCH(ZAKL_DATA!$B$29,N1698)),MAX($M$2:M1697)+1,0)</f>
        <v>0</v>
      </c>
      <c r="N1698" s="343"/>
      <c r="O1698" s="341"/>
      <c r="P1698" s="362"/>
      <c r="Q1698" s="345" t="str">
        <f>IFERROR(VLOOKUP(ROWS($Q$3:Q1698),$M$3:$N$1699,2,0),"")</f>
        <v/>
      </c>
      <c r="S1698" t="str">
        <f>IF(ISNUMBER(SEARCH(ZAKL_DATA!$B$18,FU!$U1698)),U1698,"")</f>
        <v/>
      </c>
      <c r="T1698" t="str">
        <f t="array" ref="T1698">IFERROR(INDEX($S$3:$S$6255,SMALL(IF(ISNUMBER(SEARCH("",$S$3:$S$6255)),ROW($S$1:$S$6253),""),ROW(S1696))),"")</f>
        <v/>
      </c>
      <c r="U1698" t="s">
        <v>5269</v>
      </c>
      <c r="V1698">
        <v>545392</v>
      </c>
    </row>
    <row r="1699" spans="13:22" ht="12.75" customHeight="1" thickBot="1">
      <c r="M1699" s="361">
        <f>IF(ISNUMBER(SEARCH(ZAKL_DATA!$B$29,N1699)),MAX($M$2:M1698)+1,0)</f>
        <v>0</v>
      </c>
      <c r="N1699" s="344"/>
      <c r="O1699" s="342"/>
      <c r="P1699" s="363"/>
      <c r="Q1699" s="364" t="str">
        <f>IFERROR(VLOOKUP(ROWS($Q$3:Q1699),$M$3:$N$1699,2,0),"")</f>
        <v/>
      </c>
      <c r="S1699" t="str">
        <f>IF(ISNUMBER(SEARCH(ZAKL_DATA!$B$18,FU!$U1699)),U1699,"")</f>
        <v/>
      </c>
      <c r="T1699" t="str">
        <f t="array" ref="T1699">IFERROR(INDEX($S$3:$S$6255,SMALL(IF(ISNUMBER(SEARCH("",$S$3:$S$6255)),ROW($S$1:$S$6253),""),ROW(S1697))),"")</f>
        <v/>
      </c>
      <c r="U1699" t="s">
        <v>5270</v>
      </c>
      <c r="V1699">
        <v>545406</v>
      </c>
    </row>
    <row r="1700" spans="13:22" ht="12.75" customHeight="1">
      <c r="Q1700" t="str">
        <f>IFERROR(VLOOKUP(ROWS($Q$3:Q1700),$N$3:$N$204,2,0),"")</f>
        <v/>
      </c>
      <c r="S1700" t="str">
        <f>IF(ISNUMBER(SEARCH(ZAKL_DATA!$B$18,FU!$U1700)),U1700,"")</f>
        <v/>
      </c>
      <c r="T1700" t="str">
        <f t="array" ref="T1700">IFERROR(INDEX($S$3:$S$6255,SMALL(IF(ISNUMBER(SEARCH("",$S$3:$S$6255)),ROW($S$1:$S$6253),""),ROW(S1698))),"")</f>
        <v/>
      </c>
      <c r="U1700" t="s">
        <v>5271</v>
      </c>
      <c r="V1700">
        <v>545414</v>
      </c>
    </row>
    <row r="1701" spans="13:22" ht="12.75" customHeight="1">
      <c r="O1701" s="188" t="s">
        <v>2544</v>
      </c>
      <c r="S1701" t="str">
        <f>IF(ISNUMBER(SEARCH(ZAKL_DATA!$B$18,FU!$U1701)),U1701,"")</f>
        <v/>
      </c>
      <c r="T1701" t="str">
        <f t="array" ref="T1701">IFERROR(INDEX($S$3:$S$6255,SMALL(IF(ISNUMBER(SEARCH("",$S$3:$S$6255)),ROW($S$1:$S$6253),""),ROW(S1699))),"")</f>
        <v/>
      </c>
      <c r="U1701" t="s">
        <v>5272</v>
      </c>
      <c r="V1701">
        <v>545422</v>
      </c>
    </row>
    <row r="1702" spans="13:22">
      <c r="S1702" t="str">
        <f>IF(ISNUMBER(SEARCH(ZAKL_DATA!$B$18,FU!$U1702)),U1702,"")</f>
        <v/>
      </c>
      <c r="T1702" t="str">
        <f t="array" ref="T1702">IFERROR(INDEX($S$3:$S$6255,SMALL(IF(ISNUMBER(SEARCH("",$S$3:$S$6255)),ROW($S$1:$S$6253),""),ROW(S1700))),"")</f>
        <v/>
      </c>
      <c r="U1702" t="s">
        <v>5273</v>
      </c>
      <c r="V1702">
        <v>545431</v>
      </c>
    </row>
    <row r="1703" spans="13:22">
      <c r="O1703" s="340" t="s">
        <v>2545</v>
      </c>
      <c r="S1703" t="str">
        <f>IF(ISNUMBER(SEARCH(ZAKL_DATA!$B$18,FU!$U1703)),U1703,"")</f>
        <v/>
      </c>
      <c r="T1703" t="str">
        <f t="array" ref="T1703">IFERROR(INDEX($S$3:$S$6255,SMALL(IF(ISNUMBER(SEARCH("",$S$3:$S$6255)),ROW($S$1:$S$6253),""),ROW(S1701))),"")</f>
        <v/>
      </c>
      <c r="U1703" t="s">
        <v>5274</v>
      </c>
      <c r="V1703">
        <v>545449</v>
      </c>
    </row>
    <row r="1704" spans="13:22">
      <c r="S1704" t="str">
        <f>IF(ISNUMBER(SEARCH(ZAKL_DATA!$B$18,FU!$U1704)),U1704,"")</f>
        <v/>
      </c>
      <c r="T1704" t="str">
        <f t="array" ref="T1704">IFERROR(INDEX($S$3:$S$6255,SMALL(IF(ISNUMBER(SEARCH("",$S$3:$S$6255)),ROW($S$1:$S$6253),""),ROW(S1702))),"")</f>
        <v/>
      </c>
      <c r="U1704" t="s">
        <v>5275</v>
      </c>
      <c r="V1704">
        <v>545457</v>
      </c>
    </row>
    <row r="1705" spans="13:22">
      <c r="S1705" t="str">
        <f>IF(ISNUMBER(SEARCH(ZAKL_DATA!$B$18,FU!$U1705)),U1705,"")</f>
        <v/>
      </c>
      <c r="T1705" t="str">
        <f t="array" ref="T1705">IFERROR(INDEX($S$3:$S$6255,SMALL(IF(ISNUMBER(SEARCH("",$S$3:$S$6255)),ROW($S$1:$S$6253),""),ROW(S1703))),"")</f>
        <v/>
      </c>
      <c r="U1705" t="s">
        <v>5276</v>
      </c>
      <c r="V1705">
        <v>545465</v>
      </c>
    </row>
    <row r="1706" spans="13:22">
      <c r="S1706" t="str">
        <f>IF(ISNUMBER(SEARCH(ZAKL_DATA!$B$18,FU!$U1706)),U1706,"")</f>
        <v/>
      </c>
      <c r="T1706" t="str">
        <f t="array" ref="T1706">IFERROR(INDEX($S$3:$S$6255,SMALL(IF(ISNUMBER(SEARCH("",$S$3:$S$6255)),ROW($S$1:$S$6253),""),ROW(S1704))),"")</f>
        <v/>
      </c>
      <c r="U1706" t="s">
        <v>5277</v>
      </c>
      <c r="V1706">
        <v>545473</v>
      </c>
    </row>
    <row r="1707" spans="13:22">
      <c r="S1707" t="str">
        <f>IF(ISNUMBER(SEARCH(ZAKL_DATA!$B$18,FU!$U1707)),U1707,"")</f>
        <v/>
      </c>
      <c r="T1707" t="str">
        <f t="array" ref="T1707">IFERROR(INDEX($S$3:$S$6255,SMALL(IF(ISNUMBER(SEARCH("",$S$3:$S$6255)),ROW($S$1:$S$6253),""),ROW(S1705))),"")</f>
        <v/>
      </c>
      <c r="U1707" t="s">
        <v>5278</v>
      </c>
      <c r="V1707">
        <v>545481</v>
      </c>
    </row>
    <row r="1708" spans="13:22">
      <c r="S1708" t="str">
        <f>IF(ISNUMBER(SEARCH(ZAKL_DATA!$B$18,FU!$U1708)),U1708,"")</f>
        <v/>
      </c>
      <c r="T1708" t="str">
        <f t="array" ref="T1708">IFERROR(INDEX($S$3:$S$6255,SMALL(IF(ISNUMBER(SEARCH("",$S$3:$S$6255)),ROW($S$1:$S$6253),""),ROW(S1706))),"")</f>
        <v/>
      </c>
      <c r="U1708" t="s">
        <v>5279</v>
      </c>
      <c r="V1708">
        <v>545490</v>
      </c>
    </row>
    <row r="1709" spans="13:22">
      <c r="S1709" t="str">
        <f>IF(ISNUMBER(SEARCH(ZAKL_DATA!$B$18,FU!$U1709)),U1709,"")</f>
        <v/>
      </c>
      <c r="T1709" t="str">
        <f t="array" ref="T1709">IFERROR(INDEX($S$3:$S$6255,SMALL(IF(ISNUMBER(SEARCH("",$S$3:$S$6255)),ROW($S$1:$S$6253),""),ROW(S1707))),"")</f>
        <v/>
      </c>
      <c r="U1709" t="s">
        <v>5280</v>
      </c>
      <c r="V1709">
        <v>545503</v>
      </c>
    </row>
    <row r="1710" spans="13:22">
      <c r="S1710" t="str">
        <f>IF(ISNUMBER(SEARCH(ZAKL_DATA!$B$18,FU!$U1710)),U1710,"")</f>
        <v/>
      </c>
      <c r="T1710" t="str">
        <f t="array" ref="T1710">IFERROR(INDEX($S$3:$S$6255,SMALL(IF(ISNUMBER(SEARCH("",$S$3:$S$6255)),ROW($S$1:$S$6253),""),ROW(S1708))),"")</f>
        <v/>
      </c>
      <c r="U1710" t="s">
        <v>5281</v>
      </c>
      <c r="V1710">
        <v>545511</v>
      </c>
    </row>
    <row r="1711" spans="13:22">
      <c r="S1711" t="str">
        <f>IF(ISNUMBER(SEARCH(ZAKL_DATA!$B$18,FU!$U1711)),U1711,"")</f>
        <v/>
      </c>
      <c r="T1711" t="str">
        <f t="array" ref="T1711">IFERROR(INDEX($S$3:$S$6255,SMALL(IF(ISNUMBER(SEARCH("",$S$3:$S$6255)),ROW($S$1:$S$6253),""),ROW(S1709))),"")</f>
        <v/>
      </c>
      <c r="U1711" t="s">
        <v>5282</v>
      </c>
      <c r="V1711">
        <v>545520</v>
      </c>
    </row>
    <row r="1712" spans="13:22">
      <c r="S1712" t="str">
        <f>IF(ISNUMBER(SEARCH(ZAKL_DATA!$B$18,FU!$U1712)),U1712,"")</f>
        <v/>
      </c>
      <c r="T1712" t="str">
        <f t="array" ref="T1712">IFERROR(INDEX($S$3:$S$6255,SMALL(IF(ISNUMBER(SEARCH("",$S$3:$S$6255)),ROW($S$1:$S$6253),""),ROW(S1710))),"")</f>
        <v/>
      </c>
      <c r="U1712" t="s">
        <v>5283</v>
      </c>
      <c r="V1712">
        <v>545538</v>
      </c>
    </row>
    <row r="1713" spans="19:22">
      <c r="S1713" t="str">
        <f>IF(ISNUMBER(SEARCH(ZAKL_DATA!$B$18,FU!$U1713)),U1713,"")</f>
        <v/>
      </c>
      <c r="T1713" t="str">
        <f t="array" ref="T1713">IFERROR(INDEX($S$3:$S$6255,SMALL(IF(ISNUMBER(SEARCH("",$S$3:$S$6255)),ROW($S$1:$S$6253),""),ROW(S1711))),"")</f>
        <v/>
      </c>
      <c r="U1713" t="s">
        <v>5284</v>
      </c>
      <c r="V1713">
        <v>545546</v>
      </c>
    </row>
    <row r="1714" spans="19:22">
      <c r="S1714" t="str">
        <f>IF(ISNUMBER(SEARCH(ZAKL_DATA!$B$18,FU!$U1714)),U1714,"")</f>
        <v/>
      </c>
      <c r="T1714" t="str">
        <f t="array" ref="T1714">IFERROR(INDEX($S$3:$S$6255,SMALL(IF(ISNUMBER(SEARCH("",$S$3:$S$6255)),ROW($S$1:$S$6253),""),ROW(S1712))),"")</f>
        <v/>
      </c>
      <c r="U1714" t="s">
        <v>5285</v>
      </c>
      <c r="V1714">
        <v>545554</v>
      </c>
    </row>
    <row r="1715" spans="19:22">
      <c r="S1715" t="str">
        <f>IF(ISNUMBER(SEARCH(ZAKL_DATA!$B$18,FU!$U1715)),U1715,"")</f>
        <v/>
      </c>
      <c r="T1715" t="str">
        <f t="array" ref="T1715">IFERROR(INDEX($S$3:$S$6255,SMALL(IF(ISNUMBER(SEARCH("",$S$3:$S$6255)),ROW($S$1:$S$6253),""),ROW(S1713))),"")</f>
        <v/>
      </c>
      <c r="U1715" t="s">
        <v>5286</v>
      </c>
      <c r="V1715">
        <v>545562</v>
      </c>
    </row>
    <row r="1716" spans="19:22">
      <c r="S1716" t="str">
        <f>IF(ISNUMBER(SEARCH(ZAKL_DATA!$B$18,FU!$U1716)),U1716,"")</f>
        <v/>
      </c>
      <c r="T1716" t="str">
        <f t="array" ref="T1716">IFERROR(INDEX($S$3:$S$6255,SMALL(IF(ISNUMBER(SEARCH("",$S$3:$S$6255)),ROW($S$1:$S$6253),""),ROW(S1714))),"")</f>
        <v/>
      </c>
      <c r="U1716" t="s">
        <v>5287</v>
      </c>
      <c r="V1716">
        <v>545571</v>
      </c>
    </row>
    <row r="1717" spans="19:22">
      <c r="S1717" t="str">
        <f>IF(ISNUMBER(SEARCH(ZAKL_DATA!$B$18,FU!$U1717)),U1717,"")</f>
        <v/>
      </c>
      <c r="T1717" t="str">
        <f t="array" ref="T1717">IFERROR(INDEX($S$3:$S$6255,SMALL(IF(ISNUMBER(SEARCH("",$S$3:$S$6255)),ROW($S$1:$S$6253),""),ROW(S1715))),"")</f>
        <v/>
      </c>
      <c r="U1717" t="s">
        <v>5288</v>
      </c>
      <c r="V1717">
        <v>545597</v>
      </c>
    </row>
    <row r="1718" spans="19:22">
      <c r="S1718" t="str">
        <f>IF(ISNUMBER(SEARCH(ZAKL_DATA!$B$18,FU!$U1718)),U1718,"")</f>
        <v/>
      </c>
      <c r="T1718" t="str">
        <f t="array" ref="T1718">IFERROR(INDEX($S$3:$S$6255,SMALL(IF(ISNUMBER(SEARCH("",$S$3:$S$6255)),ROW($S$1:$S$6253),""),ROW(S1716))),"")</f>
        <v/>
      </c>
      <c r="U1718" t="s">
        <v>5289</v>
      </c>
      <c r="V1718">
        <v>545601</v>
      </c>
    </row>
    <row r="1719" spans="19:22">
      <c r="S1719" t="str">
        <f>IF(ISNUMBER(SEARCH(ZAKL_DATA!$B$18,FU!$U1719)),U1719,"")</f>
        <v/>
      </c>
      <c r="T1719" t="str">
        <f t="array" ref="T1719">IFERROR(INDEX($S$3:$S$6255,SMALL(IF(ISNUMBER(SEARCH("",$S$3:$S$6255)),ROW($S$1:$S$6253),""),ROW(S1717))),"")</f>
        <v/>
      </c>
      <c r="U1719" t="s">
        <v>5290</v>
      </c>
      <c r="V1719">
        <v>545619</v>
      </c>
    </row>
    <row r="1720" spans="19:22">
      <c r="S1720" t="str">
        <f>IF(ISNUMBER(SEARCH(ZAKL_DATA!$B$18,FU!$U1720)),U1720,"")</f>
        <v/>
      </c>
      <c r="T1720" t="str">
        <f t="array" ref="T1720">IFERROR(INDEX($S$3:$S$6255,SMALL(IF(ISNUMBER(SEARCH("",$S$3:$S$6255)),ROW($S$1:$S$6253),""),ROW(S1718))),"")</f>
        <v/>
      </c>
      <c r="U1720" t="s">
        <v>5291</v>
      </c>
      <c r="V1720">
        <v>545627</v>
      </c>
    </row>
    <row r="1721" spans="19:22">
      <c r="S1721" t="str">
        <f>IF(ISNUMBER(SEARCH(ZAKL_DATA!$B$18,FU!$U1721)),U1721,"")</f>
        <v/>
      </c>
      <c r="T1721" t="str">
        <f t="array" ref="T1721">IFERROR(INDEX($S$3:$S$6255,SMALL(IF(ISNUMBER(SEARCH("",$S$3:$S$6255)),ROW($S$1:$S$6253),""),ROW(S1719))),"")</f>
        <v/>
      </c>
      <c r="U1721" t="s">
        <v>5292</v>
      </c>
      <c r="V1721">
        <v>545643</v>
      </c>
    </row>
    <row r="1722" spans="19:22">
      <c r="S1722" t="str">
        <f>IF(ISNUMBER(SEARCH(ZAKL_DATA!$B$18,FU!$U1722)),U1722,"")</f>
        <v/>
      </c>
      <c r="T1722" t="str">
        <f t="array" ref="T1722">IFERROR(INDEX($S$3:$S$6255,SMALL(IF(ISNUMBER(SEARCH("",$S$3:$S$6255)),ROW($S$1:$S$6253),""),ROW(S1720))),"")</f>
        <v/>
      </c>
      <c r="U1722" t="s">
        <v>5293</v>
      </c>
      <c r="V1722">
        <v>545660</v>
      </c>
    </row>
    <row r="1723" spans="19:22">
      <c r="S1723" t="str">
        <f>IF(ISNUMBER(SEARCH(ZAKL_DATA!$B$18,FU!$U1723)),U1723,"")</f>
        <v/>
      </c>
      <c r="T1723" t="str">
        <f t="array" ref="T1723">IFERROR(INDEX($S$3:$S$6255,SMALL(IF(ISNUMBER(SEARCH("",$S$3:$S$6255)),ROW($S$1:$S$6253),""),ROW(S1721))),"")</f>
        <v/>
      </c>
      <c r="U1723" t="s">
        <v>5294</v>
      </c>
      <c r="V1723">
        <v>545678</v>
      </c>
    </row>
    <row r="1724" spans="19:22">
      <c r="S1724" t="str">
        <f>IF(ISNUMBER(SEARCH(ZAKL_DATA!$B$18,FU!$U1724)),U1724,"")</f>
        <v/>
      </c>
      <c r="T1724" t="str">
        <f t="array" ref="T1724">IFERROR(INDEX($S$3:$S$6255,SMALL(IF(ISNUMBER(SEARCH("",$S$3:$S$6255)),ROW($S$1:$S$6253),""),ROW(S1722))),"")</f>
        <v/>
      </c>
      <c r="U1724" t="s">
        <v>5295</v>
      </c>
      <c r="V1724">
        <v>545694</v>
      </c>
    </row>
    <row r="1725" spans="19:22">
      <c r="S1725" t="str">
        <f>IF(ISNUMBER(SEARCH(ZAKL_DATA!$B$18,FU!$U1725)),U1725,"")</f>
        <v/>
      </c>
      <c r="T1725" t="str">
        <f t="array" ref="T1725">IFERROR(INDEX($S$3:$S$6255,SMALL(IF(ISNUMBER(SEARCH("",$S$3:$S$6255)),ROW($S$1:$S$6253),""),ROW(S1723))),"")</f>
        <v/>
      </c>
      <c r="U1725" t="s">
        <v>5296</v>
      </c>
      <c r="V1725">
        <v>545708</v>
      </c>
    </row>
    <row r="1726" spans="19:22">
      <c r="S1726" t="str">
        <f>IF(ISNUMBER(SEARCH(ZAKL_DATA!$B$18,FU!$U1726)),U1726,"")</f>
        <v/>
      </c>
      <c r="T1726" t="str">
        <f t="array" ref="T1726">IFERROR(INDEX($S$3:$S$6255,SMALL(IF(ISNUMBER(SEARCH("",$S$3:$S$6255)),ROW($S$1:$S$6253),""),ROW(S1724))),"")</f>
        <v/>
      </c>
      <c r="U1726" t="s">
        <v>5296</v>
      </c>
      <c r="V1726">
        <v>545716</v>
      </c>
    </row>
    <row r="1727" spans="19:22">
      <c r="S1727" t="str">
        <f>IF(ISNUMBER(SEARCH(ZAKL_DATA!$B$18,FU!$U1727)),U1727,"")</f>
        <v/>
      </c>
      <c r="T1727" t="str">
        <f t="array" ref="T1727">IFERROR(INDEX($S$3:$S$6255,SMALL(IF(ISNUMBER(SEARCH("",$S$3:$S$6255)),ROW($S$1:$S$6253),""),ROW(S1725))),"")</f>
        <v/>
      </c>
      <c r="U1727" t="s">
        <v>5297</v>
      </c>
      <c r="V1727">
        <v>545724</v>
      </c>
    </row>
    <row r="1728" spans="19:22">
      <c r="S1728" t="str">
        <f>IF(ISNUMBER(SEARCH(ZAKL_DATA!$B$18,FU!$U1728)),U1728,"")</f>
        <v/>
      </c>
      <c r="T1728" t="str">
        <f t="array" ref="T1728">IFERROR(INDEX($S$3:$S$6255,SMALL(IF(ISNUMBER(SEARCH("",$S$3:$S$6255)),ROW($S$1:$S$6253),""),ROW(S1726))),"")</f>
        <v/>
      </c>
      <c r="U1728" t="s">
        <v>5298</v>
      </c>
      <c r="V1728">
        <v>545732</v>
      </c>
    </row>
    <row r="1729" spans="19:22">
      <c r="S1729" t="str">
        <f>IF(ISNUMBER(SEARCH(ZAKL_DATA!$B$18,FU!$U1729)),U1729,"")</f>
        <v/>
      </c>
      <c r="T1729" t="str">
        <f t="array" ref="T1729">IFERROR(INDEX($S$3:$S$6255,SMALL(IF(ISNUMBER(SEARCH("",$S$3:$S$6255)),ROW($S$1:$S$6253),""),ROW(S1727))),"")</f>
        <v/>
      </c>
      <c r="U1729" t="s">
        <v>5298</v>
      </c>
      <c r="V1729">
        <v>545767</v>
      </c>
    </row>
    <row r="1730" spans="19:22">
      <c r="S1730" t="str">
        <f>IF(ISNUMBER(SEARCH(ZAKL_DATA!$B$18,FU!$U1730)),U1730,"")</f>
        <v/>
      </c>
      <c r="T1730" t="str">
        <f t="array" ref="T1730">IFERROR(INDEX($S$3:$S$6255,SMALL(IF(ISNUMBER(SEARCH("",$S$3:$S$6255)),ROW($S$1:$S$6253),""),ROW(S1728))),"")</f>
        <v/>
      </c>
      <c r="U1730" t="s">
        <v>5299</v>
      </c>
      <c r="V1730">
        <v>545775</v>
      </c>
    </row>
    <row r="1731" spans="19:22">
      <c r="S1731" t="str">
        <f>IF(ISNUMBER(SEARCH(ZAKL_DATA!$B$18,FU!$U1731)),U1731,"")</f>
        <v/>
      </c>
      <c r="T1731" t="str">
        <f t="array" ref="T1731">IFERROR(INDEX($S$3:$S$6255,SMALL(IF(ISNUMBER(SEARCH("",$S$3:$S$6255)),ROW($S$1:$S$6253),""),ROW(S1729))),"")</f>
        <v/>
      </c>
      <c r="U1731" t="s">
        <v>5300</v>
      </c>
      <c r="V1731">
        <v>545783</v>
      </c>
    </row>
    <row r="1732" spans="19:22">
      <c r="S1732" t="str">
        <f>IF(ISNUMBER(SEARCH(ZAKL_DATA!$B$18,FU!$U1732)),U1732,"")</f>
        <v/>
      </c>
      <c r="T1732" t="str">
        <f t="array" ref="T1732">IFERROR(INDEX($S$3:$S$6255,SMALL(IF(ISNUMBER(SEARCH("",$S$3:$S$6255)),ROW($S$1:$S$6253),""),ROW(S1730))),"")</f>
        <v/>
      </c>
      <c r="U1732" t="s">
        <v>5301</v>
      </c>
      <c r="V1732">
        <v>545791</v>
      </c>
    </row>
    <row r="1733" spans="19:22">
      <c r="S1733" t="str">
        <f>IF(ISNUMBER(SEARCH(ZAKL_DATA!$B$18,FU!$U1733)),U1733,"")</f>
        <v/>
      </c>
      <c r="T1733" t="str">
        <f t="array" ref="T1733">IFERROR(INDEX($S$3:$S$6255,SMALL(IF(ISNUMBER(SEARCH("",$S$3:$S$6255)),ROW($S$1:$S$6253),""),ROW(S1731))),"")</f>
        <v/>
      </c>
      <c r="U1733" t="s">
        <v>5302</v>
      </c>
      <c r="V1733">
        <v>545805</v>
      </c>
    </row>
    <row r="1734" spans="19:22">
      <c r="S1734" t="str">
        <f>IF(ISNUMBER(SEARCH(ZAKL_DATA!$B$18,FU!$U1734)),U1734,"")</f>
        <v/>
      </c>
      <c r="T1734" t="str">
        <f t="array" ref="T1734">IFERROR(INDEX($S$3:$S$6255,SMALL(IF(ISNUMBER(SEARCH("",$S$3:$S$6255)),ROW($S$1:$S$6253),""),ROW(S1732))),"")</f>
        <v/>
      </c>
      <c r="U1734" t="s">
        <v>5303</v>
      </c>
      <c r="V1734">
        <v>545813</v>
      </c>
    </row>
    <row r="1735" spans="19:22">
      <c r="S1735" t="str">
        <f>IF(ISNUMBER(SEARCH(ZAKL_DATA!$B$18,FU!$U1735)),U1735,"")</f>
        <v/>
      </c>
      <c r="T1735" t="str">
        <f t="array" ref="T1735">IFERROR(INDEX($S$3:$S$6255,SMALL(IF(ISNUMBER(SEARCH("",$S$3:$S$6255)),ROW($S$1:$S$6253),""),ROW(S1733))),"")</f>
        <v/>
      </c>
      <c r="U1735" t="s">
        <v>5304</v>
      </c>
      <c r="V1735">
        <v>545821</v>
      </c>
    </row>
    <row r="1736" spans="19:22">
      <c r="S1736" t="str">
        <f>IF(ISNUMBER(SEARCH(ZAKL_DATA!$B$18,FU!$U1736)),U1736,"")</f>
        <v/>
      </c>
      <c r="T1736" t="str">
        <f t="array" ref="T1736">IFERROR(INDEX($S$3:$S$6255,SMALL(IF(ISNUMBER(SEARCH("",$S$3:$S$6255)),ROW($S$1:$S$6253),""),ROW(S1734))),"")</f>
        <v/>
      </c>
      <c r="U1736" t="s">
        <v>5305</v>
      </c>
      <c r="V1736">
        <v>545830</v>
      </c>
    </row>
    <row r="1737" spans="19:22">
      <c r="S1737" t="str">
        <f>IF(ISNUMBER(SEARCH(ZAKL_DATA!$B$18,FU!$U1737)),U1737,"")</f>
        <v/>
      </c>
      <c r="T1737" t="str">
        <f t="array" ref="T1737">IFERROR(INDEX($S$3:$S$6255,SMALL(IF(ISNUMBER(SEARCH("",$S$3:$S$6255)),ROW($S$1:$S$6253),""),ROW(S1735))),"")</f>
        <v/>
      </c>
      <c r="U1737" t="s">
        <v>5306</v>
      </c>
      <c r="V1737">
        <v>545848</v>
      </c>
    </row>
    <row r="1738" spans="19:22">
      <c r="S1738" t="str">
        <f>IF(ISNUMBER(SEARCH(ZAKL_DATA!$B$18,FU!$U1738)),U1738,"")</f>
        <v/>
      </c>
      <c r="T1738" t="str">
        <f t="array" ref="T1738">IFERROR(INDEX($S$3:$S$6255,SMALL(IF(ISNUMBER(SEARCH("",$S$3:$S$6255)),ROW($S$1:$S$6253),""),ROW(S1736))),"")</f>
        <v/>
      </c>
      <c r="U1738" t="s">
        <v>5307</v>
      </c>
      <c r="V1738">
        <v>545856</v>
      </c>
    </row>
    <row r="1739" spans="19:22">
      <c r="S1739" t="str">
        <f>IF(ISNUMBER(SEARCH(ZAKL_DATA!$B$18,FU!$U1739)),U1739,"")</f>
        <v/>
      </c>
      <c r="T1739" t="str">
        <f t="array" ref="T1739">IFERROR(INDEX($S$3:$S$6255,SMALL(IF(ISNUMBER(SEARCH("",$S$3:$S$6255)),ROW($S$1:$S$6253),""),ROW(S1737))),"")</f>
        <v/>
      </c>
      <c r="U1739" t="s">
        <v>5308</v>
      </c>
      <c r="V1739">
        <v>545864</v>
      </c>
    </row>
    <row r="1740" spans="19:22">
      <c r="S1740" t="str">
        <f>IF(ISNUMBER(SEARCH(ZAKL_DATA!$B$18,FU!$U1740)),U1740,"")</f>
        <v/>
      </c>
      <c r="T1740" t="str">
        <f t="array" ref="T1740">IFERROR(INDEX($S$3:$S$6255,SMALL(IF(ISNUMBER(SEARCH("",$S$3:$S$6255)),ROW($S$1:$S$6253),""),ROW(S1738))),"")</f>
        <v/>
      </c>
      <c r="U1740" t="s">
        <v>5309</v>
      </c>
      <c r="V1740">
        <v>545872</v>
      </c>
    </row>
    <row r="1741" spans="19:22">
      <c r="S1741" t="str">
        <f>IF(ISNUMBER(SEARCH(ZAKL_DATA!$B$18,FU!$U1741)),U1741,"")</f>
        <v/>
      </c>
      <c r="T1741" t="str">
        <f t="array" ref="T1741">IFERROR(INDEX($S$3:$S$6255,SMALL(IF(ISNUMBER(SEARCH("",$S$3:$S$6255)),ROW($S$1:$S$6253),""),ROW(S1739))),"")</f>
        <v/>
      </c>
      <c r="U1741" t="s">
        <v>5310</v>
      </c>
      <c r="V1741">
        <v>545881</v>
      </c>
    </row>
    <row r="1742" spans="19:22">
      <c r="S1742" t="str">
        <f>IF(ISNUMBER(SEARCH(ZAKL_DATA!$B$18,FU!$U1742)),U1742,"")</f>
        <v/>
      </c>
      <c r="T1742" t="str">
        <f t="array" ref="T1742">IFERROR(INDEX($S$3:$S$6255,SMALL(IF(ISNUMBER(SEARCH("",$S$3:$S$6255)),ROW($S$1:$S$6253),""),ROW(S1740))),"")</f>
        <v/>
      </c>
      <c r="U1742" t="s">
        <v>5311</v>
      </c>
      <c r="V1742">
        <v>545899</v>
      </c>
    </row>
    <row r="1743" spans="19:22">
      <c r="S1743" t="str">
        <f>IF(ISNUMBER(SEARCH(ZAKL_DATA!$B$18,FU!$U1743)),U1743,"")</f>
        <v/>
      </c>
      <c r="T1743" t="str">
        <f t="array" ref="T1743">IFERROR(INDEX($S$3:$S$6255,SMALL(IF(ISNUMBER(SEARCH("",$S$3:$S$6255)),ROW($S$1:$S$6253),""),ROW(S1741))),"")</f>
        <v/>
      </c>
      <c r="U1743" t="s">
        <v>5312</v>
      </c>
      <c r="V1743">
        <v>545902</v>
      </c>
    </row>
    <row r="1744" spans="19:22">
      <c r="S1744" t="str">
        <f>IF(ISNUMBER(SEARCH(ZAKL_DATA!$B$18,FU!$U1744)),U1744,"")</f>
        <v/>
      </c>
      <c r="T1744" t="str">
        <f t="array" ref="T1744">IFERROR(INDEX($S$3:$S$6255,SMALL(IF(ISNUMBER(SEARCH("",$S$3:$S$6255)),ROW($S$1:$S$6253),""),ROW(S1742))),"")</f>
        <v/>
      </c>
      <c r="U1744" t="s">
        <v>5312</v>
      </c>
      <c r="V1744">
        <v>545929</v>
      </c>
    </row>
    <row r="1745" spans="19:22">
      <c r="S1745" t="str">
        <f>IF(ISNUMBER(SEARCH(ZAKL_DATA!$B$18,FU!$U1745)),U1745,"")</f>
        <v/>
      </c>
      <c r="T1745" t="str">
        <f t="array" ref="T1745">IFERROR(INDEX($S$3:$S$6255,SMALL(IF(ISNUMBER(SEARCH("",$S$3:$S$6255)),ROW($S$1:$S$6253),""),ROW(S1743))),"")</f>
        <v/>
      </c>
      <c r="U1745" t="s">
        <v>5313</v>
      </c>
      <c r="V1745">
        <v>545937</v>
      </c>
    </row>
    <row r="1746" spans="19:22">
      <c r="S1746" t="str">
        <f>IF(ISNUMBER(SEARCH(ZAKL_DATA!$B$18,FU!$U1746)),U1746,"")</f>
        <v/>
      </c>
      <c r="T1746" t="str">
        <f t="array" ref="T1746">IFERROR(INDEX($S$3:$S$6255,SMALL(IF(ISNUMBER(SEARCH("",$S$3:$S$6255)),ROW($S$1:$S$6253),""),ROW(S1744))),"")</f>
        <v/>
      </c>
      <c r="U1746" t="s">
        <v>5314</v>
      </c>
      <c r="V1746">
        <v>545953</v>
      </c>
    </row>
    <row r="1747" spans="19:22">
      <c r="S1747" t="str">
        <f>IF(ISNUMBER(SEARCH(ZAKL_DATA!$B$18,FU!$U1747)),U1747,"")</f>
        <v/>
      </c>
      <c r="T1747" t="str">
        <f t="array" ref="T1747">IFERROR(INDEX($S$3:$S$6255,SMALL(IF(ISNUMBER(SEARCH("",$S$3:$S$6255)),ROW($S$1:$S$6253),""),ROW(S1745))),"")</f>
        <v/>
      </c>
      <c r="U1747" t="s">
        <v>5315</v>
      </c>
      <c r="V1747">
        <v>545996</v>
      </c>
    </row>
    <row r="1748" spans="19:22">
      <c r="S1748" t="str">
        <f>IF(ISNUMBER(SEARCH(ZAKL_DATA!$B$18,FU!$U1748)),U1748,"")</f>
        <v/>
      </c>
      <c r="T1748" t="str">
        <f t="array" ref="T1748">IFERROR(INDEX($S$3:$S$6255,SMALL(IF(ISNUMBER(SEARCH("",$S$3:$S$6255)),ROW($S$1:$S$6253),""),ROW(S1746))),"")</f>
        <v/>
      </c>
      <c r="U1748" t="s">
        <v>5316</v>
      </c>
      <c r="V1748">
        <v>546011</v>
      </c>
    </row>
    <row r="1749" spans="19:22">
      <c r="S1749" t="str">
        <f>IF(ISNUMBER(SEARCH(ZAKL_DATA!$B$18,FU!$U1749)),U1749,"")</f>
        <v/>
      </c>
      <c r="T1749" t="str">
        <f t="array" ref="T1749">IFERROR(INDEX($S$3:$S$6255,SMALL(IF(ISNUMBER(SEARCH("",$S$3:$S$6255)),ROW($S$1:$S$6253),""),ROW(S1747))),"")</f>
        <v/>
      </c>
      <c r="U1749" t="s">
        <v>5317</v>
      </c>
      <c r="V1749">
        <v>546020</v>
      </c>
    </row>
    <row r="1750" spans="19:22">
      <c r="S1750" t="str">
        <f>IF(ISNUMBER(SEARCH(ZAKL_DATA!$B$18,FU!$U1750)),U1750,"")</f>
        <v/>
      </c>
      <c r="T1750" t="str">
        <f t="array" ref="T1750">IFERROR(INDEX($S$3:$S$6255,SMALL(IF(ISNUMBER(SEARCH("",$S$3:$S$6255)),ROW($S$1:$S$6253),""),ROW(S1748))),"")</f>
        <v/>
      </c>
      <c r="U1750" t="s">
        <v>5318</v>
      </c>
      <c r="V1750">
        <v>546038</v>
      </c>
    </row>
    <row r="1751" spans="19:22">
      <c r="S1751" t="str">
        <f>IF(ISNUMBER(SEARCH(ZAKL_DATA!$B$18,FU!$U1751)),U1751,"")</f>
        <v/>
      </c>
      <c r="T1751" t="str">
        <f t="array" ref="T1751">IFERROR(INDEX($S$3:$S$6255,SMALL(IF(ISNUMBER(SEARCH("",$S$3:$S$6255)),ROW($S$1:$S$6253),""),ROW(S1749))),"")</f>
        <v/>
      </c>
      <c r="U1751" t="s">
        <v>5319</v>
      </c>
      <c r="V1751">
        <v>546054</v>
      </c>
    </row>
    <row r="1752" spans="19:22">
      <c r="S1752" t="str">
        <f>IF(ISNUMBER(SEARCH(ZAKL_DATA!$B$18,FU!$U1752)),U1752,"")</f>
        <v/>
      </c>
      <c r="T1752" t="str">
        <f t="array" ref="T1752">IFERROR(INDEX($S$3:$S$6255,SMALL(IF(ISNUMBER(SEARCH("",$S$3:$S$6255)),ROW($S$1:$S$6253),""),ROW(S1750))),"")</f>
        <v/>
      </c>
      <c r="U1752" t="s">
        <v>5320</v>
      </c>
      <c r="V1752">
        <v>546062</v>
      </c>
    </row>
    <row r="1753" spans="19:22">
      <c r="S1753" t="str">
        <f>IF(ISNUMBER(SEARCH(ZAKL_DATA!$B$18,FU!$U1753)),U1753,"")</f>
        <v/>
      </c>
      <c r="T1753" t="str">
        <f t="array" ref="T1753">IFERROR(INDEX($S$3:$S$6255,SMALL(IF(ISNUMBER(SEARCH("",$S$3:$S$6255)),ROW($S$1:$S$6253),""),ROW(S1751))),"")</f>
        <v/>
      </c>
      <c r="U1753" t="s">
        <v>5321</v>
      </c>
      <c r="V1753">
        <v>546071</v>
      </c>
    </row>
    <row r="1754" spans="19:22">
      <c r="S1754" t="str">
        <f>IF(ISNUMBER(SEARCH(ZAKL_DATA!$B$18,FU!$U1754)),U1754,"")</f>
        <v/>
      </c>
      <c r="T1754" t="str">
        <f t="array" ref="T1754">IFERROR(INDEX($S$3:$S$6255,SMALL(IF(ISNUMBER(SEARCH("",$S$3:$S$6255)),ROW($S$1:$S$6253),""),ROW(S1752))),"")</f>
        <v/>
      </c>
      <c r="U1754" t="s">
        <v>5322</v>
      </c>
      <c r="V1754">
        <v>546089</v>
      </c>
    </row>
    <row r="1755" spans="19:22">
      <c r="S1755" t="str">
        <f>IF(ISNUMBER(SEARCH(ZAKL_DATA!$B$18,FU!$U1755)),U1755,"")</f>
        <v/>
      </c>
      <c r="T1755" t="str">
        <f t="array" ref="T1755">IFERROR(INDEX($S$3:$S$6255,SMALL(IF(ISNUMBER(SEARCH("",$S$3:$S$6255)),ROW($S$1:$S$6253),""),ROW(S1753))),"")</f>
        <v/>
      </c>
      <c r="U1755" t="s">
        <v>5323</v>
      </c>
      <c r="V1755">
        <v>546097</v>
      </c>
    </row>
    <row r="1756" spans="19:22">
      <c r="S1756" t="str">
        <f>IF(ISNUMBER(SEARCH(ZAKL_DATA!$B$18,FU!$U1756)),U1756,"")</f>
        <v/>
      </c>
      <c r="T1756" t="str">
        <f t="array" ref="T1756">IFERROR(INDEX($S$3:$S$6255,SMALL(IF(ISNUMBER(SEARCH("",$S$3:$S$6255)),ROW($S$1:$S$6253),""),ROW(S1754))),"")</f>
        <v/>
      </c>
      <c r="U1756" t="s">
        <v>5324</v>
      </c>
      <c r="V1756">
        <v>546101</v>
      </c>
    </row>
    <row r="1757" spans="19:22">
      <c r="S1757" t="str">
        <f>IF(ISNUMBER(SEARCH(ZAKL_DATA!$B$18,FU!$U1757)),U1757,"")</f>
        <v/>
      </c>
      <c r="T1757" t="str">
        <f t="array" ref="T1757">IFERROR(INDEX($S$3:$S$6255,SMALL(IF(ISNUMBER(SEARCH("",$S$3:$S$6255)),ROW($S$1:$S$6253),""),ROW(S1755))),"")</f>
        <v/>
      </c>
      <c r="U1757" t="s">
        <v>5325</v>
      </c>
      <c r="V1757">
        <v>546127</v>
      </c>
    </row>
    <row r="1758" spans="19:22">
      <c r="S1758" t="str">
        <f>IF(ISNUMBER(SEARCH(ZAKL_DATA!$B$18,FU!$U1758)),U1758,"")</f>
        <v/>
      </c>
      <c r="T1758" t="str">
        <f t="array" ref="T1758">IFERROR(INDEX($S$3:$S$6255,SMALL(IF(ISNUMBER(SEARCH("",$S$3:$S$6255)),ROW($S$1:$S$6253),""),ROW(S1756))),"")</f>
        <v/>
      </c>
      <c r="U1758" t="s">
        <v>5326</v>
      </c>
      <c r="V1758">
        <v>546143</v>
      </c>
    </row>
    <row r="1759" spans="19:22">
      <c r="S1759" t="str">
        <f>IF(ISNUMBER(SEARCH(ZAKL_DATA!$B$18,FU!$U1759)),U1759,"")</f>
        <v/>
      </c>
      <c r="T1759" t="str">
        <f t="array" ref="T1759">IFERROR(INDEX($S$3:$S$6255,SMALL(IF(ISNUMBER(SEARCH("",$S$3:$S$6255)),ROW($S$1:$S$6253),""),ROW(S1757))),"")</f>
        <v/>
      </c>
      <c r="U1759" t="s">
        <v>5327</v>
      </c>
      <c r="V1759">
        <v>546151</v>
      </c>
    </row>
    <row r="1760" spans="19:22">
      <c r="S1760" t="str">
        <f>IF(ISNUMBER(SEARCH(ZAKL_DATA!$B$18,FU!$U1760)),U1760,"")</f>
        <v/>
      </c>
      <c r="T1760" t="str">
        <f t="array" ref="T1760">IFERROR(INDEX($S$3:$S$6255,SMALL(IF(ISNUMBER(SEARCH("",$S$3:$S$6255)),ROW($S$1:$S$6253),""),ROW(S1758))),"")</f>
        <v/>
      </c>
      <c r="U1760" t="s">
        <v>5328</v>
      </c>
      <c r="V1760">
        <v>546160</v>
      </c>
    </row>
    <row r="1761" spans="19:22">
      <c r="S1761" t="str">
        <f>IF(ISNUMBER(SEARCH(ZAKL_DATA!$B$18,FU!$U1761)),U1761,"")</f>
        <v/>
      </c>
      <c r="T1761" t="str">
        <f t="array" ref="T1761">IFERROR(INDEX($S$3:$S$6255,SMALL(IF(ISNUMBER(SEARCH("",$S$3:$S$6255)),ROW($S$1:$S$6253),""),ROW(S1759))),"")</f>
        <v/>
      </c>
      <c r="U1761" t="s">
        <v>5329</v>
      </c>
      <c r="V1761">
        <v>546178</v>
      </c>
    </row>
    <row r="1762" spans="19:22">
      <c r="S1762" t="str">
        <f>IF(ISNUMBER(SEARCH(ZAKL_DATA!$B$18,FU!$U1762)),U1762,"")</f>
        <v/>
      </c>
      <c r="T1762" t="str">
        <f t="array" ref="T1762">IFERROR(INDEX($S$3:$S$6255,SMALL(IF(ISNUMBER(SEARCH("",$S$3:$S$6255)),ROW($S$1:$S$6253),""),ROW(S1760))),"")</f>
        <v/>
      </c>
      <c r="U1762" t="s">
        <v>5330</v>
      </c>
      <c r="V1762">
        <v>546186</v>
      </c>
    </row>
    <row r="1763" spans="19:22">
      <c r="S1763" t="str">
        <f>IF(ISNUMBER(SEARCH(ZAKL_DATA!$B$18,FU!$U1763)),U1763,"")</f>
        <v/>
      </c>
      <c r="T1763" t="str">
        <f t="array" ref="T1763">IFERROR(INDEX($S$3:$S$6255,SMALL(IF(ISNUMBER(SEARCH("",$S$3:$S$6255)),ROW($S$1:$S$6253),""),ROW(S1761))),"")</f>
        <v/>
      </c>
      <c r="U1763" t="s">
        <v>5331</v>
      </c>
      <c r="V1763">
        <v>546194</v>
      </c>
    </row>
    <row r="1764" spans="19:22">
      <c r="S1764" t="str">
        <f>IF(ISNUMBER(SEARCH(ZAKL_DATA!$B$18,FU!$U1764)),U1764,"")</f>
        <v/>
      </c>
      <c r="T1764" t="str">
        <f t="array" ref="T1764">IFERROR(INDEX($S$3:$S$6255,SMALL(IF(ISNUMBER(SEARCH("",$S$3:$S$6255)),ROW($S$1:$S$6253),""),ROW(S1762))),"")</f>
        <v/>
      </c>
      <c r="U1764" t="s">
        <v>5332</v>
      </c>
      <c r="V1764">
        <v>546216</v>
      </c>
    </row>
    <row r="1765" spans="19:22">
      <c r="S1765" t="str">
        <f>IF(ISNUMBER(SEARCH(ZAKL_DATA!$B$18,FU!$U1765)),U1765,"")</f>
        <v/>
      </c>
      <c r="T1765" t="str">
        <f t="array" ref="T1765">IFERROR(INDEX($S$3:$S$6255,SMALL(IF(ISNUMBER(SEARCH("",$S$3:$S$6255)),ROW($S$1:$S$6253),""),ROW(S1763))),"")</f>
        <v/>
      </c>
      <c r="U1765" t="s">
        <v>5333</v>
      </c>
      <c r="V1765">
        <v>546232</v>
      </c>
    </row>
    <row r="1766" spans="19:22">
      <c r="S1766" t="str">
        <f>IF(ISNUMBER(SEARCH(ZAKL_DATA!$B$18,FU!$U1766)),U1766,"")</f>
        <v/>
      </c>
      <c r="T1766" t="str">
        <f t="array" ref="T1766">IFERROR(INDEX($S$3:$S$6255,SMALL(IF(ISNUMBER(SEARCH("",$S$3:$S$6255)),ROW($S$1:$S$6253),""),ROW(S1764))),"")</f>
        <v/>
      </c>
      <c r="U1766" t="s">
        <v>5334</v>
      </c>
      <c r="V1766">
        <v>546259</v>
      </c>
    </row>
    <row r="1767" spans="19:22">
      <c r="S1767" t="str">
        <f>IF(ISNUMBER(SEARCH(ZAKL_DATA!$B$18,FU!$U1767)),U1767,"")</f>
        <v/>
      </c>
      <c r="T1767" t="str">
        <f t="array" ref="T1767">IFERROR(INDEX($S$3:$S$6255,SMALL(IF(ISNUMBER(SEARCH("",$S$3:$S$6255)),ROW($S$1:$S$6253),""),ROW(S1765))),"")</f>
        <v/>
      </c>
      <c r="U1767" t="s">
        <v>5335</v>
      </c>
      <c r="V1767">
        <v>546267</v>
      </c>
    </row>
    <row r="1768" spans="19:22">
      <c r="S1768" t="str">
        <f>IF(ISNUMBER(SEARCH(ZAKL_DATA!$B$18,FU!$U1768)),U1768,"")</f>
        <v/>
      </c>
      <c r="T1768" t="str">
        <f t="array" ref="T1768">IFERROR(INDEX($S$3:$S$6255,SMALL(IF(ISNUMBER(SEARCH("",$S$3:$S$6255)),ROW($S$1:$S$6253),""),ROW(S1766))),"")</f>
        <v/>
      </c>
      <c r="U1768" t="s">
        <v>5336</v>
      </c>
      <c r="V1768">
        <v>546275</v>
      </c>
    </row>
    <row r="1769" spans="19:22">
      <c r="S1769" t="str">
        <f>IF(ISNUMBER(SEARCH(ZAKL_DATA!$B$18,FU!$U1769)),U1769,"")</f>
        <v/>
      </c>
      <c r="T1769" t="str">
        <f t="array" ref="T1769">IFERROR(INDEX($S$3:$S$6255,SMALL(IF(ISNUMBER(SEARCH("",$S$3:$S$6255)),ROW($S$1:$S$6253),""),ROW(S1767))),"")</f>
        <v/>
      </c>
      <c r="U1769" t="s">
        <v>5336</v>
      </c>
      <c r="V1769">
        <v>546283</v>
      </c>
    </row>
    <row r="1770" spans="19:22">
      <c r="S1770" t="str">
        <f>IF(ISNUMBER(SEARCH(ZAKL_DATA!$B$18,FU!$U1770)),U1770,"")</f>
        <v/>
      </c>
      <c r="T1770" t="str">
        <f t="array" ref="T1770">IFERROR(INDEX($S$3:$S$6255,SMALL(IF(ISNUMBER(SEARCH("",$S$3:$S$6255)),ROW($S$1:$S$6253),""),ROW(S1768))),"")</f>
        <v/>
      </c>
      <c r="U1770" t="s">
        <v>5336</v>
      </c>
      <c r="V1770">
        <v>546291</v>
      </c>
    </row>
    <row r="1771" spans="19:22">
      <c r="S1771" t="str">
        <f>IF(ISNUMBER(SEARCH(ZAKL_DATA!$B$18,FU!$U1771)),U1771,"")</f>
        <v/>
      </c>
      <c r="T1771" t="str">
        <f t="array" ref="T1771">IFERROR(INDEX($S$3:$S$6255,SMALL(IF(ISNUMBER(SEARCH("",$S$3:$S$6255)),ROW($S$1:$S$6253),""),ROW(S1769))),"")</f>
        <v/>
      </c>
      <c r="U1771" t="s">
        <v>5337</v>
      </c>
      <c r="V1771">
        <v>546305</v>
      </c>
    </row>
    <row r="1772" spans="19:22">
      <c r="S1772" t="str">
        <f>IF(ISNUMBER(SEARCH(ZAKL_DATA!$B$18,FU!$U1772)),U1772,"")</f>
        <v/>
      </c>
      <c r="T1772" t="str">
        <f t="array" ref="T1772">IFERROR(INDEX($S$3:$S$6255,SMALL(IF(ISNUMBER(SEARCH("",$S$3:$S$6255)),ROW($S$1:$S$6253),""),ROW(S1770))),"")</f>
        <v/>
      </c>
      <c r="U1772" t="s">
        <v>5337</v>
      </c>
      <c r="V1772">
        <v>546330</v>
      </c>
    </row>
    <row r="1773" spans="19:22">
      <c r="S1773" t="str">
        <f>IF(ISNUMBER(SEARCH(ZAKL_DATA!$B$18,FU!$U1773)),U1773,"")</f>
        <v/>
      </c>
      <c r="T1773" t="str">
        <f t="array" ref="T1773">IFERROR(INDEX($S$3:$S$6255,SMALL(IF(ISNUMBER(SEARCH("",$S$3:$S$6255)),ROW($S$1:$S$6253),""),ROW(S1771))),"")</f>
        <v/>
      </c>
      <c r="U1773" t="s">
        <v>5337</v>
      </c>
      <c r="V1773">
        <v>546348</v>
      </c>
    </row>
    <row r="1774" spans="19:22">
      <c r="S1774" t="str">
        <f>IF(ISNUMBER(SEARCH(ZAKL_DATA!$B$18,FU!$U1774)),U1774,"")</f>
        <v/>
      </c>
      <c r="T1774" t="str">
        <f t="array" ref="T1774">IFERROR(INDEX($S$3:$S$6255,SMALL(IF(ISNUMBER(SEARCH("",$S$3:$S$6255)),ROW($S$1:$S$6253),""),ROW(S1772))),"")</f>
        <v/>
      </c>
      <c r="U1774" t="s">
        <v>5338</v>
      </c>
      <c r="V1774">
        <v>546364</v>
      </c>
    </row>
    <row r="1775" spans="19:22">
      <c r="S1775" t="str">
        <f>IF(ISNUMBER(SEARCH(ZAKL_DATA!$B$18,FU!$U1775)),U1775,"")</f>
        <v/>
      </c>
      <c r="T1775" t="str">
        <f t="array" ref="T1775">IFERROR(INDEX($S$3:$S$6255,SMALL(IF(ISNUMBER(SEARCH("",$S$3:$S$6255)),ROW($S$1:$S$6253),""),ROW(S1773))),"")</f>
        <v/>
      </c>
      <c r="U1775" t="s">
        <v>5339</v>
      </c>
      <c r="V1775">
        <v>546372</v>
      </c>
    </row>
    <row r="1776" spans="19:22">
      <c r="S1776" t="str">
        <f>IF(ISNUMBER(SEARCH(ZAKL_DATA!$B$18,FU!$U1776)),U1776,"")</f>
        <v/>
      </c>
      <c r="T1776" t="str">
        <f t="array" ref="T1776">IFERROR(INDEX($S$3:$S$6255,SMALL(IF(ISNUMBER(SEARCH("",$S$3:$S$6255)),ROW($S$1:$S$6253),""),ROW(S1774))),"")</f>
        <v/>
      </c>
      <c r="U1776" t="s">
        <v>5339</v>
      </c>
      <c r="V1776">
        <v>546381</v>
      </c>
    </row>
    <row r="1777" spans="19:22">
      <c r="S1777" t="str">
        <f>IF(ISNUMBER(SEARCH(ZAKL_DATA!$B$18,FU!$U1777)),U1777,"")</f>
        <v/>
      </c>
      <c r="T1777" t="str">
        <f t="array" ref="T1777">IFERROR(INDEX($S$3:$S$6255,SMALL(IF(ISNUMBER(SEARCH("",$S$3:$S$6255)),ROW($S$1:$S$6253),""),ROW(S1775))),"")</f>
        <v/>
      </c>
      <c r="U1777" t="s">
        <v>5339</v>
      </c>
      <c r="V1777">
        <v>546399</v>
      </c>
    </row>
    <row r="1778" spans="19:22">
      <c r="S1778" t="str">
        <f>IF(ISNUMBER(SEARCH(ZAKL_DATA!$B$18,FU!$U1778)),U1778,"")</f>
        <v/>
      </c>
      <c r="T1778" t="str">
        <f t="array" ref="T1778">IFERROR(INDEX($S$3:$S$6255,SMALL(IF(ISNUMBER(SEARCH("",$S$3:$S$6255)),ROW($S$1:$S$6253),""),ROW(S1776))),"")</f>
        <v/>
      </c>
      <c r="U1778" t="s">
        <v>5339</v>
      </c>
      <c r="V1778">
        <v>546402</v>
      </c>
    </row>
    <row r="1779" spans="19:22">
      <c r="S1779" t="str">
        <f>IF(ISNUMBER(SEARCH(ZAKL_DATA!$B$18,FU!$U1779)),U1779,"")</f>
        <v/>
      </c>
      <c r="T1779" t="str">
        <f t="array" ref="T1779">IFERROR(INDEX($S$3:$S$6255,SMALL(IF(ISNUMBER(SEARCH("",$S$3:$S$6255)),ROW($S$1:$S$6253),""),ROW(S1777))),"")</f>
        <v/>
      </c>
      <c r="U1779" t="s">
        <v>5339</v>
      </c>
      <c r="V1779">
        <v>546411</v>
      </c>
    </row>
    <row r="1780" spans="19:22">
      <c r="S1780" t="str">
        <f>IF(ISNUMBER(SEARCH(ZAKL_DATA!$B$18,FU!$U1780)),U1780,"")</f>
        <v/>
      </c>
      <c r="T1780" t="str">
        <f t="array" ref="T1780">IFERROR(INDEX($S$3:$S$6255,SMALL(IF(ISNUMBER(SEARCH("",$S$3:$S$6255)),ROW($S$1:$S$6253),""),ROW(S1778))),"")</f>
        <v/>
      </c>
      <c r="U1780" t="s">
        <v>5340</v>
      </c>
      <c r="V1780">
        <v>546429</v>
      </c>
    </row>
    <row r="1781" spans="19:22">
      <c r="S1781" t="str">
        <f>IF(ISNUMBER(SEARCH(ZAKL_DATA!$B$18,FU!$U1781)),U1781,"")</f>
        <v/>
      </c>
      <c r="T1781" t="str">
        <f t="array" ref="T1781">IFERROR(INDEX($S$3:$S$6255,SMALL(IF(ISNUMBER(SEARCH("",$S$3:$S$6255)),ROW($S$1:$S$6253),""),ROW(S1779))),"")</f>
        <v/>
      </c>
      <c r="U1781" t="s">
        <v>5341</v>
      </c>
      <c r="V1781">
        <v>546437</v>
      </c>
    </row>
    <row r="1782" spans="19:22">
      <c r="S1782" t="str">
        <f>IF(ISNUMBER(SEARCH(ZAKL_DATA!$B$18,FU!$U1782)),U1782,"")</f>
        <v/>
      </c>
      <c r="T1782" t="str">
        <f t="array" ref="T1782">IFERROR(INDEX($S$3:$S$6255,SMALL(IF(ISNUMBER(SEARCH("",$S$3:$S$6255)),ROW($S$1:$S$6253),""),ROW(S1780))),"")</f>
        <v/>
      </c>
      <c r="U1782" t="s">
        <v>5342</v>
      </c>
      <c r="V1782">
        <v>546445</v>
      </c>
    </row>
    <row r="1783" spans="19:22">
      <c r="S1783" t="str">
        <f>IF(ISNUMBER(SEARCH(ZAKL_DATA!$B$18,FU!$U1783)),U1783,"")</f>
        <v/>
      </c>
      <c r="T1783" t="str">
        <f t="array" ref="T1783">IFERROR(INDEX($S$3:$S$6255,SMALL(IF(ISNUMBER(SEARCH("",$S$3:$S$6255)),ROW($S$1:$S$6253),""),ROW(S1781))),"")</f>
        <v/>
      </c>
      <c r="U1783" t="s">
        <v>5343</v>
      </c>
      <c r="V1783">
        <v>546453</v>
      </c>
    </row>
    <row r="1784" spans="19:22">
      <c r="S1784" t="str">
        <f>IF(ISNUMBER(SEARCH(ZAKL_DATA!$B$18,FU!$U1784)),U1784,"")</f>
        <v/>
      </c>
      <c r="T1784" t="str">
        <f t="array" ref="T1784">IFERROR(INDEX($S$3:$S$6255,SMALL(IF(ISNUMBER(SEARCH("",$S$3:$S$6255)),ROW($S$1:$S$6253),""),ROW(S1782))),"")</f>
        <v/>
      </c>
      <c r="U1784" t="s">
        <v>5344</v>
      </c>
      <c r="V1784">
        <v>546461</v>
      </c>
    </row>
    <row r="1785" spans="19:22">
      <c r="S1785" t="str">
        <f>IF(ISNUMBER(SEARCH(ZAKL_DATA!$B$18,FU!$U1785)),U1785,"")</f>
        <v/>
      </c>
      <c r="T1785" t="str">
        <f t="array" ref="T1785">IFERROR(INDEX($S$3:$S$6255,SMALL(IF(ISNUMBER(SEARCH("",$S$3:$S$6255)),ROW($S$1:$S$6253),""),ROW(S1783))),"")</f>
        <v/>
      </c>
      <c r="U1785" t="s">
        <v>5345</v>
      </c>
      <c r="V1785">
        <v>546470</v>
      </c>
    </row>
    <row r="1786" spans="19:22">
      <c r="S1786" t="str">
        <f>IF(ISNUMBER(SEARCH(ZAKL_DATA!$B$18,FU!$U1786)),U1786,"")</f>
        <v/>
      </c>
      <c r="T1786" t="str">
        <f t="array" ref="T1786">IFERROR(INDEX($S$3:$S$6255,SMALL(IF(ISNUMBER(SEARCH("",$S$3:$S$6255)),ROW($S$1:$S$6253),""),ROW(S1784))),"")</f>
        <v/>
      </c>
      <c r="U1786" t="s">
        <v>5346</v>
      </c>
      <c r="V1786">
        <v>546488</v>
      </c>
    </row>
    <row r="1787" spans="19:22">
      <c r="S1787" t="str">
        <f>IF(ISNUMBER(SEARCH(ZAKL_DATA!$B$18,FU!$U1787)),U1787,"")</f>
        <v/>
      </c>
      <c r="T1787" t="str">
        <f t="array" ref="T1787">IFERROR(INDEX($S$3:$S$6255,SMALL(IF(ISNUMBER(SEARCH("",$S$3:$S$6255)),ROW($S$1:$S$6253),""),ROW(S1785))),"")</f>
        <v/>
      </c>
      <c r="U1787" t="s">
        <v>5347</v>
      </c>
      <c r="V1787">
        <v>546496</v>
      </c>
    </row>
    <row r="1788" spans="19:22">
      <c r="S1788" t="str">
        <f>IF(ISNUMBER(SEARCH(ZAKL_DATA!$B$18,FU!$U1788)),U1788,"")</f>
        <v/>
      </c>
      <c r="T1788" t="str">
        <f t="array" ref="T1788">IFERROR(INDEX($S$3:$S$6255,SMALL(IF(ISNUMBER(SEARCH("",$S$3:$S$6255)),ROW($S$1:$S$6253),""),ROW(S1786))),"")</f>
        <v/>
      </c>
      <c r="U1788" t="s">
        <v>5348</v>
      </c>
      <c r="V1788">
        <v>546500</v>
      </c>
    </row>
    <row r="1789" spans="19:22">
      <c r="S1789" t="str">
        <f>IF(ISNUMBER(SEARCH(ZAKL_DATA!$B$18,FU!$U1789)),U1789,"")</f>
        <v/>
      </c>
      <c r="T1789" t="str">
        <f t="array" ref="T1789">IFERROR(INDEX($S$3:$S$6255,SMALL(IF(ISNUMBER(SEARCH("",$S$3:$S$6255)),ROW($S$1:$S$6253),""),ROW(S1787))),"")</f>
        <v/>
      </c>
      <c r="U1789" t="s">
        <v>5349</v>
      </c>
      <c r="V1789">
        <v>546518</v>
      </c>
    </row>
    <row r="1790" spans="19:22">
      <c r="S1790" t="str">
        <f>IF(ISNUMBER(SEARCH(ZAKL_DATA!$B$18,FU!$U1790)),U1790,"")</f>
        <v/>
      </c>
      <c r="T1790" t="str">
        <f t="array" ref="T1790">IFERROR(INDEX($S$3:$S$6255,SMALL(IF(ISNUMBER(SEARCH("",$S$3:$S$6255)),ROW($S$1:$S$6253),""),ROW(S1788))),"")</f>
        <v/>
      </c>
      <c r="U1790" t="s">
        <v>5350</v>
      </c>
      <c r="V1790">
        <v>546526</v>
      </c>
    </row>
    <row r="1791" spans="19:22">
      <c r="S1791" t="str">
        <f>IF(ISNUMBER(SEARCH(ZAKL_DATA!$B$18,FU!$U1791)),U1791,"")</f>
        <v/>
      </c>
      <c r="T1791" t="str">
        <f t="array" ref="T1791">IFERROR(INDEX($S$3:$S$6255,SMALL(IF(ISNUMBER(SEARCH("",$S$3:$S$6255)),ROW($S$1:$S$6253),""),ROW(S1789))),"")</f>
        <v/>
      </c>
      <c r="U1791" t="s">
        <v>5351</v>
      </c>
      <c r="V1791">
        <v>546534</v>
      </c>
    </row>
    <row r="1792" spans="19:22">
      <c r="S1792" t="str">
        <f>IF(ISNUMBER(SEARCH(ZAKL_DATA!$B$18,FU!$U1792)),U1792,"")</f>
        <v/>
      </c>
      <c r="T1792" t="str">
        <f t="array" ref="T1792">IFERROR(INDEX($S$3:$S$6255,SMALL(IF(ISNUMBER(SEARCH("",$S$3:$S$6255)),ROW($S$1:$S$6253),""),ROW(S1790))),"")</f>
        <v/>
      </c>
      <c r="U1792" t="s">
        <v>5352</v>
      </c>
      <c r="V1792">
        <v>546542</v>
      </c>
    </row>
    <row r="1793" spans="19:22">
      <c r="S1793" t="str">
        <f>IF(ISNUMBER(SEARCH(ZAKL_DATA!$B$18,FU!$U1793)),U1793,"")</f>
        <v/>
      </c>
      <c r="T1793" t="str">
        <f t="array" ref="T1793">IFERROR(INDEX($S$3:$S$6255,SMALL(IF(ISNUMBER(SEARCH("",$S$3:$S$6255)),ROW($S$1:$S$6253),""),ROW(S1791))),"")</f>
        <v/>
      </c>
      <c r="U1793" t="s">
        <v>5353</v>
      </c>
      <c r="V1793">
        <v>546551</v>
      </c>
    </row>
    <row r="1794" spans="19:22">
      <c r="S1794" t="str">
        <f>IF(ISNUMBER(SEARCH(ZAKL_DATA!$B$18,FU!$U1794)),U1794,"")</f>
        <v/>
      </c>
      <c r="T1794" t="str">
        <f t="array" ref="T1794">IFERROR(INDEX($S$3:$S$6255,SMALL(IF(ISNUMBER(SEARCH("",$S$3:$S$6255)),ROW($S$1:$S$6253),""),ROW(S1792))),"")</f>
        <v/>
      </c>
      <c r="U1794" t="s">
        <v>5354</v>
      </c>
      <c r="V1794">
        <v>546577</v>
      </c>
    </row>
    <row r="1795" spans="19:22">
      <c r="S1795" t="str">
        <f>IF(ISNUMBER(SEARCH(ZAKL_DATA!$B$18,FU!$U1795)),U1795,"")</f>
        <v/>
      </c>
      <c r="T1795" t="str">
        <f t="array" ref="T1795">IFERROR(INDEX($S$3:$S$6255,SMALL(IF(ISNUMBER(SEARCH("",$S$3:$S$6255)),ROW($S$1:$S$6253),""),ROW(S1793))),"")</f>
        <v/>
      </c>
      <c r="U1795" t="s">
        <v>5355</v>
      </c>
      <c r="V1795">
        <v>546585</v>
      </c>
    </row>
    <row r="1796" spans="19:22">
      <c r="S1796" t="str">
        <f>IF(ISNUMBER(SEARCH(ZAKL_DATA!$B$18,FU!$U1796)),U1796,"")</f>
        <v/>
      </c>
      <c r="T1796" t="str">
        <f t="array" ref="T1796">IFERROR(INDEX($S$3:$S$6255,SMALL(IF(ISNUMBER(SEARCH("",$S$3:$S$6255)),ROW($S$1:$S$6253),""),ROW(S1794))),"")</f>
        <v/>
      </c>
      <c r="U1796" t="s">
        <v>5356</v>
      </c>
      <c r="V1796">
        <v>546593</v>
      </c>
    </row>
    <row r="1797" spans="19:22">
      <c r="S1797" t="str">
        <f>IF(ISNUMBER(SEARCH(ZAKL_DATA!$B$18,FU!$U1797)),U1797,"")</f>
        <v/>
      </c>
      <c r="T1797" t="str">
        <f t="array" ref="T1797">IFERROR(INDEX($S$3:$S$6255,SMALL(IF(ISNUMBER(SEARCH("",$S$3:$S$6255)),ROW($S$1:$S$6253),""),ROW(S1795))),"")</f>
        <v/>
      </c>
      <c r="U1797" t="s">
        <v>5357</v>
      </c>
      <c r="V1797">
        <v>546607</v>
      </c>
    </row>
    <row r="1798" spans="19:22">
      <c r="S1798" t="str">
        <f>IF(ISNUMBER(SEARCH(ZAKL_DATA!$B$18,FU!$U1798)),U1798,"")</f>
        <v/>
      </c>
      <c r="T1798" t="str">
        <f t="array" ref="T1798">IFERROR(INDEX($S$3:$S$6255,SMALL(IF(ISNUMBER(SEARCH("",$S$3:$S$6255)),ROW($S$1:$S$6253),""),ROW(S1796))),"")</f>
        <v/>
      </c>
      <c r="U1798" t="s">
        <v>5358</v>
      </c>
      <c r="V1798">
        <v>546615</v>
      </c>
    </row>
    <row r="1799" spans="19:22">
      <c r="S1799" t="str">
        <f>IF(ISNUMBER(SEARCH(ZAKL_DATA!$B$18,FU!$U1799)),U1799,"")</f>
        <v/>
      </c>
      <c r="T1799" t="str">
        <f t="array" ref="T1799">IFERROR(INDEX($S$3:$S$6255,SMALL(IF(ISNUMBER(SEARCH("",$S$3:$S$6255)),ROW($S$1:$S$6253),""),ROW(S1797))),"")</f>
        <v/>
      </c>
      <c r="U1799" t="s">
        <v>5358</v>
      </c>
      <c r="V1799">
        <v>546623</v>
      </c>
    </row>
    <row r="1800" spans="19:22">
      <c r="S1800" t="str">
        <f>IF(ISNUMBER(SEARCH(ZAKL_DATA!$B$18,FU!$U1800)),U1800,"")</f>
        <v/>
      </c>
      <c r="T1800" t="str">
        <f t="array" ref="T1800">IFERROR(INDEX($S$3:$S$6255,SMALL(IF(ISNUMBER(SEARCH("",$S$3:$S$6255)),ROW($S$1:$S$6253),""),ROW(S1798))),"")</f>
        <v/>
      </c>
      <c r="U1800" t="s">
        <v>5359</v>
      </c>
      <c r="V1800">
        <v>546631</v>
      </c>
    </row>
    <row r="1801" spans="19:22">
      <c r="S1801" t="str">
        <f>IF(ISNUMBER(SEARCH(ZAKL_DATA!$B$18,FU!$U1801)),U1801,"")</f>
        <v/>
      </c>
      <c r="T1801" t="str">
        <f t="array" ref="T1801">IFERROR(INDEX($S$3:$S$6255,SMALL(IF(ISNUMBER(SEARCH("",$S$3:$S$6255)),ROW($S$1:$S$6253),""),ROW(S1799))),"")</f>
        <v/>
      </c>
      <c r="U1801" t="s">
        <v>5360</v>
      </c>
      <c r="V1801">
        <v>546658</v>
      </c>
    </row>
    <row r="1802" spans="19:22">
      <c r="S1802" t="str">
        <f>IF(ISNUMBER(SEARCH(ZAKL_DATA!$B$18,FU!$U1802)),U1802,"")</f>
        <v/>
      </c>
      <c r="T1802" t="str">
        <f t="array" ref="T1802">IFERROR(INDEX($S$3:$S$6255,SMALL(IF(ISNUMBER(SEARCH("",$S$3:$S$6255)),ROW($S$1:$S$6253),""),ROW(S1800))),"")</f>
        <v/>
      </c>
      <c r="U1802" t="s">
        <v>5361</v>
      </c>
      <c r="V1802">
        <v>546666</v>
      </c>
    </row>
    <row r="1803" spans="19:22">
      <c r="S1803" t="str">
        <f>IF(ISNUMBER(SEARCH(ZAKL_DATA!$B$18,FU!$U1803)),U1803,"")</f>
        <v/>
      </c>
      <c r="T1803" t="str">
        <f t="array" ref="T1803">IFERROR(INDEX($S$3:$S$6255,SMALL(IF(ISNUMBER(SEARCH("",$S$3:$S$6255)),ROW($S$1:$S$6253),""),ROW(S1801))),"")</f>
        <v/>
      </c>
      <c r="U1803" t="s">
        <v>5361</v>
      </c>
      <c r="V1803">
        <v>546674</v>
      </c>
    </row>
    <row r="1804" spans="19:22">
      <c r="S1804" t="str">
        <f>IF(ISNUMBER(SEARCH(ZAKL_DATA!$B$18,FU!$U1804)),U1804,"")</f>
        <v/>
      </c>
      <c r="T1804" t="str">
        <f t="array" ref="T1804">IFERROR(INDEX($S$3:$S$6255,SMALL(IF(ISNUMBER(SEARCH("",$S$3:$S$6255)),ROW($S$1:$S$6253),""),ROW(S1802))),"")</f>
        <v/>
      </c>
      <c r="U1804" t="s">
        <v>5362</v>
      </c>
      <c r="V1804">
        <v>546691</v>
      </c>
    </row>
    <row r="1805" spans="19:22">
      <c r="S1805" t="str">
        <f>IF(ISNUMBER(SEARCH(ZAKL_DATA!$B$18,FU!$U1805)),U1805,"")</f>
        <v/>
      </c>
      <c r="T1805" t="str">
        <f t="array" ref="T1805">IFERROR(INDEX($S$3:$S$6255,SMALL(IF(ISNUMBER(SEARCH("",$S$3:$S$6255)),ROW($S$1:$S$6253),""),ROW(S1803))),"")</f>
        <v/>
      </c>
      <c r="U1805" t="s">
        <v>5363</v>
      </c>
      <c r="V1805">
        <v>546712</v>
      </c>
    </row>
    <row r="1806" spans="19:22">
      <c r="S1806" t="str">
        <f>IF(ISNUMBER(SEARCH(ZAKL_DATA!$B$18,FU!$U1806)),U1806,"")</f>
        <v/>
      </c>
      <c r="T1806" t="str">
        <f t="array" ref="T1806">IFERROR(INDEX($S$3:$S$6255,SMALL(IF(ISNUMBER(SEARCH("",$S$3:$S$6255)),ROW($S$1:$S$6253),""),ROW(S1804))),"")</f>
        <v/>
      </c>
      <c r="U1806" t="s">
        <v>5364</v>
      </c>
      <c r="V1806">
        <v>546721</v>
      </c>
    </row>
    <row r="1807" spans="19:22">
      <c r="S1807" t="str">
        <f>IF(ISNUMBER(SEARCH(ZAKL_DATA!$B$18,FU!$U1807)),U1807,"")</f>
        <v/>
      </c>
      <c r="T1807" t="str">
        <f t="array" ref="T1807">IFERROR(INDEX($S$3:$S$6255,SMALL(IF(ISNUMBER(SEARCH("",$S$3:$S$6255)),ROW($S$1:$S$6253),""),ROW(S1805))),"")</f>
        <v/>
      </c>
      <c r="U1807" t="s">
        <v>5365</v>
      </c>
      <c r="V1807">
        <v>546755</v>
      </c>
    </row>
    <row r="1808" spans="19:22">
      <c r="S1808" t="str">
        <f>IF(ISNUMBER(SEARCH(ZAKL_DATA!$B$18,FU!$U1808)),U1808,"")</f>
        <v/>
      </c>
      <c r="T1808" t="str">
        <f t="array" ref="T1808">IFERROR(INDEX($S$3:$S$6255,SMALL(IF(ISNUMBER(SEARCH("",$S$3:$S$6255)),ROW($S$1:$S$6253),""),ROW(S1806))),"")</f>
        <v/>
      </c>
      <c r="U1808" t="s">
        <v>5365</v>
      </c>
      <c r="V1808">
        <v>546763</v>
      </c>
    </row>
    <row r="1809" spans="19:22">
      <c r="S1809" t="str">
        <f>IF(ISNUMBER(SEARCH(ZAKL_DATA!$B$18,FU!$U1809)),U1809,"")</f>
        <v/>
      </c>
      <c r="T1809" t="str">
        <f t="array" ref="T1809">IFERROR(INDEX($S$3:$S$6255,SMALL(IF(ISNUMBER(SEARCH("",$S$3:$S$6255)),ROW($S$1:$S$6253),""),ROW(S1807))),"")</f>
        <v/>
      </c>
      <c r="U1809" t="s">
        <v>5365</v>
      </c>
      <c r="V1809">
        <v>546771</v>
      </c>
    </row>
    <row r="1810" spans="19:22">
      <c r="S1810" t="str">
        <f>IF(ISNUMBER(SEARCH(ZAKL_DATA!$B$18,FU!$U1810)),U1810,"")</f>
        <v/>
      </c>
      <c r="T1810" t="str">
        <f t="array" ref="T1810">IFERROR(INDEX($S$3:$S$6255,SMALL(IF(ISNUMBER(SEARCH("",$S$3:$S$6255)),ROW($S$1:$S$6253),""),ROW(S1808))),"")</f>
        <v/>
      </c>
      <c r="U1810" t="s">
        <v>5365</v>
      </c>
      <c r="V1810">
        <v>546780</v>
      </c>
    </row>
    <row r="1811" spans="19:22">
      <c r="S1811" t="str">
        <f>IF(ISNUMBER(SEARCH(ZAKL_DATA!$B$18,FU!$U1811)),U1811,"")</f>
        <v/>
      </c>
      <c r="T1811" t="str">
        <f t="array" ref="T1811">IFERROR(INDEX($S$3:$S$6255,SMALL(IF(ISNUMBER(SEARCH("",$S$3:$S$6255)),ROW($S$1:$S$6253),""),ROW(S1809))),"")</f>
        <v/>
      </c>
      <c r="U1811" t="s">
        <v>5365</v>
      </c>
      <c r="V1811">
        <v>546798</v>
      </c>
    </row>
    <row r="1812" spans="19:22">
      <c r="S1812" t="str">
        <f>IF(ISNUMBER(SEARCH(ZAKL_DATA!$B$18,FU!$U1812)),U1812,"")</f>
        <v/>
      </c>
      <c r="T1812" t="str">
        <f t="array" ref="T1812">IFERROR(INDEX($S$3:$S$6255,SMALL(IF(ISNUMBER(SEARCH("",$S$3:$S$6255)),ROW($S$1:$S$6253),""),ROW(S1810))),"")</f>
        <v/>
      </c>
      <c r="U1812" t="s">
        <v>5366</v>
      </c>
      <c r="V1812">
        <v>546801</v>
      </c>
    </row>
    <row r="1813" spans="19:22">
      <c r="S1813" t="str">
        <f>IF(ISNUMBER(SEARCH(ZAKL_DATA!$B$18,FU!$U1813)),U1813,"")</f>
        <v/>
      </c>
      <c r="T1813" t="str">
        <f t="array" ref="T1813">IFERROR(INDEX($S$3:$S$6255,SMALL(IF(ISNUMBER(SEARCH("",$S$3:$S$6255)),ROW($S$1:$S$6253),""),ROW(S1811))),"")</f>
        <v/>
      </c>
      <c r="U1813" t="s">
        <v>5367</v>
      </c>
      <c r="V1813">
        <v>546810</v>
      </c>
    </row>
    <row r="1814" spans="19:22">
      <c r="S1814" t="str">
        <f>IF(ISNUMBER(SEARCH(ZAKL_DATA!$B$18,FU!$U1814)),U1814,"")</f>
        <v/>
      </c>
      <c r="T1814" t="str">
        <f t="array" ref="T1814">IFERROR(INDEX($S$3:$S$6255,SMALL(IF(ISNUMBER(SEARCH("",$S$3:$S$6255)),ROW($S$1:$S$6253),""),ROW(S1812))),"")</f>
        <v/>
      </c>
      <c r="U1814" t="s">
        <v>5368</v>
      </c>
      <c r="V1814">
        <v>546828</v>
      </c>
    </row>
    <row r="1815" spans="19:22">
      <c r="S1815" t="str">
        <f>IF(ISNUMBER(SEARCH(ZAKL_DATA!$B$18,FU!$U1815)),U1815,"")</f>
        <v/>
      </c>
      <c r="T1815" t="str">
        <f t="array" ref="T1815">IFERROR(INDEX($S$3:$S$6255,SMALL(IF(ISNUMBER(SEARCH("",$S$3:$S$6255)),ROW($S$1:$S$6253),""),ROW(S1813))),"")</f>
        <v/>
      </c>
      <c r="U1815" t="s">
        <v>5369</v>
      </c>
      <c r="V1815">
        <v>546844</v>
      </c>
    </row>
    <row r="1816" spans="19:22">
      <c r="S1816" t="str">
        <f>IF(ISNUMBER(SEARCH(ZAKL_DATA!$B$18,FU!$U1816)),U1816,"")</f>
        <v/>
      </c>
      <c r="T1816" t="str">
        <f t="array" ref="T1816">IFERROR(INDEX($S$3:$S$6255,SMALL(IF(ISNUMBER(SEARCH("",$S$3:$S$6255)),ROW($S$1:$S$6253),""),ROW(S1814))),"")</f>
        <v/>
      </c>
      <c r="U1816" t="s">
        <v>5370</v>
      </c>
      <c r="V1816">
        <v>546852</v>
      </c>
    </row>
    <row r="1817" spans="19:22">
      <c r="S1817" t="str">
        <f>IF(ISNUMBER(SEARCH(ZAKL_DATA!$B$18,FU!$U1817)),U1817,"")</f>
        <v/>
      </c>
      <c r="T1817" t="str">
        <f t="array" ref="T1817">IFERROR(INDEX($S$3:$S$6255,SMALL(IF(ISNUMBER(SEARCH("",$S$3:$S$6255)),ROW($S$1:$S$6253),""),ROW(S1815))),"")</f>
        <v/>
      </c>
      <c r="U1817" t="s">
        <v>5371</v>
      </c>
      <c r="V1817">
        <v>546861</v>
      </c>
    </row>
    <row r="1818" spans="19:22">
      <c r="S1818" t="str">
        <f>IF(ISNUMBER(SEARCH(ZAKL_DATA!$B$18,FU!$U1818)),U1818,"")</f>
        <v/>
      </c>
      <c r="T1818" t="str">
        <f t="array" ref="T1818">IFERROR(INDEX($S$3:$S$6255,SMALL(IF(ISNUMBER(SEARCH("",$S$3:$S$6255)),ROW($S$1:$S$6253),""),ROW(S1816))),"")</f>
        <v/>
      </c>
      <c r="U1818" t="s">
        <v>5372</v>
      </c>
      <c r="V1818">
        <v>546879</v>
      </c>
    </row>
    <row r="1819" spans="19:22">
      <c r="S1819" t="str">
        <f>IF(ISNUMBER(SEARCH(ZAKL_DATA!$B$18,FU!$U1819)),U1819,"")</f>
        <v/>
      </c>
      <c r="T1819" t="str">
        <f t="array" ref="T1819">IFERROR(INDEX($S$3:$S$6255,SMALL(IF(ISNUMBER(SEARCH("",$S$3:$S$6255)),ROW($S$1:$S$6253),""),ROW(S1817))),"")</f>
        <v/>
      </c>
      <c r="U1819" t="s">
        <v>5373</v>
      </c>
      <c r="V1819">
        <v>546887</v>
      </c>
    </row>
    <row r="1820" spans="19:22">
      <c r="S1820" t="str">
        <f>IF(ISNUMBER(SEARCH(ZAKL_DATA!$B$18,FU!$U1820)),U1820,"")</f>
        <v/>
      </c>
      <c r="T1820" t="str">
        <f t="array" ref="T1820">IFERROR(INDEX($S$3:$S$6255,SMALL(IF(ISNUMBER(SEARCH("",$S$3:$S$6255)),ROW($S$1:$S$6253),""),ROW(S1818))),"")</f>
        <v/>
      </c>
      <c r="U1820" t="s">
        <v>5374</v>
      </c>
      <c r="V1820">
        <v>546895</v>
      </c>
    </row>
    <row r="1821" spans="19:22">
      <c r="S1821" t="str">
        <f>IF(ISNUMBER(SEARCH(ZAKL_DATA!$B$18,FU!$U1821)),U1821,"")</f>
        <v/>
      </c>
      <c r="T1821" t="str">
        <f t="array" ref="T1821">IFERROR(INDEX($S$3:$S$6255,SMALL(IF(ISNUMBER(SEARCH("",$S$3:$S$6255)),ROW($S$1:$S$6253),""),ROW(S1819))),"")</f>
        <v/>
      </c>
      <c r="U1821" t="s">
        <v>5375</v>
      </c>
      <c r="V1821">
        <v>546909</v>
      </c>
    </row>
    <row r="1822" spans="19:22">
      <c r="S1822" t="str">
        <f>IF(ISNUMBER(SEARCH(ZAKL_DATA!$B$18,FU!$U1822)),U1822,"")</f>
        <v/>
      </c>
      <c r="T1822" t="str">
        <f t="array" ref="T1822">IFERROR(INDEX($S$3:$S$6255,SMALL(IF(ISNUMBER(SEARCH("",$S$3:$S$6255)),ROW($S$1:$S$6253),""),ROW(S1820))),"")</f>
        <v/>
      </c>
      <c r="U1822" t="s">
        <v>5376</v>
      </c>
      <c r="V1822">
        <v>546917</v>
      </c>
    </row>
    <row r="1823" spans="19:22">
      <c r="S1823" t="str">
        <f>IF(ISNUMBER(SEARCH(ZAKL_DATA!$B$18,FU!$U1823)),U1823,"")</f>
        <v/>
      </c>
      <c r="T1823" t="str">
        <f t="array" ref="T1823">IFERROR(INDEX($S$3:$S$6255,SMALL(IF(ISNUMBER(SEARCH("",$S$3:$S$6255)),ROW($S$1:$S$6253),""),ROW(S1821))),"")</f>
        <v/>
      </c>
      <c r="U1823" t="s">
        <v>5377</v>
      </c>
      <c r="V1823">
        <v>546925</v>
      </c>
    </row>
    <row r="1824" spans="19:22">
      <c r="S1824" t="str">
        <f>IF(ISNUMBER(SEARCH(ZAKL_DATA!$B$18,FU!$U1824)),U1824,"")</f>
        <v/>
      </c>
      <c r="T1824" t="str">
        <f t="array" ref="T1824">IFERROR(INDEX($S$3:$S$6255,SMALL(IF(ISNUMBER(SEARCH("",$S$3:$S$6255)),ROW($S$1:$S$6253),""),ROW(S1822))),"")</f>
        <v/>
      </c>
      <c r="U1824" t="s">
        <v>5378</v>
      </c>
      <c r="V1824">
        <v>546933</v>
      </c>
    </row>
    <row r="1825" spans="19:22">
      <c r="S1825" t="str">
        <f>IF(ISNUMBER(SEARCH(ZAKL_DATA!$B$18,FU!$U1825)),U1825,"")</f>
        <v/>
      </c>
      <c r="T1825" t="str">
        <f t="array" ref="T1825">IFERROR(INDEX($S$3:$S$6255,SMALL(IF(ISNUMBER(SEARCH("",$S$3:$S$6255)),ROW($S$1:$S$6253),""),ROW(S1823))),"")</f>
        <v/>
      </c>
      <c r="U1825" t="s">
        <v>5379</v>
      </c>
      <c r="V1825">
        <v>546941</v>
      </c>
    </row>
    <row r="1826" spans="19:22">
      <c r="S1826" t="str">
        <f>IF(ISNUMBER(SEARCH(ZAKL_DATA!$B$18,FU!$U1826)),U1826,"")</f>
        <v/>
      </c>
      <c r="T1826" t="str">
        <f t="array" ref="T1826">IFERROR(INDEX($S$3:$S$6255,SMALL(IF(ISNUMBER(SEARCH("",$S$3:$S$6255)),ROW($S$1:$S$6253),""),ROW(S1824))),"")</f>
        <v/>
      </c>
      <c r="U1826" t="s">
        <v>5379</v>
      </c>
      <c r="V1826">
        <v>546950</v>
      </c>
    </row>
    <row r="1827" spans="19:22">
      <c r="S1827" t="str">
        <f>IF(ISNUMBER(SEARCH(ZAKL_DATA!$B$18,FU!$U1827)),U1827,"")</f>
        <v/>
      </c>
      <c r="T1827" t="str">
        <f t="array" ref="T1827">IFERROR(INDEX($S$3:$S$6255,SMALL(IF(ISNUMBER(SEARCH("",$S$3:$S$6255)),ROW($S$1:$S$6253),""),ROW(S1825))),"")</f>
        <v/>
      </c>
      <c r="U1827" t="s">
        <v>5380</v>
      </c>
      <c r="V1827">
        <v>546968</v>
      </c>
    </row>
    <row r="1828" spans="19:22">
      <c r="S1828" t="str">
        <f>IF(ISNUMBER(SEARCH(ZAKL_DATA!$B$18,FU!$U1828)),U1828,"")</f>
        <v/>
      </c>
      <c r="T1828" t="str">
        <f t="array" ref="T1828">IFERROR(INDEX($S$3:$S$6255,SMALL(IF(ISNUMBER(SEARCH("",$S$3:$S$6255)),ROW($S$1:$S$6253),""),ROW(S1826))),"")</f>
        <v/>
      </c>
      <c r="U1828" t="s">
        <v>5380</v>
      </c>
      <c r="V1828">
        <v>546976</v>
      </c>
    </row>
    <row r="1829" spans="19:22">
      <c r="S1829" t="str">
        <f>IF(ISNUMBER(SEARCH(ZAKL_DATA!$B$18,FU!$U1829)),U1829,"")</f>
        <v/>
      </c>
      <c r="T1829" t="str">
        <f t="array" ref="T1829">IFERROR(INDEX($S$3:$S$6255,SMALL(IF(ISNUMBER(SEARCH("",$S$3:$S$6255)),ROW($S$1:$S$6253),""),ROW(S1827))),"")</f>
        <v/>
      </c>
      <c r="U1829" t="s">
        <v>5381</v>
      </c>
      <c r="V1829">
        <v>546984</v>
      </c>
    </row>
    <row r="1830" spans="19:22">
      <c r="S1830" t="str">
        <f>IF(ISNUMBER(SEARCH(ZAKL_DATA!$B$18,FU!$U1830)),U1830,"")</f>
        <v/>
      </c>
      <c r="T1830" t="str">
        <f t="array" ref="T1830">IFERROR(INDEX($S$3:$S$6255,SMALL(IF(ISNUMBER(SEARCH("",$S$3:$S$6255)),ROW($S$1:$S$6253),""),ROW(S1828))),"")</f>
        <v/>
      </c>
      <c r="U1830" t="s">
        <v>5382</v>
      </c>
      <c r="V1830">
        <v>546992</v>
      </c>
    </row>
    <row r="1831" spans="19:22">
      <c r="S1831" t="str">
        <f>IF(ISNUMBER(SEARCH(ZAKL_DATA!$B$18,FU!$U1831)),U1831,"")</f>
        <v/>
      </c>
      <c r="T1831" t="str">
        <f t="array" ref="T1831">IFERROR(INDEX($S$3:$S$6255,SMALL(IF(ISNUMBER(SEARCH("",$S$3:$S$6255)),ROW($S$1:$S$6253),""),ROW(S1829))),"")</f>
        <v/>
      </c>
      <c r="U1831" t="s">
        <v>5382</v>
      </c>
      <c r="V1831">
        <v>547000</v>
      </c>
    </row>
    <row r="1832" spans="19:22">
      <c r="S1832" t="str">
        <f>IF(ISNUMBER(SEARCH(ZAKL_DATA!$B$18,FU!$U1832)),U1832,"")</f>
        <v/>
      </c>
      <c r="T1832" t="str">
        <f t="array" ref="T1832">IFERROR(INDEX($S$3:$S$6255,SMALL(IF(ISNUMBER(SEARCH("",$S$3:$S$6255)),ROW($S$1:$S$6253),""),ROW(S1830))),"")</f>
        <v/>
      </c>
      <c r="U1832" t="s">
        <v>5383</v>
      </c>
      <c r="V1832">
        <v>547018</v>
      </c>
    </row>
    <row r="1833" spans="19:22">
      <c r="S1833" t="str">
        <f>IF(ISNUMBER(SEARCH(ZAKL_DATA!$B$18,FU!$U1833)),U1833,"")</f>
        <v/>
      </c>
      <c r="T1833" t="str">
        <f t="array" ref="T1833">IFERROR(INDEX($S$3:$S$6255,SMALL(IF(ISNUMBER(SEARCH("",$S$3:$S$6255)),ROW($S$1:$S$6253),""),ROW(S1831))),"")</f>
        <v/>
      </c>
      <c r="U1833" t="s">
        <v>5384</v>
      </c>
      <c r="V1833">
        <v>547026</v>
      </c>
    </row>
    <row r="1834" spans="19:22">
      <c r="S1834" t="str">
        <f>IF(ISNUMBER(SEARCH(ZAKL_DATA!$B$18,FU!$U1834)),U1834,"")</f>
        <v/>
      </c>
      <c r="T1834" t="str">
        <f t="array" ref="T1834">IFERROR(INDEX($S$3:$S$6255,SMALL(IF(ISNUMBER(SEARCH("",$S$3:$S$6255)),ROW($S$1:$S$6253),""),ROW(S1832))),"")</f>
        <v/>
      </c>
      <c r="U1834" t="s">
        <v>5385</v>
      </c>
      <c r="V1834">
        <v>547069</v>
      </c>
    </row>
    <row r="1835" spans="19:22">
      <c r="S1835" t="str">
        <f>IF(ISNUMBER(SEARCH(ZAKL_DATA!$B$18,FU!$U1835)),U1835,"")</f>
        <v/>
      </c>
      <c r="T1835" t="str">
        <f t="array" ref="T1835">IFERROR(INDEX($S$3:$S$6255,SMALL(IF(ISNUMBER(SEARCH("",$S$3:$S$6255)),ROW($S$1:$S$6253),""),ROW(S1833))),"")</f>
        <v/>
      </c>
      <c r="U1835" t="s">
        <v>5386</v>
      </c>
      <c r="V1835">
        <v>547077</v>
      </c>
    </row>
    <row r="1836" spans="19:22">
      <c r="S1836" t="str">
        <f>IF(ISNUMBER(SEARCH(ZAKL_DATA!$B$18,FU!$U1836)),U1836,"")</f>
        <v/>
      </c>
      <c r="T1836" t="str">
        <f t="array" ref="T1836">IFERROR(INDEX($S$3:$S$6255,SMALL(IF(ISNUMBER(SEARCH("",$S$3:$S$6255)),ROW($S$1:$S$6253),""),ROW(S1834))),"")</f>
        <v/>
      </c>
      <c r="U1836" t="s">
        <v>5387</v>
      </c>
      <c r="V1836">
        <v>547085</v>
      </c>
    </row>
    <row r="1837" spans="19:22">
      <c r="S1837" t="str">
        <f>IF(ISNUMBER(SEARCH(ZAKL_DATA!$B$18,FU!$U1837)),U1837,"")</f>
        <v/>
      </c>
      <c r="T1837" t="str">
        <f t="array" ref="T1837">IFERROR(INDEX($S$3:$S$6255,SMALL(IF(ISNUMBER(SEARCH("",$S$3:$S$6255)),ROW($S$1:$S$6253),""),ROW(S1835))),"")</f>
        <v/>
      </c>
      <c r="U1837" t="s">
        <v>5388</v>
      </c>
      <c r="V1837">
        <v>547093</v>
      </c>
    </row>
    <row r="1838" spans="19:22">
      <c r="S1838" t="str">
        <f>IF(ISNUMBER(SEARCH(ZAKL_DATA!$B$18,FU!$U1838)),U1838,"")</f>
        <v/>
      </c>
      <c r="T1838" t="str">
        <f t="array" ref="T1838">IFERROR(INDEX($S$3:$S$6255,SMALL(IF(ISNUMBER(SEARCH("",$S$3:$S$6255)),ROW($S$1:$S$6253),""),ROW(S1836))),"")</f>
        <v/>
      </c>
      <c r="U1838" t="s">
        <v>5389</v>
      </c>
      <c r="V1838">
        <v>547123</v>
      </c>
    </row>
    <row r="1839" spans="19:22">
      <c r="S1839" t="str">
        <f>IF(ISNUMBER(SEARCH(ZAKL_DATA!$B$18,FU!$U1839)),U1839,"")</f>
        <v/>
      </c>
      <c r="T1839" t="str">
        <f t="array" ref="T1839">IFERROR(INDEX($S$3:$S$6255,SMALL(IF(ISNUMBER(SEARCH("",$S$3:$S$6255)),ROW($S$1:$S$6253),""),ROW(S1837))),"")</f>
        <v/>
      </c>
      <c r="U1839" t="s">
        <v>5389</v>
      </c>
      <c r="V1839">
        <v>547131</v>
      </c>
    </row>
    <row r="1840" spans="19:22">
      <c r="S1840" t="str">
        <f>IF(ISNUMBER(SEARCH(ZAKL_DATA!$B$18,FU!$U1840)),U1840,"")</f>
        <v/>
      </c>
      <c r="T1840" t="str">
        <f t="array" ref="T1840">IFERROR(INDEX($S$3:$S$6255,SMALL(IF(ISNUMBER(SEARCH("",$S$3:$S$6255)),ROW($S$1:$S$6253),""),ROW(S1838))),"")</f>
        <v/>
      </c>
      <c r="U1840" t="s">
        <v>5389</v>
      </c>
      <c r="V1840">
        <v>547166</v>
      </c>
    </row>
    <row r="1841" spans="19:22">
      <c r="S1841" t="str">
        <f>IF(ISNUMBER(SEARCH(ZAKL_DATA!$B$18,FU!$U1841)),U1841,"")</f>
        <v/>
      </c>
      <c r="T1841" t="str">
        <f t="array" ref="T1841">IFERROR(INDEX($S$3:$S$6255,SMALL(IF(ISNUMBER(SEARCH("",$S$3:$S$6255)),ROW($S$1:$S$6253),""),ROW(S1839))),"")</f>
        <v/>
      </c>
      <c r="U1841" t="s">
        <v>5390</v>
      </c>
      <c r="V1841">
        <v>547182</v>
      </c>
    </row>
    <row r="1842" spans="19:22">
      <c r="S1842" t="str">
        <f>IF(ISNUMBER(SEARCH(ZAKL_DATA!$B$18,FU!$U1842)),U1842,"")</f>
        <v/>
      </c>
      <c r="T1842" t="str">
        <f t="array" ref="T1842">IFERROR(INDEX($S$3:$S$6255,SMALL(IF(ISNUMBER(SEARCH("",$S$3:$S$6255)),ROW($S$1:$S$6253),""),ROW(S1840))),"")</f>
        <v/>
      </c>
      <c r="U1842" t="s">
        <v>5391</v>
      </c>
      <c r="V1842">
        <v>547191</v>
      </c>
    </row>
    <row r="1843" spans="19:22">
      <c r="S1843" t="str">
        <f>IF(ISNUMBER(SEARCH(ZAKL_DATA!$B$18,FU!$U1843)),U1843,"")</f>
        <v/>
      </c>
      <c r="T1843" t="str">
        <f t="array" ref="T1843">IFERROR(INDEX($S$3:$S$6255,SMALL(IF(ISNUMBER(SEARCH("",$S$3:$S$6255)),ROW($S$1:$S$6253),""),ROW(S1841))),"")</f>
        <v/>
      </c>
      <c r="U1843" t="s">
        <v>5392</v>
      </c>
      <c r="V1843">
        <v>547204</v>
      </c>
    </row>
    <row r="1844" spans="19:22">
      <c r="S1844" t="str">
        <f>IF(ISNUMBER(SEARCH(ZAKL_DATA!$B$18,FU!$U1844)),U1844,"")</f>
        <v/>
      </c>
      <c r="T1844" t="str">
        <f t="array" ref="T1844">IFERROR(INDEX($S$3:$S$6255,SMALL(IF(ISNUMBER(SEARCH("",$S$3:$S$6255)),ROW($S$1:$S$6253),""),ROW(S1842))),"")</f>
        <v/>
      </c>
      <c r="U1844" t="s">
        <v>5393</v>
      </c>
      <c r="V1844">
        <v>547212</v>
      </c>
    </row>
    <row r="1845" spans="19:22">
      <c r="S1845" t="str">
        <f>IF(ISNUMBER(SEARCH(ZAKL_DATA!$B$18,FU!$U1845)),U1845,"")</f>
        <v/>
      </c>
      <c r="T1845" t="str">
        <f t="array" ref="T1845">IFERROR(INDEX($S$3:$S$6255,SMALL(IF(ISNUMBER(SEARCH("",$S$3:$S$6255)),ROW($S$1:$S$6253),""),ROW(S1843))),"")</f>
        <v/>
      </c>
      <c r="U1845" t="s">
        <v>5394</v>
      </c>
      <c r="V1845">
        <v>547221</v>
      </c>
    </row>
    <row r="1846" spans="19:22">
      <c r="S1846" t="str">
        <f>IF(ISNUMBER(SEARCH(ZAKL_DATA!$B$18,FU!$U1846)),U1846,"")</f>
        <v/>
      </c>
      <c r="T1846" t="str">
        <f t="array" ref="T1846">IFERROR(INDEX($S$3:$S$6255,SMALL(IF(ISNUMBER(SEARCH("",$S$3:$S$6255)),ROW($S$1:$S$6253),""),ROW(S1844))),"")</f>
        <v/>
      </c>
      <c r="U1846" t="s">
        <v>5395</v>
      </c>
      <c r="V1846">
        <v>547239</v>
      </c>
    </row>
    <row r="1847" spans="19:22">
      <c r="S1847" t="str">
        <f>IF(ISNUMBER(SEARCH(ZAKL_DATA!$B$18,FU!$U1847)),U1847,"")</f>
        <v/>
      </c>
      <c r="T1847" t="str">
        <f t="array" ref="T1847">IFERROR(INDEX($S$3:$S$6255,SMALL(IF(ISNUMBER(SEARCH("",$S$3:$S$6255)),ROW($S$1:$S$6253),""),ROW(S1845))),"")</f>
        <v/>
      </c>
      <c r="U1847" t="s">
        <v>5396</v>
      </c>
      <c r="V1847">
        <v>547247</v>
      </c>
    </row>
    <row r="1848" spans="19:22">
      <c r="S1848" t="str">
        <f>IF(ISNUMBER(SEARCH(ZAKL_DATA!$B$18,FU!$U1848)),U1848,"")</f>
        <v/>
      </c>
      <c r="T1848" t="str">
        <f t="array" ref="T1848">IFERROR(INDEX($S$3:$S$6255,SMALL(IF(ISNUMBER(SEARCH("",$S$3:$S$6255)),ROW($S$1:$S$6253),""),ROW(S1846))),"")</f>
        <v/>
      </c>
      <c r="U1848" t="s">
        <v>5396</v>
      </c>
      <c r="V1848">
        <v>547255</v>
      </c>
    </row>
    <row r="1849" spans="19:22">
      <c r="S1849" t="str">
        <f>IF(ISNUMBER(SEARCH(ZAKL_DATA!$B$18,FU!$U1849)),U1849,"")</f>
        <v/>
      </c>
      <c r="T1849" t="str">
        <f t="array" ref="T1849">IFERROR(INDEX($S$3:$S$6255,SMALL(IF(ISNUMBER(SEARCH("",$S$3:$S$6255)),ROW($S$1:$S$6253),""),ROW(S1847))),"")</f>
        <v/>
      </c>
      <c r="U1849" t="s">
        <v>5396</v>
      </c>
      <c r="V1849">
        <v>547263</v>
      </c>
    </row>
    <row r="1850" spans="19:22">
      <c r="S1850" t="str">
        <f>IF(ISNUMBER(SEARCH(ZAKL_DATA!$B$18,FU!$U1850)),U1850,"")</f>
        <v/>
      </c>
      <c r="T1850" t="str">
        <f t="array" ref="T1850">IFERROR(INDEX($S$3:$S$6255,SMALL(IF(ISNUMBER(SEARCH("",$S$3:$S$6255)),ROW($S$1:$S$6253),""),ROW(S1848))),"")</f>
        <v/>
      </c>
      <c r="U1850" t="s">
        <v>5397</v>
      </c>
      <c r="V1850">
        <v>547280</v>
      </c>
    </row>
    <row r="1851" spans="19:22">
      <c r="S1851" t="str">
        <f>IF(ISNUMBER(SEARCH(ZAKL_DATA!$B$18,FU!$U1851)),U1851,"")</f>
        <v/>
      </c>
      <c r="T1851" t="str">
        <f t="array" ref="T1851">IFERROR(INDEX($S$3:$S$6255,SMALL(IF(ISNUMBER(SEARCH("",$S$3:$S$6255)),ROW($S$1:$S$6253),""),ROW(S1849))),"")</f>
        <v/>
      </c>
      <c r="U1851" t="s">
        <v>5398</v>
      </c>
      <c r="V1851">
        <v>547336</v>
      </c>
    </row>
    <row r="1852" spans="19:22">
      <c r="S1852" t="str">
        <f>IF(ISNUMBER(SEARCH(ZAKL_DATA!$B$18,FU!$U1852)),U1852,"")</f>
        <v/>
      </c>
      <c r="T1852" t="str">
        <f t="array" ref="T1852">IFERROR(INDEX($S$3:$S$6255,SMALL(IF(ISNUMBER(SEARCH("",$S$3:$S$6255)),ROW($S$1:$S$6253),""),ROW(S1850))),"")</f>
        <v/>
      </c>
      <c r="U1852" t="s">
        <v>5399</v>
      </c>
      <c r="V1852">
        <v>547433</v>
      </c>
    </row>
    <row r="1853" spans="19:22">
      <c r="S1853" t="str">
        <f>IF(ISNUMBER(SEARCH(ZAKL_DATA!$B$18,FU!$U1853)),U1853,"")</f>
        <v/>
      </c>
      <c r="T1853" t="str">
        <f t="array" ref="T1853">IFERROR(INDEX($S$3:$S$6255,SMALL(IF(ISNUMBER(SEARCH("",$S$3:$S$6255)),ROW($S$1:$S$6253),""),ROW(S1851))),"")</f>
        <v/>
      </c>
      <c r="U1853" t="s">
        <v>5400</v>
      </c>
      <c r="V1853">
        <v>547441</v>
      </c>
    </row>
    <row r="1854" spans="19:22">
      <c r="S1854" t="str">
        <f>IF(ISNUMBER(SEARCH(ZAKL_DATA!$B$18,FU!$U1854)),U1854,"")</f>
        <v/>
      </c>
      <c r="T1854" t="str">
        <f t="array" ref="T1854">IFERROR(INDEX($S$3:$S$6255,SMALL(IF(ISNUMBER(SEARCH("",$S$3:$S$6255)),ROW($S$1:$S$6253),""),ROW(S1852))),"")</f>
        <v/>
      </c>
      <c r="U1854" t="s">
        <v>5401</v>
      </c>
      <c r="V1854">
        <v>547450</v>
      </c>
    </row>
    <row r="1855" spans="19:22">
      <c r="S1855" t="str">
        <f>IF(ISNUMBER(SEARCH(ZAKL_DATA!$B$18,FU!$U1855)),U1855,"")</f>
        <v/>
      </c>
      <c r="T1855" t="str">
        <f t="array" ref="T1855">IFERROR(INDEX($S$3:$S$6255,SMALL(IF(ISNUMBER(SEARCH("",$S$3:$S$6255)),ROW($S$1:$S$6253),""),ROW(S1853))),"")</f>
        <v/>
      </c>
      <c r="U1855" t="s">
        <v>5402</v>
      </c>
      <c r="V1855">
        <v>547468</v>
      </c>
    </row>
    <row r="1856" spans="19:22">
      <c r="S1856" t="str">
        <f>IF(ISNUMBER(SEARCH(ZAKL_DATA!$B$18,FU!$U1856)),U1856,"")</f>
        <v/>
      </c>
      <c r="T1856" t="str">
        <f t="array" ref="T1856">IFERROR(INDEX($S$3:$S$6255,SMALL(IF(ISNUMBER(SEARCH("",$S$3:$S$6255)),ROW($S$1:$S$6253),""),ROW(S1854))),"")</f>
        <v/>
      </c>
      <c r="U1856" t="s">
        <v>5403</v>
      </c>
      <c r="V1856">
        <v>547476</v>
      </c>
    </row>
    <row r="1857" spans="19:22">
      <c r="S1857" t="str">
        <f>IF(ISNUMBER(SEARCH(ZAKL_DATA!$B$18,FU!$U1857)),U1857,"")</f>
        <v/>
      </c>
      <c r="T1857" t="str">
        <f t="array" ref="T1857">IFERROR(INDEX($S$3:$S$6255,SMALL(IF(ISNUMBER(SEARCH("",$S$3:$S$6255)),ROW($S$1:$S$6253),""),ROW(S1855))),"")</f>
        <v/>
      </c>
      <c r="U1857" t="s">
        <v>5404</v>
      </c>
      <c r="V1857">
        <v>547484</v>
      </c>
    </row>
    <row r="1858" spans="19:22">
      <c r="S1858" t="str">
        <f>IF(ISNUMBER(SEARCH(ZAKL_DATA!$B$18,FU!$U1858)),U1858,"")</f>
        <v/>
      </c>
      <c r="T1858" t="str">
        <f t="array" ref="T1858">IFERROR(INDEX($S$3:$S$6255,SMALL(IF(ISNUMBER(SEARCH("",$S$3:$S$6255)),ROW($S$1:$S$6253),""),ROW(S1856))),"")</f>
        <v/>
      </c>
      <c r="U1858" t="s">
        <v>5405</v>
      </c>
      <c r="V1858">
        <v>547492</v>
      </c>
    </row>
    <row r="1859" spans="19:22">
      <c r="S1859" t="str">
        <f>IF(ISNUMBER(SEARCH(ZAKL_DATA!$B$18,FU!$U1859)),U1859,"")</f>
        <v/>
      </c>
      <c r="T1859" t="str">
        <f t="array" ref="T1859">IFERROR(INDEX($S$3:$S$6255,SMALL(IF(ISNUMBER(SEARCH("",$S$3:$S$6255)),ROW($S$1:$S$6253),""),ROW(S1857))),"")</f>
        <v/>
      </c>
      <c r="U1859" t="s">
        <v>5406</v>
      </c>
      <c r="V1859">
        <v>547514</v>
      </c>
    </row>
    <row r="1860" spans="19:22">
      <c r="S1860" t="str">
        <f>IF(ISNUMBER(SEARCH(ZAKL_DATA!$B$18,FU!$U1860)),U1860,"")</f>
        <v/>
      </c>
      <c r="T1860" t="str">
        <f t="array" ref="T1860">IFERROR(INDEX($S$3:$S$6255,SMALL(IF(ISNUMBER(SEARCH("",$S$3:$S$6255)),ROW($S$1:$S$6253),""),ROW(S1858))),"")</f>
        <v/>
      </c>
      <c r="U1860" t="s">
        <v>5407</v>
      </c>
      <c r="V1860">
        <v>547531</v>
      </c>
    </row>
    <row r="1861" spans="19:22">
      <c r="S1861" t="str">
        <f>IF(ISNUMBER(SEARCH(ZAKL_DATA!$B$18,FU!$U1861)),U1861,"")</f>
        <v/>
      </c>
      <c r="T1861" t="str">
        <f t="array" ref="T1861">IFERROR(INDEX($S$3:$S$6255,SMALL(IF(ISNUMBER(SEARCH("",$S$3:$S$6255)),ROW($S$1:$S$6253),""),ROW(S1859))),"")</f>
        <v/>
      </c>
      <c r="U1861" t="s">
        <v>5408</v>
      </c>
      <c r="V1861">
        <v>547549</v>
      </c>
    </row>
    <row r="1862" spans="19:22">
      <c r="S1862" t="str">
        <f>IF(ISNUMBER(SEARCH(ZAKL_DATA!$B$18,FU!$U1862)),U1862,"")</f>
        <v/>
      </c>
      <c r="T1862" t="str">
        <f t="array" ref="T1862">IFERROR(INDEX($S$3:$S$6255,SMALL(IF(ISNUMBER(SEARCH("",$S$3:$S$6255)),ROW($S$1:$S$6253),""),ROW(S1860))),"")</f>
        <v/>
      </c>
      <c r="U1862" t="s">
        <v>5409</v>
      </c>
      <c r="V1862">
        <v>547565</v>
      </c>
    </row>
    <row r="1863" spans="19:22">
      <c r="S1863" t="str">
        <f>IF(ISNUMBER(SEARCH(ZAKL_DATA!$B$18,FU!$U1863)),U1863,"")</f>
        <v/>
      </c>
      <c r="T1863" t="str">
        <f t="array" ref="T1863">IFERROR(INDEX($S$3:$S$6255,SMALL(IF(ISNUMBER(SEARCH("",$S$3:$S$6255)),ROW($S$1:$S$6253),""),ROW(S1861))),"")</f>
        <v/>
      </c>
      <c r="U1863" t="s">
        <v>5410</v>
      </c>
      <c r="V1863">
        <v>547581</v>
      </c>
    </row>
    <row r="1864" spans="19:22">
      <c r="S1864" t="str">
        <f>IF(ISNUMBER(SEARCH(ZAKL_DATA!$B$18,FU!$U1864)),U1864,"")</f>
        <v/>
      </c>
      <c r="T1864" t="str">
        <f t="array" ref="T1864">IFERROR(INDEX($S$3:$S$6255,SMALL(IF(ISNUMBER(SEARCH("",$S$3:$S$6255)),ROW($S$1:$S$6253),""),ROW(S1862))),"")</f>
        <v/>
      </c>
      <c r="U1864" t="s">
        <v>5411</v>
      </c>
      <c r="V1864">
        <v>547603</v>
      </c>
    </row>
    <row r="1865" spans="19:22">
      <c r="S1865" t="str">
        <f>IF(ISNUMBER(SEARCH(ZAKL_DATA!$B$18,FU!$U1865)),U1865,"")</f>
        <v/>
      </c>
      <c r="T1865" t="str">
        <f t="array" ref="T1865">IFERROR(INDEX($S$3:$S$6255,SMALL(IF(ISNUMBER(SEARCH("",$S$3:$S$6255)),ROW($S$1:$S$6253),""),ROW(S1863))),"")</f>
        <v/>
      </c>
      <c r="U1865" t="s">
        <v>5412</v>
      </c>
      <c r="V1865">
        <v>547638</v>
      </c>
    </row>
    <row r="1866" spans="19:22">
      <c r="S1866" t="str">
        <f>IF(ISNUMBER(SEARCH(ZAKL_DATA!$B$18,FU!$U1866)),U1866,"")</f>
        <v/>
      </c>
      <c r="T1866" t="str">
        <f t="array" ref="T1866">IFERROR(INDEX($S$3:$S$6255,SMALL(IF(ISNUMBER(SEARCH("",$S$3:$S$6255)),ROW($S$1:$S$6253),""),ROW(S1864))),"")</f>
        <v/>
      </c>
      <c r="U1866" t="s">
        <v>5413</v>
      </c>
      <c r="V1866">
        <v>547646</v>
      </c>
    </row>
    <row r="1867" spans="19:22">
      <c r="S1867" t="str">
        <f>IF(ISNUMBER(SEARCH(ZAKL_DATA!$B$18,FU!$U1867)),U1867,"")</f>
        <v/>
      </c>
      <c r="T1867" t="str">
        <f t="array" ref="T1867">IFERROR(INDEX($S$3:$S$6255,SMALL(IF(ISNUMBER(SEARCH("",$S$3:$S$6255)),ROW($S$1:$S$6253),""),ROW(S1865))),"")</f>
        <v/>
      </c>
      <c r="U1867" t="s">
        <v>5413</v>
      </c>
      <c r="V1867">
        <v>547654</v>
      </c>
    </row>
    <row r="1868" spans="19:22">
      <c r="S1868" t="str">
        <f>IF(ISNUMBER(SEARCH(ZAKL_DATA!$B$18,FU!$U1868)),U1868,"")</f>
        <v/>
      </c>
      <c r="T1868" t="str">
        <f t="array" ref="T1868">IFERROR(INDEX($S$3:$S$6255,SMALL(IF(ISNUMBER(SEARCH("",$S$3:$S$6255)),ROW($S$1:$S$6253),""),ROW(S1866))),"")</f>
        <v/>
      </c>
      <c r="U1868" t="s">
        <v>5414</v>
      </c>
      <c r="V1868">
        <v>547662</v>
      </c>
    </row>
    <row r="1869" spans="19:22">
      <c r="S1869" t="str">
        <f>IF(ISNUMBER(SEARCH(ZAKL_DATA!$B$18,FU!$U1869)),U1869,"")</f>
        <v/>
      </c>
      <c r="T1869" t="str">
        <f t="array" ref="T1869">IFERROR(INDEX($S$3:$S$6255,SMALL(IF(ISNUMBER(SEARCH("",$S$3:$S$6255)),ROW($S$1:$S$6253),""),ROW(S1867))),"")</f>
        <v/>
      </c>
      <c r="U1869" t="s">
        <v>5415</v>
      </c>
      <c r="V1869">
        <v>547689</v>
      </c>
    </row>
    <row r="1870" spans="19:22">
      <c r="S1870" t="str">
        <f>IF(ISNUMBER(SEARCH(ZAKL_DATA!$B$18,FU!$U1870)),U1870,"")</f>
        <v/>
      </c>
      <c r="T1870" t="str">
        <f t="array" ref="T1870">IFERROR(INDEX($S$3:$S$6255,SMALL(IF(ISNUMBER(SEARCH("",$S$3:$S$6255)),ROW($S$1:$S$6253),""),ROW(S1868))),"")</f>
        <v/>
      </c>
      <c r="U1870" t="s">
        <v>5416</v>
      </c>
      <c r="V1870">
        <v>547701</v>
      </c>
    </row>
    <row r="1871" spans="19:22">
      <c r="S1871" t="str">
        <f>IF(ISNUMBER(SEARCH(ZAKL_DATA!$B$18,FU!$U1871)),U1871,"")</f>
        <v/>
      </c>
      <c r="T1871" t="str">
        <f t="array" ref="T1871">IFERROR(INDEX($S$3:$S$6255,SMALL(IF(ISNUMBER(SEARCH("",$S$3:$S$6255)),ROW($S$1:$S$6253),""),ROW(S1869))),"")</f>
        <v/>
      </c>
      <c r="U1871" t="s">
        <v>5417</v>
      </c>
      <c r="V1871">
        <v>547719</v>
      </c>
    </row>
    <row r="1872" spans="19:22">
      <c r="S1872" t="str">
        <f>IF(ISNUMBER(SEARCH(ZAKL_DATA!$B$18,FU!$U1872)),U1872,"")</f>
        <v/>
      </c>
      <c r="T1872" t="str">
        <f t="array" ref="T1872">IFERROR(INDEX($S$3:$S$6255,SMALL(IF(ISNUMBER(SEARCH("",$S$3:$S$6255)),ROW($S$1:$S$6253),""),ROW(S1870))),"")</f>
        <v/>
      </c>
      <c r="U1872" t="s">
        <v>5418</v>
      </c>
      <c r="V1872">
        <v>547727</v>
      </c>
    </row>
    <row r="1873" spans="19:22">
      <c r="S1873" t="str">
        <f>IF(ISNUMBER(SEARCH(ZAKL_DATA!$B$18,FU!$U1873)),U1873,"")</f>
        <v/>
      </c>
      <c r="T1873" t="str">
        <f t="array" ref="T1873">IFERROR(INDEX($S$3:$S$6255,SMALL(IF(ISNUMBER(SEARCH("",$S$3:$S$6255)),ROW($S$1:$S$6253),""),ROW(S1871))),"")</f>
        <v/>
      </c>
      <c r="U1873" t="s">
        <v>5419</v>
      </c>
      <c r="V1873">
        <v>547735</v>
      </c>
    </row>
    <row r="1874" spans="19:22">
      <c r="S1874" t="str">
        <f>IF(ISNUMBER(SEARCH(ZAKL_DATA!$B$18,FU!$U1874)),U1874,"")</f>
        <v/>
      </c>
      <c r="T1874" t="str">
        <f t="array" ref="T1874">IFERROR(INDEX($S$3:$S$6255,SMALL(IF(ISNUMBER(SEARCH("",$S$3:$S$6255)),ROW($S$1:$S$6253),""),ROW(S1872))),"")</f>
        <v/>
      </c>
      <c r="U1874" t="s">
        <v>5420</v>
      </c>
      <c r="V1874">
        <v>547743</v>
      </c>
    </row>
    <row r="1875" spans="19:22">
      <c r="S1875" t="str">
        <f>IF(ISNUMBER(SEARCH(ZAKL_DATA!$B$18,FU!$U1875)),U1875,"")</f>
        <v/>
      </c>
      <c r="T1875" t="str">
        <f t="array" ref="T1875">IFERROR(INDEX($S$3:$S$6255,SMALL(IF(ISNUMBER(SEARCH("",$S$3:$S$6255)),ROW($S$1:$S$6253),""),ROW(S1873))),"")</f>
        <v/>
      </c>
      <c r="U1875" t="s">
        <v>5421</v>
      </c>
      <c r="V1875">
        <v>547751</v>
      </c>
    </row>
    <row r="1876" spans="19:22">
      <c r="S1876" t="str">
        <f>IF(ISNUMBER(SEARCH(ZAKL_DATA!$B$18,FU!$U1876)),U1876,"")</f>
        <v/>
      </c>
      <c r="T1876" t="str">
        <f t="array" ref="T1876">IFERROR(INDEX($S$3:$S$6255,SMALL(IF(ISNUMBER(SEARCH("",$S$3:$S$6255)),ROW($S$1:$S$6253),""),ROW(S1874))),"")</f>
        <v/>
      </c>
      <c r="U1876" t="s">
        <v>5421</v>
      </c>
      <c r="V1876">
        <v>547760</v>
      </c>
    </row>
    <row r="1877" spans="19:22">
      <c r="S1877" t="str">
        <f>IF(ISNUMBER(SEARCH(ZAKL_DATA!$B$18,FU!$U1877)),U1877,"")</f>
        <v/>
      </c>
      <c r="T1877" t="str">
        <f t="array" ref="T1877">IFERROR(INDEX($S$3:$S$6255,SMALL(IF(ISNUMBER(SEARCH("",$S$3:$S$6255)),ROW($S$1:$S$6253),""),ROW(S1875))),"")</f>
        <v/>
      </c>
      <c r="U1877" t="s">
        <v>5422</v>
      </c>
      <c r="V1877">
        <v>547778</v>
      </c>
    </row>
    <row r="1878" spans="19:22">
      <c r="S1878" t="str">
        <f>IF(ISNUMBER(SEARCH(ZAKL_DATA!$B$18,FU!$U1878)),U1878,"")</f>
        <v/>
      </c>
      <c r="T1878" t="str">
        <f t="array" ref="T1878">IFERROR(INDEX($S$3:$S$6255,SMALL(IF(ISNUMBER(SEARCH("",$S$3:$S$6255)),ROW($S$1:$S$6253),""),ROW(S1876))),"")</f>
        <v/>
      </c>
      <c r="U1878" t="s">
        <v>5423</v>
      </c>
      <c r="V1878">
        <v>547786</v>
      </c>
    </row>
    <row r="1879" spans="19:22">
      <c r="S1879" t="str">
        <f>IF(ISNUMBER(SEARCH(ZAKL_DATA!$B$18,FU!$U1879)),U1879,"")</f>
        <v/>
      </c>
      <c r="T1879" t="str">
        <f t="array" ref="T1879">IFERROR(INDEX($S$3:$S$6255,SMALL(IF(ISNUMBER(SEARCH("",$S$3:$S$6255)),ROW($S$1:$S$6253),""),ROW(S1877))),"")</f>
        <v/>
      </c>
      <c r="U1879" t="s">
        <v>5424</v>
      </c>
      <c r="V1879">
        <v>547794</v>
      </c>
    </row>
    <row r="1880" spans="19:22">
      <c r="S1880" t="str">
        <f>IF(ISNUMBER(SEARCH(ZAKL_DATA!$B$18,FU!$U1880)),U1880,"")</f>
        <v/>
      </c>
      <c r="T1880" t="str">
        <f t="array" ref="T1880">IFERROR(INDEX($S$3:$S$6255,SMALL(IF(ISNUMBER(SEARCH("",$S$3:$S$6255)),ROW($S$1:$S$6253),""),ROW(S1878))),"")</f>
        <v/>
      </c>
      <c r="U1880" t="s">
        <v>5425</v>
      </c>
      <c r="V1880">
        <v>547808</v>
      </c>
    </row>
    <row r="1881" spans="19:22">
      <c r="S1881" t="str">
        <f>IF(ISNUMBER(SEARCH(ZAKL_DATA!$B$18,FU!$U1881)),U1881,"")</f>
        <v/>
      </c>
      <c r="T1881" t="str">
        <f t="array" ref="T1881">IFERROR(INDEX($S$3:$S$6255,SMALL(IF(ISNUMBER(SEARCH("",$S$3:$S$6255)),ROW($S$1:$S$6253),""),ROW(S1879))),"")</f>
        <v/>
      </c>
      <c r="U1881" t="s">
        <v>5426</v>
      </c>
      <c r="V1881">
        <v>547816</v>
      </c>
    </row>
    <row r="1882" spans="19:22">
      <c r="S1882" t="str">
        <f>IF(ISNUMBER(SEARCH(ZAKL_DATA!$B$18,FU!$U1882)),U1882,"")</f>
        <v/>
      </c>
      <c r="T1882" t="str">
        <f t="array" ref="T1882">IFERROR(INDEX($S$3:$S$6255,SMALL(IF(ISNUMBER(SEARCH("",$S$3:$S$6255)),ROW($S$1:$S$6253),""),ROW(S1880))),"")</f>
        <v/>
      </c>
      <c r="U1882" t="s">
        <v>5426</v>
      </c>
      <c r="V1882">
        <v>547824</v>
      </c>
    </row>
    <row r="1883" spans="19:22">
      <c r="S1883" t="str">
        <f>IF(ISNUMBER(SEARCH(ZAKL_DATA!$B$18,FU!$U1883)),U1883,"")</f>
        <v/>
      </c>
      <c r="T1883" t="str">
        <f t="array" ref="T1883">IFERROR(INDEX($S$3:$S$6255,SMALL(IF(ISNUMBER(SEARCH("",$S$3:$S$6255)),ROW($S$1:$S$6253),""),ROW(S1881))),"")</f>
        <v/>
      </c>
      <c r="U1883" t="s">
        <v>5427</v>
      </c>
      <c r="V1883">
        <v>547832</v>
      </c>
    </row>
    <row r="1884" spans="19:22">
      <c r="S1884" t="str">
        <f>IF(ISNUMBER(SEARCH(ZAKL_DATA!$B$18,FU!$U1884)),U1884,"")</f>
        <v/>
      </c>
      <c r="T1884" t="str">
        <f t="array" ref="T1884">IFERROR(INDEX($S$3:$S$6255,SMALL(IF(ISNUMBER(SEARCH("",$S$3:$S$6255)),ROW($S$1:$S$6253),""),ROW(S1882))),"")</f>
        <v/>
      </c>
      <c r="U1884" t="s">
        <v>5428</v>
      </c>
      <c r="V1884">
        <v>547841</v>
      </c>
    </row>
    <row r="1885" spans="19:22">
      <c r="S1885" t="str">
        <f>IF(ISNUMBER(SEARCH(ZAKL_DATA!$B$18,FU!$U1885)),U1885,"")</f>
        <v/>
      </c>
      <c r="T1885" t="str">
        <f t="array" ref="T1885">IFERROR(INDEX($S$3:$S$6255,SMALL(IF(ISNUMBER(SEARCH("",$S$3:$S$6255)),ROW($S$1:$S$6253),""),ROW(S1883))),"")</f>
        <v/>
      </c>
      <c r="U1885" t="s">
        <v>5429</v>
      </c>
      <c r="V1885">
        <v>547859</v>
      </c>
    </row>
    <row r="1886" spans="19:22">
      <c r="S1886" t="str">
        <f>IF(ISNUMBER(SEARCH(ZAKL_DATA!$B$18,FU!$U1886)),U1886,"")</f>
        <v/>
      </c>
      <c r="T1886" t="str">
        <f t="array" ref="T1886">IFERROR(INDEX($S$3:$S$6255,SMALL(IF(ISNUMBER(SEARCH("",$S$3:$S$6255)),ROW($S$1:$S$6253),""),ROW(S1884))),"")</f>
        <v/>
      </c>
      <c r="U1886" t="s">
        <v>5430</v>
      </c>
      <c r="V1886">
        <v>547867</v>
      </c>
    </row>
    <row r="1887" spans="19:22">
      <c r="S1887" t="str">
        <f>IF(ISNUMBER(SEARCH(ZAKL_DATA!$B$18,FU!$U1887)),U1887,"")</f>
        <v/>
      </c>
      <c r="T1887" t="str">
        <f t="array" ref="T1887">IFERROR(INDEX($S$3:$S$6255,SMALL(IF(ISNUMBER(SEARCH("",$S$3:$S$6255)),ROW($S$1:$S$6253),""),ROW(S1885))),"")</f>
        <v/>
      </c>
      <c r="U1887" t="s">
        <v>5431</v>
      </c>
      <c r="V1887">
        <v>547875</v>
      </c>
    </row>
    <row r="1888" spans="19:22">
      <c r="S1888" t="str">
        <f>IF(ISNUMBER(SEARCH(ZAKL_DATA!$B$18,FU!$U1888)),U1888,"")</f>
        <v/>
      </c>
      <c r="T1888" t="str">
        <f t="array" ref="T1888">IFERROR(INDEX($S$3:$S$6255,SMALL(IF(ISNUMBER(SEARCH("",$S$3:$S$6255)),ROW($S$1:$S$6253),""),ROW(S1886))),"")</f>
        <v/>
      </c>
      <c r="U1888" t="s">
        <v>5432</v>
      </c>
      <c r="V1888">
        <v>547883</v>
      </c>
    </row>
    <row r="1889" spans="19:22">
      <c r="S1889" t="str">
        <f>IF(ISNUMBER(SEARCH(ZAKL_DATA!$B$18,FU!$U1889)),U1889,"")</f>
        <v/>
      </c>
      <c r="T1889" t="str">
        <f t="array" ref="T1889">IFERROR(INDEX($S$3:$S$6255,SMALL(IF(ISNUMBER(SEARCH("",$S$3:$S$6255)),ROW($S$1:$S$6253),""),ROW(S1887))),"")</f>
        <v/>
      </c>
      <c r="U1889" t="s">
        <v>5432</v>
      </c>
      <c r="V1889">
        <v>547891</v>
      </c>
    </row>
    <row r="1890" spans="19:22">
      <c r="S1890" t="str">
        <f>IF(ISNUMBER(SEARCH(ZAKL_DATA!$B$18,FU!$U1890)),U1890,"")</f>
        <v/>
      </c>
      <c r="T1890" t="str">
        <f t="array" ref="T1890">IFERROR(INDEX($S$3:$S$6255,SMALL(IF(ISNUMBER(SEARCH("",$S$3:$S$6255)),ROW($S$1:$S$6253),""),ROW(S1888))),"")</f>
        <v/>
      </c>
      <c r="U1890" t="s">
        <v>5432</v>
      </c>
      <c r="V1890">
        <v>547905</v>
      </c>
    </row>
    <row r="1891" spans="19:22">
      <c r="S1891" t="str">
        <f>IF(ISNUMBER(SEARCH(ZAKL_DATA!$B$18,FU!$U1891)),U1891,"")</f>
        <v/>
      </c>
      <c r="T1891" t="str">
        <f t="array" ref="T1891">IFERROR(INDEX($S$3:$S$6255,SMALL(IF(ISNUMBER(SEARCH("",$S$3:$S$6255)),ROW($S$1:$S$6253),""),ROW(S1889))),"")</f>
        <v/>
      </c>
      <c r="U1891" t="s">
        <v>5433</v>
      </c>
      <c r="V1891">
        <v>547913</v>
      </c>
    </row>
    <row r="1892" spans="19:22">
      <c r="S1892" t="str">
        <f>IF(ISNUMBER(SEARCH(ZAKL_DATA!$B$18,FU!$U1892)),U1892,"")</f>
        <v/>
      </c>
      <c r="T1892" t="str">
        <f t="array" ref="T1892">IFERROR(INDEX($S$3:$S$6255,SMALL(IF(ISNUMBER(SEARCH("",$S$3:$S$6255)),ROW($S$1:$S$6253),""),ROW(S1890))),"")</f>
        <v/>
      </c>
      <c r="U1892" t="s">
        <v>5433</v>
      </c>
      <c r="V1892">
        <v>547921</v>
      </c>
    </row>
    <row r="1893" spans="19:22">
      <c r="S1893" t="str">
        <f>IF(ISNUMBER(SEARCH(ZAKL_DATA!$B$18,FU!$U1893)),U1893,"")</f>
        <v/>
      </c>
      <c r="T1893" t="str">
        <f t="array" ref="T1893">IFERROR(INDEX($S$3:$S$6255,SMALL(IF(ISNUMBER(SEARCH("",$S$3:$S$6255)),ROW($S$1:$S$6253),""),ROW(S1891))),"")</f>
        <v/>
      </c>
      <c r="U1893" t="s">
        <v>5434</v>
      </c>
      <c r="V1893">
        <v>547930</v>
      </c>
    </row>
    <row r="1894" spans="19:22">
      <c r="S1894" t="str">
        <f>IF(ISNUMBER(SEARCH(ZAKL_DATA!$B$18,FU!$U1894)),U1894,"")</f>
        <v/>
      </c>
      <c r="T1894" t="str">
        <f t="array" ref="T1894">IFERROR(INDEX($S$3:$S$6255,SMALL(IF(ISNUMBER(SEARCH("",$S$3:$S$6255)),ROW($S$1:$S$6253),""),ROW(S1892))),"")</f>
        <v/>
      </c>
      <c r="U1894" t="s">
        <v>5435</v>
      </c>
      <c r="V1894">
        <v>547948</v>
      </c>
    </row>
    <row r="1895" spans="19:22">
      <c r="S1895" t="str">
        <f>IF(ISNUMBER(SEARCH(ZAKL_DATA!$B$18,FU!$U1895)),U1895,"")</f>
        <v/>
      </c>
      <c r="T1895" t="str">
        <f t="array" ref="T1895">IFERROR(INDEX($S$3:$S$6255,SMALL(IF(ISNUMBER(SEARCH("",$S$3:$S$6255)),ROW($S$1:$S$6253),""),ROW(S1893))),"")</f>
        <v/>
      </c>
      <c r="U1895" t="s">
        <v>5436</v>
      </c>
      <c r="V1895">
        <v>547956</v>
      </c>
    </row>
    <row r="1896" spans="19:22">
      <c r="S1896" t="str">
        <f>IF(ISNUMBER(SEARCH(ZAKL_DATA!$B$18,FU!$U1896)),U1896,"")</f>
        <v/>
      </c>
      <c r="T1896" t="str">
        <f t="array" ref="T1896">IFERROR(INDEX($S$3:$S$6255,SMALL(IF(ISNUMBER(SEARCH("",$S$3:$S$6255)),ROW($S$1:$S$6253),""),ROW(S1894))),"")</f>
        <v/>
      </c>
      <c r="U1896" t="s">
        <v>5437</v>
      </c>
      <c r="V1896">
        <v>547964</v>
      </c>
    </row>
    <row r="1897" spans="19:22">
      <c r="S1897" t="str">
        <f>IF(ISNUMBER(SEARCH(ZAKL_DATA!$B$18,FU!$U1897)),U1897,"")</f>
        <v/>
      </c>
      <c r="T1897" t="str">
        <f t="array" ref="T1897">IFERROR(INDEX($S$3:$S$6255,SMALL(IF(ISNUMBER(SEARCH("",$S$3:$S$6255)),ROW($S$1:$S$6253),""),ROW(S1895))),"")</f>
        <v/>
      </c>
      <c r="U1897" t="s">
        <v>5438</v>
      </c>
      <c r="V1897">
        <v>547972</v>
      </c>
    </row>
    <row r="1898" spans="19:22">
      <c r="S1898" t="str">
        <f>IF(ISNUMBER(SEARCH(ZAKL_DATA!$B$18,FU!$U1898)),U1898,"")</f>
        <v/>
      </c>
      <c r="T1898" t="str">
        <f t="array" ref="T1898">IFERROR(INDEX($S$3:$S$6255,SMALL(IF(ISNUMBER(SEARCH("",$S$3:$S$6255)),ROW($S$1:$S$6253),""),ROW(S1896))),"")</f>
        <v/>
      </c>
      <c r="U1898" t="s">
        <v>5439</v>
      </c>
      <c r="V1898">
        <v>547981</v>
      </c>
    </row>
    <row r="1899" spans="19:22">
      <c r="S1899" t="str">
        <f>IF(ISNUMBER(SEARCH(ZAKL_DATA!$B$18,FU!$U1899)),U1899,"")</f>
        <v/>
      </c>
      <c r="T1899" t="str">
        <f t="array" ref="T1899">IFERROR(INDEX($S$3:$S$6255,SMALL(IF(ISNUMBER(SEARCH("",$S$3:$S$6255)),ROW($S$1:$S$6253),""),ROW(S1897))),"")</f>
        <v/>
      </c>
      <c r="U1899" t="s">
        <v>5440</v>
      </c>
      <c r="V1899">
        <v>547999</v>
      </c>
    </row>
    <row r="1900" spans="19:22">
      <c r="S1900" t="str">
        <f>IF(ISNUMBER(SEARCH(ZAKL_DATA!$B$18,FU!$U1900)),U1900,"")</f>
        <v/>
      </c>
      <c r="T1900" t="str">
        <f t="array" ref="T1900">IFERROR(INDEX($S$3:$S$6255,SMALL(IF(ISNUMBER(SEARCH("",$S$3:$S$6255)),ROW($S$1:$S$6253),""),ROW(S1898))),"")</f>
        <v/>
      </c>
      <c r="U1900" t="s">
        <v>5441</v>
      </c>
      <c r="V1900">
        <v>548006</v>
      </c>
    </row>
    <row r="1901" spans="19:22">
      <c r="S1901" t="str">
        <f>IF(ISNUMBER(SEARCH(ZAKL_DATA!$B$18,FU!$U1901)),U1901,"")</f>
        <v/>
      </c>
      <c r="T1901" t="str">
        <f t="array" ref="T1901">IFERROR(INDEX($S$3:$S$6255,SMALL(IF(ISNUMBER(SEARCH("",$S$3:$S$6255)),ROW($S$1:$S$6253),""),ROW(S1899))),"")</f>
        <v/>
      </c>
      <c r="U1901" t="s">
        <v>5442</v>
      </c>
      <c r="V1901">
        <v>548014</v>
      </c>
    </row>
    <row r="1902" spans="19:22">
      <c r="S1902" t="str">
        <f>IF(ISNUMBER(SEARCH(ZAKL_DATA!$B$18,FU!$U1902)),U1902,"")</f>
        <v/>
      </c>
      <c r="T1902" t="str">
        <f t="array" ref="T1902">IFERROR(INDEX($S$3:$S$6255,SMALL(IF(ISNUMBER(SEARCH("",$S$3:$S$6255)),ROW($S$1:$S$6253),""),ROW(S1900))),"")</f>
        <v/>
      </c>
      <c r="U1902" t="s">
        <v>5443</v>
      </c>
      <c r="V1902">
        <v>548022</v>
      </c>
    </row>
    <row r="1903" spans="19:22">
      <c r="S1903" t="str">
        <f>IF(ISNUMBER(SEARCH(ZAKL_DATA!$B$18,FU!$U1903)),U1903,"")</f>
        <v/>
      </c>
      <c r="T1903" t="str">
        <f t="array" ref="T1903">IFERROR(INDEX($S$3:$S$6255,SMALL(IF(ISNUMBER(SEARCH("",$S$3:$S$6255)),ROW($S$1:$S$6253),""),ROW(S1901))),"")</f>
        <v/>
      </c>
      <c r="U1903" t="s">
        <v>5444</v>
      </c>
      <c r="V1903">
        <v>548031</v>
      </c>
    </row>
    <row r="1904" spans="19:22">
      <c r="S1904" t="str">
        <f>IF(ISNUMBER(SEARCH(ZAKL_DATA!$B$18,FU!$U1904)),U1904,"")</f>
        <v/>
      </c>
      <c r="T1904" t="str">
        <f t="array" ref="T1904">IFERROR(INDEX($S$3:$S$6255,SMALL(IF(ISNUMBER(SEARCH("",$S$3:$S$6255)),ROW($S$1:$S$6253),""),ROW(S1902))),"")</f>
        <v/>
      </c>
      <c r="U1904" t="s">
        <v>5445</v>
      </c>
      <c r="V1904">
        <v>548049</v>
      </c>
    </row>
    <row r="1905" spans="19:22">
      <c r="S1905" t="str">
        <f>IF(ISNUMBER(SEARCH(ZAKL_DATA!$B$18,FU!$U1905)),U1905,"")</f>
        <v/>
      </c>
      <c r="T1905" t="str">
        <f t="array" ref="T1905">IFERROR(INDEX($S$3:$S$6255,SMALL(IF(ISNUMBER(SEARCH("",$S$3:$S$6255)),ROW($S$1:$S$6253),""),ROW(S1903))),"")</f>
        <v/>
      </c>
      <c r="U1905" t="s">
        <v>5445</v>
      </c>
      <c r="V1905">
        <v>548057</v>
      </c>
    </row>
    <row r="1906" spans="19:22">
      <c r="S1906" t="str">
        <f>IF(ISNUMBER(SEARCH(ZAKL_DATA!$B$18,FU!$U1906)),U1906,"")</f>
        <v/>
      </c>
      <c r="T1906" t="str">
        <f t="array" ref="T1906">IFERROR(INDEX($S$3:$S$6255,SMALL(IF(ISNUMBER(SEARCH("",$S$3:$S$6255)),ROW($S$1:$S$6253),""),ROW(S1904))),"")</f>
        <v/>
      </c>
      <c r="U1906" t="s">
        <v>5446</v>
      </c>
      <c r="V1906">
        <v>548065</v>
      </c>
    </row>
    <row r="1907" spans="19:22">
      <c r="S1907" t="str">
        <f>IF(ISNUMBER(SEARCH(ZAKL_DATA!$B$18,FU!$U1907)),U1907,"")</f>
        <v/>
      </c>
      <c r="T1907" t="str">
        <f t="array" ref="T1907">IFERROR(INDEX($S$3:$S$6255,SMALL(IF(ISNUMBER(SEARCH("",$S$3:$S$6255)),ROW($S$1:$S$6253),""),ROW(S1905))),"")</f>
        <v/>
      </c>
      <c r="U1907" t="s">
        <v>5447</v>
      </c>
      <c r="V1907">
        <v>548073</v>
      </c>
    </row>
    <row r="1908" spans="19:22">
      <c r="S1908" t="str">
        <f>IF(ISNUMBER(SEARCH(ZAKL_DATA!$B$18,FU!$U1908)),U1908,"")</f>
        <v/>
      </c>
      <c r="T1908" t="str">
        <f t="array" ref="T1908">IFERROR(INDEX($S$3:$S$6255,SMALL(IF(ISNUMBER(SEARCH("",$S$3:$S$6255)),ROW($S$1:$S$6253),""),ROW(S1906))),"")</f>
        <v/>
      </c>
      <c r="U1908" t="s">
        <v>5448</v>
      </c>
      <c r="V1908">
        <v>548081</v>
      </c>
    </row>
    <row r="1909" spans="19:22">
      <c r="S1909" t="str">
        <f>IF(ISNUMBER(SEARCH(ZAKL_DATA!$B$18,FU!$U1909)),U1909,"")</f>
        <v/>
      </c>
      <c r="T1909" t="str">
        <f t="array" ref="T1909">IFERROR(INDEX($S$3:$S$6255,SMALL(IF(ISNUMBER(SEARCH("",$S$3:$S$6255)),ROW($S$1:$S$6253),""),ROW(S1907))),"")</f>
        <v/>
      </c>
      <c r="U1909" t="s">
        <v>5448</v>
      </c>
      <c r="V1909">
        <v>548090</v>
      </c>
    </row>
    <row r="1910" spans="19:22">
      <c r="S1910" t="str">
        <f>IF(ISNUMBER(SEARCH(ZAKL_DATA!$B$18,FU!$U1910)),U1910,"")</f>
        <v/>
      </c>
      <c r="T1910" t="str">
        <f t="array" ref="T1910">IFERROR(INDEX($S$3:$S$6255,SMALL(IF(ISNUMBER(SEARCH("",$S$3:$S$6255)),ROW($S$1:$S$6253),""),ROW(S1908))),"")</f>
        <v/>
      </c>
      <c r="U1910" t="s">
        <v>5449</v>
      </c>
      <c r="V1910">
        <v>548103</v>
      </c>
    </row>
    <row r="1911" spans="19:22">
      <c r="S1911" t="str">
        <f>IF(ISNUMBER(SEARCH(ZAKL_DATA!$B$18,FU!$U1911)),U1911,"")</f>
        <v/>
      </c>
      <c r="T1911" t="str">
        <f t="array" ref="T1911">IFERROR(INDEX($S$3:$S$6255,SMALL(IF(ISNUMBER(SEARCH("",$S$3:$S$6255)),ROW($S$1:$S$6253),""),ROW(S1909))),"")</f>
        <v/>
      </c>
      <c r="U1911" t="s">
        <v>5450</v>
      </c>
      <c r="V1911">
        <v>548111</v>
      </c>
    </row>
    <row r="1912" spans="19:22">
      <c r="S1912" t="str">
        <f>IF(ISNUMBER(SEARCH(ZAKL_DATA!$B$18,FU!$U1912)),U1912,"")</f>
        <v/>
      </c>
      <c r="T1912" t="str">
        <f t="array" ref="T1912">IFERROR(INDEX($S$3:$S$6255,SMALL(IF(ISNUMBER(SEARCH("",$S$3:$S$6255)),ROW($S$1:$S$6253),""),ROW(S1910))),"")</f>
        <v/>
      </c>
      <c r="U1912" t="s">
        <v>5451</v>
      </c>
      <c r="V1912">
        <v>548120</v>
      </c>
    </row>
    <row r="1913" spans="19:22">
      <c r="S1913" t="str">
        <f>IF(ISNUMBER(SEARCH(ZAKL_DATA!$B$18,FU!$U1913)),U1913,"")</f>
        <v/>
      </c>
      <c r="T1913" t="str">
        <f t="array" ref="T1913">IFERROR(INDEX($S$3:$S$6255,SMALL(IF(ISNUMBER(SEARCH("",$S$3:$S$6255)),ROW($S$1:$S$6253),""),ROW(S1911))),"")</f>
        <v/>
      </c>
      <c r="U1913" t="s">
        <v>5452</v>
      </c>
      <c r="V1913">
        <v>548146</v>
      </c>
    </row>
    <row r="1914" spans="19:22">
      <c r="S1914" t="str">
        <f>IF(ISNUMBER(SEARCH(ZAKL_DATA!$B$18,FU!$U1914)),U1914,"")</f>
        <v/>
      </c>
      <c r="T1914" t="str">
        <f t="array" ref="T1914">IFERROR(INDEX($S$3:$S$6255,SMALL(IF(ISNUMBER(SEARCH("",$S$3:$S$6255)),ROW($S$1:$S$6253),""),ROW(S1912))),"")</f>
        <v/>
      </c>
      <c r="U1914" t="s">
        <v>5453</v>
      </c>
      <c r="V1914">
        <v>548154</v>
      </c>
    </row>
    <row r="1915" spans="19:22">
      <c r="S1915" t="str">
        <f>IF(ISNUMBER(SEARCH(ZAKL_DATA!$B$18,FU!$U1915)),U1915,"")</f>
        <v/>
      </c>
      <c r="T1915" t="str">
        <f t="array" ref="T1915">IFERROR(INDEX($S$3:$S$6255,SMALL(IF(ISNUMBER(SEARCH("",$S$3:$S$6255)),ROW($S$1:$S$6253),""),ROW(S1913))),"")</f>
        <v/>
      </c>
      <c r="U1915" t="s">
        <v>5453</v>
      </c>
      <c r="V1915">
        <v>548162</v>
      </c>
    </row>
    <row r="1916" spans="19:22">
      <c r="S1916" t="str">
        <f>IF(ISNUMBER(SEARCH(ZAKL_DATA!$B$18,FU!$U1916)),U1916,"")</f>
        <v/>
      </c>
      <c r="T1916" t="str">
        <f t="array" ref="T1916">IFERROR(INDEX($S$3:$S$6255,SMALL(IF(ISNUMBER(SEARCH("",$S$3:$S$6255)),ROW($S$1:$S$6253),""),ROW(S1914))),"")</f>
        <v/>
      </c>
      <c r="U1916" t="s">
        <v>5454</v>
      </c>
      <c r="V1916">
        <v>548171</v>
      </c>
    </row>
    <row r="1917" spans="19:22">
      <c r="S1917" t="str">
        <f>IF(ISNUMBER(SEARCH(ZAKL_DATA!$B$18,FU!$U1917)),U1917,"")</f>
        <v/>
      </c>
      <c r="T1917" t="str">
        <f t="array" ref="T1917">IFERROR(INDEX($S$3:$S$6255,SMALL(IF(ISNUMBER(SEARCH("",$S$3:$S$6255)),ROW($S$1:$S$6253),""),ROW(S1915))),"")</f>
        <v/>
      </c>
      <c r="U1917" t="s">
        <v>5455</v>
      </c>
      <c r="V1917">
        <v>548189</v>
      </c>
    </row>
    <row r="1918" spans="19:22">
      <c r="S1918" t="str">
        <f>IF(ISNUMBER(SEARCH(ZAKL_DATA!$B$18,FU!$U1918)),U1918,"")</f>
        <v/>
      </c>
      <c r="T1918" t="str">
        <f t="array" ref="T1918">IFERROR(INDEX($S$3:$S$6255,SMALL(IF(ISNUMBER(SEARCH("",$S$3:$S$6255)),ROW($S$1:$S$6253),""),ROW(S1916))),"")</f>
        <v/>
      </c>
      <c r="U1918" t="s">
        <v>5456</v>
      </c>
      <c r="V1918">
        <v>548197</v>
      </c>
    </row>
    <row r="1919" spans="19:22">
      <c r="S1919" t="str">
        <f>IF(ISNUMBER(SEARCH(ZAKL_DATA!$B$18,FU!$U1919)),U1919,"")</f>
        <v/>
      </c>
      <c r="T1919" t="str">
        <f t="array" ref="T1919">IFERROR(INDEX($S$3:$S$6255,SMALL(IF(ISNUMBER(SEARCH("",$S$3:$S$6255)),ROW($S$1:$S$6253),""),ROW(S1917))),"")</f>
        <v/>
      </c>
      <c r="U1919" t="s">
        <v>5457</v>
      </c>
      <c r="V1919">
        <v>548201</v>
      </c>
    </row>
    <row r="1920" spans="19:22">
      <c r="S1920" t="str">
        <f>IF(ISNUMBER(SEARCH(ZAKL_DATA!$B$18,FU!$U1920)),U1920,"")</f>
        <v/>
      </c>
      <c r="T1920" t="str">
        <f t="array" ref="T1920">IFERROR(INDEX($S$3:$S$6255,SMALL(IF(ISNUMBER(SEARCH("",$S$3:$S$6255)),ROW($S$1:$S$6253),""),ROW(S1918))),"")</f>
        <v/>
      </c>
      <c r="U1920" t="s">
        <v>5458</v>
      </c>
      <c r="V1920">
        <v>548219</v>
      </c>
    </row>
    <row r="1921" spans="19:22">
      <c r="S1921" t="str">
        <f>IF(ISNUMBER(SEARCH(ZAKL_DATA!$B$18,FU!$U1921)),U1921,"")</f>
        <v/>
      </c>
      <c r="T1921" t="str">
        <f t="array" ref="T1921">IFERROR(INDEX($S$3:$S$6255,SMALL(IF(ISNUMBER(SEARCH("",$S$3:$S$6255)),ROW($S$1:$S$6253),""),ROW(S1919))),"")</f>
        <v/>
      </c>
      <c r="U1921" t="s">
        <v>5459</v>
      </c>
      <c r="V1921">
        <v>548227</v>
      </c>
    </row>
    <row r="1922" spans="19:22">
      <c r="S1922" t="str">
        <f>IF(ISNUMBER(SEARCH(ZAKL_DATA!$B$18,FU!$U1922)),U1922,"")</f>
        <v/>
      </c>
      <c r="T1922" t="str">
        <f t="array" ref="T1922">IFERROR(INDEX($S$3:$S$6255,SMALL(IF(ISNUMBER(SEARCH("",$S$3:$S$6255)),ROW($S$1:$S$6253),""),ROW(S1920))),"")</f>
        <v/>
      </c>
      <c r="U1922" t="s">
        <v>5460</v>
      </c>
      <c r="V1922">
        <v>548235</v>
      </c>
    </row>
    <row r="1923" spans="19:22">
      <c r="S1923" t="str">
        <f>IF(ISNUMBER(SEARCH(ZAKL_DATA!$B$18,FU!$U1923)),U1923,"")</f>
        <v/>
      </c>
      <c r="T1923" t="str">
        <f t="array" ref="T1923">IFERROR(INDEX($S$3:$S$6255,SMALL(IF(ISNUMBER(SEARCH("",$S$3:$S$6255)),ROW($S$1:$S$6253),""),ROW(S1921))),"")</f>
        <v/>
      </c>
      <c r="U1923" t="s">
        <v>5460</v>
      </c>
      <c r="V1923">
        <v>548243</v>
      </c>
    </row>
    <row r="1924" spans="19:22">
      <c r="S1924" t="str">
        <f>IF(ISNUMBER(SEARCH(ZAKL_DATA!$B$18,FU!$U1924)),U1924,"")</f>
        <v/>
      </c>
      <c r="T1924" t="str">
        <f t="array" ref="T1924">IFERROR(INDEX($S$3:$S$6255,SMALL(IF(ISNUMBER(SEARCH("",$S$3:$S$6255)),ROW($S$1:$S$6253),""),ROW(S1922))),"")</f>
        <v/>
      </c>
      <c r="U1924" t="s">
        <v>5461</v>
      </c>
      <c r="V1924">
        <v>548251</v>
      </c>
    </row>
    <row r="1925" spans="19:22">
      <c r="S1925" t="str">
        <f>IF(ISNUMBER(SEARCH(ZAKL_DATA!$B$18,FU!$U1925)),U1925,"")</f>
        <v/>
      </c>
      <c r="T1925" t="str">
        <f t="array" ref="T1925">IFERROR(INDEX($S$3:$S$6255,SMALL(IF(ISNUMBER(SEARCH("",$S$3:$S$6255)),ROW($S$1:$S$6253),""),ROW(S1923))),"")</f>
        <v/>
      </c>
      <c r="U1925" t="s">
        <v>5461</v>
      </c>
      <c r="V1925">
        <v>548260</v>
      </c>
    </row>
    <row r="1926" spans="19:22">
      <c r="S1926" t="str">
        <f>IF(ISNUMBER(SEARCH(ZAKL_DATA!$B$18,FU!$U1926)),U1926,"")</f>
        <v/>
      </c>
      <c r="T1926" t="str">
        <f t="array" ref="T1926">IFERROR(INDEX($S$3:$S$6255,SMALL(IF(ISNUMBER(SEARCH("",$S$3:$S$6255)),ROW($S$1:$S$6253),""),ROW(S1924))),"")</f>
        <v/>
      </c>
      <c r="U1926" t="s">
        <v>5462</v>
      </c>
      <c r="V1926">
        <v>548278</v>
      </c>
    </row>
    <row r="1927" spans="19:22">
      <c r="S1927" t="str">
        <f>IF(ISNUMBER(SEARCH(ZAKL_DATA!$B$18,FU!$U1927)),U1927,"")</f>
        <v/>
      </c>
      <c r="T1927" t="str">
        <f t="array" ref="T1927">IFERROR(INDEX($S$3:$S$6255,SMALL(IF(ISNUMBER(SEARCH("",$S$3:$S$6255)),ROW($S$1:$S$6253),""),ROW(S1925))),"")</f>
        <v/>
      </c>
      <c r="U1927" t="s">
        <v>5463</v>
      </c>
      <c r="V1927">
        <v>548286</v>
      </c>
    </row>
    <row r="1928" spans="19:22">
      <c r="S1928" t="str">
        <f>IF(ISNUMBER(SEARCH(ZAKL_DATA!$B$18,FU!$U1928)),U1928,"")</f>
        <v/>
      </c>
      <c r="T1928" t="str">
        <f t="array" ref="T1928">IFERROR(INDEX($S$3:$S$6255,SMALL(IF(ISNUMBER(SEARCH("",$S$3:$S$6255)),ROW($S$1:$S$6253),""),ROW(S1926))),"")</f>
        <v/>
      </c>
      <c r="U1928" t="s">
        <v>5464</v>
      </c>
      <c r="V1928">
        <v>548308</v>
      </c>
    </row>
    <row r="1929" spans="19:22">
      <c r="S1929" t="str">
        <f>IF(ISNUMBER(SEARCH(ZAKL_DATA!$B$18,FU!$U1929)),U1929,"")</f>
        <v/>
      </c>
      <c r="T1929" t="str">
        <f t="array" ref="T1929">IFERROR(INDEX($S$3:$S$6255,SMALL(IF(ISNUMBER(SEARCH("",$S$3:$S$6255)),ROW($S$1:$S$6253),""),ROW(S1927))),"")</f>
        <v/>
      </c>
      <c r="U1929" t="s">
        <v>5464</v>
      </c>
      <c r="V1929">
        <v>548316</v>
      </c>
    </row>
    <row r="1930" spans="19:22">
      <c r="S1930" t="str">
        <f>IF(ISNUMBER(SEARCH(ZAKL_DATA!$B$18,FU!$U1930)),U1930,"")</f>
        <v/>
      </c>
      <c r="T1930" t="str">
        <f t="array" ref="T1930">IFERROR(INDEX($S$3:$S$6255,SMALL(IF(ISNUMBER(SEARCH("",$S$3:$S$6255)),ROW($S$1:$S$6253),""),ROW(S1928))),"")</f>
        <v/>
      </c>
      <c r="U1930" t="s">
        <v>5465</v>
      </c>
      <c r="V1930">
        <v>548324</v>
      </c>
    </row>
    <row r="1931" spans="19:22">
      <c r="S1931" t="str">
        <f>IF(ISNUMBER(SEARCH(ZAKL_DATA!$B$18,FU!$U1931)),U1931,"")</f>
        <v/>
      </c>
      <c r="T1931" t="str">
        <f t="array" ref="T1931">IFERROR(INDEX($S$3:$S$6255,SMALL(IF(ISNUMBER(SEARCH("",$S$3:$S$6255)),ROW($S$1:$S$6253),""),ROW(S1929))),"")</f>
        <v/>
      </c>
      <c r="U1931" t="s">
        <v>5466</v>
      </c>
      <c r="V1931">
        <v>548332</v>
      </c>
    </row>
    <row r="1932" spans="19:22">
      <c r="S1932" t="str">
        <f>IF(ISNUMBER(SEARCH(ZAKL_DATA!$B$18,FU!$U1932)),U1932,"")</f>
        <v/>
      </c>
      <c r="T1932" t="str">
        <f t="array" ref="T1932">IFERROR(INDEX($S$3:$S$6255,SMALL(IF(ISNUMBER(SEARCH("",$S$3:$S$6255)),ROW($S$1:$S$6253),""),ROW(S1930))),"")</f>
        <v/>
      </c>
      <c r="U1932" t="s">
        <v>5467</v>
      </c>
      <c r="V1932">
        <v>548341</v>
      </c>
    </row>
    <row r="1933" spans="19:22">
      <c r="S1933" t="str">
        <f>IF(ISNUMBER(SEARCH(ZAKL_DATA!$B$18,FU!$U1933)),U1933,"")</f>
        <v/>
      </c>
      <c r="T1933" t="str">
        <f t="array" ref="T1933">IFERROR(INDEX($S$3:$S$6255,SMALL(IF(ISNUMBER(SEARCH("",$S$3:$S$6255)),ROW($S$1:$S$6253),""),ROW(S1931))),"")</f>
        <v/>
      </c>
      <c r="U1933" t="s">
        <v>5468</v>
      </c>
      <c r="V1933">
        <v>548359</v>
      </c>
    </row>
    <row r="1934" spans="19:22">
      <c r="S1934" t="str">
        <f>IF(ISNUMBER(SEARCH(ZAKL_DATA!$B$18,FU!$U1934)),U1934,"")</f>
        <v/>
      </c>
      <c r="T1934" t="str">
        <f t="array" ref="T1934">IFERROR(INDEX($S$3:$S$6255,SMALL(IF(ISNUMBER(SEARCH("",$S$3:$S$6255)),ROW($S$1:$S$6253),""),ROW(S1932))),"")</f>
        <v/>
      </c>
      <c r="U1934" t="s">
        <v>5469</v>
      </c>
      <c r="V1934">
        <v>548367</v>
      </c>
    </row>
    <row r="1935" spans="19:22">
      <c r="S1935" t="str">
        <f>IF(ISNUMBER(SEARCH(ZAKL_DATA!$B$18,FU!$U1935)),U1935,"")</f>
        <v/>
      </c>
      <c r="T1935" t="str">
        <f t="array" ref="T1935">IFERROR(INDEX($S$3:$S$6255,SMALL(IF(ISNUMBER(SEARCH("",$S$3:$S$6255)),ROW($S$1:$S$6253),""),ROW(S1933))),"")</f>
        <v/>
      </c>
      <c r="U1935" t="s">
        <v>5470</v>
      </c>
      <c r="V1935">
        <v>548375</v>
      </c>
    </row>
    <row r="1936" spans="19:22">
      <c r="S1936" t="str">
        <f>IF(ISNUMBER(SEARCH(ZAKL_DATA!$B$18,FU!$U1936)),U1936,"")</f>
        <v/>
      </c>
      <c r="T1936" t="str">
        <f t="array" ref="T1936">IFERROR(INDEX($S$3:$S$6255,SMALL(IF(ISNUMBER(SEARCH("",$S$3:$S$6255)),ROW($S$1:$S$6253),""),ROW(S1934))),"")</f>
        <v/>
      </c>
      <c r="U1936" t="s">
        <v>5471</v>
      </c>
      <c r="V1936">
        <v>548383</v>
      </c>
    </row>
    <row r="1937" spans="19:22">
      <c r="S1937" t="str">
        <f>IF(ISNUMBER(SEARCH(ZAKL_DATA!$B$18,FU!$U1937)),U1937,"")</f>
        <v/>
      </c>
      <c r="T1937" t="str">
        <f t="array" ref="T1937">IFERROR(INDEX($S$3:$S$6255,SMALL(IF(ISNUMBER(SEARCH("",$S$3:$S$6255)),ROW($S$1:$S$6253),""),ROW(S1935))),"")</f>
        <v/>
      </c>
      <c r="U1937" t="s">
        <v>5471</v>
      </c>
      <c r="V1937">
        <v>548391</v>
      </c>
    </row>
    <row r="1938" spans="19:22">
      <c r="S1938" t="str">
        <f>IF(ISNUMBER(SEARCH(ZAKL_DATA!$B$18,FU!$U1938)),U1938,"")</f>
        <v/>
      </c>
      <c r="T1938" t="str">
        <f t="array" ref="T1938">IFERROR(INDEX($S$3:$S$6255,SMALL(IF(ISNUMBER(SEARCH("",$S$3:$S$6255)),ROW($S$1:$S$6253),""),ROW(S1936))),"")</f>
        <v/>
      </c>
      <c r="U1938" t="s">
        <v>5471</v>
      </c>
      <c r="V1938">
        <v>548405</v>
      </c>
    </row>
    <row r="1939" spans="19:22">
      <c r="S1939" t="str">
        <f>IF(ISNUMBER(SEARCH(ZAKL_DATA!$B$18,FU!$U1939)),U1939,"")</f>
        <v/>
      </c>
      <c r="T1939" t="str">
        <f t="array" ref="T1939">IFERROR(INDEX($S$3:$S$6255,SMALL(IF(ISNUMBER(SEARCH("",$S$3:$S$6255)),ROW($S$1:$S$6253),""),ROW(S1937))),"")</f>
        <v/>
      </c>
      <c r="U1939" t="s">
        <v>5472</v>
      </c>
      <c r="V1939">
        <v>548413</v>
      </c>
    </row>
    <row r="1940" spans="19:22">
      <c r="S1940" t="str">
        <f>IF(ISNUMBER(SEARCH(ZAKL_DATA!$B$18,FU!$U1940)),U1940,"")</f>
        <v/>
      </c>
      <c r="T1940" t="str">
        <f t="array" ref="T1940">IFERROR(INDEX($S$3:$S$6255,SMALL(IF(ISNUMBER(SEARCH("",$S$3:$S$6255)),ROW($S$1:$S$6253),""),ROW(S1938))),"")</f>
        <v/>
      </c>
      <c r="U1940" t="s">
        <v>5473</v>
      </c>
      <c r="V1940">
        <v>548421</v>
      </c>
    </row>
    <row r="1941" spans="19:22">
      <c r="S1941" t="str">
        <f>IF(ISNUMBER(SEARCH(ZAKL_DATA!$B$18,FU!$U1941)),U1941,"")</f>
        <v/>
      </c>
      <c r="T1941" t="str">
        <f t="array" ref="T1941">IFERROR(INDEX($S$3:$S$6255,SMALL(IF(ISNUMBER(SEARCH("",$S$3:$S$6255)),ROW($S$1:$S$6253),""),ROW(S1939))),"")</f>
        <v/>
      </c>
      <c r="U1941" t="s">
        <v>5474</v>
      </c>
      <c r="V1941">
        <v>548430</v>
      </c>
    </row>
    <row r="1942" spans="19:22">
      <c r="S1942" t="str">
        <f>IF(ISNUMBER(SEARCH(ZAKL_DATA!$B$18,FU!$U1942)),U1942,"")</f>
        <v/>
      </c>
      <c r="T1942" t="str">
        <f t="array" ref="T1942">IFERROR(INDEX($S$3:$S$6255,SMALL(IF(ISNUMBER(SEARCH("",$S$3:$S$6255)),ROW($S$1:$S$6253),""),ROW(S1940))),"")</f>
        <v/>
      </c>
      <c r="U1942" t="s">
        <v>5475</v>
      </c>
      <c r="V1942">
        <v>548448</v>
      </c>
    </row>
    <row r="1943" spans="19:22">
      <c r="S1943" t="str">
        <f>IF(ISNUMBER(SEARCH(ZAKL_DATA!$B$18,FU!$U1943)),U1943,"")</f>
        <v/>
      </c>
      <c r="T1943" t="str">
        <f t="array" ref="T1943">IFERROR(INDEX($S$3:$S$6255,SMALL(IF(ISNUMBER(SEARCH("",$S$3:$S$6255)),ROW($S$1:$S$6253),""),ROW(S1941))),"")</f>
        <v/>
      </c>
      <c r="U1943" t="s">
        <v>5476</v>
      </c>
      <c r="V1943">
        <v>548456</v>
      </c>
    </row>
    <row r="1944" spans="19:22">
      <c r="S1944" t="str">
        <f>IF(ISNUMBER(SEARCH(ZAKL_DATA!$B$18,FU!$U1944)),U1944,"")</f>
        <v/>
      </c>
      <c r="T1944" t="str">
        <f t="array" ref="T1944">IFERROR(INDEX($S$3:$S$6255,SMALL(IF(ISNUMBER(SEARCH("",$S$3:$S$6255)),ROW($S$1:$S$6253),""),ROW(S1942))),"")</f>
        <v/>
      </c>
      <c r="U1944" t="s">
        <v>5477</v>
      </c>
      <c r="V1944">
        <v>548464</v>
      </c>
    </row>
    <row r="1945" spans="19:22">
      <c r="S1945" t="str">
        <f>IF(ISNUMBER(SEARCH(ZAKL_DATA!$B$18,FU!$U1945)),U1945,"")</f>
        <v/>
      </c>
      <c r="T1945" t="str">
        <f t="array" ref="T1945">IFERROR(INDEX($S$3:$S$6255,SMALL(IF(ISNUMBER(SEARCH("",$S$3:$S$6255)),ROW($S$1:$S$6253),""),ROW(S1943))),"")</f>
        <v/>
      </c>
      <c r="U1945" t="s">
        <v>5477</v>
      </c>
      <c r="V1945">
        <v>548472</v>
      </c>
    </row>
    <row r="1946" spans="19:22">
      <c r="S1946" t="str">
        <f>IF(ISNUMBER(SEARCH(ZAKL_DATA!$B$18,FU!$U1946)),U1946,"")</f>
        <v/>
      </c>
      <c r="T1946" t="str">
        <f t="array" ref="T1946">IFERROR(INDEX($S$3:$S$6255,SMALL(IF(ISNUMBER(SEARCH("",$S$3:$S$6255)),ROW($S$1:$S$6253),""),ROW(S1944))),"")</f>
        <v/>
      </c>
      <c r="U1946" t="s">
        <v>5477</v>
      </c>
      <c r="V1946">
        <v>548481</v>
      </c>
    </row>
    <row r="1947" spans="19:22">
      <c r="S1947" t="str">
        <f>IF(ISNUMBER(SEARCH(ZAKL_DATA!$B$18,FU!$U1947)),U1947,"")</f>
        <v/>
      </c>
      <c r="T1947" t="str">
        <f t="array" ref="T1947">IFERROR(INDEX($S$3:$S$6255,SMALL(IF(ISNUMBER(SEARCH("",$S$3:$S$6255)),ROW($S$1:$S$6253),""),ROW(S1945))),"")</f>
        <v/>
      </c>
      <c r="U1947" t="s">
        <v>5478</v>
      </c>
      <c r="V1947">
        <v>548499</v>
      </c>
    </row>
    <row r="1948" spans="19:22">
      <c r="S1948" t="str">
        <f>IF(ISNUMBER(SEARCH(ZAKL_DATA!$B$18,FU!$U1948)),U1948,"")</f>
        <v/>
      </c>
      <c r="T1948" t="str">
        <f t="array" ref="T1948">IFERROR(INDEX($S$3:$S$6255,SMALL(IF(ISNUMBER(SEARCH("",$S$3:$S$6255)),ROW($S$1:$S$6253),""),ROW(S1946))),"")</f>
        <v/>
      </c>
      <c r="U1948" t="s">
        <v>5479</v>
      </c>
      <c r="V1948">
        <v>548502</v>
      </c>
    </row>
    <row r="1949" spans="19:22">
      <c r="S1949" t="str">
        <f>IF(ISNUMBER(SEARCH(ZAKL_DATA!$B$18,FU!$U1949)),U1949,"")</f>
        <v/>
      </c>
      <c r="T1949" t="str">
        <f t="array" ref="T1949">IFERROR(INDEX($S$3:$S$6255,SMALL(IF(ISNUMBER(SEARCH("",$S$3:$S$6255)),ROW($S$1:$S$6253),""),ROW(S1947))),"")</f>
        <v/>
      </c>
      <c r="U1949" t="s">
        <v>5480</v>
      </c>
      <c r="V1949">
        <v>548511</v>
      </c>
    </row>
    <row r="1950" spans="19:22">
      <c r="S1950" t="str">
        <f>IF(ISNUMBER(SEARCH(ZAKL_DATA!$B$18,FU!$U1950)),U1950,"")</f>
        <v/>
      </c>
      <c r="T1950" t="str">
        <f t="array" ref="T1950">IFERROR(INDEX($S$3:$S$6255,SMALL(IF(ISNUMBER(SEARCH("",$S$3:$S$6255)),ROW($S$1:$S$6253),""),ROW(S1948))),"")</f>
        <v/>
      </c>
      <c r="U1950" t="s">
        <v>5481</v>
      </c>
      <c r="V1950">
        <v>548529</v>
      </c>
    </row>
    <row r="1951" spans="19:22">
      <c r="S1951" t="str">
        <f>IF(ISNUMBER(SEARCH(ZAKL_DATA!$B$18,FU!$U1951)),U1951,"")</f>
        <v/>
      </c>
      <c r="T1951" t="str">
        <f t="array" ref="T1951">IFERROR(INDEX($S$3:$S$6255,SMALL(IF(ISNUMBER(SEARCH("",$S$3:$S$6255)),ROW($S$1:$S$6253),""),ROW(S1949))),"")</f>
        <v/>
      </c>
      <c r="U1951" t="s">
        <v>5481</v>
      </c>
      <c r="V1951">
        <v>548537</v>
      </c>
    </row>
    <row r="1952" spans="19:22">
      <c r="S1952" t="str">
        <f>IF(ISNUMBER(SEARCH(ZAKL_DATA!$B$18,FU!$U1952)),U1952,"")</f>
        <v/>
      </c>
      <c r="T1952" t="str">
        <f t="array" ref="T1952">IFERROR(INDEX($S$3:$S$6255,SMALL(IF(ISNUMBER(SEARCH("",$S$3:$S$6255)),ROW($S$1:$S$6253),""),ROW(S1950))),"")</f>
        <v/>
      </c>
      <c r="U1952" t="s">
        <v>5481</v>
      </c>
      <c r="V1952">
        <v>548545</v>
      </c>
    </row>
    <row r="1953" spans="19:22">
      <c r="S1953" t="str">
        <f>IF(ISNUMBER(SEARCH(ZAKL_DATA!$B$18,FU!$U1953)),U1953,"")</f>
        <v/>
      </c>
      <c r="T1953" t="str">
        <f t="array" ref="T1953">IFERROR(INDEX($S$3:$S$6255,SMALL(IF(ISNUMBER(SEARCH("",$S$3:$S$6255)),ROW($S$1:$S$6253),""),ROW(S1951))),"")</f>
        <v/>
      </c>
      <c r="U1953" t="s">
        <v>5482</v>
      </c>
      <c r="V1953">
        <v>548553</v>
      </c>
    </row>
    <row r="1954" spans="19:22">
      <c r="S1954" t="str">
        <f>IF(ISNUMBER(SEARCH(ZAKL_DATA!$B$18,FU!$U1954)),U1954,"")</f>
        <v/>
      </c>
      <c r="T1954" t="str">
        <f t="array" ref="T1954">IFERROR(INDEX($S$3:$S$6255,SMALL(IF(ISNUMBER(SEARCH("",$S$3:$S$6255)),ROW($S$1:$S$6253),""),ROW(S1952))),"")</f>
        <v/>
      </c>
      <c r="U1954" t="s">
        <v>5483</v>
      </c>
      <c r="V1954">
        <v>548561</v>
      </c>
    </row>
    <row r="1955" spans="19:22">
      <c r="S1955" t="str">
        <f>IF(ISNUMBER(SEARCH(ZAKL_DATA!$B$18,FU!$U1955)),U1955,"")</f>
        <v/>
      </c>
      <c r="T1955" t="str">
        <f t="array" ref="T1955">IFERROR(INDEX($S$3:$S$6255,SMALL(IF(ISNUMBER(SEARCH("",$S$3:$S$6255)),ROW($S$1:$S$6253),""),ROW(S1953))),"")</f>
        <v/>
      </c>
      <c r="U1955" t="s">
        <v>5484</v>
      </c>
      <c r="V1955">
        <v>548570</v>
      </c>
    </row>
    <row r="1956" spans="19:22">
      <c r="S1956" t="str">
        <f>IF(ISNUMBER(SEARCH(ZAKL_DATA!$B$18,FU!$U1956)),U1956,"")</f>
        <v/>
      </c>
      <c r="T1956" t="str">
        <f t="array" ref="T1956">IFERROR(INDEX($S$3:$S$6255,SMALL(IF(ISNUMBER(SEARCH("",$S$3:$S$6255)),ROW($S$1:$S$6253),""),ROW(S1954))),"")</f>
        <v/>
      </c>
      <c r="U1956" t="s">
        <v>5484</v>
      </c>
      <c r="V1956">
        <v>548588</v>
      </c>
    </row>
    <row r="1957" spans="19:22">
      <c r="S1957" t="str">
        <f>IF(ISNUMBER(SEARCH(ZAKL_DATA!$B$18,FU!$U1957)),U1957,"")</f>
        <v/>
      </c>
      <c r="T1957" t="str">
        <f t="array" ref="T1957">IFERROR(INDEX($S$3:$S$6255,SMALL(IF(ISNUMBER(SEARCH("",$S$3:$S$6255)),ROW($S$1:$S$6253),""),ROW(S1955))),"")</f>
        <v/>
      </c>
      <c r="U1957" t="s">
        <v>5485</v>
      </c>
      <c r="V1957">
        <v>548596</v>
      </c>
    </row>
    <row r="1958" spans="19:22">
      <c r="S1958" t="str">
        <f>IF(ISNUMBER(SEARCH(ZAKL_DATA!$B$18,FU!$U1958)),U1958,"")</f>
        <v/>
      </c>
      <c r="T1958" t="str">
        <f t="array" ref="T1958">IFERROR(INDEX($S$3:$S$6255,SMALL(IF(ISNUMBER(SEARCH("",$S$3:$S$6255)),ROW($S$1:$S$6253),""),ROW(S1956))),"")</f>
        <v/>
      </c>
      <c r="U1958" t="s">
        <v>5486</v>
      </c>
      <c r="V1958">
        <v>548600</v>
      </c>
    </row>
    <row r="1959" spans="19:22">
      <c r="S1959" t="str">
        <f>IF(ISNUMBER(SEARCH(ZAKL_DATA!$B$18,FU!$U1959)),U1959,"")</f>
        <v/>
      </c>
      <c r="T1959" t="str">
        <f t="array" ref="T1959">IFERROR(INDEX($S$3:$S$6255,SMALL(IF(ISNUMBER(SEARCH("",$S$3:$S$6255)),ROW($S$1:$S$6253),""),ROW(S1957))),"")</f>
        <v/>
      </c>
      <c r="U1959" t="s">
        <v>5487</v>
      </c>
      <c r="V1959">
        <v>548618</v>
      </c>
    </row>
    <row r="1960" spans="19:22">
      <c r="S1960" t="str">
        <f>IF(ISNUMBER(SEARCH(ZAKL_DATA!$B$18,FU!$U1960)),U1960,"")</f>
        <v/>
      </c>
      <c r="T1960" t="str">
        <f t="array" ref="T1960">IFERROR(INDEX($S$3:$S$6255,SMALL(IF(ISNUMBER(SEARCH("",$S$3:$S$6255)),ROW($S$1:$S$6253),""),ROW(S1958))),"")</f>
        <v/>
      </c>
      <c r="U1960" t="s">
        <v>5488</v>
      </c>
      <c r="V1960">
        <v>548626</v>
      </c>
    </row>
    <row r="1961" spans="19:22">
      <c r="S1961" t="str">
        <f>IF(ISNUMBER(SEARCH(ZAKL_DATA!$B$18,FU!$U1961)),U1961,"")</f>
        <v/>
      </c>
      <c r="T1961" t="str">
        <f t="array" ref="T1961">IFERROR(INDEX($S$3:$S$6255,SMALL(IF(ISNUMBER(SEARCH("",$S$3:$S$6255)),ROW($S$1:$S$6253),""),ROW(S1959))),"")</f>
        <v/>
      </c>
      <c r="U1961" t="s">
        <v>5489</v>
      </c>
      <c r="V1961">
        <v>548634</v>
      </c>
    </row>
    <row r="1962" spans="19:22">
      <c r="S1962" t="str">
        <f>IF(ISNUMBER(SEARCH(ZAKL_DATA!$B$18,FU!$U1962)),U1962,"")</f>
        <v/>
      </c>
      <c r="T1962" t="str">
        <f t="array" ref="T1962">IFERROR(INDEX($S$3:$S$6255,SMALL(IF(ISNUMBER(SEARCH("",$S$3:$S$6255)),ROW($S$1:$S$6253),""),ROW(S1960))),"")</f>
        <v/>
      </c>
      <c r="U1962" t="s">
        <v>5489</v>
      </c>
      <c r="V1962">
        <v>548642</v>
      </c>
    </row>
    <row r="1963" spans="19:22">
      <c r="S1963" t="str">
        <f>IF(ISNUMBER(SEARCH(ZAKL_DATA!$B$18,FU!$U1963)),U1963,"")</f>
        <v/>
      </c>
      <c r="T1963" t="str">
        <f t="array" ref="T1963">IFERROR(INDEX($S$3:$S$6255,SMALL(IF(ISNUMBER(SEARCH("",$S$3:$S$6255)),ROW($S$1:$S$6253),""),ROW(S1961))),"")</f>
        <v/>
      </c>
      <c r="U1963" t="s">
        <v>5489</v>
      </c>
      <c r="V1963">
        <v>548651</v>
      </c>
    </row>
    <row r="1964" spans="19:22">
      <c r="S1964" t="str">
        <f>IF(ISNUMBER(SEARCH(ZAKL_DATA!$B$18,FU!$U1964)),U1964,"")</f>
        <v/>
      </c>
      <c r="T1964" t="str">
        <f t="array" ref="T1964">IFERROR(INDEX($S$3:$S$6255,SMALL(IF(ISNUMBER(SEARCH("",$S$3:$S$6255)),ROW($S$1:$S$6253),""),ROW(S1962))),"")</f>
        <v/>
      </c>
      <c r="U1964" t="s">
        <v>5489</v>
      </c>
      <c r="V1964">
        <v>548669</v>
      </c>
    </row>
    <row r="1965" spans="19:22">
      <c r="S1965" t="str">
        <f>IF(ISNUMBER(SEARCH(ZAKL_DATA!$B$18,FU!$U1965)),U1965,"")</f>
        <v/>
      </c>
      <c r="T1965" t="str">
        <f t="array" ref="T1965">IFERROR(INDEX($S$3:$S$6255,SMALL(IF(ISNUMBER(SEARCH("",$S$3:$S$6255)),ROW($S$1:$S$6253),""),ROW(S1963))),"")</f>
        <v/>
      </c>
      <c r="U1965" t="s">
        <v>5490</v>
      </c>
      <c r="V1965">
        <v>548677</v>
      </c>
    </row>
    <row r="1966" spans="19:22">
      <c r="S1966" t="str">
        <f>IF(ISNUMBER(SEARCH(ZAKL_DATA!$B$18,FU!$U1966)),U1966,"")</f>
        <v/>
      </c>
      <c r="T1966" t="str">
        <f t="array" ref="T1966">IFERROR(INDEX($S$3:$S$6255,SMALL(IF(ISNUMBER(SEARCH("",$S$3:$S$6255)),ROW($S$1:$S$6253),""),ROW(S1964))),"")</f>
        <v/>
      </c>
      <c r="U1966" t="s">
        <v>5491</v>
      </c>
      <c r="V1966">
        <v>548685</v>
      </c>
    </row>
    <row r="1967" spans="19:22">
      <c r="S1967" t="str">
        <f>IF(ISNUMBER(SEARCH(ZAKL_DATA!$B$18,FU!$U1967)),U1967,"")</f>
        <v/>
      </c>
      <c r="T1967" t="str">
        <f t="array" ref="T1967">IFERROR(INDEX($S$3:$S$6255,SMALL(IF(ISNUMBER(SEARCH("",$S$3:$S$6255)),ROW($S$1:$S$6253),""),ROW(S1965))),"")</f>
        <v/>
      </c>
      <c r="U1967" t="s">
        <v>5492</v>
      </c>
      <c r="V1967">
        <v>548693</v>
      </c>
    </row>
    <row r="1968" spans="19:22">
      <c r="S1968" t="str">
        <f>IF(ISNUMBER(SEARCH(ZAKL_DATA!$B$18,FU!$U1968)),U1968,"")</f>
        <v/>
      </c>
      <c r="T1968" t="str">
        <f t="array" ref="T1968">IFERROR(INDEX($S$3:$S$6255,SMALL(IF(ISNUMBER(SEARCH("",$S$3:$S$6255)),ROW($S$1:$S$6253),""),ROW(S1966))),"")</f>
        <v/>
      </c>
      <c r="U1968" t="s">
        <v>5493</v>
      </c>
      <c r="V1968">
        <v>548707</v>
      </c>
    </row>
    <row r="1969" spans="19:22">
      <c r="S1969" t="str">
        <f>IF(ISNUMBER(SEARCH(ZAKL_DATA!$B$18,FU!$U1969)),U1969,"")</f>
        <v/>
      </c>
      <c r="T1969" t="str">
        <f t="array" ref="T1969">IFERROR(INDEX($S$3:$S$6255,SMALL(IF(ISNUMBER(SEARCH("",$S$3:$S$6255)),ROW($S$1:$S$6253),""),ROW(S1967))),"")</f>
        <v/>
      </c>
      <c r="U1969" t="s">
        <v>5494</v>
      </c>
      <c r="V1969">
        <v>548715</v>
      </c>
    </row>
    <row r="1970" spans="19:22">
      <c r="S1970" t="str">
        <f>IF(ISNUMBER(SEARCH(ZAKL_DATA!$B$18,FU!$U1970)),U1970,"")</f>
        <v/>
      </c>
      <c r="T1970" t="str">
        <f t="array" ref="T1970">IFERROR(INDEX($S$3:$S$6255,SMALL(IF(ISNUMBER(SEARCH("",$S$3:$S$6255)),ROW($S$1:$S$6253),""),ROW(S1968))),"")</f>
        <v/>
      </c>
      <c r="U1970" t="s">
        <v>5495</v>
      </c>
      <c r="V1970">
        <v>548723</v>
      </c>
    </row>
    <row r="1971" spans="19:22">
      <c r="S1971" t="str">
        <f>IF(ISNUMBER(SEARCH(ZAKL_DATA!$B$18,FU!$U1971)),U1971,"")</f>
        <v/>
      </c>
      <c r="T1971" t="str">
        <f t="array" ref="T1971">IFERROR(INDEX($S$3:$S$6255,SMALL(IF(ISNUMBER(SEARCH("",$S$3:$S$6255)),ROW($S$1:$S$6253),""),ROW(S1969))),"")</f>
        <v/>
      </c>
      <c r="U1971" t="s">
        <v>5496</v>
      </c>
      <c r="V1971">
        <v>548731</v>
      </c>
    </row>
    <row r="1972" spans="19:22">
      <c r="S1972" t="str">
        <f>IF(ISNUMBER(SEARCH(ZAKL_DATA!$B$18,FU!$U1972)),U1972,"")</f>
        <v/>
      </c>
      <c r="T1972" t="str">
        <f t="array" ref="T1972">IFERROR(INDEX($S$3:$S$6255,SMALL(IF(ISNUMBER(SEARCH("",$S$3:$S$6255)),ROW($S$1:$S$6253),""),ROW(S1970))),"")</f>
        <v/>
      </c>
      <c r="U1972" t="s">
        <v>5497</v>
      </c>
      <c r="V1972">
        <v>548740</v>
      </c>
    </row>
    <row r="1973" spans="19:22">
      <c r="S1973" t="str">
        <f>IF(ISNUMBER(SEARCH(ZAKL_DATA!$B$18,FU!$U1973)),U1973,"")</f>
        <v/>
      </c>
      <c r="T1973" t="str">
        <f t="array" ref="T1973">IFERROR(INDEX($S$3:$S$6255,SMALL(IF(ISNUMBER(SEARCH("",$S$3:$S$6255)),ROW($S$1:$S$6253),""),ROW(S1971))),"")</f>
        <v/>
      </c>
      <c r="U1973" t="s">
        <v>5497</v>
      </c>
      <c r="V1973">
        <v>548758</v>
      </c>
    </row>
    <row r="1974" spans="19:22">
      <c r="S1974" t="str">
        <f>IF(ISNUMBER(SEARCH(ZAKL_DATA!$B$18,FU!$U1974)),U1974,"")</f>
        <v/>
      </c>
      <c r="T1974" t="str">
        <f t="array" ref="T1974">IFERROR(INDEX($S$3:$S$6255,SMALL(IF(ISNUMBER(SEARCH("",$S$3:$S$6255)),ROW($S$1:$S$6253),""),ROW(S1972))),"")</f>
        <v/>
      </c>
      <c r="U1974" t="s">
        <v>5498</v>
      </c>
      <c r="V1974">
        <v>548766</v>
      </c>
    </row>
    <row r="1975" spans="19:22">
      <c r="S1975" t="str">
        <f>IF(ISNUMBER(SEARCH(ZAKL_DATA!$B$18,FU!$U1975)),U1975,"")</f>
        <v/>
      </c>
      <c r="T1975" t="str">
        <f t="array" ref="T1975">IFERROR(INDEX($S$3:$S$6255,SMALL(IF(ISNUMBER(SEARCH("",$S$3:$S$6255)),ROW($S$1:$S$6253),""),ROW(S1973))),"")</f>
        <v/>
      </c>
      <c r="U1975" t="s">
        <v>5499</v>
      </c>
      <c r="V1975">
        <v>548774</v>
      </c>
    </row>
    <row r="1976" spans="19:22">
      <c r="S1976" t="str">
        <f>IF(ISNUMBER(SEARCH(ZAKL_DATA!$B$18,FU!$U1976)),U1976,"")</f>
        <v/>
      </c>
      <c r="T1976" t="str">
        <f t="array" ref="T1976">IFERROR(INDEX($S$3:$S$6255,SMALL(IF(ISNUMBER(SEARCH("",$S$3:$S$6255)),ROW($S$1:$S$6253),""),ROW(S1974))),"")</f>
        <v/>
      </c>
      <c r="U1976" t="s">
        <v>5500</v>
      </c>
      <c r="V1976">
        <v>548782</v>
      </c>
    </row>
    <row r="1977" spans="19:22">
      <c r="S1977" t="str">
        <f>IF(ISNUMBER(SEARCH(ZAKL_DATA!$B$18,FU!$U1977)),U1977,"")</f>
        <v/>
      </c>
      <c r="T1977" t="str">
        <f t="array" ref="T1977">IFERROR(INDEX($S$3:$S$6255,SMALL(IF(ISNUMBER(SEARCH("",$S$3:$S$6255)),ROW($S$1:$S$6253),""),ROW(S1975))),"")</f>
        <v/>
      </c>
      <c r="U1977" t="s">
        <v>5500</v>
      </c>
      <c r="V1977">
        <v>548791</v>
      </c>
    </row>
    <row r="1978" spans="19:22">
      <c r="S1978" t="str">
        <f>IF(ISNUMBER(SEARCH(ZAKL_DATA!$B$18,FU!$U1978)),U1978,"")</f>
        <v/>
      </c>
      <c r="T1978" t="str">
        <f t="array" ref="T1978">IFERROR(INDEX($S$3:$S$6255,SMALL(IF(ISNUMBER(SEARCH("",$S$3:$S$6255)),ROW($S$1:$S$6253),""),ROW(S1976))),"")</f>
        <v/>
      </c>
      <c r="U1978" t="s">
        <v>5501</v>
      </c>
      <c r="V1978">
        <v>548804</v>
      </c>
    </row>
    <row r="1979" spans="19:22">
      <c r="S1979" t="str">
        <f>IF(ISNUMBER(SEARCH(ZAKL_DATA!$B$18,FU!$U1979)),U1979,"")</f>
        <v/>
      </c>
      <c r="T1979" t="str">
        <f t="array" ref="T1979">IFERROR(INDEX($S$3:$S$6255,SMALL(IF(ISNUMBER(SEARCH("",$S$3:$S$6255)),ROW($S$1:$S$6253),""),ROW(S1977))),"")</f>
        <v/>
      </c>
      <c r="U1979" t="s">
        <v>5502</v>
      </c>
      <c r="V1979">
        <v>548812</v>
      </c>
    </row>
    <row r="1980" spans="19:22">
      <c r="S1980" t="str">
        <f>IF(ISNUMBER(SEARCH(ZAKL_DATA!$B$18,FU!$U1980)),U1980,"")</f>
        <v/>
      </c>
      <c r="T1980" t="str">
        <f t="array" ref="T1980">IFERROR(INDEX($S$3:$S$6255,SMALL(IF(ISNUMBER(SEARCH("",$S$3:$S$6255)),ROW($S$1:$S$6253),""),ROW(S1978))),"")</f>
        <v/>
      </c>
      <c r="U1980" t="s">
        <v>5503</v>
      </c>
      <c r="V1980">
        <v>548821</v>
      </c>
    </row>
    <row r="1981" spans="19:22">
      <c r="S1981" t="str">
        <f>IF(ISNUMBER(SEARCH(ZAKL_DATA!$B$18,FU!$U1981)),U1981,"")</f>
        <v/>
      </c>
      <c r="T1981" t="str">
        <f t="array" ref="T1981">IFERROR(INDEX($S$3:$S$6255,SMALL(IF(ISNUMBER(SEARCH("",$S$3:$S$6255)),ROW($S$1:$S$6253),""),ROW(S1979))),"")</f>
        <v/>
      </c>
      <c r="U1981" t="s">
        <v>5503</v>
      </c>
      <c r="V1981">
        <v>548839</v>
      </c>
    </row>
    <row r="1982" spans="19:22">
      <c r="S1982" t="str">
        <f>IF(ISNUMBER(SEARCH(ZAKL_DATA!$B$18,FU!$U1982)),U1982,"")</f>
        <v/>
      </c>
      <c r="T1982" t="str">
        <f t="array" ref="T1982">IFERROR(INDEX($S$3:$S$6255,SMALL(IF(ISNUMBER(SEARCH("",$S$3:$S$6255)),ROW($S$1:$S$6253),""),ROW(S1980))),"")</f>
        <v/>
      </c>
      <c r="U1982" t="s">
        <v>5504</v>
      </c>
      <c r="V1982">
        <v>548847</v>
      </c>
    </row>
    <row r="1983" spans="19:22">
      <c r="S1983" t="str">
        <f>IF(ISNUMBER(SEARCH(ZAKL_DATA!$B$18,FU!$U1983)),U1983,"")</f>
        <v/>
      </c>
      <c r="T1983" t="str">
        <f t="array" ref="T1983">IFERROR(INDEX($S$3:$S$6255,SMALL(IF(ISNUMBER(SEARCH("",$S$3:$S$6255)),ROW($S$1:$S$6253),""),ROW(S1981))),"")</f>
        <v/>
      </c>
      <c r="U1983" t="s">
        <v>5505</v>
      </c>
      <c r="V1983">
        <v>548855</v>
      </c>
    </row>
    <row r="1984" spans="19:22">
      <c r="S1984" t="str">
        <f>IF(ISNUMBER(SEARCH(ZAKL_DATA!$B$18,FU!$U1984)),U1984,"")</f>
        <v/>
      </c>
      <c r="T1984" t="str">
        <f t="array" ref="T1984">IFERROR(INDEX($S$3:$S$6255,SMALL(IF(ISNUMBER(SEARCH("",$S$3:$S$6255)),ROW($S$1:$S$6253),""),ROW(S1982))),"")</f>
        <v/>
      </c>
      <c r="U1984" t="s">
        <v>5506</v>
      </c>
      <c r="V1984">
        <v>548863</v>
      </c>
    </row>
    <row r="1985" spans="19:22">
      <c r="S1985" t="str">
        <f>IF(ISNUMBER(SEARCH(ZAKL_DATA!$B$18,FU!$U1985)),U1985,"")</f>
        <v/>
      </c>
      <c r="T1985" t="str">
        <f t="array" ref="T1985">IFERROR(INDEX($S$3:$S$6255,SMALL(IF(ISNUMBER(SEARCH("",$S$3:$S$6255)),ROW($S$1:$S$6253),""),ROW(S1983))),"")</f>
        <v/>
      </c>
      <c r="U1985" t="s">
        <v>5507</v>
      </c>
      <c r="V1985">
        <v>548871</v>
      </c>
    </row>
    <row r="1986" spans="19:22">
      <c r="S1986" t="str">
        <f>IF(ISNUMBER(SEARCH(ZAKL_DATA!$B$18,FU!$U1986)),U1986,"")</f>
        <v/>
      </c>
      <c r="T1986" t="str">
        <f t="array" ref="T1986">IFERROR(INDEX($S$3:$S$6255,SMALL(IF(ISNUMBER(SEARCH("",$S$3:$S$6255)),ROW($S$1:$S$6253),""),ROW(S1984))),"")</f>
        <v/>
      </c>
      <c r="U1986" t="s">
        <v>5508</v>
      </c>
      <c r="V1986">
        <v>548880</v>
      </c>
    </row>
    <row r="1987" spans="19:22">
      <c r="S1987" t="str">
        <f>IF(ISNUMBER(SEARCH(ZAKL_DATA!$B$18,FU!$U1987)),U1987,"")</f>
        <v/>
      </c>
      <c r="T1987" t="str">
        <f t="array" ref="T1987">IFERROR(INDEX($S$3:$S$6255,SMALL(IF(ISNUMBER(SEARCH("",$S$3:$S$6255)),ROW($S$1:$S$6253),""),ROW(S1985))),"")</f>
        <v/>
      </c>
      <c r="U1987" t="s">
        <v>5509</v>
      </c>
      <c r="V1987">
        <v>548898</v>
      </c>
    </row>
    <row r="1988" spans="19:22">
      <c r="S1988" t="str">
        <f>IF(ISNUMBER(SEARCH(ZAKL_DATA!$B$18,FU!$U1988)),U1988,"")</f>
        <v/>
      </c>
      <c r="T1988" t="str">
        <f t="array" ref="T1988">IFERROR(INDEX($S$3:$S$6255,SMALL(IF(ISNUMBER(SEARCH("",$S$3:$S$6255)),ROW($S$1:$S$6253),""),ROW(S1986))),"")</f>
        <v/>
      </c>
      <c r="U1988" t="s">
        <v>5510</v>
      </c>
      <c r="V1988">
        <v>548901</v>
      </c>
    </row>
    <row r="1989" spans="19:22">
      <c r="S1989" t="str">
        <f>IF(ISNUMBER(SEARCH(ZAKL_DATA!$B$18,FU!$U1989)),U1989,"")</f>
        <v/>
      </c>
      <c r="T1989" t="str">
        <f t="array" ref="T1989">IFERROR(INDEX($S$3:$S$6255,SMALL(IF(ISNUMBER(SEARCH("",$S$3:$S$6255)),ROW($S$1:$S$6253),""),ROW(S1987))),"")</f>
        <v/>
      </c>
      <c r="U1989" t="s">
        <v>5511</v>
      </c>
      <c r="V1989">
        <v>548910</v>
      </c>
    </row>
    <row r="1990" spans="19:22">
      <c r="S1990" t="str">
        <f>IF(ISNUMBER(SEARCH(ZAKL_DATA!$B$18,FU!$U1990)),U1990,"")</f>
        <v/>
      </c>
      <c r="T1990" t="str">
        <f t="array" ref="T1990">IFERROR(INDEX($S$3:$S$6255,SMALL(IF(ISNUMBER(SEARCH("",$S$3:$S$6255)),ROW($S$1:$S$6253),""),ROW(S1988))),"")</f>
        <v/>
      </c>
      <c r="U1990" t="s">
        <v>5512</v>
      </c>
      <c r="V1990">
        <v>548928</v>
      </c>
    </row>
    <row r="1991" spans="19:22">
      <c r="S1991" t="str">
        <f>IF(ISNUMBER(SEARCH(ZAKL_DATA!$B$18,FU!$U1991)),U1991,"")</f>
        <v/>
      </c>
      <c r="T1991" t="str">
        <f t="array" ref="T1991">IFERROR(INDEX($S$3:$S$6255,SMALL(IF(ISNUMBER(SEARCH("",$S$3:$S$6255)),ROW($S$1:$S$6253),""),ROW(S1989))),"")</f>
        <v/>
      </c>
      <c r="U1991" t="s">
        <v>5513</v>
      </c>
      <c r="V1991">
        <v>548936</v>
      </c>
    </row>
    <row r="1992" spans="19:22">
      <c r="S1992" t="str">
        <f>IF(ISNUMBER(SEARCH(ZAKL_DATA!$B$18,FU!$U1992)),U1992,"")</f>
        <v/>
      </c>
      <c r="T1992" t="str">
        <f t="array" ref="T1992">IFERROR(INDEX($S$3:$S$6255,SMALL(IF(ISNUMBER(SEARCH("",$S$3:$S$6255)),ROW($S$1:$S$6253),""),ROW(S1990))),"")</f>
        <v/>
      </c>
      <c r="U1992" t="s">
        <v>5514</v>
      </c>
      <c r="V1992">
        <v>548944</v>
      </c>
    </row>
    <row r="1993" spans="19:22">
      <c r="S1993" t="str">
        <f>IF(ISNUMBER(SEARCH(ZAKL_DATA!$B$18,FU!$U1993)),U1993,"")</f>
        <v/>
      </c>
      <c r="T1993" t="str">
        <f t="array" ref="T1993">IFERROR(INDEX($S$3:$S$6255,SMALL(IF(ISNUMBER(SEARCH("",$S$3:$S$6255)),ROW($S$1:$S$6253),""),ROW(S1991))),"")</f>
        <v/>
      </c>
      <c r="U1993" t="s">
        <v>5514</v>
      </c>
      <c r="V1993">
        <v>548952</v>
      </c>
    </row>
    <row r="1994" spans="19:22">
      <c r="S1994" t="str">
        <f>IF(ISNUMBER(SEARCH(ZAKL_DATA!$B$18,FU!$U1994)),U1994,"")</f>
        <v/>
      </c>
      <c r="T1994" t="str">
        <f t="array" ref="T1994">IFERROR(INDEX($S$3:$S$6255,SMALL(IF(ISNUMBER(SEARCH("",$S$3:$S$6255)),ROW($S$1:$S$6253),""),ROW(S1992))),"")</f>
        <v/>
      </c>
      <c r="U1994" t="s">
        <v>5514</v>
      </c>
      <c r="V1994">
        <v>548961</v>
      </c>
    </row>
    <row r="1995" spans="19:22">
      <c r="S1995" t="str">
        <f>IF(ISNUMBER(SEARCH(ZAKL_DATA!$B$18,FU!$U1995)),U1995,"")</f>
        <v/>
      </c>
      <c r="T1995" t="str">
        <f t="array" ref="T1995">IFERROR(INDEX($S$3:$S$6255,SMALL(IF(ISNUMBER(SEARCH("",$S$3:$S$6255)),ROW($S$1:$S$6253),""),ROW(S1993))),"")</f>
        <v/>
      </c>
      <c r="U1995" t="s">
        <v>5515</v>
      </c>
      <c r="V1995">
        <v>548979</v>
      </c>
    </row>
    <row r="1996" spans="19:22">
      <c r="S1996" t="str">
        <f>IF(ISNUMBER(SEARCH(ZAKL_DATA!$B$18,FU!$U1996)),U1996,"")</f>
        <v/>
      </c>
      <c r="T1996" t="str">
        <f t="array" ref="T1996">IFERROR(INDEX($S$3:$S$6255,SMALL(IF(ISNUMBER(SEARCH("",$S$3:$S$6255)),ROW($S$1:$S$6253),""),ROW(S1994))),"")</f>
        <v/>
      </c>
      <c r="U1996" t="s">
        <v>5516</v>
      </c>
      <c r="V1996">
        <v>548987</v>
      </c>
    </row>
    <row r="1997" spans="19:22">
      <c r="S1997" t="str">
        <f>IF(ISNUMBER(SEARCH(ZAKL_DATA!$B$18,FU!$U1997)),U1997,"")</f>
        <v/>
      </c>
      <c r="T1997" t="str">
        <f t="array" ref="T1997">IFERROR(INDEX($S$3:$S$6255,SMALL(IF(ISNUMBER(SEARCH("",$S$3:$S$6255)),ROW($S$1:$S$6253),""),ROW(S1995))),"")</f>
        <v/>
      </c>
      <c r="U1997" t="s">
        <v>5517</v>
      </c>
      <c r="V1997">
        <v>548995</v>
      </c>
    </row>
    <row r="1998" spans="19:22">
      <c r="S1998" t="str">
        <f>IF(ISNUMBER(SEARCH(ZAKL_DATA!$B$18,FU!$U1998)),U1998,"")</f>
        <v/>
      </c>
      <c r="T1998" t="str">
        <f t="array" ref="T1998">IFERROR(INDEX($S$3:$S$6255,SMALL(IF(ISNUMBER(SEARCH("",$S$3:$S$6255)),ROW($S$1:$S$6253),""),ROW(S1996))),"")</f>
        <v/>
      </c>
      <c r="U1998" t="s">
        <v>5518</v>
      </c>
      <c r="V1998">
        <v>549002</v>
      </c>
    </row>
    <row r="1999" spans="19:22">
      <c r="S1999" t="str">
        <f>IF(ISNUMBER(SEARCH(ZAKL_DATA!$B$18,FU!$U1999)),U1999,"")</f>
        <v/>
      </c>
      <c r="T1999" t="str">
        <f t="array" ref="T1999">IFERROR(INDEX($S$3:$S$6255,SMALL(IF(ISNUMBER(SEARCH("",$S$3:$S$6255)),ROW($S$1:$S$6253),""),ROW(S1997))),"")</f>
        <v/>
      </c>
      <c r="U1999" t="s">
        <v>5519</v>
      </c>
      <c r="V1999">
        <v>549011</v>
      </c>
    </row>
    <row r="2000" spans="19:22">
      <c r="S2000" t="str">
        <f>IF(ISNUMBER(SEARCH(ZAKL_DATA!$B$18,FU!$U2000)),U2000,"")</f>
        <v/>
      </c>
      <c r="T2000" t="str">
        <f t="array" ref="T2000">IFERROR(INDEX($S$3:$S$6255,SMALL(IF(ISNUMBER(SEARCH("",$S$3:$S$6255)),ROW($S$1:$S$6253),""),ROW(S1998))),"")</f>
        <v/>
      </c>
      <c r="U2000" t="s">
        <v>5520</v>
      </c>
      <c r="V2000">
        <v>549029</v>
      </c>
    </row>
    <row r="2001" spans="19:22">
      <c r="S2001" t="str">
        <f>IF(ISNUMBER(SEARCH(ZAKL_DATA!$B$18,FU!$U2001)),U2001,"")</f>
        <v/>
      </c>
      <c r="T2001" t="str">
        <f t="array" ref="T2001">IFERROR(INDEX($S$3:$S$6255,SMALL(IF(ISNUMBER(SEARCH("",$S$3:$S$6255)),ROW($S$1:$S$6253),""),ROW(S1999))),"")</f>
        <v/>
      </c>
      <c r="U2001" t="s">
        <v>5521</v>
      </c>
      <c r="V2001">
        <v>549037</v>
      </c>
    </row>
    <row r="2002" spans="19:22">
      <c r="S2002" t="str">
        <f>IF(ISNUMBER(SEARCH(ZAKL_DATA!$B$18,FU!$U2002)),U2002,"")</f>
        <v/>
      </c>
      <c r="T2002" t="str">
        <f t="array" ref="T2002">IFERROR(INDEX($S$3:$S$6255,SMALL(IF(ISNUMBER(SEARCH("",$S$3:$S$6255)),ROW($S$1:$S$6253),""),ROW(S2000))),"")</f>
        <v/>
      </c>
      <c r="U2002" t="s">
        <v>5522</v>
      </c>
      <c r="V2002">
        <v>549045</v>
      </c>
    </row>
    <row r="2003" spans="19:22">
      <c r="S2003" t="str">
        <f>IF(ISNUMBER(SEARCH(ZAKL_DATA!$B$18,FU!$U2003)),U2003,"")</f>
        <v/>
      </c>
      <c r="T2003" t="str">
        <f t="array" ref="T2003">IFERROR(INDEX($S$3:$S$6255,SMALL(IF(ISNUMBER(SEARCH("",$S$3:$S$6255)),ROW($S$1:$S$6253),""),ROW(S2001))),"")</f>
        <v/>
      </c>
      <c r="U2003" t="s">
        <v>5523</v>
      </c>
      <c r="V2003">
        <v>549053</v>
      </c>
    </row>
    <row r="2004" spans="19:22">
      <c r="S2004" t="str">
        <f>IF(ISNUMBER(SEARCH(ZAKL_DATA!$B$18,FU!$U2004)),U2004,"")</f>
        <v/>
      </c>
      <c r="T2004" t="str">
        <f t="array" ref="T2004">IFERROR(INDEX($S$3:$S$6255,SMALL(IF(ISNUMBER(SEARCH("",$S$3:$S$6255)),ROW($S$1:$S$6253),""),ROW(S2002))),"")</f>
        <v/>
      </c>
      <c r="U2004" t="s">
        <v>5524</v>
      </c>
      <c r="V2004">
        <v>549061</v>
      </c>
    </row>
    <row r="2005" spans="19:22">
      <c r="S2005" t="str">
        <f>IF(ISNUMBER(SEARCH(ZAKL_DATA!$B$18,FU!$U2005)),U2005,"")</f>
        <v/>
      </c>
      <c r="T2005" t="str">
        <f t="array" ref="T2005">IFERROR(INDEX($S$3:$S$6255,SMALL(IF(ISNUMBER(SEARCH("",$S$3:$S$6255)),ROW($S$1:$S$6253),""),ROW(S2003))),"")</f>
        <v/>
      </c>
      <c r="U2005" t="s">
        <v>5525</v>
      </c>
      <c r="V2005">
        <v>549070</v>
      </c>
    </row>
    <row r="2006" spans="19:22">
      <c r="S2006" t="str">
        <f>IF(ISNUMBER(SEARCH(ZAKL_DATA!$B$18,FU!$U2006)),U2006,"")</f>
        <v/>
      </c>
      <c r="T2006" t="str">
        <f t="array" ref="T2006">IFERROR(INDEX($S$3:$S$6255,SMALL(IF(ISNUMBER(SEARCH("",$S$3:$S$6255)),ROW($S$1:$S$6253),""),ROW(S2004))),"")</f>
        <v/>
      </c>
      <c r="U2006" t="s">
        <v>5526</v>
      </c>
      <c r="V2006">
        <v>549088</v>
      </c>
    </row>
    <row r="2007" spans="19:22">
      <c r="S2007" t="str">
        <f>IF(ISNUMBER(SEARCH(ZAKL_DATA!$B$18,FU!$U2007)),U2007,"")</f>
        <v/>
      </c>
      <c r="T2007" t="str">
        <f t="array" ref="T2007">IFERROR(INDEX($S$3:$S$6255,SMALL(IF(ISNUMBER(SEARCH("",$S$3:$S$6255)),ROW($S$1:$S$6253),""),ROW(S2005))),"")</f>
        <v/>
      </c>
      <c r="U2007" t="s">
        <v>5527</v>
      </c>
      <c r="V2007">
        <v>549096</v>
      </c>
    </row>
    <row r="2008" spans="19:22">
      <c r="S2008" t="str">
        <f>IF(ISNUMBER(SEARCH(ZAKL_DATA!$B$18,FU!$U2008)),U2008,"")</f>
        <v/>
      </c>
      <c r="T2008" t="str">
        <f t="array" ref="T2008">IFERROR(INDEX($S$3:$S$6255,SMALL(IF(ISNUMBER(SEARCH("",$S$3:$S$6255)),ROW($S$1:$S$6253),""),ROW(S2006))),"")</f>
        <v/>
      </c>
      <c r="U2008" t="s">
        <v>5527</v>
      </c>
      <c r="V2008">
        <v>549100</v>
      </c>
    </row>
    <row r="2009" spans="19:22">
      <c r="S2009" t="str">
        <f>IF(ISNUMBER(SEARCH(ZAKL_DATA!$B$18,FU!$U2009)),U2009,"")</f>
        <v/>
      </c>
      <c r="T2009" t="str">
        <f t="array" ref="T2009">IFERROR(INDEX($S$3:$S$6255,SMALL(IF(ISNUMBER(SEARCH("",$S$3:$S$6255)),ROW($S$1:$S$6253),""),ROW(S2007))),"")</f>
        <v/>
      </c>
      <c r="U2009" t="s">
        <v>5528</v>
      </c>
      <c r="V2009">
        <v>549118</v>
      </c>
    </row>
    <row r="2010" spans="19:22">
      <c r="S2010" t="str">
        <f>IF(ISNUMBER(SEARCH(ZAKL_DATA!$B$18,FU!$U2010)),U2010,"")</f>
        <v/>
      </c>
      <c r="T2010" t="str">
        <f t="array" ref="T2010">IFERROR(INDEX($S$3:$S$6255,SMALL(IF(ISNUMBER(SEARCH("",$S$3:$S$6255)),ROW($S$1:$S$6253),""),ROW(S2008))),"")</f>
        <v/>
      </c>
      <c r="U2010" t="s">
        <v>5528</v>
      </c>
      <c r="V2010">
        <v>549126</v>
      </c>
    </row>
    <row r="2011" spans="19:22">
      <c r="S2011" t="str">
        <f>IF(ISNUMBER(SEARCH(ZAKL_DATA!$B$18,FU!$U2011)),U2011,"")</f>
        <v/>
      </c>
      <c r="T2011" t="str">
        <f t="array" ref="T2011">IFERROR(INDEX($S$3:$S$6255,SMALL(IF(ISNUMBER(SEARCH("",$S$3:$S$6255)),ROW($S$1:$S$6253),""),ROW(S2009))),"")</f>
        <v/>
      </c>
      <c r="U2011" t="s">
        <v>5529</v>
      </c>
      <c r="V2011">
        <v>549134</v>
      </c>
    </row>
    <row r="2012" spans="19:22">
      <c r="S2012" t="str">
        <f>IF(ISNUMBER(SEARCH(ZAKL_DATA!$B$18,FU!$U2012)),U2012,"")</f>
        <v/>
      </c>
      <c r="T2012" t="str">
        <f t="array" ref="T2012">IFERROR(INDEX($S$3:$S$6255,SMALL(IF(ISNUMBER(SEARCH("",$S$3:$S$6255)),ROW($S$1:$S$6253),""),ROW(S2010))),"")</f>
        <v/>
      </c>
      <c r="U2012" t="s">
        <v>5530</v>
      </c>
      <c r="V2012">
        <v>549142</v>
      </c>
    </row>
    <row r="2013" spans="19:22">
      <c r="S2013" t="str">
        <f>IF(ISNUMBER(SEARCH(ZAKL_DATA!$B$18,FU!$U2013)),U2013,"")</f>
        <v/>
      </c>
      <c r="T2013" t="str">
        <f t="array" ref="T2013">IFERROR(INDEX($S$3:$S$6255,SMALL(IF(ISNUMBER(SEARCH("",$S$3:$S$6255)),ROW($S$1:$S$6253),""),ROW(S2011))),"")</f>
        <v/>
      </c>
      <c r="U2013" t="s">
        <v>5531</v>
      </c>
      <c r="V2013">
        <v>549151</v>
      </c>
    </row>
    <row r="2014" spans="19:22">
      <c r="S2014" t="str">
        <f>IF(ISNUMBER(SEARCH(ZAKL_DATA!$B$18,FU!$U2014)),U2014,"")</f>
        <v/>
      </c>
      <c r="T2014" t="str">
        <f t="array" ref="T2014">IFERROR(INDEX($S$3:$S$6255,SMALL(IF(ISNUMBER(SEARCH("",$S$3:$S$6255)),ROW($S$1:$S$6253),""),ROW(S2012))),"")</f>
        <v/>
      </c>
      <c r="U2014" t="s">
        <v>5532</v>
      </c>
      <c r="V2014">
        <v>549169</v>
      </c>
    </row>
    <row r="2015" spans="19:22">
      <c r="S2015" t="str">
        <f>IF(ISNUMBER(SEARCH(ZAKL_DATA!$B$18,FU!$U2015)),U2015,"")</f>
        <v/>
      </c>
      <c r="T2015" t="str">
        <f t="array" ref="T2015">IFERROR(INDEX($S$3:$S$6255,SMALL(IF(ISNUMBER(SEARCH("",$S$3:$S$6255)),ROW($S$1:$S$6253),""),ROW(S2013))),"")</f>
        <v/>
      </c>
      <c r="U2015" t="s">
        <v>5532</v>
      </c>
      <c r="V2015">
        <v>549177</v>
      </c>
    </row>
    <row r="2016" spans="19:22">
      <c r="S2016" t="str">
        <f>IF(ISNUMBER(SEARCH(ZAKL_DATA!$B$18,FU!$U2016)),U2016,"")</f>
        <v/>
      </c>
      <c r="T2016" t="str">
        <f t="array" ref="T2016">IFERROR(INDEX($S$3:$S$6255,SMALL(IF(ISNUMBER(SEARCH("",$S$3:$S$6255)),ROW($S$1:$S$6253),""),ROW(S2014))),"")</f>
        <v/>
      </c>
      <c r="U2016" t="s">
        <v>5533</v>
      </c>
      <c r="V2016">
        <v>549185</v>
      </c>
    </row>
    <row r="2017" spans="19:22">
      <c r="S2017" t="str">
        <f>IF(ISNUMBER(SEARCH(ZAKL_DATA!$B$18,FU!$U2017)),U2017,"")</f>
        <v/>
      </c>
      <c r="T2017" t="str">
        <f t="array" ref="T2017">IFERROR(INDEX($S$3:$S$6255,SMALL(IF(ISNUMBER(SEARCH("",$S$3:$S$6255)),ROW($S$1:$S$6253),""),ROW(S2015))),"")</f>
        <v/>
      </c>
      <c r="U2017" t="s">
        <v>5534</v>
      </c>
      <c r="V2017">
        <v>549193</v>
      </c>
    </row>
    <row r="2018" spans="19:22">
      <c r="S2018" t="str">
        <f>IF(ISNUMBER(SEARCH(ZAKL_DATA!$B$18,FU!$U2018)),U2018,"")</f>
        <v/>
      </c>
      <c r="T2018" t="str">
        <f t="array" ref="T2018">IFERROR(INDEX($S$3:$S$6255,SMALL(IF(ISNUMBER(SEARCH("",$S$3:$S$6255)),ROW($S$1:$S$6253),""),ROW(S2016))),"")</f>
        <v/>
      </c>
      <c r="U2018" t="s">
        <v>5535</v>
      </c>
      <c r="V2018">
        <v>549207</v>
      </c>
    </row>
    <row r="2019" spans="19:22">
      <c r="S2019" t="str">
        <f>IF(ISNUMBER(SEARCH(ZAKL_DATA!$B$18,FU!$U2019)),U2019,"")</f>
        <v/>
      </c>
      <c r="T2019" t="str">
        <f t="array" ref="T2019">IFERROR(INDEX($S$3:$S$6255,SMALL(IF(ISNUMBER(SEARCH("",$S$3:$S$6255)),ROW($S$1:$S$6253),""),ROW(S2017))),"")</f>
        <v/>
      </c>
      <c r="U2019" t="s">
        <v>5536</v>
      </c>
      <c r="V2019">
        <v>549215</v>
      </c>
    </row>
    <row r="2020" spans="19:22">
      <c r="S2020" t="str">
        <f>IF(ISNUMBER(SEARCH(ZAKL_DATA!$B$18,FU!$U2020)),U2020,"")</f>
        <v/>
      </c>
      <c r="T2020" t="str">
        <f t="array" ref="T2020">IFERROR(INDEX($S$3:$S$6255,SMALL(IF(ISNUMBER(SEARCH("",$S$3:$S$6255)),ROW($S$1:$S$6253),""),ROW(S2018))),"")</f>
        <v/>
      </c>
      <c r="U2020" t="s">
        <v>5537</v>
      </c>
      <c r="V2020">
        <v>549223</v>
      </c>
    </row>
    <row r="2021" spans="19:22">
      <c r="S2021" t="str">
        <f>IF(ISNUMBER(SEARCH(ZAKL_DATA!$B$18,FU!$U2021)),U2021,"")</f>
        <v/>
      </c>
      <c r="T2021" t="str">
        <f t="array" ref="T2021">IFERROR(INDEX($S$3:$S$6255,SMALL(IF(ISNUMBER(SEARCH("",$S$3:$S$6255)),ROW($S$1:$S$6253),""),ROW(S2019))),"")</f>
        <v/>
      </c>
      <c r="U2021" t="s">
        <v>5538</v>
      </c>
      <c r="V2021">
        <v>549231</v>
      </c>
    </row>
    <row r="2022" spans="19:22">
      <c r="S2022" t="str">
        <f>IF(ISNUMBER(SEARCH(ZAKL_DATA!$B$18,FU!$U2022)),U2022,"")</f>
        <v/>
      </c>
      <c r="T2022" t="str">
        <f t="array" ref="T2022">IFERROR(INDEX($S$3:$S$6255,SMALL(IF(ISNUMBER(SEARCH("",$S$3:$S$6255)),ROW($S$1:$S$6253),""),ROW(S2020))),"")</f>
        <v/>
      </c>
      <c r="U2022" t="s">
        <v>5539</v>
      </c>
      <c r="V2022">
        <v>549240</v>
      </c>
    </row>
    <row r="2023" spans="19:22">
      <c r="S2023" t="str">
        <f>IF(ISNUMBER(SEARCH(ZAKL_DATA!$B$18,FU!$U2023)),U2023,"")</f>
        <v/>
      </c>
      <c r="T2023" t="str">
        <f t="array" ref="T2023">IFERROR(INDEX($S$3:$S$6255,SMALL(IF(ISNUMBER(SEARCH("",$S$3:$S$6255)),ROW($S$1:$S$6253),""),ROW(S2021))),"")</f>
        <v/>
      </c>
      <c r="U2023" t="s">
        <v>5540</v>
      </c>
      <c r="V2023">
        <v>549258</v>
      </c>
    </row>
    <row r="2024" spans="19:22">
      <c r="S2024" t="str">
        <f>IF(ISNUMBER(SEARCH(ZAKL_DATA!$B$18,FU!$U2024)),U2024,"")</f>
        <v/>
      </c>
      <c r="T2024" t="str">
        <f t="array" ref="T2024">IFERROR(INDEX($S$3:$S$6255,SMALL(IF(ISNUMBER(SEARCH("",$S$3:$S$6255)),ROW($S$1:$S$6253),""),ROW(S2022))),"")</f>
        <v/>
      </c>
      <c r="U2024" t="s">
        <v>5541</v>
      </c>
      <c r="V2024">
        <v>549266</v>
      </c>
    </row>
    <row r="2025" spans="19:22">
      <c r="S2025" t="str">
        <f>IF(ISNUMBER(SEARCH(ZAKL_DATA!$B$18,FU!$U2025)),U2025,"")</f>
        <v/>
      </c>
      <c r="T2025" t="str">
        <f t="array" ref="T2025">IFERROR(INDEX($S$3:$S$6255,SMALL(IF(ISNUMBER(SEARCH("",$S$3:$S$6255)),ROW($S$1:$S$6253),""),ROW(S2023))),"")</f>
        <v/>
      </c>
      <c r="U2025" t="s">
        <v>5542</v>
      </c>
      <c r="V2025">
        <v>549274</v>
      </c>
    </row>
    <row r="2026" spans="19:22">
      <c r="S2026" t="str">
        <f>IF(ISNUMBER(SEARCH(ZAKL_DATA!$B$18,FU!$U2026)),U2026,"")</f>
        <v/>
      </c>
      <c r="T2026" t="str">
        <f t="array" ref="T2026">IFERROR(INDEX($S$3:$S$6255,SMALL(IF(ISNUMBER(SEARCH("",$S$3:$S$6255)),ROW($S$1:$S$6253),""),ROW(S2024))),"")</f>
        <v/>
      </c>
      <c r="U2026" t="s">
        <v>5543</v>
      </c>
      <c r="V2026">
        <v>549282</v>
      </c>
    </row>
    <row r="2027" spans="19:22">
      <c r="S2027" t="str">
        <f>IF(ISNUMBER(SEARCH(ZAKL_DATA!$B$18,FU!$U2027)),U2027,"")</f>
        <v/>
      </c>
      <c r="T2027" t="str">
        <f t="array" ref="T2027">IFERROR(INDEX($S$3:$S$6255,SMALL(IF(ISNUMBER(SEARCH("",$S$3:$S$6255)),ROW($S$1:$S$6253),""),ROW(S2025))),"")</f>
        <v/>
      </c>
      <c r="U2027" t="s">
        <v>5544</v>
      </c>
      <c r="V2027">
        <v>549291</v>
      </c>
    </row>
    <row r="2028" spans="19:22">
      <c r="S2028" t="str">
        <f>IF(ISNUMBER(SEARCH(ZAKL_DATA!$B$18,FU!$U2028)),U2028,"")</f>
        <v/>
      </c>
      <c r="T2028" t="str">
        <f t="array" ref="T2028">IFERROR(INDEX($S$3:$S$6255,SMALL(IF(ISNUMBER(SEARCH("",$S$3:$S$6255)),ROW($S$1:$S$6253),""),ROW(S2026))),"")</f>
        <v/>
      </c>
      <c r="U2028" t="s">
        <v>5545</v>
      </c>
      <c r="V2028">
        <v>549304</v>
      </c>
    </row>
    <row r="2029" spans="19:22">
      <c r="S2029" t="str">
        <f>IF(ISNUMBER(SEARCH(ZAKL_DATA!$B$18,FU!$U2029)),U2029,"")</f>
        <v/>
      </c>
      <c r="T2029" t="str">
        <f t="array" ref="T2029">IFERROR(INDEX($S$3:$S$6255,SMALL(IF(ISNUMBER(SEARCH("",$S$3:$S$6255)),ROW($S$1:$S$6253),""),ROW(S2027))),"")</f>
        <v/>
      </c>
      <c r="U2029" t="s">
        <v>5546</v>
      </c>
      <c r="V2029">
        <v>549312</v>
      </c>
    </row>
    <row r="2030" spans="19:22">
      <c r="S2030" t="str">
        <f>IF(ISNUMBER(SEARCH(ZAKL_DATA!$B$18,FU!$U2030)),U2030,"")</f>
        <v/>
      </c>
      <c r="T2030" t="str">
        <f t="array" ref="T2030">IFERROR(INDEX($S$3:$S$6255,SMALL(IF(ISNUMBER(SEARCH("",$S$3:$S$6255)),ROW($S$1:$S$6253),""),ROW(S2028))),"")</f>
        <v/>
      </c>
      <c r="U2030" t="s">
        <v>5547</v>
      </c>
      <c r="V2030">
        <v>549321</v>
      </c>
    </row>
    <row r="2031" spans="19:22">
      <c r="S2031" t="str">
        <f>IF(ISNUMBER(SEARCH(ZAKL_DATA!$B$18,FU!$U2031)),U2031,"")</f>
        <v/>
      </c>
      <c r="T2031" t="str">
        <f t="array" ref="T2031">IFERROR(INDEX($S$3:$S$6255,SMALL(IF(ISNUMBER(SEARCH("",$S$3:$S$6255)),ROW($S$1:$S$6253),""),ROW(S2029))),"")</f>
        <v/>
      </c>
      <c r="U2031" t="s">
        <v>5548</v>
      </c>
      <c r="V2031">
        <v>549339</v>
      </c>
    </row>
    <row r="2032" spans="19:22">
      <c r="S2032" t="str">
        <f>IF(ISNUMBER(SEARCH(ZAKL_DATA!$B$18,FU!$U2032)),U2032,"")</f>
        <v/>
      </c>
      <c r="T2032" t="str">
        <f t="array" ref="T2032">IFERROR(INDEX($S$3:$S$6255,SMALL(IF(ISNUMBER(SEARCH("",$S$3:$S$6255)),ROW($S$1:$S$6253),""),ROW(S2030))),"")</f>
        <v/>
      </c>
      <c r="U2032" t="s">
        <v>5549</v>
      </c>
      <c r="V2032">
        <v>549347</v>
      </c>
    </row>
    <row r="2033" spans="19:22">
      <c r="S2033" t="str">
        <f>IF(ISNUMBER(SEARCH(ZAKL_DATA!$B$18,FU!$U2033)),U2033,"")</f>
        <v/>
      </c>
      <c r="T2033" t="str">
        <f t="array" ref="T2033">IFERROR(INDEX($S$3:$S$6255,SMALL(IF(ISNUMBER(SEARCH("",$S$3:$S$6255)),ROW($S$1:$S$6253),""),ROW(S2031))),"")</f>
        <v/>
      </c>
      <c r="U2033" t="s">
        <v>5550</v>
      </c>
      <c r="V2033">
        <v>549355</v>
      </c>
    </row>
    <row r="2034" spans="19:22">
      <c r="S2034" t="str">
        <f>IF(ISNUMBER(SEARCH(ZAKL_DATA!$B$18,FU!$U2034)),U2034,"")</f>
        <v/>
      </c>
      <c r="T2034" t="str">
        <f t="array" ref="T2034">IFERROR(INDEX($S$3:$S$6255,SMALL(IF(ISNUMBER(SEARCH("",$S$3:$S$6255)),ROW($S$1:$S$6253),""),ROW(S2032))),"")</f>
        <v/>
      </c>
      <c r="U2034" t="s">
        <v>5551</v>
      </c>
      <c r="V2034">
        <v>549363</v>
      </c>
    </row>
    <row r="2035" spans="19:22">
      <c r="S2035" t="str">
        <f>IF(ISNUMBER(SEARCH(ZAKL_DATA!$B$18,FU!$U2035)),U2035,"")</f>
        <v/>
      </c>
      <c r="T2035" t="str">
        <f t="array" ref="T2035">IFERROR(INDEX($S$3:$S$6255,SMALL(IF(ISNUMBER(SEARCH("",$S$3:$S$6255)),ROW($S$1:$S$6253),""),ROW(S2033))),"")</f>
        <v/>
      </c>
      <c r="U2035" t="s">
        <v>5551</v>
      </c>
      <c r="V2035">
        <v>549371</v>
      </c>
    </row>
    <row r="2036" spans="19:22">
      <c r="S2036" t="str">
        <f>IF(ISNUMBER(SEARCH(ZAKL_DATA!$B$18,FU!$U2036)),U2036,"")</f>
        <v/>
      </c>
      <c r="T2036" t="str">
        <f t="array" ref="T2036">IFERROR(INDEX($S$3:$S$6255,SMALL(IF(ISNUMBER(SEARCH("",$S$3:$S$6255)),ROW($S$1:$S$6253),""),ROW(S2034))),"")</f>
        <v/>
      </c>
      <c r="U2036" t="s">
        <v>5552</v>
      </c>
      <c r="V2036">
        <v>549380</v>
      </c>
    </row>
    <row r="2037" spans="19:22">
      <c r="S2037" t="str">
        <f>IF(ISNUMBER(SEARCH(ZAKL_DATA!$B$18,FU!$U2037)),U2037,"")</f>
        <v/>
      </c>
      <c r="T2037" t="str">
        <f t="array" ref="T2037">IFERROR(INDEX($S$3:$S$6255,SMALL(IF(ISNUMBER(SEARCH("",$S$3:$S$6255)),ROW($S$1:$S$6253),""),ROW(S2035))),"")</f>
        <v/>
      </c>
      <c r="U2037" t="s">
        <v>5552</v>
      </c>
      <c r="V2037">
        <v>549398</v>
      </c>
    </row>
    <row r="2038" spans="19:22">
      <c r="S2038" t="str">
        <f>IF(ISNUMBER(SEARCH(ZAKL_DATA!$B$18,FU!$U2038)),U2038,"")</f>
        <v/>
      </c>
      <c r="T2038" t="str">
        <f t="array" ref="T2038">IFERROR(INDEX($S$3:$S$6255,SMALL(IF(ISNUMBER(SEARCH("",$S$3:$S$6255)),ROW($S$1:$S$6253),""),ROW(S2036))),"")</f>
        <v/>
      </c>
      <c r="U2038" t="s">
        <v>5552</v>
      </c>
      <c r="V2038">
        <v>549401</v>
      </c>
    </row>
    <row r="2039" spans="19:22">
      <c r="S2039" t="str">
        <f>IF(ISNUMBER(SEARCH(ZAKL_DATA!$B$18,FU!$U2039)),U2039,"")</f>
        <v/>
      </c>
      <c r="T2039" t="str">
        <f t="array" ref="T2039">IFERROR(INDEX($S$3:$S$6255,SMALL(IF(ISNUMBER(SEARCH("",$S$3:$S$6255)),ROW($S$1:$S$6253),""),ROW(S2037))),"")</f>
        <v/>
      </c>
      <c r="U2039" t="s">
        <v>5552</v>
      </c>
      <c r="V2039">
        <v>549410</v>
      </c>
    </row>
    <row r="2040" spans="19:22">
      <c r="S2040" t="str">
        <f>IF(ISNUMBER(SEARCH(ZAKL_DATA!$B$18,FU!$U2040)),U2040,"")</f>
        <v/>
      </c>
      <c r="T2040" t="str">
        <f t="array" ref="T2040">IFERROR(INDEX($S$3:$S$6255,SMALL(IF(ISNUMBER(SEARCH("",$S$3:$S$6255)),ROW($S$1:$S$6253),""),ROW(S2038))),"")</f>
        <v/>
      </c>
      <c r="U2040" t="s">
        <v>5552</v>
      </c>
      <c r="V2040">
        <v>549428</v>
      </c>
    </row>
    <row r="2041" spans="19:22">
      <c r="S2041" t="str">
        <f>IF(ISNUMBER(SEARCH(ZAKL_DATA!$B$18,FU!$U2041)),U2041,"")</f>
        <v/>
      </c>
      <c r="T2041" t="str">
        <f t="array" ref="T2041">IFERROR(INDEX($S$3:$S$6255,SMALL(IF(ISNUMBER(SEARCH("",$S$3:$S$6255)),ROW($S$1:$S$6253),""),ROW(S2039))),"")</f>
        <v/>
      </c>
      <c r="U2041" t="s">
        <v>5553</v>
      </c>
      <c r="V2041">
        <v>549436</v>
      </c>
    </row>
    <row r="2042" spans="19:22">
      <c r="S2042" t="str">
        <f>IF(ISNUMBER(SEARCH(ZAKL_DATA!$B$18,FU!$U2042)),U2042,"")</f>
        <v/>
      </c>
      <c r="T2042" t="str">
        <f t="array" ref="T2042">IFERROR(INDEX($S$3:$S$6255,SMALL(IF(ISNUMBER(SEARCH("",$S$3:$S$6255)),ROW($S$1:$S$6253),""),ROW(S2040))),"")</f>
        <v/>
      </c>
      <c r="U2042" t="s">
        <v>5554</v>
      </c>
      <c r="V2042">
        <v>549444</v>
      </c>
    </row>
    <row r="2043" spans="19:22">
      <c r="S2043" t="str">
        <f>IF(ISNUMBER(SEARCH(ZAKL_DATA!$B$18,FU!$U2043)),U2043,"")</f>
        <v/>
      </c>
      <c r="T2043" t="str">
        <f t="array" ref="T2043">IFERROR(INDEX($S$3:$S$6255,SMALL(IF(ISNUMBER(SEARCH("",$S$3:$S$6255)),ROW($S$1:$S$6253),""),ROW(S2041))),"")</f>
        <v/>
      </c>
      <c r="U2043" t="s">
        <v>5555</v>
      </c>
      <c r="V2043">
        <v>549452</v>
      </c>
    </row>
    <row r="2044" spans="19:22">
      <c r="S2044" t="str">
        <f>IF(ISNUMBER(SEARCH(ZAKL_DATA!$B$18,FU!$U2044)),U2044,"")</f>
        <v/>
      </c>
      <c r="T2044" t="str">
        <f t="array" ref="T2044">IFERROR(INDEX($S$3:$S$6255,SMALL(IF(ISNUMBER(SEARCH("",$S$3:$S$6255)),ROW($S$1:$S$6253),""),ROW(S2042))),"")</f>
        <v/>
      </c>
      <c r="U2044" t="s">
        <v>5556</v>
      </c>
      <c r="V2044">
        <v>549461</v>
      </c>
    </row>
    <row r="2045" spans="19:22">
      <c r="S2045" t="str">
        <f>IF(ISNUMBER(SEARCH(ZAKL_DATA!$B$18,FU!$U2045)),U2045,"")</f>
        <v/>
      </c>
      <c r="T2045" t="str">
        <f t="array" ref="T2045">IFERROR(INDEX($S$3:$S$6255,SMALL(IF(ISNUMBER(SEARCH("",$S$3:$S$6255)),ROW($S$1:$S$6253),""),ROW(S2043))),"")</f>
        <v/>
      </c>
      <c r="U2045" t="s">
        <v>5557</v>
      </c>
      <c r="V2045">
        <v>549479</v>
      </c>
    </row>
    <row r="2046" spans="19:22">
      <c r="S2046" t="str">
        <f>IF(ISNUMBER(SEARCH(ZAKL_DATA!$B$18,FU!$U2046)),U2046,"")</f>
        <v/>
      </c>
      <c r="T2046" t="str">
        <f t="array" ref="T2046">IFERROR(INDEX($S$3:$S$6255,SMALL(IF(ISNUMBER(SEARCH("",$S$3:$S$6255)),ROW($S$1:$S$6253),""),ROW(S2044))),"")</f>
        <v/>
      </c>
      <c r="U2046" t="s">
        <v>5558</v>
      </c>
      <c r="V2046">
        <v>549487</v>
      </c>
    </row>
    <row r="2047" spans="19:22">
      <c r="S2047" t="str">
        <f>IF(ISNUMBER(SEARCH(ZAKL_DATA!$B$18,FU!$U2047)),U2047,"")</f>
        <v/>
      </c>
      <c r="T2047" t="str">
        <f t="array" ref="T2047">IFERROR(INDEX($S$3:$S$6255,SMALL(IF(ISNUMBER(SEARCH("",$S$3:$S$6255)),ROW($S$1:$S$6253),""),ROW(S2045))),"")</f>
        <v/>
      </c>
      <c r="U2047" t="s">
        <v>5559</v>
      </c>
      <c r="V2047">
        <v>549495</v>
      </c>
    </row>
    <row r="2048" spans="19:22">
      <c r="S2048" t="str">
        <f>IF(ISNUMBER(SEARCH(ZAKL_DATA!$B$18,FU!$U2048)),U2048,"")</f>
        <v/>
      </c>
      <c r="T2048" t="str">
        <f t="array" ref="T2048">IFERROR(INDEX($S$3:$S$6255,SMALL(IF(ISNUMBER(SEARCH("",$S$3:$S$6255)),ROW($S$1:$S$6253),""),ROW(S2046))),"")</f>
        <v/>
      </c>
      <c r="U2048" t="s">
        <v>5560</v>
      </c>
      <c r="V2048">
        <v>549509</v>
      </c>
    </row>
    <row r="2049" spans="19:22">
      <c r="S2049" t="str">
        <f>IF(ISNUMBER(SEARCH(ZAKL_DATA!$B$18,FU!$U2049)),U2049,"")</f>
        <v/>
      </c>
      <c r="T2049" t="str">
        <f t="array" ref="T2049">IFERROR(INDEX($S$3:$S$6255,SMALL(IF(ISNUMBER(SEARCH("",$S$3:$S$6255)),ROW($S$1:$S$6253),""),ROW(S2047))),"")</f>
        <v/>
      </c>
      <c r="U2049" t="s">
        <v>5561</v>
      </c>
      <c r="V2049">
        <v>549517</v>
      </c>
    </row>
    <row r="2050" spans="19:22">
      <c r="S2050" t="str">
        <f>IF(ISNUMBER(SEARCH(ZAKL_DATA!$B$18,FU!$U2050)),U2050,"")</f>
        <v/>
      </c>
      <c r="T2050" t="str">
        <f t="array" ref="T2050">IFERROR(INDEX($S$3:$S$6255,SMALL(IF(ISNUMBER(SEARCH("",$S$3:$S$6255)),ROW($S$1:$S$6253),""),ROW(S2048))),"")</f>
        <v/>
      </c>
      <c r="U2050" t="s">
        <v>5562</v>
      </c>
      <c r="V2050">
        <v>549525</v>
      </c>
    </row>
    <row r="2051" spans="19:22">
      <c r="S2051" t="str">
        <f>IF(ISNUMBER(SEARCH(ZAKL_DATA!$B$18,FU!$U2051)),U2051,"")</f>
        <v/>
      </c>
      <c r="T2051" t="str">
        <f t="array" ref="T2051">IFERROR(INDEX($S$3:$S$6255,SMALL(IF(ISNUMBER(SEARCH("",$S$3:$S$6255)),ROW($S$1:$S$6253),""),ROW(S2049))),"")</f>
        <v/>
      </c>
      <c r="U2051" t="s">
        <v>5563</v>
      </c>
      <c r="V2051">
        <v>549533</v>
      </c>
    </row>
    <row r="2052" spans="19:22">
      <c r="S2052" t="str">
        <f>IF(ISNUMBER(SEARCH(ZAKL_DATA!$B$18,FU!$U2052)),U2052,"")</f>
        <v/>
      </c>
      <c r="T2052" t="str">
        <f t="array" ref="T2052">IFERROR(INDEX($S$3:$S$6255,SMALL(IF(ISNUMBER(SEARCH("",$S$3:$S$6255)),ROW($S$1:$S$6253),""),ROW(S2050))),"")</f>
        <v/>
      </c>
      <c r="U2052" t="s">
        <v>5564</v>
      </c>
      <c r="V2052">
        <v>549541</v>
      </c>
    </row>
    <row r="2053" spans="19:22">
      <c r="S2053" t="str">
        <f>IF(ISNUMBER(SEARCH(ZAKL_DATA!$B$18,FU!$U2053)),U2053,"")</f>
        <v/>
      </c>
      <c r="T2053" t="str">
        <f t="array" ref="T2053">IFERROR(INDEX($S$3:$S$6255,SMALL(IF(ISNUMBER(SEARCH("",$S$3:$S$6255)),ROW($S$1:$S$6253),""),ROW(S2051))),"")</f>
        <v/>
      </c>
      <c r="U2053" t="s">
        <v>5565</v>
      </c>
      <c r="V2053">
        <v>549550</v>
      </c>
    </row>
    <row r="2054" spans="19:22">
      <c r="S2054" t="str">
        <f>IF(ISNUMBER(SEARCH(ZAKL_DATA!$B$18,FU!$U2054)),U2054,"")</f>
        <v/>
      </c>
      <c r="T2054" t="str">
        <f t="array" ref="T2054">IFERROR(INDEX($S$3:$S$6255,SMALL(IF(ISNUMBER(SEARCH("",$S$3:$S$6255)),ROW($S$1:$S$6253),""),ROW(S2052))),"")</f>
        <v/>
      </c>
      <c r="U2054" t="s">
        <v>5566</v>
      </c>
      <c r="V2054">
        <v>549568</v>
      </c>
    </row>
    <row r="2055" spans="19:22">
      <c r="S2055" t="str">
        <f>IF(ISNUMBER(SEARCH(ZAKL_DATA!$B$18,FU!$U2055)),U2055,"")</f>
        <v/>
      </c>
      <c r="T2055" t="str">
        <f t="array" ref="T2055">IFERROR(INDEX($S$3:$S$6255,SMALL(IF(ISNUMBER(SEARCH("",$S$3:$S$6255)),ROW($S$1:$S$6253),""),ROW(S2053))),"")</f>
        <v/>
      </c>
      <c r="U2055" t="s">
        <v>5567</v>
      </c>
      <c r="V2055">
        <v>549576</v>
      </c>
    </row>
    <row r="2056" spans="19:22">
      <c r="S2056" t="str">
        <f>IF(ISNUMBER(SEARCH(ZAKL_DATA!$B$18,FU!$U2056)),U2056,"")</f>
        <v/>
      </c>
      <c r="T2056" t="str">
        <f t="array" ref="T2056">IFERROR(INDEX($S$3:$S$6255,SMALL(IF(ISNUMBER(SEARCH("",$S$3:$S$6255)),ROW($S$1:$S$6253),""),ROW(S2054))),"")</f>
        <v/>
      </c>
      <c r="U2056" t="s">
        <v>5568</v>
      </c>
      <c r="V2056">
        <v>549584</v>
      </c>
    </row>
    <row r="2057" spans="19:22">
      <c r="S2057" t="str">
        <f>IF(ISNUMBER(SEARCH(ZAKL_DATA!$B$18,FU!$U2057)),U2057,"")</f>
        <v/>
      </c>
      <c r="T2057" t="str">
        <f t="array" ref="T2057">IFERROR(INDEX($S$3:$S$6255,SMALL(IF(ISNUMBER(SEARCH("",$S$3:$S$6255)),ROW($S$1:$S$6253),""),ROW(S2055))),"")</f>
        <v/>
      </c>
      <c r="U2057" t="s">
        <v>5569</v>
      </c>
      <c r="V2057">
        <v>549592</v>
      </c>
    </row>
    <row r="2058" spans="19:22">
      <c r="S2058" t="str">
        <f>IF(ISNUMBER(SEARCH(ZAKL_DATA!$B$18,FU!$U2058)),U2058,"")</f>
        <v/>
      </c>
      <c r="T2058" t="str">
        <f t="array" ref="T2058">IFERROR(INDEX($S$3:$S$6255,SMALL(IF(ISNUMBER(SEARCH("",$S$3:$S$6255)),ROW($S$1:$S$6253),""),ROW(S2056))),"")</f>
        <v/>
      </c>
      <c r="U2058" t="s">
        <v>5570</v>
      </c>
      <c r="V2058">
        <v>549606</v>
      </c>
    </row>
    <row r="2059" spans="19:22">
      <c r="S2059" t="str">
        <f>IF(ISNUMBER(SEARCH(ZAKL_DATA!$B$18,FU!$U2059)),U2059,"")</f>
        <v/>
      </c>
      <c r="T2059" t="str">
        <f t="array" ref="T2059">IFERROR(INDEX($S$3:$S$6255,SMALL(IF(ISNUMBER(SEARCH("",$S$3:$S$6255)),ROW($S$1:$S$6253),""),ROW(S2057))),"")</f>
        <v/>
      </c>
      <c r="U2059" t="s">
        <v>5571</v>
      </c>
      <c r="V2059">
        <v>549614</v>
      </c>
    </row>
    <row r="2060" spans="19:22">
      <c r="S2060" t="str">
        <f>IF(ISNUMBER(SEARCH(ZAKL_DATA!$B$18,FU!$U2060)),U2060,"")</f>
        <v/>
      </c>
      <c r="T2060" t="str">
        <f t="array" ref="T2060">IFERROR(INDEX($S$3:$S$6255,SMALL(IF(ISNUMBER(SEARCH("",$S$3:$S$6255)),ROW($S$1:$S$6253),""),ROW(S2058))),"")</f>
        <v/>
      </c>
      <c r="U2060" t="s">
        <v>5572</v>
      </c>
      <c r="V2060">
        <v>549622</v>
      </c>
    </row>
    <row r="2061" spans="19:22">
      <c r="S2061" t="str">
        <f>IF(ISNUMBER(SEARCH(ZAKL_DATA!$B$18,FU!$U2061)),U2061,"")</f>
        <v/>
      </c>
      <c r="T2061" t="str">
        <f t="array" ref="T2061">IFERROR(INDEX($S$3:$S$6255,SMALL(IF(ISNUMBER(SEARCH("",$S$3:$S$6255)),ROW($S$1:$S$6253),""),ROW(S2059))),"")</f>
        <v/>
      </c>
      <c r="U2061" t="s">
        <v>5573</v>
      </c>
      <c r="V2061">
        <v>549631</v>
      </c>
    </row>
    <row r="2062" spans="19:22">
      <c r="S2062" t="str">
        <f>IF(ISNUMBER(SEARCH(ZAKL_DATA!$B$18,FU!$U2062)),U2062,"")</f>
        <v/>
      </c>
      <c r="T2062" t="str">
        <f t="array" ref="T2062">IFERROR(INDEX($S$3:$S$6255,SMALL(IF(ISNUMBER(SEARCH("",$S$3:$S$6255)),ROW($S$1:$S$6253),""),ROW(S2060))),"")</f>
        <v/>
      </c>
      <c r="U2062" t="s">
        <v>5574</v>
      </c>
      <c r="V2062">
        <v>549649</v>
      </c>
    </row>
    <row r="2063" spans="19:22">
      <c r="S2063" t="str">
        <f>IF(ISNUMBER(SEARCH(ZAKL_DATA!$B$18,FU!$U2063)),U2063,"")</f>
        <v/>
      </c>
      <c r="T2063" t="str">
        <f t="array" ref="T2063">IFERROR(INDEX($S$3:$S$6255,SMALL(IF(ISNUMBER(SEARCH("",$S$3:$S$6255)),ROW($S$1:$S$6253),""),ROW(S2061))),"")</f>
        <v/>
      </c>
      <c r="U2063" t="s">
        <v>5575</v>
      </c>
      <c r="V2063">
        <v>549657</v>
      </c>
    </row>
    <row r="2064" spans="19:22">
      <c r="S2064" t="str">
        <f>IF(ISNUMBER(SEARCH(ZAKL_DATA!$B$18,FU!$U2064)),U2064,"")</f>
        <v/>
      </c>
      <c r="T2064" t="str">
        <f t="array" ref="T2064">IFERROR(INDEX($S$3:$S$6255,SMALL(IF(ISNUMBER(SEARCH("",$S$3:$S$6255)),ROW($S$1:$S$6253),""),ROW(S2062))),"")</f>
        <v/>
      </c>
      <c r="U2064" t="s">
        <v>5576</v>
      </c>
      <c r="V2064">
        <v>549665</v>
      </c>
    </row>
    <row r="2065" spans="19:22">
      <c r="S2065" t="str">
        <f>IF(ISNUMBER(SEARCH(ZAKL_DATA!$B$18,FU!$U2065)),U2065,"")</f>
        <v/>
      </c>
      <c r="T2065" t="str">
        <f t="array" ref="T2065">IFERROR(INDEX($S$3:$S$6255,SMALL(IF(ISNUMBER(SEARCH("",$S$3:$S$6255)),ROW($S$1:$S$6253),""),ROW(S2063))),"")</f>
        <v/>
      </c>
      <c r="U2065" t="s">
        <v>5577</v>
      </c>
      <c r="V2065">
        <v>549673</v>
      </c>
    </row>
    <row r="2066" spans="19:22">
      <c r="S2066" t="str">
        <f>IF(ISNUMBER(SEARCH(ZAKL_DATA!$B$18,FU!$U2066)),U2066,"")</f>
        <v/>
      </c>
      <c r="T2066" t="str">
        <f t="array" ref="T2066">IFERROR(INDEX($S$3:$S$6255,SMALL(IF(ISNUMBER(SEARCH("",$S$3:$S$6255)),ROW($S$1:$S$6253),""),ROW(S2064))),"")</f>
        <v/>
      </c>
      <c r="U2066" t="s">
        <v>5578</v>
      </c>
      <c r="V2066">
        <v>549681</v>
      </c>
    </row>
    <row r="2067" spans="19:22">
      <c r="S2067" t="str">
        <f>IF(ISNUMBER(SEARCH(ZAKL_DATA!$B$18,FU!$U2067)),U2067,"")</f>
        <v/>
      </c>
      <c r="T2067" t="str">
        <f t="array" ref="T2067">IFERROR(INDEX($S$3:$S$6255,SMALL(IF(ISNUMBER(SEARCH("",$S$3:$S$6255)),ROW($S$1:$S$6253),""),ROW(S2065))),"")</f>
        <v/>
      </c>
      <c r="U2067" t="s">
        <v>5579</v>
      </c>
      <c r="V2067">
        <v>549690</v>
      </c>
    </row>
    <row r="2068" spans="19:22">
      <c r="S2068" t="str">
        <f>IF(ISNUMBER(SEARCH(ZAKL_DATA!$B$18,FU!$U2068)),U2068,"")</f>
        <v/>
      </c>
      <c r="T2068" t="str">
        <f t="array" ref="T2068">IFERROR(INDEX($S$3:$S$6255,SMALL(IF(ISNUMBER(SEARCH("",$S$3:$S$6255)),ROW($S$1:$S$6253),""),ROW(S2066))),"")</f>
        <v/>
      </c>
      <c r="U2068" t="s">
        <v>5579</v>
      </c>
      <c r="V2068">
        <v>549703</v>
      </c>
    </row>
    <row r="2069" spans="19:22">
      <c r="S2069" t="str">
        <f>IF(ISNUMBER(SEARCH(ZAKL_DATA!$B$18,FU!$U2069)),U2069,"")</f>
        <v/>
      </c>
      <c r="T2069" t="str">
        <f t="array" ref="T2069">IFERROR(INDEX($S$3:$S$6255,SMALL(IF(ISNUMBER(SEARCH("",$S$3:$S$6255)),ROW($S$1:$S$6253),""),ROW(S2067))),"")</f>
        <v/>
      </c>
      <c r="U2069" t="s">
        <v>5580</v>
      </c>
      <c r="V2069">
        <v>549711</v>
      </c>
    </row>
    <row r="2070" spans="19:22">
      <c r="S2070" t="str">
        <f>IF(ISNUMBER(SEARCH(ZAKL_DATA!$B$18,FU!$U2070)),U2070,"")</f>
        <v/>
      </c>
      <c r="T2070" t="str">
        <f t="array" ref="T2070">IFERROR(INDEX($S$3:$S$6255,SMALL(IF(ISNUMBER(SEARCH("",$S$3:$S$6255)),ROW($S$1:$S$6253),""),ROW(S2068))),"")</f>
        <v/>
      </c>
      <c r="U2070" t="s">
        <v>5581</v>
      </c>
      <c r="V2070">
        <v>549720</v>
      </c>
    </row>
    <row r="2071" spans="19:22">
      <c r="S2071" t="str">
        <f>IF(ISNUMBER(SEARCH(ZAKL_DATA!$B$18,FU!$U2071)),U2071,"")</f>
        <v/>
      </c>
      <c r="T2071" t="str">
        <f t="array" ref="T2071">IFERROR(INDEX($S$3:$S$6255,SMALL(IF(ISNUMBER(SEARCH("",$S$3:$S$6255)),ROW($S$1:$S$6253),""),ROW(S2069))),"")</f>
        <v/>
      </c>
      <c r="U2071" t="s">
        <v>5582</v>
      </c>
      <c r="V2071">
        <v>549738</v>
      </c>
    </row>
    <row r="2072" spans="19:22">
      <c r="S2072" t="str">
        <f>IF(ISNUMBER(SEARCH(ZAKL_DATA!$B$18,FU!$U2072)),U2072,"")</f>
        <v/>
      </c>
      <c r="T2072" t="str">
        <f t="array" ref="T2072">IFERROR(INDEX($S$3:$S$6255,SMALL(IF(ISNUMBER(SEARCH("",$S$3:$S$6255)),ROW($S$1:$S$6253),""),ROW(S2070))),"")</f>
        <v/>
      </c>
      <c r="U2072" t="s">
        <v>5583</v>
      </c>
      <c r="V2072">
        <v>549746</v>
      </c>
    </row>
    <row r="2073" spans="19:22">
      <c r="S2073" t="str">
        <f>IF(ISNUMBER(SEARCH(ZAKL_DATA!$B$18,FU!$U2073)),U2073,"")</f>
        <v/>
      </c>
      <c r="T2073" t="str">
        <f t="array" ref="T2073">IFERROR(INDEX($S$3:$S$6255,SMALL(IF(ISNUMBER(SEARCH("",$S$3:$S$6255)),ROW($S$1:$S$6253),""),ROW(S2071))),"")</f>
        <v/>
      </c>
      <c r="U2073" t="s">
        <v>5584</v>
      </c>
      <c r="V2073">
        <v>549754</v>
      </c>
    </row>
    <row r="2074" spans="19:22">
      <c r="S2074" t="str">
        <f>IF(ISNUMBER(SEARCH(ZAKL_DATA!$B$18,FU!$U2074)),U2074,"")</f>
        <v/>
      </c>
      <c r="T2074" t="str">
        <f t="array" ref="T2074">IFERROR(INDEX($S$3:$S$6255,SMALL(IF(ISNUMBER(SEARCH("",$S$3:$S$6255)),ROW($S$1:$S$6253),""),ROW(S2072))),"")</f>
        <v/>
      </c>
      <c r="U2074" t="s">
        <v>5585</v>
      </c>
      <c r="V2074">
        <v>549771</v>
      </c>
    </row>
    <row r="2075" spans="19:22">
      <c r="S2075" t="str">
        <f>IF(ISNUMBER(SEARCH(ZAKL_DATA!$B$18,FU!$U2075)),U2075,"")</f>
        <v/>
      </c>
      <c r="T2075" t="str">
        <f t="array" ref="T2075">IFERROR(INDEX($S$3:$S$6255,SMALL(IF(ISNUMBER(SEARCH("",$S$3:$S$6255)),ROW($S$1:$S$6253),""),ROW(S2073))),"")</f>
        <v/>
      </c>
      <c r="U2075" t="s">
        <v>5585</v>
      </c>
      <c r="V2075">
        <v>549789</v>
      </c>
    </row>
    <row r="2076" spans="19:22">
      <c r="S2076" t="str">
        <f>IF(ISNUMBER(SEARCH(ZAKL_DATA!$B$18,FU!$U2076)),U2076,"")</f>
        <v/>
      </c>
      <c r="T2076" t="str">
        <f t="array" ref="T2076">IFERROR(INDEX($S$3:$S$6255,SMALL(IF(ISNUMBER(SEARCH("",$S$3:$S$6255)),ROW($S$1:$S$6253),""),ROW(S2074))),"")</f>
        <v/>
      </c>
      <c r="U2076" t="s">
        <v>5586</v>
      </c>
      <c r="V2076">
        <v>549797</v>
      </c>
    </row>
    <row r="2077" spans="19:22">
      <c r="S2077" t="str">
        <f>IF(ISNUMBER(SEARCH(ZAKL_DATA!$B$18,FU!$U2077)),U2077,"")</f>
        <v/>
      </c>
      <c r="T2077" t="str">
        <f t="array" ref="T2077">IFERROR(INDEX($S$3:$S$6255,SMALL(IF(ISNUMBER(SEARCH("",$S$3:$S$6255)),ROW($S$1:$S$6253),""),ROW(S2075))),"")</f>
        <v/>
      </c>
      <c r="U2077" t="s">
        <v>5586</v>
      </c>
      <c r="V2077">
        <v>549801</v>
      </c>
    </row>
    <row r="2078" spans="19:22">
      <c r="S2078" t="str">
        <f>IF(ISNUMBER(SEARCH(ZAKL_DATA!$B$18,FU!$U2078)),U2078,"")</f>
        <v/>
      </c>
      <c r="T2078" t="str">
        <f t="array" ref="T2078">IFERROR(INDEX($S$3:$S$6255,SMALL(IF(ISNUMBER(SEARCH("",$S$3:$S$6255)),ROW($S$1:$S$6253),""),ROW(S2076))),"")</f>
        <v/>
      </c>
      <c r="U2078" t="s">
        <v>5586</v>
      </c>
      <c r="V2078">
        <v>549827</v>
      </c>
    </row>
    <row r="2079" spans="19:22">
      <c r="S2079" t="str">
        <f>IF(ISNUMBER(SEARCH(ZAKL_DATA!$B$18,FU!$U2079)),U2079,"")</f>
        <v/>
      </c>
      <c r="T2079" t="str">
        <f t="array" ref="T2079">IFERROR(INDEX($S$3:$S$6255,SMALL(IF(ISNUMBER(SEARCH("",$S$3:$S$6255)),ROW($S$1:$S$6253),""),ROW(S2077))),"")</f>
        <v/>
      </c>
      <c r="U2079" t="s">
        <v>5587</v>
      </c>
      <c r="V2079">
        <v>549835</v>
      </c>
    </row>
    <row r="2080" spans="19:22">
      <c r="S2080" t="str">
        <f>IF(ISNUMBER(SEARCH(ZAKL_DATA!$B$18,FU!$U2080)),U2080,"")</f>
        <v/>
      </c>
      <c r="T2080" t="str">
        <f t="array" ref="T2080">IFERROR(INDEX($S$3:$S$6255,SMALL(IF(ISNUMBER(SEARCH("",$S$3:$S$6255)),ROW($S$1:$S$6253),""),ROW(S2078))),"")</f>
        <v/>
      </c>
      <c r="U2080" t="s">
        <v>5588</v>
      </c>
      <c r="V2080">
        <v>549843</v>
      </c>
    </row>
    <row r="2081" spans="19:22">
      <c r="S2081" t="str">
        <f>IF(ISNUMBER(SEARCH(ZAKL_DATA!$B$18,FU!$U2081)),U2081,"")</f>
        <v/>
      </c>
      <c r="T2081" t="str">
        <f t="array" ref="T2081">IFERROR(INDEX($S$3:$S$6255,SMALL(IF(ISNUMBER(SEARCH("",$S$3:$S$6255)),ROW($S$1:$S$6253),""),ROW(S2079))),"")</f>
        <v/>
      </c>
      <c r="U2081" t="s">
        <v>5589</v>
      </c>
      <c r="V2081">
        <v>549851</v>
      </c>
    </row>
    <row r="2082" spans="19:22">
      <c r="S2082" t="str">
        <f>IF(ISNUMBER(SEARCH(ZAKL_DATA!$B$18,FU!$U2082)),U2082,"")</f>
        <v/>
      </c>
      <c r="T2082" t="str">
        <f t="array" ref="T2082">IFERROR(INDEX($S$3:$S$6255,SMALL(IF(ISNUMBER(SEARCH("",$S$3:$S$6255)),ROW($S$1:$S$6253),""),ROW(S2080))),"")</f>
        <v/>
      </c>
      <c r="U2082" t="s">
        <v>5590</v>
      </c>
      <c r="V2082">
        <v>549860</v>
      </c>
    </row>
    <row r="2083" spans="19:22">
      <c r="S2083" t="str">
        <f>IF(ISNUMBER(SEARCH(ZAKL_DATA!$B$18,FU!$U2083)),U2083,"")</f>
        <v/>
      </c>
      <c r="T2083" t="str">
        <f t="array" ref="T2083">IFERROR(INDEX($S$3:$S$6255,SMALL(IF(ISNUMBER(SEARCH("",$S$3:$S$6255)),ROW($S$1:$S$6253),""),ROW(S2081))),"")</f>
        <v/>
      </c>
      <c r="U2083" t="s">
        <v>5590</v>
      </c>
      <c r="V2083">
        <v>549878</v>
      </c>
    </row>
    <row r="2084" spans="19:22">
      <c r="S2084" t="str">
        <f>IF(ISNUMBER(SEARCH(ZAKL_DATA!$B$18,FU!$U2084)),U2084,"")</f>
        <v/>
      </c>
      <c r="T2084" t="str">
        <f t="array" ref="T2084">IFERROR(INDEX($S$3:$S$6255,SMALL(IF(ISNUMBER(SEARCH("",$S$3:$S$6255)),ROW($S$1:$S$6253),""),ROW(S2082))),"")</f>
        <v/>
      </c>
      <c r="U2084" t="s">
        <v>5590</v>
      </c>
      <c r="V2084">
        <v>549886</v>
      </c>
    </row>
    <row r="2085" spans="19:22">
      <c r="S2085" t="str">
        <f>IF(ISNUMBER(SEARCH(ZAKL_DATA!$B$18,FU!$U2085)),U2085,"")</f>
        <v/>
      </c>
      <c r="T2085" t="str">
        <f t="array" ref="T2085">IFERROR(INDEX($S$3:$S$6255,SMALL(IF(ISNUMBER(SEARCH("",$S$3:$S$6255)),ROW($S$1:$S$6253),""),ROW(S2083))),"")</f>
        <v/>
      </c>
      <c r="U2085" t="s">
        <v>5590</v>
      </c>
      <c r="V2085">
        <v>549894</v>
      </c>
    </row>
    <row r="2086" spans="19:22">
      <c r="S2086" t="str">
        <f>IF(ISNUMBER(SEARCH(ZAKL_DATA!$B$18,FU!$U2086)),U2086,"")</f>
        <v/>
      </c>
      <c r="T2086" t="str">
        <f t="array" ref="T2086">IFERROR(INDEX($S$3:$S$6255,SMALL(IF(ISNUMBER(SEARCH("",$S$3:$S$6255)),ROW($S$1:$S$6253),""),ROW(S2084))),"")</f>
        <v/>
      </c>
      <c r="U2086" t="s">
        <v>5591</v>
      </c>
      <c r="V2086">
        <v>549908</v>
      </c>
    </row>
    <row r="2087" spans="19:22">
      <c r="S2087" t="str">
        <f>IF(ISNUMBER(SEARCH(ZAKL_DATA!$B$18,FU!$U2087)),U2087,"")</f>
        <v/>
      </c>
      <c r="T2087" t="str">
        <f t="array" ref="T2087">IFERROR(INDEX($S$3:$S$6255,SMALL(IF(ISNUMBER(SEARCH("",$S$3:$S$6255)),ROW($S$1:$S$6253),""),ROW(S2085))),"")</f>
        <v/>
      </c>
      <c r="U2087" t="s">
        <v>5591</v>
      </c>
      <c r="V2087">
        <v>549916</v>
      </c>
    </row>
    <row r="2088" spans="19:22">
      <c r="S2088" t="str">
        <f>IF(ISNUMBER(SEARCH(ZAKL_DATA!$B$18,FU!$U2088)),U2088,"")</f>
        <v/>
      </c>
      <c r="T2088" t="str">
        <f t="array" ref="T2088">IFERROR(INDEX($S$3:$S$6255,SMALL(IF(ISNUMBER(SEARCH("",$S$3:$S$6255)),ROW($S$1:$S$6253),""),ROW(S2086))),"")</f>
        <v/>
      </c>
      <c r="U2088" t="s">
        <v>5591</v>
      </c>
      <c r="V2088">
        <v>549924</v>
      </c>
    </row>
    <row r="2089" spans="19:22">
      <c r="S2089" t="str">
        <f>IF(ISNUMBER(SEARCH(ZAKL_DATA!$B$18,FU!$U2089)),U2089,"")</f>
        <v/>
      </c>
      <c r="T2089" t="str">
        <f t="array" ref="T2089">IFERROR(INDEX($S$3:$S$6255,SMALL(IF(ISNUMBER(SEARCH("",$S$3:$S$6255)),ROW($S$1:$S$6253),""),ROW(S2087))),"")</f>
        <v/>
      </c>
      <c r="U2089" t="s">
        <v>5592</v>
      </c>
      <c r="V2089">
        <v>549932</v>
      </c>
    </row>
    <row r="2090" spans="19:22">
      <c r="S2090" t="str">
        <f>IF(ISNUMBER(SEARCH(ZAKL_DATA!$B$18,FU!$U2090)),U2090,"")</f>
        <v/>
      </c>
      <c r="T2090" t="str">
        <f t="array" ref="T2090">IFERROR(INDEX($S$3:$S$6255,SMALL(IF(ISNUMBER(SEARCH("",$S$3:$S$6255)),ROW($S$1:$S$6253),""),ROW(S2088))),"")</f>
        <v/>
      </c>
      <c r="U2090" t="s">
        <v>5593</v>
      </c>
      <c r="V2090">
        <v>549941</v>
      </c>
    </row>
    <row r="2091" spans="19:22">
      <c r="S2091" t="str">
        <f>IF(ISNUMBER(SEARCH(ZAKL_DATA!$B$18,FU!$U2091)),U2091,"")</f>
        <v/>
      </c>
      <c r="T2091" t="str">
        <f t="array" ref="T2091">IFERROR(INDEX($S$3:$S$6255,SMALL(IF(ISNUMBER(SEARCH("",$S$3:$S$6255)),ROW($S$1:$S$6253),""),ROW(S2089))),"")</f>
        <v/>
      </c>
      <c r="U2091" t="s">
        <v>5594</v>
      </c>
      <c r="V2091">
        <v>549959</v>
      </c>
    </row>
    <row r="2092" spans="19:22">
      <c r="S2092" t="str">
        <f>IF(ISNUMBER(SEARCH(ZAKL_DATA!$B$18,FU!$U2092)),U2092,"")</f>
        <v/>
      </c>
      <c r="T2092" t="str">
        <f t="array" ref="T2092">IFERROR(INDEX($S$3:$S$6255,SMALL(IF(ISNUMBER(SEARCH("",$S$3:$S$6255)),ROW($S$1:$S$6253),""),ROW(S2090))),"")</f>
        <v/>
      </c>
      <c r="U2092" t="s">
        <v>5595</v>
      </c>
      <c r="V2092">
        <v>549967</v>
      </c>
    </row>
    <row r="2093" spans="19:22">
      <c r="S2093" t="str">
        <f>IF(ISNUMBER(SEARCH(ZAKL_DATA!$B$18,FU!$U2093)),U2093,"")</f>
        <v/>
      </c>
      <c r="T2093" t="str">
        <f t="array" ref="T2093">IFERROR(INDEX($S$3:$S$6255,SMALL(IF(ISNUMBER(SEARCH("",$S$3:$S$6255)),ROW($S$1:$S$6253),""),ROW(S2091))),"")</f>
        <v/>
      </c>
      <c r="U2093" t="s">
        <v>5596</v>
      </c>
      <c r="V2093">
        <v>549975</v>
      </c>
    </row>
    <row r="2094" spans="19:22">
      <c r="S2094" t="str">
        <f>IF(ISNUMBER(SEARCH(ZAKL_DATA!$B$18,FU!$U2094)),U2094,"")</f>
        <v/>
      </c>
      <c r="T2094" t="str">
        <f t="array" ref="T2094">IFERROR(INDEX($S$3:$S$6255,SMALL(IF(ISNUMBER(SEARCH("",$S$3:$S$6255)),ROW($S$1:$S$6253),""),ROW(S2092))),"")</f>
        <v/>
      </c>
      <c r="U2094" t="s">
        <v>5597</v>
      </c>
      <c r="V2094">
        <v>549983</v>
      </c>
    </row>
    <row r="2095" spans="19:22">
      <c r="S2095" t="str">
        <f>IF(ISNUMBER(SEARCH(ZAKL_DATA!$B$18,FU!$U2095)),U2095,"")</f>
        <v/>
      </c>
      <c r="T2095" t="str">
        <f t="array" ref="T2095">IFERROR(INDEX($S$3:$S$6255,SMALL(IF(ISNUMBER(SEARCH("",$S$3:$S$6255)),ROW($S$1:$S$6253),""),ROW(S2093))),"")</f>
        <v/>
      </c>
      <c r="U2095" t="s">
        <v>5598</v>
      </c>
      <c r="V2095">
        <v>549991</v>
      </c>
    </row>
    <row r="2096" spans="19:22">
      <c r="S2096" t="str">
        <f>IF(ISNUMBER(SEARCH(ZAKL_DATA!$B$18,FU!$U2096)),U2096,"")</f>
        <v/>
      </c>
      <c r="T2096" t="str">
        <f t="array" ref="T2096">IFERROR(INDEX($S$3:$S$6255,SMALL(IF(ISNUMBER(SEARCH("",$S$3:$S$6255)),ROW($S$1:$S$6253),""),ROW(S2094))),"")</f>
        <v/>
      </c>
      <c r="U2096" t="s">
        <v>5599</v>
      </c>
      <c r="V2096">
        <v>550001</v>
      </c>
    </row>
    <row r="2097" spans="19:22">
      <c r="S2097" t="str">
        <f>IF(ISNUMBER(SEARCH(ZAKL_DATA!$B$18,FU!$U2097)),U2097,"")</f>
        <v/>
      </c>
      <c r="T2097" t="str">
        <f t="array" ref="T2097">IFERROR(INDEX($S$3:$S$6255,SMALL(IF(ISNUMBER(SEARCH("",$S$3:$S$6255)),ROW($S$1:$S$6253),""),ROW(S2095))),"")</f>
        <v/>
      </c>
      <c r="U2097" t="s">
        <v>5600</v>
      </c>
      <c r="V2097">
        <v>550019</v>
      </c>
    </row>
    <row r="2098" spans="19:22">
      <c r="S2098" t="str">
        <f>IF(ISNUMBER(SEARCH(ZAKL_DATA!$B$18,FU!$U2098)),U2098,"")</f>
        <v/>
      </c>
      <c r="T2098" t="str">
        <f t="array" ref="T2098">IFERROR(INDEX($S$3:$S$6255,SMALL(IF(ISNUMBER(SEARCH("",$S$3:$S$6255)),ROW($S$1:$S$6253),""),ROW(S2096))),"")</f>
        <v/>
      </c>
      <c r="U2098" t="s">
        <v>5601</v>
      </c>
      <c r="V2098">
        <v>550027</v>
      </c>
    </row>
    <row r="2099" spans="19:22">
      <c r="S2099" t="str">
        <f>IF(ISNUMBER(SEARCH(ZAKL_DATA!$B$18,FU!$U2099)),U2099,"")</f>
        <v/>
      </c>
      <c r="T2099" t="str">
        <f t="array" ref="T2099">IFERROR(INDEX($S$3:$S$6255,SMALL(IF(ISNUMBER(SEARCH("",$S$3:$S$6255)),ROW($S$1:$S$6253),""),ROW(S2097))),"")</f>
        <v/>
      </c>
      <c r="U2099" t="s">
        <v>5602</v>
      </c>
      <c r="V2099">
        <v>550035</v>
      </c>
    </row>
    <row r="2100" spans="19:22">
      <c r="S2100" t="str">
        <f>IF(ISNUMBER(SEARCH(ZAKL_DATA!$B$18,FU!$U2100)),U2100,"")</f>
        <v/>
      </c>
      <c r="T2100" t="str">
        <f t="array" ref="T2100">IFERROR(INDEX($S$3:$S$6255,SMALL(IF(ISNUMBER(SEARCH("",$S$3:$S$6255)),ROW($S$1:$S$6253),""),ROW(S2098))),"")</f>
        <v/>
      </c>
      <c r="U2100" t="s">
        <v>5603</v>
      </c>
      <c r="V2100">
        <v>550043</v>
      </c>
    </row>
    <row r="2101" spans="19:22">
      <c r="S2101" t="str">
        <f>IF(ISNUMBER(SEARCH(ZAKL_DATA!$B$18,FU!$U2101)),U2101,"")</f>
        <v/>
      </c>
      <c r="T2101" t="str">
        <f t="array" ref="T2101">IFERROR(INDEX($S$3:$S$6255,SMALL(IF(ISNUMBER(SEARCH("",$S$3:$S$6255)),ROW($S$1:$S$6253),""),ROW(S2099))),"")</f>
        <v/>
      </c>
      <c r="U2101" t="s">
        <v>5604</v>
      </c>
      <c r="V2101">
        <v>550051</v>
      </c>
    </row>
    <row r="2102" spans="19:22">
      <c r="S2102" t="str">
        <f>IF(ISNUMBER(SEARCH(ZAKL_DATA!$B$18,FU!$U2102)),U2102,"")</f>
        <v/>
      </c>
      <c r="T2102" t="str">
        <f t="array" ref="T2102">IFERROR(INDEX($S$3:$S$6255,SMALL(IF(ISNUMBER(SEARCH("",$S$3:$S$6255)),ROW($S$1:$S$6253),""),ROW(S2100))),"")</f>
        <v/>
      </c>
      <c r="U2102" t="s">
        <v>5605</v>
      </c>
      <c r="V2102">
        <v>550060</v>
      </c>
    </row>
    <row r="2103" spans="19:22">
      <c r="S2103" t="str">
        <f>IF(ISNUMBER(SEARCH(ZAKL_DATA!$B$18,FU!$U2103)),U2103,"")</f>
        <v/>
      </c>
      <c r="T2103" t="str">
        <f t="array" ref="T2103">IFERROR(INDEX($S$3:$S$6255,SMALL(IF(ISNUMBER(SEARCH("",$S$3:$S$6255)),ROW($S$1:$S$6253),""),ROW(S2101))),"")</f>
        <v/>
      </c>
      <c r="U2103" t="s">
        <v>5606</v>
      </c>
      <c r="V2103">
        <v>550078</v>
      </c>
    </row>
    <row r="2104" spans="19:22">
      <c r="S2104" t="str">
        <f>IF(ISNUMBER(SEARCH(ZAKL_DATA!$B$18,FU!$U2104)),U2104,"")</f>
        <v/>
      </c>
      <c r="T2104" t="str">
        <f t="array" ref="T2104">IFERROR(INDEX($S$3:$S$6255,SMALL(IF(ISNUMBER(SEARCH("",$S$3:$S$6255)),ROW($S$1:$S$6253),""),ROW(S2102))),"")</f>
        <v/>
      </c>
      <c r="U2104" t="s">
        <v>5607</v>
      </c>
      <c r="V2104">
        <v>550086</v>
      </c>
    </row>
    <row r="2105" spans="19:22">
      <c r="S2105" t="str">
        <f>IF(ISNUMBER(SEARCH(ZAKL_DATA!$B$18,FU!$U2105)),U2105,"")</f>
        <v/>
      </c>
      <c r="T2105" t="str">
        <f t="array" ref="T2105">IFERROR(INDEX($S$3:$S$6255,SMALL(IF(ISNUMBER(SEARCH("",$S$3:$S$6255)),ROW($S$1:$S$6253),""),ROW(S2103))),"")</f>
        <v/>
      </c>
      <c r="U2105" t="s">
        <v>5608</v>
      </c>
      <c r="V2105">
        <v>550094</v>
      </c>
    </row>
    <row r="2106" spans="19:22">
      <c r="S2106" t="str">
        <f>IF(ISNUMBER(SEARCH(ZAKL_DATA!$B$18,FU!$U2106)),U2106,"")</f>
        <v/>
      </c>
      <c r="T2106" t="str">
        <f t="array" ref="T2106">IFERROR(INDEX($S$3:$S$6255,SMALL(IF(ISNUMBER(SEARCH("",$S$3:$S$6255)),ROW($S$1:$S$6253),""),ROW(S2104))),"")</f>
        <v/>
      </c>
      <c r="U2106" t="s">
        <v>5608</v>
      </c>
      <c r="V2106">
        <v>550108</v>
      </c>
    </row>
    <row r="2107" spans="19:22">
      <c r="S2107" t="str">
        <f>IF(ISNUMBER(SEARCH(ZAKL_DATA!$B$18,FU!$U2107)),U2107,"")</f>
        <v/>
      </c>
      <c r="T2107" t="str">
        <f t="array" ref="T2107">IFERROR(INDEX($S$3:$S$6255,SMALL(IF(ISNUMBER(SEARCH("",$S$3:$S$6255)),ROW($S$1:$S$6253),""),ROW(S2105))),"")</f>
        <v/>
      </c>
      <c r="U2107" t="s">
        <v>5608</v>
      </c>
      <c r="V2107">
        <v>550116</v>
      </c>
    </row>
    <row r="2108" spans="19:22">
      <c r="S2108" t="str">
        <f>IF(ISNUMBER(SEARCH(ZAKL_DATA!$B$18,FU!$U2108)),U2108,"")</f>
        <v/>
      </c>
      <c r="T2108" t="str">
        <f t="array" ref="T2108">IFERROR(INDEX($S$3:$S$6255,SMALL(IF(ISNUMBER(SEARCH("",$S$3:$S$6255)),ROW($S$1:$S$6253),""),ROW(S2106))),"")</f>
        <v/>
      </c>
      <c r="U2108" t="s">
        <v>5609</v>
      </c>
      <c r="V2108">
        <v>550124</v>
      </c>
    </row>
    <row r="2109" spans="19:22">
      <c r="S2109" t="str">
        <f>IF(ISNUMBER(SEARCH(ZAKL_DATA!$B$18,FU!$U2109)),U2109,"")</f>
        <v/>
      </c>
      <c r="T2109" t="str">
        <f t="array" ref="T2109">IFERROR(INDEX($S$3:$S$6255,SMALL(IF(ISNUMBER(SEARCH("",$S$3:$S$6255)),ROW($S$1:$S$6253),""),ROW(S2107))),"")</f>
        <v/>
      </c>
      <c r="U2109" t="s">
        <v>5610</v>
      </c>
      <c r="V2109">
        <v>550132</v>
      </c>
    </row>
    <row r="2110" spans="19:22">
      <c r="S2110" t="str">
        <f>IF(ISNUMBER(SEARCH(ZAKL_DATA!$B$18,FU!$U2110)),U2110,"")</f>
        <v/>
      </c>
      <c r="T2110" t="str">
        <f t="array" ref="T2110">IFERROR(INDEX($S$3:$S$6255,SMALL(IF(ISNUMBER(SEARCH("",$S$3:$S$6255)),ROW($S$1:$S$6253),""),ROW(S2108))),"")</f>
        <v/>
      </c>
      <c r="U2110" t="s">
        <v>5611</v>
      </c>
      <c r="V2110">
        <v>550141</v>
      </c>
    </row>
    <row r="2111" spans="19:22">
      <c r="S2111" t="str">
        <f>IF(ISNUMBER(SEARCH(ZAKL_DATA!$B$18,FU!$U2111)),U2111,"")</f>
        <v/>
      </c>
      <c r="T2111" t="str">
        <f t="array" ref="T2111">IFERROR(INDEX($S$3:$S$6255,SMALL(IF(ISNUMBER(SEARCH("",$S$3:$S$6255)),ROW($S$1:$S$6253),""),ROW(S2109))),"")</f>
        <v/>
      </c>
      <c r="U2111" t="s">
        <v>5612</v>
      </c>
      <c r="V2111">
        <v>550159</v>
      </c>
    </row>
    <row r="2112" spans="19:22">
      <c r="S2112" t="str">
        <f>IF(ISNUMBER(SEARCH(ZAKL_DATA!$B$18,FU!$U2112)),U2112,"")</f>
        <v/>
      </c>
      <c r="T2112" t="str">
        <f t="array" ref="T2112">IFERROR(INDEX($S$3:$S$6255,SMALL(IF(ISNUMBER(SEARCH("",$S$3:$S$6255)),ROW($S$1:$S$6253),""),ROW(S2110))),"")</f>
        <v/>
      </c>
      <c r="U2112" t="s">
        <v>5613</v>
      </c>
      <c r="V2112">
        <v>550167</v>
      </c>
    </row>
    <row r="2113" spans="19:22">
      <c r="S2113" t="str">
        <f>IF(ISNUMBER(SEARCH(ZAKL_DATA!$B$18,FU!$U2113)),U2113,"")</f>
        <v/>
      </c>
      <c r="T2113" t="str">
        <f t="array" ref="T2113">IFERROR(INDEX($S$3:$S$6255,SMALL(IF(ISNUMBER(SEARCH("",$S$3:$S$6255)),ROW($S$1:$S$6253),""),ROW(S2111))),"")</f>
        <v/>
      </c>
      <c r="U2113" t="s">
        <v>5614</v>
      </c>
      <c r="V2113">
        <v>550175</v>
      </c>
    </row>
    <row r="2114" spans="19:22">
      <c r="S2114" t="str">
        <f>IF(ISNUMBER(SEARCH(ZAKL_DATA!$B$18,FU!$U2114)),U2114,"")</f>
        <v/>
      </c>
      <c r="T2114" t="str">
        <f t="array" ref="T2114">IFERROR(INDEX($S$3:$S$6255,SMALL(IF(ISNUMBER(SEARCH("",$S$3:$S$6255)),ROW($S$1:$S$6253),""),ROW(S2112))),"")</f>
        <v/>
      </c>
      <c r="U2114" t="s">
        <v>5615</v>
      </c>
      <c r="V2114">
        <v>550183</v>
      </c>
    </row>
    <row r="2115" spans="19:22">
      <c r="S2115" t="str">
        <f>IF(ISNUMBER(SEARCH(ZAKL_DATA!$B$18,FU!$U2115)),U2115,"")</f>
        <v/>
      </c>
      <c r="T2115" t="str">
        <f t="array" ref="T2115">IFERROR(INDEX($S$3:$S$6255,SMALL(IF(ISNUMBER(SEARCH("",$S$3:$S$6255)),ROW($S$1:$S$6253),""),ROW(S2113))),"")</f>
        <v/>
      </c>
      <c r="U2115" t="s">
        <v>5616</v>
      </c>
      <c r="V2115">
        <v>550191</v>
      </c>
    </row>
    <row r="2116" spans="19:22">
      <c r="S2116" t="str">
        <f>IF(ISNUMBER(SEARCH(ZAKL_DATA!$B$18,FU!$U2116)),U2116,"")</f>
        <v/>
      </c>
      <c r="T2116" t="str">
        <f t="array" ref="T2116">IFERROR(INDEX($S$3:$S$6255,SMALL(IF(ISNUMBER(SEARCH("",$S$3:$S$6255)),ROW($S$1:$S$6253),""),ROW(S2114))),"")</f>
        <v/>
      </c>
      <c r="U2116" t="s">
        <v>5617</v>
      </c>
      <c r="V2116">
        <v>550205</v>
      </c>
    </row>
    <row r="2117" spans="19:22">
      <c r="S2117" t="str">
        <f>IF(ISNUMBER(SEARCH(ZAKL_DATA!$B$18,FU!$U2117)),U2117,"")</f>
        <v/>
      </c>
      <c r="T2117" t="str">
        <f t="array" ref="T2117">IFERROR(INDEX($S$3:$S$6255,SMALL(IF(ISNUMBER(SEARCH("",$S$3:$S$6255)),ROW($S$1:$S$6253),""),ROW(S2115))),"")</f>
        <v/>
      </c>
      <c r="U2117" t="s">
        <v>5618</v>
      </c>
      <c r="V2117">
        <v>550213</v>
      </c>
    </row>
    <row r="2118" spans="19:22">
      <c r="S2118" t="str">
        <f>IF(ISNUMBER(SEARCH(ZAKL_DATA!$B$18,FU!$U2118)),U2118,"")</f>
        <v/>
      </c>
      <c r="T2118" t="str">
        <f t="array" ref="T2118">IFERROR(INDEX($S$3:$S$6255,SMALL(IF(ISNUMBER(SEARCH("",$S$3:$S$6255)),ROW($S$1:$S$6253),""),ROW(S2116))),"")</f>
        <v/>
      </c>
      <c r="U2118" t="s">
        <v>5619</v>
      </c>
      <c r="V2118">
        <v>550221</v>
      </c>
    </row>
    <row r="2119" spans="19:22">
      <c r="S2119" t="str">
        <f>IF(ISNUMBER(SEARCH(ZAKL_DATA!$B$18,FU!$U2119)),U2119,"")</f>
        <v/>
      </c>
      <c r="T2119" t="str">
        <f t="array" ref="T2119">IFERROR(INDEX($S$3:$S$6255,SMALL(IF(ISNUMBER(SEARCH("",$S$3:$S$6255)),ROW($S$1:$S$6253),""),ROW(S2117))),"")</f>
        <v/>
      </c>
      <c r="U2119" t="s">
        <v>5620</v>
      </c>
      <c r="V2119">
        <v>550230</v>
      </c>
    </row>
    <row r="2120" spans="19:22">
      <c r="S2120" t="str">
        <f>IF(ISNUMBER(SEARCH(ZAKL_DATA!$B$18,FU!$U2120)),U2120,"")</f>
        <v/>
      </c>
      <c r="T2120" t="str">
        <f t="array" ref="T2120">IFERROR(INDEX($S$3:$S$6255,SMALL(IF(ISNUMBER(SEARCH("",$S$3:$S$6255)),ROW($S$1:$S$6253),""),ROW(S2118))),"")</f>
        <v/>
      </c>
      <c r="U2120" t="s">
        <v>5621</v>
      </c>
      <c r="V2120">
        <v>550248</v>
      </c>
    </row>
    <row r="2121" spans="19:22">
      <c r="S2121" t="str">
        <f>IF(ISNUMBER(SEARCH(ZAKL_DATA!$B$18,FU!$U2121)),U2121,"")</f>
        <v/>
      </c>
      <c r="T2121" t="str">
        <f t="array" ref="T2121">IFERROR(INDEX($S$3:$S$6255,SMALL(IF(ISNUMBER(SEARCH("",$S$3:$S$6255)),ROW($S$1:$S$6253),""),ROW(S2119))),"")</f>
        <v/>
      </c>
      <c r="U2121" t="s">
        <v>5622</v>
      </c>
      <c r="V2121">
        <v>550256</v>
      </c>
    </row>
    <row r="2122" spans="19:22">
      <c r="S2122" t="str">
        <f>IF(ISNUMBER(SEARCH(ZAKL_DATA!$B$18,FU!$U2122)),U2122,"")</f>
        <v/>
      </c>
      <c r="T2122" t="str">
        <f t="array" ref="T2122">IFERROR(INDEX($S$3:$S$6255,SMALL(IF(ISNUMBER(SEARCH("",$S$3:$S$6255)),ROW($S$1:$S$6253),""),ROW(S2120))),"")</f>
        <v/>
      </c>
      <c r="U2122" t="s">
        <v>5623</v>
      </c>
      <c r="V2122">
        <v>550264</v>
      </c>
    </row>
    <row r="2123" spans="19:22">
      <c r="S2123" t="str">
        <f>IF(ISNUMBER(SEARCH(ZAKL_DATA!$B$18,FU!$U2123)),U2123,"")</f>
        <v/>
      </c>
      <c r="T2123" t="str">
        <f t="array" ref="T2123">IFERROR(INDEX($S$3:$S$6255,SMALL(IF(ISNUMBER(SEARCH("",$S$3:$S$6255)),ROW($S$1:$S$6253),""),ROW(S2121))),"")</f>
        <v/>
      </c>
      <c r="U2123" t="s">
        <v>5623</v>
      </c>
      <c r="V2123">
        <v>550272</v>
      </c>
    </row>
    <row r="2124" spans="19:22">
      <c r="S2124" t="str">
        <f>IF(ISNUMBER(SEARCH(ZAKL_DATA!$B$18,FU!$U2124)),U2124,"")</f>
        <v/>
      </c>
      <c r="T2124" t="str">
        <f t="array" ref="T2124">IFERROR(INDEX($S$3:$S$6255,SMALL(IF(ISNUMBER(SEARCH("",$S$3:$S$6255)),ROW($S$1:$S$6253),""),ROW(S2122))),"")</f>
        <v/>
      </c>
      <c r="U2124" t="s">
        <v>5624</v>
      </c>
      <c r="V2124">
        <v>550281</v>
      </c>
    </row>
    <row r="2125" spans="19:22">
      <c r="S2125" t="str">
        <f>IF(ISNUMBER(SEARCH(ZAKL_DATA!$B$18,FU!$U2125)),U2125,"")</f>
        <v/>
      </c>
      <c r="T2125" t="str">
        <f t="array" ref="T2125">IFERROR(INDEX($S$3:$S$6255,SMALL(IF(ISNUMBER(SEARCH("",$S$3:$S$6255)),ROW($S$1:$S$6253),""),ROW(S2123))),"")</f>
        <v/>
      </c>
      <c r="U2125" t="s">
        <v>5624</v>
      </c>
      <c r="V2125">
        <v>550299</v>
      </c>
    </row>
    <row r="2126" spans="19:22">
      <c r="S2126" t="str">
        <f>IF(ISNUMBER(SEARCH(ZAKL_DATA!$B$18,FU!$U2126)),U2126,"")</f>
        <v/>
      </c>
      <c r="T2126" t="str">
        <f t="array" ref="T2126">IFERROR(INDEX($S$3:$S$6255,SMALL(IF(ISNUMBER(SEARCH("",$S$3:$S$6255)),ROW($S$1:$S$6253),""),ROW(S2124))),"")</f>
        <v/>
      </c>
      <c r="U2126" t="s">
        <v>5625</v>
      </c>
      <c r="V2126">
        <v>550302</v>
      </c>
    </row>
    <row r="2127" spans="19:22">
      <c r="S2127" t="str">
        <f>IF(ISNUMBER(SEARCH(ZAKL_DATA!$B$18,FU!$U2127)),U2127,"")</f>
        <v/>
      </c>
      <c r="T2127" t="str">
        <f t="array" ref="T2127">IFERROR(INDEX($S$3:$S$6255,SMALL(IF(ISNUMBER(SEARCH("",$S$3:$S$6255)),ROW($S$1:$S$6253),""),ROW(S2125))),"")</f>
        <v/>
      </c>
      <c r="U2127" t="s">
        <v>5626</v>
      </c>
      <c r="V2127">
        <v>550311</v>
      </c>
    </row>
    <row r="2128" spans="19:22">
      <c r="S2128" t="str">
        <f>IF(ISNUMBER(SEARCH(ZAKL_DATA!$B$18,FU!$U2128)),U2128,"")</f>
        <v/>
      </c>
      <c r="T2128" t="str">
        <f t="array" ref="T2128">IFERROR(INDEX($S$3:$S$6255,SMALL(IF(ISNUMBER(SEARCH("",$S$3:$S$6255)),ROW($S$1:$S$6253),""),ROW(S2126))),"")</f>
        <v/>
      </c>
      <c r="U2128" t="s">
        <v>5627</v>
      </c>
      <c r="V2128">
        <v>550329</v>
      </c>
    </row>
    <row r="2129" spans="19:22">
      <c r="S2129" t="str">
        <f>IF(ISNUMBER(SEARCH(ZAKL_DATA!$B$18,FU!$U2129)),U2129,"")</f>
        <v/>
      </c>
      <c r="T2129" t="str">
        <f t="array" ref="T2129">IFERROR(INDEX($S$3:$S$6255,SMALL(IF(ISNUMBER(SEARCH("",$S$3:$S$6255)),ROW($S$1:$S$6253),""),ROW(S2127))),"")</f>
        <v/>
      </c>
      <c r="U2129" t="s">
        <v>5628</v>
      </c>
      <c r="V2129">
        <v>550337</v>
      </c>
    </row>
    <row r="2130" spans="19:22">
      <c r="S2130" t="str">
        <f>IF(ISNUMBER(SEARCH(ZAKL_DATA!$B$18,FU!$U2130)),U2130,"")</f>
        <v/>
      </c>
      <c r="T2130" t="str">
        <f t="array" ref="T2130">IFERROR(INDEX($S$3:$S$6255,SMALL(IF(ISNUMBER(SEARCH("",$S$3:$S$6255)),ROW($S$1:$S$6253),""),ROW(S2128))),"")</f>
        <v/>
      </c>
      <c r="U2130" t="s">
        <v>5629</v>
      </c>
      <c r="V2130">
        <v>550345</v>
      </c>
    </row>
    <row r="2131" spans="19:22">
      <c r="S2131" t="str">
        <f>IF(ISNUMBER(SEARCH(ZAKL_DATA!$B$18,FU!$U2131)),U2131,"")</f>
        <v/>
      </c>
      <c r="T2131" t="str">
        <f t="array" ref="T2131">IFERROR(INDEX($S$3:$S$6255,SMALL(IF(ISNUMBER(SEARCH("",$S$3:$S$6255)),ROW($S$1:$S$6253),""),ROW(S2129))),"")</f>
        <v/>
      </c>
      <c r="U2131" t="s">
        <v>5630</v>
      </c>
      <c r="V2131">
        <v>550353</v>
      </c>
    </row>
    <row r="2132" spans="19:22">
      <c r="S2132" t="str">
        <f>IF(ISNUMBER(SEARCH(ZAKL_DATA!$B$18,FU!$U2132)),U2132,"")</f>
        <v/>
      </c>
      <c r="T2132" t="str">
        <f t="array" ref="T2132">IFERROR(INDEX($S$3:$S$6255,SMALL(IF(ISNUMBER(SEARCH("",$S$3:$S$6255)),ROW($S$1:$S$6253),""),ROW(S2130))),"")</f>
        <v/>
      </c>
      <c r="U2132" t="s">
        <v>5631</v>
      </c>
      <c r="V2132">
        <v>550361</v>
      </c>
    </row>
    <row r="2133" spans="19:22">
      <c r="S2133" t="str">
        <f>IF(ISNUMBER(SEARCH(ZAKL_DATA!$B$18,FU!$U2133)),U2133,"")</f>
        <v/>
      </c>
      <c r="T2133" t="str">
        <f t="array" ref="T2133">IFERROR(INDEX($S$3:$S$6255,SMALL(IF(ISNUMBER(SEARCH("",$S$3:$S$6255)),ROW($S$1:$S$6253),""),ROW(S2131))),"")</f>
        <v/>
      </c>
      <c r="U2133" t="s">
        <v>5632</v>
      </c>
      <c r="V2133">
        <v>550370</v>
      </c>
    </row>
    <row r="2134" spans="19:22">
      <c r="S2134" t="str">
        <f>IF(ISNUMBER(SEARCH(ZAKL_DATA!$B$18,FU!$U2134)),U2134,"")</f>
        <v/>
      </c>
      <c r="T2134" t="str">
        <f t="array" ref="T2134">IFERROR(INDEX($S$3:$S$6255,SMALL(IF(ISNUMBER(SEARCH("",$S$3:$S$6255)),ROW($S$1:$S$6253),""),ROW(S2132))),"")</f>
        <v/>
      </c>
      <c r="U2134" t="s">
        <v>5633</v>
      </c>
      <c r="V2134">
        <v>550388</v>
      </c>
    </row>
    <row r="2135" spans="19:22">
      <c r="S2135" t="str">
        <f>IF(ISNUMBER(SEARCH(ZAKL_DATA!$B$18,FU!$U2135)),U2135,"")</f>
        <v/>
      </c>
      <c r="T2135" t="str">
        <f t="array" ref="T2135">IFERROR(INDEX($S$3:$S$6255,SMALL(IF(ISNUMBER(SEARCH("",$S$3:$S$6255)),ROW($S$1:$S$6253),""),ROW(S2133))),"")</f>
        <v/>
      </c>
      <c r="U2135" t="s">
        <v>5634</v>
      </c>
      <c r="V2135">
        <v>550396</v>
      </c>
    </row>
    <row r="2136" spans="19:22">
      <c r="S2136" t="str">
        <f>IF(ISNUMBER(SEARCH(ZAKL_DATA!$B$18,FU!$U2136)),U2136,"")</f>
        <v/>
      </c>
      <c r="T2136" t="str">
        <f t="array" ref="T2136">IFERROR(INDEX($S$3:$S$6255,SMALL(IF(ISNUMBER(SEARCH("",$S$3:$S$6255)),ROW($S$1:$S$6253),""),ROW(S2134))),"")</f>
        <v/>
      </c>
      <c r="U2136" t="s">
        <v>5635</v>
      </c>
      <c r="V2136">
        <v>550400</v>
      </c>
    </row>
    <row r="2137" spans="19:22">
      <c r="S2137" t="str">
        <f>IF(ISNUMBER(SEARCH(ZAKL_DATA!$B$18,FU!$U2137)),U2137,"")</f>
        <v/>
      </c>
      <c r="T2137" t="str">
        <f t="array" ref="T2137">IFERROR(INDEX($S$3:$S$6255,SMALL(IF(ISNUMBER(SEARCH("",$S$3:$S$6255)),ROW($S$1:$S$6253),""),ROW(S2135))),"")</f>
        <v/>
      </c>
      <c r="U2137" t="s">
        <v>5636</v>
      </c>
      <c r="V2137">
        <v>550418</v>
      </c>
    </row>
    <row r="2138" spans="19:22">
      <c r="S2138" t="str">
        <f>IF(ISNUMBER(SEARCH(ZAKL_DATA!$B$18,FU!$U2138)),U2138,"")</f>
        <v/>
      </c>
      <c r="T2138" t="str">
        <f t="array" ref="T2138">IFERROR(INDEX($S$3:$S$6255,SMALL(IF(ISNUMBER(SEARCH("",$S$3:$S$6255)),ROW($S$1:$S$6253),""),ROW(S2136))),"")</f>
        <v/>
      </c>
      <c r="U2138" t="s">
        <v>5637</v>
      </c>
      <c r="V2138">
        <v>550426</v>
      </c>
    </row>
    <row r="2139" spans="19:22">
      <c r="S2139" t="str">
        <f>IF(ISNUMBER(SEARCH(ZAKL_DATA!$B$18,FU!$U2139)),U2139,"")</f>
        <v/>
      </c>
      <c r="T2139" t="str">
        <f t="array" ref="T2139">IFERROR(INDEX($S$3:$S$6255,SMALL(IF(ISNUMBER(SEARCH("",$S$3:$S$6255)),ROW($S$1:$S$6253),""),ROW(S2137))),"")</f>
        <v/>
      </c>
      <c r="U2139" t="s">
        <v>5638</v>
      </c>
      <c r="V2139">
        <v>550434</v>
      </c>
    </row>
    <row r="2140" spans="19:22">
      <c r="S2140" t="str">
        <f>IF(ISNUMBER(SEARCH(ZAKL_DATA!$B$18,FU!$U2140)),U2140,"")</f>
        <v/>
      </c>
      <c r="T2140" t="str">
        <f t="array" ref="T2140">IFERROR(INDEX($S$3:$S$6255,SMALL(IF(ISNUMBER(SEARCH("",$S$3:$S$6255)),ROW($S$1:$S$6253),""),ROW(S2138))),"")</f>
        <v/>
      </c>
      <c r="U2140" t="s">
        <v>5639</v>
      </c>
      <c r="V2140">
        <v>550442</v>
      </c>
    </row>
    <row r="2141" spans="19:22">
      <c r="S2141" t="str">
        <f>IF(ISNUMBER(SEARCH(ZAKL_DATA!$B$18,FU!$U2141)),U2141,"")</f>
        <v/>
      </c>
      <c r="T2141" t="str">
        <f t="array" ref="T2141">IFERROR(INDEX($S$3:$S$6255,SMALL(IF(ISNUMBER(SEARCH("",$S$3:$S$6255)),ROW($S$1:$S$6253),""),ROW(S2139))),"")</f>
        <v/>
      </c>
      <c r="U2141" t="s">
        <v>5640</v>
      </c>
      <c r="V2141">
        <v>550451</v>
      </c>
    </row>
    <row r="2142" spans="19:22">
      <c r="S2142" t="str">
        <f>IF(ISNUMBER(SEARCH(ZAKL_DATA!$B$18,FU!$U2142)),U2142,"")</f>
        <v/>
      </c>
      <c r="T2142" t="str">
        <f t="array" ref="T2142">IFERROR(INDEX($S$3:$S$6255,SMALL(IF(ISNUMBER(SEARCH("",$S$3:$S$6255)),ROW($S$1:$S$6253),""),ROW(S2140))),"")</f>
        <v/>
      </c>
      <c r="U2142" t="s">
        <v>5641</v>
      </c>
      <c r="V2142">
        <v>550469</v>
      </c>
    </row>
    <row r="2143" spans="19:22">
      <c r="S2143" t="str">
        <f>IF(ISNUMBER(SEARCH(ZAKL_DATA!$B$18,FU!$U2143)),U2143,"")</f>
        <v/>
      </c>
      <c r="T2143" t="str">
        <f t="array" ref="T2143">IFERROR(INDEX($S$3:$S$6255,SMALL(IF(ISNUMBER(SEARCH("",$S$3:$S$6255)),ROW($S$1:$S$6253),""),ROW(S2141))),"")</f>
        <v/>
      </c>
      <c r="U2143" t="s">
        <v>5641</v>
      </c>
      <c r="V2143">
        <v>550477</v>
      </c>
    </row>
    <row r="2144" spans="19:22">
      <c r="S2144" t="str">
        <f>IF(ISNUMBER(SEARCH(ZAKL_DATA!$B$18,FU!$U2144)),U2144,"")</f>
        <v/>
      </c>
      <c r="T2144" t="str">
        <f t="array" ref="T2144">IFERROR(INDEX($S$3:$S$6255,SMALL(IF(ISNUMBER(SEARCH("",$S$3:$S$6255)),ROW($S$1:$S$6253),""),ROW(S2142))),"")</f>
        <v/>
      </c>
      <c r="U2144" t="s">
        <v>5641</v>
      </c>
      <c r="V2144">
        <v>550485</v>
      </c>
    </row>
    <row r="2145" spans="19:22">
      <c r="S2145" t="str">
        <f>IF(ISNUMBER(SEARCH(ZAKL_DATA!$B$18,FU!$U2145)),U2145,"")</f>
        <v/>
      </c>
      <c r="T2145" t="str">
        <f t="array" ref="T2145">IFERROR(INDEX($S$3:$S$6255,SMALL(IF(ISNUMBER(SEARCH("",$S$3:$S$6255)),ROW($S$1:$S$6253),""),ROW(S2143))),"")</f>
        <v/>
      </c>
      <c r="U2145" t="s">
        <v>5641</v>
      </c>
      <c r="V2145">
        <v>550493</v>
      </c>
    </row>
    <row r="2146" spans="19:22">
      <c r="S2146" t="str">
        <f>IF(ISNUMBER(SEARCH(ZAKL_DATA!$B$18,FU!$U2146)),U2146,"")</f>
        <v/>
      </c>
      <c r="T2146" t="str">
        <f t="array" ref="T2146">IFERROR(INDEX($S$3:$S$6255,SMALL(IF(ISNUMBER(SEARCH("",$S$3:$S$6255)),ROW($S$1:$S$6253),""),ROW(S2144))),"")</f>
        <v/>
      </c>
      <c r="U2146" t="s">
        <v>5642</v>
      </c>
      <c r="V2146">
        <v>550507</v>
      </c>
    </row>
    <row r="2147" spans="19:22">
      <c r="S2147" t="str">
        <f>IF(ISNUMBER(SEARCH(ZAKL_DATA!$B$18,FU!$U2147)),U2147,"")</f>
        <v/>
      </c>
      <c r="T2147" t="str">
        <f t="array" ref="T2147">IFERROR(INDEX($S$3:$S$6255,SMALL(IF(ISNUMBER(SEARCH("",$S$3:$S$6255)),ROW($S$1:$S$6253),""),ROW(S2145))),"")</f>
        <v/>
      </c>
      <c r="U2147" t="s">
        <v>5643</v>
      </c>
      <c r="V2147">
        <v>550515</v>
      </c>
    </row>
    <row r="2148" spans="19:22">
      <c r="S2148" t="str">
        <f>IF(ISNUMBER(SEARCH(ZAKL_DATA!$B$18,FU!$U2148)),U2148,"")</f>
        <v/>
      </c>
      <c r="T2148" t="str">
        <f t="array" ref="T2148">IFERROR(INDEX($S$3:$S$6255,SMALL(IF(ISNUMBER(SEARCH("",$S$3:$S$6255)),ROW($S$1:$S$6253),""),ROW(S2146))),"")</f>
        <v/>
      </c>
      <c r="U2148" t="s">
        <v>5644</v>
      </c>
      <c r="V2148">
        <v>550523</v>
      </c>
    </row>
    <row r="2149" spans="19:22">
      <c r="S2149" t="str">
        <f>IF(ISNUMBER(SEARCH(ZAKL_DATA!$B$18,FU!$U2149)),U2149,"")</f>
        <v/>
      </c>
      <c r="T2149" t="str">
        <f t="array" ref="T2149">IFERROR(INDEX($S$3:$S$6255,SMALL(IF(ISNUMBER(SEARCH("",$S$3:$S$6255)),ROW($S$1:$S$6253),""),ROW(S2147))),"")</f>
        <v/>
      </c>
      <c r="U2149" t="s">
        <v>5645</v>
      </c>
      <c r="V2149">
        <v>550531</v>
      </c>
    </row>
    <row r="2150" spans="19:22">
      <c r="S2150" t="str">
        <f>IF(ISNUMBER(SEARCH(ZAKL_DATA!$B$18,FU!$U2150)),U2150,"")</f>
        <v/>
      </c>
      <c r="T2150" t="str">
        <f t="array" ref="T2150">IFERROR(INDEX($S$3:$S$6255,SMALL(IF(ISNUMBER(SEARCH("",$S$3:$S$6255)),ROW($S$1:$S$6253),""),ROW(S2148))),"")</f>
        <v/>
      </c>
      <c r="U2150" t="s">
        <v>5646</v>
      </c>
      <c r="V2150">
        <v>550540</v>
      </c>
    </row>
    <row r="2151" spans="19:22">
      <c r="S2151" t="str">
        <f>IF(ISNUMBER(SEARCH(ZAKL_DATA!$B$18,FU!$U2151)),U2151,"")</f>
        <v/>
      </c>
      <c r="T2151" t="str">
        <f t="array" ref="T2151">IFERROR(INDEX($S$3:$S$6255,SMALL(IF(ISNUMBER(SEARCH("",$S$3:$S$6255)),ROW($S$1:$S$6253),""),ROW(S2149))),"")</f>
        <v/>
      </c>
      <c r="U2151" t="s">
        <v>5647</v>
      </c>
      <c r="V2151">
        <v>550558</v>
      </c>
    </row>
    <row r="2152" spans="19:22">
      <c r="S2152" t="str">
        <f>IF(ISNUMBER(SEARCH(ZAKL_DATA!$B$18,FU!$U2152)),U2152,"")</f>
        <v/>
      </c>
      <c r="T2152" t="str">
        <f t="array" ref="T2152">IFERROR(INDEX($S$3:$S$6255,SMALL(IF(ISNUMBER(SEARCH("",$S$3:$S$6255)),ROW($S$1:$S$6253),""),ROW(S2150))),"")</f>
        <v/>
      </c>
      <c r="U2152" t="s">
        <v>5648</v>
      </c>
      <c r="V2152">
        <v>550566</v>
      </c>
    </row>
    <row r="2153" spans="19:22">
      <c r="S2153" t="str">
        <f>IF(ISNUMBER(SEARCH(ZAKL_DATA!$B$18,FU!$U2153)),U2153,"")</f>
        <v/>
      </c>
      <c r="T2153" t="str">
        <f t="array" ref="T2153">IFERROR(INDEX($S$3:$S$6255,SMALL(IF(ISNUMBER(SEARCH("",$S$3:$S$6255)),ROW($S$1:$S$6253),""),ROW(S2151))),"")</f>
        <v/>
      </c>
      <c r="U2153" t="s">
        <v>5649</v>
      </c>
      <c r="V2153">
        <v>550574</v>
      </c>
    </row>
    <row r="2154" spans="19:22">
      <c r="S2154" t="str">
        <f>IF(ISNUMBER(SEARCH(ZAKL_DATA!$B$18,FU!$U2154)),U2154,"")</f>
        <v/>
      </c>
      <c r="T2154" t="str">
        <f t="array" ref="T2154">IFERROR(INDEX($S$3:$S$6255,SMALL(IF(ISNUMBER(SEARCH("",$S$3:$S$6255)),ROW($S$1:$S$6253),""),ROW(S2152))),"")</f>
        <v/>
      </c>
      <c r="U2154" t="s">
        <v>5650</v>
      </c>
      <c r="V2154">
        <v>550582</v>
      </c>
    </row>
    <row r="2155" spans="19:22">
      <c r="S2155" t="str">
        <f>IF(ISNUMBER(SEARCH(ZAKL_DATA!$B$18,FU!$U2155)),U2155,"")</f>
        <v/>
      </c>
      <c r="T2155" t="str">
        <f t="array" ref="T2155">IFERROR(INDEX($S$3:$S$6255,SMALL(IF(ISNUMBER(SEARCH("",$S$3:$S$6255)),ROW($S$1:$S$6253),""),ROW(S2153))),"")</f>
        <v/>
      </c>
      <c r="U2155" t="s">
        <v>5651</v>
      </c>
      <c r="V2155">
        <v>550591</v>
      </c>
    </row>
    <row r="2156" spans="19:22">
      <c r="S2156" t="str">
        <f>IF(ISNUMBER(SEARCH(ZAKL_DATA!$B$18,FU!$U2156)),U2156,"")</f>
        <v/>
      </c>
      <c r="T2156" t="str">
        <f t="array" ref="T2156">IFERROR(INDEX($S$3:$S$6255,SMALL(IF(ISNUMBER(SEARCH("",$S$3:$S$6255)),ROW($S$1:$S$6253),""),ROW(S2154))),"")</f>
        <v/>
      </c>
      <c r="U2156" t="s">
        <v>5652</v>
      </c>
      <c r="V2156">
        <v>550604</v>
      </c>
    </row>
    <row r="2157" spans="19:22">
      <c r="S2157" t="str">
        <f>IF(ISNUMBER(SEARCH(ZAKL_DATA!$B$18,FU!$U2157)),U2157,"")</f>
        <v/>
      </c>
      <c r="T2157" t="str">
        <f t="array" ref="T2157">IFERROR(INDEX($S$3:$S$6255,SMALL(IF(ISNUMBER(SEARCH("",$S$3:$S$6255)),ROW($S$1:$S$6253),""),ROW(S2155))),"")</f>
        <v/>
      </c>
      <c r="U2157" t="s">
        <v>5653</v>
      </c>
      <c r="V2157">
        <v>550612</v>
      </c>
    </row>
    <row r="2158" spans="19:22">
      <c r="S2158" t="str">
        <f>IF(ISNUMBER(SEARCH(ZAKL_DATA!$B$18,FU!$U2158)),U2158,"")</f>
        <v/>
      </c>
      <c r="T2158" t="str">
        <f t="array" ref="T2158">IFERROR(INDEX($S$3:$S$6255,SMALL(IF(ISNUMBER(SEARCH("",$S$3:$S$6255)),ROW($S$1:$S$6253),""),ROW(S2156))),"")</f>
        <v/>
      </c>
      <c r="U2158" t="s">
        <v>5654</v>
      </c>
      <c r="V2158">
        <v>550621</v>
      </c>
    </row>
    <row r="2159" spans="19:22">
      <c r="S2159" t="str">
        <f>IF(ISNUMBER(SEARCH(ZAKL_DATA!$B$18,FU!$U2159)),U2159,"")</f>
        <v/>
      </c>
      <c r="T2159" t="str">
        <f t="array" ref="T2159">IFERROR(INDEX($S$3:$S$6255,SMALL(IF(ISNUMBER(SEARCH("",$S$3:$S$6255)),ROW($S$1:$S$6253),""),ROW(S2157))),"")</f>
        <v/>
      </c>
      <c r="U2159" t="s">
        <v>5655</v>
      </c>
      <c r="V2159">
        <v>550639</v>
      </c>
    </row>
    <row r="2160" spans="19:22">
      <c r="S2160" t="str">
        <f>IF(ISNUMBER(SEARCH(ZAKL_DATA!$B$18,FU!$U2160)),U2160,"")</f>
        <v/>
      </c>
      <c r="T2160" t="str">
        <f t="array" ref="T2160">IFERROR(INDEX($S$3:$S$6255,SMALL(IF(ISNUMBER(SEARCH("",$S$3:$S$6255)),ROW($S$1:$S$6253),""),ROW(S2158))),"")</f>
        <v/>
      </c>
      <c r="U2160" t="s">
        <v>5656</v>
      </c>
      <c r="V2160">
        <v>550647</v>
      </c>
    </row>
    <row r="2161" spans="19:22">
      <c r="S2161" t="str">
        <f>IF(ISNUMBER(SEARCH(ZAKL_DATA!$B$18,FU!$U2161)),U2161,"")</f>
        <v/>
      </c>
      <c r="T2161" t="str">
        <f t="array" ref="T2161">IFERROR(INDEX($S$3:$S$6255,SMALL(IF(ISNUMBER(SEARCH("",$S$3:$S$6255)),ROW($S$1:$S$6253),""),ROW(S2159))),"")</f>
        <v/>
      </c>
      <c r="U2161" t="s">
        <v>5657</v>
      </c>
      <c r="V2161">
        <v>550655</v>
      </c>
    </row>
    <row r="2162" spans="19:22">
      <c r="S2162" t="str">
        <f>IF(ISNUMBER(SEARCH(ZAKL_DATA!$B$18,FU!$U2162)),U2162,"")</f>
        <v/>
      </c>
      <c r="T2162" t="str">
        <f t="array" ref="T2162">IFERROR(INDEX($S$3:$S$6255,SMALL(IF(ISNUMBER(SEARCH("",$S$3:$S$6255)),ROW($S$1:$S$6253),""),ROW(S2160))),"")</f>
        <v/>
      </c>
      <c r="U2162" t="s">
        <v>5658</v>
      </c>
      <c r="V2162">
        <v>550663</v>
      </c>
    </row>
    <row r="2163" spans="19:22">
      <c r="S2163" t="str">
        <f>IF(ISNUMBER(SEARCH(ZAKL_DATA!$B$18,FU!$U2163)),U2163,"")</f>
        <v/>
      </c>
      <c r="T2163" t="str">
        <f t="array" ref="T2163">IFERROR(INDEX($S$3:$S$6255,SMALL(IF(ISNUMBER(SEARCH("",$S$3:$S$6255)),ROW($S$1:$S$6253),""),ROW(S2161))),"")</f>
        <v/>
      </c>
      <c r="U2163" t="s">
        <v>5659</v>
      </c>
      <c r="V2163">
        <v>550671</v>
      </c>
    </row>
    <row r="2164" spans="19:22">
      <c r="S2164" t="str">
        <f>IF(ISNUMBER(SEARCH(ZAKL_DATA!$B$18,FU!$U2164)),U2164,"")</f>
        <v/>
      </c>
      <c r="T2164" t="str">
        <f t="array" ref="T2164">IFERROR(INDEX($S$3:$S$6255,SMALL(IF(ISNUMBER(SEARCH("",$S$3:$S$6255)),ROW($S$1:$S$6253),""),ROW(S2162))),"")</f>
        <v/>
      </c>
      <c r="U2164" t="s">
        <v>5660</v>
      </c>
      <c r="V2164">
        <v>550680</v>
      </c>
    </row>
    <row r="2165" spans="19:22">
      <c r="S2165" t="str">
        <f>IF(ISNUMBER(SEARCH(ZAKL_DATA!$B$18,FU!$U2165)),U2165,"")</f>
        <v/>
      </c>
      <c r="T2165" t="str">
        <f t="array" ref="T2165">IFERROR(INDEX($S$3:$S$6255,SMALL(IF(ISNUMBER(SEARCH("",$S$3:$S$6255)),ROW($S$1:$S$6253),""),ROW(S2163))),"")</f>
        <v/>
      </c>
      <c r="U2165" t="s">
        <v>5661</v>
      </c>
      <c r="V2165">
        <v>550698</v>
      </c>
    </row>
    <row r="2166" spans="19:22">
      <c r="S2166" t="str">
        <f>IF(ISNUMBER(SEARCH(ZAKL_DATA!$B$18,FU!$U2166)),U2166,"")</f>
        <v/>
      </c>
      <c r="T2166" t="str">
        <f t="array" ref="T2166">IFERROR(INDEX($S$3:$S$6255,SMALL(IF(ISNUMBER(SEARCH("",$S$3:$S$6255)),ROW($S$1:$S$6253),""),ROW(S2164))),"")</f>
        <v/>
      </c>
      <c r="U2166" t="s">
        <v>5662</v>
      </c>
      <c r="V2166">
        <v>550701</v>
      </c>
    </row>
    <row r="2167" spans="19:22">
      <c r="S2167" t="str">
        <f>IF(ISNUMBER(SEARCH(ZAKL_DATA!$B$18,FU!$U2167)),U2167,"")</f>
        <v/>
      </c>
      <c r="T2167" t="str">
        <f t="array" ref="T2167">IFERROR(INDEX($S$3:$S$6255,SMALL(IF(ISNUMBER(SEARCH("",$S$3:$S$6255)),ROW($S$1:$S$6253),""),ROW(S2165))),"")</f>
        <v/>
      </c>
      <c r="U2167" t="s">
        <v>5663</v>
      </c>
      <c r="V2167">
        <v>550710</v>
      </c>
    </row>
    <row r="2168" spans="19:22">
      <c r="S2168" t="str">
        <f>IF(ISNUMBER(SEARCH(ZAKL_DATA!$B$18,FU!$U2168)),U2168,"")</f>
        <v/>
      </c>
      <c r="T2168" t="str">
        <f t="array" ref="T2168">IFERROR(INDEX($S$3:$S$6255,SMALL(IF(ISNUMBER(SEARCH("",$S$3:$S$6255)),ROW($S$1:$S$6253),""),ROW(S2166))),"")</f>
        <v/>
      </c>
      <c r="U2168" t="s">
        <v>5664</v>
      </c>
      <c r="V2168">
        <v>550728</v>
      </c>
    </row>
    <row r="2169" spans="19:22">
      <c r="S2169" t="str">
        <f>IF(ISNUMBER(SEARCH(ZAKL_DATA!$B$18,FU!$U2169)),U2169,"")</f>
        <v/>
      </c>
      <c r="T2169" t="str">
        <f t="array" ref="T2169">IFERROR(INDEX($S$3:$S$6255,SMALL(IF(ISNUMBER(SEARCH("",$S$3:$S$6255)),ROW($S$1:$S$6253),""),ROW(S2167))),"")</f>
        <v/>
      </c>
      <c r="U2169" t="s">
        <v>5665</v>
      </c>
      <c r="V2169">
        <v>550736</v>
      </c>
    </row>
    <row r="2170" spans="19:22">
      <c r="S2170" t="str">
        <f>IF(ISNUMBER(SEARCH(ZAKL_DATA!$B$18,FU!$U2170)),U2170,"")</f>
        <v/>
      </c>
      <c r="T2170" t="str">
        <f t="array" ref="T2170">IFERROR(INDEX($S$3:$S$6255,SMALL(IF(ISNUMBER(SEARCH("",$S$3:$S$6255)),ROW($S$1:$S$6253),""),ROW(S2168))),"")</f>
        <v/>
      </c>
      <c r="U2170" t="s">
        <v>5666</v>
      </c>
      <c r="V2170">
        <v>550744</v>
      </c>
    </row>
    <row r="2171" spans="19:22">
      <c r="S2171" t="str">
        <f>IF(ISNUMBER(SEARCH(ZAKL_DATA!$B$18,FU!$U2171)),U2171,"")</f>
        <v/>
      </c>
      <c r="T2171" t="str">
        <f t="array" ref="T2171">IFERROR(INDEX($S$3:$S$6255,SMALL(IF(ISNUMBER(SEARCH("",$S$3:$S$6255)),ROW($S$1:$S$6253),""),ROW(S2169))),"")</f>
        <v/>
      </c>
      <c r="U2171" t="s">
        <v>5667</v>
      </c>
      <c r="V2171">
        <v>550752</v>
      </c>
    </row>
    <row r="2172" spans="19:22">
      <c r="S2172" t="str">
        <f>IF(ISNUMBER(SEARCH(ZAKL_DATA!$B$18,FU!$U2172)),U2172,"")</f>
        <v/>
      </c>
      <c r="T2172" t="str">
        <f t="array" ref="T2172">IFERROR(INDEX($S$3:$S$6255,SMALL(IF(ISNUMBER(SEARCH("",$S$3:$S$6255)),ROW($S$1:$S$6253),""),ROW(S2170))),"")</f>
        <v/>
      </c>
      <c r="U2172" t="s">
        <v>5668</v>
      </c>
      <c r="V2172">
        <v>550761</v>
      </c>
    </row>
    <row r="2173" spans="19:22">
      <c r="S2173" t="str">
        <f>IF(ISNUMBER(SEARCH(ZAKL_DATA!$B$18,FU!$U2173)),U2173,"")</f>
        <v/>
      </c>
      <c r="T2173" t="str">
        <f t="array" ref="T2173">IFERROR(INDEX($S$3:$S$6255,SMALL(IF(ISNUMBER(SEARCH("",$S$3:$S$6255)),ROW($S$1:$S$6253),""),ROW(S2171))),"")</f>
        <v/>
      </c>
      <c r="U2173" t="s">
        <v>5669</v>
      </c>
      <c r="V2173">
        <v>550779</v>
      </c>
    </row>
    <row r="2174" spans="19:22">
      <c r="S2174" t="str">
        <f>IF(ISNUMBER(SEARCH(ZAKL_DATA!$B$18,FU!$U2174)),U2174,"")</f>
        <v/>
      </c>
      <c r="T2174" t="str">
        <f t="array" ref="T2174">IFERROR(INDEX($S$3:$S$6255,SMALL(IF(ISNUMBER(SEARCH("",$S$3:$S$6255)),ROW($S$1:$S$6253),""),ROW(S2172))),"")</f>
        <v/>
      </c>
      <c r="U2174" t="s">
        <v>5670</v>
      </c>
      <c r="V2174">
        <v>550787</v>
      </c>
    </row>
    <row r="2175" spans="19:22">
      <c r="S2175" t="str">
        <f>IF(ISNUMBER(SEARCH(ZAKL_DATA!$B$18,FU!$U2175)),U2175,"")</f>
        <v/>
      </c>
      <c r="T2175" t="str">
        <f t="array" ref="T2175">IFERROR(INDEX($S$3:$S$6255,SMALL(IF(ISNUMBER(SEARCH("",$S$3:$S$6255)),ROW($S$1:$S$6253),""),ROW(S2173))),"")</f>
        <v/>
      </c>
      <c r="U2175" t="s">
        <v>5670</v>
      </c>
      <c r="V2175">
        <v>550795</v>
      </c>
    </row>
    <row r="2176" spans="19:22">
      <c r="S2176" t="str">
        <f>IF(ISNUMBER(SEARCH(ZAKL_DATA!$B$18,FU!$U2176)),U2176,"")</f>
        <v/>
      </c>
      <c r="T2176" t="str">
        <f t="array" ref="T2176">IFERROR(INDEX($S$3:$S$6255,SMALL(IF(ISNUMBER(SEARCH("",$S$3:$S$6255)),ROW($S$1:$S$6253),""),ROW(S2174))),"")</f>
        <v/>
      </c>
      <c r="U2176" t="s">
        <v>5671</v>
      </c>
      <c r="V2176">
        <v>550809</v>
      </c>
    </row>
    <row r="2177" spans="19:22">
      <c r="S2177" t="str">
        <f>IF(ISNUMBER(SEARCH(ZAKL_DATA!$B$18,FU!$U2177)),U2177,"")</f>
        <v/>
      </c>
      <c r="T2177" t="str">
        <f t="array" ref="T2177">IFERROR(INDEX($S$3:$S$6255,SMALL(IF(ISNUMBER(SEARCH("",$S$3:$S$6255)),ROW($S$1:$S$6253),""),ROW(S2175))),"")</f>
        <v/>
      </c>
      <c r="U2177" t="s">
        <v>5672</v>
      </c>
      <c r="V2177">
        <v>550817</v>
      </c>
    </row>
    <row r="2178" spans="19:22">
      <c r="S2178" t="str">
        <f>IF(ISNUMBER(SEARCH(ZAKL_DATA!$B$18,FU!$U2178)),U2178,"")</f>
        <v/>
      </c>
      <c r="T2178" t="str">
        <f t="array" ref="T2178">IFERROR(INDEX($S$3:$S$6255,SMALL(IF(ISNUMBER(SEARCH("",$S$3:$S$6255)),ROW($S$1:$S$6253),""),ROW(S2176))),"")</f>
        <v/>
      </c>
      <c r="U2178" t="s">
        <v>5673</v>
      </c>
      <c r="V2178">
        <v>550825</v>
      </c>
    </row>
    <row r="2179" spans="19:22">
      <c r="S2179" t="str">
        <f>IF(ISNUMBER(SEARCH(ZAKL_DATA!$B$18,FU!$U2179)),U2179,"")</f>
        <v/>
      </c>
      <c r="T2179" t="str">
        <f t="array" ref="T2179">IFERROR(INDEX($S$3:$S$6255,SMALL(IF(ISNUMBER(SEARCH("",$S$3:$S$6255)),ROW($S$1:$S$6253),""),ROW(S2177))),"")</f>
        <v/>
      </c>
      <c r="U2179" t="s">
        <v>5674</v>
      </c>
      <c r="V2179">
        <v>550833</v>
      </c>
    </row>
    <row r="2180" spans="19:22">
      <c r="S2180" t="str">
        <f>IF(ISNUMBER(SEARCH(ZAKL_DATA!$B$18,FU!$U2180)),U2180,"")</f>
        <v/>
      </c>
      <c r="T2180" t="str">
        <f t="array" ref="T2180">IFERROR(INDEX($S$3:$S$6255,SMALL(IF(ISNUMBER(SEARCH("",$S$3:$S$6255)),ROW($S$1:$S$6253),""),ROW(S2178))),"")</f>
        <v/>
      </c>
      <c r="U2180" t="s">
        <v>5675</v>
      </c>
      <c r="V2180">
        <v>550841</v>
      </c>
    </row>
    <row r="2181" spans="19:22">
      <c r="S2181" t="str">
        <f>IF(ISNUMBER(SEARCH(ZAKL_DATA!$B$18,FU!$U2181)),U2181,"")</f>
        <v/>
      </c>
      <c r="T2181" t="str">
        <f t="array" ref="T2181">IFERROR(INDEX($S$3:$S$6255,SMALL(IF(ISNUMBER(SEARCH("",$S$3:$S$6255)),ROW($S$1:$S$6253),""),ROW(S2179))),"")</f>
        <v/>
      </c>
      <c r="U2181" t="s">
        <v>5676</v>
      </c>
      <c r="V2181">
        <v>550850</v>
      </c>
    </row>
    <row r="2182" spans="19:22">
      <c r="S2182" t="str">
        <f>IF(ISNUMBER(SEARCH(ZAKL_DATA!$B$18,FU!$U2182)),U2182,"")</f>
        <v/>
      </c>
      <c r="T2182" t="str">
        <f t="array" ref="T2182">IFERROR(INDEX($S$3:$S$6255,SMALL(IF(ISNUMBER(SEARCH("",$S$3:$S$6255)),ROW($S$1:$S$6253),""),ROW(S2180))),"")</f>
        <v/>
      </c>
      <c r="U2182" t="s">
        <v>5677</v>
      </c>
      <c r="V2182">
        <v>550906</v>
      </c>
    </row>
    <row r="2183" spans="19:22">
      <c r="S2183" t="str">
        <f>IF(ISNUMBER(SEARCH(ZAKL_DATA!$B$18,FU!$U2183)),U2183,"")</f>
        <v/>
      </c>
      <c r="T2183" t="str">
        <f t="array" ref="T2183">IFERROR(INDEX($S$3:$S$6255,SMALL(IF(ISNUMBER(SEARCH("",$S$3:$S$6255)),ROW($S$1:$S$6253),""),ROW(S2181))),"")</f>
        <v/>
      </c>
      <c r="U2183" t="s">
        <v>5678</v>
      </c>
      <c r="V2183">
        <v>550922</v>
      </c>
    </row>
    <row r="2184" spans="19:22">
      <c r="S2184" t="str">
        <f>IF(ISNUMBER(SEARCH(ZAKL_DATA!$B$18,FU!$U2184)),U2184,"")</f>
        <v/>
      </c>
      <c r="T2184" t="str">
        <f t="array" ref="T2184">IFERROR(INDEX($S$3:$S$6255,SMALL(IF(ISNUMBER(SEARCH("",$S$3:$S$6255)),ROW($S$1:$S$6253),""),ROW(S2182))),"")</f>
        <v/>
      </c>
      <c r="U2184" t="s">
        <v>5679</v>
      </c>
      <c r="V2184">
        <v>550949</v>
      </c>
    </row>
    <row r="2185" spans="19:22">
      <c r="S2185" t="str">
        <f>IF(ISNUMBER(SEARCH(ZAKL_DATA!$B$18,FU!$U2185)),U2185,"")</f>
        <v/>
      </c>
      <c r="T2185" t="str">
        <f t="array" ref="T2185">IFERROR(INDEX($S$3:$S$6255,SMALL(IF(ISNUMBER(SEARCH("",$S$3:$S$6255)),ROW($S$1:$S$6253),""),ROW(S2183))),"")</f>
        <v/>
      </c>
      <c r="U2185" t="s">
        <v>5680</v>
      </c>
      <c r="V2185">
        <v>550957</v>
      </c>
    </row>
    <row r="2186" spans="19:22">
      <c r="S2186" t="str">
        <f>IF(ISNUMBER(SEARCH(ZAKL_DATA!$B$18,FU!$U2186)),U2186,"")</f>
        <v/>
      </c>
      <c r="T2186" t="str">
        <f t="array" ref="T2186">IFERROR(INDEX($S$3:$S$6255,SMALL(IF(ISNUMBER(SEARCH("",$S$3:$S$6255)),ROW($S$1:$S$6253),""),ROW(S2184))),"")</f>
        <v/>
      </c>
      <c r="U2186" t="s">
        <v>5681</v>
      </c>
      <c r="V2186">
        <v>550965</v>
      </c>
    </row>
    <row r="2187" spans="19:22">
      <c r="S2187" t="str">
        <f>IF(ISNUMBER(SEARCH(ZAKL_DATA!$B$18,FU!$U2187)),U2187,"")</f>
        <v/>
      </c>
      <c r="T2187" t="str">
        <f t="array" ref="T2187">IFERROR(INDEX($S$3:$S$6255,SMALL(IF(ISNUMBER(SEARCH("",$S$3:$S$6255)),ROW($S$1:$S$6253),""),ROW(S2185))),"")</f>
        <v/>
      </c>
      <c r="U2187" t="s">
        <v>5682</v>
      </c>
      <c r="V2187">
        <v>550981</v>
      </c>
    </row>
    <row r="2188" spans="19:22">
      <c r="S2188" t="str">
        <f>IF(ISNUMBER(SEARCH(ZAKL_DATA!$B$18,FU!$U2188)),U2188,"")</f>
        <v/>
      </c>
      <c r="T2188" t="str">
        <f t="array" ref="T2188">IFERROR(INDEX($S$3:$S$6255,SMALL(IF(ISNUMBER(SEARCH("",$S$3:$S$6255)),ROW($S$1:$S$6253),""),ROW(S2186))),"")</f>
        <v/>
      </c>
      <c r="U2188" t="s">
        <v>5683</v>
      </c>
      <c r="V2188">
        <v>551015</v>
      </c>
    </row>
    <row r="2189" spans="19:22">
      <c r="S2189" t="str">
        <f>IF(ISNUMBER(SEARCH(ZAKL_DATA!$B$18,FU!$U2189)),U2189,"")</f>
        <v/>
      </c>
      <c r="T2189" t="str">
        <f t="array" ref="T2189">IFERROR(INDEX($S$3:$S$6255,SMALL(IF(ISNUMBER(SEARCH("",$S$3:$S$6255)),ROW($S$1:$S$6253),""),ROW(S2187))),"")</f>
        <v/>
      </c>
      <c r="U2189" t="s">
        <v>5684</v>
      </c>
      <c r="V2189">
        <v>551023</v>
      </c>
    </row>
    <row r="2190" spans="19:22">
      <c r="S2190" t="str">
        <f>IF(ISNUMBER(SEARCH(ZAKL_DATA!$B$18,FU!$U2190)),U2190,"")</f>
        <v/>
      </c>
      <c r="T2190" t="str">
        <f t="array" ref="T2190">IFERROR(INDEX($S$3:$S$6255,SMALL(IF(ISNUMBER(SEARCH("",$S$3:$S$6255)),ROW($S$1:$S$6253),""),ROW(S2188))),"")</f>
        <v/>
      </c>
      <c r="U2190" t="s">
        <v>5685</v>
      </c>
      <c r="V2190">
        <v>551040</v>
      </c>
    </row>
    <row r="2191" spans="19:22">
      <c r="S2191" t="str">
        <f>IF(ISNUMBER(SEARCH(ZAKL_DATA!$B$18,FU!$U2191)),U2191,"")</f>
        <v/>
      </c>
      <c r="T2191" t="str">
        <f t="array" ref="T2191">IFERROR(INDEX($S$3:$S$6255,SMALL(IF(ISNUMBER(SEARCH("",$S$3:$S$6255)),ROW($S$1:$S$6253),""),ROW(S2189))),"")</f>
        <v/>
      </c>
      <c r="U2191" t="s">
        <v>5685</v>
      </c>
      <c r="V2191">
        <v>551104</v>
      </c>
    </row>
    <row r="2192" spans="19:22">
      <c r="S2192" t="str">
        <f>IF(ISNUMBER(SEARCH(ZAKL_DATA!$B$18,FU!$U2192)),U2192,"")</f>
        <v/>
      </c>
      <c r="T2192" t="str">
        <f t="array" ref="T2192">IFERROR(INDEX($S$3:$S$6255,SMALL(IF(ISNUMBER(SEARCH("",$S$3:$S$6255)),ROW($S$1:$S$6253),""),ROW(S2190))),"")</f>
        <v/>
      </c>
      <c r="U2192" t="s">
        <v>5685</v>
      </c>
      <c r="V2192">
        <v>551121</v>
      </c>
    </row>
    <row r="2193" spans="19:22">
      <c r="S2193" t="str">
        <f>IF(ISNUMBER(SEARCH(ZAKL_DATA!$B$18,FU!$U2193)),U2193,"")</f>
        <v/>
      </c>
      <c r="T2193" t="str">
        <f t="array" ref="T2193">IFERROR(INDEX($S$3:$S$6255,SMALL(IF(ISNUMBER(SEARCH("",$S$3:$S$6255)),ROW($S$1:$S$6253),""),ROW(S2191))),"")</f>
        <v/>
      </c>
      <c r="U2193" t="s">
        <v>5685</v>
      </c>
      <c r="V2193">
        <v>551139</v>
      </c>
    </row>
    <row r="2194" spans="19:22">
      <c r="S2194" t="str">
        <f>IF(ISNUMBER(SEARCH(ZAKL_DATA!$B$18,FU!$U2194)),U2194,"")</f>
        <v/>
      </c>
      <c r="T2194" t="str">
        <f t="array" ref="T2194">IFERROR(INDEX($S$3:$S$6255,SMALL(IF(ISNUMBER(SEARCH("",$S$3:$S$6255)),ROW($S$1:$S$6253),""),ROW(S2192))),"")</f>
        <v/>
      </c>
      <c r="U2194" t="s">
        <v>5686</v>
      </c>
      <c r="V2194">
        <v>551155</v>
      </c>
    </row>
    <row r="2195" spans="19:22">
      <c r="S2195" t="str">
        <f>IF(ISNUMBER(SEARCH(ZAKL_DATA!$B$18,FU!$U2195)),U2195,"")</f>
        <v/>
      </c>
      <c r="T2195" t="str">
        <f t="array" ref="T2195">IFERROR(INDEX($S$3:$S$6255,SMALL(IF(ISNUMBER(SEARCH("",$S$3:$S$6255)),ROW($S$1:$S$6253),""),ROW(S2193))),"")</f>
        <v/>
      </c>
      <c r="U2195" t="s">
        <v>5687</v>
      </c>
      <c r="V2195">
        <v>551163</v>
      </c>
    </row>
    <row r="2196" spans="19:22">
      <c r="S2196" t="str">
        <f>IF(ISNUMBER(SEARCH(ZAKL_DATA!$B$18,FU!$U2196)),U2196,"")</f>
        <v/>
      </c>
      <c r="T2196" t="str">
        <f t="array" ref="T2196">IFERROR(INDEX($S$3:$S$6255,SMALL(IF(ISNUMBER(SEARCH("",$S$3:$S$6255)),ROW($S$1:$S$6253),""),ROW(S2194))),"")</f>
        <v/>
      </c>
      <c r="U2196" t="s">
        <v>5688</v>
      </c>
      <c r="V2196">
        <v>551180</v>
      </c>
    </row>
    <row r="2197" spans="19:22">
      <c r="S2197" t="str">
        <f>IF(ISNUMBER(SEARCH(ZAKL_DATA!$B$18,FU!$U2197)),U2197,"")</f>
        <v/>
      </c>
      <c r="T2197" t="str">
        <f t="array" ref="T2197">IFERROR(INDEX($S$3:$S$6255,SMALL(IF(ISNUMBER(SEARCH("",$S$3:$S$6255)),ROW($S$1:$S$6253),""),ROW(S2195))),"")</f>
        <v/>
      </c>
      <c r="U2197" t="s">
        <v>5689</v>
      </c>
      <c r="V2197">
        <v>551201</v>
      </c>
    </row>
    <row r="2198" spans="19:22">
      <c r="S2198" t="str">
        <f>IF(ISNUMBER(SEARCH(ZAKL_DATA!$B$18,FU!$U2198)),U2198,"")</f>
        <v/>
      </c>
      <c r="T2198" t="str">
        <f t="array" ref="T2198">IFERROR(INDEX($S$3:$S$6255,SMALL(IF(ISNUMBER(SEARCH("",$S$3:$S$6255)),ROW($S$1:$S$6253),""),ROW(S2196))),"")</f>
        <v/>
      </c>
      <c r="U2198" t="s">
        <v>5690</v>
      </c>
      <c r="V2198">
        <v>551261</v>
      </c>
    </row>
    <row r="2199" spans="19:22">
      <c r="S2199" t="str">
        <f>IF(ISNUMBER(SEARCH(ZAKL_DATA!$B$18,FU!$U2199)),U2199,"")</f>
        <v/>
      </c>
      <c r="T2199" t="str">
        <f t="array" ref="T2199">IFERROR(INDEX($S$3:$S$6255,SMALL(IF(ISNUMBER(SEARCH("",$S$3:$S$6255)),ROW($S$1:$S$6253),""),ROW(S2197))),"")</f>
        <v/>
      </c>
      <c r="U2199" t="s">
        <v>5691</v>
      </c>
      <c r="V2199">
        <v>551333</v>
      </c>
    </row>
    <row r="2200" spans="19:22">
      <c r="S2200" t="str">
        <f>IF(ISNUMBER(SEARCH(ZAKL_DATA!$B$18,FU!$U2200)),U2200,"")</f>
        <v/>
      </c>
      <c r="T2200" t="str">
        <f t="array" ref="T2200">IFERROR(INDEX($S$3:$S$6255,SMALL(IF(ISNUMBER(SEARCH("",$S$3:$S$6255)),ROW($S$1:$S$6253),""),ROW(S2198))),"")</f>
        <v/>
      </c>
      <c r="U2200" t="s">
        <v>5692</v>
      </c>
      <c r="V2200">
        <v>551341</v>
      </c>
    </row>
    <row r="2201" spans="19:22">
      <c r="S2201" t="str">
        <f>IF(ISNUMBER(SEARCH(ZAKL_DATA!$B$18,FU!$U2201)),U2201,"")</f>
        <v/>
      </c>
      <c r="T2201" t="str">
        <f t="array" ref="T2201">IFERROR(INDEX($S$3:$S$6255,SMALL(IF(ISNUMBER(SEARCH("",$S$3:$S$6255)),ROW($S$1:$S$6253),""),ROW(S2199))),"")</f>
        <v/>
      </c>
      <c r="U2201" t="s">
        <v>5693</v>
      </c>
      <c r="V2201">
        <v>551350</v>
      </c>
    </row>
    <row r="2202" spans="19:22">
      <c r="S2202" t="str">
        <f>IF(ISNUMBER(SEARCH(ZAKL_DATA!$B$18,FU!$U2202)),U2202,"")</f>
        <v/>
      </c>
      <c r="T2202" t="str">
        <f t="array" ref="T2202">IFERROR(INDEX($S$3:$S$6255,SMALL(IF(ISNUMBER(SEARCH("",$S$3:$S$6255)),ROW($S$1:$S$6253),""),ROW(S2200))),"")</f>
        <v/>
      </c>
      <c r="U2202" t="s">
        <v>5694</v>
      </c>
      <c r="V2202">
        <v>551384</v>
      </c>
    </row>
    <row r="2203" spans="19:22">
      <c r="S2203" t="str">
        <f>IF(ISNUMBER(SEARCH(ZAKL_DATA!$B$18,FU!$U2203)),U2203,"")</f>
        <v/>
      </c>
      <c r="T2203" t="str">
        <f t="array" ref="T2203">IFERROR(INDEX($S$3:$S$6255,SMALL(IF(ISNUMBER(SEARCH("",$S$3:$S$6255)),ROW($S$1:$S$6253),""),ROW(S2201))),"")</f>
        <v/>
      </c>
      <c r="U2203" t="s">
        <v>5695</v>
      </c>
      <c r="V2203">
        <v>551392</v>
      </c>
    </row>
    <row r="2204" spans="19:22">
      <c r="S2204" t="str">
        <f>IF(ISNUMBER(SEARCH(ZAKL_DATA!$B$18,FU!$U2204)),U2204,"")</f>
        <v/>
      </c>
      <c r="T2204" t="str">
        <f t="array" ref="T2204">IFERROR(INDEX($S$3:$S$6255,SMALL(IF(ISNUMBER(SEARCH("",$S$3:$S$6255)),ROW($S$1:$S$6253),""),ROW(S2202))),"")</f>
        <v/>
      </c>
      <c r="U2204" t="s">
        <v>5696</v>
      </c>
      <c r="V2204">
        <v>551414</v>
      </c>
    </row>
    <row r="2205" spans="19:22">
      <c r="S2205" t="str">
        <f>IF(ISNUMBER(SEARCH(ZAKL_DATA!$B$18,FU!$U2205)),U2205,"")</f>
        <v/>
      </c>
      <c r="T2205" t="str">
        <f t="array" ref="T2205">IFERROR(INDEX($S$3:$S$6255,SMALL(IF(ISNUMBER(SEARCH("",$S$3:$S$6255)),ROW($S$1:$S$6253),""),ROW(S2203))),"")</f>
        <v/>
      </c>
      <c r="U2205" t="s">
        <v>5697</v>
      </c>
      <c r="V2205">
        <v>551457</v>
      </c>
    </row>
    <row r="2206" spans="19:22">
      <c r="S2206" t="str">
        <f>IF(ISNUMBER(SEARCH(ZAKL_DATA!$B$18,FU!$U2206)),U2206,"")</f>
        <v/>
      </c>
      <c r="T2206" t="str">
        <f t="array" ref="T2206">IFERROR(INDEX($S$3:$S$6255,SMALL(IF(ISNUMBER(SEARCH("",$S$3:$S$6255)),ROW($S$1:$S$6253),""),ROW(S2204))),"")</f>
        <v/>
      </c>
      <c r="U2206" t="s">
        <v>5698</v>
      </c>
      <c r="V2206">
        <v>551465</v>
      </c>
    </row>
    <row r="2207" spans="19:22">
      <c r="S2207" t="str">
        <f>IF(ISNUMBER(SEARCH(ZAKL_DATA!$B$18,FU!$U2207)),U2207,"")</f>
        <v/>
      </c>
      <c r="T2207" t="str">
        <f t="array" ref="T2207">IFERROR(INDEX($S$3:$S$6255,SMALL(IF(ISNUMBER(SEARCH("",$S$3:$S$6255)),ROW($S$1:$S$6253),""),ROW(S2205))),"")</f>
        <v/>
      </c>
      <c r="U2207" t="s">
        <v>5699</v>
      </c>
      <c r="V2207">
        <v>551473</v>
      </c>
    </row>
    <row r="2208" spans="19:22">
      <c r="S2208" t="str">
        <f>IF(ISNUMBER(SEARCH(ZAKL_DATA!$B$18,FU!$U2208)),U2208,"")</f>
        <v/>
      </c>
      <c r="T2208" t="str">
        <f t="array" ref="T2208">IFERROR(INDEX($S$3:$S$6255,SMALL(IF(ISNUMBER(SEARCH("",$S$3:$S$6255)),ROW($S$1:$S$6253),""),ROW(S2206))),"")</f>
        <v/>
      </c>
      <c r="U2208" t="s">
        <v>5700</v>
      </c>
      <c r="V2208">
        <v>551481</v>
      </c>
    </row>
    <row r="2209" spans="19:22">
      <c r="S2209" t="str">
        <f>IF(ISNUMBER(SEARCH(ZAKL_DATA!$B$18,FU!$U2209)),U2209,"")</f>
        <v/>
      </c>
      <c r="T2209" t="str">
        <f t="array" ref="T2209">IFERROR(INDEX($S$3:$S$6255,SMALL(IF(ISNUMBER(SEARCH("",$S$3:$S$6255)),ROW($S$1:$S$6253),""),ROW(S2207))),"")</f>
        <v/>
      </c>
      <c r="U2209" t="s">
        <v>5701</v>
      </c>
      <c r="V2209">
        <v>551490</v>
      </c>
    </row>
    <row r="2210" spans="19:22">
      <c r="S2210" t="str">
        <f>IF(ISNUMBER(SEARCH(ZAKL_DATA!$B$18,FU!$U2210)),U2210,"")</f>
        <v/>
      </c>
      <c r="T2210" t="str">
        <f t="array" ref="T2210">IFERROR(INDEX($S$3:$S$6255,SMALL(IF(ISNUMBER(SEARCH("",$S$3:$S$6255)),ROW($S$1:$S$6253),""),ROW(S2208))),"")</f>
        <v/>
      </c>
      <c r="U2210" t="s">
        <v>5702</v>
      </c>
      <c r="V2210">
        <v>551503</v>
      </c>
    </row>
    <row r="2211" spans="19:22">
      <c r="S2211" t="str">
        <f>IF(ISNUMBER(SEARCH(ZAKL_DATA!$B$18,FU!$U2211)),U2211,"")</f>
        <v/>
      </c>
      <c r="T2211" t="str">
        <f t="array" ref="T2211">IFERROR(INDEX($S$3:$S$6255,SMALL(IF(ISNUMBER(SEARCH("",$S$3:$S$6255)),ROW($S$1:$S$6253),""),ROW(S2209))),"")</f>
        <v/>
      </c>
      <c r="U2211" t="s">
        <v>5703</v>
      </c>
      <c r="V2211">
        <v>551520</v>
      </c>
    </row>
    <row r="2212" spans="19:22">
      <c r="S2212" t="str">
        <f>IF(ISNUMBER(SEARCH(ZAKL_DATA!$B$18,FU!$U2212)),U2212,"")</f>
        <v/>
      </c>
      <c r="T2212" t="str">
        <f t="array" ref="T2212">IFERROR(INDEX($S$3:$S$6255,SMALL(IF(ISNUMBER(SEARCH("",$S$3:$S$6255)),ROW($S$1:$S$6253),""),ROW(S2210))),"")</f>
        <v/>
      </c>
      <c r="U2212" t="s">
        <v>5704</v>
      </c>
      <c r="V2212">
        <v>551538</v>
      </c>
    </row>
    <row r="2213" spans="19:22">
      <c r="S2213" t="str">
        <f>IF(ISNUMBER(SEARCH(ZAKL_DATA!$B$18,FU!$U2213)),U2213,"")</f>
        <v/>
      </c>
      <c r="T2213" t="str">
        <f t="array" ref="T2213">IFERROR(INDEX($S$3:$S$6255,SMALL(IF(ISNUMBER(SEARCH("",$S$3:$S$6255)),ROW($S$1:$S$6253),""),ROW(S2211))),"")</f>
        <v/>
      </c>
      <c r="U2213" t="s">
        <v>5705</v>
      </c>
      <c r="V2213">
        <v>551546</v>
      </c>
    </row>
    <row r="2214" spans="19:22">
      <c r="S2214" t="str">
        <f>IF(ISNUMBER(SEARCH(ZAKL_DATA!$B$18,FU!$U2214)),U2214,"")</f>
        <v/>
      </c>
      <c r="T2214" t="str">
        <f t="array" ref="T2214">IFERROR(INDEX($S$3:$S$6255,SMALL(IF(ISNUMBER(SEARCH("",$S$3:$S$6255)),ROW($S$1:$S$6253),""),ROW(S2212))),"")</f>
        <v/>
      </c>
      <c r="U2214" t="s">
        <v>5706</v>
      </c>
      <c r="V2214">
        <v>551554</v>
      </c>
    </row>
    <row r="2215" spans="19:22">
      <c r="S2215" t="str">
        <f>IF(ISNUMBER(SEARCH(ZAKL_DATA!$B$18,FU!$U2215)),U2215,"")</f>
        <v/>
      </c>
      <c r="T2215" t="str">
        <f t="array" ref="T2215">IFERROR(INDEX($S$3:$S$6255,SMALL(IF(ISNUMBER(SEARCH("",$S$3:$S$6255)),ROW($S$1:$S$6253),""),ROW(S2213))),"")</f>
        <v/>
      </c>
      <c r="U2215" t="s">
        <v>5707</v>
      </c>
      <c r="V2215">
        <v>551562</v>
      </c>
    </row>
    <row r="2216" spans="19:22">
      <c r="S2216" t="str">
        <f>IF(ISNUMBER(SEARCH(ZAKL_DATA!$B$18,FU!$U2216)),U2216,"")</f>
        <v/>
      </c>
      <c r="T2216" t="str">
        <f t="array" ref="T2216">IFERROR(INDEX($S$3:$S$6255,SMALL(IF(ISNUMBER(SEARCH("",$S$3:$S$6255)),ROW($S$1:$S$6253),""),ROW(S2214))),"")</f>
        <v/>
      </c>
      <c r="U2216" t="s">
        <v>5708</v>
      </c>
      <c r="V2216">
        <v>551571</v>
      </c>
    </row>
    <row r="2217" spans="19:22">
      <c r="S2217" t="str">
        <f>IF(ISNUMBER(SEARCH(ZAKL_DATA!$B$18,FU!$U2217)),U2217,"")</f>
        <v/>
      </c>
      <c r="T2217" t="str">
        <f t="array" ref="T2217">IFERROR(INDEX($S$3:$S$6255,SMALL(IF(ISNUMBER(SEARCH("",$S$3:$S$6255)),ROW($S$1:$S$6253),""),ROW(S2215))),"")</f>
        <v/>
      </c>
      <c r="U2217" t="s">
        <v>5709</v>
      </c>
      <c r="V2217">
        <v>551589</v>
      </c>
    </row>
    <row r="2218" spans="19:22">
      <c r="S2218" t="str">
        <f>IF(ISNUMBER(SEARCH(ZAKL_DATA!$B$18,FU!$U2218)),U2218,"")</f>
        <v/>
      </c>
      <c r="T2218" t="str">
        <f t="array" ref="T2218">IFERROR(INDEX($S$3:$S$6255,SMALL(IF(ISNUMBER(SEARCH("",$S$3:$S$6255)),ROW($S$1:$S$6253),""),ROW(S2216))),"")</f>
        <v/>
      </c>
      <c r="U2218" t="s">
        <v>5710</v>
      </c>
      <c r="V2218">
        <v>551597</v>
      </c>
    </row>
    <row r="2219" spans="19:22">
      <c r="S2219" t="str">
        <f>IF(ISNUMBER(SEARCH(ZAKL_DATA!$B$18,FU!$U2219)),U2219,"")</f>
        <v/>
      </c>
      <c r="T2219" t="str">
        <f t="array" ref="T2219">IFERROR(INDEX($S$3:$S$6255,SMALL(IF(ISNUMBER(SEARCH("",$S$3:$S$6255)),ROW($S$1:$S$6253),""),ROW(S2217))),"")</f>
        <v/>
      </c>
      <c r="U2219" t="s">
        <v>5710</v>
      </c>
      <c r="V2219">
        <v>551601</v>
      </c>
    </row>
    <row r="2220" spans="19:22">
      <c r="S2220" t="str">
        <f>IF(ISNUMBER(SEARCH(ZAKL_DATA!$B$18,FU!$U2220)),U2220,"")</f>
        <v/>
      </c>
      <c r="T2220" t="str">
        <f t="array" ref="T2220">IFERROR(INDEX($S$3:$S$6255,SMALL(IF(ISNUMBER(SEARCH("",$S$3:$S$6255)),ROW($S$1:$S$6253),""),ROW(S2218))),"")</f>
        <v/>
      </c>
      <c r="U2220" t="s">
        <v>5711</v>
      </c>
      <c r="V2220">
        <v>551619</v>
      </c>
    </row>
    <row r="2221" spans="19:22">
      <c r="S2221" t="str">
        <f>IF(ISNUMBER(SEARCH(ZAKL_DATA!$B$18,FU!$U2221)),U2221,"")</f>
        <v/>
      </c>
      <c r="T2221" t="str">
        <f t="array" ref="T2221">IFERROR(INDEX($S$3:$S$6255,SMALL(IF(ISNUMBER(SEARCH("",$S$3:$S$6255)),ROW($S$1:$S$6253),""),ROW(S2219))),"")</f>
        <v/>
      </c>
      <c r="U2221" t="s">
        <v>5712</v>
      </c>
      <c r="V2221">
        <v>551627</v>
      </c>
    </row>
    <row r="2222" spans="19:22">
      <c r="S2222" t="str">
        <f>IF(ISNUMBER(SEARCH(ZAKL_DATA!$B$18,FU!$U2222)),U2222,"")</f>
        <v/>
      </c>
      <c r="T2222" t="str">
        <f t="array" ref="T2222">IFERROR(INDEX($S$3:$S$6255,SMALL(IF(ISNUMBER(SEARCH("",$S$3:$S$6255)),ROW($S$1:$S$6253),""),ROW(S2220))),"")</f>
        <v/>
      </c>
      <c r="U2222" t="s">
        <v>5713</v>
      </c>
      <c r="V2222">
        <v>551635</v>
      </c>
    </row>
    <row r="2223" spans="19:22">
      <c r="S2223" t="str">
        <f>IF(ISNUMBER(SEARCH(ZAKL_DATA!$B$18,FU!$U2223)),U2223,"")</f>
        <v/>
      </c>
      <c r="T2223" t="str">
        <f t="array" ref="T2223">IFERROR(INDEX($S$3:$S$6255,SMALL(IF(ISNUMBER(SEARCH("",$S$3:$S$6255)),ROW($S$1:$S$6253),""),ROW(S2221))),"")</f>
        <v/>
      </c>
      <c r="U2223" t="s">
        <v>5714</v>
      </c>
      <c r="V2223">
        <v>551643</v>
      </c>
    </row>
    <row r="2224" spans="19:22">
      <c r="S2224" t="str">
        <f>IF(ISNUMBER(SEARCH(ZAKL_DATA!$B$18,FU!$U2224)),U2224,"")</f>
        <v/>
      </c>
      <c r="T2224" t="str">
        <f t="array" ref="T2224">IFERROR(INDEX($S$3:$S$6255,SMALL(IF(ISNUMBER(SEARCH("",$S$3:$S$6255)),ROW($S$1:$S$6253),""),ROW(S2222))),"")</f>
        <v/>
      </c>
      <c r="U2224" t="s">
        <v>5715</v>
      </c>
      <c r="V2224">
        <v>551651</v>
      </c>
    </row>
    <row r="2225" spans="19:22">
      <c r="S2225" t="str">
        <f>IF(ISNUMBER(SEARCH(ZAKL_DATA!$B$18,FU!$U2225)),U2225,"")</f>
        <v/>
      </c>
      <c r="T2225" t="str">
        <f t="array" ref="T2225">IFERROR(INDEX($S$3:$S$6255,SMALL(IF(ISNUMBER(SEARCH("",$S$3:$S$6255)),ROW($S$1:$S$6253),""),ROW(S2223))),"")</f>
        <v/>
      </c>
      <c r="U2225" t="s">
        <v>5716</v>
      </c>
      <c r="V2225">
        <v>551660</v>
      </c>
    </row>
    <row r="2226" spans="19:22">
      <c r="S2226" t="str">
        <f>IF(ISNUMBER(SEARCH(ZAKL_DATA!$B$18,FU!$U2226)),U2226,"")</f>
        <v/>
      </c>
      <c r="T2226" t="str">
        <f t="array" ref="T2226">IFERROR(INDEX($S$3:$S$6255,SMALL(IF(ISNUMBER(SEARCH("",$S$3:$S$6255)),ROW($S$1:$S$6253),""),ROW(S2224))),"")</f>
        <v/>
      </c>
      <c r="U2226" t="s">
        <v>5717</v>
      </c>
      <c r="V2226">
        <v>551678</v>
      </c>
    </row>
    <row r="2227" spans="19:22">
      <c r="S2227" t="str">
        <f>IF(ISNUMBER(SEARCH(ZAKL_DATA!$B$18,FU!$U2227)),U2227,"")</f>
        <v/>
      </c>
      <c r="T2227" t="str">
        <f t="array" ref="T2227">IFERROR(INDEX($S$3:$S$6255,SMALL(IF(ISNUMBER(SEARCH("",$S$3:$S$6255)),ROW($S$1:$S$6253),""),ROW(S2225))),"")</f>
        <v/>
      </c>
      <c r="U2227" t="s">
        <v>5718</v>
      </c>
      <c r="V2227">
        <v>551686</v>
      </c>
    </row>
    <row r="2228" spans="19:22">
      <c r="S2228" t="str">
        <f>IF(ISNUMBER(SEARCH(ZAKL_DATA!$B$18,FU!$U2228)),U2228,"")</f>
        <v/>
      </c>
      <c r="T2228" t="str">
        <f t="array" ref="T2228">IFERROR(INDEX($S$3:$S$6255,SMALL(IF(ISNUMBER(SEARCH("",$S$3:$S$6255)),ROW($S$1:$S$6253),""),ROW(S2226))),"")</f>
        <v/>
      </c>
      <c r="U2228" t="s">
        <v>5719</v>
      </c>
      <c r="V2228">
        <v>551694</v>
      </c>
    </row>
    <row r="2229" spans="19:22">
      <c r="S2229" t="str">
        <f>IF(ISNUMBER(SEARCH(ZAKL_DATA!$B$18,FU!$U2229)),U2229,"")</f>
        <v/>
      </c>
      <c r="T2229" t="str">
        <f t="array" ref="T2229">IFERROR(INDEX($S$3:$S$6255,SMALL(IF(ISNUMBER(SEARCH("",$S$3:$S$6255)),ROW($S$1:$S$6253),""),ROW(S2227))),"")</f>
        <v/>
      </c>
      <c r="U2229" t="s">
        <v>5720</v>
      </c>
      <c r="V2229">
        <v>551708</v>
      </c>
    </row>
    <row r="2230" spans="19:22">
      <c r="S2230" t="str">
        <f>IF(ISNUMBER(SEARCH(ZAKL_DATA!$B$18,FU!$U2230)),U2230,"")</f>
        <v/>
      </c>
      <c r="T2230" t="str">
        <f t="array" ref="T2230">IFERROR(INDEX($S$3:$S$6255,SMALL(IF(ISNUMBER(SEARCH("",$S$3:$S$6255)),ROW($S$1:$S$6253),""),ROW(S2228))),"")</f>
        <v/>
      </c>
      <c r="U2230" t="s">
        <v>5721</v>
      </c>
      <c r="V2230">
        <v>551716</v>
      </c>
    </row>
    <row r="2231" spans="19:22">
      <c r="S2231" t="str">
        <f>IF(ISNUMBER(SEARCH(ZAKL_DATA!$B$18,FU!$U2231)),U2231,"")</f>
        <v/>
      </c>
      <c r="T2231" t="str">
        <f t="array" ref="T2231">IFERROR(INDEX($S$3:$S$6255,SMALL(IF(ISNUMBER(SEARCH("",$S$3:$S$6255)),ROW($S$1:$S$6253),""),ROW(S2229))),"")</f>
        <v/>
      </c>
      <c r="U2231" t="s">
        <v>5722</v>
      </c>
      <c r="V2231">
        <v>551724</v>
      </c>
    </row>
    <row r="2232" spans="19:22">
      <c r="S2232" t="str">
        <f>IF(ISNUMBER(SEARCH(ZAKL_DATA!$B$18,FU!$U2232)),U2232,"")</f>
        <v/>
      </c>
      <c r="T2232" t="str">
        <f t="array" ref="T2232">IFERROR(INDEX($S$3:$S$6255,SMALL(IF(ISNUMBER(SEARCH("",$S$3:$S$6255)),ROW($S$1:$S$6253),""),ROW(S2230))),"")</f>
        <v/>
      </c>
      <c r="U2232" t="s">
        <v>5723</v>
      </c>
      <c r="V2232">
        <v>551732</v>
      </c>
    </row>
    <row r="2233" spans="19:22">
      <c r="S2233" t="str">
        <f>IF(ISNUMBER(SEARCH(ZAKL_DATA!$B$18,FU!$U2233)),U2233,"")</f>
        <v/>
      </c>
      <c r="T2233" t="str">
        <f t="array" ref="T2233">IFERROR(INDEX($S$3:$S$6255,SMALL(IF(ISNUMBER(SEARCH("",$S$3:$S$6255)),ROW($S$1:$S$6253),""),ROW(S2231))),"")</f>
        <v/>
      </c>
      <c r="U2233" t="s">
        <v>5723</v>
      </c>
      <c r="V2233">
        <v>551741</v>
      </c>
    </row>
    <row r="2234" spans="19:22">
      <c r="S2234" t="str">
        <f>IF(ISNUMBER(SEARCH(ZAKL_DATA!$B$18,FU!$U2234)),U2234,"")</f>
        <v/>
      </c>
      <c r="T2234" t="str">
        <f t="array" ref="T2234">IFERROR(INDEX($S$3:$S$6255,SMALL(IF(ISNUMBER(SEARCH("",$S$3:$S$6255)),ROW($S$1:$S$6253),""),ROW(S2232))),"")</f>
        <v/>
      </c>
      <c r="U2234" t="s">
        <v>5724</v>
      </c>
      <c r="V2234">
        <v>551759</v>
      </c>
    </row>
    <row r="2235" spans="19:22">
      <c r="S2235" t="str">
        <f>IF(ISNUMBER(SEARCH(ZAKL_DATA!$B$18,FU!$U2235)),U2235,"")</f>
        <v/>
      </c>
      <c r="T2235" t="str">
        <f t="array" ref="T2235">IFERROR(INDEX($S$3:$S$6255,SMALL(IF(ISNUMBER(SEARCH("",$S$3:$S$6255)),ROW($S$1:$S$6253),""),ROW(S2233))),"")</f>
        <v/>
      </c>
      <c r="U2235" t="s">
        <v>5725</v>
      </c>
      <c r="V2235">
        <v>551767</v>
      </c>
    </row>
    <row r="2236" spans="19:22">
      <c r="S2236" t="str">
        <f>IF(ISNUMBER(SEARCH(ZAKL_DATA!$B$18,FU!$U2236)),U2236,"")</f>
        <v/>
      </c>
      <c r="T2236" t="str">
        <f t="array" ref="T2236">IFERROR(INDEX($S$3:$S$6255,SMALL(IF(ISNUMBER(SEARCH("",$S$3:$S$6255)),ROW($S$1:$S$6253),""),ROW(S2234))),"")</f>
        <v/>
      </c>
      <c r="U2236" t="s">
        <v>5726</v>
      </c>
      <c r="V2236">
        <v>551775</v>
      </c>
    </row>
    <row r="2237" spans="19:22">
      <c r="S2237" t="str">
        <f>IF(ISNUMBER(SEARCH(ZAKL_DATA!$B$18,FU!$U2237)),U2237,"")</f>
        <v/>
      </c>
      <c r="T2237" t="str">
        <f t="array" ref="T2237">IFERROR(INDEX($S$3:$S$6255,SMALL(IF(ISNUMBER(SEARCH("",$S$3:$S$6255)),ROW($S$1:$S$6253),""),ROW(S2235))),"")</f>
        <v/>
      </c>
      <c r="U2237" t="s">
        <v>5727</v>
      </c>
      <c r="V2237">
        <v>551783</v>
      </c>
    </row>
    <row r="2238" spans="19:22">
      <c r="S2238" t="str">
        <f>IF(ISNUMBER(SEARCH(ZAKL_DATA!$B$18,FU!$U2238)),U2238,"")</f>
        <v/>
      </c>
      <c r="T2238" t="str">
        <f t="array" ref="T2238">IFERROR(INDEX($S$3:$S$6255,SMALL(IF(ISNUMBER(SEARCH("",$S$3:$S$6255)),ROW($S$1:$S$6253),""),ROW(S2236))),"")</f>
        <v/>
      </c>
      <c r="U2238" t="s">
        <v>5727</v>
      </c>
      <c r="V2238">
        <v>551791</v>
      </c>
    </row>
    <row r="2239" spans="19:22">
      <c r="S2239" t="str">
        <f>IF(ISNUMBER(SEARCH(ZAKL_DATA!$B$18,FU!$U2239)),U2239,"")</f>
        <v/>
      </c>
      <c r="T2239" t="str">
        <f t="array" ref="T2239">IFERROR(INDEX($S$3:$S$6255,SMALL(IF(ISNUMBER(SEARCH("",$S$3:$S$6255)),ROW($S$1:$S$6253),""),ROW(S2237))),"")</f>
        <v/>
      </c>
      <c r="U2239" t="s">
        <v>5727</v>
      </c>
      <c r="V2239">
        <v>551805</v>
      </c>
    </row>
    <row r="2240" spans="19:22">
      <c r="S2240" t="str">
        <f>IF(ISNUMBER(SEARCH(ZAKL_DATA!$B$18,FU!$U2240)),U2240,"")</f>
        <v/>
      </c>
      <c r="T2240" t="str">
        <f t="array" ref="T2240">IFERROR(INDEX($S$3:$S$6255,SMALL(IF(ISNUMBER(SEARCH("",$S$3:$S$6255)),ROW($S$1:$S$6253),""),ROW(S2238))),"")</f>
        <v/>
      </c>
      <c r="U2240" t="s">
        <v>5728</v>
      </c>
      <c r="V2240">
        <v>551813</v>
      </c>
    </row>
    <row r="2241" spans="19:22">
      <c r="S2241" t="str">
        <f>IF(ISNUMBER(SEARCH(ZAKL_DATA!$B$18,FU!$U2241)),U2241,"")</f>
        <v/>
      </c>
      <c r="T2241" t="str">
        <f t="array" ref="T2241">IFERROR(INDEX($S$3:$S$6255,SMALL(IF(ISNUMBER(SEARCH("",$S$3:$S$6255)),ROW($S$1:$S$6253),""),ROW(S2239))),"")</f>
        <v/>
      </c>
      <c r="U2241" t="s">
        <v>5729</v>
      </c>
      <c r="V2241">
        <v>551821</v>
      </c>
    </row>
    <row r="2242" spans="19:22">
      <c r="S2242" t="str">
        <f>IF(ISNUMBER(SEARCH(ZAKL_DATA!$B$18,FU!$U2242)),U2242,"")</f>
        <v/>
      </c>
      <c r="T2242" t="str">
        <f t="array" ref="T2242">IFERROR(INDEX($S$3:$S$6255,SMALL(IF(ISNUMBER(SEARCH("",$S$3:$S$6255)),ROW($S$1:$S$6253),""),ROW(S2240))),"")</f>
        <v/>
      </c>
      <c r="U2242" t="s">
        <v>5730</v>
      </c>
      <c r="V2242">
        <v>551830</v>
      </c>
    </row>
    <row r="2243" spans="19:22">
      <c r="S2243" t="str">
        <f>IF(ISNUMBER(SEARCH(ZAKL_DATA!$B$18,FU!$U2243)),U2243,"")</f>
        <v/>
      </c>
      <c r="T2243" t="str">
        <f t="array" ref="T2243">IFERROR(INDEX($S$3:$S$6255,SMALL(IF(ISNUMBER(SEARCH("",$S$3:$S$6255)),ROW($S$1:$S$6253),""),ROW(S2241))),"")</f>
        <v/>
      </c>
      <c r="U2243" t="s">
        <v>5731</v>
      </c>
      <c r="V2243">
        <v>551848</v>
      </c>
    </row>
    <row r="2244" spans="19:22">
      <c r="S2244" t="str">
        <f>IF(ISNUMBER(SEARCH(ZAKL_DATA!$B$18,FU!$U2244)),U2244,"")</f>
        <v/>
      </c>
      <c r="T2244" t="str">
        <f t="array" ref="T2244">IFERROR(INDEX($S$3:$S$6255,SMALL(IF(ISNUMBER(SEARCH("",$S$3:$S$6255)),ROW($S$1:$S$6253),""),ROW(S2242))),"")</f>
        <v/>
      </c>
      <c r="U2244" t="s">
        <v>5732</v>
      </c>
      <c r="V2244">
        <v>551856</v>
      </c>
    </row>
    <row r="2245" spans="19:22">
      <c r="S2245" t="str">
        <f>IF(ISNUMBER(SEARCH(ZAKL_DATA!$B$18,FU!$U2245)),U2245,"")</f>
        <v/>
      </c>
      <c r="T2245" t="str">
        <f t="array" ref="T2245">IFERROR(INDEX($S$3:$S$6255,SMALL(IF(ISNUMBER(SEARCH("",$S$3:$S$6255)),ROW($S$1:$S$6253),""),ROW(S2243))),"")</f>
        <v/>
      </c>
      <c r="U2245" t="s">
        <v>5733</v>
      </c>
      <c r="V2245">
        <v>551864</v>
      </c>
    </row>
    <row r="2246" spans="19:22">
      <c r="S2246" t="str">
        <f>IF(ISNUMBER(SEARCH(ZAKL_DATA!$B$18,FU!$U2246)),U2246,"")</f>
        <v/>
      </c>
      <c r="T2246" t="str">
        <f t="array" ref="T2246">IFERROR(INDEX($S$3:$S$6255,SMALL(IF(ISNUMBER(SEARCH("",$S$3:$S$6255)),ROW($S$1:$S$6253),""),ROW(S2244))),"")</f>
        <v/>
      </c>
      <c r="U2246" t="s">
        <v>5734</v>
      </c>
      <c r="V2246">
        <v>551872</v>
      </c>
    </row>
    <row r="2247" spans="19:22">
      <c r="S2247" t="str">
        <f>IF(ISNUMBER(SEARCH(ZAKL_DATA!$B$18,FU!$U2247)),U2247,"")</f>
        <v/>
      </c>
      <c r="T2247" t="str">
        <f t="array" ref="T2247">IFERROR(INDEX($S$3:$S$6255,SMALL(IF(ISNUMBER(SEARCH("",$S$3:$S$6255)),ROW($S$1:$S$6253),""),ROW(S2245))),"")</f>
        <v/>
      </c>
      <c r="U2247" t="s">
        <v>5735</v>
      </c>
      <c r="V2247">
        <v>551881</v>
      </c>
    </row>
    <row r="2248" spans="19:22">
      <c r="S2248" t="str">
        <f>IF(ISNUMBER(SEARCH(ZAKL_DATA!$B$18,FU!$U2248)),U2248,"")</f>
        <v/>
      </c>
      <c r="T2248" t="str">
        <f t="array" ref="T2248">IFERROR(INDEX($S$3:$S$6255,SMALL(IF(ISNUMBER(SEARCH("",$S$3:$S$6255)),ROW($S$1:$S$6253),""),ROW(S2246))),"")</f>
        <v/>
      </c>
      <c r="U2248" t="s">
        <v>5736</v>
      </c>
      <c r="V2248">
        <v>551899</v>
      </c>
    </row>
    <row r="2249" spans="19:22">
      <c r="S2249" t="str">
        <f>IF(ISNUMBER(SEARCH(ZAKL_DATA!$B$18,FU!$U2249)),U2249,"")</f>
        <v/>
      </c>
      <c r="T2249" t="str">
        <f t="array" ref="T2249">IFERROR(INDEX($S$3:$S$6255,SMALL(IF(ISNUMBER(SEARCH("",$S$3:$S$6255)),ROW($S$1:$S$6253),""),ROW(S2247))),"")</f>
        <v/>
      </c>
      <c r="U2249" t="s">
        <v>5737</v>
      </c>
      <c r="V2249">
        <v>551902</v>
      </c>
    </row>
    <row r="2250" spans="19:22">
      <c r="S2250" t="str">
        <f>IF(ISNUMBER(SEARCH(ZAKL_DATA!$B$18,FU!$U2250)),U2250,"")</f>
        <v/>
      </c>
      <c r="T2250" t="str">
        <f t="array" ref="T2250">IFERROR(INDEX($S$3:$S$6255,SMALL(IF(ISNUMBER(SEARCH("",$S$3:$S$6255)),ROW($S$1:$S$6253),""),ROW(S2248))),"")</f>
        <v/>
      </c>
      <c r="U2250" t="s">
        <v>5738</v>
      </c>
      <c r="V2250">
        <v>551911</v>
      </c>
    </row>
    <row r="2251" spans="19:22">
      <c r="S2251" t="str">
        <f>IF(ISNUMBER(SEARCH(ZAKL_DATA!$B$18,FU!$U2251)),U2251,"")</f>
        <v/>
      </c>
      <c r="T2251" t="str">
        <f t="array" ref="T2251">IFERROR(INDEX($S$3:$S$6255,SMALL(IF(ISNUMBER(SEARCH("",$S$3:$S$6255)),ROW($S$1:$S$6253),""),ROW(S2249))),"")</f>
        <v/>
      </c>
      <c r="U2251" t="s">
        <v>5739</v>
      </c>
      <c r="V2251">
        <v>551929</v>
      </c>
    </row>
    <row r="2252" spans="19:22">
      <c r="S2252" t="str">
        <f>IF(ISNUMBER(SEARCH(ZAKL_DATA!$B$18,FU!$U2252)),U2252,"")</f>
        <v/>
      </c>
      <c r="T2252" t="str">
        <f t="array" ref="T2252">IFERROR(INDEX($S$3:$S$6255,SMALL(IF(ISNUMBER(SEARCH("",$S$3:$S$6255)),ROW($S$1:$S$6253),""),ROW(S2250))),"")</f>
        <v/>
      </c>
      <c r="U2252" t="s">
        <v>5739</v>
      </c>
      <c r="V2252">
        <v>551937</v>
      </c>
    </row>
    <row r="2253" spans="19:22">
      <c r="S2253" t="str">
        <f>IF(ISNUMBER(SEARCH(ZAKL_DATA!$B$18,FU!$U2253)),U2253,"")</f>
        <v/>
      </c>
      <c r="T2253" t="str">
        <f t="array" ref="T2253">IFERROR(INDEX($S$3:$S$6255,SMALL(IF(ISNUMBER(SEARCH("",$S$3:$S$6255)),ROW($S$1:$S$6253),""),ROW(S2251))),"")</f>
        <v/>
      </c>
      <c r="U2253" t="s">
        <v>5740</v>
      </c>
      <c r="V2253">
        <v>551945</v>
      </c>
    </row>
    <row r="2254" spans="19:22">
      <c r="S2254" t="str">
        <f>IF(ISNUMBER(SEARCH(ZAKL_DATA!$B$18,FU!$U2254)),U2254,"")</f>
        <v/>
      </c>
      <c r="T2254" t="str">
        <f t="array" ref="T2254">IFERROR(INDEX($S$3:$S$6255,SMALL(IF(ISNUMBER(SEARCH("",$S$3:$S$6255)),ROW($S$1:$S$6253),""),ROW(S2252))),"")</f>
        <v/>
      </c>
      <c r="U2254" t="s">
        <v>5740</v>
      </c>
      <c r="V2254">
        <v>551953</v>
      </c>
    </row>
    <row r="2255" spans="19:22">
      <c r="S2255" t="str">
        <f>IF(ISNUMBER(SEARCH(ZAKL_DATA!$B$18,FU!$U2255)),U2255,"")</f>
        <v/>
      </c>
      <c r="T2255" t="str">
        <f t="array" ref="T2255">IFERROR(INDEX($S$3:$S$6255,SMALL(IF(ISNUMBER(SEARCH("",$S$3:$S$6255)),ROW($S$1:$S$6253),""),ROW(S2253))),"")</f>
        <v/>
      </c>
      <c r="U2255" t="s">
        <v>5740</v>
      </c>
      <c r="V2255">
        <v>551961</v>
      </c>
    </row>
    <row r="2256" spans="19:22">
      <c r="S2256" t="str">
        <f>IF(ISNUMBER(SEARCH(ZAKL_DATA!$B$18,FU!$U2256)),U2256,"")</f>
        <v/>
      </c>
      <c r="T2256" t="str">
        <f t="array" ref="T2256">IFERROR(INDEX($S$3:$S$6255,SMALL(IF(ISNUMBER(SEARCH("",$S$3:$S$6255)),ROW($S$1:$S$6253),""),ROW(S2254))),"")</f>
        <v/>
      </c>
      <c r="U2256" t="s">
        <v>5741</v>
      </c>
      <c r="V2256">
        <v>551970</v>
      </c>
    </row>
    <row r="2257" spans="19:22">
      <c r="S2257" t="str">
        <f>IF(ISNUMBER(SEARCH(ZAKL_DATA!$B$18,FU!$U2257)),U2257,"")</f>
        <v/>
      </c>
      <c r="T2257" t="str">
        <f t="array" ref="T2257">IFERROR(INDEX($S$3:$S$6255,SMALL(IF(ISNUMBER(SEARCH("",$S$3:$S$6255)),ROW($S$1:$S$6253),""),ROW(S2255))),"")</f>
        <v/>
      </c>
      <c r="U2257" t="s">
        <v>5741</v>
      </c>
      <c r="V2257">
        <v>551988</v>
      </c>
    </row>
    <row r="2258" spans="19:22">
      <c r="S2258" t="str">
        <f>IF(ISNUMBER(SEARCH(ZAKL_DATA!$B$18,FU!$U2258)),U2258,"")</f>
        <v/>
      </c>
      <c r="T2258" t="str">
        <f t="array" ref="T2258">IFERROR(INDEX($S$3:$S$6255,SMALL(IF(ISNUMBER(SEARCH("",$S$3:$S$6255)),ROW($S$1:$S$6253),""),ROW(S2256))),"")</f>
        <v/>
      </c>
      <c r="U2258" t="s">
        <v>5742</v>
      </c>
      <c r="V2258">
        <v>551996</v>
      </c>
    </row>
    <row r="2259" spans="19:22">
      <c r="S2259" t="str">
        <f>IF(ISNUMBER(SEARCH(ZAKL_DATA!$B$18,FU!$U2259)),U2259,"")</f>
        <v/>
      </c>
      <c r="T2259" t="str">
        <f t="array" ref="T2259">IFERROR(INDEX($S$3:$S$6255,SMALL(IF(ISNUMBER(SEARCH("",$S$3:$S$6255)),ROW($S$1:$S$6253),""),ROW(S2257))),"")</f>
        <v/>
      </c>
      <c r="U2259" t="s">
        <v>5742</v>
      </c>
      <c r="V2259">
        <v>552003</v>
      </c>
    </row>
    <row r="2260" spans="19:22">
      <c r="S2260" t="str">
        <f>IF(ISNUMBER(SEARCH(ZAKL_DATA!$B$18,FU!$U2260)),U2260,"")</f>
        <v/>
      </c>
      <c r="T2260" t="str">
        <f t="array" ref="T2260">IFERROR(INDEX($S$3:$S$6255,SMALL(IF(ISNUMBER(SEARCH("",$S$3:$S$6255)),ROW($S$1:$S$6253),""),ROW(S2258))),"")</f>
        <v/>
      </c>
      <c r="U2260" t="s">
        <v>5743</v>
      </c>
      <c r="V2260">
        <v>552011</v>
      </c>
    </row>
    <row r="2261" spans="19:22">
      <c r="S2261" t="str">
        <f>IF(ISNUMBER(SEARCH(ZAKL_DATA!$B$18,FU!$U2261)),U2261,"")</f>
        <v/>
      </c>
      <c r="T2261" t="str">
        <f t="array" ref="T2261">IFERROR(INDEX($S$3:$S$6255,SMALL(IF(ISNUMBER(SEARCH("",$S$3:$S$6255)),ROW($S$1:$S$6253),""),ROW(S2259))),"")</f>
        <v/>
      </c>
      <c r="U2261" t="s">
        <v>5743</v>
      </c>
      <c r="V2261">
        <v>552020</v>
      </c>
    </row>
    <row r="2262" spans="19:22">
      <c r="S2262" t="str">
        <f>IF(ISNUMBER(SEARCH(ZAKL_DATA!$B$18,FU!$U2262)),U2262,"")</f>
        <v/>
      </c>
      <c r="T2262" t="str">
        <f t="array" ref="T2262">IFERROR(INDEX($S$3:$S$6255,SMALL(IF(ISNUMBER(SEARCH("",$S$3:$S$6255)),ROW($S$1:$S$6253),""),ROW(S2260))),"")</f>
        <v/>
      </c>
      <c r="U2262" t="s">
        <v>5744</v>
      </c>
      <c r="V2262">
        <v>552038</v>
      </c>
    </row>
    <row r="2263" spans="19:22">
      <c r="S2263" t="str">
        <f>IF(ISNUMBER(SEARCH(ZAKL_DATA!$B$18,FU!$U2263)),U2263,"")</f>
        <v/>
      </c>
      <c r="T2263" t="str">
        <f t="array" ref="T2263">IFERROR(INDEX($S$3:$S$6255,SMALL(IF(ISNUMBER(SEARCH("",$S$3:$S$6255)),ROW($S$1:$S$6253),""),ROW(S2261))),"")</f>
        <v/>
      </c>
      <c r="U2263" t="s">
        <v>5744</v>
      </c>
      <c r="V2263">
        <v>552046</v>
      </c>
    </row>
    <row r="2264" spans="19:22">
      <c r="S2264" t="str">
        <f>IF(ISNUMBER(SEARCH(ZAKL_DATA!$B$18,FU!$U2264)),U2264,"")</f>
        <v/>
      </c>
      <c r="T2264" t="str">
        <f t="array" ref="T2264">IFERROR(INDEX($S$3:$S$6255,SMALL(IF(ISNUMBER(SEARCH("",$S$3:$S$6255)),ROW($S$1:$S$6253),""),ROW(S2262))),"")</f>
        <v/>
      </c>
      <c r="U2264" t="s">
        <v>5744</v>
      </c>
      <c r="V2264">
        <v>552054</v>
      </c>
    </row>
    <row r="2265" spans="19:22">
      <c r="S2265" t="str">
        <f>IF(ISNUMBER(SEARCH(ZAKL_DATA!$B$18,FU!$U2265)),U2265,"")</f>
        <v/>
      </c>
      <c r="T2265" t="str">
        <f t="array" ref="T2265">IFERROR(INDEX($S$3:$S$6255,SMALL(IF(ISNUMBER(SEARCH("",$S$3:$S$6255)),ROW($S$1:$S$6253),""),ROW(S2263))),"")</f>
        <v/>
      </c>
      <c r="U2265" t="s">
        <v>5744</v>
      </c>
      <c r="V2265">
        <v>552062</v>
      </c>
    </row>
    <row r="2266" spans="19:22">
      <c r="S2266" t="str">
        <f>IF(ISNUMBER(SEARCH(ZAKL_DATA!$B$18,FU!$U2266)),U2266,"")</f>
        <v/>
      </c>
      <c r="T2266" t="str">
        <f t="array" ref="T2266">IFERROR(INDEX($S$3:$S$6255,SMALL(IF(ISNUMBER(SEARCH("",$S$3:$S$6255)),ROW($S$1:$S$6253),""),ROW(S2264))),"")</f>
        <v/>
      </c>
      <c r="U2266" t="s">
        <v>5745</v>
      </c>
      <c r="V2266">
        <v>552071</v>
      </c>
    </row>
    <row r="2267" spans="19:22">
      <c r="S2267" t="str">
        <f>IF(ISNUMBER(SEARCH(ZAKL_DATA!$B$18,FU!$U2267)),U2267,"")</f>
        <v/>
      </c>
      <c r="T2267" t="str">
        <f t="array" ref="T2267">IFERROR(INDEX($S$3:$S$6255,SMALL(IF(ISNUMBER(SEARCH("",$S$3:$S$6255)),ROW($S$1:$S$6253),""),ROW(S2265))),"")</f>
        <v/>
      </c>
      <c r="U2267" t="s">
        <v>5746</v>
      </c>
      <c r="V2267">
        <v>552089</v>
      </c>
    </row>
    <row r="2268" spans="19:22">
      <c r="S2268" t="str">
        <f>IF(ISNUMBER(SEARCH(ZAKL_DATA!$B$18,FU!$U2268)),U2268,"")</f>
        <v/>
      </c>
      <c r="T2268" t="str">
        <f t="array" ref="T2268">IFERROR(INDEX($S$3:$S$6255,SMALL(IF(ISNUMBER(SEARCH("",$S$3:$S$6255)),ROW($S$1:$S$6253),""),ROW(S2266))),"")</f>
        <v/>
      </c>
      <c r="U2268" t="s">
        <v>5747</v>
      </c>
      <c r="V2268">
        <v>552097</v>
      </c>
    </row>
    <row r="2269" spans="19:22">
      <c r="S2269" t="str">
        <f>IF(ISNUMBER(SEARCH(ZAKL_DATA!$B$18,FU!$U2269)),U2269,"")</f>
        <v/>
      </c>
      <c r="T2269" t="str">
        <f t="array" ref="T2269">IFERROR(INDEX($S$3:$S$6255,SMALL(IF(ISNUMBER(SEARCH("",$S$3:$S$6255)),ROW($S$1:$S$6253),""),ROW(S2267))),"")</f>
        <v/>
      </c>
      <c r="U2269" t="s">
        <v>5748</v>
      </c>
      <c r="V2269">
        <v>552101</v>
      </c>
    </row>
    <row r="2270" spans="19:22">
      <c r="S2270" t="str">
        <f>IF(ISNUMBER(SEARCH(ZAKL_DATA!$B$18,FU!$U2270)),U2270,"")</f>
        <v/>
      </c>
      <c r="T2270" t="str">
        <f t="array" ref="T2270">IFERROR(INDEX($S$3:$S$6255,SMALL(IF(ISNUMBER(SEARCH("",$S$3:$S$6255)),ROW($S$1:$S$6253),""),ROW(S2268))),"")</f>
        <v/>
      </c>
      <c r="U2270" t="s">
        <v>5749</v>
      </c>
      <c r="V2270">
        <v>552119</v>
      </c>
    </row>
    <row r="2271" spans="19:22">
      <c r="S2271" t="str">
        <f>IF(ISNUMBER(SEARCH(ZAKL_DATA!$B$18,FU!$U2271)),U2271,"")</f>
        <v/>
      </c>
      <c r="T2271" t="str">
        <f t="array" ref="T2271">IFERROR(INDEX($S$3:$S$6255,SMALL(IF(ISNUMBER(SEARCH("",$S$3:$S$6255)),ROW($S$1:$S$6253),""),ROW(S2269))),"")</f>
        <v/>
      </c>
      <c r="U2271" t="s">
        <v>5750</v>
      </c>
      <c r="V2271">
        <v>552127</v>
      </c>
    </row>
    <row r="2272" spans="19:22">
      <c r="S2272" t="str">
        <f>IF(ISNUMBER(SEARCH(ZAKL_DATA!$B$18,FU!$U2272)),U2272,"")</f>
        <v/>
      </c>
      <c r="T2272" t="str">
        <f t="array" ref="T2272">IFERROR(INDEX($S$3:$S$6255,SMALL(IF(ISNUMBER(SEARCH("",$S$3:$S$6255)),ROW($S$1:$S$6253),""),ROW(S2270))),"")</f>
        <v/>
      </c>
      <c r="U2272" t="s">
        <v>5750</v>
      </c>
      <c r="V2272">
        <v>552135</v>
      </c>
    </row>
    <row r="2273" spans="19:22">
      <c r="S2273" t="str">
        <f>IF(ISNUMBER(SEARCH(ZAKL_DATA!$B$18,FU!$U2273)),U2273,"")</f>
        <v/>
      </c>
      <c r="T2273" t="str">
        <f t="array" ref="T2273">IFERROR(INDEX($S$3:$S$6255,SMALL(IF(ISNUMBER(SEARCH("",$S$3:$S$6255)),ROW($S$1:$S$6253),""),ROW(S2271))),"")</f>
        <v/>
      </c>
      <c r="U2273" t="s">
        <v>5751</v>
      </c>
      <c r="V2273">
        <v>552143</v>
      </c>
    </row>
    <row r="2274" spans="19:22">
      <c r="S2274" t="str">
        <f>IF(ISNUMBER(SEARCH(ZAKL_DATA!$B$18,FU!$U2274)),U2274,"")</f>
        <v/>
      </c>
      <c r="T2274" t="str">
        <f t="array" ref="T2274">IFERROR(INDEX($S$3:$S$6255,SMALL(IF(ISNUMBER(SEARCH("",$S$3:$S$6255)),ROW($S$1:$S$6253),""),ROW(S2272))),"")</f>
        <v/>
      </c>
      <c r="U2274" t="s">
        <v>5752</v>
      </c>
      <c r="V2274">
        <v>552151</v>
      </c>
    </row>
    <row r="2275" spans="19:22">
      <c r="S2275" t="str">
        <f>IF(ISNUMBER(SEARCH(ZAKL_DATA!$B$18,FU!$U2275)),U2275,"")</f>
        <v/>
      </c>
      <c r="T2275" t="str">
        <f t="array" ref="T2275">IFERROR(INDEX($S$3:$S$6255,SMALL(IF(ISNUMBER(SEARCH("",$S$3:$S$6255)),ROW($S$1:$S$6253),""),ROW(S2273))),"")</f>
        <v/>
      </c>
      <c r="U2275" t="s">
        <v>5753</v>
      </c>
      <c r="V2275">
        <v>552160</v>
      </c>
    </row>
    <row r="2276" spans="19:22">
      <c r="S2276" t="str">
        <f>IF(ISNUMBER(SEARCH(ZAKL_DATA!$B$18,FU!$U2276)),U2276,"")</f>
        <v/>
      </c>
      <c r="T2276" t="str">
        <f t="array" ref="T2276">IFERROR(INDEX($S$3:$S$6255,SMALL(IF(ISNUMBER(SEARCH("",$S$3:$S$6255)),ROW($S$1:$S$6253),""),ROW(S2274))),"")</f>
        <v/>
      </c>
      <c r="U2276" t="s">
        <v>5754</v>
      </c>
      <c r="V2276">
        <v>552178</v>
      </c>
    </row>
    <row r="2277" spans="19:22">
      <c r="S2277" t="str">
        <f>IF(ISNUMBER(SEARCH(ZAKL_DATA!$B$18,FU!$U2277)),U2277,"")</f>
        <v/>
      </c>
      <c r="T2277" t="str">
        <f t="array" ref="T2277">IFERROR(INDEX($S$3:$S$6255,SMALL(IF(ISNUMBER(SEARCH("",$S$3:$S$6255)),ROW($S$1:$S$6253),""),ROW(S2275))),"")</f>
        <v/>
      </c>
      <c r="U2277" t="s">
        <v>5755</v>
      </c>
      <c r="V2277">
        <v>552186</v>
      </c>
    </row>
    <row r="2278" spans="19:22">
      <c r="S2278" t="str">
        <f>IF(ISNUMBER(SEARCH(ZAKL_DATA!$B$18,FU!$U2278)),U2278,"")</f>
        <v/>
      </c>
      <c r="T2278" t="str">
        <f t="array" ref="T2278">IFERROR(INDEX($S$3:$S$6255,SMALL(IF(ISNUMBER(SEARCH("",$S$3:$S$6255)),ROW($S$1:$S$6253),""),ROW(S2276))),"")</f>
        <v/>
      </c>
      <c r="U2278" t="s">
        <v>5756</v>
      </c>
      <c r="V2278">
        <v>552194</v>
      </c>
    </row>
    <row r="2279" spans="19:22">
      <c r="S2279" t="str">
        <f>IF(ISNUMBER(SEARCH(ZAKL_DATA!$B$18,FU!$U2279)),U2279,"")</f>
        <v/>
      </c>
      <c r="T2279" t="str">
        <f t="array" ref="T2279">IFERROR(INDEX($S$3:$S$6255,SMALL(IF(ISNUMBER(SEARCH("",$S$3:$S$6255)),ROW($S$1:$S$6253),""),ROW(S2277))),"")</f>
        <v/>
      </c>
      <c r="U2279" t="s">
        <v>5757</v>
      </c>
      <c r="V2279">
        <v>552208</v>
      </c>
    </row>
    <row r="2280" spans="19:22">
      <c r="S2280" t="str">
        <f>IF(ISNUMBER(SEARCH(ZAKL_DATA!$B$18,FU!$U2280)),U2280,"")</f>
        <v/>
      </c>
      <c r="T2280" t="str">
        <f t="array" ref="T2280">IFERROR(INDEX($S$3:$S$6255,SMALL(IF(ISNUMBER(SEARCH("",$S$3:$S$6255)),ROW($S$1:$S$6253),""),ROW(S2278))),"")</f>
        <v/>
      </c>
      <c r="U2280" t="s">
        <v>5758</v>
      </c>
      <c r="V2280">
        <v>552216</v>
      </c>
    </row>
    <row r="2281" spans="19:22">
      <c r="S2281" t="str">
        <f>IF(ISNUMBER(SEARCH(ZAKL_DATA!$B$18,FU!$U2281)),U2281,"")</f>
        <v/>
      </c>
      <c r="T2281" t="str">
        <f t="array" ref="T2281">IFERROR(INDEX($S$3:$S$6255,SMALL(IF(ISNUMBER(SEARCH("",$S$3:$S$6255)),ROW($S$1:$S$6253),""),ROW(S2279))),"")</f>
        <v/>
      </c>
      <c r="U2281" t="s">
        <v>5759</v>
      </c>
      <c r="V2281">
        <v>552224</v>
      </c>
    </row>
    <row r="2282" spans="19:22">
      <c r="S2282" t="str">
        <f>IF(ISNUMBER(SEARCH(ZAKL_DATA!$B$18,FU!$U2282)),U2282,"")</f>
        <v/>
      </c>
      <c r="T2282" t="str">
        <f t="array" ref="T2282">IFERROR(INDEX($S$3:$S$6255,SMALL(IF(ISNUMBER(SEARCH("",$S$3:$S$6255)),ROW($S$1:$S$6253),""),ROW(S2280))),"")</f>
        <v/>
      </c>
      <c r="U2282" t="s">
        <v>5760</v>
      </c>
      <c r="V2282">
        <v>552232</v>
      </c>
    </row>
    <row r="2283" spans="19:22">
      <c r="S2283" t="str">
        <f>IF(ISNUMBER(SEARCH(ZAKL_DATA!$B$18,FU!$U2283)),U2283,"")</f>
        <v/>
      </c>
      <c r="T2283" t="str">
        <f t="array" ref="T2283">IFERROR(INDEX($S$3:$S$6255,SMALL(IF(ISNUMBER(SEARCH("",$S$3:$S$6255)),ROW($S$1:$S$6253),""),ROW(S2281))),"")</f>
        <v/>
      </c>
      <c r="U2283" t="s">
        <v>5761</v>
      </c>
      <c r="V2283">
        <v>552241</v>
      </c>
    </row>
    <row r="2284" spans="19:22">
      <c r="S2284" t="str">
        <f>IF(ISNUMBER(SEARCH(ZAKL_DATA!$B$18,FU!$U2284)),U2284,"")</f>
        <v/>
      </c>
      <c r="T2284" t="str">
        <f t="array" ref="T2284">IFERROR(INDEX($S$3:$S$6255,SMALL(IF(ISNUMBER(SEARCH("",$S$3:$S$6255)),ROW($S$1:$S$6253),""),ROW(S2282))),"")</f>
        <v/>
      </c>
      <c r="U2284" t="s">
        <v>5762</v>
      </c>
      <c r="V2284">
        <v>552259</v>
      </c>
    </row>
    <row r="2285" spans="19:22">
      <c r="S2285" t="str">
        <f>IF(ISNUMBER(SEARCH(ZAKL_DATA!$B$18,FU!$U2285)),U2285,"")</f>
        <v/>
      </c>
      <c r="T2285" t="str">
        <f t="array" ref="T2285">IFERROR(INDEX($S$3:$S$6255,SMALL(IF(ISNUMBER(SEARCH("",$S$3:$S$6255)),ROW($S$1:$S$6253),""),ROW(S2283))),"")</f>
        <v/>
      </c>
      <c r="U2285" t="s">
        <v>5763</v>
      </c>
      <c r="V2285">
        <v>552267</v>
      </c>
    </row>
    <row r="2286" spans="19:22">
      <c r="S2286" t="str">
        <f>IF(ISNUMBER(SEARCH(ZAKL_DATA!$B$18,FU!$U2286)),U2286,"")</f>
        <v/>
      </c>
      <c r="T2286" t="str">
        <f t="array" ref="T2286">IFERROR(INDEX($S$3:$S$6255,SMALL(IF(ISNUMBER(SEARCH("",$S$3:$S$6255)),ROW($S$1:$S$6253),""),ROW(S2284))),"")</f>
        <v/>
      </c>
      <c r="U2286" t="s">
        <v>5764</v>
      </c>
      <c r="V2286">
        <v>552275</v>
      </c>
    </row>
    <row r="2287" spans="19:22">
      <c r="S2287" t="str">
        <f>IF(ISNUMBER(SEARCH(ZAKL_DATA!$B$18,FU!$U2287)),U2287,"")</f>
        <v/>
      </c>
      <c r="T2287" t="str">
        <f t="array" ref="T2287">IFERROR(INDEX($S$3:$S$6255,SMALL(IF(ISNUMBER(SEARCH("",$S$3:$S$6255)),ROW($S$1:$S$6253),""),ROW(S2285))),"")</f>
        <v/>
      </c>
      <c r="U2287" t="s">
        <v>5764</v>
      </c>
      <c r="V2287">
        <v>552283</v>
      </c>
    </row>
    <row r="2288" spans="19:22">
      <c r="S2288" t="str">
        <f>IF(ISNUMBER(SEARCH(ZAKL_DATA!$B$18,FU!$U2288)),U2288,"")</f>
        <v/>
      </c>
      <c r="T2288" t="str">
        <f t="array" ref="T2288">IFERROR(INDEX($S$3:$S$6255,SMALL(IF(ISNUMBER(SEARCH("",$S$3:$S$6255)),ROW($S$1:$S$6253),""),ROW(S2286))),"")</f>
        <v/>
      </c>
      <c r="U2288" t="s">
        <v>5765</v>
      </c>
      <c r="V2288">
        <v>552291</v>
      </c>
    </row>
    <row r="2289" spans="19:22">
      <c r="S2289" t="str">
        <f>IF(ISNUMBER(SEARCH(ZAKL_DATA!$B$18,FU!$U2289)),U2289,"")</f>
        <v/>
      </c>
      <c r="T2289" t="str">
        <f t="array" ref="T2289">IFERROR(INDEX($S$3:$S$6255,SMALL(IF(ISNUMBER(SEARCH("",$S$3:$S$6255)),ROW($S$1:$S$6253),""),ROW(S2287))),"")</f>
        <v/>
      </c>
      <c r="U2289" t="s">
        <v>5765</v>
      </c>
      <c r="V2289">
        <v>552305</v>
      </c>
    </row>
    <row r="2290" spans="19:22">
      <c r="S2290" t="str">
        <f>IF(ISNUMBER(SEARCH(ZAKL_DATA!$B$18,FU!$U2290)),U2290,"")</f>
        <v/>
      </c>
      <c r="T2290" t="str">
        <f t="array" ref="T2290">IFERROR(INDEX($S$3:$S$6255,SMALL(IF(ISNUMBER(SEARCH("",$S$3:$S$6255)),ROW($S$1:$S$6253),""),ROW(S2288))),"")</f>
        <v/>
      </c>
      <c r="U2290" t="s">
        <v>5766</v>
      </c>
      <c r="V2290">
        <v>552313</v>
      </c>
    </row>
    <row r="2291" spans="19:22">
      <c r="S2291" t="str">
        <f>IF(ISNUMBER(SEARCH(ZAKL_DATA!$B$18,FU!$U2291)),U2291,"")</f>
        <v/>
      </c>
      <c r="T2291" t="str">
        <f t="array" ref="T2291">IFERROR(INDEX($S$3:$S$6255,SMALL(IF(ISNUMBER(SEARCH("",$S$3:$S$6255)),ROW($S$1:$S$6253),""),ROW(S2289))),"")</f>
        <v/>
      </c>
      <c r="U2291" t="s">
        <v>5767</v>
      </c>
      <c r="V2291">
        <v>552321</v>
      </c>
    </row>
    <row r="2292" spans="19:22">
      <c r="S2292" t="str">
        <f>IF(ISNUMBER(SEARCH(ZAKL_DATA!$B$18,FU!$U2292)),U2292,"")</f>
        <v/>
      </c>
      <c r="T2292" t="str">
        <f t="array" ref="T2292">IFERROR(INDEX($S$3:$S$6255,SMALL(IF(ISNUMBER(SEARCH("",$S$3:$S$6255)),ROW($S$1:$S$6253),""),ROW(S2290))),"")</f>
        <v/>
      </c>
      <c r="U2292" t="s">
        <v>5768</v>
      </c>
      <c r="V2292">
        <v>552330</v>
      </c>
    </row>
    <row r="2293" spans="19:22">
      <c r="S2293" t="str">
        <f>IF(ISNUMBER(SEARCH(ZAKL_DATA!$B$18,FU!$U2293)),U2293,"")</f>
        <v/>
      </c>
      <c r="T2293" t="str">
        <f t="array" ref="T2293">IFERROR(INDEX($S$3:$S$6255,SMALL(IF(ISNUMBER(SEARCH("",$S$3:$S$6255)),ROW($S$1:$S$6253),""),ROW(S2291))),"")</f>
        <v/>
      </c>
      <c r="U2293" t="s">
        <v>5769</v>
      </c>
      <c r="V2293">
        <v>552348</v>
      </c>
    </row>
    <row r="2294" spans="19:22">
      <c r="S2294" t="str">
        <f>IF(ISNUMBER(SEARCH(ZAKL_DATA!$B$18,FU!$U2294)),U2294,"")</f>
        <v/>
      </c>
      <c r="T2294" t="str">
        <f t="array" ref="T2294">IFERROR(INDEX($S$3:$S$6255,SMALL(IF(ISNUMBER(SEARCH("",$S$3:$S$6255)),ROW($S$1:$S$6253),""),ROW(S2292))),"")</f>
        <v/>
      </c>
      <c r="U2294" t="s">
        <v>5770</v>
      </c>
      <c r="V2294">
        <v>552356</v>
      </c>
    </row>
    <row r="2295" spans="19:22">
      <c r="S2295" t="str">
        <f>IF(ISNUMBER(SEARCH(ZAKL_DATA!$B$18,FU!$U2295)),U2295,"")</f>
        <v/>
      </c>
      <c r="T2295" t="str">
        <f t="array" ref="T2295">IFERROR(INDEX($S$3:$S$6255,SMALL(IF(ISNUMBER(SEARCH("",$S$3:$S$6255)),ROW($S$1:$S$6253),""),ROW(S2293))),"")</f>
        <v/>
      </c>
      <c r="U2295" t="s">
        <v>5771</v>
      </c>
      <c r="V2295">
        <v>552364</v>
      </c>
    </row>
    <row r="2296" spans="19:22">
      <c r="S2296" t="str">
        <f>IF(ISNUMBER(SEARCH(ZAKL_DATA!$B$18,FU!$U2296)),U2296,"")</f>
        <v/>
      </c>
      <c r="T2296" t="str">
        <f t="array" ref="T2296">IFERROR(INDEX($S$3:$S$6255,SMALL(IF(ISNUMBER(SEARCH("",$S$3:$S$6255)),ROW($S$1:$S$6253),""),ROW(S2294))),"")</f>
        <v/>
      </c>
      <c r="U2296" t="s">
        <v>5772</v>
      </c>
      <c r="V2296">
        <v>552372</v>
      </c>
    </row>
    <row r="2297" spans="19:22">
      <c r="S2297" t="str">
        <f>IF(ISNUMBER(SEARCH(ZAKL_DATA!$B$18,FU!$U2297)),U2297,"")</f>
        <v/>
      </c>
      <c r="T2297" t="str">
        <f t="array" ref="T2297">IFERROR(INDEX($S$3:$S$6255,SMALL(IF(ISNUMBER(SEARCH("",$S$3:$S$6255)),ROW($S$1:$S$6253),""),ROW(S2295))),"")</f>
        <v/>
      </c>
      <c r="U2297" t="s">
        <v>5772</v>
      </c>
      <c r="V2297">
        <v>552381</v>
      </c>
    </row>
    <row r="2298" spans="19:22">
      <c r="S2298" t="str">
        <f>IF(ISNUMBER(SEARCH(ZAKL_DATA!$B$18,FU!$U2298)),U2298,"")</f>
        <v/>
      </c>
      <c r="T2298" t="str">
        <f t="array" ref="T2298">IFERROR(INDEX($S$3:$S$6255,SMALL(IF(ISNUMBER(SEARCH("",$S$3:$S$6255)),ROW($S$1:$S$6253),""),ROW(S2296))),"")</f>
        <v/>
      </c>
      <c r="U2298" t="s">
        <v>5773</v>
      </c>
      <c r="V2298">
        <v>552399</v>
      </c>
    </row>
    <row r="2299" spans="19:22">
      <c r="S2299" t="str">
        <f>IF(ISNUMBER(SEARCH(ZAKL_DATA!$B$18,FU!$U2299)),U2299,"")</f>
        <v/>
      </c>
      <c r="T2299" t="str">
        <f t="array" ref="T2299">IFERROR(INDEX($S$3:$S$6255,SMALL(IF(ISNUMBER(SEARCH("",$S$3:$S$6255)),ROW($S$1:$S$6253),""),ROW(S2297))),"")</f>
        <v/>
      </c>
      <c r="U2299" t="s">
        <v>5774</v>
      </c>
      <c r="V2299">
        <v>552402</v>
      </c>
    </row>
    <row r="2300" spans="19:22">
      <c r="S2300" t="str">
        <f>IF(ISNUMBER(SEARCH(ZAKL_DATA!$B$18,FU!$U2300)),U2300,"")</f>
        <v/>
      </c>
      <c r="T2300" t="str">
        <f t="array" ref="T2300">IFERROR(INDEX($S$3:$S$6255,SMALL(IF(ISNUMBER(SEARCH("",$S$3:$S$6255)),ROW($S$1:$S$6253),""),ROW(S2298))),"")</f>
        <v/>
      </c>
      <c r="U2300" t="s">
        <v>5775</v>
      </c>
      <c r="V2300">
        <v>552411</v>
      </c>
    </row>
    <row r="2301" spans="19:22">
      <c r="S2301" t="str">
        <f>IF(ISNUMBER(SEARCH(ZAKL_DATA!$B$18,FU!$U2301)),U2301,"")</f>
        <v/>
      </c>
      <c r="T2301" t="str">
        <f t="array" ref="T2301">IFERROR(INDEX($S$3:$S$6255,SMALL(IF(ISNUMBER(SEARCH("",$S$3:$S$6255)),ROW($S$1:$S$6253),""),ROW(S2299))),"")</f>
        <v/>
      </c>
      <c r="U2301" t="s">
        <v>5776</v>
      </c>
      <c r="V2301">
        <v>552429</v>
      </c>
    </row>
    <row r="2302" spans="19:22">
      <c r="S2302" t="str">
        <f>IF(ISNUMBER(SEARCH(ZAKL_DATA!$B$18,FU!$U2302)),U2302,"")</f>
        <v/>
      </c>
      <c r="T2302" t="str">
        <f t="array" ref="T2302">IFERROR(INDEX($S$3:$S$6255,SMALL(IF(ISNUMBER(SEARCH("",$S$3:$S$6255)),ROW($S$1:$S$6253),""),ROW(S2300))),"")</f>
        <v/>
      </c>
      <c r="U2302" t="s">
        <v>5777</v>
      </c>
      <c r="V2302">
        <v>552437</v>
      </c>
    </row>
    <row r="2303" spans="19:22">
      <c r="S2303" t="str">
        <f>IF(ISNUMBER(SEARCH(ZAKL_DATA!$B$18,FU!$U2303)),U2303,"")</f>
        <v/>
      </c>
      <c r="T2303" t="str">
        <f t="array" ref="T2303">IFERROR(INDEX($S$3:$S$6255,SMALL(IF(ISNUMBER(SEARCH("",$S$3:$S$6255)),ROW($S$1:$S$6253),""),ROW(S2301))),"")</f>
        <v/>
      </c>
      <c r="U2303" t="s">
        <v>5778</v>
      </c>
      <c r="V2303">
        <v>552445</v>
      </c>
    </row>
    <row r="2304" spans="19:22">
      <c r="S2304" t="str">
        <f>IF(ISNUMBER(SEARCH(ZAKL_DATA!$B$18,FU!$U2304)),U2304,"")</f>
        <v/>
      </c>
      <c r="T2304" t="str">
        <f t="array" ref="T2304">IFERROR(INDEX($S$3:$S$6255,SMALL(IF(ISNUMBER(SEARCH("",$S$3:$S$6255)),ROW($S$1:$S$6253),""),ROW(S2302))),"")</f>
        <v/>
      </c>
      <c r="U2304" t="s">
        <v>5779</v>
      </c>
      <c r="V2304">
        <v>552453</v>
      </c>
    </row>
    <row r="2305" spans="19:22">
      <c r="S2305" t="str">
        <f>IF(ISNUMBER(SEARCH(ZAKL_DATA!$B$18,FU!$U2305)),U2305,"")</f>
        <v/>
      </c>
      <c r="T2305" t="str">
        <f t="array" ref="T2305">IFERROR(INDEX($S$3:$S$6255,SMALL(IF(ISNUMBER(SEARCH("",$S$3:$S$6255)),ROW($S$1:$S$6253),""),ROW(S2303))),"")</f>
        <v/>
      </c>
      <c r="U2305" t="s">
        <v>5779</v>
      </c>
      <c r="V2305">
        <v>552461</v>
      </c>
    </row>
    <row r="2306" spans="19:22">
      <c r="S2306" t="str">
        <f>IF(ISNUMBER(SEARCH(ZAKL_DATA!$B$18,FU!$U2306)),U2306,"")</f>
        <v/>
      </c>
      <c r="T2306" t="str">
        <f t="array" ref="T2306">IFERROR(INDEX($S$3:$S$6255,SMALL(IF(ISNUMBER(SEARCH("",$S$3:$S$6255)),ROW($S$1:$S$6253),""),ROW(S2304))),"")</f>
        <v/>
      </c>
      <c r="U2306" t="s">
        <v>5780</v>
      </c>
      <c r="V2306">
        <v>552470</v>
      </c>
    </row>
    <row r="2307" spans="19:22">
      <c r="S2307" t="str">
        <f>IF(ISNUMBER(SEARCH(ZAKL_DATA!$B$18,FU!$U2307)),U2307,"")</f>
        <v/>
      </c>
      <c r="T2307" t="str">
        <f t="array" ref="T2307">IFERROR(INDEX($S$3:$S$6255,SMALL(IF(ISNUMBER(SEARCH("",$S$3:$S$6255)),ROW($S$1:$S$6253),""),ROW(S2305))),"")</f>
        <v/>
      </c>
      <c r="U2307" t="s">
        <v>5781</v>
      </c>
      <c r="V2307">
        <v>552488</v>
      </c>
    </row>
    <row r="2308" spans="19:22">
      <c r="S2308" t="str">
        <f>IF(ISNUMBER(SEARCH(ZAKL_DATA!$B$18,FU!$U2308)),U2308,"")</f>
        <v/>
      </c>
      <c r="T2308" t="str">
        <f t="array" ref="T2308">IFERROR(INDEX($S$3:$S$6255,SMALL(IF(ISNUMBER(SEARCH("",$S$3:$S$6255)),ROW($S$1:$S$6253),""),ROW(S2306))),"")</f>
        <v/>
      </c>
      <c r="U2308" t="s">
        <v>5782</v>
      </c>
      <c r="V2308">
        <v>552496</v>
      </c>
    </row>
    <row r="2309" spans="19:22">
      <c r="S2309" t="str">
        <f>IF(ISNUMBER(SEARCH(ZAKL_DATA!$B$18,FU!$U2309)),U2309,"")</f>
        <v/>
      </c>
      <c r="T2309" t="str">
        <f t="array" ref="T2309">IFERROR(INDEX($S$3:$S$6255,SMALL(IF(ISNUMBER(SEARCH("",$S$3:$S$6255)),ROW($S$1:$S$6253),""),ROW(S2307))),"")</f>
        <v/>
      </c>
      <c r="U2309" t="s">
        <v>5783</v>
      </c>
      <c r="V2309">
        <v>552500</v>
      </c>
    </row>
    <row r="2310" spans="19:22">
      <c r="S2310" t="str">
        <f>IF(ISNUMBER(SEARCH(ZAKL_DATA!$B$18,FU!$U2310)),U2310,"")</f>
        <v/>
      </c>
      <c r="T2310" t="str">
        <f t="array" ref="T2310">IFERROR(INDEX($S$3:$S$6255,SMALL(IF(ISNUMBER(SEARCH("",$S$3:$S$6255)),ROW($S$1:$S$6253),""),ROW(S2308))),"")</f>
        <v/>
      </c>
      <c r="U2310" t="s">
        <v>5784</v>
      </c>
      <c r="V2310">
        <v>552518</v>
      </c>
    </row>
    <row r="2311" spans="19:22">
      <c r="S2311" t="str">
        <f>IF(ISNUMBER(SEARCH(ZAKL_DATA!$B$18,FU!$U2311)),U2311,"")</f>
        <v/>
      </c>
      <c r="T2311" t="str">
        <f t="array" ref="T2311">IFERROR(INDEX($S$3:$S$6255,SMALL(IF(ISNUMBER(SEARCH("",$S$3:$S$6255)),ROW($S$1:$S$6253),""),ROW(S2309))),"")</f>
        <v/>
      </c>
      <c r="U2311" t="s">
        <v>5784</v>
      </c>
      <c r="V2311">
        <v>552526</v>
      </c>
    </row>
    <row r="2312" spans="19:22">
      <c r="S2312" t="str">
        <f>IF(ISNUMBER(SEARCH(ZAKL_DATA!$B$18,FU!$U2312)),U2312,"")</f>
        <v/>
      </c>
      <c r="T2312" t="str">
        <f t="array" ref="T2312">IFERROR(INDEX($S$3:$S$6255,SMALL(IF(ISNUMBER(SEARCH("",$S$3:$S$6255)),ROW($S$1:$S$6253),""),ROW(S2310))),"")</f>
        <v/>
      </c>
      <c r="U2312" t="s">
        <v>5785</v>
      </c>
      <c r="V2312">
        <v>552534</v>
      </c>
    </row>
    <row r="2313" spans="19:22">
      <c r="S2313" t="str">
        <f>IF(ISNUMBER(SEARCH(ZAKL_DATA!$B$18,FU!$U2313)),U2313,"")</f>
        <v/>
      </c>
      <c r="T2313" t="str">
        <f t="array" ref="T2313">IFERROR(INDEX($S$3:$S$6255,SMALL(IF(ISNUMBER(SEARCH("",$S$3:$S$6255)),ROW($S$1:$S$6253),""),ROW(S2311))),"")</f>
        <v/>
      </c>
      <c r="U2313" t="s">
        <v>5786</v>
      </c>
      <c r="V2313">
        <v>552542</v>
      </c>
    </row>
    <row r="2314" spans="19:22">
      <c r="S2314" t="str">
        <f>IF(ISNUMBER(SEARCH(ZAKL_DATA!$B$18,FU!$U2314)),U2314,"")</f>
        <v/>
      </c>
      <c r="T2314" t="str">
        <f t="array" ref="T2314">IFERROR(INDEX($S$3:$S$6255,SMALL(IF(ISNUMBER(SEARCH("",$S$3:$S$6255)),ROW($S$1:$S$6253),""),ROW(S2312))),"")</f>
        <v/>
      </c>
      <c r="U2314" t="s">
        <v>5787</v>
      </c>
      <c r="V2314">
        <v>552551</v>
      </c>
    </row>
    <row r="2315" spans="19:22">
      <c r="S2315" t="str">
        <f>IF(ISNUMBER(SEARCH(ZAKL_DATA!$B$18,FU!$U2315)),U2315,"")</f>
        <v/>
      </c>
      <c r="T2315" t="str">
        <f t="array" ref="T2315">IFERROR(INDEX($S$3:$S$6255,SMALL(IF(ISNUMBER(SEARCH("",$S$3:$S$6255)),ROW($S$1:$S$6253),""),ROW(S2313))),"")</f>
        <v/>
      </c>
      <c r="U2315" t="s">
        <v>5788</v>
      </c>
      <c r="V2315">
        <v>552569</v>
      </c>
    </row>
    <row r="2316" spans="19:22">
      <c r="S2316" t="str">
        <f>IF(ISNUMBER(SEARCH(ZAKL_DATA!$B$18,FU!$U2316)),U2316,"")</f>
        <v/>
      </c>
      <c r="T2316" t="str">
        <f t="array" ref="T2316">IFERROR(INDEX($S$3:$S$6255,SMALL(IF(ISNUMBER(SEARCH("",$S$3:$S$6255)),ROW($S$1:$S$6253),""),ROW(S2314))),"")</f>
        <v/>
      </c>
      <c r="U2316" t="s">
        <v>5789</v>
      </c>
      <c r="V2316">
        <v>552577</v>
      </c>
    </row>
    <row r="2317" spans="19:22">
      <c r="S2317" t="str">
        <f>IF(ISNUMBER(SEARCH(ZAKL_DATA!$B$18,FU!$U2317)),U2317,"")</f>
        <v/>
      </c>
      <c r="T2317" t="str">
        <f t="array" ref="T2317">IFERROR(INDEX($S$3:$S$6255,SMALL(IF(ISNUMBER(SEARCH("",$S$3:$S$6255)),ROW($S$1:$S$6253),""),ROW(S2315))),"")</f>
        <v/>
      </c>
      <c r="U2317" t="s">
        <v>5789</v>
      </c>
      <c r="V2317">
        <v>552585</v>
      </c>
    </row>
    <row r="2318" spans="19:22">
      <c r="S2318" t="str">
        <f>IF(ISNUMBER(SEARCH(ZAKL_DATA!$B$18,FU!$U2318)),U2318,"")</f>
        <v/>
      </c>
      <c r="T2318" t="str">
        <f t="array" ref="T2318">IFERROR(INDEX($S$3:$S$6255,SMALL(IF(ISNUMBER(SEARCH("",$S$3:$S$6255)),ROW($S$1:$S$6253),""),ROW(S2316))),"")</f>
        <v/>
      </c>
      <c r="U2318" t="s">
        <v>5790</v>
      </c>
      <c r="V2318">
        <v>552593</v>
      </c>
    </row>
    <row r="2319" spans="19:22">
      <c r="S2319" t="str">
        <f>IF(ISNUMBER(SEARCH(ZAKL_DATA!$B$18,FU!$U2319)),U2319,"")</f>
        <v/>
      </c>
      <c r="T2319" t="str">
        <f t="array" ref="T2319">IFERROR(INDEX($S$3:$S$6255,SMALL(IF(ISNUMBER(SEARCH("",$S$3:$S$6255)),ROW($S$1:$S$6253),""),ROW(S2317))),"")</f>
        <v/>
      </c>
      <c r="U2319" t="s">
        <v>5791</v>
      </c>
      <c r="V2319">
        <v>552607</v>
      </c>
    </row>
    <row r="2320" spans="19:22">
      <c r="S2320" t="str">
        <f>IF(ISNUMBER(SEARCH(ZAKL_DATA!$B$18,FU!$U2320)),U2320,"")</f>
        <v/>
      </c>
      <c r="T2320" t="str">
        <f t="array" ref="T2320">IFERROR(INDEX($S$3:$S$6255,SMALL(IF(ISNUMBER(SEARCH("",$S$3:$S$6255)),ROW($S$1:$S$6253),""),ROW(S2318))),"")</f>
        <v/>
      </c>
      <c r="U2320" t="s">
        <v>5792</v>
      </c>
      <c r="V2320">
        <v>552615</v>
      </c>
    </row>
    <row r="2321" spans="19:22">
      <c r="S2321" t="str">
        <f>IF(ISNUMBER(SEARCH(ZAKL_DATA!$B$18,FU!$U2321)),U2321,"")</f>
        <v/>
      </c>
      <c r="T2321" t="str">
        <f t="array" ref="T2321">IFERROR(INDEX($S$3:$S$6255,SMALL(IF(ISNUMBER(SEARCH("",$S$3:$S$6255)),ROW($S$1:$S$6253),""),ROW(S2319))),"")</f>
        <v/>
      </c>
      <c r="U2321" t="s">
        <v>5793</v>
      </c>
      <c r="V2321">
        <v>552623</v>
      </c>
    </row>
    <row r="2322" spans="19:22">
      <c r="S2322" t="str">
        <f>IF(ISNUMBER(SEARCH(ZAKL_DATA!$B$18,FU!$U2322)),U2322,"")</f>
        <v/>
      </c>
      <c r="T2322" t="str">
        <f t="array" ref="T2322">IFERROR(INDEX($S$3:$S$6255,SMALL(IF(ISNUMBER(SEARCH("",$S$3:$S$6255)),ROW($S$1:$S$6253),""),ROW(S2320))),"")</f>
        <v/>
      </c>
      <c r="U2322" t="s">
        <v>5794</v>
      </c>
      <c r="V2322">
        <v>552631</v>
      </c>
    </row>
    <row r="2323" spans="19:22">
      <c r="S2323" t="str">
        <f>IF(ISNUMBER(SEARCH(ZAKL_DATA!$B$18,FU!$U2323)),U2323,"")</f>
        <v/>
      </c>
      <c r="T2323" t="str">
        <f t="array" ref="T2323">IFERROR(INDEX($S$3:$S$6255,SMALL(IF(ISNUMBER(SEARCH("",$S$3:$S$6255)),ROW($S$1:$S$6253),""),ROW(S2321))),"")</f>
        <v/>
      </c>
      <c r="U2323" t="s">
        <v>5795</v>
      </c>
      <c r="V2323">
        <v>552640</v>
      </c>
    </row>
    <row r="2324" spans="19:22">
      <c r="S2324" t="str">
        <f>IF(ISNUMBER(SEARCH(ZAKL_DATA!$B$18,FU!$U2324)),U2324,"")</f>
        <v/>
      </c>
      <c r="T2324" t="str">
        <f t="array" ref="T2324">IFERROR(INDEX($S$3:$S$6255,SMALL(IF(ISNUMBER(SEARCH("",$S$3:$S$6255)),ROW($S$1:$S$6253),""),ROW(S2322))),"")</f>
        <v/>
      </c>
      <c r="U2324" t="s">
        <v>5796</v>
      </c>
      <c r="V2324">
        <v>552658</v>
      </c>
    </row>
    <row r="2325" spans="19:22">
      <c r="S2325" t="str">
        <f>IF(ISNUMBER(SEARCH(ZAKL_DATA!$B$18,FU!$U2325)),U2325,"")</f>
        <v/>
      </c>
      <c r="T2325" t="str">
        <f t="array" ref="T2325">IFERROR(INDEX($S$3:$S$6255,SMALL(IF(ISNUMBER(SEARCH("",$S$3:$S$6255)),ROW($S$1:$S$6253),""),ROW(S2323))),"")</f>
        <v/>
      </c>
      <c r="U2325" t="s">
        <v>5797</v>
      </c>
      <c r="V2325">
        <v>552666</v>
      </c>
    </row>
    <row r="2326" spans="19:22">
      <c r="S2326" t="str">
        <f>IF(ISNUMBER(SEARCH(ZAKL_DATA!$B$18,FU!$U2326)),U2326,"")</f>
        <v/>
      </c>
      <c r="T2326" t="str">
        <f t="array" ref="T2326">IFERROR(INDEX($S$3:$S$6255,SMALL(IF(ISNUMBER(SEARCH("",$S$3:$S$6255)),ROW($S$1:$S$6253),""),ROW(S2324))),"")</f>
        <v/>
      </c>
      <c r="U2326" t="s">
        <v>5798</v>
      </c>
      <c r="V2326">
        <v>552674</v>
      </c>
    </row>
    <row r="2327" spans="19:22">
      <c r="S2327" t="str">
        <f>IF(ISNUMBER(SEARCH(ZAKL_DATA!$B$18,FU!$U2327)),U2327,"")</f>
        <v/>
      </c>
      <c r="T2327" t="str">
        <f t="array" ref="T2327">IFERROR(INDEX($S$3:$S$6255,SMALL(IF(ISNUMBER(SEARCH("",$S$3:$S$6255)),ROW($S$1:$S$6253),""),ROW(S2325))),"")</f>
        <v/>
      </c>
      <c r="U2327" t="s">
        <v>5799</v>
      </c>
      <c r="V2327">
        <v>552682</v>
      </c>
    </row>
    <row r="2328" spans="19:22">
      <c r="S2328" t="str">
        <f>IF(ISNUMBER(SEARCH(ZAKL_DATA!$B$18,FU!$U2328)),U2328,"")</f>
        <v/>
      </c>
      <c r="T2328" t="str">
        <f t="array" ref="T2328">IFERROR(INDEX($S$3:$S$6255,SMALL(IF(ISNUMBER(SEARCH("",$S$3:$S$6255)),ROW($S$1:$S$6253),""),ROW(S2326))),"")</f>
        <v/>
      </c>
      <c r="U2328" t="s">
        <v>5800</v>
      </c>
      <c r="V2328">
        <v>552691</v>
      </c>
    </row>
    <row r="2329" spans="19:22">
      <c r="S2329" t="str">
        <f>IF(ISNUMBER(SEARCH(ZAKL_DATA!$B$18,FU!$U2329)),U2329,"")</f>
        <v/>
      </c>
      <c r="T2329" t="str">
        <f t="array" ref="T2329">IFERROR(INDEX($S$3:$S$6255,SMALL(IF(ISNUMBER(SEARCH("",$S$3:$S$6255)),ROW($S$1:$S$6253),""),ROW(S2327))),"")</f>
        <v/>
      </c>
      <c r="U2329" t="s">
        <v>5800</v>
      </c>
      <c r="V2329">
        <v>552704</v>
      </c>
    </row>
    <row r="2330" spans="19:22">
      <c r="S2330" t="str">
        <f>IF(ISNUMBER(SEARCH(ZAKL_DATA!$B$18,FU!$U2330)),U2330,"")</f>
        <v/>
      </c>
      <c r="T2330" t="str">
        <f t="array" ref="T2330">IFERROR(INDEX($S$3:$S$6255,SMALL(IF(ISNUMBER(SEARCH("",$S$3:$S$6255)),ROW($S$1:$S$6253),""),ROW(S2328))),"")</f>
        <v/>
      </c>
      <c r="U2330" t="s">
        <v>5801</v>
      </c>
      <c r="V2330">
        <v>552712</v>
      </c>
    </row>
    <row r="2331" spans="19:22">
      <c r="S2331" t="str">
        <f>IF(ISNUMBER(SEARCH(ZAKL_DATA!$B$18,FU!$U2331)),U2331,"")</f>
        <v/>
      </c>
      <c r="T2331" t="str">
        <f t="array" ref="T2331">IFERROR(INDEX($S$3:$S$6255,SMALL(IF(ISNUMBER(SEARCH("",$S$3:$S$6255)),ROW($S$1:$S$6253),""),ROW(S2329))),"")</f>
        <v/>
      </c>
      <c r="U2331" t="s">
        <v>5802</v>
      </c>
      <c r="V2331">
        <v>552721</v>
      </c>
    </row>
    <row r="2332" spans="19:22">
      <c r="S2332" t="str">
        <f>IF(ISNUMBER(SEARCH(ZAKL_DATA!$B$18,FU!$U2332)),U2332,"")</f>
        <v/>
      </c>
      <c r="T2332" t="str">
        <f t="array" ref="T2332">IFERROR(INDEX($S$3:$S$6255,SMALL(IF(ISNUMBER(SEARCH("",$S$3:$S$6255)),ROW($S$1:$S$6253),""),ROW(S2330))),"")</f>
        <v/>
      </c>
      <c r="U2332" t="s">
        <v>5803</v>
      </c>
      <c r="V2332">
        <v>552739</v>
      </c>
    </row>
    <row r="2333" spans="19:22">
      <c r="S2333" t="str">
        <f>IF(ISNUMBER(SEARCH(ZAKL_DATA!$B$18,FU!$U2333)),U2333,"")</f>
        <v/>
      </c>
      <c r="T2333" t="str">
        <f t="array" ref="T2333">IFERROR(INDEX($S$3:$S$6255,SMALL(IF(ISNUMBER(SEARCH("",$S$3:$S$6255)),ROW($S$1:$S$6253),""),ROW(S2331))),"")</f>
        <v/>
      </c>
      <c r="U2333" t="s">
        <v>5804</v>
      </c>
      <c r="V2333">
        <v>552747</v>
      </c>
    </row>
    <row r="2334" spans="19:22">
      <c r="S2334" t="str">
        <f>IF(ISNUMBER(SEARCH(ZAKL_DATA!$B$18,FU!$U2334)),U2334,"")</f>
        <v/>
      </c>
      <c r="T2334" t="str">
        <f t="array" ref="T2334">IFERROR(INDEX($S$3:$S$6255,SMALL(IF(ISNUMBER(SEARCH("",$S$3:$S$6255)),ROW($S$1:$S$6253),""),ROW(S2332))),"")</f>
        <v/>
      </c>
      <c r="U2334" t="s">
        <v>5805</v>
      </c>
      <c r="V2334">
        <v>552755</v>
      </c>
    </row>
    <row r="2335" spans="19:22">
      <c r="S2335" t="str">
        <f>IF(ISNUMBER(SEARCH(ZAKL_DATA!$B$18,FU!$U2335)),U2335,"")</f>
        <v/>
      </c>
      <c r="T2335" t="str">
        <f t="array" ref="T2335">IFERROR(INDEX($S$3:$S$6255,SMALL(IF(ISNUMBER(SEARCH("",$S$3:$S$6255)),ROW($S$1:$S$6253),""),ROW(S2333))),"")</f>
        <v/>
      </c>
      <c r="U2335" t="s">
        <v>5805</v>
      </c>
      <c r="V2335">
        <v>552763</v>
      </c>
    </row>
    <row r="2336" spans="19:22">
      <c r="S2336" t="str">
        <f>IF(ISNUMBER(SEARCH(ZAKL_DATA!$B$18,FU!$U2336)),U2336,"")</f>
        <v/>
      </c>
      <c r="T2336" t="str">
        <f t="array" ref="T2336">IFERROR(INDEX($S$3:$S$6255,SMALL(IF(ISNUMBER(SEARCH("",$S$3:$S$6255)),ROW($S$1:$S$6253),""),ROW(S2334))),"")</f>
        <v/>
      </c>
      <c r="U2336" t="s">
        <v>5806</v>
      </c>
      <c r="V2336">
        <v>552771</v>
      </c>
    </row>
    <row r="2337" spans="19:22">
      <c r="S2337" t="str">
        <f>IF(ISNUMBER(SEARCH(ZAKL_DATA!$B$18,FU!$U2337)),U2337,"")</f>
        <v/>
      </c>
      <c r="T2337" t="str">
        <f t="array" ref="T2337">IFERROR(INDEX($S$3:$S$6255,SMALL(IF(ISNUMBER(SEARCH("",$S$3:$S$6255)),ROW($S$1:$S$6253),""),ROW(S2335))),"")</f>
        <v/>
      </c>
      <c r="U2337" t="s">
        <v>5807</v>
      </c>
      <c r="V2337">
        <v>552780</v>
      </c>
    </row>
    <row r="2338" spans="19:22">
      <c r="S2338" t="str">
        <f>IF(ISNUMBER(SEARCH(ZAKL_DATA!$B$18,FU!$U2338)),U2338,"")</f>
        <v/>
      </c>
      <c r="T2338" t="str">
        <f t="array" ref="T2338">IFERROR(INDEX($S$3:$S$6255,SMALL(IF(ISNUMBER(SEARCH("",$S$3:$S$6255)),ROW($S$1:$S$6253),""),ROW(S2336))),"")</f>
        <v/>
      </c>
      <c r="U2338" t="s">
        <v>5808</v>
      </c>
      <c r="V2338">
        <v>552798</v>
      </c>
    </row>
    <row r="2339" spans="19:22">
      <c r="S2339" t="str">
        <f>IF(ISNUMBER(SEARCH(ZAKL_DATA!$B$18,FU!$U2339)),U2339,"")</f>
        <v/>
      </c>
      <c r="T2339" t="str">
        <f t="array" ref="T2339">IFERROR(INDEX($S$3:$S$6255,SMALL(IF(ISNUMBER(SEARCH("",$S$3:$S$6255)),ROW($S$1:$S$6253),""),ROW(S2337))),"")</f>
        <v/>
      </c>
      <c r="U2339" t="s">
        <v>5808</v>
      </c>
      <c r="V2339">
        <v>552801</v>
      </c>
    </row>
    <row r="2340" spans="19:22">
      <c r="S2340" t="str">
        <f>IF(ISNUMBER(SEARCH(ZAKL_DATA!$B$18,FU!$U2340)),U2340,"")</f>
        <v/>
      </c>
      <c r="T2340" t="str">
        <f t="array" ref="T2340">IFERROR(INDEX($S$3:$S$6255,SMALL(IF(ISNUMBER(SEARCH("",$S$3:$S$6255)),ROW($S$1:$S$6253),""),ROW(S2338))),"")</f>
        <v/>
      </c>
      <c r="U2340" t="s">
        <v>5808</v>
      </c>
      <c r="V2340">
        <v>552810</v>
      </c>
    </row>
    <row r="2341" spans="19:22">
      <c r="S2341" t="str">
        <f>IF(ISNUMBER(SEARCH(ZAKL_DATA!$B$18,FU!$U2341)),U2341,"")</f>
        <v/>
      </c>
      <c r="T2341" t="str">
        <f t="array" ref="T2341">IFERROR(INDEX($S$3:$S$6255,SMALL(IF(ISNUMBER(SEARCH("",$S$3:$S$6255)),ROW($S$1:$S$6253),""),ROW(S2339))),"")</f>
        <v/>
      </c>
      <c r="U2341" t="s">
        <v>5808</v>
      </c>
      <c r="V2341">
        <v>552828</v>
      </c>
    </row>
    <row r="2342" spans="19:22">
      <c r="S2342" t="str">
        <f>IF(ISNUMBER(SEARCH(ZAKL_DATA!$B$18,FU!$U2342)),U2342,"")</f>
        <v/>
      </c>
      <c r="T2342" t="str">
        <f t="array" ref="T2342">IFERROR(INDEX($S$3:$S$6255,SMALL(IF(ISNUMBER(SEARCH("",$S$3:$S$6255)),ROW($S$1:$S$6253),""),ROW(S2340))),"")</f>
        <v/>
      </c>
      <c r="U2342" t="s">
        <v>5809</v>
      </c>
      <c r="V2342">
        <v>552836</v>
      </c>
    </row>
    <row r="2343" spans="19:22">
      <c r="S2343" t="str">
        <f>IF(ISNUMBER(SEARCH(ZAKL_DATA!$B$18,FU!$U2343)),U2343,"")</f>
        <v/>
      </c>
      <c r="T2343" t="str">
        <f t="array" ref="T2343">IFERROR(INDEX($S$3:$S$6255,SMALL(IF(ISNUMBER(SEARCH("",$S$3:$S$6255)),ROW($S$1:$S$6253),""),ROW(S2341))),"")</f>
        <v/>
      </c>
      <c r="U2343" t="s">
        <v>5810</v>
      </c>
      <c r="V2343">
        <v>552844</v>
      </c>
    </row>
    <row r="2344" spans="19:22">
      <c r="S2344" t="str">
        <f>IF(ISNUMBER(SEARCH(ZAKL_DATA!$B$18,FU!$U2344)),U2344,"")</f>
        <v/>
      </c>
      <c r="T2344" t="str">
        <f t="array" ref="T2344">IFERROR(INDEX($S$3:$S$6255,SMALL(IF(ISNUMBER(SEARCH("",$S$3:$S$6255)),ROW($S$1:$S$6253),""),ROW(S2342))),"")</f>
        <v/>
      </c>
      <c r="U2344" t="s">
        <v>5811</v>
      </c>
      <c r="V2344">
        <v>552852</v>
      </c>
    </row>
    <row r="2345" spans="19:22">
      <c r="S2345" t="str">
        <f>IF(ISNUMBER(SEARCH(ZAKL_DATA!$B$18,FU!$U2345)),U2345,"")</f>
        <v/>
      </c>
      <c r="T2345" t="str">
        <f t="array" ref="T2345">IFERROR(INDEX($S$3:$S$6255,SMALL(IF(ISNUMBER(SEARCH("",$S$3:$S$6255)),ROW($S$1:$S$6253),""),ROW(S2343))),"")</f>
        <v/>
      </c>
      <c r="U2345" t="s">
        <v>5812</v>
      </c>
      <c r="V2345">
        <v>552861</v>
      </c>
    </row>
    <row r="2346" spans="19:22">
      <c r="S2346" t="str">
        <f>IF(ISNUMBER(SEARCH(ZAKL_DATA!$B$18,FU!$U2346)),U2346,"")</f>
        <v/>
      </c>
      <c r="T2346" t="str">
        <f t="array" ref="T2346">IFERROR(INDEX($S$3:$S$6255,SMALL(IF(ISNUMBER(SEARCH("",$S$3:$S$6255)),ROW($S$1:$S$6253),""),ROW(S2344))),"")</f>
        <v/>
      </c>
      <c r="U2346" t="s">
        <v>5813</v>
      </c>
      <c r="V2346">
        <v>552879</v>
      </c>
    </row>
    <row r="2347" spans="19:22">
      <c r="S2347" t="str">
        <f>IF(ISNUMBER(SEARCH(ZAKL_DATA!$B$18,FU!$U2347)),U2347,"")</f>
        <v/>
      </c>
      <c r="T2347" t="str">
        <f t="array" ref="T2347">IFERROR(INDEX($S$3:$S$6255,SMALL(IF(ISNUMBER(SEARCH("",$S$3:$S$6255)),ROW($S$1:$S$6253),""),ROW(S2345))),"")</f>
        <v/>
      </c>
      <c r="U2347" t="s">
        <v>5814</v>
      </c>
      <c r="V2347">
        <v>552887</v>
      </c>
    </row>
    <row r="2348" spans="19:22">
      <c r="S2348" t="str">
        <f>IF(ISNUMBER(SEARCH(ZAKL_DATA!$B$18,FU!$U2348)),U2348,"")</f>
        <v/>
      </c>
      <c r="T2348" t="str">
        <f t="array" ref="T2348">IFERROR(INDEX($S$3:$S$6255,SMALL(IF(ISNUMBER(SEARCH("",$S$3:$S$6255)),ROW($S$1:$S$6253),""),ROW(S2346))),"")</f>
        <v/>
      </c>
      <c r="U2348" t="s">
        <v>5815</v>
      </c>
      <c r="V2348">
        <v>552895</v>
      </c>
    </row>
    <row r="2349" spans="19:22">
      <c r="S2349" t="str">
        <f>IF(ISNUMBER(SEARCH(ZAKL_DATA!$B$18,FU!$U2349)),U2349,"")</f>
        <v/>
      </c>
      <c r="T2349" t="str">
        <f t="array" ref="T2349">IFERROR(INDEX($S$3:$S$6255,SMALL(IF(ISNUMBER(SEARCH("",$S$3:$S$6255)),ROW($S$1:$S$6253),""),ROW(S2347))),"")</f>
        <v/>
      </c>
      <c r="U2349" t="s">
        <v>5816</v>
      </c>
      <c r="V2349">
        <v>552909</v>
      </c>
    </row>
    <row r="2350" spans="19:22">
      <c r="S2350" t="str">
        <f>IF(ISNUMBER(SEARCH(ZAKL_DATA!$B$18,FU!$U2350)),U2350,"")</f>
        <v/>
      </c>
      <c r="T2350" t="str">
        <f t="array" ref="T2350">IFERROR(INDEX($S$3:$S$6255,SMALL(IF(ISNUMBER(SEARCH("",$S$3:$S$6255)),ROW($S$1:$S$6253),""),ROW(S2348))),"")</f>
        <v/>
      </c>
      <c r="U2350" t="s">
        <v>5817</v>
      </c>
      <c r="V2350">
        <v>552917</v>
      </c>
    </row>
    <row r="2351" spans="19:22">
      <c r="S2351" t="str">
        <f>IF(ISNUMBER(SEARCH(ZAKL_DATA!$B$18,FU!$U2351)),U2351,"")</f>
        <v/>
      </c>
      <c r="T2351" t="str">
        <f t="array" ref="T2351">IFERROR(INDEX($S$3:$S$6255,SMALL(IF(ISNUMBER(SEARCH("",$S$3:$S$6255)),ROW($S$1:$S$6253),""),ROW(S2349))),"")</f>
        <v/>
      </c>
      <c r="U2351" t="s">
        <v>5818</v>
      </c>
      <c r="V2351">
        <v>552925</v>
      </c>
    </row>
    <row r="2352" spans="19:22">
      <c r="S2352" t="str">
        <f>IF(ISNUMBER(SEARCH(ZAKL_DATA!$B$18,FU!$U2352)),U2352,"")</f>
        <v/>
      </c>
      <c r="T2352" t="str">
        <f t="array" ref="T2352">IFERROR(INDEX($S$3:$S$6255,SMALL(IF(ISNUMBER(SEARCH("",$S$3:$S$6255)),ROW($S$1:$S$6253),""),ROW(S2350))),"")</f>
        <v/>
      </c>
      <c r="U2352" t="s">
        <v>5819</v>
      </c>
      <c r="V2352">
        <v>552933</v>
      </c>
    </row>
    <row r="2353" spans="19:22">
      <c r="S2353" t="str">
        <f>IF(ISNUMBER(SEARCH(ZAKL_DATA!$B$18,FU!$U2353)),U2353,"")</f>
        <v/>
      </c>
      <c r="T2353" t="str">
        <f t="array" ref="T2353">IFERROR(INDEX($S$3:$S$6255,SMALL(IF(ISNUMBER(SEARCH("",$S$3:$S$6255)),ROW($S$1:$S$6253),""),ROW(S2351))),"")</f>
        <v/>
      </c>
      <c r="U2353" t="s">
        <v>5820</v>
      </c>
      <c r="V2353">
        <v>552941</v>
      </c>
    </row>
    <row r="2354" spans="19:22">
      <c r="S2354" t="str">
        <f>IF(ISNUMBER(SEARCH(ZAKL_DATA!$B$18,FU!$U2354)),U2354,"")</f>
        <v/>
      </c>
      <c r="T2354" t="str">
        <f t="array" ref="T2354">IFERROR(INDEX($S$3:$S$6255,SMALL(IF(ISNUMBER(SEARCH("",$S$3:$S$6255)),ROW($S$1:$S$6253),""),ROW(S2352))),"")</f>
        <v/>
      </c>
      <c r="U2354" t="s">
        <v>5821</v>
      </c>
      <c r="V2354">
        <v>552950</v>
      </c>
    </row>
    <row r="2355" spans="19:22">
      <c r="S2355" t="str">
        <f>IF(ISNUMBER(SEARCH(ZAKL_DATA!$B$18,FU!$U2355)),U2355,"")</f>
        <v/>
      </c>
      <c r="T2355" t="str">
        <f t="array" ref="T2355">IFERROR(INDEX($S$3:$S$6255,SMALL(IF(ISNUMBER(SEARCH("",$S$3:$S$6255)),ROW($S$1:$S$6253),""),ROW(S2353))),"")</f>
        <v/>
      </c>
      <c r="U2355" t="s">
        <v>5822</v>
      </c>
      <c r="V2355">
        <v>552968</v>
      </c>
    </row>
    <row r="2356" spans="19:22">
      <c r="S2356" t="str">
        <f>IF(ISNUMBER(SEARCH(ZAKL_DATA!$B$18,FU!$U2356)),U2356,"")</f>
        <v/>
      </c>
      <c r="T2356" t="str">
        <f t="array" ref="T2356">IFERROR(INDEX($S$3:$S$6255,SMALL(IF(ISNUMBER(SEARCH("",$S$3:$S$6255)),ROW($S$1:$S$6253),""),ROW(S2354))),"")</f>
        <v/>
      </c>
      <c r="U2356" t="s">
        <v>5823</v>
      </c>
      <c r="V2356">
        <v>552976</v>
      </c>
    </row>
    <row r="2357" spans="19:22">
      <c r="S2357" t="str">
        <f>IF(ISNUMBER(SEARCH(ZAKL_DATA!$B$18,FU!$U2357)),U2357,"")</f>
        <v/>
      </c>
      <c r="T2357" t="str">
        <f t="array" ref="T2357">IFERROR(INDEX($S$3:$S$6255,SMALL(IF(ISNUMBER(SEARCH("",$S$3:$S$6255)),ROW($S$1:$S$6253),""),ROW(S2355))),"")</f>
        <v/>
      </c>
      <c r="U2357" t="s">
        <v>5824</v>
      </c>
      <c r="V2357">
        <v>552984</v>
      </c>
    </row>
    <row r="2358" spans="19:22">
      <c r="S2358" t="str">
        <f>IF(ISNUMBER(SEARCH(ZAKL_DATA!$B$18,FU!$U2358)),U2358,"")</f>
        <v/>
      </c>
      <c r="T2358" t="str">
        <f t="array" ref="T2358">IFERROR(INDEX($S$3:$S$6255,SMALL(IF(ISNUMBER(SEARCH("",$S$3:$S$6255)),ROW($S$1:$S$6253),""),ROW(S2356))),"")</f>
        <v/>
      </c>
      <c r="U2358" t="s">
        <v>5825</v>
      </c>
      <c r="V2358">
        <v>552992</v>
      </c>
    </row>
    <row r="2359" spans="19:22">
      <c r="S2359" t="str">
        <f>IF(ISNUMBER(SEARCH(ZAKL_DATA!$B$18,FU!$U2359)),U2359,"")</f>
        <v/>
      </c>
      <c r="T2359" t="str">
        <f t="array" ref="T2359">IFERROR(INDEX($S$3:$S$6255,SMALL(IF(ISNUMBER(SEARCH("",$S$3:$S$6255)),ROW($S$1:$S$6253),""),ROW(S2357))),"")</f>
        <v/>
      </c>
      <c r="U2359" t="s">
        <v>5826</v>
      </c>
      <c r="V2359">
        <v>553000</v>
      </c>
    </row>
    <row r="2360" spans="19:22">
      <c r="S2360" t="str">
        <f>IF(ISNUMBER(SEARCH(ZAKL_DATA!$B$18,FU!$U2360)),U2360,"")</f>
        <v/>
      </c>
      <c r="T2360" t="str">
        <f t="array" ref="T2360">IFERROR(INDEX($S$3:$S$6255,SMALL(IF(ISNUMBER(SEARCH("",$S$3:$S$6255)),ROW($S$1:$S$6253),""),ROW(S2358))),"")</f>
        <v/>
      </c>
      <c r="U2360" t="s">
        <v>5827</v>
      </c>
      <c r="V2360">
        <v>553018</v>
      </c>
    </row>
    <row r="2361" spans="19:22">
      <c r="S2361" t="str">
        <f>IF(ISNUMBER(SEARCH(ZAKL_DATA!$B$18,FU!$U2361)),U2361,"")</f>
        <v/>
      </c>
      <c r="T2361" t="str">
        <f t="array" ref="T2361">IFERROR(INDEX($S$3:$S$6255,SMALL(IF(ISNUMBER(SEARCH("",$S$3:$S$6255)),ROW($S$1:$S$6253),""),ROW(S2359))),"")</f>
        <v/>
      </c>
      <c r="U2361" t="s">
        <v>5827</v>
      </c>
      <c r="V2361">
        <v>553026</v>
      </c>
    </row>
    <row r="2362" spans="19:22">
      <c r="S2362" t="str">
        <f>IF(ISNUMBER(SEARCH(ZAKL_DATA!$B$18,FU!$U2362)),U2362,"")</f>
        <v/>
      </c>
      <c r="T2362" t="str">
        <f t="array" ref="T2362">IFERROR(INDEX($S$3:$S$6255,SMALL(IF(ISNUMBER(SEARCH("",$S$3:$S$6255)),ROW($S$1:$S$6253),""),ROW(S2360))),"")</f>
        <v/>
      </c>
      <c r="U2362" t="s">
        <v>5828</v>
      </c>
      <c r="V2362">
        <v>553034</v>
      </c>
    </row>
    <row r="2363" spans="19:22">
      <c r="S2363" t="str">
        <f>IF(ISNUMBER(SEARCH(ZAKL_DATA!$B$18,FU!$U2363)),U2363,"")</f>
        <v/>
      </c>
      <c r="T2363" t="str">
        <f t="array" ref="T2363">IFERROR(INDEX($S$3:$S$6255,SMALL(IF(ISNUMBER(SEARCH("",$S$3:$S$6255)),ROW($S$1:$S$6253),""),ROW(S2361))),"")</f>
        <v/>
      </c>
      <c r="U2363" t="s">
        <v>5829</v>
      </c>
      <c r="V2363">
        <v>553042</v>
      </c>
    </row>
    <row r="2364" spans="19:22">
      <c r="S2364" t="str">
        <f>IF(ISNUMBER(SEARCH(ZAKL_DATA!$B$18,FU!$U2364)),U2364,"")</f>
        <v/>
      </c>
      <c r="T2364" t="str">
        <f t="array" ref="T2364">IFERROR(INDEX($S$3:$S$6255,SMALL(IF(ISNUMBER(SEARCH("",$S$3:$S$6255)),ROW($S$1:$S$6253),""),ROW(S2362))),"")</f>
        <v/>
      </c>
      <c r="U2364" t="s">
        <v>5830</v>
      </c>
      <c r="V2364">
        <v>553051</v>
      </c>
    </row>
    <row r="2365" spans="19:22">
      <c r="S2365" t="str">
        <f>IF(ISNUMBER(SEARCH(ZAKL_DATA!$B$18,FU!$U2365)),U2365,"")</f>
        <v/>
      </c>
      <c r="T2365" t="str">
        <f t="array" ref="T2365">IFERROR(INDEX($S$3:$S$6255,SMALL(IF(ISNUMBER(SEARCH("",$S$3:$S$6255)),ROW($S$1:$S$6253),""),ROW(S2363))),"")</f>
        <v/>
      </c>
      <c r="U2365" t="s">
        <v>5831</v>
      </c>
      <c r="V2365">
        <v>553069</v>
      </c>
    </row>
    <row r="2366" spans="19:22">
      <c r="S2366" t="str">
        <f>IF(ISNUMBER(SEARCH(ZAKL_DATA!$B$18,FU!$U2366)),U2366,"")</f>
        <v/>
      </c>
      <c r="T2366" t="str">
        <f t="array" ref="T2366">IFERROR(INDEX($S$3:$S$6255,SMALL(IF(ISNUMBER(SEARCH("",$S$3:$S$6255)),ROW($S$1:$S$6253),""),ROW(S2364))),"")</f>
        <v/>
      </c>
      <c r="U2366" t="s">
        <v>5832</v>
      </c>
      <c r="V2366">
        <v>553077</v>
      </c>
    </row>
    <row r="2367" spans="19:22">
      <c r="S2367" t="str">
        <f>IF(ISNUMBER(SEARCH(ZAKL_DATA!$B$18,FU!$U2367)),U2367,"")</f>
        <v/>
      </c>
      <c r="T2367" t="str">
        <f t="array" ref="T2367">IFERROR(INDEX($S$3:$S$6255,SMALL(IF(ISNUMBER(SEARCH("",$S$3:$S$6255)),ROW($S$1:$S$6253),""),ROW(S2365))),"")</f>
        <v/>
      </c>
      <c r="U2367" t="s">
        <v>5833</v>
      </c>
      <c r="V2367">
        <v>553085</v>
      </c>
    </row>
    <row r="2368" spans="19:22">
      <c r="S2368" t="str">
        <f>IF(ISNUMBER(SEARCH(ZAKL_DATA!$B$18,FU!$U2368)),U2368,"")</f>
        <v/>
      </c>
      <c r="T2368" t="str">
        <f t="array" ref="T2368">IFERROR(INDEX($S$3:$S$6255,SMALL(IF(ISNUMBER(SEARCH("",$S$3:$S$6255)),ROW($S$1:$S$6253),""),ROW(S2366))),"")</f>
        <v/>
      </c>
      <c r="U2368" t="s">
        <v>5834</v>
      </c>
      <c r="V2368">
        <v>553093</v>
      </c>
    </row>
    <row r="2369" spans="19:22">
      <c r="S2369" t="str">
        <f>IF(ISNUMBER(SEARCH(ZAKL_DATA!$B$18,FU!$U2369)),U2369,"")</f>
        <v/>
      </c>
      <c r="T2369" t="str">
        <f t="array" ref="T2369">IFERROR(INDEX($S$3:$S$6255,SMALL(IF(ISNUMBER(SEARCH("",$S$3:$S$6255)),ROW($S$1:$S$6253),""),ROW(S2367))),"")</f>
        <v/>
      </c>
      <c r="U2369" t="s">
        <v>5835</v>
      </c>
      <c r="V2369">
        <v>553107</v>
      </c>
    </row>
    <row r="2370" spans="19:22">
      <c r="S2370" t="str">
        <f>IF(ISNUMBER(SEARCH(ZAKL_DATA!$B$18,FU!$U2370)),U2370,"")</f>
        <v/>
      </c>
      <c r="T2370" t="str">
        <f t="array" ref="T2370">IFERROR(INDEX($S$3:$S$6255,SMALL(IF(ISNUMBER(SEARCH("",$S$3:$S$6255)),ROW($S$1:$S$6253),""),ROW(S2368))),"")</f>
        <v/>
      </c>
      <c r="U2370" t="s">
        <v>5836</v>
      </c>
      <c r="V2370">
        <v>553115</v>
      </c>
    </row>
    <row r="2371" spans="19:22">
      <c r="S2371" t="str">
        <f>IF(ISNUMBER(SEARCH(ZAKL_DATA!$B$18,FU!$U2371)),U2371,"")</f>
        <v/>
      </c>
      <c r="T2371" t="str">
        <f t="array" ref="T2371">IFERROR(INDEX($S$3:$S$6255,SMALL(IF(ISNUMBER(SEARCH("",$S$3:$S$6255)),ROW($S$1:$S$6253),""),ROW(S2369))),"")</f>
        <v/>
      </c>
      <c r="U2371" t="s">
        <v>5837</v>
      </c>
      <c r="V2371">
        <v>553123</v>
      </c>
    </row>
    <row r="2372" spans="19:22">
      <c r="S2372" t="str">
        <f>IF(ISNUMBER(SEARCH(ZAKL_DATA!$B$18,FU!$U2372)),U2372,"")</f>
        <v/>
      </c>
      <c r="T2372" t="str">
        <f t="array" ref="T2372">IFERROR(INDEX($S$3:$S$6255,SMALL(IF(ISNUMBER(SEARCH("",$S$3:$S$6255)),ROW($S$1:$S$6253),""),ROW(S2370))),"")</f>
        <v/>
      </c>
      <c r="U2372" t="s">
        <v>5838</v>
      </c>
      <c r="V2372">
        <v>553131</v>
      </c>
    </row>
    <row r="2373" spans="19:22">
      <c r="S2373" t="str">
        <f>IF(ISNUMBER(SEARCH(ZAKL_DATA!$B$18,FU!$U2373)),U2373,"")</f>
        <v/>
      </c>
      <c r="T2373" t="str">
        <f t="array" ref="T2373">IFERROR(INDEX($S$3:$S$6255,SMALL(IF(ISNUMBER(SEARCH("",$S$3:$S$6255)),ROW($S$1:$S$6253),""),ROW(S2371))),"")</f>
        <v/>
      </c>
      <c r="U2373" t="s">
        <v>5839</v>
      </c>
      <c r="V2373">
        <v>553140</v>
      </c>
    </row>
    <row r="2374" spans="19:22">
      <c r="S2374" t="str">
        <f>IF(ISNUMBER(SEARCH(ZAKL_DATA!$B$18,FU!$U2374)),U2374,"")</f>
        <v/>
      </c>
      <c r="T2374" t="str">
        <f t="array" ref="T2374">IFERROR(INDEX($S$3:$S$6255,SMALL(IF(ISNUMBER(SEARCH("",$S$3:$S$6255)),ROW($S$1:$S$6253),""),ROW(S2372))),"")</f>
        <v/>
      </c>
      <c r="U2374" t="s">
        <v>5840</v>
      </c>
      <c r="V2374">
        <v>553158</v>
      </c>
    </row>
    <row r="2375" spans="19:22">
      <c r="S2375" t="str">
        <f>IF(ISNUMBER(SEARCH(ZAKL_DATA!$B$18,FU!$U2375)),U2375,"")</f>
        <v/>
      </c>
      <c r="T2375" t="str">
        <f t="array" ref="T2375">IFERROR(INDEX($S$3:$S$6255,SMALL(IF(ISNUMBER(SEARCH("",$S$3:$S$6255)),ROW($S$1:$S$6253),""),ROW(S2373))),"")</f>
        <v/>
      </c>
      <c r="U2375" t="s">
        <v>5841</v>
      </c>
      <c r="V2375">
        <v>553166</v>
      </c>
    </row>
    <row r="2376" spans="19:22">
      <c r="S2376" t="str">
        <f>IF(ISNUMBER(SEARCH(ZAKL_DATA!$B$18,FU!$U2376)),U2376,"")</f>
        <v/>
      </c>
      <c r="T2376" t="str">
        <f t="array" ref="T2376">IFERROR(INDEX($S$3:$S$6255,SMALL(IF(ISNUMBER(SEARCH("",$S$3:$S$6255)),ROW($S$1:$S$6253),""),ROW(S2374))),"")</f>
        <v/>
      </c>
      <c r="U2376" t="s">
        <v>5841</v>
      </c>
      <c r="V2376">
        <v>553174</v>
      </c>
    </row>
    <row r="2377" spans="19:22">
      <c r="S2377" t="str">
        <f>IF(ISNUMBER(SEARCH(ZAKL_DATA!$B$18,FU!$U2377)),U2377,"")</f>
        <v/>
      </c>
      <c r="T2377" t="str">
        <f t="array" ref="T2377">IFERROR(INDEX($S$3:$S$6255,SMALL(IF(ISNUMBER(SEARCH("",$S$3:$S$6255)),ROW($S$1:$S$6253),""),ROW(S2375))),"")</f>
        <v/>
      </c>
      <c r="U2377" t="s">
        <v>5842</v>
      </c>
      <c r="V2377">
        <v>553182</v>
      </c>
    </row>
    <row r="2378" spans="19:22">
      <c r="S2378" t="str">
        <f>IF(ISNUMBER(SEARCH(ZAKL_DATA!$B$18,FU!$U2378)),U2378,"")</f>
        <v/>
      </c>
      <c r="T2378" t="str">
        <f t="array" ref="T2378">IFERROR(INDEX($S$3:$S$6255,SMALL(IF(ISNUMBER(SEARCH("",$S$3:$S$6255)),ROW($S$1:$S$6253),""),ROW(S2376))),"")</f>
        <v/>
      </c>
      <c r="U2378" t="s">
        <v>5843</v>
      </c>
      <c r="V2378">
        <v>553191</v>
      </c>
    </row>
    <row r="2379" spans="19:22">
      <c r="S2379" t="str">
        <f>IF(ISNUMBER(SEARCH(ZAKL_DATA!$B$18,FU!$U2379)),U2379,"")</f>
        <v/>
      </c>
      <c r="T2379" t="str">
        <f t="array" ref="T2379">IFERROR(INDEX($S$3:$S$6255,SMALL(IF(ISNUMBER(SEARCH("",$S$3:$S$6255)),ROW($S$1:$S$6253),""),ROW(S2377))),"")</f>
        <v/>
      </c>
      <c r="U2379" t="s">
        <v>5844</v>
      </c>
      <c r="V2379">
        <v>553204</v>
      </c>
    </row>
    <row r="2380" spans="19:22">
      <c r="S2380" t="str">
        <f>IF(ISNUMBER(SEARCH(ZAKL_DATA!$B$18,FU!$U2380)),U2380,"")</f>
        <v/>
      </c>
      <c r="T2380" t="str">
        <f t="array" ref="T2380">IFERROR(INDEX($S$3:$S$6255,SMALL(IF(ISNUMBER(SEARCH("",$S$3:$S$6255)),ROW($S$1:$S$6253),""),ROW(S2378))),"")</f>
        <v/>
      </c>
      <c r="U2380" t="s">
        <v>5844</v>
      </c>
      <c r="V2380">
        <v>553212</v>
      </c>
    </row>
    <row r="2381" spans="19:22">
      <c r="S2381" t="str">
        <f>IF(ISNUMBER(SEARCH(ZAKL_DATA!$B$18,FU!$U2381)),U2381,"")</f>
        <v/>
      </c>
      <c r="T2381" t="str">
        <f t="array" ref="T2381">IFERROR(INDEX($S$3:$S$6255,SMALL(IF(ISNUMBER(SEARCH("",$S$3:$S$6255)),ROW($S$1:$S$6253),""),ROW(S2379))),"")</f>
        <v/>
      </c>
      <c r="U2381" t="s">
        <v>5845</v>
      </c>
      <c r="V2381">
        <v>553221</v>
      </c>
    </row>
    <row r="2382" spans="19:22">
      <c r="S2382" t="str">
        <f>IF(ISNUMBER(SEARCH(ZAKL_DATA!$B$18,FU!$U2382)),U2382,"")</f>
        <v/>
      </c>
      <c r="T2382" t="str">
        <f t="array" ref="T2382">IFERROR(INDEX($S$3:$S$6255,SMALL(IF(ISNUMBER(SEARCH("",$S$3:$S$6255)),ROW($S$1:$S$6253),""),ROW(S2380))),"")</f>
        <v/>
      </c>
      <c r="U2382" t="s">
        <v>5846</v>
      </c>
      <c r="V2382">
        <v>553239</v>
      </c>
    </row>
    <row r="2383" spans="19:22">
      <c r="S2383" t="str">
        <f>IF(ISNUMBER(SEARCH(ZAKL_DATA!$B$18,FU!$U2383)),U2383,"")</f>
        <v/>
      </c>
      <c r="T2383" t="str">
        <f t="array" ref="T2383">IFERROR(INDEX($S$3:$S$6255,SMALL(IF(ISNUMBER(SEARCH("",$S$3:$S$6255)),ROW($S$1:$S$6253),""),ROW(S2381))),"")</f>
        <v/>
      </c>
      <c r="U2383" t="s">
        <v>5846</v>
      </c>
      <c r="V2383">
        <v>553247</v>
      </c>
    </row>
    <row r="2384" spans="19:22">
      <c r="S2384" t="str">
        <f>IF(ISNUMBER(SEARCH(ZAKL_DATA!$B$18,FU!$U2384)),U2384,"")</f>
        <v/>
      </c>
      <c r="T2384" t="str">
        <f t="array" ref="T2384">IFERROR(INDEX($S$3:$S$6255,SMALL(IF(ISNUMBER(SEARCH("",$S$3:$S$6255)),ROW($S$1:$S$6253),""),ROW(S2382))),"")</f>
        <v/>
      </c>
      <c r="U2384" t="s">
        <v>5846</v>
      </c>
      <c r="V2384">
        <v>553255</v>
      </c>
    </row>
    <row r="2385" spans="19:22">
      <c r="S2385" t="str">
        <f>IF(ISNUMBER(SEARCH(ZAKL_DATA!$B$18,FU!$U2385)),U2385,"")</f>
        <v/>
      </c>
      <c r="T2385" t="str">
        <f t="array" ref="T2385">IFERROR(INDEX($S$3:$S$6255,SMALL(IF(ISNUMBER(SEARCH("",$S$3:$S$6255)),ROW($S$1:$S$6253),""),ROW(S2383))),"")</f>
        <v/>
      </c>
      <c r="U2385" t="s">
        <v>5847</v>
      </c>
      <c r="V2385">
        <v>553263</v>
      </c>
    </row>
    <row r="2386" spans="19:22">
      <c r="S2386" t="str">
        <f>IF(ISNUMBER(SEARCH(ZAKL_DATA!$B$18,FU!$U2386)),U2386,"")</f>
        <v/>
      </c>
      <c r="T2386" t="str">
        <f t="array" ref="T2386">IFERROR(INDEX($S$3:$S$6255,SMALL(IF(ISNUMBER(SEARCH("",$S$3:$S$6255)),ROW($S$1:$S$6253),""),ROW(S2384))),"")</f>
        <v/>
      </c>
      <c r="U2386" t="s">
        <v>5848</v>
      </c>
      <c r="V2386">
        <v>553271</v>
      </c>
    </row>
    <row r="2387" spans="19:22">
      <c r="S2387" t="str">
        <f>IF(ISNUMBER(SEARCH(ZAKL_DATA!$B$18,FU!$U2387)),U2387,"")</f>
        <v/>
      </c>
      <c r="T2387" t="str">
        <f t="array" ref="T2387">IFERROR(INDEX($S$3:$S$6255,SMALL(IF(ISNUMBER(SEARCH("",$S$3:$S$6255)),ROW($S$1:$S$6253),""),ROW(S2385))),"")</f>
        <v/>
      </c>
      <c r="U2387" t="s">
        <v>5849</v>
      </c>
      <c r="V2387">
        <v>553280</v>
      </c>
    </row>
    <row r="2388" spans="19:22">
      <c r="S2388" t="str">
        <f>IF(ISNUMBER(SEARCH(ZAKL_DATA!$B$18,FU!$U2388)),U2388,"")</f>
        <v/>
      </c>
      <c r="T2388" t="str">
        <f t="array" ref="T2388">IFERROR(INDEX($S$3:$S$6255,SMALL(IF(ISNUMBER(SEARCH("",$S$3:$S$6255)),ROW($S$1:$S$6253),""),ROW(S2386))),"")</f>
        <v/>
      </c>
      <c r="U2388" t="s">
        <v>5849</v>
      </c>
      <c r="V2388">
        <v>553298</v>
      </c>
    </row>
    <row r="2389" spans="19:22">
      <c r="S2389" t="str">
        <f>IF(ISNUMBER(SEARCH(ZAKL_DATA!$B$18,FU!$U2389)),U2389,"")</f>
        <v/>
      </c>
      <c r="T2389" t="str">
        <f t="array" ref="T2389">IFERROR(INDEX($S$3:$S$6255,SMALL(IF(ISNUMBER(SEARCH("",$S$3:$S$6255)),ROW($S$1:$S$6253),""),ROW(S2387))),"")</f>
        <v/>
      </c>
      <c r="U2389" t="s">
        <v>5850</v>
      </c>
      <c r="V2389">
        <v>553301</v>
      </c>
    </row>
    <row r="2390" spans="19:22">
      <c r="S2390" t="str">
        <f>IF(ISNUMBER(SEARCH(ZAKL_DATA!$B$18,FU!$U2390)),U2390,"")</f>
        <v/>
      </c>
      <c r="T2390" t="str">
        <f t="array" ref="T2390">IFERROR(INDEX($S$3:$S$6255,SMALL(IF(ISNUMBER(SEARCH("",$S$3:$S$6255)),ROW($S$1:$S$6253),""),ROW(S2388))),"")</f>
        <v/>
      </c>
      <c r="U2390" t="s">
        <v>5851</v>
      </c>
      <c r="V2390">
        <v>553310</v>
      </c>
    </row>
    <row r="2391" spans="19:22">
      <c r="S2391" t="str">
        <f>IF(ISNUMBER(SEARCH(ZAKL_DATA!$B$18,FU!$U2391)),U2391,"")</f>
        <v/>
      </c>
      <c r="T2391" t="str">
        <f t="array" ref="T2391">IFERROR(INDEX($S$3:$S$6255,SMALL(IF(ISNUMBER(SEARCH("",$S$3:$S$6255)),ROW($S$1:$S$6253),""),ROW(S2389))),"")</f>
        <v/>
      </c>
      <c r="U2391" t="s">
        <v>5852</v>
      </c>
      <c r="V2391">
        <v>553328</v>
      </c>
    </row>
    <row r="2392" spans="19:22">
      <c r="S2392" t="str">
        <f>IF(ISNUMBER(SEARCH(ZAKL_DATA!$B$18,FU!$U2392)),U2392,"")</f>
        <v/>
      </c>
      <c r="T2392" t="str">
        <f t="array" ref="T2392">IFERROR(INDEX($S$3:$S$6255,SMALL(IF(ISNUMBER(SEARCH("",$S$3:$S$6255)),ROW($S$1:$S$6253),""),ROW(S2390))),"")</f>
        <v/>
      </c>
      <c r="U2392" t="s">
        <v>5853</v>
      </c>
      <c r="V2392">
        <v>553336</v>
      </c>
    </row>
    <row r="2393" spans="19:22">
      <c r="S2393" t="str">
        <f>IF(ISNUMBER(SEARCH(ZAKL_DATA!$B$18,FU!$U2393)),U2393,"")</f>
        <v/>
      </c>
      <c r="T2393" t="str">
        <f t="array" ref="T2393">IFERROR(INDEX($S$3:$S$6255,SMALL(IF(ISNUMBER(SEARCH("",$S$3:$S$6255)),ROW($S$1:$S$6253),""),ROW(S2391))),"")</f>
        <v/>
      </c>
      <c r="U2393" t="s">
        <v>5853</v>
      </c>
      <c r="V2393">
        <v>553344</v>
      </c>
    </row>
    <row r="2394" spans="19:22">
      <c r="S2394" t="str">
        <f>IF(ISNUMBER(SEARCH(ZAKL_DATA!$B$18,FU!$U2394)),U2394,"")</f>
        <v/>
      </c>
      <c r="T2394" t="str">
        <f t="array" ref="T2394">IFERROR(INDEX($S$3:$S$6255,SMALL(IF(ISNUMBER(SEARCH("",$S$3:$S$6255)),ROW($S$1:$S$6253),""),ROW(S2392))),"")</f>
        <v/>
      </c>
      <c r="U2394" t="s">
        <v>5854</v>
      </c>
      <c r="V2394">
        <v>553352</v>
      </c>
    </row>
    <row r="2395" spans="19:22">
      <c r="S2395" t="str">
        <f>IF(ISNUMBER(SEARCH(ZAKL_DATA!$B$18,FU!$U2395)),U2395,"")</f>
        <v/>
      </c>
      <c r="T2395" t="str">
        <f t="array" ref="T2395">IFERROR(INDEX($S$3:$S$6255,SMALL(IF(ISNUMBER(SEARCH("",$S$3:$S$6255)),ROW($S$1:$S$6253),""),ROW(S2393))),"")</f>
        <v/>
      </c>
      <c r="U2395" t="s">
        <v>5855</v>
      </c>
      <c r="V2395">
        <v>553361</v>
      </c>
    </row>
    <row r="2396" spans="19:22">
      <c r="S2396" t="str">
        <f>IF(ISNUMBER(SEARCH(ZAKL_DATA!$B$18,FU!$U2396)),U2396,"")</f>
        <v/>
      </c>
      <c r="T2396" t="str">
        <f t="array" ref="T2396">IFERROR(INDEX($S$3:$S$6255,SMALL(IF(ISNUMBER(SEARCH("",$S$3:$S$6255)),ROW($S$1:$S$6253),""),ROW(S2394))),"")</f>
        <v/>
      </c>
      <c r="U2396" t="s">
        <v>5856</v>
      </c>
      <c r="V2396">
        <v>553379</v>
      </c>
    </row>
    <row r="2397" spans="19:22">
      <c r="S2397" t="str">
        <f>IF(ISNUMBER(SEARCH(ZAKL_DATA!$B$18,FU!$U2397)),U2397,"")</f>
        <v/>
      </c>
      <c r="T2397" t="str">
        <f t="array" ref="T2397">IFERROR(INDEX($S$3:$S$6255,SMALL(IF(ISNUMBER(SEARCH("",$S$3:$S$6255)),ROW($S$1:$S$6253),""),ROW(S2395))),"")</f>
        <v/>
      </c>
      <c r="U2397" t="s">
        <v>5857</v>
      </c>
      <c r="V2397">
        <v>553387</v>
      </c>
    </row>
    <row r="2398" spans="19:22">
      <c r="S2398" t="str">
        <f>IF(ISNUMBER(SEARCH(ZAKL_DATA!$B$18,FU!$U2398)),U2398,"")</f>
        <v/>
      </c>
      <c r="T2398" t="str">
        <f t="array" ref="T2398">IFERROR(INDEX($S$3:$S$6255,SMALL(IF(ISNUMBER(SEARCH("",$S$3:$S$6255)),ROW($S$1:$S$6253),""),ROW(S2396))),"")</f>
        <v/>
      </c>
      <c r="U2398" t="s">
        <v>5858</v>
      </c>
      <c r="V2398">
        <v>553395</v>
      </c>
    </row>
    <row r="2399" spans="19:22">
      <c r="S2399" t="str">
        <f>IF(ISNUMBER(SEARCH(ZAKL_DATA!$B$18,FU!$U2399)),U2399,"")</f>
        <v/>
      </c>
      <c r="T2399" t="str">
        <f t="array" ref="T2399">IFERROR(INDEX($S$3:$S$6255,SMALL(IF(ISNUMBER(SEARCH("",$S$3:$S$6255)),ROW($S$1:$S$6253),""),ROW(S2397))),"")</f>
        <v/>
      </c>
      <c r="U2399" t="s">
        <v>5859</v>
      </c>
      <c r="V2399">
        <v>553409</v>
      </c>
    </row>
    <row r="2400" spans="19:22">
      <c r="S2400" t="str">
        <f>IF(ISNUMBER(SEARCH(ZAKL_DATA!$B$18,FU!$U2400)),U2400,"")</f>
        <v/>
      </c>
      <c r="T2400" t="str">
        <f t="array" ref="T2400">IFERROR(INDEX($S$3:$S$6255,SMALL(IF(ISNUMBER(SEARCH("",$S$3:$S$6255)),ROW($S$1:$S$6253),""),ROW(S2398))),"")</f>
        <v/>
      </c>
      <c r="U2400" t="s">
        <v>5860</v>
      </c>
      <c r="V2400">
        <v>553417</v>
      </c>
    </row>
    <row r="2401" spans="19:22">
      <c r="S2401" t="str">
        <f>IF(ISNUMBER(SEARCH(ZAKL_DATA!$B$18,FU!$U2401)),U2401,"")</f>
        <v/>
      </c>
      <c r="T2401" t="str">
        <f t="array" ref="T2401">IFERROR(INDEX($S$3:$S$6255,SMALL(IF(ISNUMBER(SEARCH("",$S$3:$S$6255)),ROW($S$1:$S$6253),""),ROW(S2399))),"")</f>
        <v/>
      </c>
      <c r="U2401" t="s">
        <v>5861</v>
      </c>
      <c r="V2401">
        <v>553425</v>
      </c>
    </row>
    <row r="2402" spans="19:22">
      <c r="S2402" t="str">
        <f>IF(ISNUMBER(SEARCH(ZAKL_DATA!$B$18,FU!$U2402)),U2402,"")</f>
        <v/>
      </c>
      <c r="T2402" t="str">
        <f t="array" ref="T2402">IFERROR(INDEX($S$3:$S$6255,SMALL(IF(ISNUMBER(SEARCH("",$S$3:$S$6255)),ROW($S$1:$S$6253),""),ROW(S2400))),"")</f>
        <v/>
      </c>
      <c r="U2402" t="s">
        <v>5862</v>
      </c>
      <c r="V2402">
        <v>553433</v>
      </c>
    </row>
    <row r="2403" spans="19:22">
      <c r="S2403" t="str">
        <f>IF(ISNUMBER(SEARCH(ZAKL_DATA!$B$18,FU!$U2403)),U2403,"")</f>
        <v/>
      </c>
      <c r="T2403" t="str">
        <f t="array" ref="T2403">IFERROR(INDEX($S$3:$S$6255,SMALL(IF(ISNUMBER(SEARCH("",$S$3:$S$6255)),ROW($S$1:$S$6253),""),ROW(S2401))),"")</f>
        <v/>
      </c>
      <c r="U2403" t="s">
        <v>5863</v>
      </c>
      <c r="V2403">
        <v>553441</v>
      </c>
    </row>
    <row r="2404" spans="19:22">
      <c r="S2404" t="str">
        <f>IF(ISNUMBER(SEARCH(ZAKL_DATA!$B$18,FU!$U2404)),U2404,"")</f>
        <v/>
      </c>
      <c r="T2404" t="str">
        <f t="array" ref="T2404">IFERROR(INDEX($S$3:$S$6255,SMALL(IF(ISNUMBER(SEARCH("",$S$3:$S$6255)),ROW($S$1:$S$6253),""),ROW(S2402))),"")</f>
        <v/>
      </c>
      <c r="U2404" t="s">
        <v>5864</v>
      </c>
      <c r="V2404">
        <v>553450</v>
      </c>
    </row>
    <row r="2405" spans="19:22">
      <c r="S2405" t="str">
        <f>IF(ISNUMBER(SEARCH(ZAKL_DATA!$B$18,FU!$U2405)),U2405,"")</f>
        <v/>
      </c>
      <c r="T2405" t="str">
        <f t="array" ref="T2405">IFERROR(INDEX($S$3:$S$6255,SMALL(IF(ISNUMBER(SEARCH("",$S$3:$S$6255)),ROW($S$1:$S$6253),""),ROW(S2403))),"")</f>
        <v/>
      </c>
      <c r="U2405" t="s">
        <v>5865</v>
      </c>
      <c r="V2405">
        <v>553468</v>
      </c>
    </row>
    <row r="2406" spans="19:22">
      <c r="S2406" t="str">
        <f>IF(ISNUMBER(SEARCH(ZAKL_DATA!$B$18,FU!$U2406)),U2406,"")</f>
        <v/>
      </c>
      <c r="T2406" t="str">
        <f t="array" ref="T2406">IFERROR(INDEX($S$3:$S$6255,SMALL(IF(ISNUMBER(SEARCH("",$S$3:$S$6255)),ROW($S$1:$S$6253),""),ROW(S2404))),"")</f>
        <v/>
      </c>
      <c r="U2406" t="s">
        <v>5866</v>
      </c>
      <c r="V2406">
        <v>553476</v>
      </c>
    </row>
    <row r="2407" spans="19:22">
      <c r="S2407" t="str">
        <f>IF(ISNUMBER(SEARCH(ZAKL_DATA!$B$18,FU!$U2407)),U2407,"")</f>
        <v/>
      </c>
      <c r="T2407" t="str">
        <f t="array" ref="T2407">IFERROR(INDEX($S$3:$S$6255,SMALL(IF(ISNUMBER(SEARCH("",$S$3:$S$6255)),ROW($S$1:$S$6253),""),ROW(S2405))),"")</f>
        <v/>
      </c>
      <c r="U2407" t="s">
        <v>5866</v>
      </c>
      <c r="V2407">
        <v>553484</v>
      </c>
    </row>
    <row r="2408" spans="19:22">
      <c r="S2408" t="str">
        <f>IF(ISNUMBER(SEARCH(ZAKL_DATA!$B$18,FU!$U2408)),U2408,"")</f>
        <v/>
      </c>
      <c r="T2408" t="str">
        <f t="array" ref="T2408">IFERROR(INDEX($S$3:$S$6255,SMALL(IF(ISNUMBER(SEARCH("",$S$3:$S$6255)),ROW($S$1:$S$6253),""),ROW(S2406))),"")</f>
        <v/>
      </c>
      <c r="U2408" t="s">
        <v>5867</v>
      </c>
      <c r="V2408">
        <v>553492</v>
      </c>
    </row>
    <row r="2409" spans="19:22">
      <c r="S2409" t="str">
        <f>IF(ISNUMBER(SEARCH(ZAKL_DATA!$B$18,FU!$U2409)),U2409,"")</f>
        <v/>
      </c>
      <c r="T2409" t="str">
        <f t="array" ref="T2409">IFERROR(INDEX($S$3:$S$6255,SMALL(IF(ISNUMBER(SEARCH("",$S$3:$S$6255)),ROW($S$1:$S$6253),""),ROW(S2407))),"")</f>
        <v/>
      </c>
      <c r="U2409" t="s">
        <v>5867</v>
      </c>
      <c r="V2409">
        <v>553506</v>
      </c>
    </row>
    <row r="2410" spans="19:22">
      <c r="S2410" t="str">
        <f>IF(ISNUMBER(SEARCH(ZAKL_DATA!$B$18,FU!$U2410)),U2410,"")</f>
        <v/>
      </c>
      <c r="T2410" t="str">
        <f t="array" ref="T2410">IFERROR(INDEX($S$3:$S$6255,SMALL(IF(ISNUMBER(SEARCH("",$S$3:$S$6255)),ROW($S$1:$S$6253),""),ROW(S2408))),"")</f>
        <v/>
      </c>
      <c r="U2410" t="s">
        <v>5868</v>
      </c>
      <c r="V2410">
        <v>553514</v>
      </c>
    </row>
    <row r="2411" spans="19:22">
      <c r="S2411" t="str">
        <f>IF(ISNUMBER(SEARCH(ZAKL_DATA!$B$18,FU!$U2411)),U2411,"")</f>
        <v/>
      </c>
      <c r="T2411" t="str">
        <f t="array" ref="T2411">IFERROR(INDEX($S$3:$S$6255,SMALL(IF(ISNUMBER(SEARCH("",$S$3:$S$6255)),ROW($S$1:$S$6253),""),ROW(S2409))),"")</f>
        <v/>
      </c>
      <c r="U2411" t="s">
        <v>5869</v>
      </c>
      <c r="V2411">
        <v>553522</v>
      </c>
    </row>
    <row r="2412" spans="19:22">
      <c r="S2412" t="str">
        <f>IF(ISNUMBER(SEARCH(ZAKL_DATA!$B$18,FU!$U2412)),U2412,"")</f>
        <v/>
      </c>
      <c r="T2412" t="str">
        <f t="array" ref="T2412">IFERROR(INDEX($S$3:$S$6255,SMALL(IF(ISNUMBER(SEARCH("",$S$3:$S$6255)),ROW($S$1:$S$6253),""),ROW(S2410))),"")</f>
        <v/>
      </c>
      <c r="U2412" t="s">
        <v>5870</v>
      </c>
      <c r="V2412">
        <v>553531</v>
      </c>
    </row>
    <row r="2413" spans="19:22">
      <c r="S2413" t="str">
        <f>IF(ISNUMBER(SEARCH(ZAKL_DATA!$B$18,FU!$U2413)),U2413,"")</f>
        <v/>
      </c>
      <c r="T2413" t="str">
        <f t="array" ref="T2413">IFERROR(INDEX($S$3:$S$6255,SMALL(IF(ISNUMBER(SEARCH("",$S$3:$S$6255)),ROW($S$1:$S$6253),""),ROW(S2411))),"")</f>
        <v/>
      </c>
      <c r="U2413" t="s">
        <v>5871</v>
      </c>
      <c r="V2413">
        <v>553549</v>
      </c>
    </row>
    <row r="2414" spans="19:22">
      <c r="S2414" t="str">
        <f>IF(ISNUMBER(SEARCH(ZAKL_DATA!$B$18,FU!$U2414)),U2414,"")</f>
        <v/>
      </c>
      <c r="T2414" t="str">
        <f t="array" ref="T2414">IFERROR(INDEX($S$3:$S$6255,SMALL(IF(ISNUMBER(SEARCH("",$S$3:$S$6255)),ROW($S$1:$S$6253),""),ROW(S2412))),"")</f>
        <v/>
      </c>
      <c r="U2414" t="s">
        <v>5872</v>
      </c>
      <c r="V2414">
        <v>553557</v>
      </c>
    </row>
    <row r="2415" spans="19:22">
      <c r="S2415" t="str">
        <f>IF(ISNUMBER(SEARCH(ZAKL_DATA!$B$18,FU!$U2415)),U2415,"")</f>
        <v/>
      </c>
      <c r="T2415" t="str">
        <f t="array" ref="T2415">IFERROR(INDEX($S$3:$S$6255,SMALL(IF(ISNUMBER(SEARCH("",$S$3:$S$6255)),ROW($S$1:$S$6253),""),ROW(S2413))),"")</f>
        <v/>
      </c>
      <c r="U2415" t="s">
        <v>5873</v>
      </c>
      <c r="V2415">
        <v>553565</v>
      </c>
    </row>
    <row r="2416" spans="19:22">
      <c r="S2416" t="str">
        <f>IF(ISNUMBER(SEARCH(ZAKL_DATA!$B$18,FU!$U2416)),U2416,"")</f>
        <v/>
      </c>
      <c r="T2416" t="str">
        <f t="array" ref="T2416">IFERROR(INDEX($S$3:$S$6255,SMALL(IF(ISNUMBER(SEARCH("",$S$3:$S$6255)),ROW($S$1:$S$6253),""),ROW(S2414))),"")</f>
        <v/>
      </c>
      <c r="U2416" t="s">
        <v>5874</v>
      </c>
      <c r="V2416">
        <v>553573</v>
      </c>
    </row>
    <row r="2417" spans="19:22">
      <c r="S2417" t="str">
        <f>IF(ISNUMBER(SEARCH(ZAKL_DATA!$B$18,FU!$U2417)),U2417,"")</f>
        <v/>
      </c>
      <c r="T2417" t="str">
        <f t="array" ref="T2417">IFERROR(INDEX($S$3:$S$6255,SMALL(IF(ISNUMBER(SEARCH("",$S$3:$S$6255)),ROW($S$1:$S$6253),""),ROW(S2415))),"")</f>
        <v/>
      </c>
      <c r="U2417" t="s">
        <v>5875</v>
      </c>
      <c r="V2417">
        <v>553581</v>
      </c>
    </row>
    <row r="2418" spans="19:22">
      <c r="S2418" t="str">
        <f>IF(ISNUMBER(SEARCH(ZAKL_DATA!$B$18,FU!$U2418)),U2418,"")</f>
        <v/>
      </c>
      <c r="T2418" t="str">
        <f t="array" ref="T2418">IFERROR(INDEX($S$3:$S$6255,SMALL(IF(ISNUMBER(SEARCH("",$S$3:$S$6255)),ROW($S$1:$S$6253),""),ROW(S2416))),"")</f>
        <v/>
      </c>
      <c r="U2418" t="s">
        <v>5876</v>
      </c>
      <c r="V2418">
        <v>553590</v>
      </c>
    </row>
    <row r="2419" spans="19:22">
      <c r="S2419" t="str">
        <f>IF(ISNUMBER(SEARCH(ZAKL_DATA!$B$18,FU!$U2419)),U2419,"")</f>
        <v/>
      </c>
      <c r="T2419" t="str">
        <f t="array" ref="T2419">IFERROR(INDEX($S$3:$S$6255,SMALL(IF(ISNUMBER(SEARCH("",$S$3:$S$6255)),ROW($S$1:$S$6253),""),ROW(S2417))),"")</f>
        <v/>
      </c>
      <c r="U2419" t="s">
        <v>5877</v>
      </c>
      <c r="V2419">
        <v>553603</v>
      </c>
    </row>
    <row r="2420" spans="19:22">
      <c r="S2420" t="str">
        <f>IF(ISNUMBER(SEARCH(ZAKL_DATA!$B$18,FU!$U2420)),U2420,"")</f>
        <v/>
      </c>
      <c r="T2420" t="str">
        <f t="array" ref="T2420">IFERROR(INDEX($S$3:$S$6255,SMALL(IF(ISNUMBER(SEARCH("",$S$3:$S$6255)),ROW($S$1:$S$6253),""),ROW(S2418))),"")</f>
        <v/>
      </c>
      <c r="U2420" t="s">
        <v>5878</v>
      </c>
      <c r="V2420">
        <v>553611</v>
      </c>
    </row>
    <row r="2421" spans="19:22">
      <c r="S2421" t="str">
        <f>IF(ISNUMBER(SEARCH(ZAKL_DATA!$B$18,FU!$U2421)),U2421,"")</f>
        <v/>
      </c>
      <c r="T2421" t="str">
        <f t="array" ref="T2421">IFERROR(INDEX($S$3:$S$6255,SMALL(IF(ISNUMBER(SEARCH("",$S$3:$S$6255)),ROW($S$1:$S$6253),""),ROW(S2419))),"")</f>
        <v/>
      </c>
      <c r="U2421" t="s">
        <v>5879</v>
      </c>
      <c r="V2421">
        <v>553620</v>
      </c>
    </row>
    <row r="2422" spans="19:22">
      <c r="S2422" t="str">
        <f>IF(ISNUMBER(SEARCH(ZAKL_DATA!$B$18,FU!$U2422)),U2422,"")</f>
        <v/>
      </c>
      <c r="T2422" t="str">
        <f t="array" ref="T2422">IFERROR(INDEX($S$3:$S$6255,SMALL(IF(ISNUMBER(SEARCH("",$S$3:$S$6255)),ROW($S$1:$S$6253),""),ROW(S2420))),"")</f>
        <v/>
      </c>
      <c r="U2422" t="s">
        <v>5880</v>
      </c>
      <c r="V2422">
        <v>553638</v>
      </c>
    </row>
    <row r="2423" spans="19:22">
      <c r="S2423" t="str">
        <f>IF(ISNUMBER(SEARCH(ZAKL_DATA!$B$18,FU!$U2423)),U2423,"")</f>
        <v/>
      </c>
      <c r="T2423" t="str">
        <f t="array" ref="T2423">IFERROR(INDEX($S$3:$S$6255,SMALL(IF(ISNUMBER(SEARCH("",$S$3:$S$6255)),ROW($S$1:$S$6253),""),ROW(S2421))),"")</f>
        <v/>
      </c>
      <c r="U2423" t="s">
        <v>5881</v>
      </c>
      <c r="V2423">
        <v>553646</v>
      </c>
    </row>
    <row r="2424" spans="19:22">
      <c r="S2424" t="str">
        <f>IF(ISNUMBER(SEARCH(ZAKL_DATA!$B$18,FU!$U2424)),U2424,"")</f>
        <v/>
      </c>
      <c r="T2424" t="str">
        <f t="array" ref="T2424">IFERROR(INDEX($S$3:$S$6255,SMALL(IF(ISNUMBER(SEARCH("",$S$3:$S$6255)),ROW($S$1:$S$6253),""),ROW(S2422))),"")</f>
        <v/>
      </c>
      <c r="U2424" t="s">
        <v>5882</v>
      </c>
      <c r="V2424">
        <v>553654</v>
      </c>
    </row>
    <row r="2425" spans="19:22">
      <c r="S2425" t="str">
        <f>IF(ISNUMBER(SEARCH(ZAKL_DATA!$B$18,FU!$U2425)),U2425,"")</f>
        <v/>
      </c>
      <c r="T2425" t="str">
        <f t="array" ref="T2425">IFERROR(INDEX($S$3:$S$6255,SMALL(IF(ISNUMBER(SEARCH("",$S$3:$S$6255)),ROW($S$1:$S$6253),""),ROW(S2423))),"")</f>
        <v/>
      </c>
      <c r="U2425" t="s">
        <v>5883</v>
      </c>
      <c r="V2425">
        <v>553662</v>
      </c>
    </row>
    <row r="2426" spans="19:22">
      <c r="S2426" t="str">
        <f>IF(ISNUMBER(SEARCH(ZAKL_DATA!$B$18,FU!$U2426)),U2426,"")</f>
        <v/>
      </c>
      <c r="T2426" t="str">
        <f t="array" ref="T2426">IFERROR(INDEX($S$3:$S$6255,SMALL(IF(ISNUMBER(SEARCH("",$S$3:$S$6255)),ROW($S$1:$S$6253),""),ROW(S2424))),"")</f>
        <v/>
      </c>
      <c r="U2426" t="s">
        <v>5884</v>
      </c>
      <c r="V2426">
        <v>553671</v>
      </c>
    </row>
    <row r="2427" spans="19:22">
      <c r="S2427" t="str">
        <f>IF(ISNUMBER(SEARCH(ZAKL_DATA!$B$18,FU!$U2427)),U2427,"")</f>
        <v/>
      </c>
      <c r="T2427" t="str">
        <f t="array" ref="T2427">IFERROR(INDEX($S$3:$S$6255,SMALL(IF(ISNUMBER(SEARCH("",$S$3:$S$6255)),ROW($S$1:$S$6253),""),ROW(S2425))),"")</f>
        <v/>
      </c>
      <c r="U2427" t="s">
        <v>5885</v>
      </c>
      <c r="V2427">
        <v>553689</v>
      </c>
    </row>
    <row r="2428" spans="19:22">
      <c r="S2428" t="str">
        <f>IF(ISNUMBER(SEARCH(ZAKL_DATA!$B$18,FU!$U2428)),U2428,"")</f>
        <v/>
      </c>
      <c r="T2428" t="str">
        <f t="array" ref="T2428">IFERROR(INDEX($S$3:$S$6255,SMALL(IF(ISNUMBER(SEARCH("",$S$3:$S$6255)),ROW($S$1:$S$6253),""),ROW(S2426))),"")</f>
        <v/>
      </c>
      <c r="U2428" t="s">
        <v>5886</v>
      </c>
      <c r="V2428">
        <v>553697</v>
      </c>
    </row>
    <row r="2429" spans="19:22">
      <c r="S2429" t="str">
        <f>IF(ISNUMBER(SEARCH(ZAKL_DATA!$B$18,FU!$U2429)),U2429,"")</f>
        <v/>
      </c>
      <c r="T2429" t="str">
        <f t="array" ref="T2429">IFERROR(INDEX($S$3:$S$6255,SMALL(IF(ISNUMBER(SEARCH("",$S$3:$S$6255)),ROW($S$1:$S$6253),""),ROW(S2427))),"")</f>
        <v/>
      </c>
      <c r="U2429" t="s">
        <v>5887</v>
      </c>
      <c r="V2429">
        <v>553701</v>
      </c>
    </row>
    <row r="2430" spans="19:22">
      <c r="S2430" t="str">
        <f>IF(ISNUMBER(SEARCH(ZAKL_DATA!$B$18,FU!$U2430)),U2430,"")</f>
        <v/>
      </c>
      <c r="T2430" t="str">
        <f t="array" ref="T2430">IFERROR(INDEX($S$3:$S$6255,SMALL(IF(ISNUMBER(SEARCH("",$S$3:$S$6255)),ROW($S$1:$S$6253),""),ROW(S2428))),"")</f>
        <v/>
      </c>
      <c r="U2430" t="s">
        <v>5888</v>
      </c>
      <c r="V2430">
        <v>553719</v>
      </c>
    </row>
    <row r="2431" spans="19:22">
      <c r="S2431" t="str">
        <f>IF(ISNUMBER(SEARCH(ZAKL_DATA!$B$18,FU!$U2431)),U2431,"")</f>
        <v/>
      </c>
      <c r="T2431" t="str">
        <f t="array" ref="T2431">IFERROR(INDEX($S$3:$S$6255,SMALL(IF(ISNUMBER(SEARCH("",$S$3:$S$6255)),ROW($S$1:$S$6253),""),ROW(S2429))),"")</f>
        <v/>
      </c>
      <c r="U2431" t="s">
        <v>5889</v>
      </c>
      <c r="V2431">
        <v>553727</v>
      </c>
    </row>
    <row r="2432" spans="19:22">
      <c r="S2432" t="str">
        <f>IF(ISNUMBER(SEARCH(ZAKL_DATA!$B$18,FU!$U2432)),U2432,"")</f>
        <v/>
      </c>
      <c r="T2432" t="str">
        <f t="array" ref="T2432">IFERROR(INDEX($S$3:$S$6255,SMALL(IF(ISNUMBER(SEARCH("",$S$3:$S$6255)),ROW($S$1:$S$6253),""),ROW(S2430))),"")</f>
        <v/>
      </c>
      <c r="U2432" t="s">
        <v>5890</v>
      </c>
      <c r="V2432">
        <v>553735</v>
      </c>
    </row>
    <row r="2433" spans="19:22">
      <c r="S2433" t="str">
        <f>IF(ISNUMBER(SEARCH(ZAKL_DATA!$B$18,FU!$U2433)),U2433,"")</f>
        <v/>
      </c>
      <c r="T2433" t="str">
        <f t="array" ref="T2433">IFERROR(INDEX($S$3:$S$6255,SMALL(IF(ISNUMBER(SEARCH("",$S$3:$S$6255)),ROW($S$1:$S$6253),""),ROW(S2431))),"")</f>
        <v/>
      </c>
      <c r="U2433" t="s">
        <v>5891</v>
      </c>
      <c r="V2433">
        <v>553743</v>
      </c>
    </row>
    <row r="2434" spans="19:22">
      <c r="S2434" t="str">
        <f>IF(ISNUMBER(SEARCH(ZAKL_DATA!$B$18,FU!$U2434)),U2434,"")</f>
        <v/>
      </c>
      <c r="T2434" t="str">
        <f t="array" ref="T2434">IFERROR(INDEX($S$3:$S$6255,SMALL(IF(ISNUMBER(SEARCH("",$S$3:$S$6255)),ROW($S$1:$S$6253),""),ROW(S2432))),"")</f>
        <v/>
      </c>
      <c r="U2434" t="s">
        <v>5892</v>
      </c>
      <c r="V2434">
        <v>553751</v>
      </c>
    </row>
    <row r="2435" spans="19:22">
      <c r="S2435" t="str">
        <f>IF(ISNUMBER(SEARCH(ZAKL_DATA!$B$18,FU!$U2435)),U2435,"")</f>
        <v/>
      </c>
      <c r="T2435" t="str">
        <f t="array" ref="T2435">IFERROR(INDEX($S$3:$S$6255,SMALL(IF(ISNUMBER(SEARCH("",$S$3:$S$6255)),ROW($S$1:$S$6253),""),ROW(S2433))),"")</f>
        <v/>
      </c>
      <c r="U2435" t="s">
        <v>5893</v>
      </c>
      <c r="V2435">
        <v>553760</v>
      </c>
    </row>
    <row r="2436" spans="19:22">
      <c r="S2436" t="str">
        <f>IF(ISNUMBER(SEARCH(ZAKL_DATA!$B$18,FU!$U2436)),U2436,"")</f>
        <v/>
      </c>
      <c r="T2436" t="str">
        <f t="array" ref="T2436">IFERROR(INDEX($S$3:$S$6255,SMALL(IF(ISNUMBER(SEARCH("",$S$3:$S$6255)),ROW($S$1:$S$6253),""),ROW(S2434))),"")</f>
        <v/>
      </c>
      <c r="U2436" t="s">
        <v>5894</v>
      </c>
      <c r="V2436">
        <v>553778</v>
      </c>
    </row>
    <row r="2437" spans="19:22">
      <c r="S2437" t="str">
        <f>IF(ISNUMBER(SEARCH(ZAKL_DATA!$B$18,FU!$U2437)),U2437,"")</f>
        <v/>
      </c>
      <c r="T2437" t="str">
        <f t="array" ref="T2437">IFERROR(INDEX($S$3:$S$6255,SMALL(IF(ISNUMBER(SEARCH("",$S$3:$S$6255)),ROW($S$1:$S$6253),""),ROW(S2435))),"")</f>
        <v/>
      </c>
      <c r="U2437" t="s">
        <v>5895</v>
      </c>
      <c r="V2437">
        <v>553786</v>
      </c>
    </row>
    <row r="2438" spans="19:22">
      <c r="S2438" t="str">
        <f>IF(ISNUMBER(SEARCH(ZAKL_DATA!$B$18,FU!$U2438)),U2438,"")</f>
        <v/>
      </c>
      <c r="T2438" t="str">
        <f t="array" ref="T2438">IFERROR(INDEX($S$3:$S$6255,SMALL(IF(ISNUMBER(SEARCH("",$S$3:$S$6255)),ROW($S$1:$S$6253),""),ROW(S2436))),"")</f>
        <v/>
      </c>
      <c r="U2438" t="s">
        <v>5896</v>
      </c>
      <c r="V2438">
        <v>553794</v>
      </c>
    </row>
    <row r="2439" spans="19:22">
      <c r="S2439" t="str">
        <f>IF(ISNUMBER(SEARCH(ZAKL_DATA!$B$18,FU!$U2439)),U2439,"")</f>
        <v/>
      </c>
      <c r="T2439" t="str">
        <f t="array" ref="T2439">IFERROR(INDEX($S$3:$S$6255,SMALL(IF(ISNUMBER(SEARCH("",$S$3:$S$6255)),ROW($S$1:$S$6253),""),ROW(S2437))),"")</f>
        <v/>
      </c>
      <c r="U2439" t="s">
        <v>5897</v>
      </c>
      <c r="V2439">
        <v>553816</v>
      </c>
    </row>
    <row r="2440" spans="19:22">
      <c r="S2440" t="str">
        <f>IF(ISNUMBER(SEARCH(ZAKL_DATA!$B$18,FU!$U2440)),U2440,"")</f>
        <v/>
      </c>
      <c r="T2440" t="str">
        <f t="array" ref="T2440">IFERROR(INDEX($S$3:$S$6255,SMALL(IF(ISNUMBER(SEARCH("",$S$3:$S$6255)),ROW($S$1:$S$6253),""),ROW(S2438))),"")</f>
        <v/>
      </c>
      <c r="U2440" t="s">
        <v>5898</v>
      </c>
      <c r="V2440">
        <v>553824</v>
      </c>
    </row>
    <row r="2441" spans="19:22">
      <c r="S2441" t="str">
        <f>IF(ISNUMBER(SEARCH(ZAKL_DATA!$B$18,FU!$U2441)),U2441,"")</f>
        <v/>
      </c>
      <c r="T2441" t="str">
        <f t="array" ref="T2441">IFERROR(INDEX($S$3:$S$6255,SMALL(IF(ISNUMBER(SEARCH("",$S$3:$S$6255)),ROW($S$1:$S$6253),""),ROW(S2439))),"")</f>
        <v/>
      </c>
      <c r="U2441" t="s">
        <v>5899</v>
      </c>
      <c r="V2441">
        <v>553832</v>
      </c>
    </row>
    <row r="2442" spans="19:22">
      <c r="S2442" t="str">
        <f>IF(ISNUMBER(SEARCH(ZAKL_DATA!$B$18,FU!$U2442)),U2442,"")</f>
        <v/>
      </c>
      <c r="T2442" t="str">
        <f t="array" ref="T2442">IFERROR(INDEX($S$3:$S$6255,SMALL(IF(ISNUMBER(SEARCH("",$S$3:$S$6255)),ROW($S$1:$S$6253),""),ROW(S2440))),"")</f>
        <v/>
      </c>
      <c r="U2442" t="s">
        <v>5900</v>
      </c>
      <c r="V2442">
        <v>553841</v>
      </c>
    </row>
    <row r="2443" spans="19:22">
      <c r="S2443" t="str">
        <f>IF(ISNUMBER(SEARCH(ZAKL_DATA!$B$18,FU!$U2443)),U2443,"")</f>
        <v/>
      </c>
      <c r="T2443" t="str">
        <f t="array" ref="T2443">IFERROR(INDEX($S$3:$S$6255,SMALL(IF(ISNUMBER(SEARCH("",$S$3:$S$6255)),ROW($S$1:$S$6253),""),ROW(S2441))),"")</f>
        <v/>
      </c>
      <c r="U2443" t="s">
        <v>5901</v>
      </c>
      <c r="V2443">
        <v>553859</v>
      </c>
    </row>
    <row r="2444" spans="19:22">
      <c r="S2444" t="str">
        <f>IF(ISNUMBER(SEARCH(ZAKL_DATA!$B$18,FU!$U2444)),U2444,"")</f>
        <v/>
      </c>
      <c r="T2444" t="str">
        <f t="array" ref="T2444">IFERROR(INDEX($S$3:$S$6255,SMALL(IF(ISNUMBER(SEARCH("",$S$3:$S$6255)),ROW($S$1:$S$6253),""),ROW(S2442))),"")</f>
        <v/>
      </c>
      <c r="U2444" t="s">
        <v>5902</v>
      </c>
      <c r="V2444">
        <v>553867</v>
      </c>
    </row>
    <row r="2445" spans="19:22">
      <c r="S2445" t="str">
        <f>IF(ISNUMBER(SEARCH(ZAKL_DATA!$B$18,FU!$U2445)),U2445,"")</f>
        <v/>
      </c>
      <c r="T2445" t="str">
        <f t="array" ref="T2445">IFERROR(INDEX($S$3:$S$6255,SMALL(IF(ISNUMBER(SEARCH("",$S$3:$S$6255)),ROW($S$1:$S$6253),""),ROW(S2443))),"")</f>
        <v/>
      </c>
      <c r="U2445" t="s">
        <v>5902</v>
      </c>
      <c r="V2445">
        <v>553875</v>
      </c>
    </row>
    <row r="2446" spans="19:22">
      <c r="S2446" t="str">
        <f>IF(ISNUMBER(SEARCH(ZAKL_DATA!$B$18,FU!$U2446)),U2446,"")</f>
        <v/>
      </c>
      <c r="T2446" t="str">
        <f t="array" ref="T2446">IFERROR(INDEX($S$3:$S$6255,SMALL(IF(ISNUMBER(SEARCH("",$S$3:$S$6255)),ROW($S$1:$S$6253),""),ROW(S2444))),"")</f>
        <v/>
      </c>
      <c r="U2446" t="s">
        <v>5903</v>
      </c>
      <c r="V2446">
        <v>553883</v>
      </c>
    </row>
    <row r="2447" spans="19:22">
      <c r="S2447" t="str">
        <f>IF(ISNUMBER(SEARCH(ZAKL_DATA!$B$18,FU!$U2447)),U2447,"")</f>
        <v/>
      </c>
      <c r="T2447" t="str">
        <f t="array" ref="T2447">IFERROR(INDEX($S$3:$S$6255,SMALL(IF(ISNUMBER(SEARCH("",$S$3:$S$6255)),ROW($S$1:$S$6253),""),ROW(S2445))),"")</f>
        <v/>
      </c>
      <c r="U2447" t="s">
        <v>5904</v>
      </c>
      <c r="V2447">
        <v>553891</v>
      </c>
    </row>
    <row r="2448" spans="19:22">
      <c r="S2448" t="str">
        <f>IF(ISNUMBER(SEARCH(ZAKL_DATA!$B$18,FU!$U2448)),U2448,"")</f>
        <v/>
      </c>
      <c r="T2448" t="str">
        <f t="array" ref="T2448">IFERROR(INDEX($S$3:$S$6255,SMALL(IF(ISNUMBER(SEARCH("",$S$3:$S$6255)),ROW($S$1:$S$6253),""),ROW(S2446))),"")</f>
        <v/>
      </c>
      <c r="U2448" t="s">
        <v>5905</v>
      </c>
      <c r="V2448">
        <v>553905</v>
      </c>
    </row>
    <row r="2449" spans="19:22">
      <c r="S2449" t="str">
        <f>IF(ISNUMBER(SEARCH(ZAKL_DATA!$B$18,FU!$U2449)),U2449,"")</f>
        <v/>
      </c>
      <c r="T2449" t="str">
        <f t="array" ref="T2449">IFERROR(INDEX($S$3:$S$6255,SMALL(IF(ISNUMBER(SEARCH("",$S$3:$S$6255)),ROW($S$1:$S$6253),""),ROW(S2447))),"")</f>
        <v/>
      </c>
      <c r="U2449" t="s">
        <v>5906</v>
      </c>
      <c r="V2449">
        <v>553913</v>
      </c>
    </row>
    <row r="2450" spans="19:22">
      <c r="S2450" t="str">
        <f>IF(ISNUMBER(SEARCH(ZAKL_DATA!$B$18,FU!$U2450)),U2450,"")</f>
        <v/>
      </c>
      <c r="T2450" t="str">
        <f t="array" ref="T2450">IFERROR(INDEX($S$3:$S$6255,SMALL(IF(ISNUMBER(SEARCH("",$S$3:$S$6255)),ROW($S$1:$S$6253),""),ROW(S2448))),"")</f>
        <v/>
      </c>
      <c r="U2450" t="s">
        <v>5906</v>
      </c>
      <c r="V2450">
        <v>553921</v>
      </c>
    </row>
    <row r="2451" spans="19:22">
      <c r="S2451" t="str">
        <f>IF(ISNUMBER(SEARCH(ZAKL_DATA!$B$18,FU!$U2451)),U2451,"")</f>
        <v/>
      </c>
      <c r="T2451" t="str">
        <f t="array" ref="T2451">IFERROR(INDEX($S$3:$S$6255,SMALL(IF(ISNUMBER(SEARCH("",$S$3:$S$6255)),ROW($S$1:$S$6253),""),ROW(S2449))),"")</f>
        <v/>
      </c>
      <c r="U2451" t="s">
        <v>5907</v>
      </c>
      <c r="V2451">
        <v>553930</v>
      </c>
    </row>
    <row r="2452" spans="19:22">
      <c r="S2452" t="str">
        <f>IF(ISNUMBER(SEARCH(ZAKL_DATA!$B$18,FU!$U2452)),U2452,"")</f>
        <v/>
      </c>
      <c r="T2452" t="str">
        <f t="array" ref="T2452">IFERROR(INDEX($S$3:$S$6255,SMALL(IF(ISNUMBER(SEARCH("",$S$3:$S$6255)),ROW($S$1:$S$6253),""),ROW(S2450))),"")</f>
        <v/>
      </c>
      <c r="U2452" t="s">
        <v>5908</v>
      </c>
      <c r="V2452">
        <v>553948</v>
      </c>
    </row>
    <row r="2453" spans="19:22">
      <c r="S2453" t="str">
        <f>IF(ISNUMBER(SEARCH(ZAKL_DATA!$B$18,FU!$U2453)),U2453,"")</f>
        <v/>
      </c>
      <c r="T2453" t="str">
        <f t="array" ref="T2453">IFERROR(INDEX($S$3:$S$6255,SMALL(IF(ISNUMBER(SEARCH("",$S$3:$S$6255)),ROW($S$1:$S$6253),""),ROW(S2451))),"")</f>
        <v/>
      </c>
      <c r="U2453" t="s">
        <v>5908</v>
      </c>
      <c r="V2453">
        <v>553956</v>
      </c>
    </row>
    <row r="2454" spans="19:22">
      <c r="S2454" t="str">
        <f>IF(ISNUMBER(SEARCH(ZAKL_DATA!$B$18,FU!$U2454)),U2454,"")</f>
        <v/>
      </c>
      <c r="T2454" t="str">
        <f t="array" ref="T2454">IFERROR(INDEX($S$3:$S$6255,SMALL(IF(ISNUMBER(SEARCH("",$S$3:$S$6255)),ROW($S$1:$S$6253),""),ROW(S2452))),"")</f>
        <v/>
      </c>
      <c r="U2454" t="s">
        <v>5909</v>
      </c>
      <c r="V2454">
        <v>553964</v>
      </c>
    </row>
    <row r="2455" spans="19:22">
      <c r="S2455" t="str">
        <f>IF(ISNUMBER(SEARCH(ZAKL_DATA!$B$18,FU!$U2455)),U2455,"")</f>
        <v/>
      </c>
      <c r="T2455" t="str">
        <f t="array" ref="T2455">IFERROR(INDEX($S$3:$S$6255,SMALL(IF(ISNUMBER(SEARCH("",$S$3:$S$6255)),ROW($S$1:$S$6253),""),ROW(S2453))),"")</f>
        <v/>
      </c>
      <c r="U2455" t="s">
        <v>5910</v>
      </c>
      <c r="V2455">
        <v>553972</v>
      </c>
    </row>
    <row r="2456" spans="19:22">
      <c r="S2456" t="str">
        <f>IF(ISNUMBER(SEARCH(ZAKL_DATA!$B$18,FU!$U2456)),U2456,"")</f>
        <v/>
      </c>
      <c r="T2456" t="str">
        <f t="array" ref="T2456">IFERROR(INDEX($S$3:$S$6255,SMALL(IF(ISNUMBER(SEARCH("",$S$3:$S$6255)),ROW($S$1:$S$6253),""),ROW(S2454))),"")</f>
        <v/>
      </c>
      <c r="U2456" t="s">
        <v>5911</v>
      </c>
      <c r="V2456">
        <v>553981</v>
      </c>
    </row>
    <row r="2457" spans="19:22">
      <c r="S2457" t="str">
        <f>IF(ISNUMBER(SEARCH(ZAKL_DATA!$B$18,FU!$U2457)),U2457,"")</f>
        <v/>
      </c>
      <c r="T2457" t="str">
        <f t="array" ref="T2457">IFERROR(INDEX($S$3:$S$6255,SMALL(IF(ISNUMBER(SEARCH("",$S$3:$S$6255)),ROW($S$1:$S$6253),""),ROW(S2455))),"")</f>
        <v/>
      </c>
      <c r="U2457" t="s">
        <v>5912</v>
      </c>
      <c r="V2457">
        <v>553999</v>
      </c>
    </row>
    <row r="2458" spans="19:22">
      <c r="S2458" t="str">
        <f>IF(ISNUMBER(SEARCH(ZAKL_DATA!$B$18,FU!$U2458)),U2458,"")</f>
        <v/>
      </c>
      <c r="T2458" t="str">
        <f t="array" ref="T2458">IFERROR(INDEX($S$3:$S$6255,SMALL(IF(ISNUMBER(SEARCH("",$S$3:$S$6255)),ROW($S$1:$S$6253),""),ROW(S2456))),"")</f>
        <v/>
      </c>
      <c r="U2458" t="s">
        <v>5913</v>
      </c>
      <c r="V2458">
        <v>554006</v>
      </c>
    </row>
    <row r="2459" spans="19:22">
      <c r="S2459" t="str">
        <f>IF(ISNUMBER(SEARCH(ZAKL_DATA!$B$18,FU!$U2459)),U2459,"")</f>
        <v/>
      </c>
      <c r="T2459" t="str">
        <f t="array" ref="T2459">IFERROR(INDEX($S$3:$S$6255,SMALL(IF(ISNUMBER(SEARCH("",$S$3:$S$6255)),ROW($S$1:$S$6253),""),ROW(S2457))),"")</f>
        <v/>
      </c>
      <c r="U2459" t="s">
        <v>5914</v>
      </c>
      <c r="V2459">
        <v>554014</v>
      </c>
    </row>
    <row r="2460" spans="19:22">
      <c r="S2460" t="str">
        <f>IF(ISNUMBER(SEARCH(ZAKL_DATA!$B$18,FU!$U2460)),U2460,"")</f>
        <v/>
      </c>
      <c r="T2460" t="str">
        <f t="array" ref="T2460">IFERROR(INDEX($S$3:$S$6255,SMALL(IF(ISNUMBER(SEARCH("",$S$3:$S$6255)),ROW($S$1:$S$6253),""),ROW(S2458))),"")</f>
        <v/>
      </c>
      <c r="U2460" t="s">
        <v>5915</v>
      </c>
      <c r="V2460">
        <v>554022</v>
      </c>
    </row>
    <row r="2461" spans="19:22">
      <c r="S2461" t="str">
        <f>IF(ISNUMBER(SEARCH(ZAKL_DATA!$B$18,FU!$U2461)),U2461,"")</f>
        <v/>
      </c>
      <c r="T2461" t="str">
        <f t="array" ref="T2461">IFERROR(INDEX($S$3:$S$6255,SMALL(IF(ISNUMBER(SEARCH("",$S$3:$S$6255)),ROW($S$1:$S$6253),""),ROW(S2459))),"")</f>
        <v/>
      </c>
      <c r="U2461" t="s">
        <v>5916</v>
      </c>
      <c r="V2461">
        <v>554031</v>
      </c>
    </row>
    <row r="2462" spans="19:22">
      <c r="S2462" t="str">
        <f>IF(ISNUMBER(SEARCH(ZAKL_DATA!$B$18,FU!$U2462)),U2462,"")</f>
        <v/>
      </c>
      <c r="T2462" t="str">
        <f t="array" ref="T2462">IFERROR(INDEX($S$3:$S$6255,SMALL(IF(ISNUMBER(SEARCH("",$S$3:$S$6255)),ROW($S$1:$S$6253),""),ROW(S2460))),"")</f>
        <v/>
      </c>
      <c r="U2462" t="s">
        <v>5917</v>
      </c>
      <c r="V2462">
        <v>554049</v>
      </c>
    </row>
    <row r="2463" spans="19:22">
      <c r="S2463" t="str">
        <f>IF(ISNUMBER(SEARCH(ZAKL_DATA!$B$18,FU!$U2463)),U2463,"")</f>
        <v/>
      </c>
      <c r="T2463" t="str">
        <f t="array" ref="T2463">IFERROR(INDEX($S$3:$S$6255,SMALL(IF(ISNUMBER(SEARCH("",$S$3:$S$6255)),ROW($S$1:$S$6253),""),ROW(S2461))),"")</f>
        <v/>
      </c>
      <c r="U2463" t="s">
        <v>5918</v>
      </c>
      <c r="V2463">
        <v>554057</v>
      </c>
    </row>
    <row r="2464" spans="19:22">
      <c r="S2464" t="str">
        <f>IF(ISNUMBER(SEARCH(ZAKL_DATA!$B$18,FU!$U2464)),U2464,"")</f>
        <v/>
      </c>
      <c r="T2464" t="str">
        <f t="array" ref="T2464">IFERROR(INDEX($S$3:$S$6255,SMALL(IF(ISNUMBER(SEARCH("",$S$3:$S$6255)),ROW($S$1:$S$6253),""),ROW(S2462))),"")</f>
        <v/>
      </c>
      <c r="U2464" t="s">
        <v>5919</v>
      </c>
      <c r="V2464">
        <v>554065</v>
      </c>
    </row>
    <row r="2465" spans="19:22">
      <c r="S2465" t="str">
        <f>IF(ISNUMBER(SEARCH(ZAKL_DATA!$B$18,FU!$U2465)),U2465,"")</f>
        <v/>
      </c>
      <c r="T2465" t="str">
        <f t="array" ref="T2465">IFERROR(INDEX($S$3:$S$6255,SMALL(IF(ISNUMBER(SEARCH("",$S$3:$S$6255)),ROW($S$1:$S$6253),""),ROW(S2463))),"")</f>
        <v/>
      </c>
      <c r="U2465" t="s">
        <v>5920</v>
      </c>
      <c r="V2465">
        <v>554073</v>
      </c>
    </row>
    <row r="2466" spans="19:22">
      <c r="S2466" t="str">
        <f>IF(ISNUMBER(SEARCH(ZAKL_DATA!$B$18,FU!$U2466)),U2466,"")</f>
        <v/>
      </c>
      <c r="T2466" t="str">
        <f t="array" ref="T2466">IFERROR(INDEX($S$3:$S$6255,SMALL(IF(ISNUMBER(SEARCH("",$S$3:$S$6255)),ROW($S$1:$S$6253),""),ROW(S2464))),"")</f>
        <v/>
      </c>
      <c r="U2466" t="s">
        <v>5921</v>
      </c>
      <c r="V2466">
        <v>554081</v>
      </c>
    </row>
    <row r="2467" spans="19:22">
      <c r="S2467" t="str">
        <f>IF(ISNUMBER(SEARCH(ZAKL_DATA!$B$18,FU!$U2467)),U2467,"")</f>
        <v/>
      </c>
      <c r="T2467" t="str">
        <f t="array" ref="T2467">IFERROR(INDEX($S$3:$S$6255,SMALL(IF(ISNUMBER(SEARCH("",$S$3:$S$6255)),ROW($S$1:$S$6253),""),ROW(S2465))),"")</f>
        <v/>
      </c>
      <c r="U2467" t="s">
        <v>5922</v>
      </c>
      <c r="V2467">
        <v>554090</v>
      </c>
    </row>
    <row r="2468" spans="19:22">
      <c r="S2468" t="str">
        <f>IF(ISNUMBER(SEARCH(ZAKL_DATA!$B$18,FU!$U2468)),U2468,"")</f>
        <v/>
      </c>
      <c r="T2468" t="str">
        <f t="array" ref="T2468">IFERROR(INDEX($S$3:$S$6255,SMALL(IF(ISNUMBER(SEARCH("",$S$3:$S$6255)),ROW($S$1:$S$6253),""),ROW(S2466))),"")</f>
        <v/>
      </c>
      <c r="U2468" t="s">
        <v>5923</v>
      </c>
      <c r="V2468">
        <v>554103</v>
      </c>
    </row>
    <row r="2469" spans="19:22">
      <c r="S2469" t="str">
        <f>IF(ISNUMBER(SEARCH(ZAKL_DATA!$B$18,FU!$U2469)),U2469,"")</f>
        <v/>
      </c>
      <c r="T2469" t="str">
        <f t="array" ref="T2469">IFERROR(INDEX($S$3:$S$6255,SMALL(IF(ISNUMBER(SEARCH("",$S$3:$S$6255)),ROW($S$1:$S$6253),""),ROW(S2467))),"")</f>
        <v/>
      </c>
      <c r="U2469" t="s">
        <v>5924</v>
      </c>
      <c r="V2469">
        <v>554111</v>
      </c>
    </row>
    <row r="2470" spans="19:22">
      <c r="S2470" t="str">
        <f>IF(ISNUMBER(SEARCH(ZAKL_DATA!$B$18,FU!$U2470)),U2470,"")</f>
        <v/>
      </c>
      <c r="T2470" t="str">
        <f t="array" ref="T2470">IFERROR(INDEX($S$3:$S$6255,SMALL(IF(ISNUMBER(SEARCH("",$S$3:$S$6255)),ROW($S$1:$S$6253),""),ROW(S2468))),"")</f>
        <v/>
      </c>
      <c r="U2470" t="s">
        <v>5925</v>
      </c>
      <c r="V2470">
        <v>554120</v>
      </c>
    </row>
    <row r="2471" spans="19:22">
      <c r="S2471" t="str">
        <f>IF(ISNUMBER(SEARCH(ZAKL_DATA!$B$18,FU!$U2471)),U2471,"")</f>
        <v/>
      </c>
      <c r="T2471" t="str">
        <f t="array" ref="T2471">IFERROR(INDEX($S$3:$S$6255,SMALL(IF(ISNUMBER(SEARCH("",$S$3:$S$6255)),ROW($S$1:$S$6253),""),ROW(S2469))),"")</f>
        <v/>
      </c>
      <c r="U2471" t="s">
        <v>5926</v>
      </c>
      <c r="V2471">
        <v>554138</v>
      </c>
    </row>
    <row r="2472" spans="19:22">
      <c r="S2472" t="str">
        <f>IF(ISNUMBER(SEARCH(ZAKL_DATA!$B$18,FU!$U2472)),U2472,"")</f>
        <v/>
      </c>
      <c r="T2472" t="str">
        <f t="array" ref="T2472">IFERROR(INDEX($S$3:$S$6255,SMALL(IF(ISNUMBER(SEARCH("",$S$3:$S$6255)),ROW($S$1:$S$6253),""),ROW(S2470))),"")</f>
        <v/>
      </c>
      <c r="U2472" t="s">
        <v>5927</v>
      </c>
      <c r="V2472">
        <v>554146</v>
      </c>
    </row>
    <row r="2473" spans="19:22">
      <c r="S2473" t="str">
        <f>IF(ISNUMBER(SEARCH(ZAKL_DATA!$B$18,FU!$U2473)),U2473,"")</f>
        <v/>
      </c>
      <c r="T2473" t="str">
        <f t="array" ref="T2473">IFERROR(INDEX($S$3:$S$6255,SMALL(IF(ISNUMBER(SEARCH("",$S$3:$S$6255)),ROW($S$1:$S$6253),""),ROW(S2471))),"")</f>
        <v/>
      </c>
      <c r="U2473" t="s">
        <v>5928</v>
      </c>
      <c r="V2473">
        <v>554154</v>
      </c>
    </row>
    <row r="2474" spans="19:22">
      <c r="S2474" t="str">
        <f>IF(ISNUMBER(SEARCH(ZAKL_DATA!$B$18,FU!$U2474)),U2474,"")</f>
        <v/>
      </c>
      <c r="T2474" t="str">
        <f t="array" ref="T2474">IFERROR(INDEX($S$3:$S$6255,SMALL(IF(ISNUMBER(SEARCH("",$S$3:$S$6255)),ROW($S$1:$S$6253),""),ROW(S2472))),"")</f>
        <v/>
      </c>
      <c r="U2474" t="s">
        <v>5929</v>
      </c>
      <c r="V2474">
        <v>554162</v>
      </c>
    </row>
    <row r="2475" spans="19:22">
      <c r="S2475" t="str">
        <f>IF(ISNUMBER(SEARCH(ZAKL_DATA!$B$18,FU!$U2475)),U2475,"")</f>
        <v/>
      </c>
      <c r="T2475" t="str">
        <f t="array" ref="T2475">IFERROR(INDEX($S$3:$S$6255,SMALL(IF(ISNUMBER(SEARCH("",$S$3:$S$6255)),ROW($S$1:$S$6253),""),ROW(S2473))),"")</f>
        <v/>
      </c>
      <c r="U2475" t="s">
        <v>5930</v>
      </c>
      <c r="V2475">
        <v>554171</v>
      </c>
    </row>
    <row r="2476" spans="19:22">
      <c r="S2476" t="str">
        <f>IF(ISNUMBER(SEARCH(ZAKL_DATA!$B$18,FU!$U2476)),U2476,"")</f>
        <v/>
      </c>
      <c r="T2476" t="str">
        <f t="array" ref="T2476">IFERROR(INDEX($S$3:$S$6255,SMALL(IF(ISNUMBER(SEARCH("",$S$3:$S$6255)),ROW($S$1:$S$6253),""),ROW(S2474))),"")</f>
        <v/>
      </c>
      <c r="U2476" t="s">
        <v>5931</v>
      </c>
      <c r="V2476">
        <v>554189</v>
      </c>
    </row>
    <row r="2477" spans="19:22">
      <c r="S2477" t="str">
        <f>IF(ISNUMBER(SEARCH(ZAKL_DATA!$B$18,FU!$U2477)),U2477,"")</f>
        <v/>
      </c>
      <c r="T2477" t="str">
        <f t="array" ref="T2477">IFERROR(INDEX($S$3:$S$6255,SMALL(IF(ISNUMBER(SEARCH("",$S$3:$S$6255)),ROW($S$1:$S$6253),""),ROW(S2475))),"")</f>
        <v/>
      </c>
      <c r="U2477" t="s">
        <v>5932</v>
      </c>
      <c r="V2477">
        <v>554197</v>
      </c>
    </row>
    <row r="2478" spans="19:22">
      <c r="S2478" t="str">
        <f>IF(ISNUMBER(SEARCH(ZAKL_DATA!$B$18,FU!$U2478)),U2478,"")</f>
        <v/>
      </c>
      <c r="T2478" t="str">
        <f t="array" ref="T2478">IFERROR(INDEX($S$3:$S$6255,SMALL(IF(ISNUMBER(SEARCH("",$S$3:$S$6255)),ROW($S$1:$S$6253),""),ROW(S2476))),"")</f>
        <v/>
      </c>
      <c r="U2478" t="s">
        <v>5933</v>
      </c>
      <c r="V2478">
        <v>554201</v>
      </c>
    </row>
    <row r="2479" spans="19:22">
      <c r="S2479" t="str">
        <f>IF(ISNUMBER(SEARCH(ZAKL_DATA!$B$18,FU!$U2479)),U2479,"")</f>
        <v/>
      </c>
      <c r="T2479" t="str">
        <f t="array" ref="T2479">IFERROR(INDEX($S$3:$S$6255,SMALL(IF(ISNUMBER(SEARCH("",$S$3:$S$6255)),ROW($S$1:$S$6253),""),ROW(S2477))),"")</f>
        <v/>
      </c>
      <c r="U2479" t="s">
        <v>5934</v>
      </c>
      <c r="V2479">
        <v>554251</v>
      </c>
    </row>
    <row r="2480" spans="19:22">
      <c r="S2480" t="str">
        <f>IF(ISNUMBER(SEARCH(ZAKL_DATA!$B$18,FU!$U2480)),U2480,"")</f>
        <v/>
      </c>
      <c r="T2480" t="str">
        <f t="array" ref="T2480">IFERROR(INDEX($S$3:$S$6255,SMALL(IF(ISNUMBER(SEARCH("",$S$3:$S$6255)),ROW($S$1:$S$6253),""),ROW(S2478))),"")</f>
        <v/>
      </c>
      <c r="U2480" t="s">
        <v>5935</v>
      </c>
      <c r="V2480">
        <v>554260</v>
      </c>
    </row>
    <row r="2481" spans="19:22">
      <c r="S2481" t="str">
        <f>IF(ISNUMBER(SEARCH(ZAKL_DATA!$B$18,FU!$U2481)),U2481,"")</f>
        <v/>
      </c>
      <c r="T2481" t="str">
        <f t="array" ref="T2481">IFERROR(INDEX($S$3:$S$6255,SMALL(IF(ISNUMBER(SEARCH("",$S$3:$S$6255)),ROW($S$1:$S$6253),""),ROW(S2479))),"")</f>
        <v/>
      </c>
      <c r="U2481" t="s">
        <v>5936</v>
      </c>
      <c r="V2481">
        <v>554278</v>
      </c>
    </row>
    <row r="2482" spans="19:22">
      <c r="S2482" t="str">
        <f>IF(ISNUMBER(SEARCH(ZAKL_DATA!$B$18,FU!$U2482)),U2482,"")</f>
        <v/>
      </c>
      <c r="T2482" t="str">
        <f t="array" ref="T2482">IFERROR(INDEX($S$3:$S$6255,SMALL(IF(ISNUMBER(SEARCH("",$S$3:$S$6255)),ROW($S$1:$S$6253),""),ROW(S2480))),"")</f>
        <v/>
      </c>
      <c r="U2482" t="s">
        <v>5937</v>
      </c>
      <c r="V2482">
        <v>554294</v>
      </c>
    </row>
    <row r="2483" spans="19:22">
      <c r="S2483" t="str">
        <f>IF(ISNUMBER(SEARCH(ZAKL_DATA!$B$18,FU!$U2483)),U2483,"")</f>
        <v/>
      </c>
      <c r="T2483" t="str">
        <f t="array" ref="T2483">IFERROR(INDEX($S$3:$S$6255,SMALL(IF(ISNUMBER(SEARCH("",$S$3:$S$6255)),ROW($S$1:$S$6253),""),ROW(S2481))),"")</f>
        <v/>
      </c>
      <c r="U2483" t="s">
        <v>5938</v>
      </c>
      <c r="V2483">
        <v>554316</v>
      </c>
    </row>
    <row r="2484" spans="19:22">
      <c r="S2484" t="str">
        <f>IF(ISNUMBER(SEARCH(ZAKL_DATA!$B$18,FU!$U2484)),U2484,"")</f>
        <v/>
      </c>
      <c r="T2484" t="str">
        <f t="array" ref="T2484">IFERROR(INDEX($S$3:$S$6255,SMALL(IF(ISNUMBER(SEARCH("",$S$3:$S$6255)),ROW($S$1:$S$6253),""),ROW(S2482))),"")</f>
        <v/>
      </c>
      <c r="U2484" t="s">
        <v>5938</v>
      </c>
      <c r="V2484">
        <v>554341</v>
      </c>
    </row>
    <row r="2485" spans="19:22">
      <c r="S2485" t="str">
        <f>IF(ISNUMBER(SEARCH(ZAKL_DATA!$B$18,FU!$U2485)),U2485,"")</f>
        <v/>
      </c>
      <c r="T2485" t="str">
        <f t="array" ref="T2485">IFERROR(INDEX($S$3:$S$6255,SMALL(IF(ISNUMBER(SEARCH("",$S$3:$S$6255)),ROW($S$1:$S$6253),""),ROW(S2483))),"")</f>
        <v/>
      </c>
      <c r="U2485" t="s">
        <v>5938</v>
      </c>
      <c r="V2485">
        <v>554359</v>
      </c>
    </row>
    <row r="2486" spans="19:22">
      <c r="S2486" t="str">
        <f>IF(ISNUMBER(SEARCH(ZAKL_DATA!$B$18,FU!$U2486)),U2486,"")</f>
        <v/>
      </c>
      <c r="T2486" t="str">
        <f t="array" ref="T2486">IFERROR(INDEX($S$3:$S$6255,SMALL(IF(ISNUMBER(SEARCH("",$S$3:$S$6255)),ROW($S$1:$S$6253),""),ROW(S2484))),"")</f>
        <v/>
      </c>
      <c r="U2486" t="s">
        <v>5939</v>
      </c>
      <c r="V2486">
        <v>554383</v>
      </c>
    </row>
    <row r="2487" spans="19:22">
      <c r="S2487" t="str">
        <f>IF(ISNUMBER(SEARCH(ZAKL_DATA!$B$18,FU!$U2487)),U2487,"")</f>
        <v/>
      </c>
      <c r="T2487" t="str">
        <f t="array" ref="T2487">IFERROR(INDEX($S$3:$S$6255,SMALL(IF(ISNUMBER(SEARCH("",$S$3:$S$6255)),ROW($S$1:$S$6253),""),ROW(S2485))),"")</f>
        <v/>
      </c>
      <c r="U2487" t="s">
        <v>5939</v>
      </c>
      <c r="V2487">
        <v>554391</v>
      </c>
    </row>
    <row r="2488" spans="19:22">
      <c r="S2488" t="str">
        <f>IF(ISNUMBER(SEARCH(ZAKL_DATA!$B$18,FU!$U2488)),U2488,"")</f>
        <v/>
      </c>
      <c r="T2488" t="str">
        <f t="array" ref="T2488">IFERROR(INDEX($S$3:$S$6255,SMALL(IF(ISNUMBER(SEARCH("",$S$3:$S$6255)),ROW($S$1:$S$6253),""),ROW(S2486))),"")</f>
        <v/>
      </c>
      <c r="U2488" t="s">
        <v>5940</v>
      </c>
      <c r="V2488">
        <v>554405</v>
      </c>
    </row>
    <row r="2489" spans="19:22">
      <c r="S2489" t="str">
        <f>IF(ISNUMBER(SEARCH(ZAKL_DATA!$B$18,FU!$U2489)),U2489,"")</f>
        <v/>
      </c>
      <c r="T2489" t="str">
        <f t="array" ref="T2489">IFERROR(INDEX($S$3:$S$6255,SMALL(IF(ISNUMBER(SEARCH("",$S$3:$S$6255)),ROW($S$1:$S$6253),""),ROW(S2487))),"")</f>
        <v/>
      </c>
      <c r="U2489" t="s">
        <v>5941</v>
      </c>
      <c r="V2489">
        <v>554413</v>
      </c>
    </row>
    <row r="2490" spans="19:22">
      <c r="S2490" t="str">
        <f>IF(ISNUMBER(SEARCH(ZAKL_DATA!$B$18,FU!$U2490)),U2490,"")</f>
        <v/>
      </c>
      <c r="T2490" t="str">
        <f t="array" ref="T2490">IFERROR(INDEX($S$3:$S$6255,SMALL(IF(ISNUMBER(SEARCH("",$S$3:$S$6255)),ROW($S$1:$S$6253),""),ROW(S2488))),"")</f>
        <v/>
      </c>
      <c r="U2490" t="s">
        <v>5942</v>
      </c>
      <c r="V2490">
        <v>554421</v>
      </c>
    </row>
    <row r="2491" spans="19:22">
      <c r="S2491" t="str">
        <f>IF(ISNUMBER(SEARCH(ZAKL_DATA!$B$18,FU!$U2491)),U2491,"")</f>
        <v/>
      </c>
      <c r="T2491" t="str">
        <f t="array" ref="T2491">IFERROR(INDEX($S$3:$S$6255,SMALL(IF(ISNUMBER(SEARCH("",$S$3:$S$6255)),ROW($S$1:$S$6253),""),ROW(S2489))),"")</f>
        <v/>
      </c>
      <c r="U2491" t="s">
        <v>5943</v>
      </c>
      <c r="V2491">
        <v>554448</v>
      </c>
    </row>
    <row r="2492" spans="19:22">
      <c r="S2492" t="str">
        <f>IF(ISNUMBER(SEARCH(ZAKL_DATA!$B$18,FU!$U2492)),U2492,"")</f>
        <v/>
      </c>
      <c r="T2492" t="str">
        <f t="array" ref="T2492">IFERROR(INDEX($S$3:$S$6255,SMALL(IF(ISNUMBER(SEARCH("",$S$3:$S$6255)),ROW($S$1:$S$6253),""),ROW(S2490))),"")</f>
        <v/>
      </c>
      <c r="U2492" t="s">
        <v>5944</v>
      </c>
      <c r="V2492">
        <v>554456</v>
      </c>
    </row>
    <row r="2493" spans="19:22">
      <c r="S2493" t="str">
        <f>IF(ISNUMBER(SEARCH(ZAKL_DATA!$B$18,FU!$U2493)),U2493,"")</f>
        <v/>
      </c>
      <c r="T2493" t="str">
        <f t="array" ref="T2493">IFERROR(INDEX($S$3:$S$6255,SMALL(IF(ISNUMBER(SEARCH("",$S$3:$S$6255)),ROW($S$1:$S$6253),""),ROW(S2491))),"")</f>
        <v/>
      </c>
      <c r="U2493" t="s">
        <v>5944</v>
      </c>
      <c r="V2493">
        <v>554464</v>
      </c>
    </row>
    <row r="2494" spans="19:22">
      <c r="S2494" t="str">
        <f>IF(ISNUMBER(SEARCH(ZAKL_DATA!$B$18,FU!$U2494)),U2494,"")</f>
        <v/>
      </c>
      <c r="T2494" t="str">
        <f t="array" ref="T2494">IFERROR(INDEX($S$3:$S$6255,SMALL(IF(ISNUMBER(SEARCH("",$S$3:$S$6255)),ROW($S$1:$S$6253),""),ROW(S2492))),"")</f>
        <v/>
      </c>
      <c r="U2494" t="s">
        <v>5945</v>
      </c>
      <c r="V2494">
        <v>554472</v>
      </c>
    </row>
    <row r="2495" spans="19:22">
      <c r="S2495" t="str">
        <f>IF(ISNUMBER(SEARCH(ZAKL_DATA!$B$18,FU!$U2495)),U2495,"")</f>
        <v/>
      </c>
      <c r="T2495" t="str">
        <f t="array" ref="T2495">IFERROR(INDEX($S$3:$S$6255,SMALL(IF(ISNUMBER(SEARCH("",$S$3:$S$6255)),ROW($S$1:$S$6253),""),ROW(S2493))),"")</f>
        <v/>
      </c>
      <c r="U2495" t="s">
        <v>5946</v>
      </c>
      <c r="V2495">
        <v>554481</v>
      </c>
    </row>
    <row r="2496" spans="19:22">
      <c r="S2496" t="str">
        <f>IF(ISNUMBER(SEARCH(ZAKL_DATA!$B$18,FU!$U2496)),U2496,"")</f>
        <v/>
      </c>
      <c r="T2496" t="str">
        <f t="array" ref="T2496">IFERROR(INDEX($S$3:$S$6255,SMALL(IF(ISNUMBER(SEARCH("",$S$3:$S$6255)),ROW($S$1:$S$6253),""),ROW(S2494))),"")</f>
        <v/>
      </c>
      <c r="U2496" t="s">
        <v>5947</v>
      </c>
      <c r="V2496">
        <v>554499</v>
      </c>
    </row>
    <row r="2497" spans="19:22">
      <c r="S2497" t="str">
        <f>IF(ISNUMBER(SEARCH(ZAKL_DATA!$B$18,FU!$U2497)),U2497,"")</f>
        <v/>
      </c>
      <c r="T2497" t="str">
        <f t="array" ref="T2497">IFERROR(INDEX($S$3:$S$6255,SMALL(IF(ISNUMBER(SEARCH("",$S$3:$S$6255)),ROW($S$1:$S$6253),""),ROW(S2495))),"")</f>
        <v/>
      </c>
      <c r="U2497" t="s">
        <v>5948</v>
      </c>
      <c r="V2497">
        <v>554502</v>
      </c>
    </row>
    <row r="2498" spans="19:22">
      <c r="S2498" t="str">
        <f>IF(ISNUMBER(SEARCH(ZAKL_DATA!$B$18,FU!$U2498)),U2498,"")</f>
        <v/>
      </c>
      <c r="T2498" t="str">
        <f t="array" ref="T2498">IFERROR(INDEX($S$3:$S$6255,SMALL(IF(ISNUMBER(SEARCH("",$S$3:$S$6255)),ROW($S$1:$S$6253),""),ROW(S2496))),"")</f>
        <v/>
      </c>
      <c r="U2498" t="s">
        <v>5949</v>
      </c>
      <c r="V2498">
        <v>554511</v>
      </c>
    </row>
    <row r="2499" spans="19:22">
      <c r="S2499" t="str">
        <f>IF(ISNUMBER(SEARCH(ZAKL_DATA!$B$18,FU!$U2499)),U2499,"")</f>
        <v/>
      </c>
      <c r="T2499" t="str">
        <f t="array" ref="T2499">IFERROR(INDEX($S$3:$S$6255,SMALL(IF(ISNUMBER(SEARCH("",$S$3:$S$6255)),ROW($S$1:$S$6253),""),ROW(S2497))),"")</f>
        <v/>
      </c>
      <c r="U2499" t="s">
        <v>5950</v>
      </c>
      <c r="V2499">
        <v>554529</v>
      </c>
    </row>
    <row r="2500" spans="19:22">
      <c r="S2500" t="str">
        <f>IF(ISNUMBER(SEARCH(ZAKL_DATA!$B$18,FU!$U2500)),U2500,"")</f>
        <v/>
      </c>
      <c r="T2500" t="str">
        <f t="array" ref="T2500">IFERROR(INDEX($S$3:$S$6255,SMALL(IF(ISNUMBER(SEARCH("",$S$3:$S$6255)),ROW($S$1:$S$6253),""),ROW(S2498))),"")</f>
        <v/>
      </c>
      <c r="U2500" t="s">
        <v>5951</v>
      </c>
      <c r="V2500">
        <v>554545</v>
      </c>
    </row>
    <row r="2501" spans="19:22">
      <c r="S2501" t="str">
        <f>IF(ISNUMBER(SEARCH(ZAKL_DATA!$B$18,FU!$U2501)),U2501,"")</f>
        <v/>
      </c>
      <c r="T2501" t="str">
        <f t="array" ref="T2501">IFERROR(INDEX($S$3:$S$6255,SMALL(IF(ISNUMBER(SEARCH("",$S$3:$S$6255)),ROW($S$1:$S$6253),""),ROW(S2499))),"")</f>
        <v/>
      </c>
      <c r="U2501" t="s">
        <v>5952</v>
      </c>
      <c r="V2501">
        <v>554553</v>
      </c>
    </row>
    <row r="2502" spans="19:22">
      <c r="S2502" t="str">
        <f>IF(ISNUMBER(SEARCH(ZAKL_DATA!$B$18,FU!$U2502)),U2502,"")</f>
        <v/>
      </c>
      <c r="T2502" t="str">
        <f t="array" ref="T2502">IFERROR(INDEX($S$3:$S$6255,SMALL(IF(ISNUMBER(SEARCH("",$S$3:$S$6255)),ROW($S$1:$S$6253),""),ROW(S2500))),"")</f>
        <v/>
      </c>
      <c r="U2502" t="s">
        <v>5953</v>
      </c>
      <c r="V2502">
        <v>554596</v>
      </c>
    </row>
    <row r="2503" spans="19:22">
      <c r="S2503" t="str">
        <f>IF(ISNUMBER(SEARCH(ZAKL_DATA!$B$18,FU!$U2503)),U2503,"")</f>
        <v/>
      </c>
      <c r="T2503" t="str">
        <f t="array" ref="T2503">IFERROR(INDEX($S$3:$S$6255,SMALL(IF(ISNUMBER(SEARCH("",$S$3:$S$6255)),ROW($S$1:$S$6253),""),ROW(S2501))),"")</f>
        <v/>
      </c>
      <c r="U2503" t="s">
        <v>5954</v>
      </c>
      <c r="V2503">
        <v>554600</v>
      </c>
    </row>
    <row r="2504" spans="19:22">
      <c r="S2504" t="str">
        <f>IF(ISNUMBER(SEARCH(ZAKL_DATA!$B$18,FU!$U2504)),U2504,"")</f>
        <v/>
      </c>
      <c r="T2504" t="str">
        <f t="array" ref="T2504">IFERROR(INDEX($S$3:$S$6255,SMALL(IF(ISNUMBER(SEARCH("",$S$3:$S$6255)),ROW($S$1:$S$6253),""),ROW(S2502))),"")</f>
        <v/>
      </c>
      <c r="U2504" t="s">
        <v>5955</v>
      </c>
      <c r="V2504">
        <v>554618</v>
      </c>
    </row>
    <row r="2505" spans="19:22">
      <c r="S2505" t="str">
        <f>IF(ISNUMBER(SEARCH(ZAKL_DATA!$B$18,FU!$U2505)),U2505,"")</f>
        <v/>
      </c>
      <c r="T2505" t="str">
        <f t="array" ref="T2505">IFERROR(INDEX($S$3:$S$6255,SMALL(IF(ISNUMBER(SEARCH("",$S$3:$S$6255)),ROW($S$1:$S$6253),""),ROW(S2503))),"")</f>
        <v/>
      </c>
      <c r="U2505" t="s">
        <v>5956</v>
      </c>
      <c r="V2505">
        <v>554626</v>
      </c>
    </row>
    <row r="2506" spans="19:22">
      <c r="S2506" t="str">
        <f>IF(ISNUMBER(SEARCH(ZAKL_DATA!$B$18,FU!$U2506)),U2506,"")</f>
        <v/>
      </c>
      <c r="T2506" t="str">
        <f t="array" ref="T2506">IFERROR(INDEX($S$3:$S$6255,SMALL(IF(ISNUMBER(SEARCH("",$S$3:$S$6255)),ROW($S$1:$S$6253),""),ROW(S2504))),"")</f>
        <v/>
      </c>
      <c r="U2506" t="s">
        <v>5957</v>
      </c>
      <c r="V2506">
        <v>554634</v>
      </c>
    </row>
    <row r="2507" spans="19:22">
      <c r="S2507" t="str">
        <f>IF(ISNUMBER(SEARCH(ZAKL_DATA!$B$18,FU!$U2507)),U2507,"")</f>
        <v/>
      </c>
      <c r="T2507" t="str">
        <f t="array" ref="T2507">IFERROR(INDEX($S$3:$S$6255,SMALL(IF(ISNUMBER(SEARCH("",$S$3:$S$6255)),ROW($S$1:$S$6253),""),ROW(S2505))),"")</f>
        <v/>
      </c>
      <c r="U2507" t="s">
        <v>5958</v>
      </c>
      <c r="V2507">
        <v>554642</v>
      </c>
    </row>
    <row r="2508" spans="19:22">
      <c r="S2508" t="str">
        <f>IF(ISNUMBER(SEARCH(ZAKL_DATA!$B$18,FU!$U2508)),U2508,"")</f>
        <v/>
      </c>
      <c r="T2508" t="str">
        <f t="array" ref="T2508">IFERROR(INDEX($S$3:$S$6255,SMALL(IF(ISNUMBER(SEARCH("",$S$3:$S$6255)),ROW($S$1:$S$6253),""),ROW(S2506))),"")</f>
        <v/>
      </c>
      <c r="U2508" t="s">
        <v>5958</v>
      </c>
      <c r="V2508">
        <v>554651</v>
      </c>
    </row>
    <row r="2509" spans="19:22">
      <c r="S2509" t="str">
        <f>IF(ISNUMBER(SEARCH(ZAKL_DATA!$B$18,FU!$U2509)),U2509,"")</f>
        <v/>
      </c>
      <c r="T2509" t="str">
        <f t="array" ref="T2509">IFERROR(INDEX($S$3:$S$6255,SMALL(IF(ISNUMBER(SEARCH("",$S$3:$S$6255)),ROW($S$1:$S$6253),""),ROW(S2507))),"")</f>
        <v/>
      </c>
      <c r="U2509" t="s">
        <v>5958</v>
      </c>
      <c r="V2509">
        <v>554677</v>
      </c>
    </row>
    <row r="2510" spans="19:22">
      <c r="S2510" t="str">
        <f>IF(ISNUMBER(SEARCH(ZAKL_DATA!$B$18,FU!$U2510)),U2510,"")</f>
        <v/>
      </c>
      <c r="T2510" t="str">
        <f t="array" ref="T2510">IFERROR(INDEX($S$3:$S$6255,SMALL(IF(ISNUMBER(SEARCH("",$S$3:$S$6255)),ROW($S$1:$S$6253),""),ROW(S2508))),"")</f>
        <v/>
      </c>
      <c r="U2510" t="s">
        <v>5959</v>
      </c>
      <c r="V2510">
        <v>554693</v>
      </c>
    </row>
    <row r="2511" spans="19:22">
      <c r="S2511" t="str">
        <f>IF(ISNUMBER(SEARCH(ZAKL_DATA!$B$18,FU!$U2511)),U2511,"")</f>
        <v/>
      </c>
      <c r="T2511" t="str">
        <f t="array" ref="T2511">IFERROR(INDEX($S$3:$S$6255,SMALL(IF(ISNUMBER(SEARCH("",$S$3:$S$6255)),ROW($S$1:$S$6253),""),ROW(S2509))),"")</f>
        <v/>
      </c>
      <c r="U2511" t="s">
        <v>5960</v>
      </c>
      <c r="V2511">
        <v>554707</v>
      </c>
    </row>
    <row r="2512" spans="19:22">
      <c r="S2512" t="str">
        <f>IF(ISNUMBER(SEARCH(ZAKL_DATA!$B$18,FU!$U2512)),U2512,"")</f>
        <v/>
      </c>
      <c r="T2512" t="str">
        <f t="array" ref="T2512">IFERROR(INDEX($S$3:$S$6255,SMALL(IF(ISNUMBER(SEARCH("",$S$3:$S$6255)),ROW($S$1:$S$6253),""),ROW(S2510))),"")</f>
        <v/>
      </c>
      <c r="U2512" t="s">
        <v>5961</v>
      </c>
      <c r="V2512">
        <v>554740</v>
      </c>
    </row>
    <row r="2513" spans="19:22">
      <c r="S2513" t="str">
        <f>IF(ISNUMBER(SEARCH(ZAKL_DATA!$B$18,FU!$U2513)),U2513,"")</f>
        <v/>
      </c>
      <c r="T2513" t="str">
        <f t="array" ref="T2513">IFERROR(INDEX($S$3:$S$6255,SMALL(IF(ISNUMBER(SEARCH("",$S$3:$S$6255)),ROW($S$1:$S$6253),""),ROW(S2511))),"")</f>
        <v/>
      </c>
      <c r="U2513" t="s">
        <v>5962</v>
      </c>
      <c r="V2513">
        <v>554782</v>
      </c>
    </row>
    <row r="2514" spans="19:22">
      <c r="S2514" t="str">
        <f>IF(ISNUMBER(SEARCH(ZAKL_DATA!$B$18,FU!$U2514)),U2514,"")</f>
        <v/>
      </c>
      <c r="T2514" t="str">
        <f t="array" ref="T2514">IFERROR(INDEX($S$3:$S$6255,SMALL(IF(ISNUMBER(SEARCH("",$S$3:$S$6255)),ROW($S$1:$S$6253),""),ROW(S2512))),"")</f>
        <v/>
      </c>
      <c r="U2514" t="s">
        <v>5963</v>
      </c>
      <c r="V2514">
        <v>554791</v>
      </c>
    </row>
    <row r="2515" spans="19:22">
      <c r="S2515" t="str">
        <f>IF(ISNUMBER(SEARCH(ZAKL_DATA!$B$18,FU!$U2515)),U2515,"")</f>
        <v/>
      </c>
      <c r="T2515" t="str">
        <f t="array" ref="T2515">IFERROR(INDEX($S$3:$S$6255,SMALL(IF(ISNUMBER(SEARCH("",$S$3:$S$6255)),ROW($S$1:$S$6253),""),ROW(S2513))),"")</f>
        <v/>
      </c>
      <c r="U2515" t="s">
        <v>5964</v>
      </c>
      <c r="V2515">
        <v>554804</v>
      </c>
    </row>
    <row r="2516" spans="19:22">
      <c r="S2516" t="str">
        <f>IF(ISNUMBER(SEARCH(ZAKL_DATA!$B$18,FU!$U2516)),U2516,"")</f>
        <v/>
      </c>
      <c r="T2516" t="str">
        <f t="array" ref="T2516">IFERROR(INDEX($S$3:$S$6255,SMALL(IF(ISNUMBER(SEARCH("",$S$3:$S$6255)),ROW($S$1:$S$6253),""),ROW(S2514))),"")</f>
        <v/>
      </c>
      <c r="U2516" t="s">
        <v>5965</v>
      </c>
      <c r="V2516">
        <v>554812</v>
      </c>
    </row>
    <row r="2517" spans="19:22">
      <c r="S2517" t="str">
        <f>IF(ISNUMBER(SEARCH(ZAKL_DATA!$B$18,FU!$U2517)),U2517,"")</f>
        <v/>
      </c>
      <c r="T2517" t="str">
        <f t="array" ref="T2517">IFERROR(INDEX($S$3:$S$6255,SMALL(IF(ISNUMBER(SEARCH("",$S$3:$S$6255)),ROW($S$1:$S$6253),""),ROW(S2515))),"")</f>
        <v/>
      </c>
      <c r="U2517" t="s">
        <v>5966</v>
      </c>
      <c r="V2517">
        <v>554821</v>
      </c>
    </row>
    <row r="2518" spans="19:22">
      <c r="S2518" t="str">
        <f>IF(ISNUMBER(SEARCH(ZAKL_DATA!$B$18,FU!$U2518)),U2518,"")</f>
        <v/>
      </c>
      <c r="T2518" t="str">
        <f t="array" ref="T2518">IFERROR(INDEX($S$3:$S$6255,SMALL(IF(ISNUMBER(SEARCH("",$S$3:$S$6255)),ROW($S$1:$S$6253),""),ROW(S2516))),"")</f>
        <v/>
      </c>
      <c r="U2518" t="s">
        <v>5967</v>
      </c>
      <c r="V2518">
        <v>554847</v>
      </c>
    </row>
    <row r="2519" spans="19:22">
      <c r="S2519" t="str">
        <f>IF(ISNUMBER(SEARCH(ZAKL_DATA!$B$18,FU!$U2519)),U2519,"")</f>
        <v/>
      </c>
      <c r="T2519" t="str">
        <f t="array" ref="T2519">IFERROR(INDEX($S$3:$S$6255,SMALL(IF(ISNUMBER(SEARCH("",$S$3:$S$6255)),ROW($S$1:$S$6253),""),ROW(S2517))),"")</f>
        <v/>
      </c>
      <c r="U2519" t="s">
        <v>5967</v>
      </c>
      <c r="V2519">
        <v>554855</v>
      </c>
    </row>
    <row r="2520" spans="19:22">
      <c r="S2520" t="str">
        <f>IF(ISNUMBER(SEARCH(ZAKL_DATA!$B$18,FU!$U2520)),U2520,"")</f>
        <v/>
      </c>
      <c r="T2520" t="str">
        <f t="array" ref="T2520">IFERROR(INDEX($S$3:$S$6255,SMALL(IF(ISNUMBER(SEARCH("",$S$3:$S$6255)),ROW($S$1:$S$6253),""),ROW(S2518))),"")</f>
        <v/>
      </c>
      <c r="U2520" t="s">
        <v>5968</v>
      </c>
      <c r="V2520">
        <v>554863</v>
      </c>
    </row>
    <row r="2521" spans="19:22">
      <c r="S2521" t="str">
        <f>IF(ISNUMBER(SEARCH(ZAKL_DATA!$B$18,FU!$U2521)),U2521,"")</f>
        <v/>
      </c>
      <c r="T2521" t="str">
        <f t="array" ref="T2521">IFERROR(INDEX($S$3:$S$6255,SMALL(IF(ISNUMBER(SEARCH("",$S$3:$S$6255)),ROW($S$1:$S$6253),""),ROW(S2519))),"")</f>
        <v/>
      </c>
      <c r="U2521" t="s">
        <v>5969</v>
      </c>
      <c r="V2521">
        <v>554871</v>
      </c>
    </row>
    <row r="2522" spans="19:22">
      <c r="S2522" t="str">
        <f>IF(ISNUMBER(SEARCH(ZAKL_DATA!$B$18,FU!$U2522)),U2522,"")</f>
        <v/>
      </c>
      <c r="T2522" t="str">
        <f t="array" ref="T2522">IFERROR(INDEX($S$3:$S$6255,SMALL(IF(ISNUMBER(SEARCH("",$S$3:$S$6255)),ROW($S$1:$S$6253),""),ROW(S2520))),"")</f>
        <v/>
      </c>
      <c r="U2522" t="s">
        <v>5970</v>
      </c>
      <c r="V2522">
        <v>554880</v>
      </c>
    </row>
    <row r="2523" spans="19:22">
      <c r="S2523" t="str">
        <f>IF(ISNUMBER(SEARCH(ZAKL_DATA!$B$18,FU!$U2523)),U2523,"")</f>
        <v/>
      </c>
      <c r="T2523" t="str">
        <f t="array" ref="T2523">IFERROR(INDEX($S$3:$S$6255,SMALL(IF(ISNUMBER(SEARCH("",$S$3:$S$6255)),ROW($S$1:$S$6253),""),ROW(S2521))),"")</f>
        <v/>
      </c>
      <c r="U2523" t="s">
        <v>5971</v>
      </c>
      <c r="V2523">
        <v>554898</v>
      </c>
    </row>
    <row r="2524" spans="19:22">
      <c r="S2524" t="str">
        <f>IF(ISNUMBER(SEARCH(ZAKL_DATA!$B$18,FU!$U2524)),U2524,"")</f>
        <v/>
      </c>
      <c r="T2524" t="str">
        <f t="array" ref="T2524">IFERROR(INDEX($S$3:$S$6255,SMALL(IF(ISNUMBER(SEARCH("",$S$3:$S$6255)),ROW($S$1:$S$6253),""),ROW(S2522))),"")</f>
        <v/>
      </c>
      <c r="U2524" t="s">
        <v>5972</v>
      </c>
      <c r="V2524">
        <v>554901</v>
      </c>
    </row>
    <row r="2525" spans="19:22">
      <c r="S2525" t="str">
        <f>IF(ISNUMBER(SEARCH(ZAKL_DATA!$B$18,FU!$U2525)),U2525,"")</f>
        <v/>
      </c>
      <c r="T2525" t="str">
        <f t="array" ref="T2525">IFERROR(INDEX($S$3:$S$6255,SMALL(IF(ISNUMBER(SEARCH("",$S$3:$S$6255)),ROW($S$1:$S$6253),""),ROW(S2523))),"")</f>
        <v/>
      </c>
      <c r="U2525" t="s">
        <v>5973</v>
      </c>
      <c r="V2525">
        <v>554910</v>
      </c>
    </row>
    <row r="2526" spans="19:22">
      <c r="S2526" t="str">
        <f>IF(ISNUMBER(SEARCH(ZAKL_DATA!$B$18,FU!$U2526)),U2526,"")</f>
        <v/>
      </c>
      <c r="T2526" t="str">
        <f t="array" ref="T2526">IFERROR(INDEX($S$3:$S$6255,SMALL(IF(ISNUMBER(SEARCH("",$S$3:$S$6255)),ROW($S$1:$S$6253),""),ROW(S2524))),"")</f>
        <v/>
      </c>
      <c r="U2526" t="s">
        <v>5974</v>
      </c>
      <c r="V2526">
        <v>554928</v>
      </c>
    </row>
    <row r="2527" spans="19:22">
      <c r="S2527" t="str">
        <f>IF(ISNUMBER(SEARCH(ZAKL_DATA!$B$18,FU!$U2527)),U2527,"")</f>
        <v/>
      </c>
      <c r="T2527" t="str">
        <f t="array" ref="T2527">IFERROR(INDEX($S$3:$S$6255,SMALL(IF(ISNUMBER(SEARCH("",$S$3:$S$6255)),ROW($S$1:$S$6253),""),ROW(S2525))),"")</f>
        <v/>
      </c>
      <c r="U2527" t="s">
        <v>5975</v>
      </c>
      <c r="V2527">
        <v>554936</v>
      </c>
    </row>
    <row r="2528" spans="19:22">
      <c r="S2528" t="str">
        <f>IF(ISNUMBER(SEARCH(ZAKL_DATA!$B$18,FU!$U2528)),U2528,"")</f>
        <v/>
      </c>
      <c r="T2528" t="str">
        <f t="array" ref="T2528">IFERROR(INDEX($S$3:$S$6255,SMALL(IF(ISNUMBER(SEARCH("",$S$3:$S$6255)),ROW($S$1:$S$6253),""),ROW(S2526))),"")</f>
        <v/>
      </c>
      <c r="U2528" t="s">
        <v>5976</v>
      </c>
      <c r="V2528">
        <v>554944</v>
      </c>
    </row>
    <row r="2529" spans="19:22">
      <c r="S2529" t="str">
        <f>IF(ISNUMBER(SEARCH(ZAKL_DATA!$B$18,FU!$U2529)),U2529,"")</f>
        <v/>
      </c>
      <c r="T2529" t="str">
        <f t="array" ref="T2529">IFERROR(INDEX($S$3:$S$6255,SMALL(IF(ISNUMBER(SEARCH("",$S$3:$S$6255)),ROW($S$1:$S$6253),""),ROW(S2527))),"")</f>
        <v/>
      </c>
      <c r="U2529" t="s">
        <v>5977</v>
      </c>
      <c r="V2529">
        <v>554952</v>
      </c>
    </row>
    <row r="2530" spans="19:22">
      <c r="S2530" t="str">
        <f>IF(ISNUMBER(SEARCH(ZAKL_DATA!$B$18,FU!$U2530)),U2530,"")</f>
        <v/>
      </c>
      <c r="T2530" t="str">
        <f t="array" ref="T2530">IFERROR(INDEX($S$3:$S$6255,SMALL(IF(ISNUMBER(SEARCH("",$S$3:$S$6255)),ROW($S$1:$S$6253),""),ROW(S2528))),"")</f>
        <v/>
      </c>
      <c r="U2530" t="s">
        <v>5977</v>
      </c>
      <c r="V2530">
        <v>554961</v>
      </c>
    </row>
    <row r="2531" spans="19:22">
      <c r="S2531" t="str">
        <f>IF(ISNUMBER(SEARCH(ZAKL_DATA!$B$18,FU!$U2531)),U2531,"")</f>
        <v/>
      </c>
      <c r="T2531" t="str">
        <f t="array" ref="T2531">IFERROR(INDEX($S$3:$S$6255,SMALL(IF(ISNUMBER(SEARCH("",$S$3:$S$6255)),ROW($S$1:$S$6253),""),ROW(S2529))),"")</f>
        <v/>
      </c>
      <c r="U2531" t="s">
        <v>5978</v>
      </c>
      <c r="V2531">
        <v>554979</v>
      </c>
    </row>
    <row r="2532" spans="19:22">
      <c r="S2532" t="str">
        <f>IF(ISNUMBER(SEARCH(ZAKL_DATA!$B$18,FU!$U2532)),U2532,"")</f>
        <v/>
      </c>
      <c r="T2532" t="str">
        <f t="array" ref="T2532">IFERROR(INDEX($S$3:$S$6255,SMALL(IF(ISNUMBER(SEARCH("",$S$3:$S$6255)),ROW($S$1:$S$6253),""),ROW(S2530))),"")</f>
        <v/>
      </c>
      <c r="U2532" t="s">
        <v>5978</v>
      </c>
      <c r="V2532">
        <v>554995</v>
      </c>
    </row>
    <row r="2533" spans="19:22">
      <c r="S2533" t="str">
        <f>IF(ISNUMBER(SEARCH(ZAKL_DATA!$B$18,FU!$U2533)),U2533,"")</f>
        <v/>
      </c>
      <c r="T2533" t="str">
        <f t="array" ref="T2533">IFERROR(INDEX($S$3:$S$6255,SMALL(IF(ISNUMBER(SEARCH("",$S$3:$S$6255)),ROW($S$1:$S$6253),""),ROW(S2531))),"")</f>
        <v/>
      </c>
      <c r="U2533" t="s">
        <v>5978</v>
      </c>
      <c r="V2533">
        <v>555029</v>
      </c>
    </row>
    <row r="2534" spans="19:22">
      <c r="S2534" t="str">
        <f>IF(ISNUMBER(SEARCH(ZAKL_DATA!$B$18,FU!$U2534)),U2534,"")</f>
        <v/>
      </c>
      <c r="T2534" t="str">
        <f t="array" ref="T2534">IFERROR(INDEX($S$3:$S$6255,SMALL(IF(ISNUMBER(SEARCH("",$S$3:$S$6255)),ROW($S$1:$S$6253),""),ROW(S2532))),"")</f>
        <v/>
      </c>
      <c r="U2534" t="s">
        <v>5979</v>
      </c>
      <c r="V2534">
        <v>555045</v>
      </c>
    </row>
    <row r="2535" spans="19:22">
      <c r="S2535" t="str">
        <f>IF(ISNUMBER(SEARCH(ZAKL_DATA!$B$18,FU!$U2535)),U2535,"")</f>
        <v/>
      </c>
      <c r="T2535" t="str">
        <f t="array" ref="T2535">IFERROR(INDEX($S$3:$S$6255,SMALL(IF(ISNUMBER(SEARCH("",$S$3:$S$6255)),ROW($S$1:$S$6253),""),ROW(S2533))),"")</f>
        <v/>
      </c>
      <c r="U2535" t="s">
        <v>5980</v>
      </c>
      <c r="V2535">
        <v>555088</v>
      </c>
    </row>
    <row r="2536" spans="19:22">
      <c r="S2536" t="str">
        <f>IF(ISNUMBER(SEARCH(ZAKL_DATA!$B$18,FU!$U2536)),U2536,"")</f>
        <v/>
      </c>
      <c r="T2536" t="str">
        <f t="array" ref="T2536">IFERROR(INDEX($S$3:$S$6255,SMALL(IF(ISNUMBER(SEARCH("",$S$3:$S$6255)),ROW($S$1:$S$6253),""),ROW(S2534))),"")</f>
        <v/>
      </c>
      <c r="U2536" t="s">
        <v>5981</v>
      </c>
      <c r="V2536">
        <v>555134</v>
      </c>
    </row>
    <row r="2537" spans="19:22">
      <c r="S2537" t="str">
        <f>IF(ISNUMBER(SEARCH(ZAKL_DATA!$B$18,FU!$U2537)),U2537,"")</f>
        <v/>
      </c>
      <c r="T2537" t="str">
        <f t="array" ref="T2537">IFERROR(INDEX($S$3:$S$6255,SMALL(IF(ISNUMBER(SEARCH("",$S$3:$S$6255)),ROW($S$1:$S$6253),""),ROW(S2535))),"")</f>
        <v/>
      </c>
      <c r="U2537" t="s">
        <v>5982</v>
      </c>
      <c r="V2537">
        <v>555169</v>
      </c>
    </row>
    <row r="2538" spans="19:22">
      <c r="S2538" t="str">
        <f>IF(ISNUMBER(SEARCH(ZAKL_DATA!$B$18,FU!$U2538)),U2538,"")</f>
        <v/>
      </c>
      <c r="T2538" t="str">
        <f t="array" ref="T2538">IFERROR(INDEX($S$3:$S$6255,SMALL(IF(ISNUMBER(SEARCH("",$S$3:$S$6255)),ROW($S$1:$S$6253),""),ROW(S2536))),"")</f>
        <v/>
      </c>
      <c r="U2538" t="s">
        <v>5982</v>
      </c>
      <c r="V2538">
        <v>555177</v>
      </c>
    </row>
    <row r="2539" spans="19:22">
      <c r="S2539" t="str">
        <f>IF(ISNUMBER(SEARCH(ZAKL_DATA!$B$18,FU!$U2539)),U2539,"")</f>
        <v/>
      </c>
      <c r="T2539" t="str">
        <f t="array" ref="T2539">IFERROR(INDEX($S$3:$S$6255,SMALL(IF(ISNUMBER(SEARCH("",$S$3:$S$6255)),ROW($S$1:$S$6253),""),ROW(S2537))),"")</f>
        <v/>
      </c>
      <c r="U2539" t="s">
        <v>5982</v>
      </c>
      <c r="V2539">
        <v>555185</v>
      </c>
    </row>
    <row r="2540" spans="19:22">
      <c r="S2540" t="str">
        <f>IF(ISNUMBER(SEARCH(ZAKL_DATA!$B$18,FU!$U2540)),U2540,"")</f>
        <v/>
      </c>
      <c r="T2540" t="str">
        <f t="array" ref="T2540">IFERROR(INDEX($S$3:$S$6255,SMALL(IF(ISNUMBER(SEARCH("",$S$3:$S$6255)),ROW($S$1:$S$6253),""),ROW(S2538))),"")</f>
        <v/>
      </c>
      <c r="U2540" t="s">
        <v>5982</v>
      </c>
      <c r="V2540">
        <v>555193</v>
      </c>
    </row>
    <row r="2541" spans="19:22">
      <c r="S2541" t="str">
        <f>IF(ISNUMBER(SEARCH(ZAKL_DATA!$B$18,FU!$U2541)),U2541,"")</f>
        <v/>
      </c>
      <c r="T2541" t="str">
        <f t="array" ref="T2541">IFERROR(INDEX($S$3:$S$6255,SMALL(IF(ISNUMBER(SEARCH("",$S$3:$S$6255)),ROW($S$1:$S$6253),""),ROW(S2539))),"")</f>
        <v/>
      </c>
      <c r="U2541" t="s">
        <v>5982</v>
      </c>
      <c r="V2541">
        <v>555207</v>
      </c>
    </row>
    <row r="2542" spans="19:22">
      <c r="S2542" t="str">
        <f>IF(ISNUMBER(SEARCH(ZAKL_DATA!$B$18,FU!$U2542)),U2542,"")</f>
        <v/>
      </c>
      <c r="T2542" t="str">
        <f t="array" ref="T2542">IFERROR(INDEX($S$3:$S$6255,SMALL(IF(ISNUMBER(SEARCH("",$S$3:$S$6255)),ROW($S$1:$S$6253),""),ROW(S2540))),"")</f>
        <v/>
      </c>
      <c r="U2542" t="s">
        <v>5983</v>
      </c>
      <c r="V2542">
        <v>555215</v>
      </c>
    </row>
    <row r="2543" spans="19:22">
      <c r="S2543" t="str">
        <f>IF(ISNUMBER(SEARCH(ZAKL_DATA!$B$18,FU!$U2543)),U2543,"")</f>
        <v/>
      </c>
      <c r="T2543" t="str">
        <f t="array" ref="T2543">IFERROR(INDEX($S$3:$S$6255,SMALL(IF(ISNUMBER(SEARCH("",$S$3:$S$6255)),ROW($S$1:$S$6253),""),ROW(S2541))),"")</f>
        <v/>
      </c>
      <c r="U2543" t="s">
        <v>5984</v>
      </c>
      <c r="V2543">
        <v>555223</v>
      </c>
    </row>
    <row r="2544" spans="19:22">
      <c r="S2544" t="str">
        <f>IF(ISNUMBER(SEARCH(ZAKL_DATA!$B$18,FU!$U2544)),U2544,"")</f>
        <v/>
      </c>
      <c r="T2544" t="str">
        <f t="array" ref="T2544">IFERROR(INDEX($S$3:$S$6255,SMALL(IF(ISNUMBER(SEARCH("",$S$3:$S$6255)),ROW($S$1:$S$6253),""),ROW(S2542))),"")</f>
        <v/>
      </c>
      <c r="U2544" t="s">
        <v>5985</v>
      </c>
      <c r="V2544">
        <v>555231</v>
      </c>
    </row>
    <row r="2545" spans="19:22">
      <c r="S2545" t="str">
        <f>IF(ISNUMBER(SEARCH(ZAKL_DATA!$B$18,FU!$U2545)),U2545,"")</f>
        <v/>
      </c>
      <c r="T2545" t="str">
        <f t="array" ref="T2545">IFERROR(INDEX($S$3:$S$6255,SMALL(IF(ISNUMBER(SEARCH("",$S$3:$S$6255)),ROW($S$1:$S$6253),""),ROW(S2543))),"")</f>
        <v/>
      </c>
      <c r="U2545" t="s">
        <v>5986</v>
      </c>
      <c r="V2545">
        <v>555240</v>
      </c>
    </row>
    <row r="2546" spans="19:22">
      <c r="S2546" t="str">
        <f>IF(ISNUMBER(SEARCH(ZAKL_DATA!$B$18,FU!$U2546)),U2546,"")</f>
        <v/>
      </c>
      <c r="T2546" t="str">
        <f t="array" ref="T2546">IFERROR(INDEX($S$3:$S$6255,SMALL(IF(ISNUMBER(SEARCH("",$S$3:$S$6255)),ROW($S$1:$S$6253),""),ROW(S2544))),"")</f>
        <v/>
      </c>
      <c r="U2546" t="s">
        <v>5987</v>
      </c>
      <c r="V2546">
        <v>555258</v>
      </c>
    </row>
    <row r="2547" spans="19:22">
      <c r="S2547" t="str">
        <f>IF(ISNUMBER(SEARCH(ZAKL_DATA!$B$18,FU!$U2547)),U2547,"")</f>
        <v/>
      </c>
      <c r="T2547" t="str">
        <f t="array" ref="T2547">IFERROR(INDEX($S$3:$S$6255,SMALL(IF(ISNUMBER(SEARCH("",$S$3:$S$6255)),ROW($S$1:$S$6253),""),ROW(S2545))),"")</f>
        <v/>
      </c>
      <c r="U2547" t="s">
        <v>5988</v>
      </c>
      <c r="V2547">
        <v>555266</v>
      </c>
    </row>
    <row r="2548" spans="19:22">
      <c r="S2548" t="str">
        <f>IF(ISNUMBER(SEARCH(ZAKL_DATA!$B$18,FU!$U2548)),U2548,"")</f>
        <v/>
      </c>
      <c r="T2548" t="str">
        <f t="array" ref="T2548">IFERROR(INDEX($S$3:$S$6255,SMALL(IF(ISNUMBER(SEARCH("",$S$3:$S$6255)),ROW($S$1:$S$6253),""),ROW(S2546))),"")</f>
        <v/>
      </c>
      <c r="U2548" t="s">
        <v>5989</v>
      </c>
      <c r="V2548">
        <v>555274</v>
      </c>
    </row>
    <row r="2549" spans="19:22">
      <c r="S2549" t="str">
        <f>IF(ISNUMBER(SEARCH(ZAKL_DATA!$B$18,FU!$U2549)),U2549,"")</f>
        <v/>
      </c>
      <c r="T2549" t="str">
        <f t="array" ref="T2549">IFERROR(INDEX($S$3:$S$6255,SMALL(IF(ISNUMBER(SEARCH("",$S$3:$S$6255)),ROW($S$1:$S$6253),""),ROW(S2547))),"")</f>
        <v/>
      </c>
      <c r="U2549" t="s">
        <v>5990</v>
      </c>
      <c r="V2549">
        <v>555282</v>
      </c>
    </row>
    <row r="2550" spans="19:22">
      <c r="S2550" t="str">
        <f>IF(ISNUMBER(SEARCH(ZAKL_DATA!$B$18,FU!$U2550)),U2550,"")</f>
        <v/>
      </c>
      <c r="T2550" t="str">
        <f t="array" ref="T2550">IFERROR(INDEX($S$3:$S$6255,SMALL(IF(ISNUMBER(SEARCH("",$S$3:$S$6255)),ROW($S$1:$S$6253),""),ROW(S2548))),"")</f>
        <v/>
      </c>
      <c r="U2550" t="s">
        <v>5991</v>
      </c>
      <c r="V2550">
        <v>555291</v>
      </c>
    </row>
    <row r="2551" spans="19:22">
      <c r="S2551" t="str">
        <f>IF(ISNUMBER(SEARCH(ZAKL_DATA!$B$18,FU!$U2551)),U2551,"")</f>
        <v/>
      </c>
      <c r="T2551" t="str">
        <f t="array" ref="T2551">IFERROR(INDEX($S$3:$S$6255,SMALL(IF(ISNUMBER(SEARCH("",$S$3:$S$6255)),ROW($S$1:$S$6253),""),ROW(S2549))),"")</f>
        <v/>
      </c>
      <c r="U2551" t="s">
        <v>5992</v>
      </c>
      <c r="V2551">
        <v>555304</v>
      </c>
    </row>
    <row r="2552" spans="19:22">
      <c r="S2552" t="str">
        <f>IF(ISNUMBER(SEARCH(ZAKL_DATA!$B$18,FU!$U2552)),U2552,"")</f>
        <v/>
      </c>
      <c r="T2552" t="str">
        <f t="array" ref="T2552">IFERROR(INDEX($S$3:$S$6255,SMALL(IF(ISNUMBER(SEARCH("",$S$3:$S$6255)),ROW($S$1:$S$6253),""),ROW(S2550))),"")</f>
        <v/>
      </c>
      <c r="U2552" t="s">
        <v>5993</v>
      </c>
      <c r="V2552">
        <v>555312</v>
      </c>
    </row>
    <row r="2553" spans="19:22">
      <c r="S2553" t="str">
        <f>IF(ISNUMBER(SEARCH(ZAKL_DATA!$B$18,FU!$U2553)),U2553,"")</f>
        <v/>
      </c>
      <c r="T2553" t="str">
        <f t="array" ref="T2553">IFERROR(INDEX($S$3:$S$6255,SMALL(IF(ISNUMBER(SEARCH("",$S$3:$S$6255)),ROW($S$1:$S$6253),""),ROW(S2551))),"")</f>
        <v/>
      </c>
      <c r="U2553" t="s">
        <v>5994</v>
      </c>
      <c r="V2553">
        <v>555347</v>
      </c>
    </row>
    <row r="2554" spans="19:22">
      <c r="S2554" t="str">
        <f>IF(ISNUMBER(SEARCH(ZAKL_DATA!$B$18,FU!$U2554)),U2554,"")</f>
        <v/>
      </c>
      <c r="T2554" t="str">
        <f t="array" ref="T2554">IFERROR(INDEX($S$3:$S$6255,SMALL(IF(ISNUMBER(SEARCH("",$S$3:$S$6255)),ROW($S$1:$S$6253),""),ROW(S2552))),"")</f>
        <v/>
      </c>
      <c r="U2554" t="s">
        <v>5995</v>
      </c>
      <c r="V2554">
        <v>555363</v>
      </c>
    </row>
    <row r="2555" spans="19:22">
      <c r="S2555" t="str">
        <f>IF(ISNUMBER(SEARCH(ZAKL_DATA!$B$18,FU!$U2555)),U2555,"")</f>
        <v/>
      </c>
      <c r="T2555" t="str">
        <f t="array" ref="T2555">IFERROR(INDEX($S$3:$S$6255,SMALL(IF(ISNUMBER(SEARCH("",$S$3:$S$6255)),ROW($S$1:$S$6253),""),ROW(S2553))),"")</f>
        <v/>
      </c>
      <c r="U2555" t="s">
        <v>5996</v>
      </c>
      <c r="V2555">
        <v>555380</v>
      </c>
    </row>
    <row r="2556" spans="19:22">
      <c r="S2556" t="str">
        <f>IF(ISNUMBER(SEARCH(ZAKL_DATA!$B$18,FU!$U2556)),U2556,"")</f>
        <v/>
      </c>
      <c r="T2556" t="str">
        <f t="array" ref="T2556">IFERROR(INDEX($S$3:$S$6255,SMALL(IF(ISNUMBER(SEARCH("",$S$3:$S$6255)),ROW($S$1:$S$6253),""),ROW(S2554))),"")</f>
        <v/>
      </c>
      <c r="U2556" t="s">
        <v>5997</v>
      </c>
      <c r="V2556">
        <v>555398</v>
      </c>
    </row>
    <row r="2557" spans="19:22">
      <c r="S2557" t="str">
        <f>IF(ISNUMBER(SEARCH(ZAKL_DATA!$B$18,FU!$U2557)),U2557,"")</f>
        <v/>
      </c>
      <c r="T2557" t="str">
        <f t="array" ref="T2557">IFERROR(INDEX($S$3:$S$6255,SMALL(IF(ISNUMBER(SEARCH("",$S$3:$S$6255)),ROW($S$1:$S$6253),""),ROW(S2555))),"")</f>
        <v/>
      </c>
      <c r="U2557" t="s">
        <v>5998</v>
      </c>
      <c r="V2557">
        <v>555428</v>
      </c>
    </row>
    <row r="2558" spans="19:22">
      <c r="S2558" t="str">
        <f>IF(ISNUMBER(SEARCH(ZAKL_DATA!$B$18,FU!$U2558)),U2558,"")</f>
        <v/>
      </c>
      <c r="T2558" t="str">
        <f t="array" ref="T2558">IFERROR(INDEX($S$3:$S$6255,SMALL(IF(ISNUMBER(SEARCH("",$S$3:$S$6255)),ROW($S$1:$S$6253),""),ROW(S2556))),"")</f>
        <v/>
      </c>
      <c r="U2558" t="s">
        <v>5998</v>
      </c>
      <c r="V2558">
        <v>555444</v>
      </c>
    </row>
    <row r="2559" spans="19:22">
      <c r="S2559" t="str">
        <f>IF(ISNUMBER(SEARCH(ZAKL_DATA!$B$18,FU!$U2559)),U2559,"")</f>
        <v/>
      </c>
      <c r="T2559" t="str">
        <f t="array" ref="T2559">IFERROR(INDEX($S$3:$S$6255,SMALL(IF(ISNUMBER(SEARCH("",$S$3:$S$6255)),ROW($S$1:$S$6253),""),ROW(S2557))),"")</f>
        <v/>
      </c>
      <c r="U2559" t="s">
        <v>5998</v>
      </c>
      <c r="V2559">
        <v>555452</v>
      </c>
    </row>
    <row r="2560" spans="19:22">
      <c r="S2560" t="str">
        <f>IF(ISNUMBER(SEARCH(ZAKL_DATA!$B$18,FU!$U2560)),U2560,"")</f>
        <v/>
      </c>
      <c r="T2560" t="str">
        <f t="array" ref="T2560">IFERROR(INDEX($S$3:$S$6255,SMALL(IF(ISNUMBER(SEARCH("",$S$3:$S$6255)),ROW($S$1:$S$6253),""),ROW(S2558))),"")</f>
        <v/>
      </c>
      <c r="U2560" t="s">
        <v>5998</v>
      </c>
      <c r="V2560">
        <v>555479</v>
      </c>
    </row>
    <row r="2561" spans="19:22">
      <c r="S2561" t="str">
        <f>IF(ISNUMBER(SEARCH(ZAKL_DATA!$B$18,FU!$U2561)),U2561,"")</f>
        <v/>
      </c>
      <c r="T2561" t="str">
        <f t="array" ref="T2561">IFERROR(INDEX($S$3:$S$6255,SMALL(IF(ISNUMBER(SEARCH("",$S$3:$S$6255)),ROW($S$1:$S$6253),""),ROW(S2559))),"")</f>
        <v/>
      </c>
      <c r="U2561" t="s">
        <v>5999</v>
      </c>
      <c r="V2561">
        <v>555525</v>
      </c>
    </row>
    <row r="2562" spans="19:22">
      <c r="S2562" t="str">
        <f>IF(ISNUMBER(SEARCH(ZAKL_DATA!$B$18,FU!$U2562)),U2562,"")</f>
        <v/>
      </c>
      <c r="T2562" t="str">
        <f t="array" ref="T2562">IFERROR(INDEX($S$3:$S$6255,SMALL(IF(ISNUMBER(SEARCH("",$S$3:$S$6255)),ROW($S$1:$S$6253),""),ROW(S2560))),"")</f>
        <v/>
      </c>
      <c r="U2562" t="s">
        <v>6000</v>
      </c>
      <c r="V2562">
        <v>555533</v>
      </c>
    </row>
    <row r="2563" spans="19:22">
      <c r="S2563" t="str">
        <f>IF(ISNUMBER(SEARCH(ZAKL_DATA!$B$18,FU!$U2563)),U2563,"")</f>
        <v/>
      </c>
      <c r="T2563" t="str">
        <f t="array" ref="T2563">IFERROR(INDEX($S$3:$S$6255,SMALL(IF(ISNUMBER(SEARCH("",$S$3:$S$6255)),ROW($S$1:$S$6253),""),ROW(S2561))),"")</f>
        <v/>
      </c>
      <c r="U2563" t="s">
        <v>6001</v>
      </c>
      <c r="V2563">
        <v>555550</v>
      </c>
    </row>
    <row r="2564" spans="19:22">
      <c r="S2564" t="str">
        <f>IF(ISNUMBER(SEARCH(ZAKL_DATA!$B$18,FU!$U2564)),U2564,"")</f>
        <v/>
      </c>
      <c r="T2564" t="str">
        <f t="array" ref="T2564">IFERROR(INDEX($S$3:$S$6255,SMALL(IF(ISNUMBER(SEARCH("",$S$3:$S$6255)),ROW($S$1:$S$6253),""),ROW(S2562))),"")</f>
        <v/>
      </c>
      <c r="U2564" t="s">
        <v>6002</v>
      </c>
      <c r="V2564">
        <v>555584</v>
      </c>
    </row>
    <row r="2565" spans="19:22">
      <c r="S2565" t="str">
        <f>IF(ISNUMBER(SEARCH(ZAKL_DATA!$B$18,FU!$U2565)),U2565,"")</f>
        <v/>
      </c>
      <c r="T2565" t="str">
        <f t="array" ref="T2565">IFERROR(INDEX($S$3:$S$6255,SMALL(IF(ISNUMBER(SEARCH("",$S$3:$S$6255)),ROW($S$1:$S$6253),""),ROW(S2563))),"")</f>
        <v/>
      </c>
      <c r="U2565" t="s">
        <v>6002</v>
      </c>
      <c r="V2565">
        <v>555592</v>
      </c>
    </row>
    <row r="2566" spans="19:22">
      <c r="S2566" t="str">
        <f>IF(ISNUMBER(SEARCH(ZAKL_DATA!$B$18,FU!$U2566)),U2566,"")</f>
        <v/>
      </c>
      <c r="T2566" t="str">
        <f t="array" ref="T2566">IFERROR(INDEX($S$3:$S$6255,SMALL(IF(ISNUMBER(SEARCH("",$S$3:$S$6255)),ROW($S$1:$S$6253),""),ROW(S2564))),"")</f>
        <v/>
      </c>
      <c r="U2566" t="s">
        <v>6003</v>
      </c>
      <c r="V2566">
        <v>555614</v>
      </c>
    </row>
    <row r="2567" spans="19:22">
      <c r="S2567" t="str">
        <f>IF(ISNUMBER(SEARCH(ZAKL_DATA!$B$18,FU!$U2567)),U2567,"")</f>
        <v/>
      </c>
      <c r="T2567" t="str">
        <f t="array" ref="T2567">IFERROR(INDEX($S$3:$S$6255,SMALL(IF(ISNUMBER(SEARCH("",$S$3:$S$6255)),ROW($S$1:$S$6253),""),ROW(S2565))),"")</f>
        <v/>
      </c>
      <c r="U2567" t="s">
        <v>6004</v>
      </c>
      <c r="V2567">
        <v>555622</v>
      </c>
    </row>
    <row r="2568" spans="19:22">
      <c r="S2568" t="str">
        <f>IF(ISNUMBER(SEARCH(ZAKL_DATA!$B$18,FU!$U2568)),U2568,"")</f>
        <v/>
      </c>
      <c r="T2568" t="str">
        <f t="array" ref="T2568">IFERROR(INDEX($S$3:$S$6255,SMALL(IF(ISNUMBER(SEARCH("",$S$3:$S$6255)),ROW($S$1:$S$6253),""),ROW(S2566))),"")</f>
        <v/>
      </c>
      <c r="U2568" t="s">
        <v>6005</v>
      </c>
      <c r="V2568">
        <v>555631</v>
      </c>
    </row>
    <row r="2569" spans="19:22">
      <c r="S2569" t="str">
        <f>IF(ISNUMBER(SEARCH(ZAKL_DATA!$B$18,FU!$U2569)),U2569,"")</f>
        <v/>
      </c>
      <c r="T2569" t="str">
        <f t="array" ref="T2569">IFERROR(INDEX($S$3:$S$6255,SMALL(IF(ISNUMBER(SEARCH("",$S$3:$S$6255)),ROW($S$1:$S$6253),""),ROW(S2567))),"")</f>
        <v/>
      </c>
      <c r="U2569" t="s">
        <v>6005</v>
      </c>
      <c r="V2569">
        <v>555657</v>
      </c>
    </row>
    <row r="2570" spans="19:22">
      <c r="S2570" t="str">
        <f>IF(ISNUMBER(SEARCH(ZAKL_DATA!$B$18,FU!$U2570)),U2570,"")</f>
        <v/>
      </c>
      <c r="T2570" t="str">
        <f t="array" ref="T2570">IFERROR(INDEX($S$3:$S$6255,SMALL(IF(ISNUMBER(SEARCH("",$S$3:$S$6255)),ROW($S$1:$S$6253),""),ROW(S2568))),"")</f>
        <v/>
      </c>
      <c r="U2570" t="s">
        <v>6006</v>
      </c>
      <c r="V2570">
        <v>555681</v>
      </c>
    </row>
    <row r="2571" spans="19:22">
      <c r="S2571" t="str">
        <f>IF(ISNUMBER(SEARCH(ZAKL_DATA!$B$18,FU!$U2571)),U2571,"")</f>
        <v/>
      </c>
      <c r="T2571" t="str">
        <f t="array" ref="T2571">IFERROR(INDEX($S$3:$S$6255,SMALL(IF(ISNUMBER(SEARCH("",$S$3:$S$6255)),ROW($S$1:$S$6253),""),ROW(S2569))),"")</f>
        <v/>
      </c>
      <c r="U2571" t="s">
        <v>6007</v>
      </c>
      <c r="V2571">
        <v>555690</v>
      </c>
    </row>
    <row r="2572" spans="19:22">
      <c r="S2572" t="str">
        <f>IF(ISNUMBER(SEARCH(ZAKL_DATA!$B$18,FU!$U2572)),U2572,"")</f>
        <v/>
      </c>
      <c r="T2572" t="str">
        <f t="array" ref="T2572">IFERROR(INDEX($S$3:$S$6255,SMALL(IF(ISNUMBER(SEARCH("",$S$3:$S$6255)),ROW($S$1:$S$6253),""),ROW(S2570))),"")</f>
        <v/>
      </c>
      <c r="U2572" t="s">
        <v>6008</v>
      </c>
      <c r="V2572">
        <v>555703</v>
      </c>
    </row>
    <row r="2573" spans="19:22">
      <c r="S2573" t="str">
        <f>IF(ISNUMBER(SEARCH(ZAKL_DATA!$B$18,FU!$U2573)),U2573,"")</f>
        <v/>
      </c>
      <c r="T2573" t="str">
        <f t="array" ref="T2573">IFERROR(INDEX($S$3:$S$6255,SMALL(IF(ISNUMBER(SEARCH("",$S$3:$S$6255)),ROW($S$1:$S$6253),""),ROW(S2571))),"")</f>
        <v/>
      </c>
      <c r="U2573" t="s">
        <v>6009</v>
      </c>
      <c r="V2573">
        <v>555711</v>
      </c>
    </row>
    <row r="2574" spans="19:22">
      <c r="S2574" t="str">
        <f>IF(ISNUMBER(SEARCH(ZAKL_DATA!$B$18,FU!$U2574)),U2574,"")</f>
        <v/>
      </c>
      <c r="T2574" t="str">
        <f t="array" ref="T2574">IFERROR(INDEX($S$3:$S$6255,SMALL(IF(ISNUMBER(SEARCH("",$S$3:$S$6255)),ROW($S$1:$S$6253),""),ROW(S2572))),"")</f>
        <v/>
      </c>
      <c r="U2574" t="s">
        <v>6009</v>
      </c>
      <c r="V2574">
        <v>555738</v>
      </c>
    </row>
    <row r="2575" spans="19:22">
      <c r="S2575" t="str">
        <f>IF(ISNUMBER(SEARCH(ZAKL_DATA!$B$18,FU!$U2575)),U2575,"")</f>
        <v/>
      </c>
      <c r="T2575" t="str">
        <f t="array" ref="T2575">IFERROR(INDEX($S$3:$S$6255,SMALL(IF(ISNUMBER(SEARCH("",$S$3:$S$6255)),ROW($S$1:$S$6253),""),ROW(S2573))),"")</f>
        <v/>
      </c>
      <c r="U2575" t="s">
        <v>6010</v>
      </c>
      <c r="V2575">
        <v>555762</v>
      </c>
    </row>
    <row r="2576" spans="19:22">
      <c r="S2576" t="str">
        <f>IF(ISNUMBER(SEARCH(ZAKL_DATA!$B$18,FU!$U2576)),U2576,"")</f>
        <v/>
      </c>
      <c r="T2576" t="str">
        <f t="array" ref="T2576">IFERROR(INDEX($S$3:$S$6255,SMALL(IF(ISNUMBER(SEARCH("",$S$3:$S$6255)),ROW($S$1:$S$6253),""),ROW(S2574))),"")</f>
        <v/>
      </c>
      <c r="U2576" t="s">
        <v>6011</v>
      </c>
      <c r="V2576">
        <v>555771</v>
      </c>
    </row>
    <row r="2577" spans="19:22">
      <c r="S2577" t="str">
        <f>IF(ISNUMBER(SEARCH(ZAKL_DATA!$B$18,FU!$U2577)),U2577,"")</f>
        <v/>
      </c>
      <c r="T2577" t="str">
        <f t="array" ref="T2577">IFERROR(INDEX($S$3:$S$6255,SMALL(IF(ISNUMBER(SEARCH("",$S$3:$S$6255)),ROW($S$1:$S$6253),""),ROW(S2575))),"")</f>
        <v/>
      </c>
      <c r="U2577" t="s">
        <v>6012</v>
      </c>
      <c r="V2577">
        <v>555797</v>
      </c>
    </row>
    <row r="2578" spans="19:22">
      <c r="S2578" t="str">
        <f>IF(ISNUMBER(SEARCH(ZAKL_DATA!$B$18,FU!$U2578)),U2578,"")</f>
        <v/>
      </c>
      <c r="T2578" t="str">
        <f t="array" ref="T2578">IFERROR(INDEX($S$3:$S$6255,SMALL(IF(ISNUMBER(SEARCH("",$S$3:$S$6255)),ROW($S$1:$S$6253),""),ROW(S2576))),"")</f>
        <v/>
      </c>
      <c r="U2578" t="s">
        <v>6013</v>
      </c>
      <c r="V2578">
        <v>555801</v>
      </c>
    </row>
    <row r="2579" spans="19:22">
      <c r="S2579" t="str">
        <f>IF(ISNUMBER(SEARCH(ZAKL_DATA!$B$18,FU!$U2579)),U2579,"")</f>
        <v/>
      </c>
      <c r="T2579" t="str">
        <f t="array" ref="T2579">IFERROR(INDEX($S$3:$S$6255,SMALL(IF(ISNUMBER(SEARCH("",$S$3:$S$6255)),ROW($S$1:$S$6253),""),ROW(S2577))),"")</f>
        <v/>
      </c>
      <c r="U2579" t="s">
        <v>6014</v>
      </c>
      <c r="V2579">
        <v>555835</v>
      </c>
    </row>
    <row r="2580" spans="19:22">
      <c r="S2580" t="str">
        <f>IF(ISNUMBER(SEARCH(ZAKL_DATA!$B$18,FU!$U2580)),U2580,"")</f>
        <v/>
      </c>
      <c r="T2580" t="str">
        <f t="array" ref="T2580">IFERROR(INDEX($S$3:$S$6255,SMALL(IF(ISNUMBER(SEARCH("",$S$3:$S$6255)),ROW($S$1:$S$6253),""),ROW(S2578))),"")</f>
        <v/>
      </c>
      <c r="U2580" t="s">
        <v>6015</v>
      </c>
      <c r="V2580">
        <v>555894</v>
      </c>
    </row>
    <row r="2581" spans="19:22">
      <c r="S2581" t="str">
        <f>IF(ISNUMBER(SEARCH(ZAKL_DATA!$B$18,FU!$U2581)),U2581,"")</f>
        <v/>
      </c>
      <c r="T2581" t="str">
        <f t="array" ref="T2581">IFERROR(INDEX($S$3:$S$6255,SMALL(IF(ISNUMBER(SEARCH("",$S$3:$S$6255)),ROW($S$1:$S$6253),""),ROW(S2579))),"")</f>
        <v/>
      </c>
      <c r="U2581" t="s">
        <v>6016</v>
      </c>
      <c r="V2581">
        <v>555941</v>
      </c>
    </row>
    <row r="2582" spans="19:22">
      <c r="S2582" t="str">
        <f>IF(ISNUMBER(SEARCH(ZAKL_DATA!$B$18,FU!$U2582)),U2582,"")</f>
        <v/>
      </c>
      <c r="T2582" t="str">
        <f t="array" ref="T2582">IFERROR(INDEX($S$3:$S$6255,SMALL(IF(ISNUMBER(SEARCH("",$S$3:$S$6255)),ROW($S$1:$S$6253),""),ROW(S2580))),"")</f>
        <v/>
      </c>
      <c r="U2582" t="s">
        <v>6017</v>
      </c>
      <c r="V2582">
        <v>556041</v>
      </c>
    </row>
    <row r="2583" spans="19:22">
      <c r="S2583" t="str">
        <f>IF(ISNUMBER(SEARCH(ZAKL_DATA!$B$18,FU!$U2583)),U2583,"")</f>
        <v/>
      </c>
      <c r="T2583" t="str">
        <f t="array" ref="T2583">IFERROR(INDEX($S$3:$S$6255,SMALL(IF(ISNUMBER(SEARCH("",$S$3:$S$6255)),ROW($S$1:$S$6253),""),ROW(S2581))),"")</f>
        <v/>
      </c>
      <c r="U2583" t="s">
        <v>6017</v>
      </c>
      <c r="V2583">
        <v>556068</v>
      </c>
    </row>
    <row r="2584" spans="19:22">
      <c r="S2584" t="str">
        <f>IF(ISNUMBER(SEARCH(ZAKL_DATA!$B$18,FU!$U2584)),U2584,"")</f>
        <v/>
      </c>
      <c r="T2584" t="str">
        <f t="array" ref="T2584">IFERROR(INDEX($S$3:$S$6255,SMALL(IF(ISNUMBER(SEARCH("",$S$3:$S$6255)),ROW($S$1:$S$6253),""),ROW(S2582))),"")</f>
        <v/>
      </c>
      <c r="U2584" t="s">
        <v>6018</v>
      </c>
      <c r="V2584">
        <v>556076</v>
      </c>
    </row>
    <row r="2585" spans="19:22">
      <c r="S2585" t="str">
        <f>IF(ISNUMBER(SEARCH(ZAKL_DATA!$B$18,FU!$U2585)),U2585,"")</f>
        <v/>
      </c>
      <c r="T2585" t="str">
        <f t="array" ref="T2585">IFERROR(INDEX($S$3:$S$6255,SMALL(IF(ISNUMBER(SEARCH("",$S$3:$S$6255)),ROW($S$1:$S$6253),""),ROW(S2583))),"")</f>
        <v/>
      </c>
      <c r="U2585" t="s">
        <v>6019</v>
      </c>
      <c r="V2585">
        <v>556084</v>
      </c>
    </row>
    <row r="2586" spans="19:22">
      <c r="S2586" t="str">
        <f>IF(ISNUMBER(SEARCH(ZAKL_DATA!$B$18,FU!$U2586)),U2586,"")</f>
        <v/>
      </c>
      <c r="T2586" t="str">
        <f t="array" ref="T2586">IFERROR(INDEX($S$3:$S$6255,SMALL(IF(ISNUMBER(SEARCH("",$S$3:$S$6255)),ROW($S$1:$S$6253),""),ROW(S2584))),"")</f>
        <v/>
      </c>
      <c r="U2586" t="s">
        <v>6020</v>
      </c>
      <c r="V2586">
        <v>556106</v>
      </c>
    </row>
    <row r="2587" spans="19:22">
      <c r="S2587" t="str">
        <f>IF(ISNUMBER(SEARCH(ZAKL_DATA!$B$18,FU!$U2587)),U2587,"")</f>
        <v/>
      </c>
      <c r="T2587" t="str">
        <f t="array" ref="T2587">IFERROR(INDEX($S$3:$S$6255,SMALL(IF(ISNUMBER(SEARCH("",$S$3:$S$6255)),ROW($S$1:$S$6253),""),ROW(S2585))),"")</f>
        <v/>
      </c>
      <c r="U2587" t="s">
        <v>6021</v>
      </c>
      <c r="V2587">
        <v>556181</v>
      </c>
    </row>
    <row r="2588" spans="19:22">
      <c r="S2588" t="str">
        <f>IF(ISNUMBER(SEARCH(ZAKL_DATA!$B$18,FU!$U2588)),U2588,"")</f>
        <v/>
      </c>
      <c r="T2588" t="str">
        <f t="array" ref="T2588">IFERROR(INDEX($S$3:$S$6255,SMALL(IF(ISNUMBER(SEARCH("",$S$3:$S$6255)),ROW($S$1:$S$6253),""),ROW(S2586))),"")</f>
        <v/>
      </c>
      <c r="U2588" t="s">
        <v>6022</v>
      </c>
      <c r="V2588">
        <v>556203</v>
      </c>
    </row>
    <row r="2589" spans="19:22">
      <c r="S2589" t="str">
        <f>IF(ISNUMBER(SEARCH(ZAKL_DATA!$B$18,FU!$U2589)),U2589,"")</f>
        <v/>
      </c>
      <c r="T2589" t="str">
        <f t="array" ref="T2589">IFERROR(INDEX($S$3:$S$6255,SMALL(IF(ISNUMBER(SEARCH("",$S$3:$S$6255)),ROW($S$1:$S$6253),""),ROW(S2587))),"")</f>
        <v/>
      </c>
      <c r="U2589" t="s">
        <v>6022</v>
      </c>
      <c r="V2589">
        <v>556254</v>
      </c>
    </row>
    <row r="2590" spans="19:22">
      <c r="S2590" t="str">
        <f>IF(ISNUMBER(SEARCH(ZAKL_DATA!$B$18,FU!$U2590)),U2590,"")</f>
        <v/>
      </c>
      <c r="T2590" t="str">
        <f t="array" ref="T2590">IFERROR(INDEX($S$3:$S$6255,SMALL(IF(ISNUMBER(SEARCH("",$S$3:$S$6255)),ROW($S$1:$S$6253),""),ROW(S2588))),"")</f>
        <v/>
      </c>
      <c r="U2590" t="s">
        <v>6022</v>
      </c>
      <c r="V2590">
        <v>556301</v>
      </c>
    </row>
    <row r="2591" spans="19:22">
      <c r="S2591" t="str">
        <f>IF(ISNUMBER(SEARCH(ZAKL_DATA!$B$18,FU!$U2591)),U2591,"")</f>
        <v/>
      </c>
      <c r="T2591" t="str">
        <f t="array" ref="T2591">IFERROR(INDEX($S$3:$S$6255,SMALL(IF(ISNUMBER(SEARCH("",$S$3:$S$6255)),ROW($S$1:$S$6253),""),ROW(S2589))),"")</f>
        <v/>
      </c>
      <c r="U2591" t="s">
        <v>6022</v>
      </c>
      <c r="V2591">
        <v>556319</v>
      </c>
    </row>
    <row r="2592" spans="19:22">
      <c r="S2592" t="str">
        <f>IF(ISNUMBER(SEARCH(ZAKL_DATA!$B$18,FU!$U2592)),U2592,"")</f>
        <v/>
      </c>
      <c r="T2592" t="str">
        <f t="array" ref="T2592">IFERROR(INDEX($S$3:$S$6255,SMALL(IF(ISNUMBER(SEARCH("",$S$3:$S$6255)),ROW($S$1:$S$6253),""),ROW(S2590))),"")</f>
        <v/>
      </c>
      <c r="U2592" t="s">
        <v>6023</v>
      </c>
      <c r="V2592">
        <v>556335</v>
      </c>
    </row>
    <row r="2593" spans="19:22">
      <c r="S2593" t="str">
        <f>IF(ISNUMBER(SEARCH(ZAKL_DATA!$B$18,FU!$U2593)),U2593,"")</f>
        <v/>
      </c>
      <c r="T2593" t="str">
        <f t="array" ref="T2593">IFERROR(INDEX($S$3:$S$6255,SMALL(IF(ISNUMBER(SEARCH("",$S$3:$S$6255)),ROW($S$1:$S$6253),""),ROW(S2591))),"")</f>
        <v/>
      </c>
      <c r="U2593" t="s">
        <v>6024</v>
      </c>
      <c r="V2593">
        <v>556343</v>
      </c>
    </row>
    <row r="2594" spans="19:22">
      <c r="S2594" t="str">
        <f>IF(ISNUMBER(SEARCH(ZAKL_DATA!$B$18,FU!$U2594)),U2594,"")</f>
        <v/>
      </c>
      <c r="T2594" t="str">
        <f t="array" ref="T2594">IFERROR(INDEX($S$3:$S$6255,SMALL(IF(ISNUMBER(SEARCH("",$S$3:$S$6255)),ROW($S$1:$S$6253),""),ROW(S2592))),"")</f>
        <v/>
      </c>
      <c r="U2594" t="s">
        <v>6025</v>
      </c>
      <c r="V2594">
        <v>556378</v>
      </c>
    </row>
    <row r="2595" spans="19:22">
      <c r="S2595" t="str">
        <f>IF(ISNUMBER(SEARCH(ZAKL_DATA!$B$18,FU!$U2595)),U2595,"")</f>
        <v/>
      </c>
      <c r="T2595" t="str">
        <f t="array" ref="T2595">IFERROR(INDEX($S$3:$S$6255,SMALL(IF(ISNUMBER(SEARCH("",$S$3:$S$6255)),ROW($S$1:$S$6253),""),ROW(S2593))),"")</f>
        <v/>
      </c>
      <c r="U2595" t="s">
        <v>6026</v>
      </c>
      <c r="V2595">
        <v>556386</v>
      </c>
    </row>
    <row r="2596" spans="19:22">
      <c r="S2596" t="str">
        <f>IF(ISNUMBER(SEARCH(ZAKL_DATA!$B$18,FU!$U2596)),U2596,"")</f>
        <v/>
      </c>
      <c r="T2596" t="str">
        <f t="array" ref="T2596">IFERROR(INDEX($S$3:$S$6255,SMALL(IF(ISNUMBER(SEARCH("",$S$3:$S$6255)),ROW($S$1:$S$6253),""),ROW(S2594))),"")</f>
        <v/>
      </c>
      <c r="U2596" t="s">
        <v>6027</v>
      </c>
      <c r="V2596">
        <v>556394</v>
      </c>
    </row>
    <row r="2597" spans="19:22">
      <c r="S2597" t="str">
        <f>IF(ISNUMBER(SEARCH(ZAKL_DATA!$B$18,FU!$U2597)),U2597,"")</f>
        <v/>
      </c>
      <c r="T2597" t="str">
        <f t="array" ref="T2597">IFERROR(INDEX($S$3:$S$6255,SMALL(IF(ISNUMBER(SEARCH("",$S$3:$S$6255)),ROW($S$1:$S$6253),""),ROW(S2595))),"")</f>
        <v/>
      </c>
      <c r="U2597" t="s">
        <v>6028</v>
      </c>
      <c r="V2597">
        <v>556432</v>
      </c>
    </row>
    <row r="2598" spans="19:22">
      <c r="S2598" t="str">
        <f>IF(ISNUMBER(SEARCH(ZAKL_DATA!$B$18,FU!$U2598)),U2598,"")</f>
        <v/>
      </c>
      <c r="T2598" t="str">
        <f t="array" ref="T2598">IFERROR(INDEX($S$3:$S$6255,SMALL(IF(ISNUMBER(SEARCH("",$S$3:$S$6255)),ROW($S$1:$S$6253),""),ROW(S2596))),"")</f>
        <v/>
      </c>
      <c r="U2598" t="s">
        <v>6029</v>
      </c>
      <c r="V2598">
        <v>556467</v>
      </c>
    </row>
    <row r="2599" spans="19:22">
      <c r="S2599" t="str">
        <f>IF(ISNUMBER(SEARCH(ZAKL_DATA!$B$18,FU!$U2599)),U2599,"")</f>
        <v/>
      </c>
      <c r="T2599" t="str">
        <f t="array" ref="T2599">IFERROR(INDEX($S$3:$S$6255,SMALL(IF(ISNUMBER(SEARCH("",$S$3:$S$6255)),ROW($S$1:$S$6253),""),ROW(S2597))),"")</f>
        <v/>
      </c>
      <c r="U2599" t="s">
        <v>6030</v>
      </c>
      <c r="V2599">
        <v>556505</v>
      </c>
    </row>
    <row r="2600" spans="19:22">
      <c r="S2600" t="str">
        <f>IF(ISNUMBER(SEARCH(ZAKL_DATA!$B$18,FU!$U2600)),U2600,"")</f>
        <v/>
      </c>
      <c r="T2600" t="str">
        <f t="array" ref="T2600">IFERROR(INDEX($S$3:$S$6255,SMALL(IF(ISNUMBER(SEARCH("",$S$3:$S$6255)),ROW($S$1:$S$6253),""),ROW(S2598))),"")</f>
        <v/>
      </c>
      <c r="U2600" t="s">
        <v>6031</v>
      </c>
      <c r="V2600">
        <v>556629</v>
      </c>
    </row>
    <row r="2601" spans="19:22">
      <c r="S2601" t="str">
        <f>IF(ISNUMBER(SEARCH(ZAKL_DATA!$B$18,FU!$U2601)),U2601,"")</f>
        <v/>
      </c>
      <c r="T2601" t="str">
        <f t="array" ref="T2601">IFERROR(INDEX($S$3:$S$6255,SMALL(IF(ISNUMBER(SEARCH("",$S$3:$S$6255)),ROW($S$1:$S$6253),""),ROW(S2599))),"")</f>
        <v/>
      </c>
      <c r="U2601" t="s">
        <v>6032</v>
      </c>
      <c r="V2601">
        <v>556637</v>
      </c>
    </row>
    <row r="2602" spans="19:22">
      <c r="S2602" t="str">
        <f>IF(ISNUMBER(SEARCH(ZAKL_DATA!$B$18,FU!$U2602)),U2602,"")</f>
        <v/>
      </c>
      <c r="T2602" t="str">
        <f t="array" ref="T2602">IFERROR(INDEX($S$3:$S$6255,SMALL(IF(ISNUMBER(SEARCH("",$S$3:$S$6255)),ROW($S$1:$S$6253),""),ROW(S2600))),"")</f>
        <v/>
      </c>
      <c r="U2602" t="s">
        <v>6033</v>
      </c>
      <c r="V2602">
        <v>556718</v>
      </c>
    </row>
    <row r="2603" spans="19:22">
      <c r="S2603" t="str">
        <f>IF(ISNUMBER(SEARCH(ZAKL_DATA!$B$18,FU!$U2603)),U2603,"")</f>
        <v/>
      </c>
      <c r="T2603" t="str">
        <f t="array" ref="T2603">IFERROR(INDEX($S$3:$S$6255,SMALL(IF(ISNUMBER(SEARCH("",$S$3:$S$6255)),ROW($S$1:$S$6253),""),ROW(S2601))),"")</f>
        <v/>
      </c>
      <c r="U2603" t="s">
        <v>6033</v>
      </c>
      <c r="V2603">
        <v>556726</v>
      </c>
    </row>
    <row r="2604" spans="19:22">
      <c r="S2604" t="str">
        <f>IF(ISNUMBER(SEARCH(ZAKL_DATA!$B$18,FU!$U2604)),U2604,"")</f>
        <v/>
      </c>
      <c r="T2604" t="str">
        <f t="array" ref="T2604">IFERROR(INDEX($S$3:$S$6255,SMALL(IF(ISNUMBER(SEARCH("",$S$3:$S$6255)),ROW($S$1:$S$6253),""),ROW(S2602))),"")</f>
        <v/>
      </c>
      <c r="U2604" t="s">
        <v>6033</v>
      </c>
      <c r="V2604">
        <v>556734</v>
      </c>
    </row>
    <row r="2605" spans="19:22">
      <c r="S2605" t="str">
        <f>IF(ISNUMBER(SEARCH(ZAKL_DATA!$B$18,FU!$U2605)),U2605,"")</f>
        <v/>
      </c>
      <c r="T2605" t="str">
        <f t="array" ref="T2605">IFERROR(INDEX($S$3:$S$6255,SMALL(IF(ISNUMBER(SEARCH("",$S$3:$S$6255)),ROW($S$1:$S$6253),""),ROW(S2603))),"")</f>
        <v/>
      </c>
      <c r="U2605" t="s">
        <v>6033</v>
      </c>
      <c r="V2605">
        <v>556751</v>
      </c>
    </row>
    <row r="2606" spans="19:22">
      <c r="S2606" t="str">
        <f>IF(ISNUMBER(SEARCH(ZAKL_DATA!$B$18,FU!$U2606)),U2606,"")</f>
        <v/>
      </c>
      <c r="T2606" t="str">
        <f t="array" ref="T2606">IFERROR(INDEX($S$3:$S$6255,SMALL(IF(ISNUMBER(SEARCH("",$S$3:$S$6255)),ROW($S$1:$S$6253),""),ROW(S2604))),"")</f>
        <v/>
      </c>
      <c r="U2606" t="s">
        <v>6033</v>
      </c>
      <c r="V2606">
        <v>556815</v>
      </c>
    </row>
    <row r="2607" spans="19:22">
      <c r="S2607" t="str">
        <f>IF(ISNUMBER(SEARCH(ZAKL_DATA!$B$18,FU!$U2607)),U2607,"")</f>
        <v/>
      </c>
      <c r="T2607" t="str">
        <f t="array" ref="T2607">IFERROR(INDEX($S$3:$S$6255,SMALL(IF(ISNUMBER(SEARCH("",$S$3:$S$6255)),ROW($S$1:$S$6253),""),ROW(S2605))),"")</f>
        <v/>
      </c>
      <c r="U2607" t="s">
        <v>6033</v>
      </c>
      <c r="V2607">
        <v>556831</v>
      </c>
    </row>
    <row r="2608" spans="19:22">
      <c r="S2608" t="str">
        <f>IF(ISNUMBER(SEARCH(ZAKL_DATA!$B$18,FU!$U2608)),U2608,"")</f>
        <v/>
      </c>
      <c r="T2608" t="str">
        <f t="array" ref="T2608">IFERROR(INDEX($S$3:$S$6255,SMALL(IF(ISNUMBER(SEARCH("",$S$3:$S$6255)),ROW($S$1:$S$6253),""),ROW(S2606))),"")</f>
        <v/>
      </c>
      <c r="U2608" t="s">
        <v>6034</v>
      </c>
      <c r="V2608">
        <v>556858</v>
      </c>
    </row>
    <row r="2609" spans="19:22">
      <c r="S2609" t="str">
        <f>IF(ISNUMBER(SEARCH(ZAKL_DATA!$B$18,FU!$U2609)),U2609,"")</f>
        <v/>
      </c>
      <c r="T2609" t="str">
        <f t="array" ref="T2609">IFERROR(INDEX($S$3:$S$6255,SMALL(IF(ISNUMBER(SEARCH("",$S$3:$S$6255)),ROW($S$1:$S$6253),""),ROW(S2607))),"")</f>
        <v/>
      </c>
      <c r="U2609" t="s">
        <v>6035</v>
      </c>
      <c r="V2609">
        <v>556866</v>
      </c>
    </row>
    <row r="2610" spans="19:22">
      <c r="S2610" t="str">
        <f>IF(ISNUMBER(SEARCH(ZAKL_DATA!$B$18,FU!$U2610)),U2610,"")</f>
        <v/>
      </c>
      <c r="T2610" t="str">
        <f t="array" ref="T2610">IFERROR(INDEX($S$3:$S$6255,SMALL(IF(ISNUMBER(SEARCH("",$S$3:$S$6255)),ROW($S$1:$S$6253),""),ROW(S2608))),"")</f>
        <v/>
      </c>
      <c r="U2610" t="s">
        <v>6036</v>
      </c>
      <c r="V2610">
        <v>556874</v>
      </c>
    </row>
    <row r="2611" spans="19:22">
      <c r="S2611" t="str">
        <f>IF(ISNUMBER(SEARCH(ZAKL_DATA!$B$18,FU!$U2611)),U2611,"")</f>
        <v/>
      </c>
      <c r="T2611" t="str">
        <f t="array" ref="T2611">IFERROR(INDEX($S$3:$S$6255,SMALL(IF(ISNUMBER(SEARCH("",$S$3:$S$6255)),ROW($S$1:$S$6253),""),ROW(S2609))),"")</f>
        <v/>
      </c>
      <c r="U2611" t="s">
        <v>6037</v>
      </c>
      <c r="V2611">
        <v>556882</v>
      </c>
    </row>
    <row r="2612" spans="19:22">
      <c r="S2612" t="str">
        <f>IF(ISNUMBER(SEARCH(ZAKL_DATA!$B$18,FU!$U2612)),U2612,"")</f>
        <v/>
      </c>
      <c r="T2612" t="str">
        <f t="array" ref="T2612">IFERROR(INDEX($S$3:$S$6255,SMALL(IF(ISNUMBER(SEARCH("",$S$3:$S$6255)),ROW($S$1:$S$6253),""),ROW(S2610))),"")</f>
        <v/>
      </c>
      <c r="U2612" t="s">
        <v>6038</v>
      </c>
      <c r="V2612">
        <v>556912</v>
      </c>
    </row>
    <row r="2613" spans="19:22">
      <c r="S2613" t="str">
        <f>IF(ISNUMBER(SEARCH(ZAKL_DATA!$B$18,FU!$U2613)),U2613,"")</f>
        <v/>
      </c>
      <c r="T2613" t="str">
        <f t="array" ref="T2613">IFERROR(INDEX($S$3:$S$6255,SMALL(IF(ISNUMBER(SEARCH("",$S$3:$S$6255)),ROW($S$1:$S$6253),""),ROW(S2611))),"")</f>
        <v/>
      </c>
      <c r="U2613" t="s">
        <v>6039</v>
      </c>
      <c r="V2613">
        <v>556921</v>
      </c>
    </row>
    <row r="2614" spans="19:22">
      <c r="S2614" t="str">
        <f>IF(ISNUMBER(SEARCH(ZAKL_DATA!$B$18,FU!$U2614)),U2614,"")</f>
        <v/>
      </c>
      <c r="T2614" t="str">
        <f t="array" ref="T2614">IFERROR(INDEX($S$3:$S$6255,SMALL(IF(ISNUMBER(SEARCH("",$S$3:$S$6255)),ROW($S$1:$S$6253),""),ROW(S2612))),"")</f>
        <v/>
      </c>
      <c r="U2614" t="s">
        <v>6040</v>
      </c>
      <c r="V2614">
        <v>556947</v>
      </c>
    </row>
    <row r="2615" spans="19:22">
      <c r="S2615" t="str">
        <f>IF(ISNUMBER(SEARCH(ZAKL_DATA!$B$18,FU!$U2615)),U2615,"")</f>
        <v/>
      </c>
      <c r="T2615" t="str">
        <f t="array" ref="T2615">IFERROR(INDEX($S$3:$S$6255,SMALL(IF(ISNUMBER(SEARCH("",$S$3:$S$6255)),ROW($S$1:$S$6253),""),ROW(S2613))),"")</f>
        <v/>
      </c>
      <c r="U2615" t="s">
        <v>6041</v>
      </c>
      <c r="V2615">
        <v>556955</v>
      </c>
    </row>
    <row r="2616" spans="19:22">
      <c r="S2616" t="str">
        <f>IF(ISNUMBER(SEARCH(ZAKL_DATA!$B$18,FU!$U2616)),U2616,"")</f>
        <v/>
      </c>
      <c r="T2616" t="str">
        <f t="array" ref="T2616">IFERROR(INDEX($S$3:$S$6255,SMALL(IF(ISNUMBER(SEARCH("",$S$3:$S$6255)),ROW($S$1:$S$6253),""),ROW(S2614))),"")</f>
        <v/>
      </c>
      <c r="U2616" t="s">
        <v>6042</v>
      </c>
      <c r="V2616">
        <v>556963</v>
      </c>
    </row>
    <row r="2617" spans="19:22">
      <c r="S2617" t="str">
        <f>IF(ISNUMBER(SEARCH(ZAKL_DATA!$B$18,FU!$U2617)),U2617,"")</f>
        <v/>
      </c>
      <c r="T2617" t="str">
        <f t="array" ref="T2617">IFERROR(INDEX($S$3:$S$6255,SMALL(IF(ISNUMBER(SEARCH("",$S$3:$S$6255)),ROW($S$1:$S$6253),""),ROW(S2615))),"")</f>
        <v/>
      </c>
      <c r="U2617" t="s">
        <v>6043</v>
      </c>
      <c r="V2617">
        <v>556971</v>
      </c>
    </row>
    <row r="2618" spans="19:22">
      <c r="S2618" t="str">
        <f>IF(ISNUMBER(SEARCH(ZAKL_DATA!$B$18,FU!$U2618)),U2618,"")</f>
        <v/>
      </c>
      <c r="T2618" t="str">
        <f t="array" ref="T2618">IFERROR(INDEX($S$3:$S$6255,SMALL(IF(ISNUMBER(SEARCH("",$S$3:$S$6255)),ROW($S$1:$S$6253),""),ROW(S2616))),"")</f>
        <v/>
      </c>
      <c r="U2618" t="s">
        <v>6044</v>
      </c>
      <c r="V2618">
        <v>556980</v>
      </c>
    </row>
    <row r="2619" spans="19:22">
      <c r="S2619" t="str">
        <f>IF(ISNUMBER(SEARCH(ZAKL_DATA!$B$18,FU!$U2619)),U2619,"")</f>
        <v/>
      </c>
      <c r="T2619" t="str">
        <f t="array" ref="T2619">IFERROR(INDEX($S$3:$S$6255,SMALL(IF(ISNUMBER(SEARCH("",$S$3:$S$6255)),ROW($S$1:$S$6253),""),ROW(S2617))),"")</f>
        <v/>
      </c>
      <c r="U2619" t="s">
        <v>6045</v>
      </c>
      <c r="V2619">
        <v>556998</v>
      </c>
    </row>
    <row r="2620" spans="19:22">
      <c r="S2620" t="str">
        <f>IF(ISNUMBER(SEARCH(ZAKL_DATA!$B$18,FU!$U2620)),U2620,"")</f>
        <v/>
      </c>
      <c r="T2620" t="str">
        <f t="array" ref="T2620">IFERROR(INDEX($S$3:$S$6255,SMALL(IF(ISNUMBER(SEARCH("",$S$3:$S$6255)),ROW($S$1:$S$6253),""),ROW(S2618))),"")</f>
        <v/>
      </c>
      <c r="U2620" t="s">
        <v>6046</v>
      </c>
      <c r="V2620">
        <v>557005</v>
      </c>
    </row>
    <row r="2621" spans="19:22">
      <c r="S2621" t="str">
        <f>IF(ISNUMBER(SEARCH(ZAKL_DATA!$B$18,FU!$U2621)),U2621,"")</f>
        <v/>
      </c>
      <c r="T2621" t="str">
        <f t="array" ref="T2621">IFERROR(INDEX($S$3:$S$6255,SMALL(IF(ISNUMBER(SEARCH("",$S$3:$S$6255)),ROW($S$1:$S$6253),""),ROW(S2619))),"")</f>
        <v/>
      </c>
      <c r="U2621" t="s">
        <v>6047</v>
      </c>
      <c r="V2621">
        <v>557013</v>
      </c>
    </row>
    <row r="2622" spans="19:22">
      <c r="S2622" t="str">
        <f>IF(ISNUMBER(SEARCH(ZAKL_DATA!$B$18,FU!$U2622)),U2622,"")</f>
        <v/>
      </c>
      <c r="T2622" t="str">
        <f t="array" ref="T2622">IFERROR(INDEX($S$3:$S$6255,SMALL(IF(ISNUMBER(SEARCH("",$S$3:$S$6255)),ROW($S$1:$S$6253),""),ROW(S2620))),"")</f>
        <v/>
      </c>
      <c r="U2622" t="s">
        <v>6048</v>
      </c>
      <c r="V2622">
        <v>557021</v>
      </c>
    </row>
    <row r="2623" spans="19:22">
      <c r="S2623" t="str">
        <f>IF(ISNUMBER(SEARCH(ZAKL_DATA!$B$18,FU!$U2623)),U2623,"")</f>
        <v/>
      </c>
      <c r="T2623" t="str">
        <f t="array" ref="T2623">IFERROR(INDEX($S$3:$S$6255,SMALL(IF(ISNUMBER(SEARCH("",$S$3:$S$6255)),ROW($S$1:$S$6253),""),ROW(S2621))),"")</f>
        <v/>
      </c>
      <c r="U2623" t="s">
        <v>6049</v>
      </c>
      <c r="V2623">
        <v>557030</v>
      </c>
    </row>
    <row r="2624" spans="19:22">
      <c r="S2624" t="str">
        <f>IF(ISNUMBER(SEARCH(ZAKL_DATA!$B$18,FU!$U2624)),U2624,"")</f>
        <v/>
      </c>
      <c r="T2624" t="str">
        <f t="array" ref="T2624">IFERROR(INDEX($S$3:$S$6255,SMALL(IF(ISNUMBER(SEARCH("",$S$3:$S$6255)),ROW($S$1:$S$6253),""),ROW(S2622))),"")</f>
        <v/>
      </c>
      <c r="U2624" t="s">
        <v>6050</v>
      </c>
      <c r="V2624">
        <v>557048</v>
      </c>
    </row>
    <row r="2625" spans="19:22">
      <c r="S2625" t="str">
        <f>IF(ISNUMBER(SEARCH(ZAKL_DATA!$B$18,FU!$U2625)),U2625,"")</f>
        <v/>
      </c>
      <c r="T2625" t="str">
        <f t="array" ref="T2625">IFERROR(INDEX($S$3:$S$6255,SMALL(IF(ISNUMBER(SEARCH("",$S$3:$S$6255)),ROW($S$1:$S$6253),""),ROW(S2623))),"")</f>
        <v/>
      </c>
      <c r="U2625" t="s">
        <v>6051</v>
      </c>
      <c r="V2625">
        <v>557081</v>
      </c>
    </row>
    <row r="2626" spans="19:22">
      <c r="S2626" t="str">
        <f>IF(ISNUMBER(SEARCH(ZAKL_DATA!$B$18,FU!$U2626)),U2626,"")</f>
        <v/>
      </c>
      <c r="T2626" t="str">
        <f t="array" ref="T2626">IFERROR(INDEX($S$3:$S$6255,SMALL(IF(ISNUMBER(SEARCH("",$S$3:$S$6255)),ROW($S$1:$S$6253),""),ROW(S2624))),"")</f>
        <v/>
      </c>
      <c r="U2626" t="s">
        <v>6052</v>
      </c>
      <c r="V2626">
        <v>557099</v>
      </c>
    </row>
    <row r="2627" spans="19:22">
      <c r="S2627" t="str">
        <f>IF(ISNUMBER(SEARCH(ZAKL_DATA!$B$18,FU!$U2627)),U2627,"")</f>
        <v/>
      </c>
      <c r="T2627" t="str">
        <f t="array" ref="T2627">IFERROR(INDEX($S$3:$S$6255,SMALL(IF(ISNUMBER(SEARCH("",$S$3:$S$6255)),ROW($S$1:$S$6253),""),ROW(S2625))),"")</f>
        <v/>
      </c>
      <c r="U2627" t="s">
        <v>6053</v>
      </c>
      <c r="V2627">
        <v>557102</v>
      </c>
    </row>
    <row r="2628" spans="19:22">
      <c r="S2628" t="str">
        <f>IF(ISNUMBER(SEARCH(ZAKL_DATA!$B$18,FU!$U2628)),U2628,"")</f>
        <v/>
      </c>
      <c r="T2628" t="str">
        <f t="array" ref="T2628">IFERROR(INDEX($S$3:$S$6255,SMALL(IF(ISNUMBER(SEARCH("",$S$3:$S$6255)),ROW($S$1:$S$6253),""),ROW(S2626))),"")</f>
        <v/>
      </c>
      <c r="U2628" t="s">
        <v>6054</v>
      </c>
      <c r="V2628">
        <v>557111</v>
      </c>
    </row>
    <row r="2629" spans="19:22">
      <c r="S2629" t="str">
        <f>IF(ISNUMBER(SEARCH(ZAKL_DATA!$B$18,FU!$U2629)),U2629,"")</f>
        <v/>
      </c>
      <c r="T2629" t="str">
        <f t="array" ref="T2629">IFERROR(INDEX($S$3:$S$6255,SMALL(IF(ISNUMBER(SEARCH("",$S$3:$S$6255)),ROW($S$1:$S$6253),""),ROW(S2627))),"")</f>
        <v/>
      </c>
      <c r="U2629" t="s">
        <v>6055</v>
      </c>
      <c r="V2629">
        <v>557129</v>
      </c>
    </row>
    <row r="2630" spans="19:22">
      <c r="S2630" t="str">
        <f>IF(ISNUMBER(SEARCH(ZAKL_DATA!$B$18,FU!$U2630)),U2630,"")</f>
        <v/>
      </c>
      <c r="T2630" t="str">
        <f t="array" ref="T2630">IFERROR(INDEX($S$3:$S$6255,SMALL(IF(ISNUMBER(SEARCH("",$S$3:$S$6255)),ROW($S$1:$S$6253),""),ROW(S2628))),"")</f>
        <v/>
      </c>
      <c r="U2630" t="s">
        <v>6056</v>
      </c>
      <c r="V2630">
        <v>557137</v>
      </c>
    </row>
    <row r="2631" spans="19:22">
      <c r="S2631" t="str">
        <f>IF(ISNUMBER(SEARCH(ZAKL_DATA!$B$18,FU!$U2631)),U2631,"")</f>
        <v/>
      </c>
      <c r="T2631" t="str">
        <f t="array" ref="T2631">IFERROR(INDEX($S$3:$S$6255,SMALL(IF(ISNUMBER(SEARCH("",$S$3:$S$6255)),ROW($S$1:$S$6253),""),ROW(S2629))),"")</f>
        <v/>
      </c>
      <c r="U2631" t="s">
        <v>6057</v>
      </c>
      <c r="V2631">
        <v>557145</v>
      </c>
    </row>
    <row r="2632" spans="19:22">
      <c r="S2632" t="str">
        <f>IF(ISNUMBER(SEARCH(ZAKL_DATA!$B$18,FU!$U2632)),U2632,"")</f>
        <v/>
      </c>
      <c r="T2632" t="str">
        <f t="array" ref="T2632">IFERROR(INDEX($S$3:$S$6255,SMALL(IF(ISNUMBER(SEARCH("",$S$3:$S$6255)),ROW($S$1:$S$6253),""),ROW(S2630))),"")</f>
        <v/>
      </c>
      <c r="U2632" t="s">
        <v>6058</v>
      </c>
      <c r="V2632">
        <v>557153</v>
      </c>
    </row>
    <row r="2633" spans="19:22">
      <c r="S2633" t="str">
        <f>IF(ISNUMBER(SEARCH(ZAKL_DATA!$B$18,FU!$U2633)),U2633,"")</f>
        <v/>
      </c>
      <c r="T2633" t="str">
        <f t="array" ref="T2633">IFERROR(INDEX($S$3:$S$6255,SMALL(IF(ISNUMBER(SEARCH("",$S$3:$S$6255)),ROW($S$1:$S$6253),""),ROW(S2631))),"")</f>
        <v/>
      </c>
      <c r="U2633" t="s">
        <v>6058</v>
      </c>
      <c r="V2633">
        <v>557161</v>
      </c>
    </row>
    <row r="2634" spans="19:22">
      <c r="S2634" t="str">
        <f>IF(ISNUMBER(SEARCH(ZAKL_DATA!$B$18,FU!$U2634)),U2634,"")</f>
        <v/>
      </c>
      <c r="T2634" t="str">
        <f t="array" ref="T2634">IFERROR(INDEX($S$3:$S$6255,SMALL(IF(ISNUMBER(SEARCH("",$S$3:$S$6255)),ROW($S$1:$S$6253),""),ROW(S2632))),"")</f>
        <v/>
      </c>
      <c r="U2634" t="s">
        <v>6059</v>
      </c>
      <c r="V2634">
        <v>557170</v>
      </c>
    </row>
    <row r="2635" spans="19:22">
      <c r="S2635" t="str">
        <f>IF(ISNUMBER(SEARCH(ZAKL_DATA!$B$18,FU!$U2635)),U2635,"")</f>
        <v/>
      </c>
      <c r="T2635" t="str">
        <f t="array" ref="T2635">IFERROR(INDEX($S$3:$S$6255,SMALL(IF(ISNUMBER(SEARCH("",$S$3:$S$6255)),ROW($S$1:$S$6253),""),ROW(S2633))),"")</f>
        <v/>
      </c>
      <c r="U2635" t="s">
        <v>6060</v>
      </c>
      <c r="V2635">
        <v>557188</v>
      </c>
    </row>
    <row r="2636" spans="19:22">
      <c r="S2636" t="str">
        <f>IF(ISNUMBER(SEARCH(ZAKL_DATA!$B$18,FU!$U2636)),U2636,"")</f>
        <v/>
      </c>
      <c r="T2636" t="str">
        <f t="array" ref="T2636">IFERROR(INDEX($S$3:$S$6255,SMALL(IF(ISNUMBER(SEARCH("",$S$3:$S$6255)),ROW($S$1:$S$6253),""),ROW(S2634))),"")</f>
        <v/>
      </c>
      <c r="U2636" t="s">
        <v>6061</v>
      </c>
      <c r="V2636">
        <v>557196</v>
      </c>
    </row>
    <row r="2637" spans="19:22">
      <c r="S2637" t="str">
        <f>IF(ISNUMBER(SEARCH(ZAKL_DATA!$B$18,FU!$U2637)),U2637,"")</f>
        <v/>
      </c>
      <c r="T2637" t="str">
        <f t="array" ref="T2637">IFERROR(INDEX($S$3:$S$6255,SMALL(IF(ISNUMBER(SEARCH("",$S$3:$S$6255)),ROW($S$1:$S$6253),""),ROW(S2635))),"")</f>
        <v/>
      </c>
      <c r="U2637" t="s">
        <v>6062</v>
      </c>
      <c r="V2637">
        <v>557200</v>
      </c>
    </row>
    <row r="2638" spans="19:22">
      <c r="S2638" t="str">
        <f>IF(ISNUMBER(SEARCH(ZAKL_DATA!$B$18,FU!$U2638)),U2638,"")</f>
        <v/>
      </c>
      <c r="T2638" t="str">
        <f t="array" ref="T2638">IFERROR(INDEX($S$3:$S$6255,SMALL(IF(ISNUMBER(SEARCH("",$S$3:$S$6255)),ROW($S$1:$S$6253),""),ROW(S2636))),"")</f>
        <v/>
      </c>
      <c r="U2638" t="s">
        <v>6063</v>
      </c>
      <c r="V2638">
        <v>557218</v>
      </c>
    </row>
    <row r="2639" spans="19:22">
      <c r="S2639" t="str">
        <f>IF(ISNUMBER(SEARCH(ZAKL_DATA!$B$18,FU!$U2639)),U2639,"")</f>
        <v/>
      </c>
      <c r="T2639" t="str">
        <f t="array" ref="T2639">IFERROR(INDEX($S$3:$S$6255,SMALL(IF(ISNUMBER(SEARCH("",$S$3:$S$6255)),ROW($S$1:$S$6253),""),ROW(S2637))),"")</f>
        <v/>
      </c>
      <c r="U2639" t="s">
        <v>6064</v>
      </c>
      <c r="V2639">
        <v>557226</v>
      </c>
    </row>
    <row r="2640" spans="19:22">
      <c r="S2640" t="str">
        <f>IF(ISNUMBER(SEARCH(ZAKL_DATA!$B$18,FU!$U2640)),U2640,"")</f>
        <v/>
      </c>
      <c r="T2640" t="str">
        <f t="array" ref="T2640">IFERROR(INDEX($S$3:$S$6255,SMALL(IF(ISNUMBER(SEARCH("",$S$3:$S$6255)),ROW($S$1:$S$6253),""),ROW(S2638))),"")</f>
        <v/>
      </c>
      <c r="U2640" t="s">
        <v>6065</v>
      </c>
      <c r="V2640">
        <v>557366</v>
      </c>
    </row>
    <row r="2641" spans="19:22">
      <c r="S2641" t="str">
        <f>IF(ISNUMBER(SEARCH(ZAKL_DATA!$B$18,FU!$U2641)),U2641,"")</f>
        <v/>
      </c>
      <c r="T2641" t="str">
        <f t="array" ref="T2641">IFERROR(INDEX($S$3:$S$6255,SMALL(IF(ISNUMBER(SEARCH("",$S$3:$S$6255)),ROW($S$1:$S$6253),""),ROW(S2639))),"")</f>
        <v/>
      </c>
      <c r="U2641" t="s">
        <v>6066</v>
      </c>
      <c r="V2641">
        <v>557374</v>
      </c>
    </row>
    <row r="2642" spans="19:22">
      <c r="S2642" t="str">
        <f>IF(ISNUMBER(SEARCH(ZAKL_DATA!$B$18,FU!$U2642)),U2642,"")</f>
        <v/>
      </c>
      <c r="T2642" t="str">
        <f t="array" ref="T2642">IFERROR(INDEX($S$3:$S$6255,SMALL(IF(ISNUMBER(SEARCH("",$S$3:$S$6255)),ROW($S$1:$S$6253),""),ROW(S2640))),"")</f>
        <v/>
      </c>
      <c r="U2642" t="s">
        <v>6067</v>
      </c>
      <c r="V2642">
        <v>557382</v>
      </c>
    </row>
    <row r="2643" spans="19:22">
      <c r="S2643" t="str">
        <f>IF(ISNUMBER(SEARCH(ZAKL_DATA!$B$18,FU!$U2643)),U2643,"")</f>
        <v/>
      </c>
      <c r="T2643" t="str">
        <f t="array" ref="T2643">IFERROR(INDEX($S$3:$S$6255,SMALL(IF(ISNUMBER(SEARCH("",$S$3:$S$6255)),ROW($S$1:$S$6253),""),ROW(S2641))),"")</f>
        <v/>
      </c>
      <c r="U2643" t="s">
        <v>6068</v>
      </c>
      <c r="V2643">
        <v>557455</v>
      </c>
    </row>
    <row r="2644" spans="19:22">
      <c r="S2644" t="str">
        <f>IF(ISNUMBER(SEARCH(ZAKL_DATA!$B$18,FU!$U2644)),U2644,"")</f>
        <v/>
      </c>
      <c r="T2644" t="str">
        <f t="array" ref="T2644">IFERROR(INDEX($S$3:$S$6255,SMALL(IF(ISNUMBER(SEARCH("",$S$3:$S$6255)),ROW($S$1:$S$6253),""),ROW(S2642))),"")</f>
        <v/>
      </c>
      <c r="U2644" t="s">
        <v>6069</v>
      </c>
      <c r="V2644">
        <v>557463</v>
      </c>
    </row>
    <row r="2645" spans="19:22">
      <c r="S2645" t="str">
        <f>IF(ISNUMBER(SEARCH(ZAKL_DATA!$B$18,FU!$U2645)),U2645,"")</f>
        <v/>
      </c>
      <c r="T2645" t="str">
        <f t="array" ref="T2645">IFERROR(INDEX($S$3:$S$6255,SMALL(IF(ISNUMBER(SEARCH("",$S$3:$S$6255)),ROW($S$1:$S$6253),""),ROW(S2643))),"")</f>
        <v/>
      </c>
      <c r="U2645" t="s">
        <v>6070</v>
      </c>
      <c r="V2645">
        <v>557528</v>
      </c>
    </row>
    <row r="2646" spans="19:22">
      <c r="S2646" t="str">
        <f>IF(ISNUMBER(SEARCH(ZAKL_DATA!$B$18,FU!$U2646)),U2646,"")</f>
        <v/>
      </c>
      <c r="T2646" t="str">
        <f t="array" ref="T2646">IFERROR(INDEX($S$3:$S$6255,SMALL(IF(ISNUMBER(SEARCH("",$S$3:$S$6255)),ROW($S$1:$S$6253),""),ROW(S2644))),"")</f>
        <v/>
      </c>
      <c r="U2646" t="s">
        <v>6071</v>
      </c>
      <c r="V2646">
        <v>557536</v>
      </c>
    </row>
    <row r="2647" spans="19:22">
      <c r="S2647" t="str">
        <f>IF(ISNUMBER(SEARCH(ZAKL_DATA!$B$18,FU!$U2647)),U2647,"")</f>
        <v/>
      </c>
      <c r="T2647" t="str">
        <f t="array" ref="T2647">IFERROR(INDEX($S$3:$S$6255,SMALL(IF(ISNUMBER(SEARCH("",$S$3:$S$6255)),ROW($S$1:$S$6253),""),ROW(S2645))),"")</f>
        <v/>
      </c>
      <c r="U2647" t="s">
        <v>6071</v>
      </c>
      <c r="V2647">
        <v>557544</v>
      </c>
    </row>
    <row r="2648" spans="19:22">
      <c r="S2648" t="str">
        <f>IF(ISNUMBER(SEARCH(ZAKL_DATA!$B$18,FU!$U2648)),U2648,"")</f>
        <v/>
      </c>
      <c r="T2648" t="str">
        <f t="array" ref="T2648">IFERROR(INDEX($S$3:$S$6255,SMALL(IF(ISNUMBER(SEARCH("",$S$3:$S$6255)),ROW($S$1:$S$6253),""),ROW(S2646))),"")</f>
        <v/>
      </c>
      <c r="U2648" t="s">
        <v>6072</v>
      </c>
      <c r="V2648">
        <v>557587</v>
      </c>
    </row>
    <row r="2649" spans="19:22">
      <c r="S2649" t="str">
        <f>IF(ISNUMBER(SEARCH(ZAKL_DATA!$B$18,FU!$U2649)),U2649,"")</f>
        <v/>
      </c>
      <c r="T2649" t="str">
        <f t="array" ref="T2649">IFERROR(INDEX($S$3:$S$6255,SMALL(IF(ISNUMBER(SEARCH("",$S$3:$S$6255)),ROW($S$1:$S$6253),""),ROW(S2647))),"")</f>
        <v/>
      </c>
      <c r="U2649" t="s">
        <v>6073</v>
      </c>
      <c r="V2649">
        <v>557641</v>
      </c>
    </row>
    <row r="2650" spans="19:22">
      <c r="S2650" t="str">
        <f>IF(ISNUMBER(SEARCH(ZAKL_DATA!$B$18,FU!$U2650)),U2650,"")</f>
        <v/>
      </c>
      <c r="T2650" t="str">
        <f t="array" ref="T2650">IFERROR(INDEX($S$3:$S$6255,SMALL(IF(ISNUMBER(SEARCH("",$S$3:$S$6255)),ROW($S$1:$S$6253),""),ROW(S2648))),"")</f>
        <v/>
      </c>
      <c r="U2650" t="s">
        <v>6074</v>
      </c>
      <c r="V2650">
        <v>557650</v>
      </c>
    </row>
    <row r="2651" spans="19:22">
      <c r="S2651" t="str">
        <f>IF(ISNUMBER(SEARCH(ZAKL_DATA!$B$18,FU!$U2651)),U2651,"")</f>
        <v/>
      </c>
      <c r="T2651" t="str">
        <f t="array" ref="T2651">IFERROR(INDEX($S$3:$S$6255,SMALL(IF(ISNUMBER(SEARCH("",$S$3:$S$6255)),ROW($S$1:$S$6253),""),ROW(S2649))),"")</f>
        <v/>
      </c>
      <c r="U2651" t="s">
        <v>6075</v>
      </c>
      <c r="V2651">
        <v>557668</v>
      </c>
    </row>
    <row r="2652" spans="19:22">
      <c r="S2652" t="str">
        <f>IF(ISNUMBER(SEARCH(ZAKL_DATA!$B$18,FU!$U2652)),U2652,"")</f>
        <v/>
      </c>
      <c r="T2652" t="str">
        <f t="array" ref="T2652">IFERROR(INDEX($S$3:$S$6255,SMALL(IF(ISNUMBER(SEARCH("",$S$3:$S$6255)),ROW($S$1:$S$6253),""),ROW(S2650))),"")</f>
        <v/>
      </c>
      <c r="U2652" t="s">
        <v>6076</v>
      </c>
      <c r="V2652">
        <v>557676</v>
      </c>
    </row>
    <row r="2653" spans="19:22">
      <c r="S2653" t="str">
        <f>IF(ISNUMBER(SEARCH(ZAKL_DATA!$B$18,FU!$U2653)),U2653,"")</f>
        <v/>
      </c>
      <c r="T2653" t="str">
        <f t="array" ref="T2653">IFERROR(INDEX($S$3:$S$6255,SMALL(IF(ISNUMBER(SEARCH("",$S$3:$S$6255)),ROW($S$1:$S$6253),""),ROW(S2651))),"")</f>
        <v/>
      </c>
      <c r="U2653" t="s">
        <v>6077</v>
      </c>
      <c r="V2653">
        <v>557684</v>
      </c>
    </row>
    <row r="2654" spans="19:22">
      <c r="S2654" t="str">
        <f>IF(ISNUMBER(SEARCH(ZAKL_DATA!$B$18,FU!$U2654)),U2654,"")</f>
        <v/>
      </c>
      <c r="T2654" t="str">
        <f t="array" ref="T2654">IFERROR(INDEX($S$3:$S$6255,SMALL(IF(ISNUMBER(SEARCH("",$S$3:$S$6255)),ROW($S$1:$S$6253),""),ROW(S2652))),"")</f>
        <v/>
      </c>
      <c r="U2654" t="s">
        <v>6078</v>
      </c>
      <c r="V2654">
        <v>557722</v>
      </c>
    </row>
    <row r="2655" spans="19:22">
      <c r="S2655" t="str">
        <f>IF(ISNUMBER(SEARCH(ZAKL_DATA!$B$18,FU!$U2655)),U2655,"")</f>
        <v/>
      </c>
      <c r="T2655" t="str">
        <f t="array" ref="T2655">IFERROR(INDEX($S$3:$S$6255,SMALL(IF(ISNUMBER(SEARCH("",$S$3:$S$6255)),ROW($S$1:$S$6253),""),ROW(S2653))),"")</f>
        <v/>
      </c>
      <c r="U2655" t="s">
        <v>6079</v>
      </c>
      <c r="V2655">
        <v>557731</v>
      </c>
    </row>
    <row r="2656" spans="19:22">
      <c r="S2656" t="str">
        <f>IF(ISNUMBER(SEARCH(ZAKL_DATA!$B$18,FU!$U2656)),U2656,"")</f>
        <v/>
      </c>
      <c r="T2656" t="str">
        <f t="array" ref="T2656">IFERROR(INDEX($S$3:$S$6255,SMALL(IF(ISNUMBER(SEARCH("",$S$3:$S$6255)),ROW($S$1:$S$6253),""),ROW(S2654))),"")</f>
        <v/>
      </c>
      <c r="U2656" t="s">
        <v>6080</v>
      </c>
      <c r="V2656">
        <v>557749</v>
      </c>
    </row>
    <row r="2657" spans="19:22">
      <c r="S2657" t="str">
        <f>IF(ISNUMBER(SEARCH(ZAKL_DATA!$B$18,FU!$U2657)),U2657,"")</f>
        <v/>
      </c>
      <c r="T2657" t="str">
        <f t="array" ref="T2657">IFERROR(INDEX($S$3:$S$6255,SMALL(IF(ISNUMBER(SEARCH("",$S$3:$S$6255)),ROW($S$1:$S$6253),""),ROW(S2655))),"")</f>
        <v/>
      </c>
      <c r="U2657" t="s">
        <v>6081</v>
      </c>
      <c r="V2657">
        <v>557773</v>
      </c>
    </row>
    <row r="2658" spans="19:22">
      <c r="S2658" t="str">
        <f>IF(ISNUMBER(SEARCH(ZAKL_DATA!$B$18,FU!$U2658)),U2658,"")</f>
        <v/>
      </c>
      <c r="T2658" t="str">
        <f t="array" ref="T2658">IFERROR(INDEX($S$3:$S$6255,SMALL(IF(ISNUMBER(SEARCH("",$S$3:$S$6255)),ROW($S$1:$S$6253),""),ROW(S2656))),"")</f>
        <v/>
      </c>
      <c r="U2658" t="s">
        <v>6082</v>
      </c>
      <c r="V2658">
        <v>557781</v>
      </c>
    </row>
    <row r="2659" spans="19:22">
      <c r="S2659" t="str">
        <f>IF(ISNUMBER(SEARCH(ZAKL_DATA!$B$18,FU!$U2659)),U2659,"")</f>
        <v/>
      </c>
      <c r="T2659" t="str">
        <f t="array" ref="T2659">IFERROR(INDEX($S$3:$S$6255,SMALL(IF(ISNUMBER(SEARCH("",$S$3:$S$6255)),ROW($S$1:$S$6253),""),ROW(S2657))),"")</f>
        <v/>
      </c>
      <c r="U2659" t="s">
        <v>6083</v>
      </c>
      <c r="V2659">
        <v>557803</v>
      </c>
    </row>
    <row r="2660" spans="19:22">
      <c r="S2660" t="str">
        <f>IF(ISNUMBER(SEARCH(ZAKL_DATA!$B$18,FU!$U2660)),U2660,"")</f>
        <v/>
      </c>
      <c r="T2660" t="str">
        <f t="array" ref="T2660">IFERROR(INDEX($S$3:$S$6255,SMALL(IF(ISNUMBER(SEARCH("",$S$3:$S$6255)),ROW($S$1:$S$6253),""),ROW(S2658))),"")</f>
        <v/>
      </c>
      <c r="U2660" t="s">
        <v>6084</v>
      </c>
      <c r="V2660">
        <v>557838</v>
      </c>
    </row>
    <row r="2661" spans="19:22">
      <c r="S2661" t="str">
        <f>IF(ISNUMBER(SEARCH(ZAKL_DATA!$B$18,FU!$U2661)),U2661,"")</f>
        <v/>
      </c>
      <c r="T2661" t="str">
        <f t="array" ref="T2661">IFERROR(INDEX($S$3:$S$6255,SMALL(IF(ISNUMBER(SEARCH("",$S$3:$S$6255)),ROW($S$1:$S$6253),""),ROW(S2659))),"")</f>
        <v/>
      </c>
      <c r="U2661" t="s">
        <v>6085</v>
      </c>
      <c r="V2661">
        <v>557846</v>
      </c>
    </row>
    <row r="2662" spans="19:22">
      <c r="S2662" t="str">
        <f>IF(ISNUMBER(SEARCH(ZAKL_DATA!$B$18,FU!$U2662)),U2662,"")</f>
        <v/>
      </c>
      <c r="T2662" t="str">
        <f t="array" ref="T2662">IFERROR(INDEX($S$3:$S$6255,SMALL(IF(ISNUMBER(SEARCH("",$S$3:$S$6255)),ROW($S$1:$S$6253),""),ROW(S2660))),"")</f>
        <v/>
      </c>
      <c r="U2662" t="s">
        <v>6086</v>
      </c>
      <c r="V2662">
        <v>557862</v>
      </c>
    </row>
    <row r="2663" spans="19:22">
      <c r="S2663" t="str">
        <f>IF(ISNUMBER(SEARCH(ZAKL_DATA!$B$18,FU!$U2663)),U2663,"")</f>
        <v/>
      </c>
      <c r="T2663" t="str">
        <f t="array" ref="T2663">IFERROR(INDEX($S$3:$S$6255,SMALL(IF(ISNUMBER(SEARCH("",$S$3:$S$6255)),ROW($S$1:$S$6253),""),ROW(S2661))),"")</f>
        <v/>
      </c>
      <c r="U2663" t="s">
        <v>6087</v>
      </c>
      <c r="V2663">
        <v>557871</v>
      </c>
    </row>
    <row r="2664" spans="19:22">
      <c r="S2664" t="str">
        <f>IF(ISNUMBER(SEARCH(ZAKL_DATA!$B$18,FU!$U2664)),U2664,"")</f>
        <v/>
      </c>
      <c r="T2664" t="str">
        <f t="array" ref="T2664">IFERROR(INDEX($S$3:$S$6255,SMALL(IF(ISNUMBER(SEARCH("",$S$3:$S$6255)),ROW($S$1:$S$6253),""),ROW(S2662))),"")</f>
        <v/>
      </c>
      <c r="U2664" t="s">
        <v>6088</v>
      </c>
      <c r="V2664">
        <v>557897</v>
      </c>
    </row>
    <row r="2665" spans="19:22">
      <c r="S2665" t="str">
        <f>IF(ISNUMBER(SEARCH(ZAKL_DATA!$B$18,FU!$U2665)),U2665,"")</f>
        <v/>
      </c>
      <c r="T2665" t="str">
        <f t="array" ref="T2665">IFERROR(INDEX($S$3:$S$6255,SMALL(IF(ISNUMBER(SEARCH("",$S$3:$S$6255)),ROW($S$1:$S$6253),""),ROW(S2663))),"")</f>
        <v/>
      </c>
      <c r="U2665" t="s">
        <v>6089</v>
      </c>
      <c r="V2665">
        <v>557943</v>
      </c>
    </row>
    <row r="2666" spans="19:22">
      <c r="S2666" t="str">
        <f>IF(ISNUMBER(SEARCH(ZAKL_DATA!$B$18,FU!$U2666)),U2666,"")</f>
        <v/>
      </c>
      <c r="T2666" t="str">
        <f t="array" ref="T2666">IFERROR(INDEX($S$3:$S$6255,SMALL(IF(ISNUMBER(SEARCH("",$S$3:$S$6255)),ROW($S$1:$S$6253),""),ROW(S2664))),"")</f>
        <v/>
      </c>
      <c r="U2666" t="s">
        <v>6090</v>
      </c>
      <c r="V2666">
        <v>557951</v>
      </c>
    </row>
    <row r="2667" spans="19:22">
      <c r="S2667" t="str">
        <f>IF(ISNUMBER(SEARCH(ZAKL_DATA!$B$18,FU!$U2667)),U2667,"")</f>
        <v/>
      </c>
      <c r="T2667" t="str">
        <f t="array" ref="T2667">IFERROR(INDEX($S$3:$S$6255,SMALL(IF(ISNUMBER(SEARCH("",$S$3:$S$6255)),ROW($S$1:$S$6253),""),ROW(S2665))),"")</f>
        <v/>
      </c>
      <c r="U2667" t="s">
        <v>6091</v>
      </c>
      <c r="V2667">
        <v>558001</v>
      </c>
    </row>
    <row r="2668" spans="19:22">
      <c r="S2668" t="str">
        <f>IF(ISNUMBER(SEARCH(ZAKL_DATA!$B$18,FU!$U2668)),U2668,"")</f>
        <v/>
      </c>
      <c r="T2668" t="str">
        <f t="array" ref="T2668">IFERROR(INDEX($S$3:$S$6255,SMALL(IF(ISNUMBER(SEARCH("",$S$3:$S$6255)),ROW($S$1:$S$6253),""),ROW(S2666))),"")</f>
        <v/>
      </c>
      <c r="U2668" t="s">
        <v>6092</v>
      </c>
      <c r="V2668">
        <v>558010</v>
      </c>
    </row>
    <row r="2669" spans="19:22">
      <c r="S2669" t="str">
        <f>IF(ISNUMBER(SEARCH(ZAKL_DATA!$B$18,FU!$U2669)),U2669,"")</f>
        <v/>
      </c>
      <c r="T2669" t="str">
        <f t="array" ref="T2669">IFERROR(INDEX($S$3:$S$6255,SMALL(IF(ISNUMBER(SEARCH("",$S$3:$S$6255)),ROW($S$1:$S$6253),""),ROW(S2667))),"")</f>
        <v/>
      </c>
      <c r="U2669" t="s">
        <v>6093</v>
      </c>
      <c r="V2669">
        <v>558028</v>
      </c>
    </row>
    <row r="2670" spans="19:22">
      <c r="S2670" t="str">
        <f>IF(ISNUMBER(SEARCH(ZAKL_DATA!$B$18,FU!$U2670)),U2670,"")</f>
        <v/>
      </c>
      <c r="T2670" t="str">
        <f t="array" ref="T2670">IFERROR(INDEX($S$3:$S$6255,SMALL(IF(ISNUMBER(SEARCH("",$S$3:$S$6255)),ROW($S$1:$S$6253),""),ROW(S2668))),"")</f>
        <v/>
      </c>
      <c r="U2670" t="s">
        <v>6094</v>
      </c>
      <c r="V2670">
        <v>558044</v>
      </c>
    </row>
    <row r="2671" spans="19:22">
      <c r="S2671" t="str">
        <f>IF(ISNUMBER(SEARCH(ZAKL_DATA!$B$18,FU!$U2671)),U2671,"")</f>
        <v/>
      </c>
      <c r="T2671" t="str">
        <f t="array" ref="T2671">IFERROR(INDEX($S$3:$S$6255,SMALL(IF(ISNUMBER(SEARCH("",$S$3:$S$6255)),ROW($S$1:$S$6253),""),ROW(S2669))),"")</f>
        <v/>
      </c>
      <c r="U2671" t="s">
        <v>6095</v>
      </c>
      <c r="V2671">
        <v>558052</v>
      </c>
    </row>
    <row r="2672" spans="19:22">
      <c r="S2672" t="str">
        <f>IF(ISNUMBER(SEARCH(ZAKL_DATA!$B$18,FU!$U2672)),U2672,"")</f>
        <v/>
      </c>
      <c r="T2672" t="str">
        <f t="array" ref="T2672">IFERROR(INDEX($S$3:$S$6255,SMALL(IF(ISNUMBER(SEARCH("",$S$3:$S$6255)),ROW($S$1:$S$6253),""),ROW(S2670))),"")</f>
        <v/>
      </c>
      <c r="U2672" t="s">
        <v>6096</v>
      </c>
      <c r="V2672">
        <v>558061</v>
      </c>
    </row>
    <row r="2673" spans="19:22">
      <c r="S2673" t="str">
        <f>IF(ISNUMBER(SEARCH(ZAKL_DATA!$B$18,FU!$U2673)),U2673,"")</f>
        <v/>
      </c>
      <c r="T2673" t="str">
        <f t="array" ref="T2673">IFERROR(INDEX($S$3:$S$6255,SMALL(IF(ISNUMBER(SEARCH("",$S$3:$S$6255)),ROW($S$1:$S$6253),""),ROW(S2671))),"")</f>
        <v/>
      </c>
      <c r="U2673" t="s">
        <v>6097</v>
      </c>
      <c r="V2673">
        <v>558079</v>
      </c>
    </row>
    <row r="2674" spans="19:22">
      <c r="S2674" t="str">
        <f>IF(ISNUMBER(SEARCH(ZAKL_DATA!$B$18,FU!$U2674)),U2674,"")</f>
        <v/>
      </c>
      <c r="T2674" t="str">
        <f t="array" ref="T2674">IFERROR(INDEX($S$3:$S$6255,SMALL(IF(ISNUMBER(SEARCH("",$S$3:$S$6255)),ROW($S$1:$S$6253),""),ROW(S2672))),"")</f>
        <v/>
      </c>
      <c r="U2674" t="s">
        <v>6098</v>
      </c>
      <c r="V2674">
        <v>558095</v>
      </c>
    </row>
    <row r="2675" spans="19:22">
      <c r="S2675" t="str">
        <f>IF(ISNUMBER(SEARCH(ZAKL_DATA!$B$18,FU!$U2675)),U2675,"")</f>
        <v/>
      </c>
      <c r="T2675" t="str">
        <f t="array" ref="T2675">IFERROR(INDEX($S$3:$S$6255,SMALL(IF(ISNUMBER(SEARCH("",$S$3:$S$6255)),ROW($S$1:$S$6253),""),ROW(S2673))),"")</f>
        <v/>
      </c>
      <c r="U2675" t="s">
        <v>6099</v>
      </c>
      <c r="V2675">
        <v>558109</v>
      </c>
    </row>
    <row r="2676" spans="19:22">
      <c r="S2676" t="str">
        <f>IF(ISNUMBER(SEARCH(ZAKL_DATA!$B$18,FU!$U2676)),U2676,"")</f>
        <v/>
      </c>
      <c r="T2676" t="str">
        <f t="array" ref="T2676">IFERROR(INDEX($S$3:$S$6255,SMALL(IF(ISNUMBER(SEARCH("",$S$3:$S$6255)),ROW($S$1:$S$6253),""),ROW(S2674))),"")</f>
        <v/>
      </c>
      <c r="U2676" t="s">
        <v>6100</v>
      </c>
      <c r="V2676">
        <v>558117</v>
      </c>
    </row>
    <row r="2677" spans="19:22">
      <c r="S2677" t="str">
        <f>IF(ISNUMBER(SEARCH(ZAKL_DATA!$B$18,FU!$U2677)),U2677,"")</f>
        <v/>
      </c>
      <c r="T2677" t="str">
        <f t="array" ref="T2677">IFERROR(INDEX($S$3:$S$6255,SMALL(IF(ISNUMBER(SEARCH("",$S$3:$S$6255)),ROW($S$1:$S$6253),""),ROW(S2675))),"")</f>
        <v/>
      </c>
      <c r="U2677" t="s">
        <v>6101</v>
      </c>
      <c r="V2677">
        <v>558125</v>
      </c>
    </row>
    <row r="2678" spans="19:22">
      <c r="S2678" t="str">
        <f>IF(ISNUMBER(SEARCH(ZAKL_DATA!$B$18,FU!$U2678)),U2678,"")</f>
        <v/>
      </c>
      <c r="T2678" t="str">
        <f t="array" ref="T2678">IFERROR(INDEX($S$3:$S$6255,SMALL(IF(ISNUMBER(SEARCH("",$S$3:$S$6255)),ROW($S$1:$S$6253),""),ROW(S2676))),"")</f>
        <v/>
      </c>
      <c r="U2678" t="s">
        <v>6102</v>
      </c>
      <c r="V2678">
        <v>558141</v>
      </c>
    </row>
    <row r="2679" spans="19:22">
      <c r="S2679" t="str">
        <f>IF(ISNUMBER(SEARCH(ZAKL_DATA!$B$18,FU!$U2679)),U2679,"")</f>
        <v/>
      </c>
      <c r="T2679" t="str">
        <f t="array" ref="T2679">IFERROR(INDEX($S$3:$S$6255,SMALL(IF(ISNUMBER(SEARCH("",$S$3:$S$6255)),ROW($S$1:$S$6253),""),ROW(S2677))),"")</f>
        <v/>
      </c>
      <c r="U2679" t="s">
        <v>6103</v>
      </c>
      <c r="V2679">
        <v>558176</v>
      </c>
    </row>
    <row r="2680" spans="19:22">
      <c r="S2680" t="str">
        <f>IF(ISNUMBER(SEARCH(ZAKL_DATA!$B$18,FU!$U2680)),U2680,"")</f>
        <v/>
      </c>
      <c r="T2680" t="str">
        <f t="array" ref="T2680">IFERROR(INDEX($S$3:$S$6255,SMALL(IF(ISNUMBER(SEARCH("",$S$3:$S$6255)),ROW($S$1:$S$6253),""),ROW(S2678))),"")</f>
        <v/>
      </c>
      <c r="U2680" t="s">
        <v>6104</v>
      </c>
      <c r="V2680">
        <v>558184</v>
      </c>
    </row>
    <row r="2681" spans="19:22">
      <c r="S2681" t="str">
        <f>IF(ISNUMBER(SEARCH(ZAKL_DATA!$B$18,FU!$U2681)),U2681,"")</f>
        <v/>
      </c>
      <c r="T2681" t="str">
        <f t="array" ref="T2681">IFERROR(INDEX($S$3:$S$6255,SMALL(IF(ISNUMBER(SEARCH("",$S$3:$S$6255)),ROW($S$1:$S$6253),""),ROW(S2679))),"")</f>
        <v/>
      </c>
      <c r="U2681" t="s">
        <v>6104</v>
      </c>
      <c r="V2681">
        <v>558231</v>
      </c>
    </row>
    <row r="2682" spans="19:22">
      <c r="S2682" t="str">
        <f>IF(ISNUMBER(SEARCH(ZAKL_DATA!$B$18,FU!$U2682)),U2682,"")</f>
        <v/>
      </c>
      <c r="T2682" t="str">
        <f t="array" ref="T2682">IFERROR(INDEX($S$3:$S$6255,SMALL(IF(ISNUMBER(SEARCH("",$S$3:$S$6255)),ROW($S$1:$S$6253),""),ROW(S2680))),"")</f>
        <v/>
      </c>
      <c r="U2682" t="s">
        <v>6105</v>
      </c>
      <c r="V2682">
        <v>558249</v>
      </c>
    </row>
    <row r="2683" spans="19:22">
      <c r="S2683" t="str">
        <f>IF(ISNUMBER(SEARCH(ZAKL_DATA!$B$18,FU!$U2683)),U2683,"")</f>
        <v/>
      </c>
      <c r="T2683" t="str">
        <f t="array" ref="T2683">IFERROR(INDEX($S$3:$S$6255,SMALL(IF(ISNUMBER(SEARCH("",$S$3:$S$6255)),ROW($S$1:$S$6253),""),ROW(S2681))),"")</f>
        <v/>
      </c>
      <c r="U2683" t="s">
        <v>6106</v>
      </c>
      <c r="V2683">
        <v>558257</v>
      </c>
    </row>
    <row r="2684" spans="19:22">
      <c r="S2684" t="str">
        <f>IF(ISNUMBER(SEARCH(ZAKL_DATA!$B$18,FU!$U2684)),U2684,"")</f>
        <v/>
      </c>
      <c r="T2684" t="str">
        <f t="array" ref="T2684">IFERROR(INDEX($S$3:$S$6255,SMALL(IF(ISNUMBER(SEARCH("",$S$3:$S$6255)),ROW($S$1:$S$6253),""),ROW(S2682))),"")</f>
        <v/>
      </c>
      <c r="U2684" t="s">
        <v>6107</v>
      </c>
      <c r="V2684">
        <v>558265</v>
      </c>
    </row>
    <row r="2685" spans="19:22">
      <c r="S2685" t="str">
        <f>IF(ISNUMBER(SEARCH(ZAKL_DATA!$B$18,FU!$U2685)),U2685,"")</f>
        <v/>
      </c>
      <c r="T2685" t="str">
        <f t="array" ref="T2685">IFERROR(INDEX($S$3:$S$6255,SMALL(IF(ISNUMBER(SEARCH("",$S$3:$S$6255)),ROW($S$1:$S$6253),""),ROW(S2683))),"")</f>
        <v/>
      </c>
      <c r="U2685" t="s">
        <v>6108</v>
      </c>
      <c r="V2685">
        <v>558290</v>
      </c>
    </row>
    <row r="2686" spans="19:22">
      <c r="S2686" t="str">
        <f>IF(ISNUMBER(SEARCH(ZAKL_DATA!$B$18,FU!$U2686)),U2686,"")</f>
        <v/>
      </c>
      <c r="T2686" t="str">
        <f t="array" ref="T2686">IFERROR(INDEX($S$3:$S$6255,SMALL(IF(ISNUMBER(SEARCH("",$S$3:$S$6255)),ROW($S$1:$S$6253),""),ROW(S2684))),"")</f>
        <v/>
      </c>
      <c r="U2686" t="s">
        <v>6108</v>
      </c>
      <c r="V2686">
        <v>558303</v>
      </c>
    </row>
    <row r="2687" spans="19:22">
      <c r="S2687" t="str">
        <f>IF(ISNUMBER(SEARCH(ZAKL_DATA!$B$18,FU!$U2687)),U2687,"")</f>
        <v/>
      </c>
      <c r="T2687" t="str">
        <f t="array" ref="T2687">IFERROR(INDEX($S$3:$S$6255,SMALL(IF(ISNUMBER(SEARCH("",$S$3:$S$6255)),ROW($S$1:$S$6253),""),ROW(S2685))),"")</f>
        <v/>
      </c>
      <c r="U2687" t="s">
        <v>6109</v>
      </c>
      <c r="V2687">
        <v>558311</v>
      </c>
    </row>
    <row r="2688" spans="19:22">
      <c r="S2688" t="str">
        <f>IF(ISNUMBER(SEARCH(ZAKL_DATA!$B$18,FU!$U2688)),U2688,"")</f>
        <v/>
      </c>
      <c r="T2688" t="str">
        <f t="array" ref="T2688">IFERROR(INDEX($S$3:$S$6255,SMALL(IF(ISNUMBER(SEARCH("",$S$3:$S$6255)),ROW($S$1:$S$6253),""),ROW(S2686))),"")</f>
        <v/>
      </c>
      <c r="U2688" t="s">
        <v>6110</v>
      </c>
      <c r="V2688">
        <v>558346</v>
      </c>
    </row>
    <row r="2689" spans="19:22">
      <c r="S2689" t="str">
        <f>IF(ISNUMBER(SEARCH(ZAKL_DATA!$B$18,FU!$U2689)),U2689,"")</f>
        <v/>
      </c>
      <c r="T2689" t="str">
        <f t="array" ref="T2689">IFERROR(INDEX($S$3:$S$6255,SMALL(IF(ISNUMBER(SEARCH("",$S$3:$S$6255)),ROW($S$1:$S$6253),""),ROW(S2687))),"")</f>
        <v/>
      </c>
      <c r="U2689" t="s">
        <v>6111</v>
      </c>
      <c r="V2689">
        <v>558362</v>
      </c>
    </row>
    <row r="2690" spans="19:22">
      <c r="S2690" t="str">
        <f>IF(ISNUMBER(SEARCH(ZAKL_DATA!$B$18,FU!$U2690)),U2690,"")</f>
        <v/>
      </c>
      <c r="T2690" t="str">
        <f t="array" ref="T2690">IFERROR(INDEX($S$3:$S$6255,SMALL(IF(ISNUMBER(SEARCH("",$S$3:$S$6255)),ROW($S$1:$S$6253),""),ROW(S2688))),"")</f>
        <v/>
      </c>
      <c r="U2690" t="s">
        <v>6112</v>
      </c>
      <c r="V2690">
        <v>558371</v>
      </c>
    </row>
    <row r="2691" spans="19:22">
      <c r="S2691" t="str">
        <f>IF(ISNUMBER(SEARCH(ZAKL_DATA!$B$18,FU!$U2691)),U2691,"")</f>
        <v/>
      </c>
      <c r="T2691" t="str">
        <f t="array" ref="T2691">IFERROR(INDEX($S$3:$S$6255,SMALL(IF(ISNUMBER(SEARCH("",$S$3:$S$6255)),ROW($S$1:$S$6253),""),ROW(S2689))),"")</f>
        <v/>
      </c>
      <c r="U2691" t="s">
        <v>6113</v>
      </c>
      <c r="V2691">
        <v>558389</v>
      </c>
    </row>
    <row r="2692" spans="19:22">
      <c r="S2692" t="str">
        <f>IF(ISNUMBER(SEARCH(ZAKL_DATA!$B$18,FU!$U2692)),U2692,"")</f>
        <v/>
      </c>
      <c r="T2692" t="str">
        <f t="array" ref="T2692">IFERROR(INDEX($S$3:$S$6255,SMALL(IF(ISNUMBER(SEARCH("",$S$3:$S$6255)),ROW($S$1:$S$6253),""),ROW(S2690))),"")</f>
        <v/>
      </c>
      <c r="U2692" t="s">
        <v>6114</v>
      </c>
      <c r="V2692">
        <v>558401</v>
      </c>
    </row>
    <row r="2693" spans="19:22">
      <c r="S2693" t="str">
        <f>IF(ISNUMBER(SEARCH(ZAKL_DATA!$B$18,FU!$U2693)),U2693,"")</f>
        <v/>
      </c>
      <c r="T2693" t="str">
        <f t="array" ref="T2693">IFERROR(INDEX($S$3:$S$6255,SMALL(IF(ISNUMBER(SEARCH("",$S$3:$S$6255)),ROW($S$1:$S$6253),""),ROW(S2691))),"")</f>
        <v/>
      </c>
      <c r="U2693" t="s">
        <v>6115</v>
      </c>
      <c r="V2693">
        <v>558419</v>
      </c>
    </row>
    <row r="2694" spans="19:22">
      <c r="S2694" t="str">
        <f>IF(ISNUMBER(SEARCH(ZAKL_DATA!$B$18,FU!$U2694)),U2694,"")</f>
        <v/>
      </c>
      <c r="T2694" t="str">
        <f t="array" ref="T2694">IFERROR(INDEX($S$3:$S$6255,SMALL(IF(ISNUMBER(SEARCH("",$S$3:$S$6255)),ROW($S$1:$S$6253),""),ROW(S2692))),"")</f>
        <v/>
      </c>
      <c r="U2694" t="s">
        <v>6115</v>
      </c>
      <c r="V2694">
        <v>558427</v>
      </c>
    </row>
    <row r="2695" spans="19:22">
      <c r="S2695" t="str">
        <f>IF(ISNUMBER(SEARCH(ZAKL_DATA!$B$18,FU!$U2695)),U2695,"")</f>
        <v/>
      </c>
      <c r="T2695" t="str">
        <f t="array" ref="T2695">IFERROR(INDEX($S$3:$S$6255,SMALL(IF(ISNUMBER(SEARCH("",$S$3:$S$6255)),ROW($S$1:$S$6253),""),ROW(S2693))),"")</f>
        <v/>
      </c>
      <c r="U2695" t="s">
        <v>6116</v>
      </c>
      <c r="V2695">
        <v>558435</v>
      </c>
    </row>
    <row r="2696" spans="19:22">
      <c r="S2696" t="str">
        <f>IF(ISNUMBER(SEARCH(ZAKL_DATA!$B$18,FU!$U2696)),U2696,"")</f>
        <v/>
      </c>
      <c r="T2696" t="str">
        <f t="array" ref="T2696">IFERROR(INDEX($S$3:$S$6255,SMALL(IF(ISNUMBER(SEARCH("",$S$3:$S$6255)),ROW($S$1:$S$6253),""),ROW(S2694))),"")</f>
        <v/>
      </c>
      <c r="U2696" t="s">
        <v>6117</v>
      </c>
      <c r="V2696">
        <v>558443</v>
      </c>
    </row>
    <row r="2697" spans="19:22">
      <c r="S2697" t="str">
        <f>IF(ISNUMBER(SEARCH(ZAKL_DATA!$B$18,FU!$U2697)),U2697,"")</f>
        <v/>
      </c>
      <c r="T2697" t="str">
        <f t="array" ref="T2697">IFERROR(INDEX($S$3:$S$6255,SMALL(IF(ISNUMBER(SEARCH("",$S$3:$S$6255)),ROW($S$1:$S$6253),""),ROW(S2695))),"")</f>
        <v/>
      </c>
      <c r="U2697" t="s">
        <v>6118</v>
      </c>
      <c r="V2697">
        <v>558460</v>
      </c>
    </row>
    <row r="2698" spans="19:22">
      <c r="S2698" t="str">
        <f>IF(ISNUMBER(SEARCH(ZAKL_DATA!$B$18,FU!$U2698)),U2698,"")</f>
        <v/>
      </c>
      <c r="T2698" t="str">
        <f t="array" ref="T2698">IFERROR(INDEX($S$3:$S$6255,SMALL(IF(ISNUMBER(SEARCH("",$S$3:$S$6255)),ROW($S$1:$S$6253),""),ROW(S2696))),"")</f>
        <v/>
      </c>
      <c r="U2698" t="s">
        <v>6119</v>
      </c>
      <c r="V2698">
        <v>558486</v>
      </c>
    </row>
    <row r="2699" spans="19:22">
      <c r="S2699" t="str">
        <f>IF(ISNUMBER(SEARCH(ZAKL_DATA!$B$18,FU!$U2699)),U2699,"")</f>
        <v/>
      </c>
      <c r="T2699" t="str">
        <f t="array" ref="T2699">IFERROR(INDEX($S$3:$S$6255,SMALL(IF(ISNUMBER(SEARCH("",$S$3:$S$6255)),ROW($S$1:$S$6253),""),ROW(S2697))),"")</f>
        <v/>
      </c>
      <c r="U2699" t="s">
        <v>6120</v>
      </c>
      <c r="V2699">
        <v>558494</v>
      </c>
    </row>
    <row r="2700" spans="19:22">
      <c r="S2700" t="str">
        <f>IF(ISNUMBER(SEARCH(ZAKL_DATA!$B$18,FU!$U2700)),U2700,"")</f>
        <v/>
      </c>
      <c r="T2700" t="str">
        <f t="array" ref="T2700">IFERROR(INDEX($S$3:$S$6255,SMALL(IF(ISNUMBER(SEARCH("",$S$3:$S$6255)),ROW($S$1:$S$6253),""),ROW(S2698))),"")</f>
        <v/>
      </c>
      <c r="U2700" t="s">
        <v>6121</v>
      </c>
      <c r="V2700">
        <v>558559</v>
      </c>
    </row>
    <row r="2701" spans="19:22">
      <c r="S2701" t="str">
        <f>IF(ISNUMBER(SEARCH(ZAKL_DATA!$B$18,FU!$U2701)),U2701,"")</f>
        <v/>
      </c>
      <c r="T2701" t="str">
        <f t="array" ref="T2701">IFERROR(INDEX($S$3:$S$6255,SMALL(IF(ISNUMBER(SEARCH("",$S$3:$S$6255)),ROW($S$1:$S$6253),""),ROW(S2699))),"")</f>
        <v/>
      </c>
      <c r="U2701" t="s">
        <v>6121</v>
      </c>
      <c r="V2701">
        <v>558567</v>
      </c>
    </row>
    <row r="2702" spans="19:22">
      <c r="S2702" t="str">
        <f>IF(ISNUMBER(SEARCH(ZAKL_DATA!$B$18,FU!$U2702)),U2702,"")</f>
        <v/>
      </c>
      <c r="T2702" t="str">
        <f t="array" ref="T2702">IFERROR(INDEX($S$3:$S$6255,SMALL(IF(ISNUMBER(SEARCH("",$S$3:$S$6255)),ROW($S$1:$S$6253),""),ROW(S2700))),"")</f>
        <v/>
      </c>
      <c r="U2702" t="s">
        <v>6121</v>
      </c>
      <c r="V2702">
        <v>558583</v>
      </c>
    </row>
    <row r="2703" spans="19:22">
      <c r="S2703" t="str">
        <f>IF(ISNUMBER(SEARCH(ZAKL_DATA!$B$18,FU!$U2703)),U2703,"")</f>
        <v/>
      </c>
      <c r="T2703" t="str">
        <f t="array" ref="T2703">IFERROR(INDEX($S$3:$S$6255,SMALL(IF(ISNUMBER(SEARCH("",$S$3:$S$6255)),ROW($S$1:$S$6253),""),ROW(S2701))),"")</f>
        <v/>
      </c>
      <c r="U2703" t="s">
        <v>6121</v>
      </c>
      <c r="V2703">
        <v>558591</v>
      </c>
    </row>
    <row r="2704" spans="19:22">
      <c r="S2704" t="str">
        <f>IF(ISNUMBER(SEARCH(ZAKL_DATA!$B$18,FU!$U2704)),U2704,"")</f>
        <v/>
      </c>
      <c r="T2704" t="str">
        <f t="array" ref="T2704">IFERROR(INDEX($S$3:$S$6255,SMALL(IF(ISNUMBER(SEARCH("",$S$3:$S$6255)),ROW($S$1:$S$6253),""),ROW(S2702))),"")</f>
        <v/>
      </c>
      <c r="U2704" t="s">
        <v>6121</v>
      </c>
      <c r="V2704">
        <v>558605</v>
      </c>
    </row>
    <row r="2705" spans="19:22">
      <c r="S2705" t="str">
        <f>IF(ISNUMBER(SEARCH(ZAKL_DATA!$B$18,FU!$U2705)),U2705,"")</f>
        <v/>
      </c>
      <c r="T2705" t="str">
        <f t="array" ref="T2705">IFERROR(INDEX($S$3:$S$6255,SMALL(IF(ISNUMBER(SEARCH("",$S$3:$S$6255)),ROW($S$1:$S$6253),""),ROW(S2703))),"")</f>
        <v/>
      </c>
      <c r="U2705" t="s">
        <v>6122</v>
      </c>
      <c r="V2705">
        <v>558630</v>
      </c>
    </row>
    <row r="2706" spans="19:22">
      <c r="S2706" t="str">
        <f>IF(ISNUMBER(SEARCH(ZAKL_DATA!$B$18,FU!$U2706)),U2706,"")</f>
        <v/>
      </c>
      <c r="T2706" t="str">
        <f t="array" ref="T2706">IFERROR(INDEX($S$3:$S$6255,SMALL(IF(ISNUMBER(SEARCH("",$S$3:$S$6255)),ROW($S$1:$S$6253),""),ROW(S2704))),"")</f>
        <v/>
      </c>
      <c r="U2706" t="s">
        <v>6123</v>
      </c>
      <c r="V2706">
        <v>558656</v>
      </c>
    </row>
    <row r="2707" spans="19:22">
      <c r="S2707" t="str">
        <f>IF(ISNUMBER(SEARCH(ZAKL_DATA!$B$18,FU!$U2707)),U2707,"")</f>
        <v/>
      </c>
      <c r="T2707" t="str">
        <f t="array" ref="T2707">IFERROR(INDEX($S$3:$S$6255,SMALL(IF(ISNUMBER(SEARCH("",$S$3:$S$6255)),ROW($S$1:$S$6253),""),ROW(S2705))),"")</f>
        <v/>
      </c>
      <c r="U2707" t="s">
        <v>6123</v>
      </c>
      <c r="V2707">
        <v>558672</v>
      </c>
    </row>
    <row r="2708" spans="19:22">
      <c r="S2708" t="str">
        <f>IF(ISNUMBER(SEARCH(ZAKL_DATA!$B$18,FU!$U2708)),U2708,"")</f>
        <v/>
      </c>
      <c r="T2708" t="str">
        <f t="array" ref="T2708">IFERROR(INDEX($S$3:$S$6255,SMALL(IF(ISNUMBER(SEARCH("",$S$3:$S$6255)),ROW($S$1:$S$6253),""),ROW(S2706))),"")</f>
        <v/>
      </c>
      <c r="U2708" t="s">
        <v>6124</v>
      </c>
      <c r="V2708">
        <v>558699</v>
      </c>
    </row>
    <row r="2709" spans="19:22">
      <c r="S2709" t="str">
        <f>IF(ISNUMBER(SEARCH(ZAKL_DATA!$B$18,FU!$U2709)),U2709,"")</f>
        <v/>
      </c>
      <c r="T2709" t="str">
        <f t="array" ref="T2709">IFERROR(INDEX($S$3:$S$6255,SMALL(IF(ISNUMBER(SEARCH("",$S$3:$S$6255)),ROW($S$1:$S$6253),""),ROW(S2707))),"")</f>
        <v/>
      </c>
      <c r="U2709" t="s">
        <v>6125</v>
      </c>
      <c r="V2709">
        <v>558711</v>
      </c>
    </row>
    <row r="2710" spans="19:22">
      <c r="S2710" t="str">
        <f>IF(ISNUMBER(SEARCH(ZAKL_DATA!$B$18,FU!$U2710)),U2710,"")</f>
        <v/>
      </c>
      <c r="T2710" t="str">
        <f t="array" ref="T2710">IFERROR(INDEX($S$3:$S$6255,SMALL(IF(ISNUMBER(SEARCH("",$S$3:$S$6255)),ROW($S$1:$S$6253),""),ROW(S2708))),"")</f>
        <v/>
      </c>
      <c r="U2710" t="s">
        <v>6126</v>
      </c>
      <c r="V2710">
        <v>558745</v>
      </c>
    </row>
    <row r="2711" spans="19:22">
      <c r="S2711" t="str">
        <f>IF(ISNUMBER(SEARCH(ZAKL_DATA!$B$18,FU!$U2711)),U2711,"")</f>
        <v/>
      </c>
      <c r="T2711" t="str">
        <f t="array" ref="T2711">IFERROR(INDEX($S$3:$S$6255,SMALL(IF(ISNUMBER(SEARCH("",$S$3:$S$6255)),ROW($S$1:$S$6253),""),ROW(S2709))),"")</f>
        <v/>
      </c>
      <c r="U2711" t="s">
        <v>6127</v>
      </c>
      <c r="V2711">
        <v>558770</v>
      </c>
    </row>
    <row r="2712" spans="19:22">
      <c r="S2712" t="str">
        <f>IF(ISNUMBER(SEARCH(ZAKL_DATA!$B$18,FU!$U2712)),U2712,"")</f>
        <v/>
      </c>
      <c r="T2712" t="str">
        <f t="array" ref="T2712">IFERROR(INDEX($S$3:$S$6255,SMALL(IF(ISNUMBER(SEARCH("",$S$3:$S$6255)),ROW($S$1:$S$6253),""),ROW(S2710))),"")</f>
        <v/>
      </c>
      <c r="U2712" t="s">
        <v>6128</v>
      </c>
      <c r="V2712">
        <v>558788</v>
      </c>
    </row>
    <row r="2713" spans="19:22">
      <c r="S2713" t="str">
        <f>IF(ISNUMBER(SEARCH(ZAKL_DATA!$B$18,FU!$U2713)),U2713,"")</f>
        <v/>
      </c>
      <c r="T2713" t="str">
        <f t="array" ref="T2713">IFERROR(INDEX($S$3:$S$6255,SMALL(IF(ISNUMBER(SEARCH("",$S$3:$S$6255)),ROW($S$1:$S$6253),""),ROW(S2711))),"")</f>
        <v/>
      </c>
      <c r="U2713" t="s">
        <v>6129</v>
      </c>
      <c r="V2713">
        <v>558796</v>
      </c>
    </row>
    <row r="2714" spans="19:22">
      <c r="S2714" t="str">
        <f>IF(ISNUMBER(SEARCH(ZAKL_DATA!$B$18,FU!$U2714)),U2714,"")</f>
        <v/>
      </c>
      <c r="T2714" t="str">
        <f t="array" ref="T2714">IFERROR(INDEX($S$3:$S$6255,SMALL(IF(ISNUMBER(SEARCH("",$S$3:$S$6255)),ROW($S$1:$S$6253),""),ROW(S2712))),"")</f>
        <v/>
      </c>
      <c r="U2714" t="s">
        <v>6130</v>
      </c>
      <c r="V2714">
        <v>558800</v>
      </c>
    </row>
    <row r="2715" spans="19:22">
      <c r="S2715" t="str">
        <f>IF(ISNUMBER(SEARCH(ZAKL_DATA!$B$18,FU!$U2715)),U2715,"")</f>
        <v/>
      </c>
      <c r="T2715" t="str">
        <f t="array" ref="T2715">IFERROR(INDEX($S$3:$S$6255,SMALL(IF(ISNUMBER(SEARCH("",$S$3:$S$6255)),ROW($S$1:$S$6253),""),ROW(S2713))),"")</f>
        <v/>
      </c>
      <c r="U2715" t="s">
        <v>6131</v>
      </c>
      <c r="V2715">
        <v>558834</v>
      </c>
    </row>
    <row r="2716" spans="19:22">
      <c r="S2716" t="str">
        <f>IF(ISNUMBER(SEARCH(ZAKL_DATA!$B$18,FU!$U2716)),U2716,"")</f>
        <v/>
      </c>
      <c r="T2716" t="str">
        <f t="array" ref="T2716">IFERROR(INDEX($S$3:$S$6255,SMALL(IF(ISNUMBER(SEARCH("",$S$3:$S$6255)),ROW($S$1:$S$6253),""),ROW(S2714))),"")</f>
        <v/>
      </c>
      <c r="U2716" t="s">
        <v>6132</v>
      </c>
      <c r="V2716">
        <v>558851</v>
      </c>
    </row>
    <row r="2717" spans="19:22">
      <c r="S2717" t="str">
        <f>IF(ISNUMBER(SEARCH(ZAKL_DATA!$B$18,FU!$U2717)),U2717,"")</f>
        <v/>
      </c>
      <c r="T2717" t="str">
        <f t="array" ref="T2717">IFERROR(INDEX($S$3:$S$6255,SMALL(IF(ISNUMBER(SEARCH("",$S$3:$S$6255)),ROW($S$1:$S$6253),""),ROW(S2715))),"")</f>
        <v/>
      </c>
      <c r="U2717" t="s">
        <v>6132</v>
      </c>
      <c r="V2717">
        <v>558869</v>
      </c>
    </row>
    <row r="2718" spans="19:22">
      <c r="S2718" t="str">
        <f>IF(ISNUMBER(SEARCH(ZAKL_DATA!$B$18,FU!$U2718)),U2718,"")</f>
        <v/>
      </c>
      <c r="T2718" t="str">
        <f t="array" ref="T2718">IFERROR(INDEX($S$3:$S$6255,SMALL(IF(ISNUMBER(SEARCH("",$S$3:$S$6255)),ROW($S$1:$S$6253),""),ROW(S2716))),"")</f>
        <v/>
      </c>
      <c r="U2718" t="s">
        <v>6133</v>
      </c>
      <c r="V2718">
        <v>558877</v>
      </c>
    </row>
    <row r="2719" spans="19:22">
      <c r="S2719" t="str">
        <f>IF(ISNUMBER(SEARCH(ZAKL_DATA!$B$18,FU!$U2719)),U2719,"")</f>
        <v/>
      </c>
      <c r="T2719" t="str">
        <f t="array" ref="T2719">IFERROR(INDEX($S$3:$S$6255,SMALL(IF(ISNUMBER(SEARCH("",$S$3:$S$6255)),ROW($S$1:$S$6253),""),ROW(S2717))),"")</f>
        <v/>
      </c>
      <c r="U2719" t="s">
        <v>6134</v>
      </c>
      <c r="V2719">
        <v>558885</v>
      </c>
    </row>
    <row r="2720" spans="19:22">
      <c r="S2720" t="str">
        <f>IF(ISNUMBER(SEARCH(ZAKL_DATA!$B$18,FU!$U2720)),U2720,"")</f>
        <v/>
      </c>
      <c r="T2720" t="str">
        <f t="array" ref="T2720">IFERROR(INDEX($S$3:$S$6255,SMALL(IF(ISNUMBER(SEARCH("",$S$3:$S$6255)),ROW($S$1:$S$6253),""),ROW(S2718))),"")</f>
        <v/>
      </c>
      <c r="U2720" t="s">
        <v>6135</v>
      </c>
      <c r="V2720">
        <v>558915</v>
      </c>
    </row>
    <row r="2721" spans="19:22">
      <c r="S2721" t="str">
        <f>IF(ISNUMBER(SEARCH(ZAKL_DATA!$B$18,FU!$U2721)),U2721,"")</f>
        <v/>
      </c>
      <c r="T2721" t="str">
        <f t="array" ref="T2721">IFERROR(INDEX($S$3:$S$6255,SMALL(IF(ISNUMBER(SEARCH("",$S$3:$S$6255)),ROW($S$1:$S$6253),""),ROW(S2719))),"")</f>
        <v/>
      </c>
      <c r="U2721" t="s">
        <v>6135</v>
      </c>
      <c r="V2721">
        <v>558931</v>
      </c>
    </row>
    <row r="2722" spans="19:22">
      <c r="S2722" t="str">
        <f>IF(ISNUMBER(SEARCH(ZAKL_DATA!$B$18,FU!$U2722)),U2722,"")</f>
        <v/>
      </c>
      <c r="T2722" t="str">
        <f t="array" ref="T2722">IFERROR(INDEX($S$3:$S$6255,SMALL(IF(ISNUMBER(SEARCH("",$S$3:$S$6255)),ROW($S$1:$S$6253),""),ROW(S2720))),"")</f>
        <v/>
      </c>
      <c r="U2722" t="s">
        <v>6135</v>
      </c>
      <c r="V2722">
        <v>558940</v>
      </c>
    </row>
    <row r="2723" spans="19:22">
      <c r="S2723" t="str">
        <f>IF(ISNUMBER(SEARCH(ZAKL_DATA!$B$18,FU!$U2723)),U2723,"")</f>
        <v/>
      </c>
      <c r="T2723" t="str">
        <f t="array" ref="T2723">IFERROR(INDEX($S$3:$S$6255,SMALL(IF(ISNUMBER(SEARCH("",$S$3:$S$6255)),ROW($S$1:$S$6253),""),ROW(S2721))),"")</f>
        <v/>
      </c>
      <c r="U2723" t="s">
        <v>6136</v>
      </c>
      <c r="V2723">
        <v>558966</v>
      </c>
    </row>
    <row r="2724" spans="19:22">
      <c r="S2724" t="str">
        <f>IF(ISNUMBER(SEARCH(ZAKL_DATA!$B$18,FU!$U2724)),U2724,"")</f>
        <v/>
      </c>
      <c r="T2724" t="str">
        <f t="array" ref="T2724">IFERROR(INDEX($S$3:$S$6255,SMALL(IF(ISNUMBER(SEARCH("",$S$3:$S$6255)),ROW($S$1:$S$6253),""),ROW(S2722))),"")</f>
        <v/>
      </c>
      <c r="U2724" t="s">
        <v>6137</v>
      </c>
      <c r="V2724">
        <v>558974</v>
      </c>
    </row>
    <row r="2725" spans="19:22">
      <c r="S2725" t="str">
        <f>IF(ISNUMBER(SEARCH(ZAKL_DATA!$B$18,FU!$U2725)),U2725,"")</f>
        <v/>
      </c>
      <c r="T2725" t="str">
        <f t="array" ref="T2725">IFERROR(INDEX($S$3:$S$6255,SMALL(IF(ISNUMBER(SEARCH("",$S$3:$S$6255)),ROW($S$1:$S$6253),""),ROW(S2723))),"")</f>
        <v/>
      </c>
      <c r="U2725" t="s">
        <v>6137</v>
      </c>
      <c r="V2725">
        <v>558982</v>
      </c>
    </row>
    <row r="2726" spans="19:22">
      <c r="S2726" t="str">
        <f>IF(ISNUMBER(SEARCH(ZAKL_DATA!$B$18,FU!$U2726)),U2726,"")</f>
        <v/>
      </c>
      <c r="T2726" t="str">
        <f t="array" ref="T2726">IFERROR(INDEX($S$3:$S$6255,SMALL(IF(ISNUMBER(SEARCH("",$S$3:$S$6255)),ROW($S$1:$S$6253),""),ROW(S2724))),"")</f>
        <v/>
      </c>
      <c r="U2726" t="s">
        <v>6137</v>
      </c>
      <c r="V2726">
        <v>558991</v>
      </c>
    </row>
    <row r="2727" spans="19:22">
      <c r="S2727" t="str">
        <f>IF(ISNUMBER(SEARCH(ZAKL_DATA!$B$18,FU!$U2727)),U2727,"")</f>
        <v/>
      </c>
      <c r="T2727" t="str">
        <f t="array" ref="T2727">IFERROR(INDEX($S$3:$S$6255,SMALL(IF(ISNUMBER(SEARCH("",$S$3:$S$6255)),ROW($S$1:$S$6253),""),ROW(S2725))),"")</f>
        <v/>
      </c>
      <c r="U2727" t="s">
        <v>6138</v>
      </c>
      <c r="V2727">
        <v>559008</v>
      </c>
    </row>
    <row r="2728" spans="19:22">
      <c r="S2728" t="str">
        <f>IF(ISNUMBER(SEARCH(ZAKL_DATA!$B$18,FU!$U2728)),U2728,"")</f>
        <v/>
      </c>
      <c r="T2728" t="str">
        <f t="array" ref="T2728">IFERROR(INDEX($S$3:$S$6255,SMALL(IF(ISNUMBER(SEARCH("",$S$3:$S$6255)),ROW($S$1:$S$6253),""),ROW(S2726))),"")</f>
        <v/>
      </c>
      <c r="U2728" t="s">
        <v>6139</v>
      </c>
      <c r="V2728">
        <v>559016</v>
      </c>
    </row>
    <row r="2729" spans="19:22">
      <c r="S2729" t="str">
        <f>IF(ISNUMBER(SEARCH(ZAKL_DATA!$B$18,FU!$U2729)),U2729,"")</f>
        <v/>
      </c>
      <c r="T2729" t="str">
        <f t="array" ref="T2729">IFERROR(INDEX($S$3:$S$6255,SMALL(IF(ISNUMBER(SEARCH("",$S$3:$S$6255)),ROW($S$1:$S$6253),""),ROW(S2727))),"")</f>
        <v/>
      </c>
      <c r="U2729" t="s">
        <v>6140</v>
      </c>
      <c r="V2729">
        <v>559024</v>
      </c>
    </row>
    <row r="2730" spans="19:22">
      <c r="S2730" t="str">
        <f>IF(ISNUMBER(SEARCH(ZAKL_DATA!$B$18,FU!$U2730)),U2730,"")</f>
        <v/>
      </c>
      <c r="T2730" t="str">
        <f t="array" ref="T2730">IFERROR(INDEX($S$3:$S$6255,SMALL(IF(ISNUMBER(SEARCH("",$S$3:$S$6255)),ROW($S$1:$S$6253),""),ROW(S2728))),"")</f>
        <v/>
      </c>
      <c r="U2730" t="s">
        <v>6140</v>
      </c>
      <c r="V2730">
        <v>559032</v>
      </c>
    </row>
    <row r="2731" spans="19:22">
      <c r="S2731" t="str">
        <f>IF(ISNUMBER(SEARCH(ZAKL_DATA!$B$18,FU!$U2731)),U2731,"")</f>
        <v/>
      </c>
      <c r="T2731" t="str">
        <f t="array" ref="T2731">IFERROR(INDEX($S$3:$S$6255,SMALL(IF(ISNUMBER(SEARCH("",$S$3:$S$6255)),ROW($S$1:$S$6253),""),ROW(S2729))),"")</f>
        <v/>
      </c>
      <c r="U2731" t="s">
        <v>6141</v>
      </c>
      <c r="V2731">
        <v>559041</v>
      </c>
    </row>
    <row r="2732" spans="19:22">
      <c r="S2732" t="str">
        <f>IF(ISNUMBER(SEARCH(ZAKL_DATA!$B$18,FU!$U2732)),U2732,"")</f>
        <v/>
      </c>
      <c r="T2732" t="str">
        <f t="array" ref="T2732">IFERROR(INDEX($S$3:$S$6255,SMALL(IF(ISNUMBER(SEARCH("",$S$3:$S$6255)),ROW($S$1:$S$6253),""),ROW(S2730))),"")</f>
        <v/>
      </c>
      <c r="U2732" t="s">
        <v>6142</v>
      </c>
      <c r="V2732">
        <v>559059</v>
      </c>
    </row>
    <row r="2733" spans="19:22">
      <c r="S2733" t="str">
        <f>IF(ISNUMBER(SEARCH(ZAKL_DATA!$B$18,FU!$U2733)),U2733,"")</f>
        <v/>
      </c>
      <c r="T2733" t="str">
        <f t="array" ref="T2733">IFERROR(INDEX($S$3:$S$6255,SMALL(IF(ISNUMBER(SEARCH("",$S$3:$S$6255)),ROW($S$1:$S$6253),""),ROW(S2731))),"")</f>
        <v/>
      </c>
      <c r="U2733" t="s">
        <v>6143</v>
      </c>
      <c r="V2733">
        <v>559067</v>
      </c>
    </row>
    <row r="2734" spans="19:22">
      <c r="S2734" t="str">
        <f>IF(ISNUMBER(SEARCH(ZAKL_DATA!$B$18,FU!$U2734)),U2734,"")</f>
        <v/>
      </c>
      <c r="T2734" t="str">
        <f t="array" ref="T2734">IFERROR(INDEX($S$3:$S$6255,SMALL(IF(ISNUMBER(SEARCH("",$S$3:$S$6255)),ROW($S$1:$S$6253),""),ROW(S2732))),"")</f>
        <v/>
      </c>
      <c r="U2734" t="s">
        <v>6144</v>
      </c>
      <c r="V2734">
        <v>559075</v>
      </c>
    </row>
    <row r="2735" spans="19:22">
      <c r="S2735" t="str">
        <f>IF(ISNUMBER(SEARCH(ZAKL_DATA!$B$18,FU!$U2735)),U2735,"")</f>
        <v/>
      </c>
      <c r="T2735" t="str">
        <f t="array" ref="T2735">IFERROR(INDEX($S$3:$S$6255,SMALL(IF(ISNUMBER(SEARCH("",$S$3:$S$6255)),ROW($S$1:$S$6253),""),ROW(S2733))),"")</f>
        <v/>
      </c>
      <c r="U2735" t="s">
        <v>6145</v>
      </c>
      <c r="V2735">
        <v>559083</v>
      </c>
    </row>
    <row r="2736" spans="19:22">
      <c r="S2736" t="str">
        <f>IF(ISNUMBER(SEARCH(ZAKL_DATA!$B$18,FU!$U2736)),U2736,"")</f>
        <v/>
      </c>
      <c r="T2736" t="str">
        <f t="array" ref="T2736">IFERROR(INDEX($S$3:$S$6255,SMALL(IF(ISNUMBER(SEARCH("",$S$3:$S$6255)),ROW($S$1:$S$6253),""),ROW(S2734))),"")</f>
        <v/>
      </c>
      <c r="U2736" t="s">
        <v>6146</v>
      </c>
      <c r="V2736">
        <v>559091</v>
      </c>
    </row>
    <row r="2737" spans="19:22">
      <c r="S2737" t="str">
        <f>IF(ISNUMBER(SEARCH(ZAKL_DATA!$B$18,FU!$U2737)),U2737,"")</f>
        <v/>
      </c>
      <c r="T2737" t="str">
        <f t="array" ref="T2737">IFERROR(INDEX($S$3:$S$6255,SMALL(IF(ISNUMBER(SEARCH("",$S$3:$S$6255)),ROW($S$1:$S$6253),""),ROW(S2735))),"")</f>
        <v/>
      </c>
      <c r="U2737" t="s">
        <v>6147</v>
      </c>
      <c r="V2737">
        <v>559105</v>
      </c>
    </row>
    <row r="2738" spans="19:22">
      <c r="S2738" t="str">
        <f>IF(ISNUMBER(SEARCH(ZAKL_DATA!$B$18,FU!$U2738)),U2738,"")</f>
        <v/>
      </c>
      <c r="T2738" t="str">
        <f t="array" ref="T2738">IFERROR(INDEX($S$3:$S$6255,SMALL(IF(ISNUMBER(SEARCH("",$S$3:$S$6255)),ROW($S$1:$S$6253),""),ROW(S2736))),"")</f>
        <v/>
      </c>
      <c r="U2738" t="s">
        <v>6148</v>
      </c>
      <c r="V2738">
        <v>559121</v>
      </c>
    </row>
    <row r="2739" spans="19:22">
      <c r="S2739" t="str">
        <f>IF(ISNUMBER(SEARCH(ZAKL_DATA!$B$18,FU!$U2739)),U2739,"")</f>
        <v/>
      </c>
      <c r="T2739" t="str">
        <f t="array" ref="T2739">IFERROR(INDEX($S$3:$S$6255,SMALL(IF(ISNUMBER(SEARCH("",$S$3:$S$6255)),ROW($S$1:$S$6253),""),ROW(S2737))),"")</f>
        <v/>
      </c>
      <c r="U2739" t="s">
        <v>6149</v>
      </c>
      <c r="V2739">
        <v>559130</v>
      </c>
    </row>
    <row r="2740" spans="19:22">
      <c r="S2740" t="str">
        <f>IF(ISNUMBER(SEARCH(ZAKL_DATA!$B$18,FU!$U2740)),U2740,"")</f>
        <v/>
      </c>
      <c r="T2740" t="str">
        <f t="array" ref="T2740">IFERROR(INDEX($S$3:$S$6255,SMALL(IF(ISNUMBER(SEARCH("",$S$3:$S$6255)),ROW($S$1:$S$6253),""),ROW(S2738))),"")</f>
        <v/>
      </c>
      <c r="U2740" t="s">
        <v>6150</v>
      </c>
      <c r="V2740">
        <v>559148</v>
      </c>
    </row>
    <row r="2741" spans="19:22">
      <c r="S2741" t="str">
        <f>IF(ISNUMBER(SEARCH(ZAKL_DATA!$B$18,FU!$U2741)),U2741,"")</f>
        <v/>
      </c>
      <c r="T2741" t="str">
        <f t="array" ref="T2741">IFERROR(INDEX($S$3:$S$6255,SMALL(IF(ISNUMBER(SEARCH("",$S$3:$S$6255)),ROW($S$1:$S$6253),""),ROW(S2739))),"")</f>
        <v/>
      </c>
      <c r="U2741" t="s">
        <v>6151</v>
      </c>
      <c r="V2741">
        <v>559164</v>
      </c>
    </row>
    <row r="2742" spans="19:22">
      <c r="S2742" t="str">
        <f>IF(ISNUMBER(SEARCH(ZAKL_DATA!$B$18,FU!$U2742)),U2742,"")</f>
        <v/>
      </c>
      <c r="T2742" t="str">
        <f t="array" ref="T2742">IFERROR(INDEX($S$3:$S$6255,SMALL(IF(ISNUMBER(SEARCH("",$S$3:$S$6255)),ROW($S$1:$S$6253),""),ROW(S2740))),"")</f>
        <v/>
      </c>
      <c r="U2742" t="s">
        <v>6152</v>
      </c>
      <c r="V2742">
        <v>559172</v>
      </c>
    </row>
    <row r="2743" spans="19:22">
      <c r="S2743" t="str">
        <f>IF(ISNUMBER(SEARCH(ZAKL_DATA!$B$18,FU!$U2743)),U2743,"")</f>
        <v/>
      </c>
      <c r="T2743" t="str">
        <f t="array" ref="T2743">IFERROR(INDEX($S$3:$S$6255,SMALL(IF(ISNUMBER(SEARCH("",$S$3:$S$6255)),ROW($S$1:$S$6253),""),ROW(S2741))),"")</f>
        <v/>
      </c>
      <c r="U2743" t="s">
        <v>6153</v>
      </c>
      <c r="V2743">
        <v>559202</v>
      </c>
    </row>
    <row r="2744" spans="19:22">
      <c r="S2744" t="str">
        <f>IF(ISNUMBER(SEARCH(ZAKL_DATA!$B$18,FU!$U2744)),U2744,"")</f>
        <v/>
      </c>
      <c r="T2744" t="str">
        <f t="array" ref="T2744">IFERROR(INDEX($S$3:$S$6255,SMALL(IF(ISNUMBER(SEARCH("",$S$3:$S$6255)),ROW($S$1:$S$6253),""),ROW(S2742))),"")</f>
        <v/>
      </c>
      <c r="U2744" t="s">
        <v>6154</v>
      </c>
      <c r="V2744">
        <v>559211</v>
      </c>
    </row>
    <row r="2745" spans="19:22">
      <c r="S2745" t="str">
        <f>IF(ISNUMBER(SEARCH(ZAKL_DATA!$B$18,FU!$U2745)),U2745,"")</f>
        <v/>
      </c>
      <c r="T2745" t="str">
        <f t="array" ref="T2745">IFERROR(INDEX($S$3:$S$6255,SMALL(IF(ISNUMBER(SEARCH("",$S$3:$S$6255)),ROW($S$1:$S$6253),""),ROW(S2743))),"")</f>
        <v/>
      </c>
      <c r="U2745" t="s">
        <v>6155</v>
      </c>
      <c r="V2745">
        <v>559237</v>
      </c>
    </row>
    <row r="2746" spans="19:22">
      <c r="S2746" t="str">
        <f>IF(ISNUMBER(SEARCH(ZAKL_DATA!$B$18,FU!$U2746)),U2746,"")</f>
        <v/>
      </c>
      <c r="T2746" t="str">
        <f t="array" ref="T2746">IFERROR(INDEX($S$3:$S$6255,SMALL(IF(ISNUMBER(SEARCH("",$S$3:$S$6255)),ROW($S$1:$S$6253),""),ROW(S2744))),"")</f>
        <v/>
      </c>
      <c r="U2746" t="s">
        <v>6156</v>
      </c>
      <c r="V2746">
        <v>559245</v>
      </c>
    </row>
    <row r="2747" spans="19:22">
      <c r="S2747" t="str">
        <f>IF(ISNUMBER(SEARCH(ZAKL_DATA!$B$18,FU!$U2747)),U2747,"")</f>
        <v/>
      </c>
      <c r="T2747" t="str">
        <f t="array" ref="T2747">IFERROR(INDEX($S$3:$S$6255,SMALL(IF(ISNUMBER(SEARCH("",$S$3:$S$6255)),ROW($S$1:$S$6253),""),ROW(S2745))),"")</f>
        <v/>
      </c>
      <c r="U2747" t="s">
        <v>6157</v>
      </c>
      <c r="V2747">
        <v>559253</v>
      </c>
    </row>
    <row r="2748" spans="19:22">
      <c r="S2748" t="str">
        <f>IF(ISNUMBER(SEARCH(ZAKL_DATA!$B$18,FU!$U2748)),U2748,"")</f>
        <v/>
      </c>
      <c r="T2748" t="str">
        <f t="array" ref="T2748">IFERROR(INDEX($S$3:$S$6255,SMALL(IF(ISNUMBER(SEARCH("",$S$3:$S$6255)),ROW($S$1:$S$6253),""),ROW(S2746))),"")</f>
        <v/>
      </c>
      <c r="U2748" t="s">
        <v>6158</v>
      </c>
      <c r="V2748">
        <v>559261</v>
      </c>
    </row>
    <row r="2749" spans="19:22">
      <c r="S2749" t="str">
        <f>IF(ISNUMBER(SEARCH(ZAKL_DATA!$B$18,FU!$U2749)),U2749,"")</f>
        <v/>
      </c>
      <c r="T2749" t="str">
        <f t="array" ref="T2749">IFERROR(INDEX($S$3:$S$6255,SMALL(IF(ISNUMBER(SEARCH("",$S$3:$S$6255)),ROW($S$1:$S$6253),""),ROW(S2747))),"")</f>
        <v/>
      </c>
      <c r="U2749" t="s">
        <v>6159</v>
      </c>
      <c r="V2749">
        <v>559270</v>
      </c>
    </row>
    <row r="2750" spans="19:22">
      <c r="S2750" t="str">
        <f>IF(ISNUMBER(SEARCH(ZAKL_DATA!$B$18,FU!$U2750)),U2750,"")</f>
        <v/>
      </c>
      <c r="T2750" t="str">
        <f t="array" ref="T2750">IFERROR(INDEX($S$3:$S$6255,SMALL(IF(ISNUMBER(SEARCH("",$S$3:$S$6255)),ROW($S$1:$S$6253),""),ROW(S2748))),"")</f>
        <v/>
      </c>
      <c r="U2750" t="s">
        <v>6160</v>
      </c>
      <c r="V2750">
        <v>559288</v>
      </c>
    </row>
    <row r="2751" spans="19:22">
      <c r="S2751" t="str">
        <f>IF(ISNUMBER(SEARCH(ZAKL_DATA!$B$18,FU!$U2751)),U2751,"")</f>
        <v/>
      </c>
      <c r="T2751" t="str">
        <f t="array" ref="T2751">IFERROR(INDEX($S$3:$S$6255,SMALL(IF(ISNUMBER(SEARCH("",$S$3:$S$6255)),ROW($S$1:$S$6253),""),ROW(S2749))),"")</f>
        <v/>
      </c>
      <c r="U2751" t="s">
        <v>6161</v>
      </c>
      <c r="V2751">
        <v>559300</v>
      </c>
    </row>
    <row r="2752" spans="19:22">
      <c r="S2752" t="str">
        <f>IF(ISNUMBER(SEARCH(ZAKL_DATA!$B$18,FU!$U2752)),U2752,"")</f>
        <v/>
      </c>
      <c r="T2752" t="str">
        <f t="array" ref="T2752">IFERROR(INDEX($S$3:$S$6255,SMALL(IF(ISNUMBER(SEARCH("",$S$3:$S$6255)),ROW($S$1:$S$6253),""),ROW(S2750))),"")</f>
        <v/>
      </c>
      <c r="U2752" t="s">
        <v>6162</v>
      </c>
      <c r="V2752">
        <v>559318</v>
      </c>
    </row>
    <row r="2753" spans="19:22">
      <c r="S2753" t="str">
        <f>IF(ISNUMBER(SEARCH(ZAKL_DATA!$B$18,FU!$U2753)),U2753,"")</f>
        <v/>
      </c>
      <c r="T2753" t="str">
        <f t="array" ref="T2753">IFERROR(INDEX($S$3:$S$6255,SMALL(IF(ISNUMBER(SEARCH("",$S$3:$S$6255)),ROW($S$1:$S$6253),""),ROW(S2751))),"")</f>
        <v/>
      </c>
      <c r="U2753" t="s">
        <v>6163</v>
      </c>
      <c r="V2753">
        <v>559326</v>
      </c>
    </row>
    <row r="2754" spans="19:22">
      <c r="S2754" t="str">
        <f>IF(ISNUMBER(SEARCH(ZAKL_DATA!$B$18,FU!$U2754)),U2754,"")</f>
        <v/>
      </c>
      <c r="T2754" t="str">
        <f t="array" ref="T2754">IFERROR(INDEX($S$3:$S$6255,SMALL(IF(ISNUMBER(SEARCH("",$S$3:$S$6255)),ROW($S$1:$S$6253),""),ROW(S2752))),"")</f>
        <v/>
      </c>
      <c r="U2754" t="s">
        <v>6164</v>
      </c>
      <c r="V2754">
        <v>559334</v>
      </c>
    </row>
    <row r="2755" spans="19:22">
      <c r="S2755" t="str">
        <f>IF(ISNUMBER(SEARCH(ZAKL_DATA!$B$18,FU!$U2755)),U2755,"")</f>
        <v/>
      </c>
      <c r="T2755" t="str">
        <f t="array" ref="T2755">IFERROR(INDEX($S$3:$S$6255,SMALL(IF(ISNUMBER(SEARCH("",$S$3:$S$6255)),ROW($S$1:$S$6253),""),ROW(S2753))),"")</f>
        <v/>
      </c>
      <c r="U2755" t="s">
        <v>6165</v>
      </c>
      <c r="V2755">
        <v>559351</v>
      </c>
    </row>
    <row r="2756" spans="19:22">
      <c r="S2756" t="str">
        <f>IF(ISNUMBER(SEARCH(ZAKL_DATA!$B$18,FU!$U2756)),U2756,"")</f>
        <v/>
      </c>
      <c r="T2756" t="str">
        <f t="array" ref="T2756">IFERROR(INDEX($S$3:$S$6255,SMALL(IF(ISNUMBER(SEARCH("",$S$3:$S$6255)),ROW($S$1:$S$6253),""),ROW(S2754))),"")</f>
        <v/>
      </c>
      <c r="U2756" t="s">
        <v>6166</v>
      </c>
      <c r="V2756">
        <v>559369</v>
      </c>
    </row>
    <row r="2757" spans="19:22">
      <c r="S2757" t="str">
        <f>IF(ISNUMBER(SEARCH(ZAKL_DATA!$B$18,FU!$U2757)),U2757,"")</f>
        <v/>
      </c>
      <c r="T2757" t="str">
        <f t="array" ref="T2757">IFERROR(INDEX($S$3:$S$6255,SMALL(IF(ISNUMBER(SEARCH("",$S$3:$S$6255)),ROW($S$1:$S$6253),""),ROW(S2755))),"")</f>
        <v/>
      </c>
      <c r="U2757" t="s">
        <v>6167</v>
      </c>
      <c r="V2757">
        <v>559377</v>
      </c>
    </row>
    <row r="2758" spans="19:22">
      <c r="S2758" t="str">
        <f>IF(ISNUMBER(SEARCH(ZAKL_DATA!$B$18,FU!$U2758)),U2758,"")</f>
        <v/>
      </c>
      <c r="T2758" t="str">
        <f t="array" ref="T2758">IFERROR(INDEX($S$3:$S$6255,SMALL(IF(ISNUMBER(SEARCH("",$S$3:$S$6255)),ROW($S$1:$S$6253),""),ROW(S2756))),"")</f>
        <v/>
      </c>
      <c r="U2758" t="s">
        <v>6167</v>
      </c>
      <c r="V2758">
        <v>559393</v>
      </c>
    </row>
    <row r="2759" spans="19:22">
      <c r="S2759" t="str">
        <f>IF(ISNUMBER(SEARCH(ZAKL_DATA!$B$18,FU!$U2759)),U2759,"")</f>
        <v/>
      </c>
      <c r="T2759" t="str">
        <f t="array" ref="T2759">IFERROR(INDEX($S$3:$S$6255,SMALL(IF(ISNUMBER(SEARCH("",$S$3:$S$6255)),ROW($S$1:$S$6253),""),ROW(S2757))),"")</f>
        <v/>
      </c>
      <c r="U2759" t="s">
        <v>6168</v>
      </c>
      <c r="V2759">
        <v>559423</v>
      </c>
    </row>
    <row r="2760" spans="19:22">
      <c r="S2760" t="str">
        <f>IF(ISNUMBER(SEARCH(ZAKL_DATA!$B$18,FU!$U2760)),U2760,"")</f>
        <v/>
      </c>
      <c r="T2760" t="str">
        <f t="array" ref="T2760">IFERROR(INDEX($S$3:$S$6255,SMALL(IF(ISNUMBER(SEARCH("",$S$3:$S$6255)),ROW($S$1:$S$6253),""),ROW(S2758))),"")</f>
        <v/>
      </c>
      <c r="U2760" t="s">
        <v>6169</v>
      </c>
      <c r="V2760">
        <v>559431</v>
      </c>
    </row>
    <row r="2761" spans="19:22">
      <c r="S2761" t="str">
        <f>IF(ISNUMBER(SEARCH(ZAKL_DATA!$B$18,FU!$U2761)),U2761,"")</f>
        <v/>
      </c>
      <c r="T2761" t="str">
        <f t="array" ref="T2761">IFERROR(INDEX($S$3:$S$6255,SMALL(IF(ISNUMBER(SEARCH("",$S$3:$S$6255)),ROW($S$1:$S$6253),""),ROW(S2759))),"")</f>
        <v/>
      </c>
      <c r="U2761" t="s">
        <v>6170</v>
      </c>
      <c r="V2761">
        <v>559482</v>
      </c>
    </row>
    <row r="2762" spans="19:22">
      <c r="S2762" t="str">
        <f>IF(ISNUMBER(SEARCH(ZAKL_DATA!$B$18,FU!$U2762)),U2762,"")</f>
        <v/>
      </c>
      <c r="T2762" t="str">
        <f t="array" ref="T2762">IFERROR(INDEX($S$3:$S$6255,SMALL(IF(ISNUMBER(SEARCH("",$S$3:$S$6255)),ROW($S$1:$S$6253),""),ROW(S2760))),"")</f>
        <v/>
      </c>
      <c r="U2762" t="s">
        <v>6171</v>
      </c>
      <c r="V2762">
        <v>559491</v>
      </c>
    </row>
    <row r="2763" spans="19:22">
      <c r="S2763" t="str">
        <f>IF(ISNUMBER(SEARCH(ZAKL_DATA!$B$18,FU!$U2763)),U2763,"")</f>
        <v/>
      </c>
      <c r="T2763" t="str">
        <f t="array" ref="T2763">IFERROR(INDEX($S$3:$S$6255,SMALL(IF(ISNUMBER(SEARCH("",$S$3:$S$6255)),ROW($S$1:$S$6253),""),ROW(S2761))),"")</f>
        <v/>
      </c>
      <c r="U2763" t="s">
        <v>6172</v>
      </c>
      <c r="V2763">
        <v>559504</v>
      </c>
    </row>
    <row r="2764" spans="19:22">
      <c r="S2764" t="str">
        <f>IF(ISNUMBER(SEARCH(ZAKL_DATA!$B$18,FU!$U2764)),U2764,"")</f>
        <v/>
      </c>
      <c r="T2764" t="str">
        <f t="array" ref="T2764">IFERROR(INDEX($S$3:$S$6255,SMALL(IF(ISNUMBER(SEARCH("",$S$3:$S$6255)),ROW($S$1:$S$6253),""),ROW(S2762))),"")</f>
        <v/>
      </c>
      <c r="U2764" t="s">
        <v>6173</v>
      </c>
      <c r="V2764">
        <v>559521</v>
      </c>
    </row>
    <row r="2765" spans="19:22">
      <c r="S2765" t="str">
        <f>IF(ISNUMBER(SEARCH(ZAKL_DATA!$B$18,FU!$U2765)),U2765,"")</f>
        <v/>
      </c>
      <c r="T2765" t="str">
        <f t="array" ref="T2765">IFERROR(INDEX($S$3:$S$6255,SMALL(IF(ISNUMBER(SEARCH("",$S$3:$S$6255)),ROW($S$1:$S$6253),""),ROW(S2763))),"")</f>
        <v/>
      </c>
      <c r="U2765" t="s">
        <v>6173</v>
      </c>
      <c r="V2765">
        <v>559555</v>
      </c>
    </row>
    <row r="2766" spans="19:22">
      <c r="S2766" t="str">
        <f>IF(ISNUMBER(SEARCH(ZAKL_DATA!$B$18,FU!$U2766)),U2766,"")</f>
        <v/>
      </c>
      <c r="T2766" t="str">
        <f t="array" ref="T2766">IFERROR(INDEX($S$3:$S$6255,SMALL(IF(ISNUMBER(SEARCH("",$S$3:$S$6255)),ROW($S$1:$S$6253),""),ROW(S2764))),"")</f>
        <v/>
      </c>
      <c r="U2766" t="s">
        <v>6174</v>
      </c>
      <c r="V2766">
        <v>559563</v>
      </c>
    </row>
    <row r="2767" spans="19:22">
      <c r="S2767" t="str">
        <f>IF(ISNUMBER(SEARCH(ZAKL_DATA!$B$18,FU!$U2767)),U2767,"")</f>
        <v/>
      </c>
      <c r="T2767" t="str">
        <f t="array" ref="T2767">IFERROR(INDEX($S$3:$S$6255,SMALL(IF(ISNUMBER(SEARCH("",$S$3:$S$6255)),ROW($S$1:$S$6253),""),ROW(S2765))),"")</f>
        <v/>
      </c>
      <c r="U2767" t="s">
        <v>6174</v>
      </c>
      <c r="V2767">
        <v>559571</v>
      </c>
    </row>
    <row r="2768" spans="19:22">
      <c r="S2768" t="str">
        <f>IF(ISNUMBER(SEARCH(ZAKL_DATA!$B$18,FU!$U2768)),U2768,"")</f>
        <v/>
      </c>
      <c r="T2768" t="str">
        <f t="array" ref="T2768">IFERROR(INDEX($S$3:$S$6255,SMALL(IF(ISNUMBER(SEARCH("",$S$3:$S$6255)),ROW($S$1:$S$6253),""),ROW(S2766))),"")</f>
        <v/>
      </c>
      <c r="U2768" t="s">
        <v>6174</v>
      </c>
      <c r="V2768">
        <v>559580</v>
      </c>
    </row>
    <row r="2769" spans="19:22">
      <c r="S2769" t="str">
        <f>IF(ISNUMBER(SEARCH(ZAKL_DATA!$B$18,FU!$U2769)),U2769,"")</f>
        <v/>
      </c>
      <c r="T2769" t="str">
        <f t="array" ref="T2769">IFERROR(INDEX($S$3:$S$6255,SMALL(IF(ISNUMBER(SEARCH("",$S$3:$S$6255)),ROW($S$1:$S$6253),""),ROW(S2767))),"")</f>
        <v/>
      </c>
      <c r="U2769" t="s">
        <v>6175</v>
      </c>
      <c r="V2769">
        <v>559601</v>
      </c>
    </row>
    <row r="2770" spans="19:22">
      <c r="S2770" t="str">
        <f>IF(ISNUMBER(SEARCH(ZAKL_DATA!$B$18,FU!$U2770)),U2770,"")</f>
        <v/>
      </c>
      <c r="T2770" t="str">
        <f t="array" ref="T2770">IFERROR(INDEX($S$3:$S$6255,SMALL(IF(ISNUMBER(SEARCH("",$S$3:$S$6255)),ROW($S$1:$S$6253),""),ROW(S2768))),"")</f>
        <v/>
      </c>
      <c r="U2770" t="s">
        <v>6176</v>
      </c>
      <c r="V2770">
        <v>559628</v>
      </c>
    </row>
    <row r="2771" spans="19:22">
      <c r="S2771" t="str">
        <f>IF(ISNUMBER(SEARCH(ZAKL_DATA!$B$18,FU!$U2771)),U2771,"")</f>
        <v/>
      </c>
      <c r="T2771" t="str">
        <f t="array" ref="T2771">IFERROR(INDEX($S$3:$S$6255,SMALL(IF(ISNUMBER(SEARCH("",$S$3:$S$6255)),ROW($S$1:$S$6253),""),ROW(S2769))),"")</f>
        <v/>
      </c>
      <c r="U2771" t="s">
        <v>6177</v>
      </c>
      <c r="V2771">
        <v>559661</v>
      </c>
    </row>
    <row r="2772" spans="19:22">
      <c r="S2772" t="str">
        <f>IF(ISNUMBER(SEARCH(ZAKL_DATA!$B$18,FU!$U2772)),U2772,"")</f>
        <v/>
      </c>
      <c r="T2772" t="str">
        <f t="array" ref="T2772">IFERROR(INDEX($S$3:$S$6255,SMALL(IF(ISNUMBER(SEARCH("",$S$3:$S$6255)),ROW($S$1:$S$6253),""),ROW(S2770))),"")</f>
        <v/>
      </c>
      <c r="U2772" t="s">
        <v>6177</v>
      </c>
      <c r="V2772">
        <v>559679</v>
      </c>
    </row>
    <row r="2773" spans="19:22">
      <c r="S2773" t="str">
        <f>IF(ISNUMBER(SEARCH(ZAKL_DATA!$B$18,FU!$U2773)),U2773,"")</f>
        <v/>
      </c>
      <c r="T2773" t="str">
        <f t="array" ref="T2773">IFERROR(INDEX($S$3:$S$6255,SMALL(IF(ISNUMBER(SEARCH("",$S$3:$S$6255)),ROW($S$1:$S$6253),""),ROW(S2771))),"")</f>
        <v/>
      </c>
      <c r="U2773" t="s">
        <v>6177</v>
      </c>
      <c r="V2773">
        <v>559695</v>
      </c>
    </row>
    <row r="2774" spans="19:22">
      <c r="S2774" t="str">
        <f>IF(ISNUMBER(SEARCH(ZAKL_DATA!$B$18,FU!$U2774)),U2774,"")</f>
        <v/>
      </c>
      <c r="T2774" t="str">
        <f t="array" ref="T2774">IFERROR(INDEX($S$3:$S$6255,SMALL(IF(ISNUMBER(SEARCH("",$S$3:$S$6255)),ROW($S$1:$S$6253),""),ROW(S2772))),"")</f>
        <v/>
      </c>
      <c r="U2774" t="s">
        <v>6178</v>
      </c>
      <c r="V2774">
        <v>559709</v>
      </c>
    </row>
    <row r="2775" spans="19:22">
      <c r="S2775" t="str">
        <f>IF(ISNUMBER(SEARCH(ZAKL_DATA!$B$18,FU!$U2775)),U2775,"")</f>
        <v/>
      </c>
      <c r="T2775" t="str">
        <f t="array" ref="T2775">IFERROR(INDEX($S$3:$S$6255,SMALL(IF(ISNUMBER(SEARCH("",$S$3:$S$6255)),ROW($S$1:$S$6253),""),ROW(S2773))),"")</f>
        <v/>
      </c>
      <c r="U2775" t="s">
        <v>6179</v>
      </c>
      <c r="V2775">
        <v>559717</v>
      </c>
    </row>
    <row r="2776" spans="19:22">
      <c r="S2776" t="str">
        <f>IF(ISNUMBER(SEARCH(ZAKL_DATA!$B$18,FU!$U2776)),U2776,"")</f>
        <v/>
      </c>
      <c r="T2776" t="str">
        <f t="array" ref="T2776">IFERROR(INDEX($S$3:$S$6255,SMALL(IF(ISNUMBER(SEARCH("",$S$3:$S$6255)),ROW($S$1:$S$6253),""),ROW(S2774))),"")</f>
        <v/>
      </c>
      <c r="U2776" t="s">
        <v>6180</v>
      </c>
      <c r="V2776">
        <v>559725</v>
      </c>
    </row>
    <row r="2777" spans="19:22">
      <c r="S2777" t="str">
        <f>IF(ISNUMBER(SEARCH(ZAKL_DATA!$B$18,FU!$U2777)),U2777,"")</f>
        <v/>
      </c>
      <c r="T2777" t="str">
        <f t="array" ref="T2777">IFERROR(INDEX($S$3:$S$6255,SMALL(IF(ISNUMBER(SEARCH("",$S$3:$S$6255)),ROW($S$1:$S$6253),""),ROW(S2775))),"")</f>
        <v/>
      </c>
      <c r="U2777" t="s">
        <v>6181</v>
      </c>
      <c r="V2777">
        <v>559733</v>
      </c>
    </row>
    <row r="2778" spans="19:22">
      <c r="S2778" t="str">
        <f>IF(ISNUMBER(SEARCH(ZAKL_DATA!$B$18,FU!$U2778)),U2778,"")</f>
        <v/>
      </c>
      <c r="T2778" t="str">
        <f t="array" ref="T2778">IFERROR(INDEX($S$3:$S$6255,SMALL(IF(ISNUMBER(SEARCH("",$S$3:$S$6255)),ROW($S$1:$S$6253),""),ROW(S2776))),"")</f>
        <v/>
      </c>
      <c r="U2778" t="s">
        <v>6182</v>
      </c>
      <c r="V2778">
        <v>559741</v>
      </c>
    </row>
    <row r="2779" spans="19:22">
      <c r="S2779" t="str">
        <f>IF(ISNUMBER(SEARCH(ZAKL_DATA!$B$18,FU!$U2779)),U2779,"")</f>
        <v/>
      </c>
      <c r="T2779" t="str">
        <f t="array" ref="T2779">IFERROR(INDEX($S$3:$S$6255,SMALL(IF(ISNUMBER(SEARCH("",$S$3:$S$6255)),ROW($S$1:$S$6253),""),ROW(S2777))),"")</f>
        <v/>
      </c>
      <c r="U2779" t="s">
        <v>6183</v>
      </c>
      <c r="V2779">
        <v>559750</v>
      </c>
    </row>
    <row r="2780" spans="19:22">
      <c r="S2780" t="str">
        <f>IF(ISNUMBER(SEARCH(ZAKL_DATA!$B$18,FU!$U2780)),U2780,"")</f>
        <v/>
      </c>
      <c r="T2780" t="str">
        <f t="array" ref="T2780">IFERROR(INDEX($S$3:$S$6255,SMALL(IF(ISNUMBER(SEARCH("",$S$3:$S$6255)),ROW($S$1:$S$6253),""),ROW(S2778))),"")</f>
        <v/>
      </c>
      <c r="U2780" t="s">
        <v>6184</v>
      </c>
      <c r="V2780">
        <v>559768</v>
      </c>
    </row>
    <row r="2781" spans="19:22">
      <c r="S2781" t="str">
        <f>IF(ISNUMBER(SEARCH(ZAKL_DATA!$B$18,FU!$U2781)),U2781,"")</f>
        <v/>
      </c>
      <c r="T2781" t="str">
        <f t="array" ref="T2781">IFERROR(INDEX($S$3:$S$6255,SMALL(IF(ISNUMBER(SEARCH("",$S$3:$S$6255)),ROW($S$1:$S$6253),""),ROW(S2779))),"")</f>
        <v/>
      </c>
      <c r="U2781" t="s">
        <v>6185</v>
      </c>
      <c r="V2781">
        <v>559776</v>
      </c>
    </row>
    <row r="2782" spans="19:22">
      <c r="S2782" t="str">
        <f>IF(ISNUMBER(SEARCH(ZAKL_DATA!$B$18,FU!$U2782)),U2782,"")</f>
        <v/>
      </c>
      <c r="T2782" t="str">
        <f t="array" ref="T2782">IFERROR(INDEX($S$3:$S$6255,SMALL(IF(ISNUMBER(SEARCH("",$S$3:$S$6255)),ROW($S$1:$S$6253),""),ROW(S2780))),"")</f>
        <v/>
      </c>
      <c r="U2782" t="s">
        <v>6186</v>
      </c>
      <c r="V2782">
        <v>559792</v>
      </c>
    </row>
    <row r="2783" spans="19:22">
      <c r="S2783" t="str">
        <f>IF(ISNUMBER(SEARCH(ZAKL_DATA!$B$18,FU!$U2783)),U2783,"")</f>
        <v/>
      </c>
      <c r="T2783" t="str">
        <f t="array" ref="T2783">IFERROR(INDEX($S$3:$S$6255,SMALL(IF(ISNUMBER(SEARCH("",$S$3:$S$6255)),ROW($S$1:$S$6253),""),ROW(S2781))),"")</f>
        <v/>
      </c>
      <c r="U2783" t="s">
        <v>6187</v>
      </c>
      <c r="V2783">
        <v>559806</v>
      </c>
    </row>
    <row r="2784" spans="19:22">
      <c r="S2784" t="str">
        <f>IF(ISNUMBER(SEARCH(ZAKL_DATA!$B$18,FU!$U2784)),U2784,"")</f>
        <v/>
      </c>
      <c r="T2784" t="str">
        <f t="array" ref="T2784">IFERROR(INDEX($S$3:$S$6255,SMALL(IF(ISNUMBER(SEARCH("",$S$3:$S$6255)),ROW($S$1:$S$6253),""),ROW(S2782))),"")</f>
        <v/>
      </c>
      <c r="U2784" t="s">
        <v>6188</v>
      </c>
      <c r="V2784">
        <v>559814</v>
      </c>
    </row>
    <row r="2785" spans="19:22">
      <c r="S2785" t="str">
        <f>IF(ISNUMBER(SEARCH(ZAKL_DATA!$B$18,FU!$U2785)),U2785,"")</f>
        <v/>
      </c>
      <c r="T2785" t="str">
        <f t="array" ref="T2785">IFERROR(INDEX($S$3:$S$6255,SMALL(IF(ISNUMBER(SEARCH("",$S$3:$S$6255)),ROW($S$1:$S$6253),""),ROW(S2783))),"")</f>
        <v/>
      </c>
      <c r="U2785" t="s">
        <v>6189</v>
      </c>
      <c r="V2785">
        <v>559822</v>
      </c>
    </row>
    <row r="2786" spans="19:22">
      <c r="S2786" t="str">
        <f>IF(ISNUMBER(SEARCH(ZAKL_DATA!$B$18,FU!$U2786)),U2786,"")</f>
        <v/>
      </c>
      <c r="T2786" t="str">
        <f t="array" ref="T2786">IFERROR(INDEX($S$3:$S$6255,SMALL(IF(ISNUMBER(SEARCH("",$S$3:$S$6255)),ROW($S$1:$S$6253),""),ROW(S2784))),"")</f>
        <v/>
      </c>
      <c r="U2786" t="s">
        <v>6190</v>
      </c>
      <c r="V2786">
        <v>559849</v>
      </c>
    </row>
    <row r="2787" spans="19:22">
      <c r="S2787" t="str">
        <f>IF(ISNUMBER(SEARCH(ZAKL_DATA!$B$18,FU!$U2787)),U2787,"")</f>
        <v/>
      </c>
      <c r="T2787" t="str">
        <f t="array" ref="T2787">IFERROR(INDEX($S$3:$S$6255,SMALL(IF(ISNUMBER(SEARCH("",$S$3:$S$6255)),ROW($S$1:$S$6253),""),ROW(S2785))),"")</f>
        <v/>
      </c>
      <c r="U2787" t="s">
        <v>6190</v>
      </c>
      <c r="V2787">
        <v>559857</v>
      </c>
    </row>
    <row r="2788" spans="19:22">
      <c r="S2788" t="str">
        <f>IF(ISNUMBER(SEARCH(ZAKL_DATA!$B$18,FU!$U2788)),U2788,"")</f>
        <v/>
      </c>
      <c r="T2788" t="str">
        <f t="array" ref="T2788">IFERROR(INDEX($S$3:$S$6255,SMALL(IF(ISNUMBER(SEARCH("",$S$3:$S$6255)),ROW($S$1:$S$6253),""),ROW(S2786))),"")</f>
        <v/>
      </c>
      <c r="U2788" t="s">
        <v>6190</v>
      </c>
      <c r="V2788">
        <v>559903</v>
      </c>
    </row>
    <row r="2789" spans="19:22">
      <c r="S2789" t="str">
        <f>IF(ISNUMBER(SEARCH(ZAKL_DATA!$B$18,FU!$U2789)),U2789,"")</f>
        <v/>
      </c>
      <c r="T2789" t="str">
        <f t="array" ref="T2789">IFERROR(INDEX($S$3:$S$6255,SMALL(IF(ISNUMBER(SEARCH("",$S$3:$S$6255)),ROW($S$1:$S$6253),""),ROW(S2787))),"")</f>
        <v/>
      </c>
      <c r="U2789" t="s">
        <v>6191</v>
      </c>
      <c r="V2789">
        <v>559911</v>
      </c>
    </row>
    <row r="2790" spans="19:22">
      <c r="S2790" t="str">
        <f>IF(ISNUMBER(SEARCH(ZAKL_DATA!$B$18,FU!$U2790)),U2790,"")</f>
        <v/>
      </c>
      <c r="T2790" t="str">
        <f t="array" ref="T2790">IFERROR(INDEX($S$3:$S$6255,SMALL(IF(ISNUMBER(SEARCH("",$S$3:$S$6255)),ROW($S$1:$S$6253),""),ROW(S2788))),"")</f>
        <v/>
      </c>
      <c r="U2790" t="s">
        <v>6192</v>
      </c>
      <c r="V2790">
        <v>559920</v>
      </c>
    </row>
    <row r="2791" spans="19:22">
      <c r="S2791" t="str">
        <f>IF(ISNUMBER(SEARCH(ZAKL_DATA!$B$18,FU!$U2791)),U2791,"")</f>
        <v/>
      </c>
      <c r="T2791" t="str">
        <f t="array" ref="T2791">IFERROR(INDEX($S$3:$S$6255,SMALL(IF(ISNUMBER(SEARCH("",$S$3:$S$6255)),ROW($S$1:$S$6253),""),ROW(S2789))),"")</f>
        <v/>
      </c>
      <c r="U2791" t="s">
        <v>6193</v>
      </c>
      <c r="V2791">
        <v>559946</v>
      </c>
    </row>
    <row r="2792" spans="19:22">
      <c r="S2792" t="str">
        <f>IF(ISNUMBER(SEARCH(ZAKL_DATA!$B$18,FU!$U2792)),U2792,"")</f>
        <v/>
      </c>
      <c r="T2792" t="str">
        <f t="array" ref="T2792">IFERROR(INDEX($S$3:$S$6255,SMALL(IF(ISNUMBER(SEARCH("",$S$3:$S$6255)),ROW($S$1:$S$6253),""),ROW(S2790))),"")</f>
        <v/>
      </c>
      <c r="U2792" t="s">
        <v>6194</v>
      </c>
      <c r="V2792">
        <v>559954</v>
      </c>
    </row>
    <row r="2793" spans="19:22">
      <c r="S2793" t="str">
        <f>IF(ISNUMBER(SEARCH(ZAKL_DATA!$B$18,FU!$U2793)),U2793,"")</f>
        <v/>
      </c>
      <c r="T2793" t="str">
        <f t="array" ref="T2793">IFERROR(INDEX($S$3:$S$6255,SMALL(IF(ISNUMBER(SEARCH("",$S$3:$S$6255)),ROW($S$1:$S$6253),""),ROW(S2791))),"")</f>
        <v/>
      </c>
      <c r="U2793" t="s">
        <v>6195</v>
      </c>
      <c r="V2793">
        <v>559962</v>
      </c>
    </row>
    <row r="2794" spans="19:22">
      <c r="S2794" t="str">
        <f>IF(ISNUMBER(SEARCH(ZAKL_DATA!$B$18,FU!$U2794)),U2794,"")</f>
        <v/>
      </c>
      <c r="T2794" t="str">
        <f t="array" ref="T2794">IFERROR(INDEX($S$3:$S$6255,SMALL(IF(ISNUMBER(SEARCH("",$S$3:$S$6255)),ROW($S$1:$S$6253),""),ROW(S2792))),"")</f>
        <v/>
      </c>
      <c r="U2794" t="s">
        <v>6195</v>
      </c>
      <c r="V2794">
        <v>559997</v>
      </c>
    </row>
    <row r="2795" spans="19:22">
      <c r="S2795" t="str">
        <f>IF(ISNUMBER(SEARCH(ZAKL_DATA!$B$18,FU!$U2795)),U2795,"")</f>
        <v/>
      </c>
      <c r="T2795" t="str">
        <f t="array" ref="T2795">IFERROR(INDEX($S$3:$S$6255,SMALL(IF(ISNUMBER(SEARCH("",$S$3:$S$6255)),ROW($S$1:$S$6253),""),ROW(S2793))),"")</f>
        <v/>
      </c>
      <c r="U2795" t="s">
        <v>6196</v>
      </c>
      <c r="V2795">
        <v>560006</v>
      </c>
    </row>
    <row r="2796" spans="19:22">
      <c r="S2796" t="str">
        <f>IF(ISNUMBER(SEARCH(ZAKL_DATA!$B$18,FU!$U2796)),U2796,"")</f>
        <v/>
      </c>
      <c r="T2796" t="str">
        <f t="array" ref="T2796">IFERROR(INDEX($S$3:$S$6255,SMALL(IF(ISNUMBER(SEARCH("",$S$3:$S$6255)),ROW($S$1:$S$6253),""),ROW(S2794))),"")</f>
        <v/>
      </c>
      <c r="U2796" t="s">
        <v>6197</v>
      </c>
      <c r="V2796">
        <v>560014</v>
      </c>
    </row>
    <row r="2797" spans="19:22">
      <c r="S2797" t="str">
        <f>IF(ISNUMBER(SEARCH(ZAKL_DATA!$B$18,FU!$U2797)),U2797,"")</f>
        <v/>
      </c>
      <c r="T2797" t="str">
        <f t="array" ref="T2797">IFERROR(INDEX($S$3:$S$6255,SMALL(IF(ISNUMBER(SEARCH("",$S$3:$S$6255)),ROW($S$1:$S$6253),""),ROW(S2795))),"")</f>
        <v/>
      </c>
      <c r="U2797" t="s">
        <v>6197</v>
      </c>
      <c r="V2797">
        <v>560057</v>
      </c>
    </row>
    <row r="2798" spans="19:22">
      <c r="S2798" t="str">
        <f>IF(ISNUMBER(SEARCH(ZAKL_DATA!$B$18,FU!$U2798)),U2798,"")</f>
        <v/>
      </c>
      <c r="T2798" t="str">
        <f t="array" ref="T2798">IFERROR(INDEX($S$3:$S$6255,SMALL(IF(ISNUMBER(SEARCH("",$S$3:$S$6255)),ROW($S$1:$S$6253),""),ROW(S2796))),"")</f>
        <v/>
      </c>
      <c r="U2798" t="s">
        <v>6198</v>
      </c>
      <c r="V2798">
        <v>560081</v>
      </c>
    </row>
    <row r="2799" spans="19:22">
      <c r="S2799" t="str">
        <f>IF(ISNUMBER(SEARCH(ZAKL_DATA!$B$18,FU!$U2799)),U2799,"")</f>
        <v/>
      </c>
      <c r="T2799" t="str">
        <f t="array" ref="T2799">IFERROR(INDEX($S$3:$S$6255,SMALL(IF(ISNUMBER(SEARCH("",$S$3:$S$6255)),ROW($S$1:$S$6253),""),ROW(S2797))),"")</f>
        <v/>
      </c>
      <c r="U2799" t="s">
        <v>6199</v>
      </c>
      <c r="V2799">
        <v>560111</v>
      </c>
    </row>
    <row r="2800" spans="19:22">
      <c r="S2800" t="str">
        <f>IF(ISNUMBER(SEARCH(ZAKL_DATA!$B$18,FU!$U2800)),U2800,"")</f>
        <v/>
      </c>
      <c r="T2800" t="str">
        <f t="array" ref="T2800">IFERROR(INDEX($S$3:$S$6255,SMALL(IF(ISNUMBER(SEARCH("",$S$3:$S$6255)),ROW($S$1:$S$6253),""),ROW(S2798))),"")</f>
        <v/>
      </c>
      <c r="U2800" t="s">
        <v>6200</v>
      </c>
      <c r="V2800">
        <v>560120</v>
      </c>
    </row>
    <row r="2801" spans="19:22">
      <c r="S2801" t="str">
        <f>IF(ISNUMBER(SEARCH(ZAKL_DATA!$B$18,FU!$U2801)),U2801,"")</f>
        <v/>
      </c>
      <c r="T2801" t="str">
        <f t="array" ref="T2801">IFERROR(INDEX($S$3:$S$6255,SMALL(IF(ISNUMBER(SEARCH("",$S$3:$S$6255)),ROW($S$1:$S$6253),""),ROW(S2799))),"")</f>
        <v/>
      </c>
      <c r="U2801" t="s">
        <v>6201</v>
      </c>
      <c r="V2801">
        <v>560146</v>
      </c>
    </row>
    <row r="2802" spans="19:22">
      <c r="S2802" t="str">
        <f>IF(ISNUMBER(SEARCH(ZAKL_DATA!$B$18,FU!$U2802)),U2802,"")</f>
        <v/>
      </c>
      <c r="T2802" t="str">
        <f t="array" ref="T2802">IFERROR(INDEX($S$3:$S$6255,SMALL(IF(ISNUMBER(SEARCH("",$S$3:$S$6255)),ROW($S$1:$S$6253),""),ROW(S2800))),"")</f>
        <v/>
      </c>
      <c r="U2802" t="s">
        <v>6202</v>
      </c>
      <c r="V2802">
        <v>560162</v>
      </c>
    </row>
    <row r="2803" spans="19:22">
      <c r="S2803" t="str">
        <f>IF(ISNUMBER(SEARCH(ZAKL_DATA!$B$18,FU!$U2803)),U2803,"")</f>
        <v/>
      </c>
      <c r="T2803" t="str">
        <f t="array" ref="T2803">IFERROR(INDEX($S$3:$S$6255,SMALL(IF(ISNUMBER(SEARCH("",$S$3:$S$6255)),ROW($S$1:$S$6253),""),ROW(S2801))),"")</f>
        <v/>
      </c>
      <c r="U2803" t="s">
        <v>6203</v>
      </c>
      <c r="V2803">
        <v>560171</v>
      </c>
    </row>
    <row r="2804" spans="19:22">
      <c r="S2804" t="str">
        <f>IF(ISNUMBER(SEARCH(ZAKL_DATA!$B$18,FU!$U2804)),U2804,"")</f>
        <v/>
      </c>
      <c r="T2804" t="str">
        <f t="array" ref="T2804">IFERROR(INDEX($S$3:$S$6255,SMALL(IF(ISNUMBER(SEARCH("",$S$3:$S$6255)),ROW($S$1:$S$6253),""),ROW(S2802))),"")</f>
        <v/>
      </c>
      <c r="U2804" t="s">
        <v>6204</v>
      </c>
      <c r="V2804">
        <v>560189</v>
      </c>
    </row>
    <row r="2805" spans="19:22">
      <c r="S2805" t="str">
        <f>IF(ISNUMBER(SEARCH(ZAKL_DATA!$B$18,FU!$U2805)),U2805,"")</f>
        <v/>
      </c>
      <c r="T2805" t="str">
        <f t="array" ref="T2805">IFERROR(INDEX($S$3:$S$6255,SMALL(IF(ISNUMBER(SEARCH("",$S$3:$S$6255)),ROW($S$1:$S$6253),""),ROW(S2803))),"")</f>
        <v/>
      </c>
      <c r="U2805" t="s">
        <v>6205</v>
      </c>
      <c r="V2805">
        <v>560197</v>
      </c>
    </row>
    <row r="2806" spans="19:22">
      <c r="S2806" t="str">
        <f>IF(ISNUMBER(SEARCH(ZAKL_DATA!$B$18,FU!$U2806)),U2806,"")</f>
        <v/>
      </c>
      <c r="T2806" t="str">
        <f t="array" ref="T2806">IFERROR(INDEX($S$3:$S$6255,SMALL(IF(ISNUMBER(SEARCH("",$S$3:$S$6255)),ROW($S$1:$S$6253),""),ROW(S2804))),"")</f>
        <v/>
      </c>
      <c r="U2806" t="s">
        <v>6205</v>
      </c>
      <c r="V2806">
        <v>560201</v>
      </c>
    </row>
    <row r="2807" spans="19:22">
      <c r="S2807" t="str">
        <f>IF(ISNUMBER(SEARCH(ZAKL_DATA!$B$18,FU!$U2807)),U2807,"")</f>
        <v/>
      </c>
      <c r="T2807" t="str">
        <f t="array" ref="T2807">IFERROR(INDEX($S$3:$S$6255,SMALL(IF(ISNUMBER(SEARCH("",$S$3:$S$6255)),ROW($S$1:$S$6253),""),ROW(S2805))),"")</f>
        <v/>
      </c>
      <c r="U2807" t="s">
        <v>6206</v>
      </c>
      <c r="V2807">
        <v>560219</v>
      </c>
    </row>
    <row r="2808" spans="19:22">
      <c r="S2808" t="str">
        <f>IF(ISNUMBER(SEARCH(ZAKL_DATA!$B$18,FU!$U2808)),U2808,"")</f>
        <v/>
      </c>
      <c r="T2808" t="str">
        <f t="array" ref="T2808">IFERROR(INDEX($S$3:$S$6255,SMALL(IF(ISNUMBER(SEARCH("",$S$3:$S$6255)),ROW($S$1:$S$6253),""),ROW(S2806))),"")</f>
        <v/>
      </c>
      <c r="U2808" t="s">
        <v>6207</v>
      </c>
      <c r="V2808">
        <v>560227</v>
      </c>
    </row>
    <row r="2809" spans="19:22">
      <c r="S2809" t="str">
        <f>IF(ISNUMBER(SEARCH(ZAKL_DATA!$B$18,FU!$U2809)),U2809,"")</f>
        <v/>
      </c>
      <c r="T2809" t="str">
        <f t="array" ref="T2809">IFERROR(INDEX($S$3:$S$6255,SMALL(IF(ISNUMBER(SEARCH("",$S$3:$S$6255)),ROW($S$1:$S$6253),""),ROW(S2807))),"")</f>
        <v/>
      </c>
      <c r="U2809" t="s">
        <v>6208</v>
      </c>
      <c r="V2809">
        <v>560235</v>
      </c>
    </row>
    <row r="2810" spans="19:22">
      <c r="S2810" t="str">
        <f>IF(ISNUMBER(SEARCH(ZAKL_DATA!$B$18,FU!$U2810)),U2810,"")</f>
        <v/>
      </c>
      <c r="T2810" t="str">
        <f t="array" ref="T2810">IFERROR(INDEX($S$3:$S$6255,SMALL(IF(ISNUMBER(SEARCH("",$S$3:$S$6255)),ROW($S$1:$S$6253),""),ROW(S2808))),"")</f>
        <v/>
      </c>
      <c r="U2810" t="s">
        <v>6209</v>
      </c>
      <c r="V2810">
        <v>560243</v>
      </c>
    </row>
    <row r="2811" spans="19:22">
      <c r="S2811" t="str">
        <f>IF(ISNUMBER(SEARCH(ZAKL_DATA!$B$18,FU!$U2811)),U2811,"")</f>
        <v/>
      </c>
      <c r="T2811" t="str">
        <f t="array" ref="T2811">IFERROR(INDEX($S$3:$S$6255,SMALL(IF(ISNUMBER(SEARCH("",$S$3:$S$6255)),ROW($S$1:$S$6253),""),ROW(S2809))),"")</f>
        <v/>
      </c>
      <c r="U2811" t="s">
        <v>6210</v>
      </c>
      <c r="V2811">
        <v>560251</v>
      </c>
    </row>
    <row r="2812" spans="19:22">
      <c r="S2812" t="str">
        <f>IF(ISNUMBER(SEARCH(ZAKL_DATA!$B$18,FU!$U2812)),U2812,"")</f>
        <v/>
      </c>
      <c r="T2812" t="str">
        <f t="array" ref="T2812">IFERROR(INDEX($S$3:$S$6255,SMALL(IF(ISNUMBER(SEARCH("",$S$3:$S$6255)),ROW($S$1:$S$6253),""),ROW(S2810))),"")</f>
        <v/>
      </c>
      <c r="U2812" t="s">
        <v>6211</v>
      </c>
      <c r="V2812">
        <v>560260</v>
      </c>
    </row>
    <row r="2813" spans="19:22">
      <c r="S2813" t="str">
        <f>IF(ISNUMBER(SEARCH(ZAKL_DATA!$B$18,FU!$U2813)),U2813,"")</f>
        <v/>
      </c>
      <c r="T2813" t="str">
        <f t="array" ref="T2813">IFERROR(INDEX($S$3:$S$6255,SMALL(IF(ISNUMBER(SEARCH("",$S$3:$S$6255)),ROW($S$1:$S$6253),""),ROW(S2811))),"")</f>
        <v/>
      </c>
      <c r="U2813" t="s">
        <v>6212</v>
      </c>
      <c r="V2813">
        <v>560278</v>
      </c>
    </row>
    <row r="2814" spans="19:22">
      <c r="S2814" t="str">
        <f>IF(ISNUMBER(SEARCH(ZAKL_DATA!$B$18,FU!$U2814)),U2814,"")</f>
        <v/>
      </c>
      <c r="T2814" t="str">
        <f t="array" ref="T2814">IFERROR(INDEX($S$3:$S$6255,SMALL(IF(ISNUMBER(SEARCH("",$S$3:$S$6255)),ROW($S$1:$S$6253),""),ROW(S2812))),"")</f>
        <v/>
      </c>
      <c r="U2814" t="s">
        <v>6213</v>
      </c>
      <c r="V2814">
        <v>560286</v>
      </c>
    </row>
    <row r="2815" spans="19:22">
      <c r="S2815" t="str">
        <f>IF(ISNUMBER(SEARCH(ZAKL_DATA!$B$18,FU!$U2815)),U2815,"")</f>
        <v/>
      </c>
      <c r="T2815" t="str">
        <f t="array" ref="T2815">IFERROR(INDEX($S$3:$S$6255,SMALL(IF(ISNUMBER(SEARCH("",$S$3:$S$6255)),ROW($S$1:$S$6253),""),ROW(S2813))),"")</f>
        <v/>
      </c>
      <c r="U2815" t="s">
        <v>6214</v>
      </c>
      <c r="V2815">
        <v>560294</v>
      </c>
    </row>
    <row r="2816" spans="19:22">
      <c r="S2816" t="str">
        <f>IF(ISNUMBER(SEARCH(ZAKL_DATA!$B$18,FU!$U2816)),U2816,"")</f>
        <v/>
      </c>
      <c r="T2816" t="str">
        <f t="array" ref="T2816">IFERROR(INDEX($S$3:$S$6255,SMALL(IF(ISNUMBER(SEARCH("",$S$3:$S$6255)),ROW($S$1:$S$6253),""),ROW(S2814))),"")</f>
        <v/>
      </c>
      <c r="U2816" t="s">
        <v>6215</v>
      </c>
      <c r="V2816">
        <v>560308</v>
      </c>
    </row>
    <row r="2817" spans="19:22">
      <c r="S2817" t="str">
        <f>IF(ISNUMBER(SEARCH(ZAKL_DATA!$B$18,FU!$U2817)),U2817,"")</f>
        <v/>
      </c>
      <c r="T2817" t="str">
        <f t="array" ref="T2817">IFERROR(INDEX($S$3:$S$6255,SMALL(IF(ISNUMBER(SEARCH("",$S$3:$S$6255)),ROW($S$1:$S$6253),""),ROW(S2815))),"")</f>
        <v/>
      </c>
      <c r="U2817" t="s">
        <v>6216</v>
      </c>
      <c r="V2817">
        <v>560316</v>
      </c>
    </row>
    <row r="2818" spans="19:22">
      <c r="S2818" t="str">
        <f>IF(ISNUMBER(SEARCH(ZAKL_DATA!$B$18,FU!$U2818)),U2818,"")</f>
        <v/>
      </c>
      <c r="T2818" t="str">
        <f t="array" ref="T2818">IFERROR(INDEX($S$3:$S$6255,SMALL(IF(ISNUMBER(SEARCH("",$S$3:$S$6255)),ROW($S$1:$S$6253),""),ROW(S2816))),"")</f>
        <v/>
      </c>
      <c r="U2818" t="s">
        <v>6216</v>
      </c>
      <c r="V2818">
        <v>560324</v>
      </c>
    </row>
    <row r="2819" spans="19:22">
      <c r="S2819" t="str">
        <f>IF(ISNUMBER(SEARCH(ZAKL_DATA!$B$18,FU!$U2819)),U2819,"")</f>
        <v/>
      </c>
      <c r="T2819" t="str">
        <f t="array" ref="T2819">IFERROR(INDEX($S$3:$S$6255,SMALL(IF(ISNUMBER(SEARCH("",$S$3:$S$6255)),ROW($S$1:$S$6253),""),ROW(S2817))),"")</f>
        <v/>
      </c>
      <c r="U2819" t="s">
        <v>6216</v>
      </c>
      <c r="V2819">
        <v>560332</v>
      </c>
    </row>
    <row r="2820" spans="19:22">
      <c r="S2820" t="str">
        <f>IF(ISNUMBER(SEARCH(ZAKL_DATA!$B$18,FU!$U2820)),U2820,"")</f>
        <v/>
      </c>
      <c r="T2820" t="str">
        <f t="array" ref="T2820">IFERROR(INDEX($S$3:$S$6255,SMALL(IF(ISNUMBER(SEARCH("",$S$3:$S$6255)),ROW($S$1:$S$6253),""),ROW(S2818))),"")</f>
        <v/>
      </c>
      <c r="U2820" t="s">
        <v>6217</v>
      </c>
      <c r="V2820">
        <v>560341</v>
      </c>
    </row>
    <row r="2821" spans="19:22">
      <c r="S2821" t="str">
        <f>IF(ISNUMBER(SEARCH(ZAKL_DATA!$B$18,FU!$U2821)),U2821,"")</f>
        <v/>
      </c>
      <c r="T2821" t="str">
        <f t="array" ref="T2821">IFERROR(INDEX($S$3:$S$6255,SMALL(IF(ISNUMBER(SEARCH("",$S$3:$S$6255)),ROW($S$1:$S$6253),""),ROW(S2819))),"")</f>
        <v/>
      </c>
      <c r="U2821" t="s">
        <v>6218</v>
      </c>
      <c r="V2821">
        <v>560359</v>
      </c>
    </row>
    <row r="2822" spans="19:22">
      <c r="S2822" t="str">
        <f>IF(ISNUMBER(SEARCH(ZAKL_DATA!$B$18,FU!$U2822)),U2822,"")</f>
        <v/>
      </c>
      <c r="T2822" t="str">
        <f t="array" ref="T2822">IFERROR(INDEX($S$3:$S$6255,SMALL(IF(ISNUMBER(SEARCH("",$S$3:$S$6255)),ROW($S$1:$S$6253),""),ROW(S2820))),"")</f>
        <v/>
      </c>
      <c r="U2822" t="s">
        <v>6219</v>
      </c>
      <c r="V2822">
        <v>560367</v>
      </c>
    </row>
    <row r="2823" spans="19:22">
      <c r="S2823" t="str">
        <f>IF(ISNUMBER(SEARCH(ZAKL_DATA!$B$18,FU!$U2823)),U2823,"")</f>
        <v/>
      </c>
      <c r="T2823" t="str">
        <f t="array" ref="T2823">IFERROR(INDEX($S$3:$S$6255,SMALL(IF(ISNUMBER(SEARCH("",$S$3:$S$6255)),ROW($S$1:$S$6253),""),ROW(S2821))),"")</f>
        <v/>
      </c>
      <c r="U2823" t="s">
        <v>6220</v>
      </c>
      <c r="V2823">
        <v>560375</v>
      </c>
    </row>
    <row r="2824" spans="19:22">
      <c r="S2824" t="str">
        <f>IF(ISNUMBER(SEARCH(ZAKL_DATA!$B$18,FU!$U2824)),U2824,"")</f>
        <v/>
      </c>
      <c r="T2824" t="str">
        <f t="array" ref="T2824">IFERROR(INDEX($S$3:$S$6255,SMALL(IF(ISNUMBER(SEARCH("",$S$3:$S$6255)),ROW($S$1:$S$6253),""),ROW(S2822))),"")</f>
        <v/>
      </c>
      <c r="U2824" t="s">
        <v>6221</v>
      </c>
      <c r="V2824">
        <v>560383</v>
      </c>
    </row>
    <row r="2825" spans="19:22">
      <c r="S2825" t="str">
        <f>IF(ISNUMBER(SEARCH(ZAKL_DATA!$B$18,FU!$U2825)),U2825,"")</f>
        <v/>
      </c>
      <c r="T2825" t="str">
        <f t="array" ref="T2825">IFERROR(INDEX($S$3:$S$6255,SMALL(IF(ISNUMBER(SEARCH("",$S$3:$S$6255)),ROW($S$1:$S$6253),""),ROW(S2823))),"")</f>
        <v/>
      </c>
      <c r="U2825" t="s">
        <v>6222</v>
      </c>
      <c r="V2825">
        <v>560391</v>
      </c>
    </row>
    <row r="2826" spans="19:22">
      <c r="S2826" t="str">
        <f>IF(ISNUMBER(SEARCH(ZAKL_DATA!$B$18,FU!$U2826)),U2826,"")</f>
        <v/>
      </c>
      <c r="T2826" t="str">
        <f t="array" ref="T2826">IFERROR(INDEX($S$3:$S$6255,SMALL(IF(ISNUMBER(SEARCH("",$S$3:$S$6255)),ROW($S$1:$S$6253),""),ROW(S2824))),"")</f>
        <v/>
      </c>
      <c r="U2826" t="s">
        <v>6223</v>
      </c>
      <c r="V2826">
        <v>560405</v>
      </c>
    </row>
    <row r="2827" spans="19:22">
      <c r="S2827" t="str">
        <f>IF(ISNUMBER(SEARCH(ZAKL_DATA!$B$18,FU!$U2827)),U2827,"")</f>
        <v/>
      </c>
      <c r="T2827" t="str">
        <f t="array" ref="T2827">IFERROR(INDEX($S$3:$S$6255,SMALL(IF(ISNUMBER(SEARCH("",$S$3:$S$6255)),ROW($S$1:$S$6253),""),ROW(S2825))),"")</f>
        <v/>
      </c>
      <c r="U2827" t="s">
        <v>6224</v>
      </c>
      <c r="V2827">
        <v>560413</v>
      </c>
    </row>
    <row r="2828" spans="19:22">
      <c r="S2828" t="str">
        <f>IF(ISNUMBER(SEARCH(ZAKL_DATA!$B$18,FU!$U2828)),U2828,"")</f>
        <v/>
      </c>
      <c r="T2828" t="str">
        <f t="array" ref="T2828">IFERROR(INDEX($S$3:$S$6255,SMALL(IF(ISNUMBER(SEARCH("",$S$3:$S$6255)),ROW($S$1:$S$6253),""),ROW(S2826))),"")</f>
        <v/>
      </c>
      <c r="U2828" t="s">
        <v>6225</v>
      </c>
      <c r="V2828">
        <v>560421</v>
      </c>
    </row>
    <row r="2829" spans="19:22">
      <c r="S2829" t="str">
        <f>IF(ISNUMBER(SEARCH(ZAKL_DATA!$B$18,FU!$U2829)),U2829,"")</f>
        <v/>
      </c>
      <c r="T2829" t="str">
        <f t="array" ref="T2829">IFERROR(INDEX($S$3:$S$6255,SMALL(IF(ISNUMBER(SEARCH("",$S$3:$S$6255)),ROW($S$1:$S$6253),""),ROW(S2827))),"")</f>
        <v/>
      </c>
      <c r="U2829" t="s">
        <v>6226</v>
      </c>
      <c r="V2829">
        <v>560430</v>
      </c>
    </row>
    <row r="2830" spans="19:22">
      <c r="S2830" t="str">
        <f>IF(ISNUMBER(SEARCH(ZAKL_DATA!$B$18,FU!$U2830)),U2830,"")</f>
        <v/>
      </c>
      <c r="T2830" t="str">
        <f t="array" ref="T2830">IFERROR(INDEX($S$3:$S$6255,SMALL(IF(ISNUMBER(SEARCH("",$S$3:$S$6255)),ROW($S$1:$S$6253),""),ROW(S2828))),"")</f>
        <v/>
      </c>
      <c r="U2830" t="s">
        <v>6227</v>
      </c>
      <c r="V2830">
        <v>560448</v>
      </c>
    </row>
    <row r="2831" spans="19:22">
      <c r="S2831" t="str">
        <f>IF(ISNUMBER(SEARCH(ZAKL_DATA!$B$18,FU!$U2831)),U2831,"")</f>
        <v/>
      </c>
      <c r="T2831" t="str">
        <f t="array" ref="T2831">IFERROR(INDEX($S$3:$S$6255,SMALL(IF(ISNUMBER(SEARCH("",$S$3:$S$6255)),ROW($S$1:$S$6253),""),ROW(S2829))),"")</f>
        <v/>
      </c>
      <c r="U2831" t="s">
        <v>6228</v>
      </c>
      <c r="V2831">
        <v>560456</v>
      </c>
    </row>
    <row r="2832" spans="19:22">
      <c r="S2832" t="str">
        <f>IF(ISNUMBER(SEARCH(ZAKL_DATA!$B$18,FU!$U2832)),U2832,"")</f>
        <v/>
      </c>
      <c r="T2832" t="str">
        <f t="array" ref="T2832">IFERROR(INDEX($S$3:$S$6255,SMALL(IF(ISNUMBER(SEARCH("",$S$3:$S$6255)),ROW($S$1:$S$6253),""),ROW(S2830))),"")</f>
        <v/>
      </c>
      <c r="U2832" t="s">
        <v>6229</v>
      </c>
      <c r="V2832">
        <v>560464</v>
      </c>
    </row>
    <row r="2833" spans="19:22">
      <c r="S2833" t="str">
        <f>IF(ISNUMBER(SEARCH(ZAKL_DATA!$B$18,FU!$U2833)),U2833,"")</f>
        <v/>
      </c>
      <c r="T2833" t="str">
        <f t="array" ref="T2833">IFERROR(INDEX($S$3:$S$6255,SMALL(IF(ISNUMBER(SEARCH("",$S$3:$S$6255)),ROW($S$1:$S$6253),""),ROW(S2831))),"")</f>
        <v/>
      </c>
      <c r="U2833" t="s">
        <v>6230</v>
      </c>
      <c r="V2833">
        <v>560472</v>
      </c>
    </row>
    <row r="2834" spans="19:22">
      <c r="S2834" t="str">
        <f>IF(ISNUMBER(SEARCH(ZAKL_DATA!$B$18,FU!$U2834)),U2834,"")</f>
        <v/>
      </c>
      <c r="T2834" t="str">
        <f t="array" ref="T2834">IFERROR(INDEX($S$3:$S$6255,SMALL(IF(ISNUMBER(SEARCH("",$S$3:$S$6255)),ROW($S$1:$S$6253),""),ROW(S2832))),"")</f>
        <v/>
      </c>
      <c r="U2834" t="s">
        <v>6231</v>
      </c>
      <c r="V2834">
        <v>560481</v>
      </c>
    </row>
    <row r="2835" spans="19:22">
      <c r="S2835" t="str">
        <f>IF(ISNUMBER(SEARCH(ZAKL_DATA!$B$18,FU!$U2835)),U2835,"")</f>
        <v/>
      </c>
      <c r="T2835" t="str">
        <f t="array" ref="T2835">IFERROR(INDEX($S$3:$S$6255,SMALL(IF(ISNUMBER(SEARCH("",$S$3:$S$6255)),ROW($S$1:$S$6253),""),ROW(S2833))),"")</f>
        <v/>
      </c>
      <c r="U2835" t="s">
        <v>6232</v>
      </c>
      <c r="V2835">
        <v>560499</v>
      </c>
    </row>
    <row r="2836" spans="19:22">
      <c r="S2836" t="str">
        <f>IF(ISNUMBER(SEARCH(ZAKL_DATA!$B$18,FU!$U2836)),U2836,"")</f>
        <v/>
      </c>
      <c r="T2836" t="str">
        <f t="array" ref="T2836">IFERROR(INDEX($S$3:$S$6255,SMALL(IF(ISNUMBER(SEARCH("",$S$3:$S$6255)),ROW($S$1:$S$6253),""),ROW(S2834))),"")</f>
        <v/>
      </c>
      <c r="U2836" t="s">
        <v>6233</v>
      </c>
      <c r="V2836">
        <v>560502</v>
      </c>
    </row>
    <row r="2837" spans="19:22">
      <c r="S2837" t="str">
        <f>IF(ISNUMBER(SEARCH(ZAKL_DATA!$B$18,FU!$U2837)),U2837,"")</f>
        <v/>
      </c>
      <c r="T2837" t="str">
        <f t="array" ref="T2837">IFERROR(INDEX($S$3:$S$6255,SMALL(IF(ISNUMBER(SEARCH("",$S$3:$S$6255)),ROW($S$1:$S$6253),""),ROW(S2835))),"")</f>
        <v/>
      </c>
      <c r="U2837" t="s">
        <v>6234</v>
      </c>
      <c r="V2837">
        <v>560511</v>
      </c>
    </row>
    <row r="2838" spans="19:22">
      <c r="S2838" t="str">
        <f>IF(ISNUMBER(SEARCH(ZAKL_DATA!$B$18,FU!$U2838)),U2838,"")</f>
        <v/>
      </c>
      <c r="T2838" t="str">
        <f t="array" ref="T2838">IFERROR(INDEX($S$3:$S$6255,SMALL(IF(ISNUMBER(SEARCH("",$S$3:$S$6255)),ROW($S$1:$S$6253),""),ROW(S2836))),"")</f>
        <v/>
      </c>
      <c r="U2838" t="s">
        <v>6235</v>
      </c>
      <c r="V2838">
        <v>560529</v>
      </c>
    </row>
    <row r="2839" spans="19:22">
      <c r="S2839" t="str">
        <f>IF(ISNUMBER(SEARCH(ZAKL_DATA!$B$18,FU!$U2839)),U2839,"")</f>
        <v/>
      </c>
      <c r="T2839" t="str">
        <f t="array" ref="T2839">IFERROR(INDEX($S$3:$S$6255,SMALL(IF(ISNUMBER(SEARCH("",$S$3:$S$6255)),ROW($S$1:$S$6253),""),ROW(S2837))),"")</f>
        <v/>
      </c>
      <c r="U2839" t="s">
        <v>6236</v>
      </c>
      <c r="V2839">
        <v>560537</v>
      </c>
    </row>
    <row r="2840" spans="19:22">
      <c r="S2840" t="str">
        <f>IF(ISNUMBER(SEARCH(ZAKL_DATA!$B$18,FU!$U2840)),U2840,"")</f>
        <v/>
      </c>
      <c r="T2840" t="str">
        <f t="array" ref="T2840">IFERROR(INDEX($S$3:$S$6255,SMALL(IF(ISNUMBER(SEARCH("",$S$3:$S$6255)),ROW($S$1:$S$6253),""),ROW(S2838))),"")</f>
        <v/>
      </c>
      <c r="U2840" t="s">
        <v>6236</v>
      </c>
      <c r="V2840">
        <v>560545</v>
      </c>
    </row>
    <row r="2841" spans="19:22">
      <c r="S2841" t="str">
        <f>IF(ISNUMBER(SEARCH(ZAKL_DATA!$B$18,FU!$U2841)),U2841,"")</f>
        <v/>
      </c>
      <c r="T2841" t="str">
        <f t="array" ref="T2841">IFERROR(INDEX($S$3:$S$6255,SMALL(IF(ISNUMBER(SEARCH("",$S$3:$S$6255)),ROW($S$1:$S$6253),""),ROW(S2839))),"")</f>
        <v/>
      </c>
      <c r="U2841" t="s">
        <v>6237</v>
      </c>
      <c r="V2841">
        <v>560553</v>
      </c>
    </row>
    <row r="2842" spans="19:22">
      <c r="S2842" t="str">
        <f>IF(ISNUMBER(SEARCH(ZAKL_DATA!$B$18,FU!$U2842)),U2842,"")</f>
        <v/>
      </c>
      <c r="T2842" t="str">
        <f t="array" ref="T2842">IFERROR(INDEX($S$3:$S$6255,SMALL(IF(ISNUMBER(SEARCH("",$S$3:$S$6255)),ROW($S$1:$S$6253),""),ROW(S2840))),"")</f>
        <v/>
      </c>
      <c r="U2842" t="s">
        <v>6238</v>
      </c>
      <c r="V2842">
        <v>560561</v>
      </c>
    </row>
    <row r="2843" spans="19:22">
      <c r="S2843" t="str">
        <f>IF(ISNUMBER(SEARCH(ZAKL_DATA!$B$18,FU!$U2843)),U2843,"")</f>
        <v/>
      </c>
      <c r="T2843" t="str">
        <f t="array" ref="T2843">IFERROR(INDEX($S$3:$S$6255,SMALL(IF(ISNUMBER(SEARCH("",$S$3:$S$6255)),ROW($S$1:$S$6253),""),ROW(S2841))),"")</f>
        <v/>
      </c>
      <c r="U2843" t="s">
        <v>6238</v>
      </c>
      <c r="V2843">
        <v>560570</v>
      </c>
    </row>
    <row r="2844" spans="19:22">
      <c r="S2844" t="str">
        <f>IF(ISNUMBER(SEARCH(ZAKL_DATA!$B$18,FU!$U2844)),U2844,"")</f>
        <v/>
      </c>
      <c r="T2844" t="str">
        <f t="array" ref="T2844">IFERROR(INDEX($S$3:$S$6255,SMALL(IF(ISNUMBER(SEARCH("",$S$3:$S$6255)),ROW($S$1:$S$6253),""),ROW(S2842))),"")</f>
        <v/>
      </c>
      <c r="U2844" t="s">
        <v>6238</v>
      </c>
      <c r="V2844">
        <v>560588</v>
      </c>
    </row>
    <row r="2845" spans="19:22">
      <c r="S2845" t="str">
        <f>IF(ISNUMBER(SEARCH(ZAKL_DATA!$B$18,FU!$U2845)),U2845,"")</f>
        <v/>
      </c>
      <c r="T2845" t="str">
        <f t="array" ref="T2845">IFERROR(INDEX($S$3:$S$6255,SMALL(IF(ISNUMBER(SEARCH("",$S$3:$S$6255)),ROW($S$1:$S$6253),""),ROW(S2843))),"")</f>
        <v/>
      </c>
      <c r="U2845" t="s">
        <v>6238</v>
      </c>
      <c r="V2845">
        <v>560596</v>
      </c>
    </row>
    <row r="2846" spans="19:22">
      <c r="S2846" t="str">
        <f>IF(ISNUMBER(SEARCH(ZAKL_DATA!$B$18,FU!$U2846)),U2846,"")</f>
        <v/>
      </c>
      <c r="T2846" t="str">
        <f t="array" ref="T2846">IFERROR(INDEX($S$3:$S$6255,SMALL(IF(ISNUMBER(SEARCH("",$S$3:$S$6255)),ROW($S$1:$S$6253),""),ROW(S2844))),"")</f>
        <v/>
      </c>
      <c r="U2846" t="s">
        <v>6239</v>
      </c>
      <c r="V2846">
        <v>560600</v>
      </c>
    </row>
    <row r="2847" spans="19:22">
      <c r="S2847" t="str">
        <f>IF(ISNUMBER(SEARCH(ZAKL_DATA!$B$18,FU!$U2847)),U2847,"")</f>
        <v/>
      </c>
      <c r="T2847" t="str">
        <f t="array" ref="T2847">IFERROR(INDEX($S$3:$S$6255,SMALL(IF(ISNUMBER(SEARCH("",$S$3:$S$6255)),ROW($S$1:$S$6253),""),ROW(S2845))),"")</f>
        <v/>
      </c>
      <c r="U2847" t="s">
        <v>6239</v>
      </c>
      <c r="V2847">
        <v>560618</v>
      </c>
    </row>
    <row r="2848" spans="19:22">
      <c r="S2848" t="str">
        <f>IF(ISNUMBER(SEARCH(ZAKL_DATA!$B$18,FU!$U2848)),U2848,"")</f>
        <v/>
      </c>
      <c r="T2848" t="str">
        <f t="array" ref="T2848">IFERROR(INDEX($S$3:$S$6255,SMALL(IF(ISNUMBER(SEARCH("",$S$3:$S$6255)),ROW($S$1:$S$6253),""),ROW(S2846))),"")</f>
        <v/>
      </c>
      <c r="U2848" t="s">
        <v>6239</v>
      </c>
      <c r="V2848">
        <v>560626</v>
      </c>
    </row>
    <row r="2849" spans="19:22">
      <c r="S2849" t="str">
        <f>IF(ISNUMBER(SEARCH(ZAKL_DATA!$B$18,FU!$U2849)),U2849,"")</f>
        <v/>
      </c>
      <c r="T2849" t="str">
        <f t="array" ref="T2849">IFERROR(INDEX($S$3:$S$6255,SMALL(IF(ISNUMBER(SEARCH("",$S$3:$S$6255)),ROW($S$1:$S$6253),""),ROW(S2847))),"")</f>
        <v/>
      </c>
      <c r="U2849" t="s">
        <v>6239</v>
      </c>
      <c r="V2849">
        <v>560634</v>
      </c>
    </row>
    <row r="2850" spans="19:22">
      <c r="S2850" t="str">
        <f>IF(ISNUMBER(SEARCH(ZAKL_DATA!$B$18,FU!$U2850)),U2850,"")</f>
        <v/>
      </c>
      <c r="T2850" t="str">
        <f t="array" ref="T2850">IFERROR(INDEX($S$3:$S$6255,SMALL(IF(ISNUMBER(SEARCH("",$S$3:$S$6255)),ROW($S$1:$S$6253),""),ROW(S2848))),"")</f>
        <v/>
      </c>
      <c r="U2850" t="s">
        <v>6240</v>
      </c>
      <c r="V2850">
        <v>560642</v>
      </c>
    </row>
    <row r="2851" spans="19:22">
      <c r="S2851" t="str">
        <f>IF(ISNUMBER(SEARCH(ZAKL_DATA!$B$18,FU!$U2851)),U2851,"")</f>
        <v/>
      </c>
      <c r="T2851" t="str">
        <f t="array" ref="T2851">IFERROR(INDEX($S$3:$S$6255,SMALL(IF(ISNUMBER(SEARCH("",$S$3:$S$6255)),ROW($S$1:$S$6253),""),ROW(S2849))),"")</f>
        <v/>
      </c>
      <c r="U2851" t="s">
        <v>6241</v>
      </c>
      <c r="V2851">
        <v>560651</v>
      </c>
    </row>
    <row r="2852" spans="19:22">
      <c r="S2852" t="str">
        <f>IF(ISNUMBER(SEARCH(ZAKL_DATA!$B$18,FU!$U2852)),U2852,"")</f>
        <v/>
      </c>
      <c r="T2852" t="str">
        <f t="array" ref="T2852">IFERROR(INDEX($S$3:$S$6255,SMALL(IF(ISNUMBER(SEARCH("",$S$3:$S$6255)),ROW($S$1:$S$6253),""),ROW(S2850))),"")</f>
        <v/>
      </c>
      <c r="U2852" t="s">
        <v>6242</v>
      </c>
      <c r="V2852">
        <v>560669</v>
      </c>
    </row>
    <row r="2853" spans="19:22">
      <c r="S2853" t="str">
        <f>IF(ISNUMBER(SEARCH(ZAKL_DATA!$B$18,FU!$U2853)),U2853,"")</f>
        <v/>
      </c>
      <c r="T2853" t="str">
        <f t="array" ref="T2853">IFERROR(INDEX($S$3:$S$6255,SMALL(IF(ISNUMBER(SEARCH("",$S$3:$S$6255)),ROW($S$1:$S$6253),""),ROW(S2851))),"")</f>
        <v/>
      </c>
      <c r="U2853" t="s">
        <v>6243</v>
      </c>
      <c r="V2853">
        <v>560677</v>
      </c>
    </row>
    <row r="2854" spans="19:22">
      <c r="S2854" t="str">
        <f>IF(ISNUMBER(SEARCH(ZAKL_DATA!$B$18,FU!$U2854)),U2854,"")</f>
        <v/>
      </c>
      <c r="T2854" t="str">
        <f t="array" ref="T2854">IFERROR(INDEX($S$3:$S$6255,SMALL(IF(ISNUMBER(SEARCH("",$S$3:$S$6255)),ROW($S$1:$S$6253),""),ROW(S2852))),"")</f>
        <v/>
      </c>
      <c r="U2854" t="s">
        <v>6244</v>
      </c>
      <c r="V2854">
        <v>560685</v>
      </c>
    </row>
    <row r="2855" spans="19:22">
      <c r="S2855" t="str">
        <f>IF(ISNUMBER(SEARCH(ZAKL_DATA!$B$18,FU!$U2855)),U2855,"")</f>
        <v/>
      </c>
      <c r="T2855" t="str">
        <f t="array" ref="T2855">IFERROR(INDEX($S$3:$S$6255,SMALL(IF(ISNUMBER(SEARCH("",$S$3:$S$6255)),ROW($S$1:$S$6253),""),ROW(S2853))),"")</f>
        <v/>
      </c>
      <c r="U2855" t="s">
        <v>6245</v>
      </c>
      <c r="V2855">
        <v>560707</v>
      </c>
    </row>
    <row r="2856" spans="19:22">
      <c r="S2856" t="str">
        <f>IF(ISNUMBER(SEARCH(ZAKL_DATA!$B$18,FU!$U2856)),U2856,"")</f>
        <v/>
      </c>
      <c r="T2856" t="str">
        <f t="array" ref="T2856">IFERROR(INDEX($S$3:$S$6255,SMALL(IF(ISNUMBER(SEARCH("",$S$3:$S$6255)),ROW($S$1:$S$6253),""),ROW(S2854))),"")</f>
        <v/>
      </c>
      <c r="U2856" t="s">
        <v>6246</v>
      </c>
      <c r="V2856">
        <v>560715</v>
      </c>
    </row>
    <row r="2857" spans="19:22">
      <c r="S2857" t="str">
        <f>IF(ISNUMBER(SEARCH(ZAKL_DATA!$B$18,FU!$U2857)),U2857,"")</f>
        <v/>
      </c>
      <c r="T2857" t="str">
        <f t="array" ref="T2857">IFERROR(INDEX($S$3:$S$6255,SMALL(IF(ISNUMBER(SEARCH("",$S$3:$S$6255)),ROW($S$1:$S$6253),""),ROW(S2855))),"")</f>
        <v/>
      </c>
      <c r="U2857" t="s">
        <v>6247</v>
      </c>
      <c r="V2857">
        <v>560723</v>
      </c>
    </row>
    <row r="2858" spans="19:22">
      <c r="S2858" t="str">
        <f>IF(ISNUMBER(SEARCH(ZAKL_DATA!$B$18,FU!$U2858)),U2858,"")</f>
        <v/>
      </c>
      <c r="T2858" t="str">
        <f t="array" ref="T2858">IFERROR(INDEX($S$3:$S$6255,SMALL(IF(ISNUMBER(SEARCH("",$S$3:$S$6255)),ROW($S$1:$S$6253),""),ROW(S2856))),"")</f>
        <v/>
      </c>
      <c r="U2858" t="s">
        <v>6248</v>
      </c>
      <c r="V2858">
        <v>560740</v>
      </c>
    </row>
    <row r="2859" spans="19:22">
      <c r="S2859" t="str">
        <f>IF(ISNUMBER(SEARCH(ZAKL_DATA!$B$18,FU!$U2859)),U2859,"")</f>
        <v/>
      </c>
      <c r="T2859" t="str">
        <f t="array" ref="T2859">IFERROR(INDEX($S$3:$S$6255,SMALL(IF(ISNUMBER(SEARCH("",$S$3:$S$6255)),ROW($S$1:$S$6253),""),ROW(S2857))),"")</f>
        <v/>
      </c>
      <c r="U2859" t="s">
        <v>6249</v>
      </c>
      <c r="V2859">
        <v>560758</v>
      </c>
    </row>
    <row r="2860" spans="19:22">
      <c r="S2860" t="str">
        <f>IF(ISNUMBER(SEARCH(ZAKL_DATA!$B$18,FU!$U2860)),U2860,"")</f>
        <v/>
      </c>
      <c r="T2860" t="str">
        <f t="array" ref="T2860">IFERROR(INDEX($S$3:$S$6255,SMALL(IF(ISNUMBER(SEARCH("",$S$3:$S$6255)),ROW($S$1:$S$6253),""),ROW(S2858))),"")</f>
        <v/>
      </c>
      <c r="U2860" t="s">
        <v>6249</v>
      </c>
      <c r="V2860">
        <v>560782</v>
      </c>
    </row>
    <row r="2861" spans="19:22">
      <c r="S2861" t="str">
        <f>IF(ISNUMBER(SEARCH(ZAKL_DATA!$B$18,FU!$U2861)),U2861,"")</f>
        <v/>
      </c>
      <c r="T2861" t="str">
        <f t="array" ref="T2861">IFERROR(INDEX($S$3:$S$6255,SMALL(IF(ISNUMBER(SEARCH("",$S$3:$S$6255)),ROW($S$1:$S$6253),""),ROW(S2859))),"")</f>
        <v/>
      </c>
      <c r="U2861" t="s">
        <v>6249</v>
      </c>
      <c r="V2861">
        <v>560804</v>
      </c>
    </row>
    <row r="2862" spans="19:22">
      <c r="S2862" t="str">
        <f>IF(ISNUMBER(SEARCH(ZAKL_DATA!$B$18,FU!$U2862)),U2862,"")</f>
        <v/>
      </c>
      <c r="T2862" t="str">
        <f t="array" ref="T2862">IFERROR(INDEX($S$3:$S$6255,SMALL(IF(ISNUMBER(SEARCH("",$S$3:$S$6255)),ROW($S$1:$S$6253),""),ROW(S2860))),"")</f>
        <v/>
      </c>
      <c r="U2862" t="s">
        <v>6250</v>
      </c>
      <c r="V2862">
        <v>560812</v>
      </c>
    </row>
    <row r="2863" spans="19:22">
      <c r="S2863" t="str">
        <f>IF(ISNUMBER(SEARCH(ZAKL_DATA!$B$18,FU!$U2863)),U2863,"")</f>
        <v/>
      </c>
      <c r="T2863" t="str">
        <f t="array" ref="T2863">IFERROR(INDEX($S$3:$S$6255,SMALL(IF(ISNUMBER(SEARCH("",$S$3:$S$6255)),ROW($S$1:$S$6253),""),ROW(S2861))),"")</f>
        <v/>
      </c>
      <c r="U2863" t="s">
        <v>6251</v>
      </c>
      <c r="V2863">
        <v>560839</v>
      </c>
    </row>
    <row r="2864" spans="19:22">
      <c r="S2864" t="str">
        <f>IF(ISNUMBER(SEARCH(ZAKL_DATA!$B$18,FU!$U2864)),U2864,"")</f>
        <v/>
      </c>
      <c r="T2864" t="str">
        <f t="array" ref="T2864">IFERROR(INDEX($S$3:$S$6255,SMALL(IF(ISNUMBER(SEARCH("",$S$3:$S$6255)),ROW($S$1:$S$6253),""),ROW(S2862))),"")</f>
        <v/>
      </c>
      <c r="U2864" t="s">
        <v>6252</v>
      </c>
      <c r="V2864">
        <v>560855</v>
      </c>
    </row>
    <row r="2865" spans="19:22">
      <c r="S2865" t="str">
        <f>IF(ISNUMBER(SEARCH(ZAKL_DATA!$B$18,FU!$U2865)),U2865,"")</f>
        <v/>
      </c>
      <c r="T2865" t="str">
        <f t="array" ref="T2865">IFERROR(INDEX($S$3:$S$6255,SMALL(IF(ISNUMBER(SEARCH("",$S$3:$S$6255)),ROW($S$1:$S$6253),""),ROW(S2863))),"")</f>
        <v/>
      </c>
      <c r="U2865" t="s">
        <v>6253</v>
      </c>
      <c r="V2865">
        <v>560863</v>
      </c>
    </row>
    <row r="2866" spans="19:22">
      <c r="S2866" t="str">
        <f>IF(ISNUMBER(SEARCH(ZAKL_DATA!$B$18,FU!$U2866)),U2866,"")</f>
        <v/>
      </c>
      <c r="T2866" t="str">
        <f t="array" ref="T2866">IFERROR(INDEX($S$3:$S$6255,SMALL(IF(ISNUMBER(SEARCH("",$S$3:$S$6255)),ROW($S$1:$S$6253),""),ROW(S2864))),"")</f>
        <v/>
      </c>
      <c r="U2866" t="s">
        <v>6254</v>
      </c>
      <c r="V2866">
        <v>560898</v>
      </c>
    </row>
    <row r="2867" spans="19:22">
      <c r="S2867" t="str">
        <f>IF(ISNUMBER(SEARCH(ZAKL_DATA!$B$18,FU!$U2867)),U2867,"")</f>
        <v/>
      </c>
      <c r="T2867" t="str">
        <f t="array" ref="T2867">IFERROR(INDEX($S$3:$S$6255,SMALL(IF(ISNUMBER(SEARCH("",$S$3:$S$6255)),ROW($S$1:$S$6253),""),ROW(S2865))),"")</f>
        <v/>
      </c>
      <c r="U2867" t="s">
        <v>6255</v>
      </c>
      <c r="V2867">
        <v>560901</v>
      </c>
    </row>
    <row r="2868" spans="19:22">
      <c r="S2868" t="str">
        <f>IF(ISNUMBER(SEARCH(ZAKL_DATA!$B$18,FU!$U2868)),U2868,"")</f>
        <v/>
      </c>
      <c r="T2868" t="str">
        <f t="array" ref="T2868">IFERROR(INDEX($S$3:$S$6255,SMALL(IF(ISNUMBER(SEARCH("",$S$3:$S$6255)),ROW($S$1:$S$6253),""),ROW(S2866))),"")</f>
        <v/>
      </c>
      <c r="U2868" t="s">
        <v>6255</v>
      </c>
      <c r="V2868">
        <v>560910</v>
      </c>
    </row>
    <row r="2869" spans="19:22">
      <c r="S2869" t="str">
        <f>IF(ISNUMBER(SEARCH(ZAKL_DATA!$B$18,FU!$U2869)),U2869,"")</f>
        <v/>
      </c>
      <c r="T2869" t="str">
        <f t="array" ref="T2869">IFERROR(INDEX($S$3:$S$6255,SMALL(IF(ISNUMBER(SEARCH("",$S$3:$S$6255)),ROW($S$1:$S$6253),""),ROW(S2867))),"")</f>
        <v/>
      </c>
      <c r="U2869" t="s">
        <v>6255</v>
      </c>
      <c r="V2869">
        <v>560928</v>
      </c>
    </row>
    <row r="2870" spans="19:22">
      <c r="S2870" t="str">
        <f>IF(ISNUMBER(SEARCH(ZAKL_DATA!$B$18,FU!$U2870)),U2870,"")</f>
        <v/>
      </c>
      <c r="T2870" t="str">
        <f t="array" ref="T2870">IFERROR(INDEX($S$3:$S$6255,SMALL(IF(ISNUMBER(SEARCH("",$S$3:$S$6255)),ROW($S$1:$S$6253),""),ROW(S2868))),"")</f>
        <v/>
      </c>
      <c r="U2870" t="s">
        <v>6255</v>
      </c>
      <c r="V2870">
        <v>560952</v>
      </c>
    </row>
    <row r="2871" spans="19:22">
      <c r="S2871" t="str">
        <f>IF(ISNUMBER(SEARCH(ZAKL_DATA!$B$18,FU!$U2871)),U2871,"")</f>
        <v/>
      </c>
      <c r="T2871" t="str">
        <f t="array" ref="T2871">IFERROR(INDEX($S$3:$S$6255,SMALL(IF(ISNUMBER(SEARCH("",$S$3:$S$6255)),ROW($S$1:$S$6253),""),ROW(S2869))),"")</f>
        <v/>
      </c>
      <c r="U2871" t="s">
        <v>6256</v>
      </c>
      <c r="V2871">
        <v>560979</v>
      </c>
    </row>
    <row r="2872" spans="19:22">
      <c r="S2872" t="str">
        <f>IF(ISNUMBER(SEARCH(ZAKL_DATA!$B$18,FU!$U2872)),U2872,"")</f>
        <v/>
      </c>
      <c r="T2872" t="str">
        <f t="array" ref="T2872">IFERROR(INDEX($S$3:$S$6255,SMALL(IF(ISNUMBER(SEARCH("",$S$3:$S$6255)),ROW($S$1:$S$6253),""),ROW(S2870))),"")</f>
        <v/>
      </c>
      <c r="U2872" t="s">
        <v>6256</v>
      </c>
      <c r="V2872">
        <v>560987</v>
      </c>
    </row>
    <row r="2873" spans="19:22">
      <c r="S2873" t="str">
        <f>IF(ISNUMBER(SEARCH(ZAKL_DATA!$B$18,FU!$U2873)),U2873,"")</f>
        <v/>
      </c>
      <c r="T2873" t="str">
        <f t="array" ref="T2873">IFERROR(INDEX($S$3:$S$6255,SMALL(IF(ISNUMBER(SEARCH("",$S$3:$S$6255)),ROW($S$1:$S$6253),""),ROW(S2871))),"")</f>
        <v/>
      </c>
      <c r="U2873" t="s">
        <v>6257</v>
      </c>
      <c r="V2873">
        <v>560995</v>
      </c>
    </row>
    <row r="2874" spans="19:22">
      <c r="S2874" t="str">
        <f>IF(ISNUMBER(SEARCH(ZAKL_DATA!$B$18,FU!$U2874)),U2874,"")</f>
        <v/>
      </c>
      <c r="T2874" t="str">
        <f t="array" ref="T2874">IFERROR(INDEX($S$3:$S$6255,SMALL(IF(ISNUMBER(SEARCH("",$S$3:$S$6255)),ROW($S$1:$S$6253),""),ROW(S2872))),"")</f>
        <v/>
      </c>
      <c r="U2874" t="s">
        <v>6258</v>
      </c>
      <c r="V2874">
        <v>561002</v>
      </c>
    </row>
    <row r="2875" spans="19:22">
      <c r="S2875" t="str">
        <f>IF(ISNUMBER(SEARCH(ZAKL_DATA!$B$18,FU!$U2875)),U2875,"")</f>
        <v/>
      </c>
      <c r="T2875" t="str">
        <f t="array" ref="T2875">IFERROR(INDEX($S$3:$S$6255,SMALL(IF(ISNUMBER(SEARCH("",$S$3:$S$6255)),ROW($S$1:$S$6253),""),ROW(S2873))),"")</f>
        <v/>
      </c>
      <c r="U2875" t="s">
        <v>6259</v>
      </c>
      <c r="V2875">
        <v>561011</v>
      </c>
    </row>
    <row r="2876" spans="19:22">
      <c r="S2876" t="str">
        <f>IF(ISNUMBER(SEARCH(ZAKL_DATA!$B$18,FU!$U2876)),U2876,"")</f>
        <v/>
      </c>
      <c r="T2876" t="str">
        <f t="array" ref="T2876">IFERROR(INDEX($S$3:$S$6255,SMALL(IF(ISNUMBER(SEARCH("",$S$3:$S$6255)),ROW($S$1:$S$6253),""),ROW(S2874))),"")</f>
        <v/>
      </c>
      <c r="U2876" t="s">
        <v>6260</v>
      </c>
      <c r="V2876">
        <v>561029</v>
      </c>
    </row>
    <row r="2877" spans="19:22">
      <c r="S2877" t="str">
        <f>IF(ISNUMBER(SEARCH(ZAKL_DATA!$B$18,FU!$U2877)),U2877,"")</f>
        <v/>
      </c>
      <c r="T2877" t="str">
        <f t="array" ref="T2877">IFERROR(INDEX($S$3:$S$6255,SMALL(IF(ISNUMBER(SEARCH("",$S$3:$S$6255)),ROW($S$1:$S$6253),""),ROW(S2875))),"")</f>
        <v/>
      </c>
      <c r="U2877" t="s">
        <v>6261</v>
      </c>
      <c r="V2877">
        <v>561037</v>
      </c>
    </row>
    <row r="2878" spans="19:22">
      <c r="S2878" t="str">
        <f>IF(ISNUMBER(SEARCH(ZAKL_DATA!$B$18,FU!$U2878)),U2878,"")</f>
        <v/>
      </c>
      <c r="T2878" t="str">
        <f t="array" ref="T2878">IFERROR(INDEX($S$3:$S$6255,SMALL(IF(ISNUMBER(SEARCH("",$S$3:$S$6255)),ROW($S$1:$S$6253),""),ROW(S2876))),"")</f>
        <v/>
      </c>
      <c r="U2878" t="s">
        <v>6262</v>
      </c>
      <c r="V2878">
        <v>561045</v>
      </c>
    </row>
    <row r="2879" spans="19:22">
      <c r="S2879" t="str">
        <f>IF(ISNUMBER(SEARCH(ZAKL_DATA!$B$18,FU!$U2879)),U2879,"")</f>
        <v/>
      </c>
      <c r="T2879" t="str">
        <f t="array" ref="T2879">IFERROR(INDEX($S$3:$S$6255,SMALL(IF(ISNUMBER(SEARCH("",$S$3:$S$6255)),ROW($S$1:$S$6253),""),ROW(S2877))),"")</f>
        <v/>
      </c>
      <c r="U2879" t="s">
        <v>6263</v>
      </c>
      <c r="V2879">
        <v>561053</v>
      </c>
    </row>
    <row r="2880" spans="19:22">
      <c r="S2880" t="str">
        <f>IF(ISNUMBER(SEARCH(ZAKL_DATA!$B$18,FU!$U2880)),U2880,"")</f>
        <v/>
      </c>
      <c r="T2880" t="str">
        <f t="array" ref="T2880">IFERROR(INDEX($S$3:$S$6255,SMALL(IF(ISNUMBER(SEARCH("",$S$3:$S$6255)),ROW($S$1:$S$6253),""),ROW(S2878))),"")</f>
        <v/>
      </c>
      <c r="U2880" t="s">
        <v>6264</v>
      </c>
      <c r="V2880">
        <v>561061</v>
      </c>
    </row>
    <row r="2881" spans="19:22">
      <c r="S2881" t="str">
        <f>IF(ISNUMBER(SEARCH(ZAKL_DATA!$B$18,FU!$U2881)),U2881,"")</f>
        <v/>
      </c>
      <c r="T2881" t="str">
        <f t="array" ref="T2881">IFERROR(INDEX($S$3:$S$6255,SMALL(IF(ISNUMBER(SEARCH("",$S$3:$S$6255)),ROW($S$1:$S$6253),""),ROW(S2879))),"")</f>
        <v/>
      </c>
      <c r="U2881" t="s">
        <v>6265</v>
      </c>
      <c r="V2881">
        <v>561070</v>
      </c>
    </row>
    <row r="2882" spans="19:22">
      <c r="S2882" t="str">
        <f>IF(ISNUMBER(SEARCH(ZAKL_DATA!$B$18,FU!$U2882)),U2882,"")</f>
        <v/>
      </c>
      <c r="T2882" t="str">
        <f t="array" ref="T2882">IFERROR(INDEX($S$3:$S$6255,SMALL(IF(ISNUMBER(SEARCH("",$S$3:$S$6255)),ROW($S$1:$S$6253),""),ROW(S2880))),"")</f>
        <v/>
      </c>
      <c r="U2882" t="s">
        <v>6266</v>
      </c>
      <c r="V2882">
        <v>561088</v>
      </c>
    </row>
    <row r="2883" spans="19:22">
      <c r="S2883" t="str">
        <f>IF(ISNUMBER(SEARCH(ZAKL_DATA!$B$18,FU!$U2883)),U2883,"")</f>
        <v/>
      </c>
      <c r="T2883" t="str">
        <f t="array" ref="T2883">IFERROR(INDEX($S$3:$S$6255,SMALL(IF(ISNUMBER(SEARCH("",$S$3:$S$6255)),ROW($S$1:$S$6253),""),ROW(S2881))),"")</f>
        <v/>
      </c>
      <c r="U2883" t="s">
        <v>6267</v>
      </c>
      <c r="V2883">
        <v>561096</v>
      </c>
    </row>
    <row r="2884" spans="19:22">
      <c r="S2884" t="str">
        <f>IF(ISNUMBER(SEARCH(ZAKL_DATA!$B$18,FU!$U2884)),U2884,"")</f>
        <v/>
      </c>
      <c r="T2884" t="str">
        <f t="array" ref="T2884">IFERROR(INDEX($S$3:$S$6255,SMALL(IF(ISNUMBER(SEARCH("",$S$3:$S$6255)),ROW($S$1:$S$6253),""),ROW(S2882))),"")</f>
        <v/>
      </c>
      <c r="U2884" t="s">
        <v>6268</v>
      </c>
      <c r="V2884">
        <v>561100</v>
      </c>
    </row>
    <row r="2885" spans="19:22">
      <c r="S2885" t="str">
        <f>IF(ISNUMBER(SEARCH(ZAKL_DATA!$B$18,FU!$U2885)),U2885,"")</f>
        <v/>
      </c>
      <c r="T2885" t="str">
        <f t="array" ref="T2885">IFERROR(INDEX($S$3:$S$6255,SMALL(IF(ISNUMBER(SEARCH("",$S$3:$S$6255)),ROW($S$1:$S$6253),""),ROW(S2883))),"")</f>
        <v/>
      </c>
      <c r="U2885" t="s">
        <v>6269</v>
      </c>
      <c r="V2885">
        <v>561118</v>
      </c>
    </row>
    <row r="2886" spans="19:22">
      <c r="S2886" t="str">
        <f>IF(ISNUMBER(SEARCH(ZAKL_DATA!$B$18,FU!$U2886)),U2886,"")</f>
        <v/>
      </c>
      <c r="T2886" t="str">
        <f t="array" ref="T2886">IFERROR(INDEX($S$3:$S$6255,SMALL(IF(ISNUMBER(SEARCH("",$S$3:$S$6255)),ROW($S$1:$S$6253),""),ROW(S2884))),"")</f>
        <v/>
      </c>
      <c r="U2886" t="s">
        <v>6269</v>
      </c>
      <c r="V2886">
        <v>561126</v>
      </c>
    </row>
    <row r="2887" spans="19:22">
      <c r="S2887" t="str">
        <f>IF(ISNUMBER(SEARCH(ZAKL_DATA!$B$18,FU!$U2887)),U2887,"")</f>
        <v/>
      </c>
      <c r="T2887" t="str">
        <f t="array" ref="T2887">IFERROR(INDEX($S$3:$S$6255,SMALL(IF(ISNUMBER(SEARCH("",$S$3:$S$6255)),ROW($S$1:$S$6253),""),ROW(S2885))),"")</f>
        <v/>
      </c>
      <c r="U2887" t="s">
        <v>6270</v>
      </c>
      <c r="V2887">
        <v>561134</v>
      </c>
    </row>
    <row r="2888" spans="19:22">
      <c r="S2888" t="str">
        <f>IF(ISNUMBER(SEARCH(ZAKL_DATA!$B$18,FU!$U2888)),U2888,"")</f>
        <v/>
      </c>
      <c r="T2888" t="str">
        <f t="array" ref="T2888">IFERROR(INDEX($S$3:$S$6255,SMALL(IF(ISNUMBER(SEARCH("",$S$3:$S$6255)),ROW($S$1:$S$6253),""),ROW(S2886))),"")</f>
        <v/>
      </c>
      <c r="U2888" t="s">
        <v>6271</v>
      </c>
      <c r="V2888">
        <v>561142</v>
      </c>
    </row>
    <row r="2889" spans="19:22">
      <c r="S2889" t="str">
        <f>IF(ISNUMBER(SEARCH(ZAKL_DATA!$B$18,FU!$U2889)),U2889,"")</f>
        <v/>
      </c>
      <c r="T2889" t="str">
        <f t="array" ref="T2889">IFERROR(INDEX($S$3:$S$6255,SMALL(IF(ISNUMBER(SEARCH("",$S$3:$S$6255)),ROW($S$1:$S$6253),""),ROW(S2887))),"")</f>
        <v/>
      </c>
      <c r="U2889" t="s">
        <v>6272</v>
      </c>
      <c r="V2889">
        <v>561151</v>
      </c>
    </row>
    <row r="2890" spans="19:22">
      <c r="S2890" t="str">
        <f>IF(ISNUMBER(SEARCH(ZAKL_DATA!$B$18,FU!$U2890)),U2890,"")</f>
        <v/>
      </c>
      <c r="T2890" t="str">
        <f t="array" ref="T2890">IFERROR(INDEX($S$3:$S$6255,SMALL(IF(ISNUMBER(SEARCH("",$S$3:$S$6255)),ROW($S$1:$S$6253),""),ROW(S2888))),"")</f>
        <v/>
      </c>
      <c r="U2890" t="s">
        <v>6273</v>
      </c>
      <c r="V2890">
        <v>561169</v>
      </c>
    </row>
    <row r="2891" spans="19:22">
      <c r="S2891" t="str">
        <f>IF(ISNUMBER(SEARCH(ZAKL_DATA!$B$18,FU!$U2891)),U2891,"")</f>
        <v/>
      </c>
      <c r="T2891" t="str">
        <f t="array" ref="T2891">IFERROR(INDEX($S$3:$S$6255,SMALL(IF(ISNUMBER(SEARCH("",$S$3:$S$6255)),ROW($S$1:$S$6253),""),ROW(S2889))),"")</f>
        <v/>
      </c>
      <c r="U2891" t="s">
        <v>6274</v>
      </c>
      <c r="V2891">
        <v>561177</v>
      </c>
    </row>
    <row r="2892" spans="19:22">
      <c r="S2892" t="str">
        <f>IF(ISNUMBER(SEARCH(ZAKL_DATA!$B$18,FU!$U2892)),U2892,"")</f>
        <v/>
      </c>
      <c r="T2892" t="str">
        <f t="array" ref="T2892">IFERROR(INDEX($S$3:$S$6255,SMALL(IF(ISNUMBER(SEARCH("",$S$3:$S$6255)),ROW($S$1:$S$6253),""),ROW(S2890))),"")</f>
        <v/>
      </c>
      <c r="U2892" t="s">
        <v>6275</v>
      </c>
      <c r="V2892">
        <v>561185</v>
      </c>
    </row>
    <row r="2893" spans="19:22">
      <c r="S2893" t="str">
        <f>IF(ISNUMBER(SEARCH(ZAKL_DATA!$B$18,FU!$U2893)),U2893,"")</f>
        <v/>
      </c>
      <c r="T2893" t="str">
        <f t="array" ref="T2893">IFERROR(INDEX($S$3:$S$6255,SMALL(IF(ISNUMBER(SEARCH("",$S$3:$S$6255)),ROW($S$1:$S$6253),""),ROW(S2891))),"")</f>
        <v/>
      </c>
      <c r="U2893" t="s">
        <v>6276</v>
      </c>
      <c r="V2893">
        <v>561193</v>
      </c>
    </row>
    <row r="2894" spans="19:22">
      <c r="S2894" t="str">
        <f>IF(ISNUMBER(SEARCH(ZAKL_DATA!$B$18,FU!$U2894)),U2894,"")</f>
        <v/>
      </c>
      <c r="T2894" t="str">
        <f t="array" ref="T2894">IFERROR(INDEX($S$3:$S$6255,SMALL(IF(ISNUMBER(SEARCH("",$S$3:$S$6255)),ROW($S$1:$S$6253),""),ROW(S2892))),"")</f>
        <v/>
      </c>
      <c r="U2894" t="s">
        <v>6277</v>
      </c>
      <c r="V2894">
        <v>561207</v>
      </c>
    </row>
    <row r="2895" spans="19:22">
      <c r="S2895" t="str">
        <f>IF(ISNUMBER(SEARCH(ZAKL_DATA!$B$18,FU!$U2895)),U2895,"")</f>
        <v/>
      </c>
      <c r="T2895" t="str">
        <f t="array" ref="T2895">IFERROR(INDEX($S$3:$S$6255,SMALL(IF(ISNUMBER(SEARCH("",$S$3:$S$6255)),ROW($S$1:$S$6253),""),ROW(S2893))),"")</f>
        <v/>
      </c>
      <c r="U2895" t="s">
        <v>6278</v>
      </c>
      <c r="V2895">
        <v>561215</v>
      </c>
    </row>
    <row r="2896" spans="19:22">
      <c r="S2896" t="str">
        <f>IF(ISNUMBER(SEARCH(ZAKL_DATA!$B$18,FU!$U2896)),U2896,"")</f>
        <v/>
      </c>
      <c r="T2896" t="str">
        <f t="array" ref="T2896">IFERROR(INDEX($S$3:$S$6255,SMALL(IF(ISNUMBER(SEARCH("",$S$3:$S$6255)),ROW($S$1:$S$6253),""),ROW(S2894))),"")</f>
        <v/>
      </c>
      <c r="U2896" t="s">
        <v>6279</v>
      </c>
      <c r="V2896">
        <v>561223</v>
      </c>
    </row>
    <row r="2897" spans="19:22">
      <c r="S2897" t="str">
        <f>IF(ISNUMBER(SEARCH(ZAKL_DATA!$B$18,FU!$U2897)),U2897,"")</f>
        <v/>
      </c>
      <c r="T2897" t="str">
        <f t="array" ref="T2897">IFERROR(INDEX($S$3:$S$6255,SMALL(IF(ISNUMBER(SEARCH("",$S$3:$S$6255)),ROW($S$1:$S$6253),""),ROW(S2895))),"")</f>
        <v/>
      </c>
      <c r="U2897" t="s">
        <v>6280</v>
      </c>
      <c r="V2897">
        <v>561231</v>
      </c>
    </row>
    <row r="2898" spans="19:22">
      <c r="S2898" t="str">
        <f>IF(ISNUMBER(SEARCH(ZAKL_DATA!$B$18,FU!$U2898)),U2898,"")</f>
        <v/>
      </c>
      <c r="T2898" t="str">
        <f t="array" ref="T2898">IFERROR(INDEX($S$3:$S$6255,SMALL(IF(ISNUMBER(SEARCH("",$S$3:$S$6255)),ROW($S$1:$S$6253),""),ROW(S2896))),"")</f>
        <v/>
      </c>
      <c r="U2898" t="s">
        <v>6281</v>
      </c>
      <c r="V2898">
        <v>561240</v>
      </c>
    </row>
    <row r="2899" spans="19:22">
      <c r="S2899" t="str">
        <f>IF(ISNUMBER(SEARCH(ZAKL_DATA!$B$18,FU!$U2899)),U2899,"")</f>
        <v/>
      </c>
      <c r="T2899" t="str">
        <f t="array" ref="T2899">IFERROR(INDEX($S$3:$S$6255,SMALL(IF(ISNUMBER(SEARCH("",$S$3:$S$6255)),ROW($S$1:$S$6253),""),ROW(S2897))),"")</f>
        <v/>
      </c>
      <c r="U2899" t="s">
        <v>6282</v>
      </c>
      <c r="V2899">
        <v>561258</v>
      </c>
    </row>
    <row r="2900" spans="19:22">
      <c r="S2900" t="str">
        <f>IF(ISNUMBER(SEARCH(ZAKL_DATA!$B$18,FU!$U2900)),U2900,"")</f>
        <v/>
      </c>
      <c r="T2900" t="str">
        <f t="array" ref="T2900">IFERROR(INDEX($S$3:$S$6255,SMALL(IF(ISNUMBER(SEARCH("",$S$3:$S$6255)),ROW($S$1:$S$6253),""),ROW(S2898))),"")</f>
        <v/>
      </c>
      <c r="U2900" t="s">
        <v>6283</v>
      </c>
      <c r="V2900">
        <v>561266</v>
      </c>
    </row>
    <row r="2901" spans="19:22">
      <c r="S2901" t="str">
        <f>IF(ISNUMBER(SEARCH(ZAKL_DATA!$B$18,FU!$U2901)),U2901,"")</f>
        <v/>
      </c>
      <c r="T2901" t="str">
        <f t="array" ref="T2901">IFERROR(INDEX($S$3:$S$6255,SMALL(IF(ISNUMBER(SEARCH("",$S$3:$S$6255)),ROW($S$1:$S$6253),""),ROW(S2899))),"")</f>
        <v/>
      </c>
      <c r="U2901" t="s">
        <v>6284</v>
      </c>
      <c r="V2901">
        <v>561274</v>
      </c>
    </row>
    <row r="2902" spans="19:22">
      <c r="S2902" t="str">
        <f>IF(ISNUMBER(SEARCH(ZAKL_DATA!$B$18,FU!$U2902)),U2902,"")</f>
        <v/>
      </c>
      <c r="T2902" t="str">
        <f t="array" ref="T2902">IFERROR(INDEX($S$3:$S$6255,SMALL(IF(ISNUMBER(SEARCH("",$S$3:$S$6255)),ROW($S$1:$S$6253),""),ROW(S2900))),"")</f>
        <v/>
      </c>
      <c r="U2902" t="s">
        <v>6284</v>
      </c>
      <c r="V2902">
        <v>561282</v>
      </c>
    </row>
    <row r="2903" spans="19:22">
      <c r="S2903" t="str">
        <f>IF(ISNUMBER(SEARCH(ZAKL_DATA!$B$18,FU!$U2903)),U2903,"")</f>
        <v/>
      </c>
      <c r="T2903" t="str">
        <f t="array" ref="T2903">IFERROR(INDEX($S$3:$S$6255,SMALL(IF(ISNUMBER(SEARCH("",$S$3:$S$6255)),ROW($S$1:$S$6253),""),ROW(S2901))),"")</f>
        <v/>
      </c>
      <c r="U2903" t="s">
        <v>6285</v>
      </c>
      <c r="V2903">
        <v>561291</v>
      </c>
    </row>
    <row r="2904" spans="19:22">
      <c r="S2904" t="str">
        <f>IF(ISNUMBER(SEARCH(ZAKL_DATA!$B$18,FU!$U2904)),U2904,"")</f>
        <v/>
      </c>
      <c r="T2904" t="str">
        <f t="array" ref="T2904">IFERROR(INDEX($S$3:$S$6255,SMALL(IF(ISNUMBER(SEARCH("",$S$3:$S$6255)),ROW($S$1:$S$6253),""),ROW(S2902))),"")</f>
        <v/>
      </c>
      <c r="U2904" t="s">
        <v>6286</v>
      </c>
      <c r="V2904">
        <v>561304</v>
      </c>
    </row>
    <row r="2905" spans="19:22">
      <c r="S2905" t="str">
        <f>IF(ISNUMBER(SEARCH(ZAKL_DATA!$B$18,FU!$U2905)),U2905,"")</f>
        <v/>
      </c>
      <c r="T2905" t="str">
        <f t="array" ref="T2905">IFERROR(INDEX($S$3:$S$6255,SMALL(IF(ISNUMBER(SEARCH("",$S$3:$S$6255)),ROW($S$1:$S$6253),""),ROW(S2903))),"")</f>
        <v/>
      </c>
      <c r="U2905" t="s">
        <v>6287</v>
      </c>
      <c r="V2905">
        <v>561312</v>
      </c>
    </row>
    <row r="2906" spans="19:22">
      <c r="S2906" t="str">
        <f>IF(ISNUMBER(SEARCH(ZAKL_DATA!$B$18,FU!$U2906)),U2906,"")</f>
        <v/>
      </c>
      <c r="T2906" t="str">
        <f t="array" ref="T2906">IFERROR(INDEX($S$3:$S$6255,SMALL(IF(ISNUMBER(SEARCH("",$S$3:$S$6255)),ROW($S$1:$S$6253),""),ROW(S2904))),"")</f>
        <v/>
      </c>
      <c r="U2906" t="s">
        <v>6288</v>
      </c>
      <c r="V2906">
        <v>561321</v>
      </c>
    </row>
    <row r="2907" spans="19:22">
      <c r="S2907" t="str">
        <f>IF(ISNUMBER(SEARCH(ZAKL_DATA!$B$18,FU!$U2907)),U2907,"")</f>
        <v/>
      </c>
      <c r="T2907" t="str">
        <f t="array" ref="T2907">IFERROR(INDEX($S$3:$S$6255,SMALL(IF(ISNUMBER(SEARCH("",$S$3:$S$6255)),ROW($S$1:$S$6253),""),ROW(S2905))),"")</f>
        <v/>
      </c>
      <c r="U2907" t="s">
        <v>6289</v>
      </c>
      <c r="V2907">
        <v>561339</v>
      </c>
    </row>
    <row r="2908" spans="19:22">
      <c r="S2908" t="str">
        <f>IF(ISNUMBER(SEARCH(ZAKL_DATA!$B$18,FU!$U2908)),U2908,"")</f>
        <v/>
      </c>
      <c r="T2908" t="str">
        <f t="array" ref="T2908">IFERROR(INDEX($S$3:$S$6255,SMALL(IF(ISNUMBER(SEARCH("",$S$3:$S$6255)),ROW($S$1:$S$6253),""),ROW(S2906))),"")</f>
        <v/>
      </c>
      <c r="U2908" t="s">
        <v>6290</v>
      </c>
      <c r="V2908">
        <v>561347</v>
      </c>
    </row>
    <row r="2909" spans="19:22">
      <c r="S2909" t="str">
        <f>IF(ISNUMBER(SEARCH(ZAKL_DATA!$B$18,FU!$U2909)),U2909,"")</f>
        <v/>
      </c>
      <c r="T2909" t="str">
        <f t="array" ref="T2909">IFERROR(INDEX($S$3:$S$6255,SMALL(IF(ISNUMBER(SEARCH("",$S$3:$S$6255)),ROW($S$1:$S$6253),""),ROW(S2907))),"")</f>
        <v/>
      </c>
      <c r="U2909" t="s">
        <v>6291</v>
      </c>
      <c r="V2909">
        <v>561355</v>
      </c>
    </row>
    <row r="2910" spans="19:22">
      <c r="S2910" t="str">
        <f>IF(ISNUMBER(SEARCH(ZAKL_DATA!$B$18,FU!$U2910)),U2910,"")</f>
        <v/>
      </c>
      <c r="T2910" t="str">
        <f t="array" ref="T2910">IFERROR(INDEX($S$3:$S$6255,SMALL(IF(ISNUMBER(SEARCH("",$S$3:$S$6255)),ROW($S$1:$S$6253),""),ROW(S2908))),"")</f>
        <v/>
      </c>
      <c r="U2910" t="s">
        <v>6292</v>
      </c>
      <c r="V2910">
        <v>561363</v>
      </c>
    </row>
    <row r="2911" spans="19:22">
      <c r="S2911" t="str">
        <f>IF(ISNUMBER(SEARCH(ZAKL_DATA!$B$18,FU!$U2911)),U2911,"")</f>
        <v/>
      </c>
      <c r="T2911" t="str">
        <f t="array" ref="T2911">IFERROR(INDEX($S$3:$S$6255,SMALL(IF(ISNUMBER(SEARCH("",$S$3:$S$6255)),ROW($S$1:$S$6253),""),ROW(S2909))),"")</f>
        <v/>
      </c>
      <c r="U2911" t="s">
        <v>6293</v>
      </c>
      <c r="V2911">
        <v>561371</v>
      </c>
    </row>
    <row r="2912" spans="19:22">
      <c r="S2912" t="str">
        <f>IF(ISNUMBER(SEARCH(ZAKL_DATA!$B$18,FU!$U2912)),U2912,"")</f>
        <v/>
      </c>
      <c r="T2912" t="str">
        <f t="array" ref="T2912">IFERROR(INDEX($S$3:$S$6255,SMALL(IF(ISNUMBER(SEARCH("",$S$3:$S$6255)),ROW($S$1:$S$6253),""),ROW(S2910))),"")</f>
        <v/>
      </c>
      <c r="U2912" t="s">
        <v>6294</v>
      </c>
      <c r="V2912">
        <v>561380</v>
      </c>
    </row>
    <row r="2913" spans="19:22">
      <c r="S2913" t="str">
        <f>IF(ISNUMBER(SEARCH(ZAKL_DATA!$B$18,FU!$U2913)),U2913,"")</f>
        <v/>
      </c>
      <c r="T2913" t="str">
        <f t="array" ref="T2913">IFERROR(INDEX($S$3:$S$6255,SMALL(IF(ISNUMBER(SEARCH("",$S$3:$S$6255)),ROW($S$1:$S$6253),""),ROW(S2911))),"")</f>
        <v/>
      </c>
      <c r="U2913" t="s">
        <v>6295</v>
      </c>
      <c r="V2913">
        <v>561398</v>
      </c>
    </row>
    <row r="2914" spans="19:22">
      <c r="S2914" t="str">
        <f>IF(ISNUMBER(SEARCH(ZAKL_DATA!$B$18,FU!$U2914)),U2914,"")</f>
        <v/>
      </c>
      <c r="T2914" t="str">
        <f t="array" ref="T2914">IFERROR(INDEX($S$3:$S$6255,SMALL(IF(ISNUMBER(SEARCH("",$S$3:$S$6255)),ROW($S$1:$S$6253),""),ROW(S2912))),"")</f>
        <v/>
      </c>
      <c r="U2914" t="s">
        <v>6296</v>
      </c>
      <c r="V2914">
        <v>561401</v>
      </c>
    </row>
    <row r="2915" spans="19:22">
      <c r="S2915" t="str">
        <f>IF(ISNUMBER(SEARCH(ZAKL_DATA!$B$18,FU!$U2915)),U2915,"")</f>
        <v/>
      </c>
      <c r="T2915" t="str">
        <f t="array" ref="T2915">IFERROR(INDEX($S$3:$S$6255,SMALL(IF(ISNUMBER(SEARCH("",$S$3:$S$6255)),ROW($S$1:$S$6253),""),ROW(S2913))),"")</f>
        <v/>
      </c>
      <c r="U2915" t="s">
        <v>6297</v>
      </c>
      <c r="V2915">
        <v>561410</v>
      </c>
    </row>
    <row r="2916" spans="19:22">
      <c r="S2916" t="str">
        <f>IF(ISNUMBER(SEARCH(ZAKL_DATA!$B$18,FU!$U2916)),U2916,"")</f>
        <v/>
      </c>
      <c r="T2916" t="str">
        <f t="array" ref="T2916">IFERROR(INDEX($S$3:$S$6255,SMALL(IF(ISNUMBER(SEARCH("",$S$3:$S$6255)),ROW($S$1:$S$6253),""),ROW(S2914))),"")</f>
        <v/>
      </c>
      <c r="U2916" t="s">
        <v>6298</v>
      </c>
      <c r="V2916">
        <v>561428</v>
      </c>
    </row>
    <row r="2917" spans="19:22">
      <c r="S2917" t="str">
        <f>IF(ISNUMBER(SEARCH(ZAKL_DATA!$B$18,FU!$U2917)),U2917,"")</f>
        <v/>
      </c>
      <c r="T2917" t="str">
        <f t="array" ref="T2917">IFERROR(INDEX($S$3:$S$6255,SMALL(IF(ISNUMBER(SEARCH("",$S$3:$S$6255)),ROW($S$1:$S$6253),""),ROW(S2915))),"")</f>
        <v/>
      </c>
      <c r="U2917" t="s">
        <v>6299</v>
      </c>
      <c r="V2917">
        <v>561436</v>
      </c>
    </row>
    <row r="2918" spans="19:22">
      <c r="S2918" t="str">
        <f>IF(ISNUMBER(SEARCH(ZAKL_DATA!$B$18,FU!$U2918)),U2918,"")</f>
        <v/>
      </c>
      <c r="T2918" t="str">
        <f t="array" ref="T2918">IFERROR(INDEX($S$3:$S$6255,SMALL(IF(ISNUMBER(SEARCH("",$S$3:$S$6255)),ROW($S$1:$S$6253),""),ROW(S2916))),"")</f>
        <v/>
      </c>
      <c r="U2918" t="s">
        <v>6300</v>
      </c>
      <c r="V2918">
        <v>561444</v>
      </c>
    </row>
    <row r="2919" spans="19:22">
      <c r="S2919" t="str">
        <f>IF(ISNUMBER(SEARCH(ZAKL_DATA!$B$18,FU!$U2919)),U2919,"")</f>
        <v/>
      </c>
      <c r="T2919" t="str">
        <f t="array" ref="T2919">IFERROR(INDEX($S$3:$S$6255,SMALL(IF(ISNUMBER(SEARCH("",$S$3:$S$6255)),ROW($S$1:$S$6253),""),ROW(S2917))),"")</f>
        <v/>
      </c>
      <c r="U2919" t="s">
        <v>6301</v>
      </c>
      <c r="V2919">
        <v>561452</v>
      </c>
    </row>
    <row r="2920" spans="19:22">
      <c r="S2920" t="str">
        <f>IF(ISNUMBER(SEARCH(ZAKL_DATA!$B$18,FU!$U2920)),U2920,"")</f>
        <v/>
      </c>
      <c r="T2920" t="str">
        <f t="array" ref="T2920">IFERROR(INDEX($S$3:$S$6255,SMALL(IF(ISNUMBER(SEARCH("",$S$3:$S$6255)),ROW($S$1:$S$6253),""),ROW(S2918))),"")</f>
        <v/>
      </c>
      <c r="U2920" t="s">
        <v>6302</v>
      </c>
      <c r="V2920">
        <v>561461</v>
      </c>
    </row>
    <row r="2921" spans="19:22">
      <c r="S2921" t="str">
        <f>IF(ISNUMBER(SEARCH(ZAKL_DATA!$B$18,FU!$U2921)),U2921,"")</f>
        <v/>
      </c>
      <c r="T2921" t="str">
        <f t="array" ref="T2921">IFERROR(INDEX($S$3:$S$6255,SMALL(IF(ISNUMBER(SEARCH("",$S$3:$S$6255)),ROW($S$1:$S$6253),""),ROW(S2919))),"")</f>
        <v/>
      </c>
      <c r="U2921" t="s">
        <v>6303</v>
      </c>
      <c r="V2921">
        <v>561479</v>
      </c>
    </row>
    <row r="2922" spans="19:22">
      <c r="S2922" t="str">
        <f>IF(ISNUMBER(SEARCH(ZAKL_DATA!$B$18,FU!$U2922)),U2922,"")</f>
        <v/>
      </c>
      <c r="T2922" t="str">
        <f t="array" ref="T2922">IFERROR(INDEX($S$3:$S$6255,SMALL(IF(ISNUMBER(SEARCH("",$S$3:$S$6255)),ROW($S$1:$S$6253),""),ROW(S2920))),"")</f>
        <v/>
      </c>
      <c r="U2922" t="s">
        <v>6304</v>
      </c>
      <c r="V2922">
        <v>561487</v>
      </c>
    </row>
    <row r="2923" spans="19:22">
      <c r="S2923" t="str">
        <f>IF(ISNUMBER(SEARCH(ZAKL_DATA!$B$18,FU!$U2923)),U2923,"")</f>
        <v/>
      </c>
      <c r="T2923" t="str">
        <f t="array" ref="T2923">IFERROR(INDEX($S$3:$S$6255,SMALL(IF(ISNUMBER(SEARCH("",$S$3:$S$6255)),ROW($S$1:$S$6253),""),ROW(S2921))),"")</f>
        <v/>
      </c>
      <c r="U2923" t="s">
        <v>6305</v>
      </c>
      <c r="V2923">
        <v>561495</v>
      </c>
    </row>
    <row r="2924" spans="19:22">
      <c r="S2924" t="str">
        <f>IF(ISNUMBER(SEARCH(ZAKL_DATA!$B$18,FU!$U2924)),U2924,"")</f>
        <v/>
      </c>
      <c r="T2924" t="str">
        <f t="array" ref="T2924">IFERROR(INDEX($S$3:$S$6255,SMALL(IF(ISNUMBER(SEARCH("",$S$3:$S$6255)),ROW($S$1:$S$6253),""),ROW(S2922))),"")</f>
        <v/>
      </c>
      <c r="U2924" t="s">
        <v>6305</v>
      </c>
      <c r="V2924">
        <v>561509</v>
      </c>
    </row>
    <row r="2925" spans="19:22">
      <c r="S2925" t="str">
        <f>IF(ISNUMBER(SEARCH(ZAKL_DATA!$B$18,FU!$U2925)),U2925,"")</f>
        <v/>
      </c>
      <c r="T2925" t="str">
        <f t="array" ref="T2925">IFERROR(INDEX($S$3:$S$6255,SMALL(IF(ISNUMBER(SEARCH("",$S$3:$S$6255)),ROW($S$1:$S$6253),""),ROW(S2923))),"")</f>
        <v/>
      </c>
      <c r="U2925" t="s">
        <v>6306</v>
      </c>
      <c r="V2925">
        <v>561517</v>
      </c>
    </row>
    <row r="2926" spans="19:22">
      <c r="S2926" t="str">
        <f>IF(ISNUMBER(SEARCH(ZAKL_DATA!$B$18,FU!$U2926)),U2926,"")</f>
        <v/>
      </c>
      <c r="T2926" t="str">
        <f t="array" ref="T2926">IFERROR(INDEX($S$3:$S$6255,SMALL(IF(ISNUMBER(SEARCH("",$S$3:$S$6255)),ROW($S$1:$S$6253),""),ROW(S2924))),"")</f>
        <v/>
      </c>
      <c r="U2926" t="s">
        <v>6307</v>
      </c>
      <c r="V2926">
        <v>561525</v>
      </c>
    </row>
    <row r="2927" spans="19:22">
      <c r="S2927" t="str">
        <f>IF(ISNUMBER(SEARCH(ZAKL_DATA!$B$18,FU!$U2927)),U2927,"")</f>
        <v/>
      </c>
      <c r="T2927" t="str">
        <f t="array" ref="T2927">IFERROR(INDEX($S$3:$S$6255,SMALL(IF(ISNUMBER(SEARCH("",$S$3:$S$6255)),ROW($S$1:$S$6253),""),ROW(S2925))),"")</f>
        <v/>
      </c>
      <c r="U2927" t="s">
        <v>6308</v>
      </c>
      <c r="V2927">
        <v>561533</v>
      </c>
    </row>
    <row r="2928" spans="19:22">
      <c r="S2928" t="str">
        <f>IF(ISNUMBER(SEARCH(ZAKL_DATA!$B$18,FU!$U2928)),U2928,"")</f>
        <v/>
      </c>
      <c r="T2928" t="str">
        <f t="array" ref="T2928">IFERROR(INDEX($S$3:$S$6255,SMALL(IF(ISNUMBER(SEARCH("",$S$3:$S$6255)),ROW($S$1:$S$6253),""),ROW(S2926))),"")</f>
        <v/>
      </c>
      <c r="U2928" t="s">
        <v>6309</v>
      </c>
      <c r="V2928">
        <v>561541</v>
      </c>
    </row>
    <row r="2929" spans="19:22">
      <c r="S2929" t="str">
        <f>IF(ISNUMBER(SEARCH(ZAKL_DATA!$B$18,FU!$U2929)),U2929,"")</f>
        <v/>
      </c>
      <c r="T2929" t="str">
        <f t="array" ref="T2929">IFERROR(INDEX($S$3:$S$6255,SMALL(IF(ISNUMBER(SEARCH("",$S$3:$S$6255)),ROW($S$1:$S$6253),""),ROW(S2927))),"")</f>
        <v/>
      </c>
      <c r="U2929" t="s">
        <v>6310</v>
      </c>
      <c r="V2929">
        <v>561550</v>
      </c>
    </row>
    <row r="2930" spans="19:22">
      <c r="S2930" t="str">
        <f>IF(ISNUMBER(SEARCH(ZAKL_DATA!$B$18,FU!$U2930)),U2930,"")</f>
        <v/>
      </c>
      <c r="T2930" t="str">
        <f t="array" ref="T2930">IFERROR(INDEX($S$3:$S$6255,SMALL(IF(ISNUMBER(SEARCH("",$S$3:$S$6255)),ROW($S$1:$S$6253),""),ROW(S2928))),"")</f>
        <v/>
      </c>
      <c r="U2930" t="s">
        <v>6311</v>
      </c>
      <c r="V2930">
        <v>561568</v>
      </c>
    </row>
    <row r="2931" spans="19:22">
      <c r="S2931" t="str">
        <f>IF(ISNUMBER(SEARCH(ZAKL_DATA!$B$18,FU!$U2931)),U2931,"")</f>
        <v/>
      </c>
      <c r="T2931" t="str">
        <f t="array" ref="T2931">IFERROR(INDEX($S$3:$S$6255,SMALL(IF(ISNUMBER(SEARCH("",$S$3:$S$6255)),ROW($S$1:$S$6253),""),ROW(S2929))),"")</f>
        <v/>
      </c>
      <c r="U2931" t="s">
        <v>6312</v>
      </c>
      <c r="V2931">
        <v>561576</v>
      </c>
    </row>
    <row r="2932" spans="19:22">
      <c r="S2932" t="str">
        <f>IF(ISNUMBER(SEARCH(ZAKL_DATA!$B$18,FU!$U2932)),U2932,"")</f>
        <v/>
      </c>
      <c r="T2932" t="str">
        <f t="array" ref="T2932">IFERROR(INDEX($S$3:$S$6255,SMALL(IF(ISNUMBER(SEARCH("",$S$3:$S$6255)),ROW($S$1:$S$6253),""),ROW(S2930))),"")</f>
        <v/>
      </c>
      <c r="U2932" t="s">
        <v>6313</v>
      </c>
      <c r="V2932">
        <v>561584</v>
      </c>
    </row>
    <row r="2933" spans="19:22">
      <c r="S2933" t="str">
        <f>IF(ISNUMBER(SEARCH(ZAKL_DATA!$B$18,FU!$U2933)),U2933,"")</f>
        <v/>
      </c>
      <c r="T2933" t="str">
        <f t="array" ref="T2933">IFERROR(INDEX($S$3:$S$6255,SMALL(IF(ISNUMBER(SEARCH("",$S$3:$S$6255)),ROW($S$1:$S$6253),""),ROW(S2931))),"")</f>
        <v/>
      </c>
      <c r="U2933" t="s">
        <v>6314</v>
      </c>
      <c r="V2933">
        <v>561592</v>
      </c>
    </row>
    <row r="2934" spans="19:22">
      <c r="S2934" t="str">
        <f>IF(ISNUMBER(SEARCH(ZAKL_DATA!$B$18,FU!$U2934)),U2934,"")</f>
        <v/>
      </c>
      <c r="T2934" t="str">
        <f t="array" ref="T2934">IFERROR(INDEX($S$3:$S$6255,SMALL(IF(ISNUMBER(SEARCH("",$S$3:$S$6255)),ROW($S$1:$S$6253),""),ROW(S2932))),"")</f>
        <v/>
      </c>
      <c r="U2934" t="s">
        <v>6315</v>
      </c>
      <c r="V2934">
        <v>561606</v>
      </c>
    </row>
    <row r="2935" spans="19:22">
      <c r="S2935" t="str">
        <f>IF(ISNUMBER(SEARCH(ZAKL_DATA!$B$18,FU!$U2935)),U2935,"")</f>
        <v/>
      </c>
      <c r="T2935" t="str">
        <f t="array" ref="T2935">IFERROR(INDEX($S$3:$S$6255,SMALL(IF(ISNUMBER(SEARCH("",$S$3:$S$6255)),ROW($S$1:$S$6253),""),ROW(S2933))),"")</f>
        <v/>
      </c>
      <c r="U2935" t="s">
        <v>6316</v>
      </c>
      <c r="V2935">
        <v>561614</v>
      </c>
    </row>
    <row r="2936" spans="19:22">
      <c r="S2936" t="str">
        <f>IF(ISNUMBER(SEARCH(ZAKL_DATA!$B$18,FU!$U2936)),U2936,"")</f>
        <v/>
      </c>
      <c r="T2936" t="str">
        <f t="array" ref="T2936">IFERROR(INDEX($S$3:$S$6255,SMALL(IF(ISNUMBER(SEARCH("",$S$3:$S$6255)),ROW($S$1:$S$6253),""),ROW(S2934))),"")</f>
        <v/>
      </c>
      <c r="U2936" t="s">
        <v>6317</v>
      </c>
      <c r="V2936">
        <v>561622</v>
      </c>
    </row>
    <row r="2937" spans="19:22">
      <c r="S2937" t="str">
        <f>IF(ISNUMBER(SEARCH(ZAKL_DATA!$B$18,FU!$U2937)),U2937,"")</f>
        <v/>
      </c>
      <c r="T2937" t="str">
        <f t="array" ref="T2937">IFERROR(INDEX($S$3:$S$6255,SMALL(IF(ISNUMBER(SEARCH("",$S$3:$S$6255)),ROW($S$1:$S$6253),""),ROW(S2935))),"")</f>
        <v/>
      </c>
      <c r="U2937" t="s">
        <v>6318</v>
      </c>
      <c r="V2937">
        <v>561631</v>
      </c>
    </row>
    <row r="2938" spans="19:22">
      <c r="S2938" t="str">
        <f>IF(ISNUMBER(SEARCH(ZAKL_DATA!$B$18,FU!$U2938)),U2938,"")</f>
        <v/>
      </c>
      <c r="T2938" t="str">
        <f t="array" ref="T2938">IFERROR(INDEX($S$3:$S$6255,SMALL(IF(ISNUMBER(SEARCH("",$S$3:$S$6255)),ROW($S$1:$S$6253),""),ROW(S2936))),"")</f>
        <v/>
      </c>
      <c r="U2938" t="s">
        <v>6319</v>
      </c>
      <c r="V2938">
        <v>561649</v>
      </c>
    </row>
    <row r="2939" spans="19:22">
      <c r="S2939" t="str">
        <f>IF(ISNUMBER(SEARCH(ZAKL_DATA!$B$18,FU!$U2939)),U2939,"")</f>
        <v/>
      </c>
      <c r="T2939" t="str">
        <f t="array" ref="T2939">IFERROR(INDEX($S$3:$S$6255,SMALL(IF(ISNUMBER(SEARCH("",$S$3:$S$6255)),ROW($S$1:$S$6253),""),ROW(S2937))),"")</f>
        <v/>
      </c>
      <c r="U2939" t="s">
        <v>6320</v>
      </c>
      <c r="V2939">
        <v>561657</v>
      </c>
    </row>
    <row r="2940" spans="19:22">
      <c r="S2940" t="str">
        <f>IF(ISNUMBER(SEARCH(ZAKL_DATA!$B$18,FU!$U2940)),U2940,"")</f>
        <v/>
      </c>
      <c r="T2940" t="str">
        <f t="array" ref="T2940">IFERROR(INDEX($S$3:$S$6255,SMALL(IF(ISNUMBER(SEARCH("",$S$3:$S$6255)),ROW($S$1:$S$6253),""),ROW(S2938))),"")</f>
        <v/>
      </c>
      <c r="U2940" t="s">
        <v>6320</v>
      </c>
      <c r="V2940">
        <v>561665</v>
      </c>
    </row>
    <row r="2941" spans="19:22">
      <c r="S2941" t="str">
        <f>IF(ISNUMBER(SEARCH(ZAKL_DATA!$B$18,FU!$U2941)),U2941,"")</f>
        <v/>
      </c>
      <c r="T2941" t="str">
        <f t="array" ref="T2941">IFERROR(INDEX($S$3:$S$6255,SMALL(IF(ISNUMBER(SEARCH("",$S$3:$S$6255)),ROW($S$1:$S$6253),""),ROW(S2939))),"")</f>
        <v/>
      </c>
      <c r="U2941" t="s">
        <v>6320</v>
      </c>
      <c r="V2941">
        <v>561673</v>
      </c>
    </row>
    <row r="2942" spans="19:22">
      <c r="S2942" t="str">
        <f>IF(ISNUMBER(SEARCH(ZAKL_DATA!$B$18,FU!$U2942)),U2942,"")</f>
        <v/>
      </c>
      <c r="T2942" t="str">
        <f t="array" ref="T2942">IFERROR(INDEX($S$3:$S$6255,SMALL(IF(ISNUMBER(SEARCH("",$S$3:$S$6255)),ROW($S$1:$S$6253),""),ROW(S2940))),"")</f>
        <v/>
      </c>
      <c r="U2942" t="s">
        <v>6320</v>
      </c>
      <c r="V2942">
        <v>561681</v>
      </c>
    </row>
    <row r="2943" spans="19:22">
      <c r="S2943" t="str">
        <f>IF(ISNUMBER(SEARCH(ZAKL_DATA!$B$18,FU!$U2943)),U2943,"")</f>
        <v/>
      </c>
      <c r="T2943" t="str">
        <f t="array" ref="T2943">IFERROR(INDEX($S$3:$S$6255,SMALL(IF(ISNUMBER(SEARCH("",$S$3:$S$6255)),ROW($S$1:$S$6253),""),ROW(S2941))),"")</f>
        <v/>
      </c>
      <c r="U2943" t="s">
        <v>6321</v>
      </c>
      <c r="V2943">
        <v>561690</v>
      </c>
    </row>
    <row r="2944" spans="19:22">
      <c r="S2944" t="str">
        <f>IF(ISNUMBER(SEARCH(ZAKL_DATA!$B$18,FU!$U2944)),U2944,"")</f>
        <v/>
      </c>
      <c r="T2944" t="str">
        <f t="array" ref="T2944">IFERROR(INDEX($S$3:$S$6255,SMALL(IF(ISNUMBER(SEARCH("",$S$3:$S$6255)),ROW($S$1:$S$6253),""),ROW(S2942))),"")</f>
        <v/>
      </c>
      <c r="U2944" t="s">
        <v>6322</v>
      </c>
      <c r="V2944">
        <v>561703</v>
      </c>
    </row>
    <row r="2945" spans="19:22">
      <c r="S2945" t="str">
        <f>IF(ISNUMBER(SEARCH(ZAKL_DATA!$B$18,FU!$U2945)),U2945,"")</f>
        <v/>
      </c>
      <c r="T2945" t="str">
        <f t="array" ref="T2945">IFERROR(INDEX($S$3:$S$6255,SMALL(IF(ISNUMBER(SEARCH("",$S$3:$S$6255)),ROW($S$1:$S$6253),""),ROW(S2943))),"")</f>
        <v/>
      </c>
      <c r="U2945" t="s">
        <v>6323</v>
      </c>
      <c r="V2945">
        <v>561711</v>
      </c>
    </row>
    <row r="2946" spans="19:22">
      <c r="S2946" t="str">
        <f>IF(ISNUMBER(SEARCH(ZAKL_DATA!$B$18,FU!$U2946)),U2946,"")</f>
        <v/>
      </c>
      <c r="T2946" t="str">
        <f t="array" ref="T2946">IFERROR(INDEX($S$3:$S$6255,SMALL(IF(ISNUMBER(SEARCH("",$S$3:$S$6255)),ROW($S$1:$S$6253),""),ROW(S2944))),"")</f>
        <v/>
      </c>
      <c r="U2946" t="s">
        <v>6324</v>
      </c>
      <c r="V2946">
        <v>561720</v>
      </c>
    </row>
    <row r="2947" spans="19:22">
      <c r="S2947" t="str">
        <f>IF(ISNUMBER(SEARCH(ZAKL_DATA!$B$18,FU!$U2947)),U2947,"")</f>
        <v/>
      </c>
      <c r="T2947" t="str">
        <f t="array" ref="T2947">IFERROR(INDEX($S$3:$S$6255,SMALL(IF(ISNUMBER(SEARCH("",$S$3:$S$6255)),ROW($S$1:$S$6253),""),ROW(S2945))),"")</f>
        <v/>
      </c>
      <c r="U2947" t="s">
        <v>6324</v>
      </c>
      <c r="V2947">
        <v>561738</v>
      </c>
    </row>
    <row r="2948" spans="19:22">
      <c r="S2948" t="str">
        <f>IF(ISNUMBER(SEARCH(ZAKL_DATA!$B$18,FU!$U2948)),U2948,"")</f>
        <v/>
      </c>
      <c r="T2948" t="str">
        <f t="array" ref="T2948">IFERROR(INDEX($S$3:$S$6255,SMALL(IF(ISNUMBER(SEARCH("",$S$3:$S$6255)),ROW($S$1:$S$6253),""),ROW(S2946))),"")</f>
        <v/>
      </c>
      <c r="U2948" t="s">
        <v>6325</v>
      </c>
      <c r="V2948">
        <v>561746</v>
      </c>
    </row>
    <row r="2949" spans="19:22">
      <c r="S2949" t="str">
        <f>IF(ISNUMBER(SEARCH(ZAKL_DATA!$B$18,FU!$U2949)),U2949,"")</f>
        <v/>
      </c>
      <c r="T2949" t="str">
        <f t="array" ref="T2949">IFERROR(INDEX($S$3:$S$6255,SMALL(IF(ISNUMBER(SEARCH("",$S$3:$S$6255)),ROW($S$1:$S$6253),""),ROW(S2947))),"")</f>
        <v/>
      </c>
      <c r="U2949" t="s">
        <v>6326</v>
      </c>
      <c r="V2949">
        <v>561754</v>
      </c>
    </row>
    <row r="2950" spans="19:22">
      <c r="S2950" t="str">
        <f>IF(ISNUMBER(SEARCH(ZAKL_DATA!$B$18,FU!$U2950)),U2950,"")</f>
        <v/>
      </c>
      <c r="T2950" t="str">
        <f t="array" ref="T2950">IFERROR(INDEX($S$3:$S$6255,SMALL(IF(ISNUMBER(SEARCH("",$S$3:$S$6255)),ROW($S$1:$S$6253),""),ROW(S2948))),"")</f>
        <v/>
      </c>
      <c r="U2950" t="s">
        <v>6326</v>
      </c>
      <c r="V2950">
        <v>561762</v>
      </c>
    </row>
    <row r="2951" spans="19:22">
      <c r="S2951" t="str">
        <f>IF(ISNUMBER(SEARCH(ZAKL_DATA!$B$18,FU!$U2951)),U2951,"")</f>
        <v/>
      </c>
      <c r="T2951" t="str">
        <f t="array" ref="T2951">IFERROR(INDEX($S$3:$S$6255,SMALL(IF(ISNUMBER(SEARCH("",$S$3:$S$6255)),ROW($S$1:$S$6253),""),ROW(S2949))),"")</f>
        <v/>
      </c>
      <c r="U2951" t="s">
        <v>6327</v>
      </c>
      <c r="V2951">
        <v>561771</v>
      </c>
    </row>
    <row r="2952" spans="19:22">
      <c r="S2952" t="str">
        <f>IF(ISNUMBER(SEARCH(ZAKL_DATA!$B$18,FU!$U2952)),U2952,"")</f>
        <v/>
      </c>
      <c r="T2952" t="str">
        <f t="array" ref="T2952">IFERROR(INDEX($S$3:$S$6255,SMALL(IF(ISNUMBER(SEARCH("",$S$3:$S$6255)),ROW($S$1:$S$6253),""),ROW(S2950))),"")</f>
        <v/>
      </c>
      <c r="U2952" t="s">
        <v>6328</v>
      </c>
      <c r="V2952">
        <v>561789</v>
      </c>
    </row>
    <row r="2953" spans="19:22">
      <c r="S2953" t="str">
        <f>IF(ISNUMBER(SEARCH(ZAKL_DATA!$B$18,FU!$U2953)),U2953,"")</f>
        <v/>
      </c>
      <c r="T2953" t="str">
        <f t="array" ref="T2953">IFERROR(INDEX($S$3:$S$6255,SMALL(IF(ISNUMBER(SEARCH("",$S$3:$S$6255)),ROW($S$1:$S$6253),""),ROW(S2951))),"")</f>
        <v/>
      </c>
      <c r="U2953" t="s">
        <v>6329</v>
      </c>
      <c r="V2953">
        <v>561797</v>
      </c>
    </row>
    <row r="2954" spans="19:22">
      <c r="S2954" t="str">
        <f>IF(ISNUMBER(SEARCH(ZAKL_DATA!$B$18,FU!$U2954)),U2954,"")</f>
        <v/>
      </c>
      <c r="T2954" t="str">
        <f t="array" ref="T2954">IFERROR(INDEX($S$3:$S$6255,SMALL(IF(ISNUMBER(SEARCH("",$S$3:$S$6255)),ROW($S$1:$S$6253),""),ROW(S2952))),"")</f>
        <v/>
      </c>
      <c r="U2954" t="s">
        <v>6330</v>
      </c>
      <c r="V2954">
        <v>561801</v>
      </c>
    </row>
    <row r="2955" spans="19:22">
      <c r="S2955" t="str">
        <f>IF(ISNUMBER(SEARCH(ZAKL_DATA!$B$18,FU!$U2955)),U2955,"")</f>
        <v/>
      </c>
      <c r="T2955" t="str">
        <f t="array" ref="T2955">IFERROR(INDEX($S$3:$S$6255,SMALL(IF(ISNUMBER(SEARCH("",$S$3:$S$6255)),ROW($S$1:$S$6253),""),ROW(S2953))),"")</f>
        <v/>
      </c>
      <c r="U2955" t="s">
        <v>6331</v>
      </c>
      <c r="V2955">
        <v>561819</v>
      </c>
    </row>
    <row r="2956" spans="19:22">
      <c r="S2956" t="str">
        <f>IF(ISNUMBER(SEARCH(ZAKL_DATA!$B$18,FU!$U2956)),U2956,"")</f>
        <v/>
      </c>
      <c r="T2956" t="str">
        <f t="array" ref="T2956">IFERROR(INDEX($S$3:$S$6255,SMALL(IF(ISNUMBER(SEARCH("",$S$3:$S$6255)),ROW($S$1:$S$6253),""),ROW(S2954))),"")</f>
        <v/>
      </c>
      <c r="U2956" t="s">
        <v>6332</v>
      </c>
      <c r="V2956">
        <v>561827</v>
      </c>
    </row>
    <row r="2957" spans="19:22">
      <c r="S2957" t="str">
        <f>IF(ISNUMBER(SEARCH(ZAKL_DATA!$B$18,FU!$U2957)),U2957,"")</f>
        <v/>
      </c>
      <c r="T2957" t="str">
        <f t="array" ref="T2957">IFERROR(INDEX($S$3:$S$6255,SMALL(IF(ISNUMBER(SEARCH("",$S$3:$S$6255)),ROW($S$1:$S$6253),""),ROW(S2955))),"")</f>
        <v/>
      </c>
      <c r="U2957" t="s">
        <v>6333</v>
      </c>
      <c r="V2957">
        <v>561835</v>
      </c>
    </row>
    <row r="2958" spans="19:22">
      <c r="S2958" t="str">
        <f>IF(ISNUMBER(SEARCH(ZAKL_DATA!$B$18,FU!$U2958)),U2958,"")</f>
        <v/>
      </c>
      <c r="T2958" t="str">
        <f t="array" ref="T2958">IFERROR(INDEX($S$3:$S$6255,SMALL(IF(ISNUMBER(SEARCH("",$S$3:$S$6255)),ROW($S$1:$S$6253),""),ROW(S2956))),"")</f>
        <v/>
      </c>
      <c r="U2958" t="s">
        <v>6334</v>
      </c>
      <c r="V2958">
        <v>561843</v>
      </c>
    </row>
    <row r="2959" spans="19:22">
      <c r="S2959" t="str">
        <f>IF(ISNUMBER(SEARCH(ZAKL_DATA!$B$18,FU!$U2959)),U2959,"")</f>
        <v/>
      </c>
      <c r="T2959" t="str">
        <f t="array" ref="T2959">IFERROR(INDEX($S$3:$S$6255,SMALL(IF(ISNUMBER(SEARCH("",$S$3:$S$6255)),ROW($S$1:$S$6253),""),ROW(S2957))),"")</f>
        <v/>
      </c>
      <c r="U2959" t="s">
        <v>6335</v>
      </c>
      <c r="V2959">
        <v>561851</v>
      </c>
    </row>
    <row r="2960" spans="19:22">
      <c r="S2960" t="str">
        <f>IF(ISNUMBER(SEARCH(ZAKL_DATA!$B$18,FU!$U2960)),U2960,"")</f>
        <v/>
      </c>
      <c r="T2960" t="str">
        <f t="array" ref="T2960">IFERROR(INDEX($S$3:$S$6255,SMALL(IF(ISNUMBER(SEARCH("",$S$3:$S$6255)),ROW($S$1:$S$6253),""),ROW(S2958))),"")</f>
        <v/>
      </c>
      <c r="U2960" t="s">
        <v>6336</v>
      </c>
      <c r="V2960">
        <v>561860</v>
      </c>
    </row>
    <row r="2961" spans="19:22">
      <c r="S2961" t="str">
        <f>IF(ISNUMBER(SEARCH(ZAKL_DATA!$B$18,FU!$U2961)),U2961,"")</f>
        <v/>
      </c>
      <c r="T2961" t="str">
        <f t="array" ref="T2961">IFERROR(INDEX($S$3:$S$6255,SMALL(IF(ISNUMBER(SEARCH("",$S$3:$S$6255)),ROW($S$1:$S$6253),""),ROW(S2959))),"")</f>
        <v/>
      </c>
      <c r="U2961" t="s">
        <v>6337</v>
      </c>
      <c r="V2961">
        <v>561878</v>
      </c>
    </row>
    <row r="2962" spans="19:22">
      <c r="S2962" t="str">
        <f>IF(ISNUMBER(SEARCH(ZAKL_DATA!$B$18,FU!$U2962)),U2962,"")</f>
        <v/>
      </c>
      <c r="T2962" t="str">
        <f t="array" ref="T2962">IFERROR(INDEX($S$3:$S$6255,SMALL(IF(ISNUMBER(SEARCH("",$S$3:$S$6255)),ROW($S$1:$S$6253),""),ROW(S2960))),"")</f>
        <v/>
      </c>
      <c r="U2962" t="s">
        <v>6338</v>
      </c>
      <c r="V2962">
        <v>561886</v>
      </c>
    </row>
    <row r="2963" spans="19:22">
      <c r="S2963" t="str">
        <f>IF(ISNUMBER(SEARCH(ZAKL_DATA!$B$18,FU!$U2963)),U2963,"")</f>
        <v/>
      </c>
      <c r="T2963" t="str">
        <f t="array" ref="T2963">IFERROR(INDEX($S$3:$S$6255,SMALL(IF(ISNUMBER(SEARCH("",$S$3:$S$6255)),ROW($S$1:$S$6253),""),ROW(S2961))),"")</f>
        <v/>
      </c>
      <c r="U2963" t="s">
        <v>6339</v>
      </c>
      <c r="V2963">
        <v>561894</v>
      </c>
    </row>
    <row r="2964" spans="19:22">
      <c r="S2964" t="str">
        <f>IF(ISNUMBER(SEARCH(ZAKL_DATA!$B$18,FU!$U2964)),U2964,"")</f>
        <v/>
      </c>
      <c r="T2964" t="str">
        <f t="array" ref="T2964">IFERROR(INDEX($S$3:$S$6255,SMALL(IF(ISNUMBER(SEARCH("",$S$3:$S$6255)),ROW($S$1:$S$6253),""),ROW(S2962))),"")</f>
        <v/>
      </c>
      <c r="U2964" t="s">
        <v>6340</v>
      </c>
      <c r="V2964">
        <v>561908</v>
      </c>
    </row>
    <row r="2965" spans="19:22">
      <c r="S2965" t="str">
        <f>IF(ISNUMBER(SEARCH(ZAKL_DATA!$B$18,FU!$U2965)),U2965,"")</f>
        <v/>
      </c>
      <c r="T2965" t="str">
        <f t="array" ref="T2965">IFERROR(INDEX($S$3:$S$6255,SMALL(IF(ISNUMBER(SEARCH("",$S$3:$S$6255)),ROW($S$1:$S$6253),""),ROW(S2963))),"")</f>
        <v/>
      </c>
      <c r="U2965" t="s">
        <v>6341</v>
      </c>
      <c r="V2965">
        <v>561916</v>
      </c>
    </row>
    <row r="2966" spans="19:22">
      <c r="S2966" t="str">
        <f>IF(ISNUMBER(SEARCH(ZAKL_DATA!$B$18,FU!$U2966)),U2966,"")</f>
        <v/>
      </c>
      <c r="T2966" t="str">
        <f t="array" ref="T2966">IFERROR(INDEX($S$3:$S$6255,SMALL(IF(ISNUMBER(SEARCH("",$S$3:$S$6255)),ROW($S$1:$S$6253),""),ROW(S2964))),"")</f>
        <v/>
      </c>
      <c r="U2966" t="s">
        <v>6342</v>
      </c>
      <c r="V2966">
        <v>561924</v>
      </c>
    </row>
    <row r="2967" spans="19:22">
      <c r="S2967" t="str">
        <f>IF(ISNUMBER(SEARCH(ZAKL_DATA!$B$18,FU!$U2967)),U2967,"")</f>
        <v/>
      </c>
      <c r="T2967" t="str">
        <f t="array" ref="T2967">IFERROR(INDEX($S$3:$S$6255,SMALL(IF(ISNUMBER(SEARCH("",$S$3:$S$6255)),ROW($S$1:$S$6253),""),ROW(S2965))),"")</f>
        <v/>
      </c>
      <c r="U2967" t="s">
        <v>6343</v>
      </c>
      <c r="V2967">
        <v>561932</v>
      </c>
    </row>
    <row r="2968" spans="19:22">
      <c r="S2968" t="str">
        <f>IF(ISNUMBER(SEARCH(ZAKL_DATA!$B$18,FU!$U2968)),U2968,"")</f>
        <v/>
      </c>
      <c r="T2968" t="str">
        <f t="array" ref="T2968">IFERROR(INDEX($S$3:$S$6255,SMALL(IF(ISNUMBER(SEARCH("",$S$3:$S$6255)),ROW($S$1:$S$6253),""),ROW(S2966))),"")</f>
        <v/>
      </c>
      <c r="U2968" t="s">
        <v>6344</v>
      </c>
      <c r="V2968">
        <v>561941</v>
      </c>
    </row>
    <row r="2969" spans="19:22">
      <c r="S2969" t="str">
        <f>IF(ISNUMBER(SEARCH(ZAKL_DATA!$B$18,FU!$U2969)),U2969,"")</f>
        <v/>
      </c>
      <c r="T2969" t="str">
        <f t="array" ref="T2969">IFERROR(INDEX($S$3:$S$6255,SMALL(IF(ISNUMBER(SEARCH("",$S$3:$S$6255)),ROW($S$1:$S$6253),""),ROW(S2967))),"")</f>
        <v/>
      </c>
      <c r="U2969" t="s">
        <v>6345</v>
      </c>
      <c r="V2969">
        <v>561959</v>
      </c>
    </row>
    <row r="2970" spans="19:22">
      <c r="S2970" t="str">
        <f>IF(ISNUMBER(SEARCH(ZAKL_DATA!$B$18,FU!$U2970)),U2970,"")</f>
        <v/>
      </c>
      <c r="T2970" t="str">
        <f t="array" ref="T2970">IFERROR(INDEX($S$3:$S$6255,SMALL(IF(ISNUMBER(SEARCH("",$S$3:$S$6255)),ROW($S$1:$S$6253),""),ROW(S2968))),"")</f>
        <v/>
      </c>
      <c r="U2970" t="s">
        <v>6346</v>
      </c>
      <c r="V2970">
        <v>561967</v>
      </c>
    </row>
    <row r="2971" spans="19:22">
      <c r="S2971" t="str">
        <f>IF(ISNUMBER(SEARCH(ZAKL_DATA!$B$18,FU!$U2971)),U2971,"")</f>
        <v/>
      </c>
      <c r="T2971" t="str">
        <f t="array" ref="T2971">IFERROR(INDEX($S$3:$S$6255,SMALL(IF(ISNUMBER(SEARCH("",$S$3:$S$6255)),ROW($S$1:$S$6253),""),ROW(S2969))),"")</f>
        <v/>
      </c>
      <c r="U2971" t="s">
        <v>6347</v>
      </c>
      <c r="V2971">
        <v>561975</v>
      </c>
    </row>
    <row r="2972" spans="19:22">
      <c r="S2972" t="str">
        <f>IF(ISNUMBER(SEARCH(ZAKL_DATA!$B$18,FU!$U2972)),U2972,"")</f>
        <v/>
      </c>
      <c r="T2972" t="str">
        <f t="array" ref="T2972">IFERROR(INDEX($S$3:$S$6255,SMALL(IF(ISNUMBER(SEARCH("",$S$3:$S$6255)),ROW($S$1:$S$6253),""),ROW(S2970))),"")</f>
        <v/>
      </c>
      <c r="U2972" t="s">
        <v>6348</v>
      </c>
      <c r="V2972">
        <v>561983</v>
      </c>
    </row>
    <row r="2973" spans="19:22">
      <c r="S2973" t="str">
        <f>IF(ISNUMBER(SEARCH(ZAKL_DATA!$B$18,FU!$U2973)),U2973,"")</f>
        <v/>
      </c>
      <c r="T2973" t="str">
        <f t="array" ref="T2973">IFERROR(INDEX($S$3:$S$6255,SMALL(IF(ISNUMBER(SEARCH("",$S$3:$S$6255)),ROW($S$1:$S$6253),""),ROW(S2971))),"")</f>
        <v/>
      </c>
      <c r="U2973" t="s">
        <v>6348</v>
      </c>
      <c r="V2973">
        <v>561991</v>
      </c>
    </row>
    <row r="2974" spans="19:22">
      <c r="S2974" t="str">
        <f>IF(ISNUMBER(SEARCH(ZAKL_DATA!$B$18,FU!$U2974)),U2974,"")</f>
        <v/>
      </c>
      <c r="T2974" t="str">
        <f t="array" ref="T2974">IFERROR(INDEX($S$3:$S$6255,SMALL(IF(ISNUMBER(SEARCH("",$S$3:$S$6255)),ROW($S$1:$S$6253),""),ROW(S2972))),"")</f>
        <v/>
      </c>
      <c r="U2974" t="s">
        <v>6349</v>
      </c>
      <c r="V2974">
        <v>562009</v>
      </c>
    </row>
    <row r="2975" spans="19:22">
      <c r="S2975" t="str">
        <f>IF(ISNUMBER(SEARCH(ZAKL_DATA!$B$18,FU!$U2975)),U2975,"")</f>
        <v/>
      </c>
      <c r="T2975" t="str">
        <f t="array" ref="T2975">IFERROR(INDEX($S$3:$S$6255,SMALL(IF(ISNUMBER(SEARCH("",$S$3:$S$6255)),ROW($S$1:$S$6253),""),ROW(S2973))),"")</f>
        <v/>
      </c>
      <c r="U2975" t="s">
        <v>6349</v>
      </c>
      <c r="V2975">
        <v>562017</v>
      </c>
    </row>
    <row r="2976" spans="19:22">
      <c r="S2976" t="str">
        <f>IF(ISNUMBER(SEARCH(ZAKL_DATA!$B$18,FU!$U2976)),U2976,"")</f>
        <v/>
      </c>
      <c r="T2976" t="str">
        <f t="array" ref="T2976">IFERROR(INDEX($S$3:$S$6255,SMALL(IF(ISNUMBER(SEARCH("",$S$3:$S$6255)),ROW($S$1:$S$6253),""),ROW(S2974))),"")</f>
        <v/>
      </c>
      <c r="U2976" t="s">
        <v>6350</v>
      </c>
      <c r="V2976">
        <v>562025</v>
      </c>
    </row>
    <row r="2977" spans="19:22">
      <c r="S2977" t="str">
        <f>IF(ISNUMBER(SEARCH(ZAKL_DATA!$B$18,FU!$U2977)),U2977,"")</f>
        <v/>
      </c>
      <c r="T2977" t="str">
        <f t="array" ref="T2977">IFERROR(INDEX($S$3:$S$6255,SMALL(IF(ISNUMBER(SEARCH("",$S$3:$S$6255)),ROW($S$1:$S$6253),""),ROW(S2975))),"")</f>
        <v/>
      </c>
      <c r="U2977" t="s">
        <v>6351</v>
      </c>
      <c r="V2977">
        <v>562033</v>
      </c>
    </row>
    <row r="2978" spans="19:22">
      <c r="S2978" t="str">
        <f>IF(ISNUMBER(SEARCH(ZAKL_DATA!$B$18,FU!$U2978)),U2978,"")</f>
        <v/>
      </c>
      <c r="T2978" t="str">
        <f t="array" ref="T2978">IFERROR(INDEX($S$3:$S$6255,SMALL(IF(ISNUMBER(SEARCH("",$S$3:$S$6255)),ROW($S$1:$S$6253),""),ROW(S2976))),"")</f>
        <v/>
      </c>
      <c r="U2978" t="s">
        <v>6352</v>
      </c>
      <c r="V2978">
        <v>562041</v>
      </c>
    </row>
    <row r="2979" spans="19:22">
      <c r="S2979" t="str">
        <f>IF(ISNUMBER(SEARCH(ZAKL_DATA!$B$18,FU!$U2979)),U2979,"")</f>
        <v/>
      </c>
      <c r="T2979" t="str">
        <f t="array" ref="T2979">IFERROR(INDEX($S$3:$S$6255,SMALL(IF(ISNUMBER(SEARCH("",$S$3:$S$6255)),ROW($S$1:$S$6253),""),ROW(S2977))),"")</f>
        <v/>
      </c>
      <c r="U2979" t="s">
        <v>6353</v>
      </c>
      <c r="V2979">
        <v>562050</v>
      </c>
    </row>
    <row r="2980" spans="19:22">
      <c r="S2980" t="str">
        <f>IF(ISNUMBER(SEARCH(ZAKL_DATA!$B$18,FU!$U2980)),U2980,"")</f>
        <v/>
      </c>
      <c r="T2980" t="str">
        <f t="array" ref="T2980">IFERROR(INDEX($S$3:$S$6255,SMALL(IF(ISNUMBER(SEARCH("",$S$3:$S$6255)),ROW($S$1:$S$6253),""),ROW(S2978))),"")</f>
        <v/>
      </c>
      <c r="U2980" t="s">
        <v>6353</v>
      </c>
      <c r="V2980">
        <v>562068</v>
      </c>
    </row>
    <row r="2981" spans="19:22">
      <c r="S2981" t="str">
        <f>IF(ISNUMBER(SEARCH(ZAKL_DATA!$B$18,FU!$U2981)),U2981,"")</f>
        <v/>
      </c>
      <c r="T2981" t="str">
        <f t="array" ref="T2981">IFERROR(INDEX($S$3:$S$6255,SMALL(IF(ISNUMBER(SEARCH("",$S$3:$S$6255)),ROW($S$1:$S$6253),""),ROW(S2979))),"")</f>
        <v/>
      </c>
      <c r="U2981" t="s">
        <v>6354</v>
      </c>
      <c r="V2981">
        <v>562076</v>
      </c>
    </row>
    <row r="2982" spans="19:22">
      <c r="S2982" t="str">
        <f>IF(ISNUMBER(SEARCH(ZAKL_DATA!$B$18,FU!$U2982)),U2982,"")</f>
        <v/>
      </c>
      <c r="T2982" t="str">
        <f t="array" ref="T2982">IFERROR(INDEX($S$3:$S$6255,SMALL(IF(ISNUMBER(SEARCH("",$S$3:$S$6255)),ROW($S$1:$S$6253),""),ROW(S2980))),"")</f>
        <v/>
      </c>
      <c r="U2982" t="s">
        <v>6355</v>
      </c>
      <c r="V2982">
        <v>562084</v>
      </c>
    </row>
    <row r="2983" spans="19:22">
      <c r="S2983" t="str">
        <f>IF(ISNUMBER(SEARCH(ZAKL_DATA!$B$18,FU!$U2983)),U2983,"")</f>
        <v/>
      </c>
      <c r="T2983" t="str">
        <f t="array" ref="T2983">IFERROR(INDEX($S$3:$S$6255,SMALL(IF(ISNUMBER(SEARCH("",$S$3:$S$6255)),ROW($S$1:$S$6253),""),ROW(S2981))),"")</f>
        <v/>
      </c>
      <c r="U2983" t="s">
        <v>6356</v>
      </c>
      <c r="V2983">
        <v>562092</v>
      </c>
    </row>
    <row r="2984" spans="19:22">
      <c r="S2984" t="str">
        <f>IF(ISNUMBER(SEARCH(ZAKL_DATA!$B$18,FU!$U2984)),U2984,"")</f>
        <v/>
      </c>
      <c r="T2984" t="str">
        <f t="array" ref="T2984">IFERROR(INDEX($S$3:$S$6255,SMALL(IF(ISNUMBER(SEARCH("",$S$3:$S$6255)),ROW($S$1:$S$6253),""),ROW(S2982))),"")</f>
        <v/>
      </c>
      <c r="U2984" t="s">
        <v>6357</v>
      </c>
      <c r="V2984">
        <v>562106</v>
      </c>
    </row>
    <row r="2985" spans="19:22">
      <c r="S2985" t="str">
        <f>IF(ISNUMBER(SEARCH(ZAKL_DATA!$B$18,FU!$U2985)),U2985,"")</f>
        <v/>
      </c>
      <c r="T2985" t="str">
        <f t="array" ref="T2985">IFERROR(INDEX($S$3:$S$6255,SMALL(IF(ISNUMBER(SEARCH("",$S$3:$S$6255)),ROW($S$1:$S$6253),""),ROW(S2983))),"")</f>
        <v/>
      </c>
      <c r="U2985" t="s">
        <v>6358</v>
      </c>
      <c r="V2985">
        <v>562114</v>
      </c>
    </row>
    <row r="2986" spans="19:22">
      <c r="S2986" t="str">
        <f>IF(ISNUMBER(SEARCH(ZAKL_DATA!$B$18,FU!$U2986)),U2986,"")</f>
        <v/>
      </c>
      <c r="T2986" t="str">
        <f t="array" ref="T2986">IFERROR(INDEX($S$3:$S$6255,SMALL(IF(ISNUMBER(SEARCH("",$S$3:$S$6255)),ROW($S$1:$S$6253),""),ROW(S2984))),"")</f>
        <v/>
      </c>
      <c r="U2986" t="s">
        <v>6359</v>
      </c>
      <c r="V2986">
        <v>562122</v>
      </c>
    </row>
    <row r="2987" spans="19:22">
      <c r="S2987" t="str">
        <f>IF(ISNUMBER(SEARCH(ZAKL_DATA!$B$18,FU!$U2987)),U2987,"")</f>
        <v/>
      </c>
      <c r="T2987" t="str">
        <f t="array" ref="T2987">IFERROR(INDEX($S$3:$S$6255,SMALL(IF(ISNUMBER(SEARCH("",$S$3:$S$6255)),ROW($S$1:$S$6253),""),ROW(S2985))),"")</f>
        <v/>
      </c>
      <c r="U2987" t="s">
        <v>6360</v>
      </c>
      <c r="V2987">
        <v>562131</v>
      </c>
    </row>
    <row r="2988" spans="19:22">
      <c r="S2988" t="str">
        <f>IF(ISNUMBER(SEARCH(ZAKL_DATA!$B$18,FU!$U2988)),U2988,"")</f>
        <v/>
      </c>
      <c r="T2988" t="str">
        <f t="array" ref="T2988">IFERROR(INDEX($S$3:$S$6255,SMALL(IF(ISNUMBER(SEARCH("",$S$3:$S$6255)),ROW($S$1:$S$6253),""),ROW(S2986))),"")</f>
        <v/>
      </c>
      <c r="U2988" t="s">
        <v>6361</v>
      </c>
      <c r="V2988">
        <v>562149</v>
      </c>
    </row>
    <row r="2989" spans="19:22">
      <c r="S2989" t="str">
        <f>IF(ISNUMBER(SEARCH(ZAKL_DATA!$B$18,FU!$U2989)),U2989,"")</f>
        <v/>
      </c>
      <c r="T2989" t="str">
        <f t="array" ref="T2989">IFERROR(INDEX($S$3:$S$6255,SMALL(IF(ISNUMBER(SEARCH("",$S$3:$S$6255)),ROW($S$1:$S$6253),""),ROW(S2987))),"")</f>
        <v/>
      </c>
      <c r="U2989" t="s">
        <v>6362</v>
      </c>
      <c r="V2989">
        <v>562157</v>
      </c>
    </row>
    <row r="2990" spans="19:22">
      <c r="S2990" t="str">
        <f>IF(ISNUMBER(SEARCH(ZAKL_DATA!$B$18,FU!$U2990)),U2990,"")</f>
        <v/>
      </c>
      <c r="T2990" t="str">
        <f t="array" ref="T2990">IFERROR(INDEX($S$3:$S$6255,SMALL(IF(ISNUMBER(SEARCH("",$S$3:$S$6255)),ROW($S$1:$S$6253),""),ROW(S2988))),"")</f>
        <v/>
      </c>
      <c r="U2990" t="s">
        <v>6363</v>
      </c>
      <c r="V2990">
        <v>562165</v>
      </c>
    </row>
    <row r="2991" spans="19:22">
      <c r="S2991" t="str">
        <f>IF(ISNUMBER(SEARCH(ZAKL_DATA!$B$18,FU!$U2991)),U2991,"")</f>
        <v/>
      </c>
      <c r="T2991" t="str">
        <f t="array" ref="T2991">IFERROR(INDEX($S$3:$S$6255,SMALL(IF(ISNUMBER(SEARCH("",$S$3:$S$6255)),ROW($S$1:$S$6253),""),ROW(S2989))),"")</f>
        <v/>
      </c>
      <c r="U2991" t="s">
        <v>6364</v>
      </c>
      <c r="V2991">
        <v>562173</v>
      </c>
    </row>
    <row r="2992" spans="19:22">
      <c r="S2992" t="str">
        <f>IF(ISNUMBER(SEARCH(ZAKL_DATA!$B$18,FU!$U2992)),U2992,"")</f>
        <v/>
      </c>
      <c r="T2992" t="str">
        <f t="array" ref="T2992">IFERROR(INDEX($S$3:$S$6255,SMALL(IF(ISNUMBER(SEARCH("",$S$3:$S$6255)),ROW($S$1:$S$6253),""),ROW(S2990))),"")</f>
        <v/>
      </c>
      <c r="U2992" t="s">
        <v>6364</v>
      </c>
      <c r="V2992">
        <v>562181</v>
      </c>
    </row>
    <row r="2993" spans="19:22">
      <c r="S2993" t="str">
        <f>IF(ISNUMBER(SEARCH(ZAKL_DATA!$B$18,FU!$U2993)),U2993,"")</f>
        <v/>
      </c>
      <c r="T2993" t="str">
        <f t="array" ref="T2993">IFERROR(INDEX($S$3:$S$6255,SMALL(IF(ISNUMBER(SEARCH("",$S$3:$S$6255)),ROW($S$1:$S$6253),""),ROW(S2991))),"")</f>
        <v/>
      </c>
      <c r="U2993" t="s">
        <v>6365</v>
      </c>
      <c r="V2993">
        <v>562190</v>
      </c>
    </row>
    <row r="2994" spans="19:22">
      <c r="S2994" t="str">
        <f>IF(ISNUMBER(SEARCH(ZAKL_DATA!$B$18,FU!$U2994)),U2994,"")</f>
        <v/>
      </c>
      <c r="T2994" t="str">
        <f t="array" ref="T2994">IFERROR(INDEX($S$3:$S$6255,SMALL(IF(ISNUMBER(SEARCH("",$S$3:$S$6255)),ROW($S$1:$S$6253),""),ROW(S2992))),"")</f>
        <v/>
      </c>
      <c r="U2994" t="s">
        <v>6366</v>
      </c>
      <c r="V2994">
        <v>562203</v>
      </c>
    </row>
    <row r="2995" spans="19:22">
      <c r="S2995" t="str">
        <f>IF(ISNUMBER(SEARCH(ZAKL_DATA!$B$18,FU!$U2995)),U2995,"")</f>
        <v/>
      </c>
      <c r="T2995" t="str">
        <f t="array" ref="T2995">IFERROR(INDEX($S$3:$S$6255,SMALL(IF(ISNUMBER(SEARCH("",$S$3:$S$6255)),ROW($S$1:$S$6253),""),ROW(S2993))),"")</f>
        <v/>
      </c>
      <c r="U2995" t="s">
        <v>6367</v>
      </c>
      <c r="V2995">
        <v>562211</v>
      </c>
    </row>
    <row r="2996" spans="19:22">
      <c r="S2996" t="str">
        <f>IF(ISNUMBER(SEARCH(ZAKL_DATA!$B$18,FU!$U2996)),U2996,"")</f>
        <v/>
      </c>
      <c r="T2996" t="str">
        <f t="array" ref="T2996">IFERROR(INDEX($S$3:$S$6255,SMALL(IF(ISNUMBER(SEARCH("",$S$3:$S$6255)),ROW($S$1:$S$6253),""),ROW(S2994))),"")</f>
        <v/>
      </c>
      <c r="U2996" t="s">
        <v>6368</v>
      </c>
      <c r="V2996">
        <v>562220</v>
      </c>
    </row>
    <row r="2997" spans="19:22">
      <c r="S2997" t="str">
        <f>IF(ISNUMBER(SEARCH(ZAKL_DATA!$B$18,FU!$U2997)),U2997,"")</f>
        <v/>
      </c>
      <c r="T2997" t="str">
        <f t="array" ref="T2997">IFERROR(INDEX($S$3:$S$6255,SMALL(IF(ISNUMBER(SEARCH("",$S$3:$S$6255)),ROW($S$1:$S$6253),""),ROW(S2995))),"")</f>
        <v/>
      </c>
      <c r="U2997" t="s">
        <v>6369</v>
      </c>
      <c r="V2997">
        <v>562238</v>
      </c>
    </row>
    <row r="2998" spans="19:22">
      <c r="S2998" t="str">
        <f>IF(ISNUMBER(SEARCH(ZAKL_DATA!$B$18,FU!$U2998)),U2998,"")</f>
        <v/>
      </c>
      <c r="T2998" t="str">
        <f t="array" ref="T2998">IFERROR(INDEX($S$3:$S$6255,SMALL(IF(ISNUMBER(SEARCH("",$S$3:$S$6255)),ROW($S$1:$S$6253),""),ROW(S2996))),"")</f>
        <v/>
      </c>
      <c r="U2998" t="s">
        <v>6370</v>
      </c>
      <c r="V2998">
        <v>562246</v>
      </c>
    </row>
    <row r="2999" spans="19:22">
      <c r="S2999" t="str">
        <f>IF(ISNUMBER(SEARCH(ZAKL_DATA!$B$18,FU!$U2999)),U2999,"")</f>
        <v/>
      </c>
      <c r="T2999" t="str">
        <f t="array" ref="T2999">IFERROR(INDEX($S$3:$S$6255,SMALL(IF(ISNUMBER(SEARCH("",$S$3:$S$6255)),ROW($S$1:$S$6253),""),ROW(S2997))),"")</f>
        <v/>
      </c>
      <c r="U2999" t="s">
        <v>6371</v>
      </c>
      <c r="V2999">
        <v>562254</v>
      </c>
    </row>
    <row r="3000" spans="19:22">
      <c r="S3000" t="str">
        <f>IF(ISNUMBER(SEARCH(ZAKL_DATA!$B$18,FU!$U3000)),U3000,"")</f>
        <v/>
      </c>
      <c r="T3000" t="str">
        <f t="array" ref="T3000">IFERROR(INDEX($S$3:$S$6255,SMALL(IF(ISNUMBER(SEARCH("",$S$3:$S$6255)),ROW($S$1:$S$6253),""),ROW(S2998))),"")</f>
        <v/>
      </c>
      <c r="U3000" t="s">
        <v>6372</v>
      </c>
      <c r="V3000">
        <v>562262</v>
      </c>
    </row>
    <row r="3001" spans="19:22">
      <c r="S3001" t="str">
        <f>IF(ISNUMBER(SEARCH(ZAKL_DATA!$B$18,FU!$U3001)),U3001,"")</f>
        <v/>
      </c>
      <c r="T3001" t="str">
        <f t="array" ref="T3001">IFERROR(INDEX($S$3:$S$6255,SMALL(IF(ISNUMBER(SEARCH("",$S$3:$S$6255)),ROW($S$1:$S$6253),""),ROW(S2999))),"")</f>
        <v/>
      </c>
      <c r="U3001" t="s">
        <v>6373</v>
      </c>
      <c r="V3001">
        <v>562271</v>
      </c>
    </row>
    <row r="3002" spans="19:22">
      <c r="S3002" t="str">
        <f>IF(ISNUMBER(SEARCH(ZAKL_DATA!$B$18,FU!$U3002)),U3002,"")</f>
        <v/>
      </c>
      <c r="T3002" t="str">
        <f t="array" ref="T3002">IFERROR(INDEX($S$3:$S$6255,SMALL(IF(ISNUMBER(SEARCH("",$S$3:$S$6255)),ROW($S$1:$S$6253),""),ROW(S3000))),"")</f>
        <v/>
      </c>
      <c r="U3002" t="s">
        <v>6374</v>
      </c>
      <c r="V3002">
        <v>562289</v>
      </c>
    </row>
    <row r="3003" spans="19:22">
      <c r="S3003" t="str">
        <f>IF(ISNUMBER(SEARCH(ZAKL_DATA!$B$18,FU!$U3003)),U3003,"")</f>
        <v/>
      </c>
      <c r="T3003" t="str">
        <f t="array" ref="T3003">IFERROR(INDEX($S$3:$S$6255,SMALL(IF(ISNUMBER(SEARCH("",$S$3:$S$6255)),ROW($S$1:$S$6253),""),ROW(S3001))),"")</f>
        <v/>
      </c>
      <c r="U3003" t="s">
        <v>6375</v>
      </c>
      <c r="V3003">
        <v>562297</v>
      </c>
    </row>
    <row r="3004" spans="19:22">
      <c r="S3004" t="str">
        <f>IF(ISNUMBER(SEARCH(ZAKL_DATA!$B$18,FU!$U3004)),U3004,"")</f>
        <v/>
      </c>
      <c r="T3004" t="str">
        <f t="array" ref="T3004">IFERROR(INDEX($S$3:$S$6255,SMALL(IF(ISNUMBER(SEARCH("",$S$3:$S$6255)),ROW($S$1:$S$6253),""),ROW(S3002))),"")</f>
        <v/>
      </c>
      <c r="U3004" t="s">
        <v>6376</v>
      </c>
      <c r="V3004">
        <v>562301</v>
      </c>
    </row>
    <row r="3005" spans="19:22">
      <c r="S3005" t="str">
        <f>IF(ISNUMBER(SEARCH(ZAKL_DATA!$B$18,FU!$U3005)),U3005,"")</f>
        <v/>
      </c>
      <c r="T3005" t="str">
        <f t="array" ref="T3005">IFERROR(INDEX($S$3:$S$6255,SMALL(IF(ISNUMBER(SEARCH("",$S$3:$S$6255)),ROW($S$1:$S$6253),""),ROW(S3003))),"")</f>
        <v/>
      </c>
      <c r="U3005" t="s">
        <v>6377</v>
      </c>
      <c r="V3005">
        <v>562319</v>
      </c>
    </row>
    <row r="3006" spans="19:22">
      <c r="S3006" t="str">
        <f>IF(ISNUMBER(SEARCH(ZAKL_DATA!$B$18,FU!$U3006)),U3006,"")</f>
        <v/>
      </c>
      <c r="T3006" t="str">
        <f t="array" ref="T3006">IFERROR(INDEX($S$3:$S$6255,SMALL(IF(ISNUMBER(SEARCH("",$S$3:$S$6255)),ROW($S$1:$S$6253),""),ROW(S3004))),"")</f>
        <v/>
      </c>
      <c r="U3006" t="s">
        <v>6378</v>
      </c>
      <c r="V3006">
        <v>562327</v>
      </c>
    </row>
    <row r="3007" spans="19:22">
      <c r="S3007" t="str">
        <f>IF(ISNUMBER(SEARCH(ZAKL_DATA!$B$18,FU!$U3007)),U3007,"")</f>
        <v/>
      </c>
      <c r="T3007" t="str">
        <f t="array" ref="T3007">IFERROR(INDEX($S$3:$S$6255,SMALL(IF(ISNUMBER(SEARCH("",$S$3:$S$6255)),ROW($S$1:$S$6253),""),ROW(S3005))),"")</f>
        <v/>
      </c>
      <c r="U3007" t="s">
        <v>6379</v>
      </c>
      <c r="V3007">
        <v>562335</v>
      </c>
    </row>
    <row r="3008" spans="19:22">
      <c r="S3008" t="str">
        <f>IF(ISNUMBER(SEARCH(ZAKL_DATA!$B$18,FU!$U3008)),U3008,"")</f>
        <v/>
      </c>
      <c r="T3008" t="str">
        <f t="array" ref="T3008">IFERROR(INDEX($S$3:$S$6255,SMALL(IF(ISNUMBER(SEARCH("",$S$3:$S$6255)),ROW($S$1:$S$6253),""),ROW(S3006))),"")</f>
        <v/>
      </c>
      <c r="U3008" t="s">
        <v>6380</v>
      </c>
      <c r="V3008">
        <v>562343</v>
      </c>
    </row>
    <row r="3009" spans="19:22">
      <c r="S3009" t="str">
        <f>IF(ISNUMBER(SEARCH(ZAKL_DATA!$B$18,FU!$U3009)),U3009,"")</f>
        <v/>
      </c>
      <c r="T3009" t="str">
        <f t="array" ref="T3009">IFERROR(INDEX($S$3:$S$6255,SMALL(IF(ISNUMBER(SEARCH("",$S$3:$S$6255)),ROW($S$1:$S$6253),""),ROW(S3007))),"")</f>
        <v/>
      </c>
      <c r="U3009" t="s">
        <v>6381</v>
      </c>
      <c r="V3009">
        <v>562351</v>
      </c>
    </row>
    <row r="3010" spans="19:22">
      <c r="S3010" t="str">
        <f>IF(ISNUMBER(SEARCH(ZAKL_DATA!$B$18,FU!$U3010)),U3010,"")</f>
        <v/>
      </c>
      <c r="T3010" t="str">
        <f t="array" ref="T3010">IFERROR(INDEX($S$3:$S$6255,SMALL(IF(ISNUMBER(SEARCH("",$S$3:$S$6255)),ROW($S$1:$S$6253),""),ROW(S3008))),"")</f>
        <v/>
      </c>
      <c r="U3010" t="s">
        <v>6382</v>
      </c>
      <c r="V3010">
        <v>562360</v>
      </c>
    </row>
    <row r="3011" spans="19:22">
      <c r="S3011" t="str">
        <f>IF(ISNUMBER(SEARCH(ZAKL_DATA!$B$18,FU!$U3011)),U3011,"")</f>
        <v/>
      </c>
      <c r="T3011" t="str">
        <f t="array" ref="T3011">IFERROR(INDEX($S$3:$S$6255,SMALL(IF(ISNUMBER(SEARCH("",$S$3:$S$6255)),ROW($S$1:$S$6253),""),ROW(S3009))),"")</f>
        <v/>
      </c>
      <c r="U3011" t="s">
        <v>6383</v>
      </c>
      <c r="V3011">
        <v>562378</v>
      </c>
    </row>
    <row r="3012" spans="19:22">
      <c r="S3012" t="str">
        <f>IF(ISNUMBER(SEARCH(ZAKL_DATA!$B$18,FU!$U3012)),U3012,"")</f>
        <v/>
      </c>
      <c r="T3012" t="str">
        <f t="array" ref="T3012">IFERROR(INDEX($S$3:$S$6255,SMALL(IF(ISNUMBER(SEARCH("",$S$3:$S$6255)),ROW($S$1:$S$6253),""),ROW(S3010))),"")</f>
        <v/>
      </c>
      <c r="U3012" t="s">
        <v>6383</v>
      </c>
      <c r="V3012">
        <v>562386</v>
      </c>
    </row>
    <row r="3013" spans="19:22">
      <c r="S3013" t="str">
        <f>IF(ISNUMBER(SEARCH(ZAKL_DATA!$B$18,FU!$U3013)),U3013,"")</f>
        <v/>
      </c>
      <c r="T3013" t="str">
        <f t="array" ref="T3013">IFERROR(INDEX($S$3:$S$6255,SMALL(IF(ISNUMBER(SEARCH("",$S$3:$S$6255)),ROW($S$1:$S$6253),""),ROW(S3011))),"")</f>
        <v/>
      </c>
      <c r="U3013" t="s">
        <v>6384</v>
      </c>
      <c r="V3013">
        <v>562394</v>
      </c>
    </row>
    <row r="3014" spans="19:22">
      <c r="S3014" t="str">
        <f>IF(ISNUMBER(SEARCH(ZAKL_DATA!$B$18,FU!$U3014)),U3014,"")</f>
        <v/>
      </c>
      <c r="T3014" t="str">
        <f t="array" ref="T3014">IFERROR(INDEX($S$3:$S$6255,SMALL(IF(ISNUMBER(SEARCH("",$S$3:$S$6255)),ROW($S$1:$S$6253),""),ROW(S3012))),"")</f>
        <v/>
      </c>
      <c r="U3014" t="s">
        <v>6385</v>
      </c>
      <c r="V3014">
        <v>562408</v>
      </c>
    </row>
    <row r="3015" spans="19:22">
      <c r="S3015" t="str">
        <f>IF(ISNUMBER(SEARCH(ZAKL_DATA!$B$18,FU!$U3015)),U3015,"")</f>
        <v/>
      </c>
      <c r="T3015" t="str">
        <f t="array" ref="T3015">IFERROR(INDEX($S$3:$S$6255,SMALL(IF(ISNUMBER(SEARCH("",$S$3:$S$6255)),ROW($S$1:$S$6253),""),ROW(S3013))),"")</f>
        <v/>
      </c>
      <c r="U3015" t="s">
        <v>6386</v>
      </c>
      <c r="V3015">
        <v>562416</v>
      </c>
    </row>
    <row r="3016" spans="19:22">
      <c r="S3016" t="str">
        <f>IF(ISNUMBER(SEARCH(ZAKL_DATA!$B$18,FU!$U3016)),U3016,"")</f>
        <v/>
      </c>
      <c r="T3016" t="str">
        <f t="array" ref="T3016">IFERROR(INDEX($S$3:$S$6255,SMALL(IF(ISNUMBER(SEARCH("",$S$3:$S$6255)),ROW($S$1:$S$6253),""),ROW(S3014))),"")</f>
        <v/>
      </c>
      <c r="U3016" t="s">
        <v>6387</v>
      </c>
      <c r="V3016">
        <v>562424</v>
      </c>
    </row>
    <row r="3017" spans="19:22">
      <c r="S3017" t="str">
        <f>IF(ISNUMBER(SEARCH(ZAKL_DATA!$B$18,FU!$U3017)),U3017,"")</f>
        <v/>
      </c>
      <c r="T3017" t="str">
        <f t="array" ref="T3017">IFERROR(INDEX($S$3:$S$6255,SMALL(IF(ISNUMBER(SEARCH("",$S$3:$S$6255)),ROW($S$1:$S$6253),""),ROW(S3015))),"")</f>
        <v/>
      </c>
      <c r="U3017" t="s">
        <v>6387</v>
      </c>
      <c r="V3017">
        <v>562432</v>
      </c>
    </row>
    <row r="3018" spans="19:22">
      <c r="S3018" t="str">
        <f>IF(ISNUMBER(SEARCH(ZAKL_DATA!$B$18,FU!$U3018)),U3018,"")</f>
        <v/>
      </c>
      <c r="T3018" t="str">
        <f t="array" ref="T3018">IFERROR(INDEX($S$3:$S$6255,SMALL(IF(ISNUMBER(SEARCH("",$S$3:$S$6255)),ROW($S$1:$S$6253),""),ROW(S3016))),"")</f>
        <v/>
      </c>
      <c r="U3018" t="s">
        <v>6388</v>
      </c>
      <c r="V3018">
        <v>562441</v>
      </c>
    </row>
    <row r="3019" spans="19:22">
      <c r="S3019" t="str">
        <f>IF(ISNUMBER(SEARCH(ZAKL_DATA!$B$18,FU!$U3019)),U3019,"")</f>
        <v/>
      </c>
      <c r="T3019" t="str">
        <f t="array" ref="T3019">IFERROR(INDEX($S$3:$S$6255,SMALL(IF(ISNUMBER(SEARCH("",$S$3:$S$6255)),ROW($S$1:$S$6253),""),ROW(S3017))),"")</f>
        <v/>
      </c>
      <c r="U3019" t="s">
        <v>6388</v>
      </c>
      <c r="V3019">
        <v>562459</v>
      </c>
    </row>
    <row r="3020" spans="19:22">
      <c r="S3020" t="str">
        <f>IF(ISNUMBER(SEARCH(ZAKL_DATA!$B$18,FU!$U3020)),U3020,"")</f>
        <v/>
      </c>
      <c r="T3020" t="str">
        <f t="array" ref="T3020">IFERROR(INDEX($S$3:$S$6255,SMALL(IF(ISNUMBER(SEARCH("",$S$3:$S$6255)),ROW($S$1:$S$6253),""),ROW(S3018))),"")</f>
        <v/>
      </c>
      <c r="U3020" t="s">
        <v>6389</v>
      </c>
      <c r="V3020">
        <v>562467</v>
      </c>
    </row>
    <row r="3021" spans="19:22">
      <c r="S3021" t="str">
        <f>IF(ISNUMBER(SEARCH(ZAKL_DATA!$B$18,FU!$U3021)),U3021,"")</f>
        <v/>
      </c>
      <c r="T3021" t="str">
        <f t="array" ref="T3021">IFERROR(INDEX($S$3:$S$6255,SMALL(IF(ISNUMBER(SEARCH("",$S$3:$S$6255)),ROW($S$1:$S$6253),""),ROW(S3019))),"")</f>
        <v/>
      </c>
      <c r="U3021" t="s">
        <v>6390</v>
      </c>
      <c r="V3021">
        <v>562475</v>
      </c>
    </row>
    <row r="3022" spans="19:22">
      <c r="S3022" t="str">
        <f>IF(ISNUMBER(SEARCH(ZAKL_DATA!$B$18,FU!$U3022)),U3022,"")</f>
        <v/>
      </c>
      <c r="T3022" t="str">
        <f t="array" ref="T3022">IFERROR(INDEX($S$3:$S$6255,SMALL(IF(ISNUMBER(SEARCH("",$S$3:$S$6255)),ROW($S$1:$S$6253),""),ROW(S3020))),"")</f>
        <v/>
      </c>
      <c r="U3022" t="s">
        <v>6391</v>
      </c>
      <c r="V3022">
        <v>562483</v>
      </c>
    </row>
    <row r="3023" spans="19:22">
      <c r="S3023" t="str">
        <f>IF(ISNUMBER(SEARCH(ZAKL_DATA!$B$18,FU!$U3023)),U3023,"")</f>
        <v/>
      </c>
      <c r="T3023" t="str">
        <f t="array" ref="T3023">IFERROR(INDEX($S$3:$S$6255,SMALL(IF(ISNUMBER(SEARCH("",$S$3:$S$6255)),ROW($S$1:$S$6253),""),ROW(S3021))),"")</f>
        <v/>
      </c>
      <c r="U3023" t="s">
        <v>6392</v>
      </c>
      <c r="V3023">
        <v>562491</v>
      </c>
    </row>
    <row r="3024" spans="19:22">
      <c r="S3024" t="str">
        <f>IF(ISNUMBER(SEARCH(ZAKL_DATA!$B$18,FU!$U3024)),U3024,"")</f>
        <v/>
      </c>
      <c r="T3024" t="str">
        <f t="array" ref="T3024">IFERROR(INDEX($S$3:$S$6255,SMALL(IF(ISNUMBER(SEARCH("",$S$3:$S$6255)),ROW($S$1:$S$6253),""),ROW(S3022))),"")</f>
        <v/>
      </c>
      <c r="U3024" t="s">
        <v>6393</v>
      </c>
      <c r="V3024">
        <v>562505</v>
      </c>
    </row>
    <row r="3025" spans="19:22">
      <c r="S3025" t="str">
        <f>IF(ISNUMBER(SEARCH(ZAKL_DATA!$B$18,FU!$U3025)),U3025,"")</f>
        <v/>
      </c>
      <c r="T3025" t="str">
        <f t="array" ref="T3025">IFERROR(INDEX($S$3:$S$6255,SMALL(IF(ISNUMBER(SEARCH("",$S$3:$S$6255)),ROW($S$1:$S$6253),""),ROW(S3023))),"")</f>
        <v/>
      </c>
      <c r="U3025" t="s">
        <v>6393</v>
      </c>
      <c r="V3025">
        <v>562513</v>
      </c>
    </row>
    <row r="3026" spans="19:22">
      <c r="S3026" t="str">
        <f>IF(ISNUMBER(SEARCH(ZAKL_DATA!$B$18,FU!$U3026)),U3026,"")</f>
        <v/>
      </c>
      <c r="T3026" t="str">
        <f t="array" ref="T3026">IFERROR(INDEX($S$3:$S$6255,SMALL(IF(ISNUMBER(SEARCH("",$S$3:$S$6255)),ROW($S$1:$S$6253),""),ROW(S3024))),"")</f>
        <v/>
      </c>
      <c r="U3026" t="s">
        <v>6394</v>
      </c>
      <c r="V3026">
        <v>562521</v>
      </c>
    </row>
    <row r="3027" spans="19:22">
      <c r="S3027" t="str">
        <f>IF(ISNUMBER(SEARCH(ZAKL_DATA!$B$18,FU!$U3027)),U3027,"")</f>
        <v/>
      </c>
      <c r="T3027" t="str">
        <f t="array" ref="T3027">IFERROR(INDEX($S$3:$S$6255,SMALL(IF(ISNUMBER(SEARCH("",$S$3:$S$6255)),ROW($S$1:$S$6253),""),ROW(S3025))),"")</f>
        <v/>
      </c>
      <c r="U3027" t="s">
        <v>6395</v>
      </c>
      <c r="V3027">
        <v>562530</v>
      </c>
    </row>
    <row r="3028" spans="19:22">
      <c r="S3028" t="str">
        <f>IF(ISNUMBER(SEARCH(ZAKL_DATA!$B$18,FU!$U3028)),U3028,"")</f>
        <v/>
      </c>
      <c r="T3028" t="str">
        <f t="array" ref="T3028">IFERROR(INDEX($S$3:$S$6255,SMALL(IF(ISNUMBER(SEARCH("",$S$3:$S$6255)),ROW($S$1:$S$6253),""),ROW(S3026))),"")</f>
        <v/>
      </c>
      <c r="U3028" t="s">
        <v>6396</v>
      </c>
      <c r="V3028">
        <v>562548</v>
      </c>
    </row>
    <row r="3029" spans="19:22">
      <c r="S3029" t="str">
        <f>IF(ISNUMBER(SEARCH(ZAKL_DATA!$B$18,FU!$U3029)),U3029,"")</f>
        <v/>
      </c>
      <c r="T3029" t="str">
        <f t="array" ref="T3029">IFERROR(INDEX($S$3:$S$6255,SMALL(IF(ISNUMBER(SEARCH("",$S$3:$S$6255)),ROW($S$1:$S$6253),""),ROW(S3027))),"")</f>
        <v/>
      </c>
      <c r="U3029" t="s">
        <v>6397</v>
      </c>
      <c r="V3029">
        <v>562556</v>
      </c>
    </row>
    <row r="3030" spans="19:22">
      <c r="S3030" t="str">
        <f>IF(ISNUMBER(SEARCH(ZAKL_DATA!$B$18,FU!$U3030)),U3030,"")</f>
        <v/>
      </c>
      <c r="T3030" t="str">
        <f t="array" ref="T3030">IFERROR(INDEX($S$3:$S$6255,SMALL(IF(ISNUMBER(SEARCH("",$S$3:$S$6255)),ROW($S$1:$S$6253),""),ROW(S3028))),"")</f>
        <v/>
      </c>
      <c r="U3030" t="s">
        <v>6398</v>
      </c>
      <c r="V3030">
        <v>562564</v>
      </c>
    </row>
    <row r="3031" spans="19:22">
      <c r="S3031" t="str">
        <f>IF(ISNUMBER(SEARCH(ZAKL_DATA!$B$18,FU!$U3031)),U3031,"")</f>
        <v/>
      </c>
      <c r="T3031" t="str">
        <f t="array" ref="T3031">IFERROR(INDEX($S$3:$S$6255,SMALL(IF(ISNUMBER(SEARCH("",$S$3:$S$6255)),ROW($S$1:$S$6253),""),ROW(S3029))),"")</f>
        <v/>
      </c>
      <c r="U3031" t="s">
        <v>6399</v>
      </c>
      <c r="V3031">
        <v>562572</v>
      </c>
    </row>
    <row r="3032" spans="19:22">
      <c r="S3032" t="str">
        <f>IF(ISNUMBER(SEARCH(ZAKL_DATA!$B$18,FU!$U3032)),U3032,"")</f>
        <v/>
      </c>
      <c r="T3032" t="str">
        <f t="array" ref="T3032">IFERROR(INDEX($S$3:$S$6255,SMALL(IF(ISNUMBER(SEARCH("",$S$3:$S$6255)),ROW($S$1:$S$6253),""),ROW(S3030))),"")</f>
        <v/>
      </c>
      <c r="U3032" t="s">
        <v>6399</v>
      </c>
      <c r="V3032">
        <v>562581</v>
      </c>
    </row>
    <row r="3033" spans="19:22">
      <c r="S3033" t="str">
        <f>IF(ISNUMBER(SEARCH(ZAKL_DATA!$B$18,FU!$U3033)),U3033,"")</f>
        <v/>
      </c>
      <c r="T3033" t="str">
        <f t="array" ref="T3033">IFERROR(INDEX($S$3:$S$6255,SMALL(IF(ISNUMBER(SEARCH("",$S$3:$S$6255)),ROW($S$1:$S$6253),""),ROW(S3031))),"")</f>
        <v/>
      </c>
      <c r="U3033" t="s">
        <v>6400</v>
      </c>
      <c r="V3033">
        <v>562599</v>
      </c>
    </row>
    <row r="3034" spans="19:22">
      <c r="S3034" t="str">
        <f>IF(ISNUMBER(SEARCH(ZAKL_DATA!$B$18,FU!$U3034)),U3034,"")</f>
        <v/>
      </c>
      <c r="T3034" t="str">
        <f t="array" ref="T3034">IFERROR(INDEX($S$3:$S$6255,SMALL(IF(ISNUMBER(SEARCH("",$S$3:$S$6255)),ROW($S$1:$S$6253),""),ROW(S3032))),"")</f>
        <v/>
      </c>
      <c r="U3034" t="s">
        <v>6400</v>
      </c>
      <c r="V3034">
        <v>562602</v>
      </c>
    </row>
    <row r="3035" spans="19:22">
      <c r="S3035" t="str">
        <f>IF(ISNUMBER(SEARCH(ZAKL_DATA!$B$18,FU!$U3035)),U3035,"")</f>
        <v/>
      </c>
      <c r="T3035" t="str">
        <f t="array" ref="T3035">IFERROR(INDEX($S$3:$S$6255,SMALL(IF(ISNUMBER(SEARCH("",$S$3:$S$6255)),ROW($S$1:$S$6253),""),ROW(S3033))),"")</f>
        <v/>
      </c>
      <c r="U3035" t="s">
        <v>6400</v>
      </c>
      <c r="V3035">
        <v>562611</v>
      </c>
    </row>
    <row r="3036" spans="19:22">
      <c r="S3036" t="str">
        <f>IF(ISNUMBER(SEARCH(ZAKL_DATA!$B$18,FU!$U3036)),U3036,"")</f>
        <v/>
      </c>
      <c r="T3036" t="str">
        <f t="array" ref="T3036">IFERROR(INDEX($S$3:$S$6255,SMALL(IF(ISNUMBER(SEARCH("",$S$3:$S$6255)),ROW($S$1:$S$6253),""),ROW(S3034))),"")</f>
        <v/>
      </c>
      <c r="U3036" t="s">
        <v>6400</v>
      </c>
      <c r="V3036">
        <v>562629</v>
      </c>
    </row>
    <row r="3037" spans="19:22">
      <c r="S3037" t="str">
        <f>IF(ISNUMBER(SEARCH(ZAKL_DATA!$B$18,FU!$U3037)),U3037,"")</f>
        <v/>
      </c>
      <c r="T3037" t="str">
        <f t="array" ref="T3037">IFERROR(INDEX($S$3:$S$6255,SMALL(IF(ISNUMBER(SEARCH("",$S$3:$S$6255)),ROW($S$1:$S$6253),""),ROW(S3035))),"")</f>
        <v/>
      </c>
      <c r="U3037" t="s">
        <v>6401</v>
      </c>
      <c r="V3037">
        <v>562637</v>
      </c>
    </row>
    <row r="3038" spans="19:22">
      <c r="S3038" t="str">
        <f>IF(ISNUMBER(SEARCH(ZAKL_DATA!$B$18,FU!$U3038)),U3038,"")</f>
        <v/>
      </c>
      <c r="T3038" t="str">
        <f t="array" ref="T3038">IFERROR(INDEX($S$3:$S$6255,SMALL(IF(ISNUMBER(SEARCH("",$S$3:$S$6255)),ROW($S$1:$S$6253),""),ROW(S3036))),"")</f>
        <v/>
      </c>
      <c r="U3038" t="s">
        <v>6402</v>
      </c>
      <c r="V3038">
        <v>562645</v>
      </c>
    </row>
    <row r="3039" spans="19:22">
      <c r="S3039" t="str">
        <f>IF(ISNUMBER(SEARCH(ZAKL_DATA!$B$18,FU!$U3039)),U3039,"")</f>
        <v/>
      </c>
      <c r="T3039" t="str">
        <f t="array" ref="T3039">IFERROR(INDEX($S$3:$S$6255,SMALL(IF(ISNUMBER(SEARCH("",$S$3:$S$6255)),ROW($S$1:$S$6253),""),ROW(S3037))),"")</f>
        <v/>
      </c>
      <c r="U3039" t="s">
        <v>6403</v>
      </c>
      <c r="V3039">
        <v>562653</v>
      </c>
    </row>
    <row r="3040" spans="19:22">
      <c r="S3040" t="str">
        <f>IF(ISNUMBER(SEARCH(ZAKL_DATA!$B$18,FU!$U3040)),U3040,"")</f>
        <v/>
      </c>
      <c r="T3040" t="str">
        <f t="array" ref="T3040">IFERROR(INDEX($S$3:$S$6255,SMALL(IF(ISNUMBER(SEARCH("",$S$3:$S$6255)),ROW($S$1:$S$6253),""),ROW(S3038))),"")</f>
        <v/>
      </c>
      <c r="U3040" t="s">
        <v>6404</v>
      </c>
      <c r="V3040">
        <v>562661</v>
      </c>
    </row>
    <row r="3041" spans="19:22">
      <c r="S3041" t="str">
        <f>IF(ISNUMBER(SEARCH(ZAKL_DATA!$B$18,FU!$U3041)),U3041,"")</f>
        <v/>
      </c>
      <c r="T3041" t="str">
        <f t="array" ref="T3041">IFERROR(INDEX($S$3:$S$6255,SMALL(IF(ISNUMBER(SEARCH("",$S$3:$S$6255)),ROW($S$1:$S$6253),""),ROW(S3039))),"")</f>
        <v/>
      </c>
      <c r="U3041" t="s">
        <v>6405</v>
      </c>
      <c r="V3041">
        <v>562670</v>
      </c>
    </row>
    <row r="3042" spans="19:22">
      <c r="S3042" t="str">
        <f>IF(ISNUMBER(SEARCH(ZAKL_DATA!$B$18,FU!$U3042)),U3042,"")</f>
        <v/>
      </c>
      <c r="T3042" t="str">
        <f t="array" ref="T3042">IFERROR(INDEX($S$3:$S$6255,SMALL(IF(ISNUMBER(SEARCH("",$S$3:$S$6255)),ROW($S$1:$S$6253),""),ROW(S3040))),"")</f>
        <v/>
      </c>
      <c r="U3042" t="s">
        <v>6406</v>
      </c>
      <c r="V3042">
        <v>562688</v>
      </c>
    </row>
    <row r="3043" spans="19:22">
      <c r="S3043" t="str">
        <f>IF(ISNUMBER(SEARCH(ZAKL_DATA!$B$18,FU!$U3043)),U3043,"")</f>
        <v/>
      </c>
      <c r="T3043" t="str">
        <f t="array" ref="T3043">IFERROR(INDEX($S$3:$S$6255,SMALL(IF(ISNUMBER(SEARCH("",$S$3:$S$6255)),ROW($S$1:$S$6253),""),ROW(S3041))),"")</f>
        <v/>
      </c>
      <c r="U3043" t="s">
        <v>6407</v>
      </c>
      <c r="V3043">
        <v>562696</v>
      </c>
    </row>
    <row r="3044" spans="19:22">
      <c r="S3044" t="str">
        <f>IF(ISNUMBER(SEARCH(ZAKL_DATA!$B$18,FU!$U3044)),U3044,"")</f>
        <v/>
      </c>
      <c r="T3044" t="str">
        <f t="array" ref="T3044">IFERROR(INDEX($S$3:$S$6255,SMALL(IF(ISNUMBER(SEARCH("",$S$3:$S$6255)),ROW($S$1:$S$6253),""),ROW(S3042))),"")</f>
        <v/>
      </c>
      <c r="U3044" t="s">
        <v>6408</v>
      </c>
      <c r="V3044">
        <v>562700</v>
      </c>
    </row>
    <row r="3045" spans="19:22">
      <c r="S3045" t="str">
        <f>IF(ISNUMBER(SEARCH(ZAKL_DATA!$B$18,FU!$U3045)),U3045,"")</f>
        <v/>
      </c>
      <c r="T3045" t="str">
        <f t="array" ref="T3045">IFERROR(INDEX($S$3:$S$6255,SMALL(IF(ISNUMBER(SEARCH("",$S$3:$S$6255)),ROW($S$1:$S$6253),""),ROW(S3043))),"")</f>
        <v/>
      </c>
      <c r="U3045" t="s">
        <v>6409</v>
      </c>
      <c r="V3045">
        <v>562718</v>
      </c>
    </row>
    <row r="3046" spans="19:22">
      <c r="S3046" t="str">
        <f>IF(ISNUMBER(SEARCH(ZAKL_DATA!$B$18,FU!$U3046)),U3046,"")</f>
        <v/>
      </c>
      <c r="T3046" t="str">
        <f t="array" ref="T3046">IFERROR(INDEX($S$3:$S$6255,SMALL(IF(ISNUMBER(SEARCH("",$S$3:$S$6255)),ROW($S$1:$S$6253),""),ROW(S3044))),"")</f>
        <v/>
      </c>
      <c r="U3046" t="s">
        <v>6410</v>
      </c>
      <c r="V3046">
        <v>562726</v>
      </c>
    </row>
    <row r="3047" spans="19:22">
      <c r="S3047" t="str">
        <f>IF(ISNUMBER(SEARCH(ZAKL_DATA!$B$18,FU!$U3047)),U3047,"")</f>
        <v/>
      </c>
      <c r="T3047" t="str">
        <f t="array" ref="T3047">IFERROR(INDEX($S$3:$S$6255,SMALL(IF(ISNUMBER(SEARCH("",$S$3:$S$6255)),ROW($S$1:$S$6253),""),ROW(S3045))),"")</f>
        <v/>
      </c>
      <c r="U3047" t="s">
        <v>6411</v>
      </c>
      <c r="V3047">
        <v>562734</v>
      </c>
    </row>
    <row r="3048" spans="19:22">
      <c r="S3048" t="str">
        <f>IF(ISNUMBER(SEARCH(ZAKL_DATA!$B$18,FU!$U3048)),U3048,"")</f>
        <v/>
      </c>
      <c r="T3048" t="str">
        <f t="array" ref="T3048">IFERROR(INDEX($S$3:$S$6255,SMALL(IF(ISNUMBER(SEARCH("",$S$3:$S$6255)),ROW($S$1:$S$6253),""),ROW(S3046))),"")</f>
        <v/>
      </c>
      <c r="U3048" t="s">
        <v>6412</v>
      </c>
      <c r="V3048">
        <v>562742</v>
      </c>
    </row>
    <row r="3049" spans="19:22">
      <c r="S3049" t="str">
        <f>IF(ISNUMBER(SEARCH(ZAKL_DATA!$B$18,FU!$U3049)),U3049,"")</f>
        <v/>
      </c>
      <c r="T3049" t="str">
        <f t="array" ref="T3049">IFERROR(INDEX($S$3:$S$6255,SMALL(IF(ISNUMBER(SEARCH("",$S$3:$S$6255)),ROW($S$1:$S$6253),""),ROW(S3047))),"")</f>
        <v/>
      </c>
      <c r="U3049" t="s">
        <v>6413</v>
      </c>
      <c r="V3049">
        <v>562751</v>
      </c>
    </row>
    <row r="3050" spans="19:22">
      <c r="S3050" t="str">
        <f>IF(ISNUMBER(SEARCH(ZAKL_DATA!$B$18,FU!$U3050)),U3050,"")</f>
        <v/>
      </c>
      <c r="T3050" t="str">
        <f t="array" ref="T3050">IFERROR(INDEX($S$3:$S$6255,SMALL(IF(ISNUMBER(SEARCH("",$S$3:$S$6255)),ROW($S$1:$S$6253),""),ROW(S3048))),"")</f>
        <v/>
      </c>
      <c r="U3050" t="s">
        <v>6414</v>
      </c>
      <c r="V3050">
        <v>562769</v>
      </c>
    </row>
    <row r="3051" spans="19:22">
      <c r="S3051" t="str">
        <f>IF(ISNUMBER(SEARCH(ZAKL_DATA!$B$18,FU!$U3051)),U3051,"")</f>
        <v/>
      </c>
      <c r="T3051" t="str">
        <f t="array" ref="T3051">IFERROR(INDEX($S$3:$S$6255,SMALL(IF(ISNUMBER(SEARCH("",$S$3:$S$6255)),ROW($S$1:$S$6253),""),ROW(S3049))),"")</f>
        <v/>
      </c>
      <c r="U3051" t="s">
        <v>6415</v>
      </c>
      <c r="V3051">
        <v>562777</v>
      </c>
    </row>
    <row r="3052" spans="19:22">
      <c r="S3052" t="str">
        <f>IF(ISNUMBER(SEARCH(ZAKL_DATA!$B$18,FU!$U3052)),U3052,"")</f>
        <v/>
      </c>
      <c r="T3052" t="str">
        <f t="array" ref="T3052">IFERROR(INDEX($S$3:$S$6255,SMALL(IF(ISNUMBER(SEARCH("",$S$3:$S$6255)),ROW($S$1:$S$6253),""),ROW(S3050))),"")</f>
        <v/>
      </c>
      <c r="U3052" t="s">
        <v>6416</v>
      </c>
      <c r="V3052">
        <v>562785</v>
      </c>
    </row>
    <row r="3053" spans="19:22">
      <c r="S3053" t="str">
        <f>IF(ISNUMBER(SEARCH(ZAKL_DATA!$B$18,FU!$U3053)),U3053,"")</f>
        <v/>
      </c>
      <c r="T3053" t="str">
        <f t="array" ref="T3053">IFERROR(INDEX($S$3:$S$6255,SMALL(IF(ISNUMBER(SEARCH("",$S$3:$S$6255)),ROW($S$1:$S$6253),""),ROW(S3051))),"")</f>
        <v/>
      </c>
      <c r="U3053" t="s">
        <v>6417</v>
      </c>
      <c r="V3053">
        <v>562793</v>
      </c>
    </row>
    <row r="3054" spans="19:22">
      <c r="S3054" t="str">
        <f>IF(ISNUMBER(SEARCH(ZAKL_DATA!$B$18,FU!$U3054)),U3054,"")</f>
        <v/>
      </c>
      <c r="T3054" t="str">
        <f t="array" ref="T3054">IFERROR(INDEX($S$3:$S$6255,SMALL(IF(ISNUMBER(SEARCH("",$S$3:$S$6255)),ROW($S$1:$S$6253),""),ROW(S3052))),"")</f>
        <v/>
      </c>
      <c r="U3054" t="s">
        <v>6417</v>
      </c>
      <c r="V3054">
        <v>562807</v>
      </c>
    </row>
    <row r="3055" spans="19:22">
      <c r="S3055" t="str">
        <f>IF(ISNUMBER(SEARCH(ZAKL_DATA!$B$18,FU!$U3055)),U3055,"")</f>
        <v/>
      </c>
      <c r="T3055" t="str">
        <f t="array" ref="T3055">IFERROR(INDEX($S$3:$S$6255,SMALL(IF(ISNUMBER(SEARCH("",$S$3:$S$6255)),ROW($S$1:$S$6253),""),ROW(S3053))),"")</f>
        <v/>
      </c>
      <c r="U3055" t="s">
        <v>6418</v>
      </c>
      <c r="V3055">
        <v>562815</v>
      </c>
    </row>
    <row r="3056" spans="19:22">
      <c r="S3056" t="str">
        <f>IF(ISNUMBER(SEARCH(ZAKL_DATA!$B$18,FU!$U3056)),U3056,"")</f>
        <v/>
      </c>
      <c r="T3056" t="str">
        <f t="array" ref="T3056">IFERROR(INDEX($S$3:$S$6255,SMALL(IF(ISNUMBER(SEARCH("",$S$3:$S$6255)),ROW($S$1:$S$6253),""),ROW(S3054))),"")</f>
        <v/>
      </c>
      <c r="U3056" t="s">
        <v>6419</v>
      </c>
      <c r="V3056">
        <v>562823</v>
      </c>
    </row>
    <row r="3057" spans="19:22">
      <c r="S3057" t="str">
        <f>IF(ISNUMBER(SEARCH(ZAKL_DATA!$B$18,FU!$U3057)),U3057,"")</f>
        <v/>
      </c>
      <c r="T3057" t="str">
        <f t="array" ref="T3057">IFERROR(INDEX($S$3:$S$6255,SMALL(IF(ISNUMBER(SEARCH("",$S$3:$S$6255)),ROW($S$1:$S$6253),""),ROW(S3055))),"")</f>
        <v/>
      </c>
      <c r="U3057" t="s">
        <v>6420</v>
      </c>
      <c r="V3057">
        <v>562831</v>
      </c>
    </row>
    <row r="3058" spans="19:22">
      <c r="S3058" t="str">
        <f>IF(ISNUMBER(SEARCH(ZAKL_DATA!$B$18,FU!$U3058)),U3058,"")</f>
        <v/>
      </c>
      <c r="T3058" t="str">
        <f t="array" ref="T3058">IFERROR(INDEX($S$3:$S$6255,SMALL(IF(ISNUMBER(SEARCH("",$S$3:$S$6255)),ROW($S$1:$S$6253),""),ROW(S3056))),"")</f>
        <v/>
      </c>
      <c r="U3058" t="s">
        <v>6421</v>
      </c>
      <c r="V3058">
        <v>562840</v>
      </c>
    </row>
    <row r="3059" spans="19:22">
      <c r="S3059" t="str">
        <f>IF(ISNUMBER(SEARCH(ZAKL_DATA!$B$18,FU!$U3059)),U3059,"")</f>
        <v/>
      </c>
      <c r="T3059" t="str">
        <f t="array" ref="T3059">IFERROR(INDEX($S$3:$S$6255,SMALL(IF(ISNUMBER(SEARCH("",$S$3:$S$6255)),ROW($S$1:$S$6253),""),ROW(S3057))),"")</f>
        <v/>
      </c>
      <c r="U3059" t="s">
        <v>6421</v>
      </c>
      <c r="V3059">
        <v>562858</v>
      </c>
    </row>
    <row r="3060" spans="19:22">
      <c r="S3060" t="str">
        <f>IF(ISNUMBER(SEARCH(ZAKL_DATA!$B$18,FU!$U3060)),U3060,"")</f>
        <v/>
      </c>
      <c r="T3060" t="str">
        <f t="array" ref="T3060">IFERROR(INDEX($S$3:$S$6255,SMALL(IF(ISNUMBER(SEARCH("",$S$3:$S$6255)),ROW($S$1:$S$6253),""),ROW(S3058))),"")</f>
        <v/>
      </c>
      <c r="U3060" t="s">
        <v>6422</v>
      </c>
      <c r="V3060">
        <v>562866</v>
      </c>
    </row>
    <row r="3061" spans="19:22">
      <c r="S3061" t="str">
        <f>IF(ISNUMBER(SEARCH(ZAKL_DATA!$B$18,FU!$U3061)),U3061,"")</f>
        <v/>
      </c>
      <c r="T3061" t="str">
        <f t="array" ref="T3061">IFERROR(INDEX($S$3:$S$6255,SMALL(IF(ISNUMBER(SEARCH("",$S$3:$S$6255)),ROW($S$1:$S$6253),""),ROW(S3059))),"")</f>
        <v/>
      </c>
      <c r="U3061" t="s">
        <v>6423</v>
      </c>
      <c r="V3061">
        <v>562874</v>
      </c>
    </row>
    <row r="3062" spans="19:22">
      <c r="S3062" t="str">
        <f>IF(ISNUMBER(SEARCH(ZAKL_DATA!$B$18,FU!$U3062)),U3062,"")</f>
        <v/>
      </c>
      <c r="T3062" t="str">
        <f t="array" ref="T3062">IFERROR(INDEX($S$3:$S$6255,SMALL(IF(ISNUMBER(SEARCH("",$S$3:$S$6255)),ROW($S$1:$S$6253),""),ROW(S3060))),"")</f>
        <v/>
      </c>
      <c r="U3062" t="s">
        <v>6424</v>
      </c>
      <c r="V3062">
        <v>562882</v>
      </c>
    </row>
    <row r="3063" spans="19:22">
      <c r="S3063" t="str">
        <f>IF(ISNUMBER(SEARCH(ZAKL_DATA!$B$18,FU!$U3063)),U3063,"")</f>
        <v/>
      </c>
      <c r="T3063" t="str">
        <f t="array" ref="T3063">IFERROR(INDEX($S$3:$S$6255,SMALL(IF(ISNUMBER(SEARCH("",$S$3:$S$6255)),ROW($S$1:$S$6253),""),ROW(S3061))),"")</f>
        <v/>
      </c>
      <c r="U3063" t="s">
        <v>6425</v>
      </c>
      <c r="V3063">
        <v>562891</v>
      </c>
    </row>
    <row r="3064" spans="19:22">
      <c r="S3064" t="str">
        <f>IF(ISNUMBER(SEARCH(ZAKL_DATA!$B$18,FU!$U3064)),U3064,"")</f>
        <v/>
      </c>
      <c r="T3064" t="str">
        <f t="array" ref="T3064">IFERROR(INDEX($S$3:$S$6255,SMALL(IF(ISNUMBER(SEARCH("",$S$3:$S$6255)),ROW($S$1:$S$6253),""),ROW(S3062))),"")</f>
        <v/>
      </c>
      <c r="U3064" t="s">
        <v>6426</v>
      </c>
      <c r="V3064">
        <v>562904</v>
      </c>
    </row>
    <row r="3065" spans="19:22">
      <c r="S3065" t="str">
        <f>IF(ISNUMBER(SEARCH(ZAKL_DATA!$B$18,FU!$U3065)),U3065,"")</f>
        <v/>
      </c>
      <c r="T3065" t="str">
        <f t="array" ref="T3065">IFERROR(INDEX($S$3:$S$6255,SMALL(IF(ISNUMBER(SEARCH("",$S$3:$S$6255)),ROW($S$1:$S$6253),""),ROW(S3063))),"")</f>
        <v/>
      </c>
      <c r="U3065" t="s">
        <v>6427</v>
      </c>
      <c r="V3065">
        <v>562912</v>
      </c>
    </row>
    <row r="3066" spans="19:22">
      <c r="S3066" t="str">
        <f>IF(ISNUMBER(SEARCH(ZAKL_DATA!$B$18,FU!$U3066)),U3066,"")</f>
        <v/>
      </c>
      <c r="T3066" t="str">
        <f t="array" ref="T3066">IFERROR(INDEX($S$3:$S$6255,SMALL(IF(ISNUMBER(SEARCH("",$S$3:$S$6255)),ROW($S$1:$S$6253),""),ROW(S3064))),"")</f>
        <v/>
      </c>
      <c r="U3066" t="s">
        <v>6427</v>
      </c>
      <c r="V3066">
        <v>562921</v>
      </c>
    </row>
    <row r="3067" spans="19:22">
      <c r="S3067" t="str">
        <f>IF(ISNUMBER(SEARCH(ZAKL_DATA!$B$18,FU!$U3067)),U3067,"")</f>
        <v/>
      </c>
      <c r="T3067" t="str">
        <f t="array" ref="T3067">IFERROR(INDEX($S$3:$S$6255,SMALL(IF(ISNUMBER(SEARCH("",$S$3:$S$6255)),ROW($S$1:$S$6253),""),ROW(S3065))),"")</f>
        <v/>
      </c>
      <c r="U3067" t="s">
        <v>6428</v>
      </c>
      <c r="V3067">
        <v>562939</v>
      </c>
    </row>
    <row r="3068" spans="19:22">
      <c r="S3068" t="str">
        <f>IF(ISNUMBER(SEARCH(ZAKL_DATA!$B$18,FU!$U3068)),U3068,"")</f>
        <v/>
      </c>
      <c r="T3068" t="str">
        <f t="array" ref="T3068">IFERROR(INDEX($S$3:$S$6255,SMALL(IF(ISNUMBER(SEARCH("",$S$3:$S$6255)),ROW($S$1:$S$6253),""),ROW(S3066))),"")</f>
        <v/>
      </c>
      <c r="U3068" t="s">
        <v>6429</v>
      </c>
      <c r="V3068">
        <v>562947</v>
      </c>
    </row>
    <row r="3069" spans="19:22">
      <c r="S3069" t="str">
        <f>IF(ISNUMBER(SEARCH(ZAKL_DATA!$B$18,FU!$U3069)),U3069,"")</f>
        <v/>
      </c>
      <c r="T3069" t="str">
        <f t="array" ref="T3069">IFERROR(INDEX($S$3:$S$6255,SMALL(IF(ISNUMBER(SEARCH("",$S$3:$S$6255)),ROW($S$1:$S$6253),""),ROW(S3067))),"")</f>
        <v/>
      </c>
      <c r="U3069" t="s">
        <v>6430</v>
      </c>
      <c r="V3069">
        <v>562955</v>
      </c>
    </row>
    <row r="3070" spans="19:22">
      <c r="S3070" t="str">
        <f>IF(ISNUMBER(SEARCH(ZAKL_DATA!$B$18,FU!$U3070)),U3070,"")</f>
        <v/>
      </c>
      <c r="T3070" t="str">
        <f t="array" ref="T3070">IFERROR(INDEX($S$3:$S$6255,SMALL(IF(ISNUMBER(SEARCH("",$S$3:$S$6255)),ROW($S$1:$S$6253),""),ROW(S3068))),"")</f>
        <v/>
      </c>
      <c r="U3070" t="s">
        <v>6431</v>
      </c>
      <c r="V3070">
        <v>562963</v>
      </c>
    </row>
    <row r="3071" spans="19:22">
      <c r="S3071" t="str">
        <f>IF(ISNUMBER(SEARCH(ZAKL_DATA!$B$18,FU!$U3071)),U3071,"")</f>
        <v/>
      </c>
      <c r="T3071" t="str">
        <f t="array" ref="T3071">IFERROR(INDEX($S$3:$S$6255,SMALL(IF(ISNUMBER(SEARCH("",$S$3:$S$6255)),ROW($S$1:$S$6253),""),ROW(S3069))),"")</f>
        <v/>
      </c>
      <c r="U3071" t="s">
        <v>6432</v>
      </c>
      <c r="V3071">
        <v>562971</v>
      </c>
    </row>
    <row r="3072" spans="19:22">
      <c r="S3072" t="str">
        <f>IF(ISNUMBER(SEARCH(ZAKL_DATA!$B$18,FU!$U3072)),U3072,"")</f>
        <v/>
      </c>
      <c r="T3072" t="str">
        <f t="array" ref="T3072">IFERROR(INDEX($S$3:$S$6255,SMALL(IF(ISNUMBER(SEARCH("",$S$3:$S$6255)),ROW($S$1:$S$6253),""),ROW(S3070))),"")</f>
        <v/>
      </c>
      <c r="U3072" t="s">
        <v>6433</v>
      </c>
      <c r="V3072">
        <v>562980</v>
      </c>
    </row>
    <row r="3073" spans="19:22">
      <c r="S3073" t="str">
        <f>IF(ISNUMBER(SEARCH(ZAKL_DATA!$B$18,FU!$U3073)),U3073,"")</f>
        <v/>
      </c>
      <c r="T3073" t="str">
        <f t="array" ref="T3073">IFERROR(INDEX($S$3:$S$6255,SMALL(IF(ISNUMBER(SEARCH("",$S$3:$S$6255)),ROW($S$1:$S$6253),""),ROW(S3071))),"")</f>
        <v/>
      </c>
      <c r="U3073" t="s">
        <v>6434</v>
      </c>
      <c r="V3073">
        <v>562998</v>
      </c>
    </row>
    <row r="3074" spans="19:22">
      <c r="S3074" t="str">
        <f>IF(ISNUMBER(SEARCH(ZAKL_DATA!$B$18,FU!$U3074)),U3074,"")</f>
        <v/>
      </c>
      <c r="T3074" t="str">
        <f t="array" ref="T3074">IFERROR(INDEX($S$3:$S$6255,SMALL(IF(ISNUMBER(SEARCH("",$S$3:$S$6255)),ROW($S$1:$S$6253),""),ROW(S3072))),"")</f>
        <v/>
      </c>
      <c r="U3074" t="s">
        <v>6435</v>
      </c>
      <c r="V3074">
        <v>563005</v>
      </c>
    </row>
    <row r="3075" spans="19:22">
      <c r="S3075" t="str">
        <f>IF(ISNUMBER(SEARCH(ZAKL_DATA!$B$18,FU!$U3075)),U3075,"")</f>
        <v/>
      </c>
      <c r="T3075" t="str">
        <f t="array" ref="T3075">IFERROR(INDEX($S$3:$S$6255,SMALL(IF(ISNUMBER(SEARCH("",$S$3:$S$6255)),ROW($S$1:$S$6253),""),ROW(S3073))),"")</f>
        <v/>
      </c>
      <c r="U3075" t="s">
        <v>6435</v>
      </c>
      <c r="V3075">
        <v>563013</v>
      </c>
    </row>
    <row r="3076" spans="19:22">
      <c r="S3076" t="str">
        <f>IF(ISNUMBER(SEARCH(ZAKL_DATA!$B$18,FU!$U3076)),U3076,"")</f>
        <v/>
      </c>
      <c r="T3076" t="str">
        <f t="array" ref="T3076">IFERROR(INDEX($S$3:$S$6255,SMALL(IF(ISNUMBER(SEARCH("",$S$3:$S$6255)),ROW($S$1:$S$6253),""),ROW(S3074))),"")</f>
        <v/>
      </c>
      <c r="U3076" t="s">
        <v>6435</v>
      </c>
      <c r="V3076">
        <v>563021</v>
      </c>
    </row>
    <row r="3077" spans="19:22">
      <c r="S3077" t="str">
        <f>IF(ISNUMBER(SEARCH(ZAKL_DATA!$B$18,FU!$U3077)),U3077,"")</f>
        <v/>
      </c>
      <c r="T3077" t="str">
        <f t="array" ref="T3077">IFERROR(INDEX($S$3:$S$6255,SMALL(IF(ISNUMBER(SEARCH("",$S$3:$S$6255)),ROW($S$1:$S$6253),""),ROW(S3075))),"")</f>
        <v/>
      </c>
      <c r="U3077" t="s">
        <v>6436</v>
      </c>
      <c r="V3077">
        <v>563030</v>
      </c>
    </row>
    <row r="3078" spans="19:22">
      <c r="S3078" t="str">
        <f>IF(ISNUMBER(SEARCH(ZAKL_DATA!$B$18,FU!$U3078)),U3078,"")</f>
        <v/>
      </c>
      <c r="T3078" t="str">
        <f t="array" ref="T3078">IFERROR(INDEX($S$3:$S$6255,SMALL(IF(ISNUMBER(SEARCH("",$S$3:$S$6255)),ROW($S$1:$S$6253),""),ROW(S3076))),"")</f>
        <v/>
      </c>
      <c r="U3078" t="s">
        <v>6437</v>
      </c>
      <c r="V3078">
        <v>563048</v>
      </c>
    </row>
    <row r="3079" spans="19:22">
      <c r="S3079" t="str">
        <f>IF(ISNUMBER(SEARCH(ZAKL_DATA!$B$18,FU!$U3079)),U3079,"")</f>
        <v/>
      </c>
      <c r="T3079" t="str">
        <f t="array" ref="T3079">IFERROR(INDEX($S$3:$S$6255,SMALL(IF(ISNUMBER(SEARCH("",$S$3:$S$6255)),ROW($S$1:$S$6253),""),ROW(S3077))),"")</f>
        <v/>
      </c>
      <c r="U3079" t="s">
        <v>6438</v>
      </c>
      <c r="V3079">
        <v>563056</v>
      </c>
    </row>
    <row r="3080" spans="19:22">
      <c r="S3080" t="str">
        <f>IF(ISNUMBER(SEARCH(ZAKL_DATA!$B$18,FU!$U3080)),U3080,"")</f>
        <v/>
      </c>
      <c r="T3080" t="str">
        <f t="array" ref="T3080">IFERROR(INDEX($S$3:$S$6255,SMALL(IF(ISNUMBER(SEARCH("",$S$3:$S$6255)),ROW($S$1:$S$6253),""),ROW(S3078))),"")</f>
        <v/>
      </c>
      <c r="U3080" t="s">
        <v>6439</v>
      </c>
      <c r="V3080">
        <v>563064</v>
      </c>
    </row>
    <row r="3081" spans="19:22">
      <c r="S3081" t="str">
        <f>IF(ISNUMBER(SEARCH(ZAKL_DATA!$B$18,FU!$U3081)),U3081,"")</f>
        <v/>
      </c>
      <c r="T3081" t="str">
        <f t="array" ref="T3081">IFERROR(INDEX($S$3:$S$6255,SMALL(IF(ISNUMBER(SEARCH("",$S$3:$S$6255)),ROW($S$1:$S$6253),""),ROW(S3079))),"")</f>
        <v/>
      </c>
      <c r="U3081" t="s">
        <v>6440</v>
      </c>
      <c r="V3081">
        <v>563072</v>
      </c>
    </row>
    <row r="3082" spans="19:22">
      <c r="S3082" t="str">
        <f>IF(ISNUMBER(SEARCH(ZAKL_DATA!$B$18,FU!$U3082)),U3082,"")</f>
        <v/>
      </c>
      <c r="T3082" t="str">
        <f t="array" ref="T3082">IFERROR(INDEX($S$3:$S$6255,SMALL(IF(ISNUMBER(SEARCH("",$S$3:$S$6255)),ROW($S$1:$S$6253),""),ROW(S3080))),"")</f>
        <v/>
      </c>
      <c r="U3082" t="s">
        <v>6441</v>
      </c>
      <c r="V3082">
        <v>563081</v>
      </c>
    </row>
    <row r="3083" spans="19:22">
      <c r="S3083" t="str">
        <f>IF(ISNUMBER(SEARCH(ZAKL_DATA!$B$18,FU!$U3083)),U3083,"")</f>
        <v/>
      </c>
      <c r="T3083" t="str">
        <f t="array" ref="T3083">IFERROR(INDEX($S$3:$S$6255,SMALL(IF(ISNUMBER(SEARCH("",$S$3:$S$6255)),ROW($S$1:$S$6253),""),ROW(S3081))),"")</f>
        <v/>
      </c>
      <c r="U3083" t="s">
        <v>6442</v>
      </c>
      <c r="V3083">
        <v>563099</v>
      </c>
    </row>
    <row r="3084" spans="19:22">
      <c r="S3084" t="str">
        <f>IF(ISNUMBER(SEARCH(ZAKL_DATA!$B$18,FU!$U3084)),U3084,"")</f>
        <v/>
      </c>
      <c r="T3084" t="str">
        <f t="array" ref="T3084">IFERROR(INDEX($S$3:$S$6255,SMALL(IF(ISNUMBER(SEARCH("",$S$3:$S$6255)),ROW($S$1:$S$6253),""),ROW(S3082))),"")</f>
        <v/>
      </c>
      <c r="U3084" t="s">
        <v>6443</v>
      </c>
      <c r="V3084">
        <v>563102</v>
      </c>
    </row>
    <row r="3085" spans="19:22">
      <c r="S3085" t="str">
        <f>IF(ISNUMBER(SEARCH(ZAKL_DATA!$B$18,FU!$U3085)),U3085,"")</f>
        <v/>
      </c>
      <c r="T3085" t="str">
        <f t="array" ref="T3085">IFERROR(INDEX($S$3:$S$6255,SMALL(IF(ISNUMBER(SEARCH("",$S$3:$S$6255)),ROW($S$1:$S$6253),""),ROW(S3083))),"")</f>
        <v/>
      </c>
      <c r="U3085" t="s">
        <v>6443</v>
      </c>
      <c r="V3085">
        <v>563111</v>
      </c>
    </row>
    <row r="3086" spans="19:22">
      <c r="S3086" t="str">
        <f>IF(ISNUMBER(SEARCH(ZAKL_DATA!$B$18,FU!$U3086)),U3086,"")</f>
        <v/>
      </c>
      <c r="T3086" t="str">
        <f t="array" ref="T3086">IFERROR(INDEX($S$3:$S$6255,SMALL(IF(ISNUMBER(SEARCH("",$S$3:$S$6255)),ROW($S$1:$S$6253),""),ROW(S3084))),"")</f>
        <v/>
      </c>
      <c r="U3086" t="s">
        <v>6444</v>
      </c>
      <c r="V3086">
        <v>563129</v>
      </c>
    </row>
    <row r="3087" spans="19:22">
      <c r="S3087" t="str">
        <f>IF(ISNUMBER(SEARCH(ZAKL_DATA!$B$18,FU!$U3087)),U3087,"")</f>
        <v/>
      </c>
      <c r="T3087" t="str">
        <f t="array" ref="T3087">IFERROR(INDEX($S$3:$S$6255,SMALL(IF(ISNUMBER(SEARCH("",$S$3:$S$6255)),ROW($S$1:$S$6253),""),ROW(S3085))),"")</f>
        <v/>
      </c>
      <c r="U3087" t="s">
        <v>6445</v>
      </c>
      <c r="V3087">
        <v>563137</v>
      </c>
    </row>
    <row r="3088" spans="19:22">
      <c r="S3088" t="str">
        <f>IF(ISNUMBER(SEARCH(ZAKL_DATA!$B$18,FU!$U3088)),U3088,"")</f>
        <v/>
      </c>
      <c r="T3088" t="str">
        <f t="array" ref="T3088">IFERROR(INDEX($S$3:$S$6255,SMALL(IF(ISNUMBER(SEARCH("",$S$3:$S$6255)),ROW($S$1:$S$6253),""),ROW(S3086))),"")</f>
        <v/>
      </c>
      <c r="U3088" t="s">
        <v>6446</v>
      </c>
      <c r="V3088">
        <v>563145</v>
      </c>
    </row>
    <row r="3089" spans="19:22">
      <c r="S3089" t="str">
        <f>IF(ISNUMBER(SEARCH(ZAKL_DATA!$B$18,FU!$U3089)),U3089,"")</f>
        <v/>
      </c>
      <c r="T3089" t="str">
        <f t="array" ref="T3089">IFERROR(INDEX($S$3:$S$6255,SMALL(IF(ISNUMBER(SEARCH("",$S$3:$S$6255)),ROW($S$1:$S$6253),""),ROW(S3087))),"")</f>
        <v/>
      </c>
      <c r="U3089" t="s">
        <v>6447</v>
      </c>
      <c r="V3089">
        <v>563153</v>
      </c>
    </row>
    <row r="3090" spans="19:22">
      <c r="S3090" t="str">
        <f>IF(ISNUMBER(SEARCH(ZAKL_DATA!$B$18,FU!$U3090)),U3090,"")</f>
        <v/>
      </c>
      <c r="T3090" t="str">
        <f t="array" ref="T3090">IFERROR(INDEX($S$3:$S$6255,SMALL(IF(ISNUMBER(SEARCH("",$S$3:$S$6255)),ROW($S$1:$S$6253),""),ROW(S3088))),"")</f>
        <v/>
      </c>
      <c r="U3090" t="s">
        <v>6448</v>
      </c>
      <c r="V3090">
        <v>563161</v>
      </c>
    </row>
    <row r="3091" spans="19:22">
      <c r="S3091" t="str">
        <f>IF(ISNUMBER(SEARCH(ZAKL_DATA!$B$18,FU!$U3091)),U3091,"")</f>
        <v/>
      </c>
      <c r="T3091" t="str">
        <f t="array" ref="T3091">IFERROR(INDEX($S$3:$S$6255,SMALL(IF(ISNUMBER(SEARCH("",$S$3:$S$6255)),ROW($S$1:$S$6253),""),ROW(S3089))),"")</f>
        <v/>
      </c>
      <c r="U3091" t="s">
        <v>6449</v>
      </c>
      <c r="V3091">
        <v>563170</v>
      </c>
    </row>
    <row r="3092" spans="19:22">
      <c r="S3092" t="str">
        <f>IF(ISNUMBER(SEARCH(ZAKL_DATA!$B$18,FU!$U3092)),U3092,"")</f>
        <v/>
      </c>
      <c r="T3092" t="str">
        <f t="array" ref="T3092">IFERROR(INDEX($S$3:$S$6255,SMALL(IF(ISNUMBER(SEARCH("",$S$3:$S$6255)),ROW($S$1:$S$6253),""),ROW(S3090))),"")</f>
        <v/>
      </c>
      <c r="U3092" t="s">
        <v>6450</v>
      </c>
      <c r="V3092">
        <v>563188</v>
      </c>
    </row>
    <row r="3093" spans="19:22">
      <c r="S3093" t="str">
        <f>IF(ISNUMBER(SEARCH(ZAKL_DATA!$B$18,FU!$U3093)),U3093,"")</f>
        <v/>
      </c>
      <c r="T3093" t="str">
        <f t="array" ref="T3093">IFERROR(INDEX($S$3:$S$6255,SMALL(IF(ISNUMBER(SEARCH("",$S$3:$S$6255)),ROW($S$1:$S$6253),""),ROW(S3091))),"")</f>
        <v/>
      </c>
      <c r="U3093" t="s">
        <v>6451</v>
      </c>
      <c r="V3093">
        <v>563196</v>
      </c>
    </row>
    <row r="3094" spans="19:22">
      <c r="S3094" t="str">
        <f>IF(ISNUMBER(SEARCH(ZAKL_DATA!$B$18,FU!$U3094)),U3094,"")</f>
        <v/>
      </c>
      <c r="T3094" t="str">
        <f t="array" ref="T3094">IFERROR(INDEX($S$3:$S$6255,SMALL(IF(ISNUMBER(SEARCH("",$S$3:$S$6255)),ROW($S$1:$S$6253),""),ROW(S3092))),"")</f>
        <v/>
      </c>
      <c r="U3094" t="s">
        <v>6452</v>
      </c>
      <c r="V3094">
        <v>563200</v>
      </c>
    </row>
    <row r="3095" spans="19:22">
      <c r="S3095" t="str">
        <f>IF(ISNUMBER(SEARCH(ZAKL_DATA!$B$18,FU!$U3095)),U3095,"")</f>
        <v/>
      </c>
      <c r="T3095" t="str">
        <f t="array" ref="T3095">IFERROR(INDEX($S$3:$S$6255,SMALL(IF(ISNUMBER(SEARCH("",$S$3:$S$6255)),ROW($S$1:$S$6253),""),ROW(S3093))),"")</f>
        <v/>
      </c>
      <c r="U3095" t="s">
        <v>6453</v>
      </c>
      <c r="V3095">
        <v>563218</v>
      </c>
    </row>
    <row r="3096" spans="19:22">
      <c r="S3096" t="str">
        <f>IF(ISNUMBER(SEARCH(ZAKL_DATA!$B$18,FU!$U3096)),U3096,"")</f>
        <v/>
      </c>
      <c r="T3096" t="str">
        <f t="array" ref="T3096">IFERROR(INDEX($S$3:$S$6255,SMALL(IF(ISNUMBER(SEARCH("",$S$3:$S$6255)),ROW($S$1:$S$6253),""),ROW(S3094))),"")</f>
        <v/>
      </c>
      <c r="U3096" t="s">
        <v>6454</v>
      </c>
      <c r="V3096">
        <v>563226</v>
      </c>
    </row>
    <row r="3097" spans="19:22">
      <c r="S3097" t="str">
        <f>IF(ISNUMBER(SEARCH(ZAKL_DATA!$B$18,FU!$U3097)),U3097,"")</f>
        <v/>
      </c>
      <c r="T3097" t="str">
        <f t="array" ref="T3097">IFERROR(INDEX($S$3:$S$6255,SMALL(IF(ISNUMBER(SEARCH("",$S$3:$S$6255)),ROW($S$1:$S$6253),""),ROW(S3095))),"")</f>
        <v/>
      </c>
      <c r="U3097" t="s">
        <v>6455</v>
      </c>
      <c r="V3097">
        <v>563234</v>
      </c>
    </row>
    <row r="3098" spans="19:22">
      <c r="S3098" t="str">
        <f>IF(ISNUMBER(SEARCH(ZAKL_DATA!$B$18,FU!$U3098)),U3098,"")</f>
        <v/>
      </c>
      <c r="T3098" t="str">
        <f t="array" ref="T3098">IFERROR(INDEX($S$3:$S$6255,SMALL(IF(ISNUMBER(SEARCH("",$S$3:$S$6255)),ROW($S$1:$S$6253),""),ROW(S3096))),"")</f>
        <v/>
      </c>
      <c r="U3098" t="s">
        <v>6456</v>
      </c>
      <c r="V3098">
        <v>563242</v>
      </c>
    </row>
    <row r="3099" spans="19:22">
      <c r="S3099" t="str">
        <f>IF(ISNUMBER(SEARCH(ZAKL_DATA!$B$18,FU!$U3099)),U3099,"")</f>
        <v/>
      </c>
      <c r="T3099" t="str">
        <f t="array" ref="T3099">IFERROR(INDEX($S$3:$S$6255,SMALL(IF(ISNUMBER(SEARCH("",$S$3:$S$6255)),ROW($S$1:$S$6253),""),ROW(S3097))),"")</f>
        <v/>
      </c>
      <c r="U3099" t="s">
        <v>6457</v>
      </c>
      <c r="V3099">
        <v>563251</v>
      </c>
    </row>
    <row r="3100" spans="19:22">
      <c r="S3100" t="str">
        <f>IF(ISNUMBER(SEARCH(ZAKL_DATA!$B$18,FU!$U3100)),U3100,"")</f>
        <v/>
      </c>
      <c r="T3100" t="str">
        <f t="array" ref="T3100">IFERROR(INDEX($S$3:$S$6255,SMALL(IF(ISNUMBER(SEARCH("",$S$3:$S$6255)),ROW($S$1:$S$6253),""),ROW(S3098))),"")</f>
        <v/>
      </c>
      <c r="U3100" t="s">
        <v>6458</v>
      </c>
      <c r="V3100">
        <v>563269</v>
      </c>
    </row>
    <row r="3101" spans="19:22">
      <c r="S3101" t="str">
        <f>IF(ISNUMBER(SEARCH(ZAKL_DATA!$B$18,FU!$U3101)),U3101,"")</f>
        <v/>
      </c>
      <c r="T3101" t="str">
        <f t="array" ref="T3101">IFERROR(INDEX($S$3:$S$6255,SMALL(IF(ISNUMBER(SEARCH("",$S$3:$S$6255)),ROW($S$1:$S$6253),""),ROW(S3099))),"")</f>
        <v/>
      </c>
      <c r="U3101" t="s">
        <v>6459</v>
      </c>
      <c r="V3101">
        <v>563277</v>
      </c>
    </row>
    <row r="3102" spans="19:22">
      <c r="S3102" t="str">
        <f>IF(ISNUMBER(SEARCH(ZAKL_DATA!$B$18,FU!$U3102)),U3102,"")</f>
        <v/>
      </c>
      <c r="T3102" t="str">
        <f t="array" ref="T3102">IFERROR(INDEX($S$3:$S$6255,SMALL(IF(ISNUMBER(SEARCH("",$S$3:$S$6255)),ROW($S$1:$S$6253),""),ROW(S3100))),"")</f>
        <v/>
      </c>
      <c r="U3102" t="s">
        <v>6460</v>
      </c>
      <c r="V3102">
        <v>563285</v>
      </c>
    </row>
    <row r="3103" spans="19:22">
      <c r="S3103" t="str">
        <f>IF(ISNUMBER(SEARCH(ZAKL_DATA!$B$18,FU!$U3103)),U3103,"")</f>
        <v/>
      </c>
      <c r="T3103" t="str">
        <f t="array" ref="T3103">IFERROR(INDEX($S$3:$S$6255,SMALL(IF(ISNUMBER(SEARCH("",$S$3:$S$6255)),ROW($S$1:$S$6253),""),ROW(S3101))),"")</f>
        <v/>
      </c>
      <c r="U3103" t="s">
        <v>6461</v>
      </c>
      <c r="V3103">
        <v>563293</v>
      </c>
    </row>
    <row r="3104" spans="19:22">
      <c r="S3104" t="str">
        <f>IF(ISNUMBER(SEARCH(ZAKL_DATA!$B$18,FU!$U3104)),U3104,"")</f>
        <v/>
      </c>
      <c r="T3104" t="str">
        <f t="array" ref="T3104">IFERROR(INDEX($S$3:$S$6255,SMALL(IF(ISNUMBER(SEARCH("",$S$3:$S$6255)),ROW($S$1:$S$6253),""),ROW(S3102))),"")</f>
        <v/>
      </c>
      <c r="U3104" t="s">
        <v>6462</v>
      </c>
      <c r="V3104">
        <v>563307</v>
      </c>
    </row>
    <row r="3105" spans="19:22">
      <c r="S3105" t="str">
        <f>IF(ISNUMBER(SEARCH(ZAKL_DATA!$B$18,FU!$U3105)),U3105,"")</f>
        <v/>
      </c>
      <c r="T3105" t="str">
        <f t="array" ref="T3105">IFERROR(INDEX($S$3:$S$6255,SMALL(IF(ISNUMBER(SEARCH("",$S$3:$S$6255)),ROW($S$1:$S$6253),""),ROW(S3103))),"")</f>
        <v/>
      </c>
      <c r="U3105" t="s">
        <v>6462</v>
      </c>
      <c r="V3105">
        <v>563315</v>
      </c>
    </row>
    <row r="3106" spans="19:22">
      <c r="S3106" t="str">
        <f>IF(ISNUMBER(SEARCH(ZAKL_DATA!$B$18,FU!$U3106)),U3106,"")</f>
        <v/>
      </c>
      <c r="T3106" t="str">
        <f t="array" ref="T3106">IFERROR(INDEX($S$3:$S$6255,SMALL(IF(ISNUMBER(SEARCH("",$S$3:$S$6255)),ROW($S$1:$S$6253),""),ROW(S3104))),"")</f>
        <v/>
      </c>
      <c r="U3106" t="s">
        <v>6463</v>
      </c>
      <c r="V3106">
        <v>563323</v>
      </c>
    </row>
    <row r="3107" spans="19:22">
      <c r="S3107" t="str">
        <f>IF(ISNUMBER(SEARCH(ZAKL_DATA!$B$18,FU!$U3107)),U3107,"")</f>
        <v/>
      </c>
      <c r="T3107" t="str">
        <f t="array" ref="T3107">IFERROR(INDEX($S$3:$S$6255,SMALL(IF(ISNUMBER(SEARCH("",$S$3:$S$6255)),ROW($S$1:$S$6253),""),ROW(S3105))),"")</f>
        <v/>
      </c>
      <c r="U3107" t="s">
        <v>6464</v>
      </c>
      <c r="V3107">
        <v>563331</v>
      </c>
    </row>
    <row r="3108" spans="19:22">
      <c r="S3108" t="str">
        <f>IF(ISNUMBER(SEARCH(ZAKL_DATA!$B$18,FU!$U3108)),U3108,"")</f>
        <v/>
      </c>
      <c r="T3108" t="str">
        <f t="array" ref="T3108">IFERROR(INDEX($S$3:$S$6255,SMALL(IF(ISNUMBER(SEARCH("",$S$3:$S$6255)),ROW($S$1:$S$6253),""),ROW(S3106))),"")</f>
        <v/>
      </c>
      <c r="U3108" t="s">
        <v>6465</v>
      </c>
      <c r="V3108">
        <v>563340</v>
      </c>
    </row>
    <row r="3109" spans="19:22">
      <c r="S3109" t="str">
        <f>IF(ISNUMBER(SEARCH(ZAKL_DATA!$B$18,FU!$U3109)),U3109,"")</f>
        <v/>
      </c>
      <c r="T3109" t="str">
        <f t="array" ref="T3109">IFERROR(INDEX($S$3:$S$6255,SMALL(IF(ISNUMBER(SEARCH("",$S$3:$S$6255)),ROW($S$1:$S$6253),""),ROW(S3107))),"")</f>
        <v/>
      </c>
      <c r="U3109" t="s">
        <v>6466</v>
      </c>
      <c r="V3109">
        <v>563358</v>
      </c>
    </row>
    <row r="3110" spans="19:22">
      <c r="S3110" t="str">
        <f>IF(ISNUMBER(SEARCH(ZAKL_DATA!$B$18,FU!$U3110)),U3110,"")</f>
        <v/>
      </c>
      <c r="T3110" t="str">
        <f t="array" ref="T3110">IFERROR(INDEX($S$3:$S$6255,SMALL(IF(ISNUMBER(SEARCH("",$S$3:$S$6255)),ROW($S$1:$S$6253),""),ROW(S3108))),"")</f>
        <v/>
      </c>
      <c r="U3110" t="s">
        <v>6467</v>
      </c>
      <c r="V3110">
        <v>563366</v>
      </c>
    </row>
    <row r="3111" spans="19:22">
      <c r="S3111" t="str">
        <f>IF(ISNUMBER(SEARCH(ZAKL_DATA!$B$18,FU!$U3111)),U3111,"")</f>
        <v/>
      </c>
      <c r="T3111" t="str">
        <f t="array" ref="T3111">IFERROR(INDEX($S$3:$S$6255,SMALL(IF(ISNUMBER(SEARCH("",$S$3:$S$6255)),ROW($S$1:$S$6253),""),ROW(S3109))),"")</f>
        <v/>
      </c>
      <c r="U3111" t="s">
        <v>6468</v>
      </c>
      <c r="V3111">
        <v>563374</v>
      </c>
    </row>
    <row r="3112" spans="19:22">
      <c r="S3112" t="str">
        <f>IF(ISNUMBER(SEARCH(ZAKL_DATA!$B$18,FU!$U3112)),U3112,"")</f>
        <v/>
      </c>
      <c r="T3112" t="str">
        <f t="array" ref="T3112">IFERROR(INDEX($S$3:$S$6255,SMALL(IF(ISNUMBER(SEARCH("",$S$3:$S$6255)),ROW($S$1:$S$6253),""),ROW(S3110))),"")</f>
        <v/>
      </c>
      <c r="U3112" t="s">
        <v>6469</v>
      </c>
      <c r="V3112">
        <v>563382</v>
      </c>
    </row>
    <row r="3113" spans="19:22">
      <c r="S3113" t="str">
        <f>IF(ISNUMBER(SEARCH(ZAKL_DATA!$B$18,FU!$U3113)),U3113,"")</f>
        <v/>
      </c>
      <c r="T3113" t="str">
        <f t="array" ref="T3113">IFERROR(INDEX($S$3:$S$6255,SMALL(IF(ISNUMBER(SEARCH("",$S$3:$S$6255)),ROW($S$1:$S$6253),""),ROW(S3111))),"")</f>
        <v/>
      </c>
      <c r="U3113" t="s">
        <v>6470</v>
      </c>
      <c r="V3113">
        <v>563404</v>
      </c>
    </row>
    <row r="3114" spans="19:22">
      <c r="S3114" t="str">
        <f>IF(ISNUMBER(SEARCH(ZAKL_DATA!$B$18,FU!$U3114)),U3114,"")</f>
        <v/>
      </c>
      <c r="T3114" t="str">
        <f t="array" ref="T3114">IFERROR(INDEX($S$3:$S$6255,SMALL(IF(ISNUMBER(SEARCH("",$S$3:$S$6255)),ROW($S$1:$S$6253),""),ROW(S3112))),"")</f>
        <v/>
      </c>
      <c r="U3114" t="s">
        <v>6471</v>
      </c>
      <c r="V3114">
        <v>563412</v>
      </c>
    </row>
    <row r="3115" spans="19:22">
      <c r="S3115" t="str">
        <f>IF(ISNUMBER(SEARCH(ZAKL_DATA!$B$18,FU!$U3115)),U3115,"")</f>
        <v/>
      </c>
      <c r="T3115" t="str">
        <f t="array" ref="T3115">IFERROR(INDEX($S$3:$S$6255,SMALL(IF(ISNUMBER(SEARCH("",$S$3:$S$6255)),ROW($S$1:$S$6253),""),ROW(S3113))),"")</f>
        <v/>
      </c>
      <c r="U3115" t="s">
        <v>6472</v>
      </c>
      <c r="V3115">
        <v>563439</v>
      </c>
    </row>
    <row r="3116" spans="19:22">
      <c r="S3116" t="str">
        <f>IF(ISNUMBER(SEARCH(ZAKL_DATA!$B$18,FU!$U3116)),U3116,"")</f>
        <v/>
      </c>
      <c r="T3116" t="str">
        <f t="array" ref="T3116">IFERROR(INDEX($S$3:$S$6255,SMALL(IF(ISNUMBER(SEARCH("",$S$3:$S$6255)),ROW($S$1:$S$6253),""),ROW(S3114))),"")</f>
        <v/>
      </c>
      <c r="U3116" t="s">
        <v>6473</v>
      </c>
      <c r="V3116">
        <v>563447</v>
      </c>
    </row>
    <row r="3117" spans="19:22">
      <c r="S3117" t="str">
        <f>IF(ISNUMBER(SEARCH(ZAKL_DATA!$B$18,FU!$U3117)),U3117,"")</f>
        <v/>
      </c>
      <c r="T3117" t="str">
        <f t="array" ref="T3117">IFERROR(INDEX($S$3:$S$6255,SMALL(IF(ISNUMBER(SEARCH("",$S$3:$S$6255)),ROW($S$1:$S$6253),""),ROW(S3115))),"")</f>
        <v/>
      </c>
      <c r="U3117" t="s">
        <v>6474</v>
      </c>
      <c r="V3117">
        <v>563455</v>
      </c>
    </row>
    <row r="3118" spans="19:22">
      <c r="S3118" t="str">
        <f>IF(ISNUMBER(SEARCH(ZAKL_DATA!$B$18,FU!$U3118)),U3118,"")</f>
        <v/>
      </c>
      <c r="T3118" t="str">
        <f t="array" ref="T3118">IFERROR(INDEX($S$3:$S$6255,SMALL(IF(ISNUMBER(SEARCH("",$S$3:$S$6255)),ROW($S$1:$S$6253),""),ROW(S3116))),"")</f>
        <v/>
      </c>
      <c r="U3118" t="s">
        <v>6474</v>
      </c>
      <c r="V3118">
        <v>563463</v>
      </c>
    </row>
    <row r="3119" spans="19:22">
      <c r="S3119" t="str">
        <f>IF(ISNUMBER(SEARCH(ZAKL_DATA!$B$18,FU!$U3119)),U3119,"")</f>
        <v/>
      </c>
      <c r="T3119" t="str">
        <f t="array" ref="T3119">IFERROR(INDEX($S$3:$S$6255,SMALL(IF(ISNUMBER(SEARCH("",$S$3:$S$6255)),ROW($S$1:$S$6253),""),ROW(S3117))),"")</f>
        <v/>
      </c>
      <c r="U3119" t="s">
        <v>6474</v>
      </c>
      <c r="V3119">
        <v>563471</v>
      </c>
    </row>
    <row r="3120" spans="19:22">
      <c r="S3120" t="str">
        <f>IF(ISNUMBER(SEARCH(ZAKL_DATA!$B$18,FU!$U3120)),U3120,"")</f>
        <v/>
      </c>
      <c r="T3120" t="str">
        <f t="array" ref="T3120">IFERROR(INDEX($S$3:$S$6255,SMALL(IF(ISNUMBER(SEARCH("",$S$3:$S$6255)),ROW($S$1:$S$6253),""),ROW(S3118))),"")</f>
        <v/>
      </c>
      <c r="U3120" t="s">
        <v>6475</v>
      </c>
      <c r="V3120">
        <v>563480</v>
      </c>
    </row>
    <row r="3121" spans="19:22">
      <c r="S3121" t="str">
        <f>IF(ISNUMBER(SEARCH(ZAKL_DATA!$B$18,FU!$U3121)),U3121,"")</f>
        <v/>
      </c>
      <c r="T3121" t="str">
        <f t="array" ref="T3121">IFERROR(INDEX($S$3:$S$6255,SMALL(IF(ISNUMBER(SEARCH("",$S$3:$S$6255)),ROW($S$1:$S$6253),""),ROW(S3119))),"")</f>
        <v/>
      </c>
      <c r="U3121" t="s">
        <v>6475</v>
      </c>
      <c r="V3121">
        <v>563498</v>
      </c>
    </row>
    <row r="3122" spans="19:22">
      <c r="S3122" t="str">
        <f>IF(ISNUMBER(SEARCH(ZAKL_DATA!$B$18,FU!$U3122)),U3122,"")</f>
        <v/>
      </c>
      <c r="T3122" t="str">
        <f t="array" ref="T3122">IFERROR(INDEX($S$3:$S$6255,SMALL(IF(ISNUMBER(SEARCH("",$S$3:$S$6255)),ROW($S$1:$S$6253),""),ROW(S3120))),"")</f>
        <v/>
      </c>
      <c r="U3122" t="s">
        <v>6476</v>
      </c>
      <c r="V3122">
        <v>563501</v>
      </c>
    </row>
    <row r="3123" spans="19:22">
      <c r="S3123" t="str">
        <f>IF(ISNUMBER(SEARCH(ZAKL_DATA!$B$18,FU!$U3123)),U3123,"")</f>
        <v/>
      </c>
      <c r="T3123" t="str">
        <f t="array" ref="T3123">IFERROR(INDEX($S$3:$S$6255,SMALL(IF(ISNUMBER(SEARCH("",$S$3:$S$6255)),ROW($S$1:$S$6253),""),ROW(S3121))),"")</f>
        <v/>
      </c>
      <c r="U3123" t="s">
        <v>6477</v>
      </c>
      <c r="V3123">
        <v>563510</v>
      </c>
    </row>
    <row r="3124" spans="19:22">
      <c r="S3124" t="str">
        <f>IF(ISNUMBER(SEARCH(ZAKL_DATA!$B$18,FU!$U3124)),U3124,"")</f>
        <v/>
      </c>
      <c r="T3124" t="str">
        <f t="array" ref="T3124">IFERROR(INDEX($S$3:$S$6255,SMALL(IF(ISNUMBER(SEARCH("",$S$3:$S$6255)),ROW($S$1:$S$6253),""),ROW(S3122))),"")</f>
        <v/>
      </c>
      <c r="U3124" t="s">
        <v>6478</v>
      </c>
      <c r="V3124">
        <v>563528</v>
      </c>
    </row>
    <row r="3125" spans="19:22">
      <c r="S3125" t="str">
        <f>IF(ISNUMBER(SEARCH(ZAKL_DATA!$B$18,FU!$U3125)),U3125,"")</f>
        <v/>
      </c>
      <c r="T3125" t="str">
        <f t="array" ref="T3125">IFERROR(INDEX($S$3:$S$6255,SMALL(IF(ISNUMBER(SEARCH("",$S$3:$S$6255)),ROW($S$1:$S$6253),""),ROW(S3123))),"")</f>
        <v/>
      </c>
      <c r="U3125" t="s">
        <v>6479</v>
      </c>
      <c r="V3125">
        <v>563536</v>
      </c>
    </row>
    <row r="3126" spans="19:22">
      <c r="S3126" t="str">
        <f>IF(ISNUMBER(SEARCH(ZAKL_DATA!$B$18,FU!$U3126)),U3126,"")</f>
        <v/>
      </c>
      <c r="T3126" t="str">
        <f t="array" ref="T3126">IFERROR(INDEX($S$3:$S$6255,SMALL(IF(ISNUMBER(SEARCH("",$S$3:$S$6255)),ROW($S$1:$S$6253),""),ROW(S3124))),"")</f>
        <v/>
      </c>
      <c r="U3126" t="s">
        <v>6480</v>
      </c>
      <c r="V3126">
        <v>563544</v>
      </c>
    </row>
    <row r="3127" spans="19:22">
      <c r="S3127" t="str">
        <f>IF(ISNUMBER(SEARCH(ZAKL_DATA!$B$18,FU!$U3127)),U3127,"")</f>
        <v/>
      </c>
      <c r="T3127" t="str">
        <f t="array" ref="T3127">IFERROR(INDEX($S$3:$S$6255,SMALL(IF(ISNUMBER(SEARCH("",$S$3:$S$6255)),ROW($S$1:$S$6253),""),ROW(S3125))),"")</f>
        <v/>
      </c>
      <c r="U3127" t="s">
        <v>6481</v>
      </c>
      <c r="V3127">
        <v>563552</v>
      </c>
    </row>
    <row r="3128" spans="19:22">
      <c r="S3128" t="str">
        <f>IF(ISNUMBER(SEARCH(ZAKL_DATA!$B$18,FU!$U3128)),U3128,"")</f>
        <v/>
      </c>
      <c r="T3128" t="str">
        <f t="array" ref="T3128">IFERROR(INDEX($S$3:$S$6255,SMALL(IF(ISNUMBER(SEARCH("",$S$3:$S$6255)),ROW($S$1:$S$6253),""),ROW(S3126))),"")</f>
        <v/>
      </c>
      <c r="U3128" t="s">
        <v>6482</v>
      </c>
      <c r="V3128">
        <v>563561</v>
      </c>
    </row>
    <row r="3129" spans="19:22">
      <c r="S3129" t="str">
        <f>IF(ISNUMBER(SEARCH(ZAKL_DATA!$B$18,FU!$U3129)),U3129,"")</f>
        <v/>
      </c>
      <c r="T3129" t="str">
        <f t="array" ref="T3129">IFERROR(INDEX($S$3:$S$6255,SMALL(IF(ISNUMBER(SEARCH("",$S$3:$S$6255)),ROW($S$1:$S$6253),""),ROW(S3127))),"")</f>
        <v/>
      </c>
      <c r="U3129" t="s">
        <v>6483</v>
      </c>
      <c r="V3129">
        <v>563579</v>
      </c>
    </row>
    <row r="3130" spans="19:22">
      <c r="S3130" t="str">
        <f>IF(ISNUMBER(SEARCH(ZAKL_DATA!$B$18,FU!$U3130)),U3130,"")</f>
        <v/>
      </c>
      <c r="T3130" t="str">
        <f t="array" ref="T3130">IFERROR(INDEX($S$3:$S$6255,SMALL(IF(ISNUMBER(SEARCH("",$S$3:$S$6255)),ROW($S$1:$S$6253),""),ROW(S3128))),"")</f>
        <v/>
      </c>
      <c r="U3130" t="s">
        <v>6484</v>
      </c>
      <c r="V3130">
        <v>563587</v>
      </c>
    </row>
    <row r="3131" spans="19:22">
      <c r="S3131" t="str">
        <f>IF(ISNUMBER(SEARCH(ZAKL_DATA!$B$18,FU!$U3131)),U3131,"")</f>
        <v/>
      </c>
      <c r="T3131" t="str">
        <f t="array" ref="T3131">IFERROR(INDEX($S$3:$S$6255,SMALL(IF(ISNUMBER(SEARCH("",$S$3:$S$6255)),ROW($S$1:$S$6253),""),ROW(S3129))),"")</f>
        <v/>
      </c>
      <c r="U3131" t="s">
        <v>6485</v>
      </c>
      <c r="V3131">
        <v>563595</v>
      </c>
    </row>
    <row r="3132" spans="19:22">
      <c r="S3132" t="str">
        <f>IF(ISNUMBER(SEARCH(ZAKL_DATA!$B$18,FU!$U3132)),U3132,"")</f>
        <v/>
      </c>
      <c r="T3132" t="str">
        <f t="array" ref="T3132">IFERROR(INDEX($S$3:$S$6255,SMALL(IF(ISNUMBER(SEARCH("",$S$3:$S$6255)),ROW($S$1:$S$6253),""),ROW(S3130))),"")</f>
        <v/>
      </c>
      <c r="U3132" t="s">
        <v>6486</v>
      </c>
      <c r="V3132">
        <v>563609</v>
      </c>
    </row>
    <row r="3133" spans="19:22">
      <c r="S3133" t="str">
        <f>IF(ISNUMBER(SEARCH(ZAKL_DATA!$B$18,FU!$U3133)),U3133,"")</f>
        <v/>
      </c>
      <c r="T3133" t="str">
        <f t="array" ref="T3133">IFERROR(INDEX($S$3:$S$6255,SMALL(IF(ISNUMBER(SEARCH("",$S$3:$S$6255)),ROW($S$1:$S$6253),""),ROW(S3131))),"")</f>
        <v/>
      </c>
      <c r="U3133" t="s">
        <v>6487</v>
      </c>
      <c r="V3133">
        <v>563617</v>
      </c>
    </row>
    <row r="3134" spans="19:22">
      <c r="S3134" t="str">
        <f>IF(ISNUMBER(SEARCH(ZAKL_DATA!$B$18,FU!$U3134)),U3134,"")</f>
        <v/>
      </c>
      <c r="T3134" t="str">
        <f t="array" ref="T3134">IFERROR(INDEX($S$3:$S$6255,SMALL(IF(ISNUMBER(SEARCH("",$S$3:$S$6255)),ROW($S$1:$S$6253),""),ROW(S3132))),"")</f>
        <v/>
      </c>
      <c r="U3134" t="s">
        <v>6488</v>
      </c>
      <c r="V3134">
        <v>563625</v>
      </c>
    </row>
    <row r="3135" spans="19:22">
      <c r="S3135" t="str">
        <f>IF(ISNUMBER(SEARCH(ZAKL_DATA!$B$18,FU!$U3135)),U3135,"")</f>
        <v/>
      </c>
      <c r="T3135" t="str">
        <f t="array" ref="T3135">IFERROR(INDEX($S$3:$S$6255,SMALL(IF(ISNUMBER(SEARCH("",$S$3:$S$6255)),ROW($S$1:$S$6253),""),ROW(S3133))),"")</f>
        <v/>
      </c>
      <c r="U3135" t="s">
        <v>6489</v>
      </c>
      <c r="V3135">
        <v>563633</v>
      </c>
    </row>
    <row r="3136" spans="19:22">
      <c r="S3136" t="str">
        <f>IF(ISNUMBER(SEARCH(ZAKL_DATA!$B$18,FU!$U3136)),U3136,"")</f>
        <v/>
      </c>
      <c r="T3136" t="str">
        <f t="array" ref="T3136">IFERROR(INDEX($S$3:$S$6255,SMALL(IF(ISNUMBER(SEARCH("",$S$3:$S$6255)),ROW($S$1:$S$6253),""),ROW(S3134))),"")</f>
        <v/>
      </c>
      <c r="U3136" t="s">
        <v>6490</v>
      </c>
      <c r="V3136">
        <v>563641</v>
      </c>
    </row>
    <row r="3137" spans="19:22">
      <c r="S3137" t="str">
        <f>IF(ISNUMBER(SEARCH(ZAKL_DATA!$B$18,FU!$U3137)),U3137,"")</f>
        <v/>
      </c>
      <c r="T3137" t="str">
        <f t="array" ref="T3137">IFERROR(INDEX($S$3:$S$6255,SMALL(IF(ISNUMBER(SEARCH("",$S$3:$S$6255)),ROW($S$1:$S$6253),""),ROW(S3135))),"")</f>
        <v/>
      </c>
      <c r="U3137" t="s">
        <v>6490</v>
      </c>
      <c r="V3137">
        <v>563650</v>
      </c>
    </row>
    <row r="3138" spans="19:22">
      <c r="S3138" t="str">
        <f>IF(ISNUMBER(SEARCH(ZAKL_DATA!$B$18,FU!$U3138)),U3138,"")</f>
        <v/>
      </c>
      <c r="T3138" t="str">
        <f t="array" ref="T3138">IFERROR(INDEX($S$3:$S$6255,SMALL(IF(ISNUMBER(SEARCH("",$S$3:$S$6255)),ROW($S$1:$S$6253),""),ROW(S3136))),"")</f>
        <v/>
      </c>
      <c r="U3138" t="s">
        <v>6491</v>
      </c>
      <c r="V3138">
        <v>563668</v>
      </c>
    </row>
    <row r="3139" spans="19:22">
      <c r="S3139" t="str">
        <f>IF(ISNUMBER(SEARCH(ZAKL_DATA!$B$18,FU!$U3139)),U3139,"")</f>
        <v/>
      </c>
      <c r="T3139" t="str">
        <f t="array" ref="T3139">IFERROR(INDEX($S$3:$S$6255,SMALL(IF(ISNUMBER(SEARCH("",$S$3:$S$6255)),ROW($S$1:$S$6253),""),ROW(S3137))),"")</f>
        <v/>
      </c>
      <c r="U3139" t="s">
        <v>6492</v>
      </c>
      <c r="V3139">
        <v>563676</v>
      </c>
    </row>
    <row r="3140" spans="19:22">
      <c r="S3140" t="str">
        <f>IF(ISNUMBER(SEARCH(ZAKL_DATA!$B$18,FU!$U3140)),U3140,"")</f>
        <v/>
      </c>
      <c r="T3140" t="str">
        <f t="array" ref="T3140">IFERROR(INDEX($S$3:$S$6255,SMALL(IF(ISNUMBER(SEARCH("",$S$3:$S$6255)),ROW($S$1:$S$6253),""),ROW(S3138))),"")</f>
        <v/>
      </c>
      <c r="U3140" t="s">
        <v>6493</v>
      </c>
      <c r="V3140">
        <v>563684</v>
      </c>
    </row>
    <row r="3141" spans="19:22">
      <c r="S3141" t="str">
        <f>IF(ISNUMBER(SEARCH(ZAKL_DATA!$B$18,FU!$U3141)),U3141,"")</f>
        <v/>
      </c>
      <c r="T3141" t="str">
        <f t="array" ref="T3141">IFERROR(INDEX($S$3:$S$6255,SMALL(IF(ISNUMBER(SEARCH("",$S$3:$S$6255)),ROW($S$1:$S$6253),""),ROW(S3139))),"")</f>
        <v/>
      </c>
      <c r="U3141" t="s">
        <v>6494</v>
      </c>
      <c r="V3141">
        <v>563692</v>
      </c>
    </row>
    <row r="3142" spans="19:22">
      <c r="S3142" t="str">
        <f>IF(ISNUMBER(SEARCH(ZAKL_DATA!$B$18,FU!$U3142)),U3142,"")</f>
        <v/>
      </c>
      <c r="T3142" t="str">
        <f t="array" ref="T3142">IFERROR(INDEX($S$3:$S$6255,SMALL(IF(ISNUMBER(SEARCH("",$S$3:$S$6255)),ROW($S$1:$S$6253),""),ROW(S3140))),"")</f>
        <v/>
      </c>
      <c r="U3142" t="s">
        <v>6495</v>
      </c>
      <c r="V3142">
        <v>563706</v>
      </c>
    </row>
    <row r="3143" spans="19:22">
      <c r="S3143" t="str">
        <f>IF(ISNUMBER(SEARCH(ZAKL_DATA!$B$18,FU!$U3143)),U3143,"")</f>
        <v/>
      </c>
      <c r="T3143" t="str">
        <f t="array" ref="T3143">IFERROR(INDEX($S$3:$S$6255,SMALL(IF(ISNUMBER(SEARCH("",$S$3:$S$6255)),ROW($S$1:$S$6253),""),ROW(S3141))),"")</f>
        <v/>
      </c>
      <c r="U3143" t="s">
        <v>6496</v>
      </c>
      <c r="V3143">
        <v>563714</v>
      </c>
    </row>
    <row r="3144" spans="19:22">
      <c r="S3144" t="str">
        <f>IF(ISNUMBER(SEARCH(ZAKL_DATA!$B$18,FU!$U3144)),U3144,"")</f>
        <v/>
      </c>
      <c r="T3144" t="str">
        <f t="array" ref="T3144">IFERROR(INDEX($S$3:$S$6255,SMALL(IF(ISNUMBER(SEARCH("",$S$3:$S$6255)),ROW($S$1:$S$6253),""),ROW(S3142))),"")</f>
        <v/>
      </c>
      <c r="U3144" t="s">
        <v>6497</v>
      </c>
      <c r="V3144">
        <v>563722</v>
      </c>
    </row>
    <row r="3145" spans="19:22">
      <c r="S3145" t="str">
        <f>IF(ISNUMBER(SEARCH(ZAKL_DATA!$B$18,FU!$U3145)),U3145,"")</f>
        <v/>
      </c>
      <c r="T3145" t="str">
        <f t="array" ref="T3145">IFERROR(INDEX($S$3:$S$6255,SMALL(IF(ISNUMBER(SEARCH("",$S$3:$S$6255)),ROW($S$1:$S$6253),""),ROW(S3143))),"")</f>
        <v/>
      </c>
      <c r="U3145" t="s">
        <v>6498</v>
      </c>
      <c r="V3145">
        <v>563731</v>
      </c>
    </row>
    <row r="3146" spans="19:22">
      <c r="S3146" t="str">
        <f>IF(ISNUMBER(SEARCH(ZAKL_DATA!$B$18,FU!$U3146)),U3146,"")</f>
        <v/>
      </c>
      <c r="T3146" t="str">
        <f t="array" ref="T3146">IFERROR(INDEX($S$3:$S$6255,SMALL(IF(ISNUMBER(SEARCH("",$S$3:$S$6255)),ROW($S$1:$S$6253),""),ROW(S3144))),"")</f>
        <v/>
      </c>
      <c r="U3146" t="s">
        <v>6499</v>
      </c>
      <c r="V3146">
        <v>563749</v>
      </c>
    </row>
    <row r="3147" spans="19:22">
      <c r="S3147" t="str">
        <f>IF(ISNUMBER(SEARCH(ZAKL_DATA!$B$18,FU!$U3147)),U3147,"")</f>
        <v/>
      </c>
      <c r="T3147" t="str">
        <f t="array" ref="T3147">IFERROR(INDEX($S$3:$S$6255,SMALL(IF(ISNUMBER(SEARCH("",$S$3:$S$6255)),ROW($S$1:$S$6253),""),ROW(S3145))),"")</f>
        <v/>
      </c>
      <c r="U3147" t="s">
        <v>6500</v>
      </c>
      <c r="V3147">
        <v>563757</v>
      </c>
    </row>
    <row r="3148" spans="19:22">
      <c r="S3148" t="str">
        <f>IF(ISNUMBER(SEARCH(ZAKL_DATA!$B$18,FU!$U3148)),U3148,"")</f>
        <v/>
      </c>
      <c r="T3148" t="str">
        <f t="array" ref="T3148">IFERROR(INDEX($S$3:$S$6255,SMALL(IF(ISNUMBER(SEARCH("",$S$3:$S$6255)),ROW($S$1:$S$6253),""),ROW(S3146))),"")</f>
        <v/>
      </c>
      <c r="U3148" t="s">
        <v>6501</v>
      </c>
      <c r="V3148">
        <v>563765</v>
      </c>
    </row>
    <row r="3149" spans="19:22">
      <c r="S3149" t="str">
        <f>IF(ISNUMBER(SEARCH(ZAKL_DATA!$B$18,FU!$U3149)),U3149,"")</f>
        <v/>
      </c>
      <c r="T3149" t="str">
        <f t="array" ref="T3149">IFERROR(INDEX($S$3:$S$6255,SMALL(IF(ISNUMBER(SEARCH("",$S$3:$S$6255)),ROW($S$1:$S$6253),""),ROW(S3147))),"")</f>
        <v/>
      </c>
      <c r="U3149" t="s">
        <v>6502</v>
      </c>
      <c r="V3149">
        <v>563773</v>
      </c>
    </row>
    <row r="3150" spans="19:22">
      <c r="S3150" t="str">
        <f>IF(ISNUMBER(SEARCH(ZAKL_DATA!$B$18,FU!$U3150)),U3150,"")</f>
        <v/>
      </c>
      <c r="T3150" t="str">
        <f t="array" ref="T3150">IFERROR(INDEX($S$3:$S$6255,SMALL(IF(ISNUMBER(SEARCH("",$S$3:$S$6255)),ROW($S$1:$S$6253),""),ROW(S3148))),"")</f>
        <v/>
      </c>
      <c r="U3150" t="s">
        <v>6503</v>
      </c>
      <c r="V3150">
        <v>563781</v>
      </c>
    </row>
    <row r="3151" spans="19:22">
      <c r="S3151" t="str">
        <f>IF(ISNUMBER(SEARCH(ZAKL_DATA!$B$18,FU!$U3151)),U3151,"")</f>
        <v/>
      </c>
      <c r="T3151" t="str">
        <f t="array" ref="T3151">IFERROR(INDEX($S$3:$S$6255,SMALL(IF(ISNUMBER(SEARCH("",$S$3:$S$6255)),ROW($S$1:$S$6253),""),ROW(S3149))),"")</f>
        <v/>
      </c>
      <c r="U3151" t="s">
        <v>6504</v>
      </c>
      <c r="V3151">
        <v>563790</v>
      </c>
    </row>
    <row r="3152" spans="19:22">
      <c r="S3152" t="str">
        <f>IF(ISNUMBER(SEARCH(ZAKL_DATA!$B$18,FU!$U3152)),U3152,"")</f>
        <v/>
      </c>
      <c r="T3152" t="str">
        <f t="array" ref="T3152">IFERROR(INDEX($S$3:$S$6255,SMALL(IF(ISNUMBER(SEARCH("",$S$3:$S$6255)),ROW($S$1:$S$6253),""),ROW(S3150))),"")</f>
        <v/>
      </c>
      <c r="U3152" t="s">
        <v>6505</v>
      </c>
      <c r="V3152">
        <v>563803</v>
      </c>
    </row>
    <row r="3153" spans="19:22">
      <c r="S3153" t="str">
        <f>IF(ISNUMBER(SEARCH(ZAKL_DATA!$B$18,FU!$U3153)),U3153,"")</f>
        <v/>
      </c>
      <c r="T3153" t="str">
        <f t="array" ref="T3153">IFERROR(INDEX($S$3:$S$6255,SMALL(IF(ISNUMBER(SEARCH("",$S$3:$S$6255)),ROW($S$1:$S$6253),""),ROW(S3151))),"")</f>
        <v/>
      </c>
      <c r="U3153" t="s">
        <v>6506</v>
      </c>
      <c r="V3153">
        <v>563811</v>
      </c>
    </row>
    <row r="3154" spans="19:22">
      <c r="S3154" t="str">
        <f>IF(ISNUMBER(SEARCH(ZAKL_DATA!$B$18,FU!$U3154)),U3154,"")</f>
        <v/>
      </c>
      <c r="T3154" t="str">
        <f t="array" ref="T3154">IFERROR(INDEX($S$3:$S$6255,SMALL(IF(ISNUMBER(SEARCH("",$S$3:$S$6255)),ROW($S$1:$S$6253),""),ROW(S3152))),"")</f>
        <v/>
      </c>
      <c r="U3154" t="s">
        <v>6506</v>
      </c>
      <c r="V3154">
        <v>563820</v>
      </c>
    </row>
    <row r="3155" spans="19:22">
      <c r="S3155" t="str">
        <f>IF(ISNUMBER(SEARCH(ZAKL_DATA!$B$18,FU!$U3155)),U3155,"")</f>
        <v/>
      </c>
      <c r="T3155" t="str">
        <f t="array" ref="T3155">IFERROR(INDEX($S$3:$S$6255,SMALL(IF(ISNUMBER(SEARCH("",$S$3:$S$6255)),ROW($S$1:$S$6253),""),ROW(S3153))),"")</f>
        <v/>
      </c>
      <c r="U3155" t="s">
        <v>6506</v>
      </c>
      <c r="V3155">
        <v>563838</v>
      </c>
    </row>
    <row r="3156" spans="19:22">
      <c r="S3156" t="str">
        <f>IF(ISNUMBER(SEARCH(ZAKL_DATA!$B$18,FU!$U3156)),U3156,"")</f>
        <v/>
      </c>
      <c r="T3156" t="str">
        <f t="array" ref="T3156">IFERROR(INDEX($S$3:$S$6255,SMALL(IF(ISNUMBER(SEARCH("",$S$3:$S$6255)),ROW($S$1:$S$6253),""),ROW(S3154))),"")</f>
        <v/>
      </c>
      <c r="U3156" t="s">
        <v>6506</v>
      </c>
      <c r="V3156">
        <v>563846</v>
      </c>
    </row>
    <row r="3157" spans="19:22">
      <c r="S3157" t="str">
        <f>IF(ISNUMBER(SEARCH(ZAKL_DATA!$B$18,FU!$U3157)),U3157,"")</f>
        <v/>
      </c>
      <c r="T3157" t="str">
        <f t="array" ref="T3157">IFERROR(INDEX($S$3:$S$6255,SMALL(IF(ISNUMBER(SEARCH("",$S$3:$S$6255)),ROW($S$1:$S$6253),""),ROW(S3155))),"")</f>
        <v/>
      </c>
      <c r="U3157" t="s">
        <v>6507</v>
      </c>
      <c r="V3157">
        <v>563854</v>
      </c>
    </row>
    <row r="3158" spans="19:22">
      <c r="S3158" t="str">
        <f>IF(ISNUMBER(SEARCH(ZAKL_DATA!$B$18,FU!$U3158)),U3158,"")</f>
        <v/>
      </c>
      <c r="T3158" t="str">
        <f t="array" ref="T3158">IFERROR(INDEX($S$3:$S$6255,SMALL(IF(ISNUMBER(SEARCH("",$S$3:$S$6255)),ROW($S$1:$S$6253),""),ROW(S3156))),"")</f>
        <v/>
      </c>
      <c r="U3158" t="s">
        <v>6507</v>
      </c>
      <c r="V3158">
        <v>563862</v>
      </c>
    </row>
    <row r="3159" spans="19:22">
      <c r="S3159" t="str">
        <f>IF(ISNUMBER(SEARCH(ZAKL_DATA!$B$18,FU!$U3159)),U3159,"")</f>
        <v/>
      </c>
      <c r="T3159" t="str">
        <f t="array" ref="T3159">IFERROR(INDEX($S$3:$S$6255,SMALL(IF(ISNUMBER(SEARCH("",$S$3:$S$6255)),ROW($S$1:$S$6253),""),ROW(S3157))),"")</f>
        <v/>
      </c>
      <c r="U3159" t="s">
        <v>6507</v>
      </c>
      <c r="V3159">
        <v>563871</v>
      </c>
    </row>
    <row r="3160" spans="19:22">
      <c r="S3160" t="str">
        <f>IF(ISNUMBER(SEARCH(ZAKL_DATA!$B$18,FU!$U3160)),U3160,"")</f>
        <v/>
      </c>
      <c r="T3160" t="str">
        <f t="array" ref="T3160">IFERROR(INDEX($S$3:$S$6255,SMALL(IF(ISNUMBER(SEARCH("",$S$3:$S$6255)),ROW($S$1:$S$6253),""),ROW(S3158))),"")</f>
        <v/>
      </c>
      <c r="U3160" t="s">
        <v>6508</v>
      </c>
      <c r="V3160">
        <v>563889</v>
      </c>
    </row>
    <row r="3161" spans="19:22">
      <c r="S3161" t="str">
        <f>IF(ISNUMBER(SEARCH(ZAKL_DATA!$B$18,FU!$U3161)),U3161,"")</f>
        <v/>
      </c>
      <c r="T3161" t="str">
        <f t="array" ref="T3161">IFERROR(INDEX($S$3:$S$6255,SMALL(IF(ISNUMBER(SEARCH("",$S$3:$S$6255)),ROW($S$1:$S$6253),""),ROW(S3159))),"")</f>
        <v/>
      </c>
      <c r="U3161" t="s">
        <v>6509</v>
      </c>
      <c r="V3161">
        <v>563897</v>
      </c>
    </row>
    <row r="3162" spans="19:22">
      <c r="S3162" t="str">
        <f>IF(ISNUMBER(SEARCH(ZAKL_DATA!$B$18,FU!$U3162)),U3162,"")</f>
        <v/>
      </c>
      <c r="T3162" t="str">
        <f t="array" ref="T3162">IFERROR(INDEX($S$3:$S$6255,SMALL(IF(ISNUMBER(SEARCH("",$S$3:$S$6255)),ROW($S$1:$S$6253),""),ROW(S3160))),"")</f>
        <v/>
      </c>
      <c r="U3162" t="s">
        <v>6510</v>
      </c>
      <c r="V3162">
        <v>563901</v>
      </c>
    </row>
    <row r="3163" spans="19:22">
      <c r="S3163" t="str">
        <f>IF(ISNUMBER(SEARCH(ZAKL_DATA!$B$18,FU!$U3163)),U3163,"")</f>
        <v/>
      </c>
      <c r="T3163" t="str">
        <f t="array" ref="T3163">IFERROR(INDEX($S$3:$S$6255,SMALL(IF(ISNUMBER(SEARCH("",$S$3:$S$6255)),ROW($S$1:$S$6253),""),ROW(S3161))),"")</f>
        <v/>
      </c>
      <c r="U3163" t="s">
        <v>6511</v>
      </c>
      <c r="V3163">
        <v>563919</v>
      </c>
    </row>
    <row r="3164" spans="19:22">
      <c r="S3164" t="str">
        <f>IF(ISNUMBER(SEARCH(ZAKL_DATA!$B$18,FU!$U3164)),U3164,"")</f>
        <v/>
      </c>
      <c r="T3164" t="str">
        <f t="array" ref="T3164">IFERROR(INDEX($S$3:$S$6255,SMALL(IF(ISNUMBER(SEARCH("",$S$3:$S$6255)),ROW($S$1:$S$6253),""),ROW(S3162))),"")</f>
        <v/>
      </c>
      <c r="U3164" t="s">
        <v>6512</v>
      </c>
      <c r="V3164">
        <v>563927</v>
      </c>
    </row>
    <row r="3165" spans="19:22">
      <c r="S3165" t="str">
        <f>IF(ISNUMBER(SEARCH(ZAKL_DATA!$B$18,FU!$U3165)),U3165,"")</f>
        <v/>
      </c>
      <c r="T3165" t="str">
        <f t="array" ref="T3165">IFERROR(INDEX($S$3:$S$6255,SMALL(IF(ISNUMBER(SEARCH("",$S$3:$S$6255)),ROW($S$1:$S$6253),""),ROW(S3163))),"")</f>
        <v/>
      </c>
      <c r="U3165" t="s">
        <v>6513</v>
      </c>
      <c r="V3165">
        <v>563935</v>
      </c>
    </row>
    <row r="3166" spans="19:22">
      <c r="S3166" t="str">
        <f>IF(ISNUMBER(SEARCH(ZAKL_DATA!$B$18,FU!$U3166)),U3166,"")</f>
        <v/>
      </c>
      <c r="T3166" t="str">
        <f t="array" ref="T3166">IFERROR(INDEX($S$3:$S$6255,SMALL(IF(ISNUMBER(SEARCH("",$S$3:$S$6255)),ROW($S$1:$S$6253),""),ROW(S3164))),"")</f>
        <v/>
      </c>
      <c r="U3166" t="s">
        <v>6514</v>
      </c>
      <c r="V3166">
        <v>563943</v>
      </c>
    </row>
    <row r="3167" spans="19:22">
      <c r="S3167" t="str">
        <f>IF(ISNUMBER(SEARCH(ZAKL_DATA!$B$18,FU!$U3167)),U3167,"")</f>
        <v/>
      </c>
      <c r="T3167" t="str">
        <f t="array" ref="T3167">IFERROR(INDEX($S$3:$S$6255,SMALL(IF(ISNUMBER(SEARCH("",$S$3:$S$6255)),ROW($S$1:$S$6253),""),ROW(S3165))),"")</f>
        <v/>
      </c>
      <c r="U3167" t="s">
        <v>6515</v>
      </c>
      <c r="V3167">
        <v>563951</v>
      </c>
    </row>
    <row r="3168" spans="19:22">
      <c r="S3168" t="str">
        <f>IF(ISNUMBER(SEARCH(ZAKL_DATA!$B$18,FU!$U3168)),U3168,"")</f>
        <v/>
      </c>
      <c r="T3168" t="str">
        <f t="array" ref="T3168">IFERROR(INDEX($S$3:$S$6255,SMALL(IF(ISNUMBER(SEARCH("",$S$3:$S$6255)),ROW($S$1:$S$6253),""),ROW(S3166))),"")</f>
        <v/>
      </c>
      <c r="U3168" t="s">
        <v>6516</v>
      </c>
      <c r="V3168">
        <v>563960</v>
      </c>
    </row>
    <row r="3169" spans="19:22">
      <c r="S3169" t="str">
        <f>IF(ISNUMBER(SEARCH(ZAKL_DATA!$B$18,FU!$U3169)),U3169,"")</f>
        <v/>
      </c>
      <c r="T3169" t="str">
        <f t="array" ref="T3169">IFERROR(INDEX($S$3:$S$6255,SMALL(IF(ISNUMBER(SEARCH("",$S$3:$S$6255)),ROW($S$1:$S$6253),""),ROW(S3167))),"")</f>
        <v/>
      </c>
      <c r="U3169" t="s">
        <v>6517</v>
      </c>
      <c r="V3169">
        <v>563978</v>
      </c>
    </row>
    <row r="3170" spans="19:22">
      <c r="S3170" t="str">
        <f>IF(ISNUMBER(SEARCH(ZAKL_DATA!$B$18,FU!$U3170)),U3170,"")</f>
        <v/>
      </c>
      <c r="T3170" t="str">
        <f t="array" ref="T3170">IFERROR(INDEX($S$3:$S$6255,SMALL(IF(ISNUMBER(SEARCH("",$S$3:$S$6255)),ROW($S$1:$S$6253),""),ROW(S3168))),"")</f>
        <v/>
      </c>
      <c r="U3170" t="s">
        <v>6518</v>
      </c>
      <c r="V3170">
        <v>563986</v>
      </c>
    </row>
    <row r="3171" spans="19:22">
      <c r="S3171" t="str">
        <f>IF(ISNUMBER(SEARCH(ZAKL_DATA!$B$18,FU!$U3171)),U3171,"")</f>
        <v/>
      </c>
      <c r="T3171" t="str">
        <f t="array" ref="T3171">IFERROR(INDEX($S$3:$S$6255,SMALL(IF(ISNUMBER(SEARCH("",$S$3:$S$6255)),ROW($S$1:$S$6253),""),ROW(S3169))),"")</f>
        <v/>
      </c>
      <c r="U3171" t="s">
        <v>6519</v>
      </c>
      <c r="V3171">
        <v>563994</v>
      </c>
    </row>
    <row r="3172" spans="19:22">
      <c r="S3172" t="str">
        <f>IF(ISNUMBER(SEARCH(ZAKL_DATA!$B$18,FU!$U3172)),U3172,"")</f>
        <v/>
      </c>
      <c r="T3172" t="str">
        <f t="array" ref="T3172">IFERROR(INDEX($S$3:$S$6255,SMALL(IF(ISNUMBER(SEARCH("",$S$3:$S$6255)),ROW($S$1:$S$6253),""),ROW(S3170))),"")</f>
        <v/>
      </c>
      <c r="U3172" t="s">
        <v>6520</v>
      </c>
      <c r="V3172">
        <v>564028</v>
      </c>
    </row>
    <row r="3173" spans="19:22">
      <c r="S3173" t="str">
        <f>IF(ISNUMBER(SEARCH(ZAKL_DATA!$B$18,FU!$U3173)),U3173,"")</f>
        <v/>
      </c>
      <c r="T3173" t="str">
        <f t="array" ref="T3173">IFERROR(INDEX($S$3:$S$6255,SMALL(IF(ISNUMBER(SEARCH("",$S$3:$S$6255)),ROW($S$1:$S$6253),""),ROW(S3171))),"")</f>
        <v/>
      </c>
      <c r="U3173" t="s">
        <v>6521</v>
      </c>
      <c r="V3173">
        <v>564036</v>
      </c>
    </row>
    <row r="3174" spans="19:22">
      <c r="S3174" t="str">
        <f>IF(ISNUMBER(SEARCH(ZAKL_DATA!$B$18,FU!$U3174)),U3174,"")</f>
        <v/>
      </c>
      <c r="T3174" t="str">
        <f t="array" ref="T3174">IFERROR(INDEX($S$3:$S$6255,SMALL(IF(ISNUMBER(SEARCH("",$S$3:$S$6255)),ROW($S$1:$S$6253),""),ROW(S3172))),"")</f>
        <v/>
      </c>
      <c r="U3174" t="s">
        <v>6522</v>
      </c>
      <c r="V3174">
        <v>564044</v>
      </c>
    </row>
    <row r="3175" spans="19:22">
      <c r="S3175" t="str">
        <f>IF(ISNUMBER(SEARCH(ZAKL_DATA!$B$18,FU!$U3175)),U3175,"")</f>
        <v/>
      </c>
      <c r="T3175" t="str">
        <f t="array" ref="T3175">IFERROR(INDEX($S$3:$S$6255,SMALL(IF(ISNUMBER(SEARCH("",$S$3:$S$6255)),ROW($S$1:$S$6253),""),ROW(S3173))),"")</f>
        <v/>
      </c>
      <c r="U3175" t="s">
        <v>6523</v>
      </c>
      <c r="V3175">
        <v>564052</v>
      </c>
    </row>
    <row r="3176" spans="19:22">
      <c r="S3176" t="str">
        <f>IF(ISNUMBER(SEARCH(ZAKL_DATA!$B$18,FU!$U3176)),U3176,"")</f>
        <v/>
      </c>
      <c r="T3176" t="str">
        <f t="array" ref="T3176">IFERROR(INDEX($S$3:$S$6255,SMALL(IF(ISNUMBER(SEARCH("",$S$3:$S$6255)),ROW($S$1:$S$6253),""),ROW(S3174))),"")</f>
        <v/>
      </c>
      <c r="U3176" t="s">
        <v>6524</v>
      </c>
      <c r="V3176">
        <v>564061</v>
      </c>
    </row>
    <row r="3177" spans="19:22">
      <c r="S3177" t="str">
        <f>IF(ISNUMBER(SEARCH(ZAKL_DATA!$B$18,FU!$U3177)),U3177,"")</f>
        <v/>
      </c>
      <c r="T3177" t="str">
        <f t="array" ref="T3177">IFERROR(INDEX($S$3:$S$6255,SMALL(IF(ISNUMBER(SEARCH("",$S$3:$S$6255)),ROW($S$1:$S$6253),""),ROW(S3175))),"")</f>
        <v/>
      </c>
      <c r="U3177" t="s">
        <v>6525</v>
      </c>
      <c r="V3177">
        <v>564079</v>
      </c>
    </row>
    <row r="3178" spans="19:22">
      <c r="S3178" t="str">
        <f>IF(ISNUMBER(SEARCH(ZAKL_DATA!$B$18,FU!$U3178)),U3178,"")</f>
        <v/>
      </c>
      <c r="T3178" t="str">
        <f t="array" ref="T3178">IFERROR(INDEX($S$3:$S$6255,SMALL(IF(ISNUMBER(SEARCH("",$S$3:$S$6255)),ROW($S$1:$S$6253),""),ROW(S3176))),"")</f>
        <v/>
      </c>
      <c r="U3178" t="s">
        <v>6526</v>
      </c>
      <c r="V3178">
        <v>564087</v>
      </c>
    </row>
    <row r="3179" spans="19:22">
      <c r="S3179" t="str">
        <f>IF(ISNUMBER(SEARCH(ZAKL_DATA!$B$18,FU!$U3179)),U3179,"")</f>
        <v/>
      </c>
      <c r="T3179" t="str">
        <f t="array" ref="T3179">IFERROR(INDEX($S$3:$S$6255,SMALL(IF(ISNUMBER(SEARCH("",$S$3:$S$6255)),ROW($S$1:$S$6253),""),ROW(S3177))),"")</f>
        <v/>
      </c>
      <c r="U3179" t="s">
        <v>6527</v>
      </c>
      <c r="V3179">
        <v>564095</v>
      </c>
    </row>
    <row r="3180" spans="19:22">
      <c r="S3180" t="str">
        <f>IF(ISNUMBER(SEARCH(ZAKL_DATA!$B$18,FU!$U3180)),U3180,"")</f>
        <v/>
      </c>
      <c r="T3180" t="str">
        <f t="array" ref="T3180">IFERROR(INDEX($S$3:$S$6255,SMALL(IF(ISNUMBER(SEARCH("",$S$3:$S$6255)),ROW($S$1:$S$6253),""),ROW(S3178))),"")</f>
        <v/>
      </c>
      <c r="U3180" t="s">
        <v>6528</v>
      </c>
      <c r="V3180">
        <v>564109</v>
      </c>
    </row>
    <row r="3181" spans="19:22">
      <c r="S3181" t="str">
        <f>IF(ISNUMBER(SEARCH(ZAKL_DATA!$B$18,FU!$U3181)),U3181,"")</f>
        <v/>
      </c>
      <c r="T3181" t="str">
        <f t="array" ref="T3181">IFERROR(INDEX($S$3:$S$6255,SMALL(IF(ISNUMBER(SEARCH("",$S$3:$S$6255)),ROW($S$1:$S$6253),""),ROW(S3179))),"")</f>
        <v/>
      </c>
      <c r="U3181" t="s">
        <v>6529</v>
      </c>
      <c r="V3181">
        <v>564117</v>
      </c>
    </row>
    <row r="3182" spans="19:22">
      <c r="S3182" t="str">
        <f>IF(ISNUMBER(SEARCH(ZAKL_DATA!$B$18,FU!$U3182)),U3182,"")</f>
        <v/>
      </c>
      <c r="T3182" t="str">
        <f t="array" ref="T3182">IFERROR(INDEX($S$3:$S$6255,SMALL(IF(ISNUMBER(SEARCH("",$S$3:$S$6255)),ROW($S$1:$S$6253),""),ROW(S3180))),"")</f>
        <v/>
      </c>
      <c r="U3182" t="s">
        <v>6530</v>
      </c>
      <c r="V3182">
        <v>564125</v>
      </c>
    </row>
    <row r="3183" spans="19:22">
      <c r="S3183" t="str">
        <f>IF(ISNUMBER(SEARCH(ZAKL_DATA!$B$18,FU!$U3183)),U3183,"")</f>
        <v/>
      </c>
      <c r="T3183" t="str">
        <f t="array" ref="T3183">IFERROR(INDEX($S$3:$S$6255,SMALL(IF(ISNUMBER(SEARCH("",$S$3:$S$6255)),ROW($S$1:$S$6253),""),ROW(S3181))),"")</f>
        <v/>
      </c>
      <c r="U3183" t="s">
        <v>6531</v>
      </c>
      <c r="V3183">
        <v>564133</v>
      </c>
    </row>
    <row r="3184" spans="19:22">
      <c r="S3184" t="str">
        <f>IF(ISNUMBER(SEARCH(ZAKL_DATA!$B$18,FU!$U3184)),U3184,"")</f>
        <v/>
      </c>
      <c r="T3184" t="str">
        <f t="array" ref="T3184">IFERROR(INDEX($S$3:$S$6255,SMALL(IF(ISNUMBER(SEARCH("",$S$3:$S$6255)),ROW($S$1:$S$6253),""),ROW(S3182))),"")</f>
        <v/>
      </c>
      <c r="U3184" t="s">
        <v>6532</v>
      </c>
      <c r="V3184">
        <v>564141</v>
      </c>
    </row>
    <row r="3185" spans="19:22">
      <c r="S3185" t="str">
        <f>IF(ISNUMBER(SEARCH(ZAKL_DATA!$B$18,FU!$U3185)),U3185,"")</f>
        <v/>
      </c>
      <c r="T3185" t="str">
        <f t="array" ref="T3185">IFERROR(INDEX($S$3:$S$6255,SMALL(IF(ISNUMBER(SEARCH("",$S$3:$S$6255)),ROW($S$1:$S$6253),""),ROW(S3183))),"")</f>
        <v/>
      </c>
      <c r="U3185" t="s">
        <v>6532</v>
      </c>
      <c r="V3185">
        <v>564150</v>
      </c>
    </row>
    <row r="3186" spans="19:22">
      <c r="S3186" t="str">
        <f>IF(ISNUMBER(SEARCH(ZAKL_DATA!$B$18,FU!$U3186)),U3186,"")</f>
        <v/>
      </c>
      <c r="T3186" t="str">
        <f t="array" ref="T3186">IFERROR(INDEX($S$3:$S$6255,SMALL(IF(ISNUMBER(SEARCH("",$S$3:$S$6255)),ROW($S$1:$S$6253),""),ROW(S3184))),"")</f>
        <v/>
      </c>
      <c r="U3186" t="s">
        <v>6533</v>
      </c>
      <c r="V3186">
        <v>564168</v>
      </c>
    </row>
    <row r="3187" spans="19:22">
      <c r="S3187" t="str">
        <f>IF(ISNUMBER(SEARCH(ZAKL_DATA!$B$18,FU!$U3187)),U3187,"")</f>
        <v/>
      </c>
      <c r="T3187" t="str">
        <f t="array" ref="T3187">IFERROR(INDEX($S$3:$S$6255,SMALL(IF(ISNUMBER(SEARCH("",$S$3:$S$6255)),ROW($S$1:$S$6253),""),ROW(S3185))),"")</f>
        <v/>
      </c>
      <c r="U3187" t="s">
        <v>6534</v>
      </c>
      <c r="V3187">
        <v>564176</v>
      </c>
    </row>
    <row r="3188" spans="19:22">
      <c r="S3188" t="str">
        <f>IF(ISNUMBER(SEARCH(ZAKL_DATA!$B$18,FU!$U3188)),U3188,"")</f>
        <v/>
      </c>
      <c r="T3188" t="str">
        <f t="array" ref="T3188">IFERROR(INDEX($S$3:$S$6255,SMALL(IF(ISNUMBER(SEARCH("",$S$3:$S$6255)),ROW($S$1:$S$6253),""),ROW(S3186))),"")</f>
        <v/>
      </c>
      <c r="U3188" t="s">
        <v>6535</v>
      </c>
      <c r="V3188">
        <v>564184</v>
      </c>
    </row>
    <row r="3189" spans="19:22">
      <c r="S3189" t="str">
        <f>IF(ISNUMBER(SEARCH(ZAKL_DATA!$B$18,FU!$U3189)),U3189,"")</f>
        <v/>
      </c>
      <c r="T3189" t="str">
        <f t="array" ref="T3189">IFERROR(INDEX($S$3:$S$6255,SMALL(IF(ISNUMBER(SEARCH("",$S$3:$S$6255)),ROW($S$1:$S$6253),""),ROW(S3187))),"")</f>
        <v/>
      </c>
      <c r="U3189" t="s">
        <v>6536</v>
      </c>
      <c r="V3189">
        <v>564192</v>
      </c>
    </row>
    <row r="3190" spans="19:22">
      <c r="S3190" t="str">
        <f>IF(ISNUMBER(SEARCH(ZAKL_DATA!$B$18,FU!$U3190)),U3190,"")</f>
        <v/>
      </c>
      <c r="T3190" t="str">
        <f t="array" ref="T3190">IFERROR(INDEX($S$3:$S$6255,SMALL(IF(ISNUMBER(SEARCH("",$S$3:$S$6255)),ROW($S$1:$S$6253),""),ROW(S3188))),"")</f>
        <v/>
      </c>
      <c r="U3190" t="s">
        <v>6537</v>
      </c>
      <c r="V3190">
        <v>564206</v>
      </c>
    </row>
    <row r="3191" spans="19:22">
      <c r="S3191" t="str">
        <f>IF(ISNUMBER(SEARCH(ZAKL_DATA!$B$18,FU!$U3191)),U3191,"")</f>
        <v/>
      </c>
      <c r="T3191" t="str">
        <f t="array" ref="T3191">IFERROR(INDEX($S$3:$S$6255,SMALL(IF(ISNUMBER(SEARCH("",$S$3:$S$6255)),ROW($S$1:$S$6253),""),ROW(S3189))),"")</f>
        <v/>
      </c>
      <c r="U3191" t="s">
        <v>6538</v>
      </c>
      <c r="V3191">
        <v>564214</v>
      </c>
    </row>
    <row r="3192" spans="19:22">
      <c r="S3192" t="str">
        <f>IF(ISNUMBER(SEARCH(ZAKL_DATA!$B$18,FU!$U3192)),U3192,"")</f>
        <v/>
      </c>
      <c r="T3192" t="str">
        <f t="array" ref="T3192">IFERROR(INDEX($S$3:$S$6255,SMALL(IF(ISNUMBER(SEARCH("",$S$3:$S$6255)),ROW($S$1:$S$6253),""),ROW(S3190))),"")</f>
        <v/>
      </c>
      <c r="U3192" t="s">
        <v>6539</v>
      </c>
      <c r="V3192">
        <v>564222</v>
      </c>
    </row>
    <row r="3193" spans="19:22">
      <c r="S3193" t="str">
        <f>IF(ISNUMBER(SEARCH(ZAKL_DATA!$B$18,FU!$U3193)),U3193,"")</f>
        <v/>
      </c>
      <c r="T3193" t="str">
        <f t="array" ref="T3193">IFERROR(INDEX($S$3:$S$6255,SMALL(IF(ISNUMBER(SEARCH("",$S$3:$S$6255)),ROW($S$1:$S$6253),""),ROW(S3191))),"")</f>
        <v/>
      </c>
      <c r="U3193" t="s">
        <v>6540</v>
      </c>
      <c r="V3193">
        <v>564231</v>
      </c>
    </row>
    <row r="3194" spans="19:22">
      <c r="S3194" t="str">
        <f>IF(ISNUMBER(SEARCH(ZAKL_DATA!$B$18,FU!$U3194)),U3194,"")</f>
        <v/>
      </c>
      <c r="T3194" t="str">
        <f t="array" ref="T3194">IFERROR(INDEX($S$3:$S$6255,SMALL(IF(ISNUMBER(SEARCH("",$S$3:$S$6255)),ROW($S$1:$S$6253),""),ROW(S3192))),"")</f>
        <v/>
      </c>
      <c r="U3194" t="s">
        <v>6540</v>
      </c>
      <c r="V3194">
        <v>564249</v>
      </c>
    </row>
    <row r="3195" spans="19:22">
      <c r="S3195" t="str">
        <f>IF(ISNUMBER(SEARCH(ZAKL_DATA!$B$18,FU!$U3195)),U3195,"")</f>
        <v/>
      </c>
      <c r="T3195" t="str">
        <f t="array" ref="T3195">IFERROR(INDEX($S$3:$S$6255,SMALL(IF(ISNUMBER(SEARCH("",$S$3:$S$6255)),ROW($S$1:$S$6253),""),ROW(S3193))),"")</f>
        <v/>
      </c>
      <c r="U3195" t="s">
        <v>6541</v>
      </c>
      <c r="V3195">
        <v>564257</v>
      </c>
    </row>
    <row r="3196" spans="19:22">
      <c r="S3196" t="str">
        <f>IF(ISNUMBER(SEARCH(ZAKL_DATA!$B$18,FU!$U3196)),U3196,"")</f>
        <v/>
      </c>
      <c r="T3196" t="str">
        <f t="array" ref="T3196">IFERROR(INDEX($S$3:$S$6255,SMALL(IF(ISNUMBER(SEARCH("",$S$3:$S$6255)),ROW($S$1:$S$6253),""),ROW(S3194))),"")</f>
        <v/>
      </c>
      <c r="U3196" t="s">
        <v>6542</v>
      </c>
      <c r="V3196">
        <v>564265</v>
      </c>
    </row>
    <row r="3197" spans="19:22">
      <c r="S3197" t="str">
        <f>IF(ISNUMBER(SEARCH(ZAKL_DATA!$B$18,FU!$U3197)),U3197,"")</f>
        <v/>
      </c>
      <c r="T3197" t="str">
        <f t="array" ref="T3197">IFERROR(INDEX($S$3:$S$6255,SMALL(IF(ISNUMBER(SEARCH("",$S$3:$S$6255)),ROW($S$1:$S$6253),""),ROW(S3195))),"")</f>
        <v/>
      </c>
      <c r="U3197" t="s">
        <v>6543</v>
      </c>
      <c r="V3197">
        <v>564273</v>
      </c>
    </row>
    <row r="3198" spans="19:22">
      <c r="S3198" t="str">
        <f>IF(ISNUMBER(SEARCH(ZAKL_DATA!$B$18,FU!$U3198)),U3198,"")</f>
        <v/>
      </c>
      <c r="T3198" t="str">
        <f t="array" ref="T3198">IFERROR(INDEX($S$3:$S$6255,SMALL(IF(ISNUMBER(SEARCH("",$S$3:$S$6255)),ROW($S$1:$S$6253),""),ROW(S3196))),"")</f>
        <v/>
      </c>
      <c r="U3198" t="s">
        <v>6544</v>
      </c>
      <c r="V3198">
        <v>564281</v>
      </c>
    </row>
    <row r="3199" spans="19:22">
      <c r="S3199" t="str">
        <f>IF(ISNUMBER(SEARCH(ZAKL_DATA!$B$18,FU!$U3199)),U3199,"")</f>
        <v/>
      </c>
      <c r="T3199" t="str">
        <f t="array" ref="T3199">IFERROR(INDEX($S$3:$S$6255,SMALL(IF(ISNUMBER(SEARCH("",$S$3:$S$6255)),ROW($S$1:$S$6253),""),ROW(S3197))),"")</f>
        <v/>
      </c>
      <c r="U3199" t="s">
        <v>6545</v>
      </c>
      <c r="V3199">
        <v>564290</v>
      </c>
    </row>
    <row r="3200" spans="19:22">
      <c r="S3200" t="str">
        <f>IF(ISNUMBER(SEARCH(ZAKL_DATA!$B$18,FU!$U3200)),U3200,"")</f>
        <v/>
      </c>
      <c r="T3200" t="str">
        <f t="array" ref="T3200">IFERROR(INDEX($S$3:$S$6255,SMALL(IF(ISNUMBER(SEARCH("",$S$3:$S$6255)),ROW($S$1:$S$6253),""),ROW(S3198))),"")</f>
        <v/>
      </c>
      <c r="U3200" t="s">
        <v>6546</v>
      </c>
      <c r="V3200">
        <v>564303</v>
      </c>
    </row>
    <row r="3201" spans="19:22">
      <c r="S3201" t="str">
        <f>IF(ISNUMBER(SEARCH(ZAKL_DATA!$B$18,FU!$U3201)),U3201,"")</f>
        <v/>
      </c>
      <c r="T3201" t="str">
        <f t="array" ref="T3201">IFERROR(INDEX($S$3:$S$6255,SMALL(IF(ISNUMBER(SEARCH("",$S$3:$S$6255)),ROW($S$1:$S$6253),""),ROW(S3199))),"")</f>
        <v/>
      </c>
      <c r="U3201" t="s">
        <v>6547</v>
      </c>
      <c r="V3201">
        <v>564311</v>
      </c>
    </row>
    <row r="3202" spans="19:22">
      <c r="S3202" t="str">
        <f>IF(ISNUMBER(SEARCH(ZAKL_DATA!$B$18,FU!$U3202)),U3202,"")</f>
        <v/>
      </c>
      <c r="T3202" t="str">
        <f t="array" ref="T3202">IFERROR(INDEX($S$3:$S$6255,SMALL(IF(ISNUMBER(SEARCH("",$S$3:$S$6255)),ROW($S$1:$S$6253),""),ROW(S3200))),"")</f>
        <v/>
      </c>
      <c r="U3202" t="s">
        <v>6548</v>
      </c>
      <c r="V3202">
        <v>564320</v>
      </c>
    </row>
    <row r="3203" spans="19:22">
      <c r="S3203" t="str">
        <f>IF(ISNUMBER(SEARCH(ZAKL_DATA!$B$18,FU!$U3203)),U3203,"")</f>
        <v/>
      </c>
      <c r="T3203" t="str">
        <f t="array" ref="T3203">IFERROR(INDEX($S$3:$S$6255,SMALL(IF(ISNUMBER(SEARCH("",$S$3:$S$6255)),ROW($S$1:$S$6253),""),ROW(S3201))),"")</f>
        <v/>
      </c>
      <c r="U3203" t="s">
        <v>6549</v>
      </c>
      <c r="V3203">
        <v>564338</v>
      </c>
    </row>
    <row r="3204" spans="19:22">
      <c r="S3204" t="str">
        <f>IF(ISNUMBER(SEARCH(ZAKL_DATA!$B$18,FU!$U3204)),U3204,"")</f>
        <v/>
      </c>
      <c r="T3204" t="str">
        <f t="array" ref="T3204">IFERROR(INDEX($S$3:$S$6255,SMALL(IF(ISNUMBER(SEARCH("",$S$3:$S$6255)),ROW($S$1:$S$6253),""),ROW(S3202))),"")</f>
        <v/>
      </c>
      <c r="U3204" t="s">
        <v>6550</v>
      </c>
      <c r="V3204">
        <v>564346</v>
      </c>
    </row>
    <row r="3205" spans="19:22">
      <c r="S3205" t="str">
        <f>IF(ISNUMBER(SEARCH(ZAKL_DATA!$B$18,FU!$U3205)),U3205,"")</f>
        <v/>
      </c>
      <c r="T3205" t="str">
        <f t="array" ref="T3205">IFERROR(INDEX($S$3:$S$6255,SMALL(IF(ISNUMBER(SEARCH("",$S$3:$S$6255)),ROW($S$1:$S$6253),""),ROW(S3203))),"")</f>
        <v/>
      </c>
      <c r="U3205" t="s">
        <v>6551</v>
      </c>
      <c r="V3205">
        <v>564354</v>
      </c>
    </row>
    <row r="3206" spans="19:22">
      <c r="S3206" t="str">
        <f>IF(ISNUMBER(SEARCH(ZAKL_DATA!$B$18,FU!$U3206)),U3206,"")</f>
        <v/>
      </c>
      <c r="T3206" t="str">
        <f t="array" ref="T3206">IFERROR(INDEX($S$3:$S$6255,SMALL(IF(ISNUMBER(SEARCH("",$S$3:$S$6255)),ROW($S$1:$S$6253),""),ROW(S3204))),"")</f>
        <v/>
      </c>
      <c r="U3206" t="s">
        <v>6552</v>
      </c>
      <c r="V3206">
        <v>564362</v>
      </c>
    </row>
    <row r="3207" spans="19:22">
      <c r="S3207" t="str">
        <f>IF(ISNUMBER(SEARCH(ZAKL_DATA!$B$18,FU!$U3207)),U3207,"")</f>
        <v/>
      </c>
      <c r="T3207" t="str">
        <f t="array" ref="T3207">IFERROR(INDEX($S$3:$S$6255,SMALL(IF(ISNUMBER(SEARCH("",$S$3:$S$6255)),ROW($S$1:$S$6253),""),ROW(S3205))),"")</f>
        <v/>
      </c>
      <c r="U3207" t="s">
        <v>6552</v>
      </c>
      <c r="V3207">
        <v>564371</v>
      </c>
    </row>
    <row r="3208" spans="19:22">
      <c r="S3208" t="str">
        <f>IF(ISNUMBER(SEARCH(ZAKL_DATA!$B$18,FU!$U3208)),U3208,"")</f>
        <v/>
      </c>
      <c r="T3208" t="str">
        <f t="array" ref="T3208">IFERROR(INDEX($S$3:$S$6255,SMALL(IF(ISNUMBER(SEARCH("",$S$3:$S$6255)),ROW($S$1:$S$6253),""),ROW(S3206))),"")</f>
        <v/>
      </c>
      <c r="U3208" t="s">
        <v>6553</v>
      </c>
      <c r="V3208">
        <v>564389</v>
      </c>
    </row>
    <row r="3209" spans="19:22">
      <c r="S3209" t="str">
        <f>IF(ISNUMBER(SEARCH(ZAKL_DATA!$B$18,FU!$U3209)),U3209,"")</f>
        <v/>
      </c>
      <c r="T3209" t="str">
        <f t="array" ref="T3209">IFERROR(INDEX($S$3:$S$6255,SMALL(IF(ISNUMBER(SEARCH("",$S$3:$S$6255)),ROW($S$1:$S$6253),""),ROW(S3207))),"")</f>
        <v/>
      </c>
      <c r="U3209" t="s">
        <v>6554</v>
      </c>
      <c r="V3209">
        <v>564397</v>
      </c>
    </row>
    <row r="3210" spans="19:22">
      <c r="S3210" t="str">
        <f>IF(ISNUMBER(SEARCH(ZAKL_DATA!$B$18,FU!$U3210)),U3210,"")</f>
        <v/>
      </c>
      <c r="T3210" t="str">
        <f t="array" ref="T3210">IFERROR(INDEX($S$3:$S$6255,SMALL(IF(ISNUMBER(SEARCH("",$S$3:$S$6255)),ROW($S$1:$S$6253),""),ROW(S3208))),"")</f>
        <v/>
      </c>
      <c r="U3210" t="s">
        <v>6554</v>
      </c>
      <c r="V3210">
        <v>564401</v>
      </c>
    </row>
    <row r="3211" spans="19:22">
      <c r="S3211" t="str">
        <f>IF(ISNUMBER(SEARCH(ZAKL_DATA!$B$18,FU!$U3211)),U3211,"")</f>
        <v/>
      </c>
      <c r="T3211" t="str">
        <f t="array" ref="T3211">IFERROR(INDEX($S$3:$S$6255,SMALL(IF(ISNUMBER(SEARCH("",$S$3:$S$6255)),ROW($S$1:$S$6253),""),ROW(S3209))),"")</f>
        <v/>
      </c>
      <c r="U3211" t="s">
        <v>6555</v>
      </c>
      <c r="V3211">
        <v>564419</v>
      </c>
    </row>
    <row r="3212" spans="19:22">
      <c r="S3212" t="str">
        <f>IF(ISNUMBER(SEARCH(ZAKL_DATA!$B$18,FU!$U3212)),U3212,"")</f>
        <v/>
      </c>
      <c r="T3212" t="str">
        <f t="array" ref="T3212">IFERROR(INDEX($S$3:$S$6255,SMALL(IF(ISNUMBER(SEARCH("",$S$3:$S$6255)),ROW($S$1:$S$6253),""),ROW(S3210))),"")</f>
        <v/>
      </c>
      <c r="U3212" t="s">
        <v>6556</v>
      </c>
      <c r="V3212">
        <v>564427</v>
      </c>
    </row>
    <row r="3213" spans="19:22">
      <c r="S3213" t="str">
        <f>IF(ISNUMBER(SEARCH(ZAKL_DATA!$B$18,FU!$U3213)),U3213,"")</f>
        <v/>
      </c>
      <c r="T3213" t="str">
        <f t="array" ref="T3213">IFERROR(INDEX($S$3:$S$6255,SMALL(IF(ISNUMBER(SEARCH("",$S$3:$S$6255)),ROW($S$1:$S$6253),""),ROW(S3211))),"")</f>
        <v/>
      </c>
      <c r="U3213" t="s">
        <v>6557</v>
      </c>
      <c r="V3213">
        <v>564435</v>
      </c>
    </row>
    <row r="3214" spans="19:22">
      <c r="S3214" t="str">
        <f>IF(ISNUMBER(SEARCH(ZAKL_DATA!$B$18,FU!$U3214)),U3214,"")</f>
        <v/>
      </c>
      <c r="T3214" t="str">
        <f t="array" ref="T3214">IFERROR(INDEX($S$3:$S$6255,SMALL(IF(ISNUMBER(SEARCH("",$S$3:$S$6255)),ROW($S$1:$S$6253),""),ROW(S3212))),"")</f>
        <v/>
      </c>
      <c r="U3214" t="s">
        <v>6558</v>
      </c>
      <c r="V3214">
        <v>564443</v>
      </c>
    </row>
    <row r="3215" spans="19:22">
      <c r="S3215" t="str">
        <f>IF(ISNUMBER(SEARCH(ZAKL_DATA!$B$18,FU!$U3215)),U3215,"")</f>
        <v/>
      </c>
      <c r="T3215" t="str">
        <f t="array" ref="T3215">IFERROR(INDEX($S$3:$S$6255,SMALL(IF(ISNUMBER(SEARCH("",$S$3:$S$6255)),ROW($S$1:$S$6253),""),ROW(S3213))),"")</f>
        <v/>
      </c>
      <c r="U3215" t="s">
        <v>6559</v>
      </c>
      <c r="V3215">
        <v>564451</v>
      </c>
    </row>
    <row r="3216" spans="19:22">
      <c r="S3216" t="str">
        <f>IF(ISNUMBER(SEARCH(ZAKL_DATA!$B$18,FU!$U3216)),U3216,"")</f>
        <v/>
      </c>
      <c r="T3216" t="str">
        <f t="array" ref="T3216">IFERROR(INDEX($S$3:$S$6255,SMALL(IF(ISNUMBER(SEARCH("",$S$3:$S$6255)),ROW($S$1:$S$6253),""),ROW(S3214))),"")</f>
        <v/>
      </c>
      <c r="U3216" t="s">
        <v>6560</v>
      </c>
      <c r="V3216">
        <v>564460</v>
      </c>
    </row>
    <row r="3217" spans="19:22">
      <c r="S3217" t="str">
        <f>IF(ISNUMBER(SEARCH(ZAKL_DATA!$B$18,FU!$U3217)),U3217,"")</f>
        <v/>
      </c>
      <c r="T3217" t="str">
        <f t="array" ref="T3217">IFERROR(INDEX($S$3:$S$6255,SMALL(IF(ISNUMBER(SEARCH("",$S$3:$S$6255)),ROW($S$1:$S$6253),""),ROW(S3215))),"")</f>
        <v/>
      </c>
      <c r="U3217" t="s">
        <v>6561</v>
      </c>
      <c r="V3217">
        <v>564478</v>
      </c>
    </row>
    <row r="3218" spans="19:22">
      <c r="S3218" t="str">
        <f>IF(ISNUMBER(SEARCH(ZAKL_DATA!$B$18,FU!$U3218)),U3218,"")</f>
        <v/>
      </c>
      <c r="T3218" t="str">
        <f t="array" ref="T3218">IFERROR(INDEX($S$3:$S$6255,SMALL(IF(ISNUMBER(SEARCH("",$S$3:$S$6255)),ROW($S$1:$S$6253),""),ROW(S3216))),"")</f>
        <v/>
      </c>
      <c r="U3218" t="s">
        <v>6562</v>
      </c>
      <c r="V3218">
        <v>564486</v>
      </c>
    </row>
    <row r="3219" spans="19:22">
      <c r="S3219" t="str">
        <f>IF(ISNUMBER(SEARCH(ZAKL_DATA!$B$18,FU!$U3219)),U3219,"")</f>
        <v/>
      </c>
      <c r="T3219" t="str">
        <f t="array" ref="T3219">IFERROR(INDEX($S$3:$S$6255,SMALL(IF(ISNUMBER(SEARCH("",$S$3:$S$6255)),ROW($S$1:$S$6253),""),ROW(S3217))),"")</f>
        <v/>
      </c>
      <c r="U3219" t="s">
        <v>6563</v>
      </c>
      <c r="V3219">
        <v>564494</v>
      </c>
    </row>
    <row r="3220" spans="19:22">
      <c r="S3220" t="str">
        <f>IF(ISNUMBER(SEARCH(ZAKL_DATA!$B$18,FU!$U3220)),U3220,"")</f>
        <v/>
      </c>
      <c r="T3220" t="str">
        <f t="array" ref="T3220">IFERROR(INDEX($S$3:$S$6255,SMALL(IF(ISNUMBER(SEARCH("",$S$3:$S$6255)),ROW($S$1:$S$6253),""),ROW(S3218))),"")</f>
        <v/>
      </c>
      <c r="U3220" t="s">
        <v>6564</v>
      </c>
      <c r="V3220">
        <v>564508</v>
      </c>
    </row>
    <row r="3221" spans="19:22">
      <c r="S3221" t="str">
        <f>IF(ISNUMBER(SEARCH(ZAKL_DATA!$B$18,FU!$U3221)),U3221,"")</f>
        <v/>
      </c>
      <c r="T3221" t="str">
        <f t="array" ref="T3221">IFERROR(INDEX($S$3:$S$6255,SMALL(IF(ISNUMBER(SEARCH("",$S$3:$S$6255)),ROW($S$1:$S$6253),""),ROW(S3219))),"")</f>
        <v/>
      </c>
      <c r="U3221" t="s">
        <v>6565</v>
      </c>
      <c r="V3221">
        <v>564516</v>
      </c>
    </row>
    <row r="3222" spans="19:22">
      <c r="S3222" t="str">
        <f>IF(ISNUMBER(SEARCH(ZAKL_DATA!$B$18,FU!$U3222)),U3222,"")</f>
        <v/>
      </c>
      <c r="T3222" t="str">
        <f t="array" ref="T3222">IFERROR(INDEX($S$3:$S$6255,SMALL(IF(ISNUMBER(SEARCH("",$S$3:$S$6255)),ROW($S$1:$S$6253),""),ROW(S3220))),"")</f>
        <v/>
      </c>
      <c r="U3222" t="s">
        <v>6566</v>
      </c>
      <c r="V3222">
        <v>564524</v>
      </c>
    </row>
    <row r="3223" spans="19:22">
      <c r="S3223" t="str">
        <f>IF(ISNUMBER(SEARCH(ZAKL_DATA!$B$18,FU!$U3223)),U3223,"")</f>
        <v/>
      </c>
      <c r="T3223" t="str">
        <f t="array" ref="T3223">IFERROR(INDEX($S$3:$S$6255,SMALL(IF(ISNUMBER(SEARCH("",$S$3:$S$6255)),ROW($S$1:$S$6253),""),ROW(S3221))),"")</f>
        <v/>
      </c>
      <c r="U3223" t="s">
        <v>6567</v>
      </c>
      <c r="V3223">
        <v>564532</v>
      </c>
    </row>
    <row r="3224" spans="19:22">
      <c r="S3224" t="str">
        <f>IF(ISNUMBER(SEARCH(ZAKL_DATA!$B$18,FU!$U3224)),U3224,"")</f>
        <v/>
      </c>
      <c r="T3224" t="str">
        <f t="array" ref="T3224">IFERROR(INDEX($S$3:$S$6255,SMALL(IF(ISNUMBER(SEARCH("",$S$3:$S$6255)),ROW($S$1:$S$6253),""),ROW(S3222))),"")</f>
        <v/>
      </c>
      <c r="U3224" t="s">
        <v>6568</v>
      </c>
      <c r="V3224">
        <v>564541</v>
      </c>
    </row>
    <row r="3225" spans="19:22">
      <c r="S3225" t="str">
        <f>IF(ISNUMBER(SEARCH(ZAKL_DATA!$B$18,FU!$U3225)),U3225,"")</f>
        <v/>
      </c>
      <c r="T3225" t="str">
        <f t="array" ref="T3225">IFERROR(INDEX($S$3:$S$6255,SMALL(IF(ISNUMBER(SEARCH("",$S$3:$S$6255)),ROW($S$1:$S$6253),""),ROW(S3223))),"")</f>
        <v/>
      </c>
      <c r="U3225" t="s">
        <v>6569</v>
      </c>
      <c r="V3225">
        <v>564559</v>
      </c>
    </row>
    <row r="3226" spans="19:22">
      <c r="S3226" t="str">
        <f>IF(ISNUMBER(SEARCH(ZAKL_DATA!$B$18,FU!$U3226)),U3226,"")</f>
        <v/>
      </c>
      <c r="T3226" t="str">
        <f t="array" ref="T3226">IFERROR(INDEX($S$3:$S$6255,SMALL(IF(ISNUMBER(SEARCH("",$S$3:$S$6255)),ROW($S$1:$S$6253),""),ROW(S3224))),"")</f>
        <v/>
      </c>
      <c r="U3226" t="s">
        <v>6570</v>
      </c>
      <c r="V3226">
        <v>564567</v>
      </c>
    </row>
    <row r="3227" spans="19:22">
      <c r="S3227" t="str">
        <f>IF(ISNUMBER(SEARCH(ZAKL_DATA!$B$18,FU!$U3227)),U3227,"")</f>
        <v/>
      </c>
      <c r="T3227" t="str">
        <f t="array" ref="T3227">IFERROR(INDEX($S$3:$S$6255,SMALL(IF(ISNUMBER(SEARCH("",$S$3:$S$6255)),ROW($S$1:$S$6253),""),ROW(S3225))),"")</f>
        <v/>
      </c>
      <c r="U3227" t="s">
        <v>6571</v>
      </c>
      <c r="V3227">
        <v>564575</v>
      </c>
    </row>
    <row r="3228" spans="19:22">
      <c r="S3228" t="str">
        <f>IF(ISNUMBER(SEARCH(ZAKL_DATA!$B$18,FU!$U3228)),U3228,"")</f>
        <v/>
      </c>
      <c r="T3228" t="str">
        <f t="array" ref="T3228">IFERROR(INDEX($S$3:$S$6255,SMALL(IF(ISNUMBER(SEARCH("",$S$3:$S$6255)),ROW($S$1:$S$6253),""),ROW(S3226))),"")</f>
        <v/>
      </c>
      <c r="U3228" t="s">
        <v>6572</v>
      </c>
      <c r="V3228">
        <v>564583</v>
      </c>
    </row>
    <row r="3229" spans="19:22">
      <c r="S3229" t="str">
        <f>IF(ISNUMBER(SEARCH(ZAKL_DATA!$B$18,FU!$U3229)),U3229,"")</f>
        <v/>
      </c>
      <c r="T3229" t="str">
        <f t="array" ref="T3229">IFERROR(INDEX($S$3:$S$6255,SMALL(IF(ISNUMBER(SEARCH("",$S$3:$S$6255)),ROW($S$1:$S$6253),""),ROW(S3227))),"")</f>
        <v/>
      </c>
      <c r="U3229" t="s">
        <v>6573</v>
      </c>
      <c r="V3229">
        <v>564591</v>
      </c>
    </row>
    <row r="3230" spans="19:22">
      <c r="S3230" t="str">
        <f>IF(ISNUMBER(SEARCH(ZAKL_DATA!$B$18,FU!$U3230)),U3230,"")</f>
        <v/>
      </c>
      <c r="T3230" t="str">
        <f t="array" ref="T3230">IFERROR(INDEX($S$3:$S$6255,SMALL(IF(ISNUMBER(SEARCH("",$S$3:$S$6255)),ROW($S$1:$S$6253),""),ROW(S3228))),"")</f>
        <v/>
      </c>
      <c r="U3230" t="s">
        <v>6574</v>
      </c>
      <c r="V3230">
        <v>564605</v>
      </c>
    </row>
    <row r="3231" spans="19:22">
      <c r="S3231" t="str">
        <f>IF(ISNUMBER(SEARCH(ZAKL_DATA!$B$18,FU!$U3231)),U3231,"")</f>
        <v/>
      </c>
      <c r="T3231" t="str">
        <f t="array" ref="T3231">IFERROR(INDEX($S$3:$S$6255,SMALL(IF(ISNUMBER(SEARCH("",$S$3:$S$6255)),ROW($S$1:$S$6253),""),ROW(S3229))),"")</f>
        <v/>
      </c>
      <c r="U3231" t="s">
        <v>6575</v>
      </c>
      <c r="V3231">
        <v>564613</v>
      </c>
    </row>
    <row r="3232" spans="19:22">
      <c r="S3232" t="str">
        <f>IF(ISNUMBER(SEARCH(ZAKL_DATA!$B$18,FU!$U3232)),U3232,"")</f>
        <v/>
      </c>
      <c r="T3232" t="str">
        <f t="array" ref="T3232">IFERROR(INDEX($S$3:$S$6255,SMALL(IF(ISNUMBER(SEARCH("",$S$3:$S$6255)),ROW($S$1:$S$6253),""),ROW(S3230))),"")</f>
        <v/>
      </c>
      <c r="U3232" t="s">
        <v>6576</v>
      </c>
      <c r="V3232">
        <v>564621</v>
      </c>
    </row>
    <row r="3233" spans="19:22">
      <c r="S3233" t="str">
        <f>IF(ISNUMBER(SEARCH(ZAKL_DATA!$B$18,FU!$U3233)),U3233,"")</f>
        <v/>
      </c>
      <c r="T3233" t="str">
        <f t="array" ref="T3233">IFERROR(INDEX($S$3:$S$6255,SMALL(IF(ISNUMBER(SEARCH("",$S$3:$S$6255)),ROW($S$1:$S$6253),""),ROW(S3231))),"")</f>
        <v/>
      </c>
      <c r="U3233" t="s">
        <v>6577</v>
      </c>
      <c r="V3233">
        <v>564630</v>
      </c>
    </row>
    <row r="3234" spans="19:22">
      <c r="S3234" t="str">
        <f>IF(ISNUMBER(SEARCH(ZAKL_DATA!$B$18,FU!$U3234)),U3234,"")</f>
        <v/>
      </c>
      <c r="T3234" t="str">
        <f t="array" ref="T3234">IFERROR(INDEX($S$3:$S$6255,SMALL(IF(ISNUMBER(SEARCH("",$S$3:$S$6255)),ROW($S$1:$S$6253),""),ROW(S3232))),"")</f>
        <v/>
      </c>
      <c r="U3234" t="s">
        <v>6578</v>
      </c>
      <c r="V3234">
        <v>564648</v>
      </c>
    </row>
    <row r="3235" spans="19:22">
      <c r="S3235" t="str">
        <f>IF(ISNUMBER(SEARCH(ZAKL_DATA!$B$18,FU!$U3235)),U3235,"")</f>
        <v/>
      </c>
      <c r="T3235" t="str">
        <f t="array" ref="T3235">IFERROR(INDEX($S$3:$S$6255,SMALL(IF(ISNUMBER(SEARCH("",$S$3:$S$6255)),ROW($S$1:$S$6253),""),ROW(S3233))),"")</f>
        <v/>
      </c>
      <c r="U3235" t="s">
        <v>6579</v>
      </c>
      <c r="V3235">
        <v>564656</v>
      </c>
    </row>
    <row r="3236" spans="19:22">
      <c r="S3236" t="str">
        <f>IF(ISNUMBER(SEARCH(ZAKL_DATA!$B$18,FU!$U3236)),U3236,"")</f>
        <v/>
      </c>
      <c r="T3236" t="str">
        <f t="array" ref="T3236">IFERROR(INDEX($S$3:$S$6255,SMALL(IF(ISNUMBER(SEARCH("",$S$3:$S$6255)),ROW($S$1:$S$6253),""),ROW(S3234))),"")</f>
        <v/>
      </c>
      <c r="U3236" t="s">
        <v>6580</v>
      </c>
      <c r="V3236">
        <v>564664</v>
      </c>
    </row>
    <row r="3237" spans="19:22">
      <c r="S3237" t="str">
        <f>IF(ISNUMBER(SEARCH(ZAKL_DATA!$B$18,FU!$U3237)),U3237,"")</f>
        <v/>
      </c>
      <c r="T3237" t="str">
        <f t="array" ref="T3237">IFERROR(INDEX($S$3:$S$6255,SMALL(IF(ISNUMBER(SEARCH("",$S$3:$S$6255)),ROW($S$1:$S$6253),""),ROW(S3235))),"")</f>
        <v/>
      </c>
      <c r="U3237" t="s">
        <v>6581</v>
      </c>
      <c r="V3237">
        <v>564672</v>
      </c>
    </row>
    <row r="3238" spans="19:22">
      <c r="S3238" t="str">
        <f>IF(ISNUMBER(SEARCH(ZAKL_DATA!$B$18,FU!$U3238)),U3238,"")</f>
        <v/>
      </c>
      <c r="T3238" t="str">
        <f t="array" ref="T3238">IFERROR(INDEX($S$3:$S$6255,SMALL(IF(ISNUMBER(SEARCH("",$S$3:$S$6255)),ROW($S$1:$S$6253),""),ROW(S3236))),"")</f>
        <v/>
      </c>
      <c r="U3238" t="s">
        <v>6582</v>
      </c>
      <c r="V3238">
        <v>564681</v>
      </c>
    </row>
    <row r="3239" spans="19:22">
      <c r="S3239" t="str">
        <f>IF(ISNUMBER(SEARCH(ZAKL_DATA!$B$18,FU!$U3239)),U3239,"")</f>
        <v/>
      </c>
      <c r="T3239" t="str">
        <f t="array" ref="T3239">IFERROR(INDEX($S$3:$S$6255,SMALL(IF(ISNUMBER(SEARCH("",$S$3:$S$6255)),ROW($S$1:$S$6253),""),ROW(S3237))),"")</f>
        <v/>
      </c>
      <c r="U3239" t="s">
        <v>6583</v>
      </c>
      <c r="V3239">
        <v>564699</v>
      </c>
    </row>
    <row r="3240" spans="19:22">
      <c r="S3240" t="str">
        <f>IF(ISNUMBER(SEARCH(ZAKL_DATA!$B$18,FU!$U3240)),U3240,"")</f>
        <v/>
      </c>
      <c r="T3240" t="str">
        <f t="array" ref="T3240">IFERROR(INDEX($S$3:$S$6255,SMALL(IF(ISNUMBER(SEARCH("",$S$3:$S$6255)),ROW($S$1:$S$6253),""),ROW(S3238))),"")</f>
        <v/>
      </c>
      <c r="U3240" t="s">
        <v>6584</v>
      </c>
      <c r="V3240">
        <v>564702</v>
      </c>
    </row>
    <row r="3241" spans="19:22">
      <c r="S3241" t="str">
        <f>IF(ISNUMBER(SEARCH(ZAKL_DATA!$B$18,FU!$U3241)),U3241,"")</f>
        <v/>
      </c>
      <c r="T3241" t="str">
        <f t="array" ref="T3241">IFERROR(INDEX($S$3:$S$6255,SMALL(IF(ISNUMBER(SEARCH("",$S$3:$S$6255)),ROW($S$1:$S$6253),""),ROW(S3239))),"")</f>
        <v/>
      </c>
      <c r="U3241" t="s">
        <v>6585</v>
      </c>
      <c r="V3241">
        <v>564711</v>
      </c>
    </row>
    <row r="3242" spans="19:22">
      <c r="S3242" t="str">
        <f>IF(ISNUMBER(SEARCH(ZAKL_DATA!$B$18,FU!$U3242)),U3242,"")</f>
        <v/>
      </c>
      <c r="T3242" t="str">
        <f t="array" ref="T3242">IFERROR(INDEX($S$3:$S$6255,SMALL(IF(ISNUMBER(SEARCH("",$S$3:$S$6255)),ROW($S$1:$S$6253),""),ROW(S3240))),"")</f>
        <v/>
      </c>
      <c r="U3242" t="s">
        <v>6586</v>
      </c>
      <c r="V3242">
        <v>564729</v>
      </c>
    </row>
    <row r="3243" spans="19:22">
      <c r="S3243" t="str">
        <f>IF(ISNUMBER(SEARCH(ZAKL_DATA!$B$18,FU!$U3243)),U3243,"")</f>
        <v/>
      </c>
      <c r="T3243" t="str">
        <f t="array" ref="T3243">IFERROR(INDEX($S$3:$S$6255,SMALL(IF(ISNUMBER(SEARCH("",$S$3:$S$6255)),ROW($S$1:$S$6253),""),ROW(S3241))),"")</f>
        <v/>
      </c>
      <c r="U3243" t="s">
        <v>6587</v>
      </c>
      <c r="V3243">
        <v>564737</v>
      </c>
    </row>
    <row r="3244" spans="19:22">
      <c r="S3244" t="str">
        <f>IF(ISNUMBER(SEARCH(ZAKL_DATA!$B$18,FU!$U3244)),U3244,"")</f>
        <v/>
      </c>
      <c r="T3244" t="str">
        <f t="array" ref="T3244">IFERROR(INDEX($S$3:$S$6255,SMALL(IF(ISNUMBER(SEARCH("",$S$3:$S$6255)),ROW($S$1:$S$6253),""),ROW(S3242))),"")</f>
        <v/>
      </c>
      <c r="U3244" t="s">
        <v>6588</v>
      </c>
      <c r="V3244">
        <v>564745</v>
      </c>
    </row>
    <row r="3245" spans="19:22">
      <c r="S3245" t="str">
        <f>IF(ISNUMBER(SEARCH(ZAKL_DATA!$B$18,FU!$U3245)),U3245,"")</f>
        <v/>
      </c>
      <c r="T3245" t="str">
        <f t="array" ref="T3245">IFERROR(INDEX($S$3:$S$6255,SMALL(IF(ISNUMBER(SEARCH("",$S$3:$S$6255)),ROW($S$1:$S$6253),""),ROW(S3243))),"")</f>
        <v/>
      </c>
      <c r="U3245" t="s">
        <v>6589</v>
      </c>
      <c r="V3245">
        <v>564753</v>
      </c>
    </row>
    <row r="3246" spans="19:22">
      <c r="S3246" t="str">
        <f>IF(ISNUMBER(SEARCH(ZAKL_DATA!$B$18,FU!$U3246)),U3246,"")</f>
        <v/>
      </c>
      <c r="T3246" t="str">
        <f t="array" ref="T3246">IFERROR(INDEX($S$3:$S$6255,SMALL(IF(ISNUMBER(SEARCH("",$S$3:$S$6255)),ROW($S$1:$S$6253),""),ROW(S3244))),"")</f>
        <v/>
      </c>
      <c r="U3246" t="s">
        <v>6590</v>
      </c>
      <c r="V3246">
        <v>564761</v>
      </c>
    </row>
    <row r="3247" spans="19:22">
      <c r="S3247" t="str">
        <f>IF(ISNUMBER(SEARCH(ZAKL_DATA!$B$18,FU!$U3247)),U3247,"")</f>
        <v/>
      </c>
      <c r="T3247" t="str">
        <f t="array" ref="T3247">IFERROR(INDEX($S$3:$S$6255,SMALL(IF(ISNUMBER(SEARCH("",$S$3:$S$6255)),ROW($S$1:$S$6253),""),ROW(S3245))),"")</f>
        <v/>
      </c>
      <c r="U3247" t="s">
        <v>6591</v>
      </c>
      <c r="V3247">
        <v>564770</v>
      </c>
    </row>
    <row r="3248" spans="19:22">
      <c r="S3248" t="str">
        <f>IF(ISNUMBER(SEARCH(ZAKL_DATA!$B$18,FU!$U3248)),U3248,"")</f>
        <v/>
      </c>
      <c r="T3248" t="str">
        <f t="array" ref="T3248">IFERROR(INDEX($S$3:$S$6255,SMALL(IF(ISNUMBER(SEARCH("",$S$3:$S$6255)),ROW($S$1:$S$6253),""),ROW(S3246))),"")</f>
        <v/>
      </c>
      <c r="U3248" t="s">
        <v>6592</v>
      </c>
      <c r="V3248">
        <v>564788</v>
      </c>
    </row>
    <row r="3249" spans="19:22">
      <c r="S3249" t="str">
        <f>IF(ISNUMBER(SEARCH(ZAKL_DATA!$B$18,FU!$U3249)),U3249,"")</f>
        <v/>
      </c>
      <c r="T3249" t="str">
        <f t="array" ref="T3249">IFERROR(INDEX($S$3:$S$6255,SMALL(IF(ISNUMBER(SEARCH("",$S$3:$S$6255)),ROW($S$1:$S$6253),""),ROW(S3247))),"")</f>
        <v/>
      </c>
      <c r="U3249" t="s">
        <v>6592</v>
      </c>
      <c r="V3249">
        <v>564796</v>
      </c>
    </row>
    <row r="3250" spans="19:22">
      <c r="S3250" t="str">
        <f>IF(ISNUMBER(SEARCH(ZAKL_DATA!$B$18,FU!$U3250)),U3250,"")</f>
        <v/>
      </c>
      <c r="T3250" t="str">
        <f t="array" ref="T3250">IFERROR(INDEX($S$3:$S$6255,SMALL(IF(ISNUMBER(SEARCH("",$S$3:$S$6255)),ROW($S$1:$S$6253),""),ROW(S3248))),"")</f>
        <v/>
      </c>
      <c r="U3250" t="s">
        <v>6592</v>
      </c>
      <c r="V3250">
        <v>564800</v>
      </c>
    </row>
    <row r="3251" spans="19:22">
      <c r="S3251" t="str">
        <f>IF(ISNUMBER(SEARCH(ZAKL_DATA!$B$18,FU!$U3251)),U3251,"")</f>
        <v/>
      </c>
      <c r="T3251" t="str">
        <f t="array" ref="T3251">IFERROR(INDEX($S$3:$S$6255,SMALL(IF(ISNUMBER(SEARCH("",$S$3:$S$6255)),ROW($S$1:$S$6253),""),ROW(S3249))),"")</f>
        <v/>
      </c>
      <c r="U3251" t="s">
        <v>6593</v>
      </c>
      <c r="V3251">
        <v>564818</v>
      </c>
    </row>
    <row r="3252" spans="19:22">
      <c r="S3252" t="str">
        <f>IF(ISNUMBER(SEARCH(ZAKL_DATA!$B$18,FU!$U3252)),U3252,"")</f>
        <v/>
      </c>
      <c r="T3252" t="str">
        <f t="array" ref="T3252">IFERROR(INDEX($S$3:$S$6255,SMALL(IF(ISNUMBER(SEARCH("",$S$3:$S$6255)),ROW($S$1:$S$6253),""),ROW(S3250))),"")</f>
        <v/>
      </c>
      <c r="U3252" t="s">
        <v>6594</v>
      </c>
      <c r="V3252">
        <v>564826</v>
      </c>
    </row>
    <row r="3253" spans="19:22">
      <c r="S3253" t="str">
        <f>IF(ISNUMBER(SEARCH(ZAKL_DATA!$B$18,FU!$U3253)),U3253,"")</f>
        <v/>
      </c>
      <c r="T3253" t="str">
        <f t="array" ref="T3253">IFERROR(INDEX($S$3:$S$6255,SMALL(IF(ISNUMBER(SEARCH("",$S$3:$S$6255)),ROW($S$1:$S$6253),""),ROW(S3251))),"")</f>
        <v/>
      </c>
      <c r="U3253" t="s">
        <v>6595</v>
      </c>
      <c r="V3253">
        <v>564834</v>
      </c>
    </row>
    <row r="3254" spans="19:22">
      <c r="S3254" t="str">
        <f>IF(ISNUMBER(SEARCH(ZAKL_DATA!$B$18,FU!$U3254)),U3254,"")</f>
        <v/>
      </c>
      <c r="T3254" t="str">
        <f t="array" ref="T3254">IFERROR(INDEX($S$3:$S$6255,SMALL(IF(ISNUMBER(SEARCH("",$S$3:$S$6255)),ROW($S$1:$S$6253),""),ROW(S3252))),"")</f>
        <v/>
      </c>
      <c r="U3254" t="s">
        <v>6596</v>
      </c>
      <c r="V3254">
        <v>564842</v>
      </c>
    </row>
    <row r="3255" spans="19:22">
      <c r="S3255" t="str">
        <f>IF(ISNUMBER(SEARCH(ZAKL_DATA!$B$18,FU!$U3255)),U3255,"")</f>
        <v/>
      </c>
      <c r="T3255" t="str">
        <f t="array" ref="T3255">IFERROR(INDEX($S$3:$S$6255,SMALL(IF(ISNUMBER(SEARCH("",$S$3:$S$6255)),ROW($S$1:$S$6253),""),ROW(S3253))),"")</f>
        <v/>
      </c>
      <c r="U3255" t="s">
        <v>6597</v>
      </c>
      <c r="V3255">
        <v>564851</v>
      </c>
    </row>
    <row r="3256" spans="19:22">
      <c r="S3256" t="str">
        <f>IF(ISNUMBER(SEARCH(ZAKL_DATA!$B$18,FU!$U3256)),U3256,"")</f>
        <v/>
      </c>
      <c r="T3256" t="str">
        <f t="array" ref="T3256">IFERROR(INDEX($S$3:$S$6255,SMALL(IF(ISNUMBER(SEARCH("",$S$3:$S$6255)),ROW($S$1:$S$6253),""),ROW(S3254))),"")</f>
        <v/>
      </c>
      <c r="U3256" t="s">
        <v>6598</v>
      </c>
      <c r="V3256">
        <v>564869</v>
      </c>
    </row>
    <row r="3257" spans="19:22">
      <c r="S3257" t="str">
        <f>IF(ISNUMBER(SEARCH(ZAKL_DATA!$B$18,FU!$U3257)),U3257,"")</f>
        <v/>
      </c>
      <c r="T3257" t="str">
        <f t="array" ref="T3257">IFERROR(INDEX($S$3:$S$6255,SMALL(IF(ISNUMBER(SEARCH("",$S$3:$S$6255)),ROW($S$1:$S$6253),""),ROW(S3255))),"")</f>
        <v/>
      </c>
      <c r="U3257" t="s">
        <v>6599</v>
      </c>
      <c r="V3257">
        <v>564877</v>
      </c>
    </row>
    <row r="3258" spans="19:22">
      <c r="S3258" t="str">
        <f>IF(ISNUMBER(SEARCH(ZAKL_DATA!$B$18,FU!$U3258)),U3258,"")</f>
        <v/>
      </c>
      <c r="T3258" t="str">
        <f t="array" ref="T3258">IFERROR(INDEX($S$3:$S$6255,SMALL(IF(ISNUMBER(SEARCH("",$S$3:$S$6255)),ROW($S$1:$S$6253),""),ROW(S3256))),"")</f>
        <v/>
      </c>
      <c r="U3258" t="s">
        <v>6600</v>
      </c>
      <c r="V3258">
        <v>564885</v>
      </c>
    </row>
    <row r="3259" spans="19:22">
      <c r="S3259" t="str">
        <f>IF(ISNUMBER(SEARCH(ZAKL_DATA!$B$18,FU!$U3259)),U3259,"")</f>
        <v/>
      </c>
      <c r="T3259" t="str">
        <f t="array" ref="T3259">IFERROR(INDEX($S$3:$S$6255,SMALL(IF(ISNUMBER(SEARCH("",$S$3:$S$6255)),ROW($S$1:$S$6253),""),ROW(S3257))),"")</f>
        <v/>
      </c>
      <c r="U3259" t="s">
        <v>6600</v>
      </c>
      <c r="V3259">
        <v>564893</v>
      </c>
    </row>
    <row r="3260" spans="19:22">
      <c r="S3260" t="str">
        <f>IF(ISNUMBER(SEARCH(ZAKL_DATA!$B$18,FU!$U3260)),U3260,"")</f>
        <v/>
      </c>
      <c r="T3260" t="str">
        <f t="array" ref="T3260">IFERROR(INDEX($S$3:$S$6255,SMALL(IF(ISNUMBER(SEARCH("",$S$3:$S$6255)),ROW($S$1:$S$6253),""),ROW(S3258))),"")</f>
        <v/>
      </c>
      <c r="U3260" t="s">
        <v>6601</v>
      </c>
      <c r="V3260">
        <v>564907</v>
      </c>
    </row>
    <row r="3261" spans="19:22">
      <c r="S3261" t="str">
        <f>IF(ISNUMBER(SEARCH(ZAKL_DATA!$B$18,FU!$U3261)),U3261,"")</f>
        <v/>
      </c>
      <c r="T3261" t="str">
        <f t="array" ref="T3261">IFERROR(INDEX($S$3:$S$6255,SMALL(IF(ISNUMBER(SEARCH("",$S$3:$S$6255)),ROW($S$1:$S$6253),""),ROW(S3259))),"")</f>
        <v/>
      </c>
      <c r="U3261" t="s">
        <v>6602</v>
      </c>
      <c r="V3261">
        <v>564915</v>
      </c>
    </row>
    <row r="3262" spans="19:22">
      <c r="S3262" t="str">
        <f>IF(ISNUMBER(SEARCH(ZAKL_DATA!$B$18,FU!$U3262)),U3262,"")</f>
        <v/>
      </c>
      <c r="T3262" t="str">
        <f t="array" ref="T3262">IFERROR(INDEX($S$3:$S$6255,SMALL(IF(ISNUMBER(SEARCH("",$S$3:$S$6255)),ROW($S$1:$S$6253),""),ROW(S3260))),"")</f>
        <v/>
      </c>
      <c r="U3262" t="s">
        <v>6603</v>
      </c>
      <c r="V3262">
        <v>564923</v>
      </c>
    </row>
    <row r="3263" spans="19:22">
      <c r="S3263" t="str">
        <f>IF(ISNUMBER(SEARCH(ZAKL_DATA!$B$18,FU!$U3263)),U3263,"")</f>
        <v/>
      </c>
      <c r="T3263" t="str">
        <f t="array" ref="T3263">IFERROR(INDEX($S$3:$S$6255,SMALL(IF(ISNUMBER(SEARCH("",$S$3:$S$6255)),ROW($S$1:$S$6253),""),ROW(S3261))),"")</f>
        <v/>
      </c>
      <c r="U3263" t="s">
        <v>6604</v>
      </c>
      <c r="V3263">
        <v>564931</v>
      </c>
    </row>
    <row r="3264" spans="19:22">
      <c r="S3264" t="str">
        <f>IF(ISNUMBER(SEARCH(ZAKL_DATA!$B$18,FU!$U3264)),U3264,"")</f>
        <v/>
      </c>
      <c r="T3264" t="str">
        <f t="array" ref="T3264">IFERROR(INDEX($S$3:$S$6255,SMALL(IF(ISNUMBER(SEARCH("",$S$3:$S$6255)),ROW($S$1:$S$6253),""),ROW(S3262))),"")</f>
        <v/>
      </c>
      <c r="U3264" t="s">
        <v>6605</v>
      </c>
      <c r="V3264">
        <v>564940</v>
      </c>
    </row>
    <row r="3265" spans="19:22">
      <c r="S3265" t="str">
        <f>IF(ISNUMBER(SEARCH(ZAKL_DATA!$B$18,FU!$U3265)),U3265,"")</f>
        <v/>
      </c>
      <c r="T3265" t="str">
        <f t="array" ref="T3265">IFERROR(INDEX($S$3:$S$6255,SMALL(IF(ISNUMBER(SEARCH("",$S$3:$S$6255)),ROW($S$1:$S$6253),""),ROW(S3263))),"")</f>
        <v/>
      </c>
      <c r="U3265" t="s">
        <v>6606</v>
      </c>
      <c r="V3265">
        <v>564958</v>
      </c>
    </row>
    <row r="3266" spans="19:22">
      <c r="S3266" t="str">
        <f>IF(ISNUMBER(SEARCH(ZAKL_DATA!$B$18,FU!$U3266)),U3266,"")</f>
        <v/>
      </c>
      <c r="T3266" t="str">
        <f t="array" ref="T3266">IFERROR(INDEX($S$3:$S$6255,SMALL(IF(ISNUMBER(SEARCH("",$S$3:$S$6255)),ROW($S$1:$S$6253),""),ROW(S3264))),"")</f>
        <v/>
      </c>
      <c r="U3266" t="s">
        <v>6607</v>
      </c>
      <c r="V3266">
        <v>564966</v>
      </c>
    </row>
    <row r="3267" spans="19:22">
      <c r="S3267" t="str">
        <f>IF(ISNUMBER(SEARCH(ZAKL_DATA!$B$18,FU!$U3267)),U3267,"")</f>
        <v/>
      </c>
      <c r="T3267" t="str">
        <f t="array" ref="T3267">IFERROR(INDEX($S$3:$S$6255,SMALL(IF(ISNUMBER(SEARCH("",$S$3:$S$6255)),ROW($S$1:$S$6253),""),ROW(S3265))),"")</f>
        <v/>
      </c>
      <c r="U3267" t="s">
        <v>6608</v>
      </c>
      <c r="V3267">
        <v>564974</v>
      </c>
    </row>
    <row r="3268" spans="19:22">
      <c r="S3268" t="str">
        <f>IF(ISNUMBER(SEARCH(ZAKL_DATA!$B$18,FU!$U3268)),U3268,"")</f>
        <v/>
      </c>
      <c r="T3268" t="str">
        <f t="array" ref="T3268">IFERROR(INDEX($S$3:$S$6255,SMALL(IF(ISNUMBER(SEARCH("",$S$3:$S$6255)),ROW($S$1:$S$6253),""),ROW(S3266))),"")</f>
        <v/>
      </c>
      <c r="U3268" t="s">
        <v>6609</v>
      </c>
      <c r="V3268">
        <v>564982</v>
      </c>
    </row>
    <row r="3269" spans="19:22">
      <c r="S3269" t="str">
        <f>IF(ISNUMBER(SEARCH(ZAKL_DATA!$B$18,FU!$U3269)),U3269,"")</f>
        <v/>
      </c>
      <c r="T3269" t="str">
        <f t="array" ref="T3269">IFERROR(INDEX($S$3:$S$6255,SMALL(IF(ISNUMBER(SEARCH("",$S$3:$S$6255)),ROW($S$1:$S$6253),""),ROW(S3267))),"")</f>
        <v/>
      </c>
      <c r="U3269" t="s">
        <v>6610</v>
      </c>
      <c r="V3269">
        <v>564991</v>
      </c>
    </row>
    <row r="3270" spans="19:22">
      <c r="S3270" t="str">
        <f>IF(ISNUMBER(SEARCH(ZAKL_DATA!$B$18,FU!$U3270)),U3270,"")</f>
        <v/>
      </c>
      <c r="T3270" t="str">
        <f t="array" ref="T3270">IFERROR(INDEX($S$3:$S$6255,SMALL(IF(ISNUMBER(SEARCH("",$S$3:$S$6255)),ROW($S$1:$S$6253),""),ROW(S3268))),"")</f>
        <v/>
      </c>
      <c r="U3270" t="s">
        <v>6611</v>
      </c>
      <c r="V3270">
        <v>565008</v>
      </c>
    </row>
    <row r="3271" spans="19:22">
      <c r="S3271" t="str">
        <f>IF(ISNUMBER(SEARCH(ZAKL_DATA!$B$18,FU!$U3271)),U3271,"")</f>
        <v/>
      </c>
      <c r="T3271" t="str">
        <f t="array" ref="T3271">IFERROR(INDEX($S$3:$S$6255,SMALL(IF(ISNUMBER(SEARCH("",$S$3:$S$6255)),ROW($S$1:$S$6253),""),ROW(S3269))),"")</f>
        <v/>
      </c>
      <c r="U3271" t="s">
        <v>6612</v>
      </c>
      <c r="V3271">
        <v>565016</v>
      </c>
    </row>
    <row r="3272" spans="19:22">
      <c r="S3272" t="str">
        <f>IF(ISNUMBER(SEARCH(ZAKL_DATA!$B$18,FU!$U3272)),U3272,"")</f>
        <v/>
      </c>
      <c r="T3272" t="str">
        <f t="array" ref="T3272">IFERROR(INDEX($S$3:$S$6255,SMALL(IF(ISNUMBER(SEARCH("",$S$3:$S$6255)),ROW($S$1:$S$6253),""),ROW(S3270))),"")</f>
        <v/>
      </c>
      <c r="U3272" t="s">
        <v>6613</v>
      </c>
      <c r="V3272">
        <v>565024</v>
      </c>
    </row>
    <row r="3273" spans="19:22">
      <c r="S3273" t="str">
        <f>IF(ISNUMBER(SEARCH(ZAKL_DATA!$B$18,FU!$U3273)),U3273,"")</f>
        <v/>
      </c>
      <c r="T3273" t="str">
        <f t="array" ref="T3273">IFERROR(INDEX($S$3:$S$6255,SMALL(IF(ISNUMBER(SEARCH("",$S$3:$S$6255)),ROW($S$1:$S$6253),""),ROW(S3271))),"")</f>
        <v/>
      </c>
      <c r="U3273" t="s">
        <v>6614</v>
      </c>
      <c r="V3273">
        <v>565032</v>
      </c>
    </row>
    <row r="3274" spans="19:22">
      <c r="S3274" t="str">
        <f>IF(ISNUMBER(SEARCH(ZAKL_DATA!$B$18,FU!$U3274)),U3274,"")</f>
        <v/>
      </c>
      <c r="T3274" t="str">
        <f t="array" ref="T3274">IFERROR(INDEX($S$3:$S$6255,SMALL(IF(ISNUMBER(SEARCH("",$S$3:$S$6255)),ROW($S$1:$S$6253),""),ROW(S3272))),"")</f>
        <v/>
      </c>
      <c r="U3274" t="s">
        <v>6615</v>
      </c>
      <c r="V3274">
        <v>565041</v>
      </c>
    </row>
    <row r="3275" spans="19:22">
      <c r="S3275" t="str">
        <f>IF(ISNUMBER(SEARCH(ZAKL_DATA!$B$18,FU!$U3275)),U3275,"")</f>
        <v/>
      </c>
      <c r="T3275" t="str">
        <f t="array" ref="T3275">IFERROR(INDEX($S$3:$S$6255,SMALL(IF(ISNUMBER(SEARCH("",$S$3:$S$6255)),ROW($S$1:$S$6253),""),ROW(S3273))),"")</f>
        <v/>
      </c>
      <c r="U3275" t="s">
        <v>6616</v>
      </c>
      <c r="V3275">
        <v>565059</v>
      </c>
    </row>
    <row r="3276" spans="19:22">
      <c r="S3276" t="str">
        <f>IF(ISNUMBER(SEARCH(ZAKL_DATA!$B$18,FU!$U3276)),U3276,"")</f>
        <v/>
      </c>
      <c r="T3276" t="str">
        <f t="array" ref="T3276">IFERROR(INDEX($S$3:$S$6255,SMALL(IF(ISNUMBER(SEARCH("",$S$3:$S$6255)),ROW($S$1:$S$6253),""),ROW(S3274))),"")</f>
        <v/>
      </c>
      <c r="U3276" t="s">
        <v>6617</v>
      </c>
      <c r="V3276">
        <v>565067</v>
      </c>
    </row>
    <row r="3277" spans="19:22">
      <c r="S3277" t="str">
        <f>IF(ISNUMBER(SEARCH(ZAKL_DATA!$B$18,FU!$U3277)),U3277,"")</f>
        <v/>
      </c>
      <c r="T3277" t="str">
        <f t="array" ref="T3277">IFERROR(INDEX($S$3:$S$6255,SMALL(IF(ISNUMBER(SEARCH("",$S$3:$S$6255)),ROW($S$1:$S$6253),""),ROW(S3275))),"")</f>
        <v/>
      </c>
      <c r="U3277" t="s">
        <v>6618</v>
      </c>
      <c r="V3277">
        <v>565075</v>
      </c>
    </row>
    <row r="3278" spans="19:22">
      <c r="S3278" t="str">
        <f>IF(ISNUMBER(SEARCH(ZAKL_DATA!$B$18,FU!$U3278)),U3278,"")</f>
        <v/>
      </c>
      <c r="T3278" t="str">
        <f t="array" ref="T3278">IFERROR(INDEX($S$3:$S$6255,SMALL(IF(ISNUMBER(SEARCH("",$S$3:$S$6255)),ROW($S$1:$S$6253),""),ROW(S3276))),"")</f>
        <v/>
      </c>
      <c r="U3278" t="s">
        <v>6619</v>
      </c>
      <c r="V3278">
        <v>565083</v>
      </c>
    </row>
    <row r="3279" spans="19:22">
      <c r="S3279" t="str">
        <f>IF(ISNUMBER(SEARCH(ZAKL_DATA!$B$18,FU!$U3279)),U3279,"")</f>
        <v/>
      </c>
      <c r="T3279" t="str">
        <f t="array" ref="T3279">IFERROR(INDEX($S$3:$S$6255,SMALL(IF(ISNUMBER(SEARCH("",$S$3:$S$6255)),ROW($S$1:$S$6253),""),ROW(S3277))),"")</f>
        <v/>
      </c>
      <c r="U3279" t="s">
        <v>6620</v>
      </c>
      <c r="V3279">
        <v>565091</v>
      </c>
    </row>
    <row r="3280" spans="19:22">
      <c r="S3280" t="str">
        <f>IF(ISNUMBER(SEARCH(ZAKL_DATA!$B$18,FU!$U3280)),U3280,"")</f>
        <v/>
      </c>
      <c r="T3280" t="str">
        <f t="array" ref="T3280">IFERROR(INDEX($S$3:$S$6255,SMALL(IF(ISNUMBER(SEARCH("",$S$3:$S$6255)),ROW($S$1:$S$6253),""),ROW(S3278))),"")</f>
        <v/>
      </c>
      <c r="U3280" t="s">
        <v>6621</v>
      </c>
      <c r="V3280">
        <v>565105</v>
      </c>
    </row>
    <row r="3281" spans="19:22">
      <c r="S3281" t="str">
        <f>IF(ISNUMBER(SEARCH(ZAKL_DATA!$B$18,FU!$U3281)),U3281,"")</f>
        <v/>
      </c>
      <c r="T3281" t="str">
        <f t="array" ref="T3281">IFERROR(INDEX($S$3:$S$6255,SMALL(IF(ISNUMBER(SEARCH("",$S$3:$S$6255)),ROW($S$1:$S$6253),""),ROW(S3279))),"")</f>
        <v/>
      </c>
      <c r="U3281" t="s">
        <v>6622</v>
      </c>
      <c r="V3281">
        <v>565113</v>
      </c>
    </row>
    <row r="3282" spans="19:22">
      <c r="S3282" t="str">
        <f>IF(ISNUMBER(SEARCH(ZAKL_DATA!$B$18,FU!$U3282)),U3282,"")</f>
        <v/>
      </c>
      <c r="T3282" t="str">
        <f t="array" ref="T3282">IFERROR(INDEX($S$3:$S$6255,SMALL(IF(ISNUMBER(SEARCH("",$S$3:$S$6255)),ROW($S$1:$S$6253),""),ROW(S3280))),"")</f>
        <v/>
      </c>
      <c r="U3282" t="s">
        <v>6623</v>
      </c>
      <c r="V3282">
        <v>565121</v>
      </c>
    </row>
    <row r="3283" spans="19:22">
      <c r="S3283" t="str">
        <f>IF(ISNUMBER(SEARCH(ZAKL_DATA!$B$18,FU!$U3283)),U3283,"")</f>
        <v/>
      </c>
      <c r="T3283" t="str">
        <f t="array" ref="T3283">IFERROR(INDEX($S$3:$S$6255,SMALL(IF(ISNUMBER(SEARCH("",$S$3:$S$6255)),ROW($S$1:$S$6253),""),ROW(S3281))),"")</f>
        <v/>
      </c>
      <c r="U3283" t="s">
        <v>6624</v>
      </c>
      <c r="V3283">
        <v>565130</v>
      </c>
    </row>
    <row r="3284" spans="19:22">
      <c r="S3284" t="str">
        <f>IF(ISNUMBER(SEARCH(ZAKL_DATA!$B$18,FU!$U3284)),U3284,"")</f>
        <v/>
      </c>
      <c r="T3284" t="str">
        <f t="array" ref="T3284">IFERROR(INDEX($S$3:$S$6255,SMALL(IF(ISNUMBER(SEARCH("",$S$3:$S$6255)),ROW($S$1:$S$6253),""),ROW(S3282))),"")</f>
        <v/>
      </c>
      <c r="U3284" t="s">
        <v>6625</v>
      </c>
      <c r="V3284">
        <v>565148</v>
      </c>
    </row>
    <row r="3285" spans="19:22">
      <c r="S3285" t="str">
        <f>IF(ISNUMBER(SEARCH(ZAKL_DATA!$B$18,FU!$U3285)),U3285,"")</f>
        <v/>
      </c>
      <c r="T3285" t="str">
        <f t="array" ref="T3285">IFERROR(INDEX($S$3:$S$6255,SMALL(IF(ISNUMBER(SEARCH("",$S$3:$S$6255)),ROW($S$1:$S$6253),""),ROW(S3283))),"")</f>
        <v/>
      </c>
      <c r="U3285" t="s">
        <v>6626</v>
      </c>
      <c r="V3285">
        <v>565156</v>
      </c>
    </row>
    <row r="3286" spans="19:22">
      <c r="S3286" t="str">
        <f>IF(ISNUMBER(SEARCH(ZAKL_DATA!$B$18,FU!$U3286)),U3286,"")</f>
        <v/>
      </c>
      <c r="T3286" t="str">
        <f t="array" ref="T3286">IFERROR(INDEX($S$3:$S$6255,SMALL(IF(ISNUMBER(SEARCH("",$S$3:$S$6255)),ROW($S$1:$S$6253),""),ROW(S3284))),"")</f>
        <v/>
      </c>
      <c r="U3286" t="s">
        <v>6627</v>
      </c>
      <c r="V3286">
        <v>565164</v>
      </c>
    </row>
    <row r="3287" spans="19:22">
      <c r="S3287" t="str">
        <f>IF(ISNUMBER(SEARCH(ZAKL_DATA!$B$18,FU!$U3287)),U3287,"")</f>
        <v/>
      </c>
      <c r="T3287" t="str">
        <f t="array" ref="T3287">IFERROR(INDEX($S$3:$S$6255,SMALL(IF(ISNUMBER(SEARCH("",$S$3:$S$6255)),ROW($S$1:$S$6253),""),ROW(S3285))),"")</f>
        <v/>
      </c>
      <c r="U3287" t="s">
        <v>6628</v>
      </c>
      <c r="V3287">
        <v>565172</v>
      </c>
    </row>
    <row r="3288" spans="19:22">
      <c r="S3288" t="str">
        <f>IF(ISNUMBER(SEARCH(ZAKL_DATA!$B$18,FU!$U3288)),U3288,"")</f>
        <v/>
      </c>
      <c r="T3288" t="str">
        <f t="array" ref="T3288">IFERROR(INDEX($S$3:$S$6255,SMALL(IF(ISNUMBER(SEARCH("",$S$3:$S$6255)),ROW($S$1:$S$6253),""),ROW(S3286))),"")</f>
        <v/>
      </c>
      <c r="U3288" t="s">
        <v>6629</v>
      </c>
      <c r="V3288">
        <v>565181</v>
      </c>
    </row>
    <row r="3289" spans="19:22">
      <c r="S3289" t="str">
        <f>IF(ISNUMBER(SEARCH(ZAKL_DATA!$B$18,FU!$U3289)),U3289,"")</f>
        <v/>
      </c>
      <c r="T3289" t="str">
        <f t="array" ref="T3289">IFERROR(INDEX($S$3:$S$6255,SMALL(IF(ISNUMBER(SEARCH("",$S$3:$S$6255)),ROW($S$1:$S$6253),""),ROW(S3287))),"")</f>
        <v/>
      </c>
      <c r="U3289" t="s">
        <v>6630</v>
      </c>
      <c r="V3289">
        <v>565199</v>
      </c>
    </row>
    <row r="3290" spans="19:22">
      <c r="S3290" t="str">
        <f>IF(ISNUMBER(SEARCH(ZAKL_DATA!$B$18,FU!$U3290)),U3290,"")</f>
        <v/>
      </c>
      <c r="T3290" t="str">
        <f t="array" ref="T3290">IFERROR(INDEX($S$3:$S$6255,SMALL(IF(ISNUMBER(SEARCH("",$S$3:$S$6255)),ROW($S$1:$S$6253),""),ROW(S3288))),"")</f>
        <v/>
      </c>
      <c r="U3290" t="s">
        <v>6630</v>
      </c>
      <c r="V3290">
        <v>565202</v>
      </c>
    </row>
    <row r="3291" spans="19:22">
      <c r="S3291" t="str">
        <f>IF(ISNUMBER(SEARCH(ZAKL_DATA!$B$18,FU!$U3291)),U3291,"")</f>
        <v/>
      </c>
      <c r="T3291" t="str">
        <f t="array" ref="T3291">IFERROR(INDEX($S$3:$S$6255,SMALL(IF(ISNUMBER(SEARCH("",$S$3:$S$6255)),ROW($S$1:$S$6253),""),ROW(S3289))),"")</f>
        <v/>
      </c>
      <c r="U3291" t="s">
        <v>6630</v>
      </c>
      <c r="V3291">
        <v>565211</v>
      </c>
    </row>
    <row r="3292" spans="19:22">
      <c r="S3292" t="str">
        <f>IF(ISNUMBER(SEARCH(ZAKL_DATA!$B$18,FU!$U3292)),U3292,"")</f>
        <v/>
      </c>
      <c r="T3292" t="str">
        <f t="array" ref="T3292">IFERROR(INDEX($S$3:$S$6255,SMALL(IF(ISNUMBER(SEARCH("",$S$3:$S$6255)),ROW($S$1:$S$6253),""),ROW(S3290))),"")</f>
        <v/>
      </c>
      <c r="U3292" t="s">
        <v>6630</v>
      </c>
      <c r="V3292">
        <v>565229</v>
      </c>
    </row>
    <row r="3293" spans="19:22">
      <c r="S3293" t="str">
        <f>IF(ISNUMBER(SEARCH(ZAKL_DATA!$B$18,FU!$U3293)),U3293,"")</f>
        <v/>
      </c>
      <c r="T3293" t="str">
        <f t="array" ref="T3293">IFERROR(INDEX($S$3:$S$6255,SMALL(IF(ISNUMBER(SEARCH("",$S$3:$S$6255)),ROW($S$1:$S$6253),""),ROW(S3291))),"")</f>
        <v/>
      </c>
      <c r="U3293" t="s">
        <v>6630</v>
      </c>
      <c r="V3293">
        <v>565237</v>
      </c>
    </row>
    <row r="3294" spans="19:22">
      <c r="S3294" t="str">
        <f>IF(ISNUMBER(SEARCH(ZAKL_DATA!$B$18,FU!$U3294)),U3294,"")</f>
        <v/>
      </c>
      <c r="T3294" t="str">
        <f t="array" ref="T3294">IFERROR(INDEX($S$3:$S$6255,SMALL(IF(ISNUMBER(SEARCH("",$S$3:$S$6255)),ROW($S$1:$S$6253),""),ROW(S3292))),"")</f>
        <v/>
      </c>
      <c r="U3294" t="s">
        <v>6630</v>
      </c>
      <c r="V3294">
        <v>565245</v>
      </c>
    </row>
    <row r="3295" spans="19:22">
      <c r="S3295" t="str">
        <f>IF(ISNUMBER(SEARCH(ZAKL_DATA!$B$18,FU!$U3295)),U3295,"")</f>
        <v/>
      </c>
      <c r="T3295" t="str">
        <f t="array" ref="T3295">IFERROR(INDEX($S$3:$S$6255,SMALL(IF(ISNUMBER(SEARCH("",$S$3:$S$6255)),ROW($S$1:$S$6253),""),ROW(S3293))),"")</f>
        <v/>
      </c>
      <c r="U3295" t="s">
        <v>6630</v>
      </c>
      <c r="V3295">
        <v>565253</v>
      </c>
    </row>
    <row r="3296" spans="19:22">
      <c r="S3296" t="str">
        <f>IF(ISNUMBER(SEARCH(ZAKL_DATA!$B$18,FU!$U3296)),U3296,"")</f>
        <v/>
      </c>
      <c r="T3296" t="str">
        <f t="array" ref="T3296">IFERROR(INDEX($S$3:$S$6255,SMALL(IF(ISNUMBER(SEARCH("",$S$3:$S$6255)),ROW($S$1:$S$6253),""),ROW(S3294))),"")</f>
        <v/>
      </c>
      <c r="U3296" t="s">
        <v>6630</v>
      </c>
      <c r="V3296">
        <v>565261</v>
      </c>
    </row>
    <row r="3297" spans="19:22">
      <c r="S3297" t="str">
        <f>IF(ISNUMBER(SEARCH(ZAKL_DATA!$B$18,FU!$U3297)),U3297,"")</f>
        <v/>
      </c>
      <c r="T3297" t="str">
        <f t="array" ref="T3297">IFERROR(INDEX($S$3:$S$6255,SMALL(IF(ISNUMBER(SEARCH("",$S$3:$S$6255)),ROW($S$1:$S$6253),""),ROW(S3295))),"")</f>
        <v/>
      </c>
      <c r="U3297" t="s">
        <v>6630</v>
      </c>
      <c r="V3297">
        <v>565270</v>
      </c>
    </row>
    <row r="3298" spans="19:22">
      <c r="S3298" t="str">
        <f>IF(ISNUMBER(SEARCH(ZAKL_DATA!$B$18,FU!$U3298)),U3298,"")</f>
        <v/>
      </c>
      <c r="T3298" t="str">
        <f t="array" ref="T3298">IFERROR(INDEX($S$3:$S$6255,SMALL(IF(ISNUMBER(SEARCH("",$S$3:$S$6255)),ROW($S$1:$S$6253),""),ROW(S3296))),"")</f>
        <v/>
      </c>
      <c r="U3298" t="s">
        <v>6631</v>
      </c>
      <c r="V3298">
        <v>565288</v>
      </c>
    </row>
    <row r="3299" spans="19:22">
      <c r="S3299" t="str">
        <f>IF(ISNUMBER(SEARCH(ZAKL_DATA!$B$18,FU!$U3299)),U3299,"")</f>
        <v/>
      </c>
      <c r="T3299" t="str">
        <f t="array" ref="T3299">IFERROR(INDEX($S$3:$S$6255,SMALL(IF(ISNUMBER(SEARCH("",$S$3:$S$6255)),ROW($S$1:$S$6253),""),ROW(S3297))),"")</f>
        <v/>
      </c>
      <c r="U3299" t="s">
        <v>6632</v>
      </c>
      <c r="V3299">
        <v>565296</v>
      </c>
    </row>
    <row r="3300" spans="19:22">
      <c r="S3300" t="str">
        <f>IF(ISNUMBER(SEARCH(ZAKL_DATA!$B$18,FU!$U3300)),U3300,"")</f>
        <v/>
      </c>
      <c r="T3300" t="str">
        <f t="array" ref="T3300">IFERROR(INDEX($S$3:$S$6255,SMALL(IF(ISNUMBER(SEARCH("",$S$3:$S$6255)),ROW($S$1:$S$6253),""),ROW(S3298))),"")</f>
        <v/>
      </c>
      <c r="U3300" t="s">
        <v>6632</v>
      </c>
      <c r="V3300">
        <v>565300</v>
      </c>
    </row>
    <row r="3301" spans="19:22">
      <c r="S3301" t="str">
        <f>IF(ISNUMBER(SEARCH(ZAKL_DATA!$B$18,FU!$U3301)),U3301,"")</f>
        <v/>
      </c>
      <c r="T3301" t="str">
        <f t="array" ref="T3301">IFERROR(INDEX($S$3:$S$6255,SMALL(IF(ISNUMBER(SEARCH("",$S$3:$S$6255)),ROW($S$1:$S$6253),""),ROW(S3299))),"")</f>
        <v/>
      </c>
      <c r="U3301" t="s">
        <v>6632</v>
      </c>
      <c r="V3301">
        <v>565318</v>
      </c>
    </row>
    <row r="3302" spans="19:22">
      <c r="S3302" t="str">
        <f>IF(ISNUMBER(SEARCH(ZAKL_DATA!$B$18,FU!$U3302)),U3302,"")</f>
        <v/>
      </c>
      <c r="T3302" t="str">
        <f t="array" ref="T3302">IFERROR(INDEX($S$3:$S$6255,SMALL(IF(ISNUMBER(SEARCH("",$S$3:$S$6255)),ROW($S$1:$S$6253),""),ROW(S3300))),"")</f>
        <v/>
      </c>
      <c r="U3302" t="s">
        <v>6633</v>
      </c>
      <c r="V3302">
        <v>565326</v>
      </c>
    </row>
    <row r="3303" spans="19:22">
      <c r="S3303" t="str">
        <f>IF(ISNUMBER(SEARCH(ZAKL_DATA!$B$18,FU!$U3303)),U3303,"")</f>
        <v/>
      </c>
      <c r="T3303" t="str">
        <f t="array" ref="T3303">IFERROR(INDEX($S$3:$S$6255,SMALL(IF(ISNUMBER(SEARCH("",$S$3:$S$6255)),ROW($S$1:$S$6253),""),ROW(S3301))),"")</f>
        <v/>
      </c>
      <c r="U3303" t="s">
        <v>6634</v>
      </c>
      <c r="V3303">
        <v>565334</v>
      </c>
    </row>
    <row r="3304" spans="19:22">
      <c r="S3304" t="str">
        <f>IF(ISNUMBER(SEARCH(ZAKL_DATA!$B$18,FU!$U3304)),U3304,"")</f>
        <v/>
      </c>
      <c r="T3304" t="str">
        <f t="array" ref="T3304">IFERROR(INDEX($S$3:$S$6255,SMALL(IF(ISNUMBER(SEARCH("",$S$3:$S$6255)),ROW($S$1:$S$6253),""),ROW(S3302))),"")</f>
        <v/>
      </c>
      <c r="U3304" t="s">
        <v>6635</v>
      </c>
      <c r="V3304">
        <v>565342</v>
      </c>
    </row>
    <row r="3305" spans="19:22">
      <c r="S3305" t="str">
        <f>IF(ISNUMBER(SEARCH(ZAKL_DATA!$B$18,FU!$U3305)),U3305,"")</f>
        <v/>
      </c>
      <c r="T3305" t="str">
        <f t="array" ref="T3305">IFERROR(INDEX($S$3:$S$6255,SMALL(IF(ISNUMBER(SEARCH("",$S$3:$S$6255)),ROW($S$1:$S$6253),""),ROW(S3303))),"")</f>
        <v/>
      </c>
      <c r="U3305" t="s">
        <v>6636</v>
      </c>
      <c r="V3305">
        <v>565351</v>
      </c>
    </row>
    <row r="3306" spans="19:22">
      <c r="S3306" t="str">
        <f>IF(ISNUMBER(SEARCH(ZAKL_DATA!$B$18,FU!$U3306)),U3306,"")</f>
        <v/>
      </c>
      <c r="T3306" t="str">
        <f t="array" ref="T3306">IFERROR(INDEX($S$3:$S$6255,SMALL(IF(ISNUMBER(SEARCH("",$S$3:$S$6255)),ROW($S$1:$S$6253),""),ROW(S3304))),"")</f>
        <v/>
      </c>
      <c r="U3306" t="s">
        <v>6637</v>
      </c>
      <c r="V3306">
        <v>565369</v>
      </c>
    </row>
    <row r="3307" spans="19:22">
      <c r="S3307" t="str">
        <f>IF(ISNUMBER(SEARCH(ZAKL_DATA!$B$18,FU!$U3307)),U3307,"")</f>
        <v/>
      </c>
      <c r="T3307" t="str">
        <f t="array" ref="T3307">IFERROR(INDEX($S$3:$S$6255,SMALL(IF(ISNUMBER(SEARCH("",$S$3:$S$6255)),ROW($S$1:$S$6253),""),ROW(S3305))),"")</f>
        <v/>
      </c>
      <c r="U3307" t="s">
        <v>6638</v>
      </c>
      <c r="V3307">
        <v>565377</v>
      </c>
    </row>
    <row r="3308" spans="19:22">
      <c r="S3308" t="str">
        <f>IF(ISNUMBER(SEARCH(ZAKL_DATA!$B$18,FU!$U3308)),U3308,"")</f>
        <v/>
      </c>
      <c r="T3308" t="str">
        <f t="array" ref="T3308">IFERROR(INDEX($S$3:$S$6255,SMALL(IF(ISNUMBER(SEARCH("",$S$3:$S$6255)),ROW($S$1:$S$6253),""),ROW(S3306))),"")</f>
        <v/>
      </c>
      <c r="U3308" t="s">
        <v>6639</v>
      </c>
      <c r="V3308">
        <v>565385</v>
      </c>
    </row>
    <row r="3309" spans="19:22">
      <c r="S3309" t="str">
        <f>IF(ISNUMBER(SEARCH(ZAKL_DATA!$B$18,FU!$U3309)),U3309,"")</f>
        <v/>
      </c>
      <c r="T3309" t="str">
        <f t="array" ref="T3309">IFERROR(INDEX($S$3:$S$6255,SMALL(IF(ISNUMBER(SEARCH("",$S$3:$S$6255)),ROW($S$1:$S$6253),""),ROW(S3307))),"")</f>
        <v/>
      </c>
      <c r="U3309" t="s">
        <v>6640</v>
      </c>
      <c r="V3309">
        <v>565393</v>
      </c>
    </row>
    <row r="3310" spans="19:22">
      <c r="S3310" t="str">
        <f>IF(ISNUMBER(SEARCH(ZAKL_DATA!$B$18,FU!$U3310)),U3310,"")</f>
        <v/>
      </c>
      <c r="T3310" t="str">
        <f t="array" ref="T3310">IFERROR(INDEX($S$3:$S$6255,SMALL(IF(ISNUMBER(SEARCH("",$S$3:$S$6255)),ROW($S$1:$S$6253),""),ROW(S3308))),"")</f>
        <v/>
      </c>
      <c r="U3310" t="s">
        <v>6641</v>
      </c>
      <c r="V3310">
        <v>565407</v>
      </c>
    </row>
    <row r="3311" spans="19:22">
      <c r="S3311" t="str">
        <f>IF(ISNUMBER(SEARCH(ZAKL_DATA!$B$18,FU!$U3311)),U3311,"")</f>
        <v/>
      </c>
      <c r="T3311" t="str">
        <f t="array" ref="T3311">IFERROR(INDEX($S$3:$S$6255,SMALL(IF(ISNUMBER(SEARCH("",$S$3:$S$6255)),ROW($S$1:$S$6253),""),ROW(S3309))),"")</f>
        <v/>
      </c>
      <c r="U3311" t="s">
        <v>6642</v>
      </c>
      <c r="V3311">
        <v>565415</v>
      </c>
    </row>
    <row r="3312" spans="19:22">
      <c r="S3312" t="str">
        <f>IF(ISNUMBER(SEARCH(ZAKL_DATA!$B$18,FU!$U3312)),U3312,"")</f>
        <v/>
      </c>
      <c r="T3312" t="str">
        <f t="array" ref="T3312">IFERROR(INDEX($S$3:$S$6255,SMALL(IF(ISNUMBER(SEARCH("",$S$3:$S$6255)),ROW($S$1:$S$6253),""),ROW(S3310))),"")</f>
        <v/>
      </c>
      <c r="U3312" t="s">
        <v>6643</v>
      </c>
      <c r="V3312">
        <v>565423</v>
      </c>
    </row>
    <row r="3313" spans="19:22">
      <c r="S3313" t="str">
        <f>IF(ISNUMBER(SEARCH(ZAKL_DATA!$B$18,FU!$U3313)),U3313,"")</f>
        <v/>
      </c>
      <c r="T3313" t="str">
        <f t="array" ref="T3313">IFERROR(INDEX($S$3:$S$6255,SMALL(IF(ISNUMBER(SEARCH("",$S$3:$S$6255)),ROW($S$1:$S$6253),""),ROW(S3311))),"")</f>
        <v/>
      </c>
      <c r="U3313" t="s">
        <v>6644</v>
      </c>
      <c r="V3313">
        <v>565431</v>
      </c>
    </row>
    <row r="3314" spans="19:22">
      <c r="S3314" t="str">
        <f>IF(ISNUMBER(SEARCH(ZAKL_DATA!$B$18,FU!$U3314)),U3314,"")</f>
        <v/>
      </c>
      <c r="T3314" t="str">
        <f t="array" ref="T3314">IFERROR(INDEX($S$3:$S$6255,SMALL(IF(ISNUMBER(SEARCH("",$S$3:$S$6255)),ROW($S$1:$S$6253),""),ROW(S3312))),"")</f>
        <v/>
      </c>
      <c r="U3314" t="s">
        <v>6645</v>
      </c>
      <c r="V3314">
        <v>565440</v>
      </c>
    </row>
    <row r="3315" spans="19:22">
      <c r="S3315" t="str">
        <f>IF(ISNUMBER(SEARCH(ZAKL_DATA!$B$18,FU!$U3315)),U3315,"")</f>
        <v/>
      </c>
      <c r="T3315" t="str">
        <f t="array" ref="T3315">IFERROR(INDEX($S$3:$S$6255,SMALL(IF(ISNUMBER(SEARCH("",$S$3:$S$6255)),ROW($S$1:$S$6253),""),ROW(S3313))),"")</f>
        <v/>
      </c>
      <c r="U3315" t="s">
        <v>6646</v>
      </c>
      <c r="V3315">
        <v>565458</v>
      </c>
    </row>
    <row r="3316" spans="19:22">
      <c r="S3316" t="str">
        <f>IF(ISNUMBER(SEARCH(ZAKL_DATA!$B$18,FU!$U3316)),U3316,"")</f>
        <v/>
      </c>
      <c r="T3316" t="str">
        <f t="array" ref="T3316">IFERROR(INDEX($S$3:$S$6255,SMALL(IF(ISNUMBER(SEARCH("",$S$3:$S$6255)),ROW($S$1:$S$6253),""),ROW(S3314))),"")</f>
        <v/>
      </c>
      <c r="U3316" t="s">
        <v>6647</v>
      </c>
      <c r="V3316">
        <v>565466</v>
      </c>
    </row>
    <row r="3317" spans="19:22">
      <c r="S3317" t="str">
        <f>IF(ISNUMBER(SEARCH(ZAKL_DATA!$B$18,FU!$U3317)),U3317,"")</f>
        <v/>
      </c>
      <c r="T3317" t="str">
        <f t="array" ref="T3317">IFERROR(INDEX($S$3:$S$6255,SMALL(IF(ISNUMBER(SEARCH("",$S$3:$S$6255)),ROW($S$1:$S$6253),""),ROW(S3315))),"")</f>
        <v/>
      </c>
      <c r="U3317" t="s">
        <v>6648</v>
      </c>
      <c r="V3317">
        <v>565474</v>
      </c>
    </row>
    <row r="3318" spans="19:22">
      <c r="S3318" t="str">
        <f>IF(ISNUMBER(SEARCH(ZAKL_DATA!$B$18,FU!$U3318)),U3318,"")</f>
        <v/>
      </c>
      <c r="T3318" t="str">
        <f t="array" ref="T3318">IFERROR(INDEX($S$3:$S$6255,SMALL(IF(ISNUMBER(SEARCH("",$S$3:$S$6255)),ROW($S$1:$S$6253),""),ROW(S3316))),"")</f>
        <v/>
      </c>
      <c r="U3318" t="s">
        <v>6649</v>
      </c>
      <c r="V3318">
        <v>565482</v>
      </c>
    </row>
    <row r="3319" spans="19:22">
      <c r="S3319" t="str">
        <f>IF(ISNUMBER(SEARCH(ZAKL_DATA!$B$18,FU!$U3319)),U3319,"")</f>
        <v/>
      </c>
      <c r="T3319" t="str">
        <f t="array" ref="T3319">IFERROR(INDEX($S$3:$S$6255,SMALL(IF(ISNUMBER(SEARCH("",$S$3:$S$6255)),ROW($S$1:$S$6253),""),ROW(S3317))),"")</f>
        <v/>
      </c>
      <c r="U3319" t="s">
        <v>6649</v>
      </c>
      <c r="V3319">
        <v>565491</v>
      </c>
    </row>
    <row r="3320" spans="19:22">
      <c r="S3320" t="str">
        <f>IF(ISNUMBER(SEARCH(ZAKL_DATA!$B$18,FU!$U3320)),U3320,"")</f>
        <v/>
      </c>
      <c r="T3320" t="str">
        <f t="array" ref="T3320">IFERROR(INDEX($S$3:$S$6255,SMALL(IF(ISNUMBER(SEARCH("",$S$3:$S$6255)),ROW($S$1:$S$6253),""),ROW(S3318))),"")</f>
        <v/>
      </c>
      <c r="U3320" t="s">
        <v>6650</v>
      </c>
      <c r="V3320">
        <v>565504</v>
      </c>
    </row>
    <row r="3321" spans="19:22">
      <c r="S3321" t="str">
        <f>IF(ISNUMBER(SEARCH(ZAKL_DATA!$B$18,FU!$U3321)),U3321,"")</f>
        <v/>
      </c>
      <c r="T3321" t="str">
        <f t="array" ref="T3321">IFERROR(INDEX($S$3:$S$6255,SMALL(IF(ISNUMBER(SEARCH("",$S$3:$S$6255)),ROW($S$1:$S$6253),""),ROW(S3319))),"")</f>
        <v/>
      </c>
      <c r="U3321" t="s">
        <v>6651</v>
      </c>
      <c r="V3321">
        <v>565512</v>
      </c>
    </row>
    <row r="3322" spans="19:22">
      <c r="S3322" t="str">
        <f>IF(ISNUMBER(SEARCH(ZAKL_DATA!$B$18,FU!$U3322)),U3322,"")</f>
        <v/>
      </c>
      <c r="T3322" t="str">
        <f t="array" ref="T3322">IFERROR(INDEX($S$3:$S$6255,SMALL(IF(ISNUMBER(SEARCH("",$S$3:$S$6255)),ROW($S$1:$S$6253),""),ROW(S3320))),"")</f>
        <v/>
      </c>
      <c r="U3322" t="s">
        <v>6652</v>
      </c>
      <c r="V3322">
        <v>565521</v>
      </c>
    </row>
    <row r="3323" spans="19:22">
      <c r="S3323" t="str">
        <f>IF(ISNUMBER(SEARCH(ZAKL_DATA!$B$18,FU!$U3323)),U3323,"")</f>
        <v/>
      </c>
      <c r="T3323" t="str">
        <f t="array" ref="T3323">IFERROR(INDEX($S$3:$S$6255,SMALL(IF(ISNUMBER(SEARCH("",$S$3:$S$6255)),ROW($S$1:$S$6253),""),ROW(S3321))),"")</f>
        <v/>
      </c>
      <c r="U3323" t="s">
        <v>6653</v>
      </c>
      <c r="V3323">
        <v>565539</v>
      </c>
    </row>
    <row r="3324" spans="19:22">
      <c r="S3324" t="str">
        <f>IF(ISNUMBER(SEARCH(ZAKL_DATA!$B$18,FU!$U3324)),U3324,"")</f>
        <v/>
      </c>
      <c r="T3324" t="str">
        <f t="array" ref="T3324">IFERROR(INDEX($S$3:$S$6255,SMALL(IF(ISNUMBER(SEARCH("",$S$3:$S$6255)),ROW($S$1:$S$6253),""),ROW(S3322))),"")</f>
        <v/>
      </c>
      <c r="U3324" t="s">
        <v>6654</v>
      </c>
      <c r="V3324">
        <v>565547</v>
      </c>
    </row>
    <row r="3325" spans="19:22">
      <c r="S3325" t="str">
        <f>IF(ISNUMBER(SEARCH(ZAKL_DATA!$B$18,FU!$U3325)),U3325,"")</f>
        <v/>
      </c>
      <c r="T3325" t="str">
        <f t="array" ref="T3325">IFERROR(INDEX($S$3:$S$6255,SMALL(IF(ISNUMBER(SEARCH("",$S$3:$S$6255)),ROW($S$1:$S$6253),""),ROW(S3323))),"")</f>
        <v/>
      </c>
      <c r="U3325" t="s">
        <v>6655</v>
      </c>
      <c r="V3325">
        <v>565555</v>
      </c>
    </row>
    <row r="3326" spans="19:22">
      <c r="S3326" t="str">
        <f>IF(ISNUMBER(SEARCH(ZAKL_DATA!$B$18,FU!$U3326)),U3326,"")</f>
        <v/>
      </c>
      <c r="T3326" t="str">
        <f t="array" ref="T3326">IFERROR(INDEX($S$3:$S$6255,SMALL(IF(ISNUMBER(SEARCH("",$S$3:$S$6255)),ROW($S$1:$S$6253),""),ROW(S3324))),"")</f>
        <v/>
      </c>
      <c r="U3326" t="s">
        <v>6656</v>
      </c>
      <c r="V3326">
        <v>565563</v>
      </c>
    </row>
    <row r="3327" spans="19:22">
      <c r="S3327" t="str">
        <f>IF(ISNUMBER(SEARCH(ZAKL_DATA!$B$18,FU!$U3327)),U3327,"")</f>
        <v/>
      </c>
      <c r="T3327" t="str">
        <f t="array" ref="T3327">IFERROR(INDEX($S$3:$S$6255,SMALL(IF(ISNUMBER(SEARCH("",$S$3:$S$6255)),ROW($S$1:$S$6253),""),ROW(S3325))),"")</f>
        <v/>
      </c>
      <c r="U3327" t="s">
        <v>6657</v>
      </c>
      <c r="V3327">
        <v>565571</v>
      </c>
    </row>
    <row r="3328" spans="19:22">
      <c r="S3328" t="str">
        <f>IF(ISNUMBER(SEARCH(ZAKL_DATA!$B$18,FU!$U3328)),U3328,"")</f>
        <v/>
      </c>
      <c r="T3328" t="str">
        <f t="array" ref="T3328">IFERROR(INDEX($S$3:$S$6255,SMALL(IF(ISNUMBER(SEARCH("",$S$3:$S$6255)),ROW($S$1:$S$6253),""),ROW(S3326))),"")</f>
        <v/>
      </c>
      <c r="U3328" t="s">
        <v>6658</v>
      </c>
      <c r="V3328">
        <v>565580</v>
      </c>
    </row>
    <row r="3329" spans="19:22">
      <c r="S3329" t="str">
        <f>IF(ISNUMBER(SEARCH(ZAKL_DATA!$B$18,FU!$U3329)),U3329,"")</f>
        <v/>
      </c>
      <c r="T3329" t="str">
        <f t="array" ref="T3329">IFERROR(INDEX($S$3:$S$6255,SMALL(IF(ISNUMBER(SEARCH("",$S$3:$S$6255)),ROW($S$1:$S$6253),""),ROW(S3327))),"")</f>
        <v/>
      </c>
      <c r="U3329" t="s">
        <v>6659</v>
      </c>
      <c r="V3329">
        <v>565598</v>
      </c>
    </row>
    <row r="3330" spans="19:22">
      <c r="S3330" t="str">
        <f>IF(ISNUMBER(SEARCH(ZAKL_DATA!$B$18,FU!$U3330)),U3330,"")</f>
        <v/>
      </c>
      <c r="T3330" t="str">
        <f t="array" ref="T3330">IFERROR(INDEX($S$3:$S$6255,SMALL(IF(ISNUMBER(SEARCH("",$S$3:$S$6255)),ROW($S$1:$S$6253),""),ROW(S3328))),"")</f>
        <v/>
      </c>
      <c r="U3330" t="s">
        <v>6660</v>
      </c>
      <c r="V3330">
        <v>565601</v>
      </c>
    </row>
    <row r="3331" spans="19:22">
      <c r="S3331" t="str">
        <f>IF(ISNUMBER(SEARCH(ZAKL_DATA!$B$18,FU!$U3331)),U3331,"")</f>
        <v/>
      </c>
      <c r="T3331" t="str">
        <f t="array" ref="T3331">IFERROR(INDEX($S$3:$S$6255,SMALL(IF(ISNUMBER(SEARCH("",$S$3:$S$6255)),ROW($S$1:$S$6253),""),ROW(S3329))),"")</f>
        <v/>
      </c>
      <c r="U3331" t="s">
        <v>6661</v>
      </c>
      <c r="V3331">
        <v>565610</v>
      </c>
    </row>
    <row r="3332" spans="19:22">
      <c r="S3332" t="str">
        <f>IF(ISNUMBER(SEARCH(ZAKL_DATA!$B$18,FU!$U3332)),U3332,"")</f>
        <v/>
      </c>
      <c r="T3332" t="str">
        <f t="array" ref="T3332">IFERROR(INDEX($S$3:$S$6255,SMALL(IF(ISNUMBER(SEARCH("",$S$3:$S$6255)),ROW($S$1:$S$6253),""),ROW(S3330))),"")</f>
        <v/>
      </c>
      <c r="U3332" t="s">
        <v>6662</v>
      </c>
      <c r="V3332">
        <v>565628</v>
      </c>
    </row>
    <row r="3333" spans="19:22">
      <c r="S3333" t="str">
        <f>IF(ISNUMBER(SEARCH(ZAKL_DATA!$B$18,FU!$U3333)),U3333,"")</f>
        <v/>
      </c>
      <c r="T3333" t="str">
        <f t="array" ref="T3333">IFERROR(INDEX($S$3:$S$6255,SMALL(IF(ISNUMBER(SEARCH("",$S$3:$S$6255)),ROW($S$1:$S$6253),""),ROW(S3331))),"")</f>
        <v/>
      </c>
      <c r="U3333" t="s">
        <v>6663</v>
      </c>
      <c r="V3333">
        <v>565636</v>
      </c>
    </row>
    <row r="3334" spans="19:22">
      <c r="S3334" t="str">
        <f>IF(ISNUMBER(SEARCH(ZAKL_DATA!$B$18,FU!$U3334)),U3334,"")</f>
        <v/>
      </c>
      <c r="T3334" t="str">
        <f t="array" ref="T3334">IFERROR(INDEX($S$3:$S$6255,SMALL(IF(ISNUMBER(SEARCH("",$S$3:$S$6255)),ROW($S$1:$S$6253),""),ROW(S3332))),"")</f>
        <v/>
      </c>
      <c r="U3334" t="s">
        <v>6664</v>
      </c>
      <c r="V3334">
        <v>565644</v>
      </c>
    </row>
    <row r="3335" spans="19:22">
      <c r="S3335" t="str">
        <f>IF(ISNUMBER(SEARCH(ZAKL_DATA!$B$18,FU!$U3335)),U3335,"")</f>
        <v/>
      </c>
      <c r="T3335" t="str">
        <f t="array" ref="T3335">IFERROR(INDEX($S$3:$S$6255,SMALL(IF(ISNUMBER(SEARCH("",$S$3:$S$6255)),ROW($S$1:$S$6253),""),ROW(S3333))),"")</f>
        <v/>
      </c>
      <c r="U3335" t="s">
        <v>6665</v>
      </c>
      <c r="V3335">
        <v>565652</v>
      </c>
    </row>
    <row r="3336" spans="19:22">
      <c r="S3336" t="str">
        <f>IF(ISNUMBER(SEARCH(ZAKL_DATA!$B$18,FU!$U3336)),U3336,"")</f>
        <v/>
      </c>
      <c r="T3336" t="str">
        <f t="array" ref="T3336">IFERROR(INDEX($S$3:$S$6255,SMALL(IF(ISNUMBER(SEARCH("",$S$3:$S$6255)),ROW($S$1:$S$6253),""),ROW(S3334))),"")</f>
        <v/>
      </c>
      <c r="U3336" t="s">
        <v>6665</v>
      </c>
      <c r="V3336">
        <v>565661</v>
      </c>
    </row>
    <row r="3337" spans="19:22">
      <c r="S3337" t="str">
        <f>IF(ISNUMBER(SEARCH(ZAKL_DATA!$B$18,FU!$U3337)),U3337,"")</f>
        <v/>
      </c>
      <c r="T3337" t="str">
        <f t="array" ref="T3337">IFERROR(INDEX($S$3:$S$6255,SMALL(IF(ISNUMBER(SEARCH("",$S$3:$S$6255)),ROW($S$1:$S$6253),""),ROW(S3335))),"")</f>
        <v/>
      </c>
      <c r="U3337" t="s">
        <v>6666</v>
      </c>
      <c r="V3337">
        <v>565679</v>
      </c>
    </row>
    <row r="3338" spans="19:22">
      <c r="S3338" t="str">
        <f>IF(ISNUMBER(SEARCH(ZAKL_DATA!$B$18,FU!$U3338)),U3338,"")</f>
        <v/>
      </c>
      <c r="T3338" t="str">
        <f t="array" ref="T3338">IFERROR(INDEX($S$3:$S$6255,SMALL(IF(ISNUMBER(SEARCH("",$S$3:$S$6255)),ROW($S$1:$S$6253),""),ROW(S3336))),"")</f>
        <v/>
      </c>
      <c r="U3338" t="s">
        <v>6667</v>
      </c>
      <c r="V3338">
        <v>565695</v>
      </c>
    </row>
    <row r="3339" spans="19:22">
      <c r="S3339" t="str">
        <f>IF(ISNUMBER(SEARCH(ZAKL_DATA!$B$18,FU!$U3339)),U3339,"")</f>
        <v/>
      </c>
      <c r="T3339" t="str">
        <f t="array" ref="T3339">IFERROR(INDEX($S$3:$S$6255,SMALL(IF(ISNUMBER(SEARCH("",$S$3:$S$6255)),ROW($S$1:$S$6253),""),ROW(S3337))),"")</f>
        <v/>
      </c>
      <c r="U3339" t="s">
        <v>6668</v>
      </c>
      <c r="V3339">
        <v>565709</v>
      </c>
    </row>
    <row r="3340" spans="19:22">
      <c r="S3340" t="str">
        <f>IF(ISNUMBER(SEARCH(ZAKL_DATA!$B$18,FU!$U3340)),U3340,"")</f>
        <v/>
      </c>
      <c r="T3340" t="str">
        <f t="array" ref="T3340">IFERROR(INDEX($S$3:$S$6255,SMALL(IF(ISNUMBER(SEARCH("",$S$3:$S$6255)),ROW($S$1:$S$6253),""),ROW(S3338))),"")</f>
        <v/>
      </c>
      <c r="U3340" t="s">
        <v>6669</v>
      </c>
      <c r="V3340">
        <v>565717</v>
      </c>
    </row>
    <row r="3341" spans="19:22">
      <c r="S3341" t="str">
        <f>IF(ISNUMBER(SEARCH(ZAKL_DATA!$B$18,FU!$U3341)),U3341,"")</f>
        <v/>
      </c>
      <c r="T3341" t="str">
        <f t="array" ref="T3341">IFERROR(INDEX($S$3:$S$6255,SMALL(IF(ISNUMBER(SEARCH("",$S$3:$S$6255)),ROW($S$1:$S$6253),""),ROW(S3339))),"")</f>
        <v/>
      </c>
      <c r="U3341" t="s">
        <v>6670</v>
      </c>
      <c r="V3341">
        <v>565725</v>
      </c>
    </row>
    <row r="3342" spans="19:22">
      <c r="S3342" t="str">
        <f>IF(ISNUMBER(SEARCH(ZAKL_DATA!$B$18,FU!$U3342)),U3342,"")</f>
        <v/>
      </c>
      <c r="T3342" t="str">
        <f t="array" ref="T3342">IFERROR(INDEX($S$3:$S$6255,SMALL(IF(ISNUMBER(SEARCH("",$S$3:$S$6255)),ROW($S$1:$S$6253),""),ROW(S3340))),"")</f>
        <v/>
      </c>
      <c r="U3342" t="s">
        <v>6671</v>
      </c>
      <c r="V3342">
        <v>565733</v>
      </c>
    </row>
    <row r="3343" spans="19:22">
      <c r="S3343" t="str">
        <f>IF(ISNUMBER(SEARCH(ZAKL_DATA!$B$18,FU!$U3343)),U3343,"")</f>
        <v/>
      </c>
      <c r="T3343" t="str">
        <f t="array" ref="T3343">IFERROR(INDEX($S$3:$S$6255,SMALL(IF(ISNUMBER(SEARCH("",$S$3:$S$6255)),ROW($S$1:$S$6253),""),ROW(S3341))),"")</f>
        <v/>
      </c>
      <c r="U3343" t="s">
        <v>6672</v>
      </c>
      <c r="V3343">
        <v>565741</v>
      </c>
    </row>
    <row r="3344" spans="19:22">
      <c r="S3344" t="str">
        <f>IF(ISNUMBER(SEARCH(ZAKL_DATA!$B$18,FU!$U3344)),U3344,"")</f>
        <v/>
      </c>
      <c r="T3344" t="str">
        <f t="array" ref="T3344">IFERROR(INDEX($S$3:$S$6255,SMALL(IF(ISNUMBER(SEARCH("",$S$3:$S$6255)),ROW($S$1:$S$6253),""),ROW(S3342))),"")</f>
        <v/>
      </c>
      <c r="U3344" t="s">
        <v>6673</v>
      </c>
      <c r="V3344">
        <v>565750</v>
      </c>
    </row>
    <row r="3345" spans="19:22">
      <c r="S3345" t="str">
        <f>IF(ISNUMBER(SEARCH(ZAKL_DATA!$B$18,FU!$U3345)),U3345,"")</f>
        <v/>
      </c>
      <c r="T3345" t="str">
        <f t="array" ref="T3345">IFERROR(INDEX($S$3:$S$6255,SMALL(IF(ISNUMBER(SEARCH("",$S$3:$S$6255)),ROW($S$1:$S$6253),""),ROW(S3343))),"")</f>
        <v/>
      </c>
      <c r="U3345" t="s">
        <v>6674</v>
      </c>
      <c r="V3345">
        <v>565768</v>
      </c>
    </row>
    <row r="3346" spans="19:22">
      <c r="S3346" t="str">
        <f>IF(ISNUMBER(SEARCH(ZAKL_DATA!$B$18,FU!$U3346)),U3346,"")</f>
        <v/>
      </c>
      <c r="T3346" t="str">
        <f t="array" ref="T3346">IFERROR(INDEX($S$3:$S$6255,SMALL(IF(ISNUMBER(SEARCH("",$S$3:$S$6255)),ROW($S$1:$S$6253),""),ROW(S3344))),"")</f>
        <v/>
      </c>
      <c r="U3346" t="s">
        <v>6675</v>
      </c>
      <c r="V3346">
        <v>565776</v>
      </c>
    </row>
    <row r="3347" spans="19:22">
      <c r="S3347" t="str">
        <f>IF(ISNUMBER(SEARCH(ZAKL_DATA!$B$18,FU!$U3347)),U3347,"")</f>
        <v/>
      </c>
      <c r="T3347" t="str">
        <f t="array" ref="T3347">IFERROR(INDEX($S$3:$S$6255,SMALL(IF(ISNUMBER(SEARCH("",$S$3:$S$6255)),ROW($S$1:$S$6253),""),ROW(S3345))),"")</f>
        <v/>
      </c>
      <c r="U3347" t="s">
        <v>6676</v>
      </c>
      <c r="V3347">
        <v>565784</v>
      </c>
    </row>
    <row r="3348" spans="19:22">
      <c r="S3348" t="str">
        <f>IF(ISNUMBER(SEARCH(ZAKL_DATA!$B$18,FU!$U3348)),U3348,"")</f>
        <v/>
      </c>
      <c r="T3348" t="str">
        <f t="array" ref="T3348">IFERROR(INDEX($S$3:$S$6255,SMALL(IF(ISNUMBER(SEARCH("",$S$3:$S$6255)),ROW($S$1:$S$6253),""),ROW(S3346))),"")</f>
        <v/>
      </c>
      <c r="U3348" t="s">
        <v>6677</v>
      </c>
      <c r="V3348">
        <v>565792</v>
      </c>
    </row>
    <row r="3349" spans="19:22">
      <c r="S3349" t="str">
        <f>IF(ISNUMBER(SEARCH(ZAKL_DATA!$B$18,FU!$U3349)),U3349,"")</f>
        <v/>
      </c>
      <c r="T3349" t="str">
        <f t="array" ref="T3349">IFERROR(INDEX($S$3:$S$6255,SMALL(IF(ISNUMBER(SEARCH("",$S$3:$S$6255)),ROW($S$1:$S$6253),""),ROW(S3347))),"")</f>
        <v/>
      </c>
      <c r="U3349" t="s">
        <v>6678</v>
      </c>
      <c r="V3349">
        <v>565806</v>
      </c>
    </row>
    <row r="3350" spans="19:22">
      <c r="S3350" t="str">
        <f>IF(ISNUMBER(SEARCH(ZAKL_DATA!$B$18,FU!$U3350)),U3350,"")</f>
        <v/>
      </c>
      <c r="T3350" t="str">
        <f t="array" ref="T3350">IFERROR(INDEX($S$3:$S$6255,SMALL(IF(ISNUMBER(SEARCH("",$S$3:$S$6255)),ROW($S$1:$S$6253),""),ROW(S3348))),"")</f>
        <v/>
      </c>
      <c r="U3350" t="s">
        <v>6679</v>
      </c>
      <c r="V3350">
        <v>565814</v>
      </c>
    </row>
    <row r="3351" spans="19:22">
      <c r="S3351" t="str">
        <f>IF(ISNUMBER(SEARCH(ZAKL_DATA!$B$18,FU!$U3351)),U3351,"")</f>
        <v/>
      </c>
      <c r="T3351" t="str">
        <f t="array" ref="T3351">IFERROR(INDEX($S$3:$S$6255,SMALL(IF(ISNUMBER(SEARCH("",$S$3:$S$6255)),ROW($S$1:$S$6253),""),ROW(S3349))),"")</f>
        <v/>
      </c>
      <c r="U3351" t="s">
        <v>6680</v>
      </c>
      <c r="V3351">
        <v>565822</v>
      </c>
    </row>
    <row r="3352" spans="19:22">
      <c r="S3352" t="str">
        <f>IF(ISNUMBER(SEARCH(ZAKL_DATA!$B$18,FU!$U3352)),U3352,"")</f>
        <v/>
      </c>
      <c r="T3352" t="str">
        <f t="array" ref="T3352">IFERROR(INDEX($S$3:$S$6255,SMALL(IF(ISNUMBER(SEARCH("",$S$3:$S$6255)),ROW($S$1:$S$6253),""),ROW(S3350))),"")</f>
        <v/>
      </c>
      <c r="U3352" t="s">
        <v>6681</v>
      </c>
      <c r="V3352">
        <v>565831</v>
      </c>
    </row>
    <row r="3353" spans="19:22">
      <c r="S3353" t="str">
        <f>IF(ISNUMBER(SEARCH(ZAKL_DATA!$B$18,FU!$U3353)),U3353,"")</f>
        <v/>
      </c>
      <c r="T3353" t="str">
        <f t="array" ref="T3353">IFERROR(INDEX($S$3:$S$6255,SMALL(IF(ISNUMBER(SEARCH("",$S$3:$S$6255)),ROW($S$1:$S$6253),""),ROW(S3351))),"")</f>
        <v/>
      </c>
      <c r="U3353" t="s">
        <v>6682</v>
      </c>
      <c r="V3353">
        <v>565849</v>
      </c>
    </row>
    <row r="3354" spans="19:22">
      <c r="S3354" t="str">
        <f>IF(ISNUMBER(SEARCH(ZAKL_DATA!$B$18,FU!$U3354)),U3354,"")</f>
        <v/>
      </c>
      <c r="T3354" t="str">
        <f t="array" ref="T3354">IFERROR(INDEX($S$3:$S$6255,SMALL(IF(ISNUMBER(SEARCH("",$S$3:$S$6255)),ROW($S$1:$S$6253),""),ROW(S3352))),"")</f>
        <v/>
      </c>
      <c r="U3354" t="s">
        <v>6683</v>
      </c>
      <c r="V3354">
        <v>565857</v>
      </c>
    </row>
    <row r="3355" spans="19:22">
      <c r="S3355" t="str">
        <f>IF(ISNUMBER(SEARCH(ZAKL_DATA!$B$18,FU!$U3355)),U3355,"")</f>
        <v/>
      </c>
      <c r="T3355" t="str">
        <f t="array" ref="T3355">IFERROR(INDEX($S$3:$S$6255,SMALL(IF(ISNUMBER(SEARCH("",$S$3:$S$6255)),ROW($S$1:$S$6253),""),ROW(S3353))),"")</f>
        <v/>
      </c>
      <c r="U3355" t="s">
        <v>6684</v>
      </c>
      <c r="V3355">
        <v>565865</v>
      </c>
    </row>
    <row r="3356" spans="19:22">
      <c r="S3356" t="str">
        <f>IF(ISNUMBER(SEARCH(ZAKL_DATA!$B$18,FU!$U3356)),U3356,"")</f>
        <v/>
      </c>
      <c r="T3356" t="str">
        <f t="array" ref="T3356">IFERROR(INDEX($S$3:$S$6255,SMALL(IF(ISNUMBER(SEARCH("",$S$3:$S$6255)),ROW($S$1:$S$6253),""),ROW(S3354))),"")</f>
        <v/>
      </c>
      <c r="U3356" t="s">
        <v>6685</v>
      </c>
      <c r="V3356">
        <v>565873</v>
      </c>
    </row>
    <row r="3357" spans="19:22">
      <c r="S3357" t="str">
        <f>IF(ISNUMBER(SEARCH(ZAKL_DATA!$B$18,FU!$U3357)),U3357,"")</f>
        <v/>
      </c>
      <c r="T3357" t="str">
        <f t="array" ref="T3357">IFERROR(INDEX($S$3:$S$6255,SMALL(IF(ISNUMBER(SEARCH("",$S$3:$S$6255)),ROW($S$1:$S$6253),""),ROW(S3355))),"")</f>
        <v/>
      </c>
      <c r="U3357" t="s">
        <v>6685</v>
      </c>
      <c r="V3357">
        <v>565881</v>
      </c>
    </row>
    <row r="3358" spans="19:22">
      <c r="S3358" t="str">
        <f>IF(ISNUMBER(SEARCH(ZAKL_DATA!$B$18,FU!$U3358)),U3358,"")</f>
        <v/>
      </c>
      <c r="T3358" t="str">
        <f t="array" ref="T3358">IFERROR(INDEX($S$3:$S$6255,SMALL(IF(ISNUMBER(SEARCH("",$S$3:$S$6255)),ROW($S$1:$S$6253),""),ROW(S3356))),"")</f>
        <v/>
      </c>
      <c r="U3358" t="s">
        <v>6686</v>
      </c>
      <c r="V3358">
        <v>565890</v>
      </c>
    </row>
    <row r="3359" spans="19:22">
      <c r="S3359" t="str">
        <f>IF(ISNUMBER(SEARCH(ZAKL_DATA!$B$18,FU!$U3359)),U3359,"")</f>
        <v/>
      </c>
      <c r="T3359" t="str">
        <f t="array" ref="T3359">IFERROR(INDEX($S$3:$S$6255,SMALL(IF(ISNUMBER(SEARCH("",$S$3:$S$6255)),ROW($S$1:$S$6253),""),ROW(S3357))),"")</f>
        <v/>
      </c>
      <c r="U3359" t="s">
        <v>6687</v>
      </c>
      <c r="V3359">
        <v>565903</v>
      </c>
    </row>
    <row r="3360" spans="19:22">
      <c r="S3360" t="str">
        <f>IF(ISNUMBER(SEARCH(ZAKL_DATA!$B$18,FU!$U3360)),U3360,"")</f>
        <v/>
      </c>
      <c r="T3360" t="str">
        <f t="array" ref="T3360">IFERROR(INDEX($S$3:$S$6255,SMALL(IF(ISNUMBER(SEARCH("",$S$3:$S$6255)),ROW($S$1:$S$6253),""),ROW(S3358))),"")</f>
        <v/>
      </c>
      <c r="U3360" t="s">
        <v>6688</v>
      </c>
      <c r="V3360">
        <v>565911</v>
      </c>
    </row>
    <row r="3361" spans="19:22">
      <c r="S3361" t="str">
        <f>IF(ISNUMBER(SEARCH(ZAKL_DATA!$B$18,FU!$U3361)),U3361,"")</f>
        <v/>
      </c>
      <c r="T3361" t="str">
        <f t="array" ref="T3361">IFERROR(INDEX($S$3:$S$6255,SMALL(IF(ISNUMBER(SEARCH("",$S$3:$S$6255)),ROW($S$1:$S$6253),""),ROW(S3359))),"")</f>
        <v/>
      </c>
      <c r="U3361" t="s">
        <v>6689</v>
      </c>
      <c r="V3361">
        <v>565920</v>
      </c>
    </row>
    <row r="3362" spans="19:22">
      <c r="S3362" t="str">
        <f>IF(ISNUMBER(SEARCH(ZAKL_DATA!$B$18,FU!$U3362)),U3362,"")</f>
        <v/>
      </c>
      <c r="T3362" t="str">
        <f t="array" ref="T3362">IFERROR(INDEX($S$3:$S$6255,SMALL(IF(ISNUMBER(SEARCH("",$S$3:$S$6255)),ROW($S$1:$S$6253),""),ROW(S3360))),"")</f>
        <v/>
      </c>
      <c r="U3362" t="s">
        <v>6690</v>
      </c>
      <c r="V3362">
        <v>565938</v>
      </c>
    </row>
    <row r="3363" spans="19:22">
      <c r="S3363" t="str">
        <f>IF(ISNUMBER(SEARCH(ZAKL_DATA!$B$18,FU!$U3363)),U3363,"")</f>
        <v/>
      </c>
      <c r="T3363" t="str">
        <f t="array" ref="T3363">IFERROR(INDEX($S$3:$S$6255,SMALL(IF(ISNUMBER(SEARCH("",$S$3:$S$6255)),ROW($S$1:$S$6253),""),ROW(S3361))),"")</f>
        <v/>
      </c>
      <c r="U3363" t="s">
        <v>6691</v>
      </c>
      <c r="V3363">
        <v>565946</v>
      </c>
    </row>
    <row r="3364" spans="19:22">
      <c r="S3364" t="str">
        <f>IF(ISNUMBER(SEARCH(ZAKL_DATA!$B$18,FU!$U3364)),U3364,"")</f>
        <v/>
      </c>
      <c r="T3364" t="str">
        <f t="array" ref="T3364">IFERROR(INDEX($S$3:$S$6255,SMALL(IF(ISNUMBER(SEARCH("",$S$3:$S$6255)),ROW($S$1:$S$6253),""),ROW(S3362))),"")</f>
        <v/>
      </c>
      <c r="U3364" t="s">
        <v>6692</v>
      </c>
      <c r="V3364">
        <v>565954</v>
      </c>
    </row>
    <row r="3365" spans="19:22">
      <c r="S3365" t="str">
        <f>IF(ISNUMBER(SEARCH(ZAKL_DATA!$B$18,FU!$U3365)),U3365,"")</f>
        <v/>
      </c>
      <c r="T3365" t="str">
        <f t="array" ref="T3365">IFERROR(INDEX($S$3:$S$6255,SMALL(IF(ISNUMBER(SEARCH("",$S$3:$S$6255)),ROW($S$1:$S$6253),""),ROW(S3363))),"")</f>
        <v/>
      </c>
      <c r="U3365" t="s">
        <v>6693</v>
      </c>
      <c r="V3365">
        <v>565962</v>
      </c>
    </row>
    <row r="3366" spans="19:22">
      <c r="S3366" t="str">
        <f>IF(ISNUMBER(SEARCH(ZAKL_DATA!$B$18,FU!$U3366)),U3366,"")</f>
        <v/>
      </c>
      <c r="T3366" t="str">
        <f t="array" ref="T3366">IFERROR(INDEX($S$3:$S$6255,SMALL(IF(ISNUMBER(SEARCH("",$S$3:$S$6255)),ROW($S$1:$S$6253),""),ROW(S3364))),"")</f>
        <v/>
      </c>
      <c r="U3366" t="s">
        <v>6694</v>
      </c>
      <c r="V3366">
        <v>565971</v>
      </c>
    </row>
    <row r="3367" spans="19:22">
      <c r="S3367" t="str">
        <f>IF(ISNUMBER(SEARCH(ZAKL_DATA!$B$18,FU!$U3367)),U3367,"")</f>
        <v/>
      </c>
      <c r="T3367" t="str">
        <f t="array" ref="T3367">IFERROR(INDEX($S$3:$S$6255,SMALL(IF(ISNUMBER(SEARCH("",$S$3:$S$6255)),ROW($S$1:$S$6253),""),ROW(S3365))),"")</f>
        <v/>
      </c>
      <c r="U3367" t="s">
        <v>6695</v>
      </c>
      <c r="V3367">
        <v>565989</v>
      </c>
    </row>
    <row r="3368" spans="19:22">
      <c r="S3368" t="str">
        <f>IF(ISNUMBER(SEARCH(ZAKL_DATA!$B$18,FU!$U3368)),U3368,"")</f>
        <v/>
      </c>
      <c r="T3368" t="str">
        <f t="array" ref="T3368">IFERROR(INDEX($S$3:$S$6255,SMALL(IF(ISNUMBER(SEARCH("",$S$3:$S$6255)),ROW($S$1:$S$6253),""),ROW(S3366))),"")</f>
        <v/>
      </c>
      <c r="U3368" t="s">
        <v>6696</v>
      </c>
      <c r="V3368">
        <v>565997</v>
      </c>
    </row>
    <row r="3369" spans="19:22">
      <c r="S3369" t="str">
        <f>IF(ISNUMBER(SEARCH(ZAKL_DATA!$B$18,FU!$U3369)),U3369,"")</f>
        <v/>
      </c>
      <c r="T3369" t="str">
        <f t="array" ref="T3369">IFERROR(INDEX($S$3:$S$6255,SMALL(IF(ISNUMBER(SEARCH("",$S$3:$S$6255)),ROW($S$1:$S$6253),""),ROW(S3367))),"")</f>
        <v/>
      </c>
      <c r="U3369" t="s">
        <v>6697</v>
      </c>
      <c r="V3369">
        <v>566004</v>
      </c>
    </row>
    <row r="3370" spans="19:22">
      <c r="S3370" t="str">
        <f>IF(ISNUMBER(SEARCH(ZAKL_DATA!$B$18,FU!$U3370)),U3370,"")</f>
        <v/>
      </c>
      <c r="T3370" t="str">
        <f t="array" ref="T3370">IFERROR(INDEX($S$3:$S$6255,SMALL(IF(ISNUMBER(SEARCH("",$S$3:$S$6255)),ROW($S$1:$S$6253),""),ROW(S3368))),"")</f>
        <v/>
      </c>
      <c r="U3370" t="s">
        <v>6698</v>
      </c>
      <c r="V3370">
        <v>566012</v>
      </c>
    </row>
    <row r="3371" spans="19:22">
      <c r="S3371" t="str">
        <f>IF(ISNUMBER(SEARCH(ZAKL_DATA!$B$18,FU!$U3371)),U3371,"")</f>
        <v/>
      </c>
      <c r="T3371" t="str">
        <f t="array" ref="T3371">IFERROR(INDEX($S$3:$S$6255,SMALL(IF(ISNUMBER(SEARCH("",$S$3:$S$6255)),ROW($S$1:$S$6253),""),ROW(S3369))),"")</f>
        <v/>
      </c>
      <c r="U3371" t="s">
        <v>6699</v>
      </c>
      <c r="V3371">
        <v>566021</v>
      </c>
    </row>
    <row r="3372" spans="19:22">
      <c r="S3372" t="str">
        <f>IF(ISNUMBER(SEARCH(ZAKL_DATA!$B$18,FU!$U3372)),U3372,"")</f>
        <v/>
      </c>
      <c r="T3372" t="str">
        <f t="array" ref="T3372">IFERROR(INDEX($S$3:$S$6255,SMALL(IF(ISNUMBER(SEARCH("",$S$3:$S$6255)),ROW($S$1:$S$6253),""),ROW(S3370))),"")</f>
        <v/>
      </c>
      <c r="U3372" t="s">
        <v>6700</v>
      </c>
      <c r="V3372">
        <v>566039</v>
      </c>
    </row>
    <row r="3373" spans="19:22">
      <c r="S3373" t="str">
        <f>IF(ISNUMBER(SEARCH(ZAKL_DATA!$B$18,FU!$U3373)),U3373,"")</f>
        <v/>
      </c>
      <c r="T3373" t="str">
        <f t="array" ref="T3373">IFERROR(INDEX($S$3:$S$6255,SMALL(IF(ISNUMBER(SEARCH("",$S$3:$S$6255)),ROW($S$1:$S$6253),""),ROW(S3371))),"")</f>
        <v/>
      </c>
      <c r="U3373" t="s">
        <v>6701</v>
      </c>
      <c r="V3373">
        <v>566047</v>
      </c>
    </row>
    <row r="3374" spans="19:22">
      <c r="S3374" t="str">
        <f>IF(ISNUMBER(SEARCH(ZAKL_DATA!$B$18,FU!$U3374)),U3374,"")</f>
        <v/>
      </c>
      <c r="T3374" t="str">
        <f t="array" ref="T3374">IFERROR(INDEX($S$3:$S$6255,SMALL(IF(ISNUMBER(SEARCH("",$S$3:$S$6255)),ROW($S$1:$S$6253),""),ROW(S3372))),"")</f>
        <v/>
      </c>
      <c r="U3374" t="s">
        <v>6702</v>
      </c>
      <c r="V3374">
        <v>566055</v>
      </c>
    </row>
    <row r="3375" spans="19:22">
      <c r="S3375" t="str">
        <f>IF(ISNUMBER(SEARCH(ZAKL_DATA!$B$18,FU!$U3375)),U3375,"")</f>
        <v/>
      </c>
      <c r="T3375" t="str">
        <f t="array" ref="T3375">IFERROR(INDEX($S$3:$S$6255,SMALL(IF(ISNUMBER(SEARCH("",$S$3:$S$6255)),ROW($S$1:$S$6253),""),ROW(S3373))),"")</f>
        <v/>
      </c>
      <c r="U3375" t="s">
        <v>6703</v>
      </c>
      <c r="V3375">
        <v>566063</v>
      </c>
    </row>
    <row r="3376" spans="19:22">
      <c r="S3376" t="str">
        <f>IF(ISNUMBER(SEARCH(ZAKL_DATA!$B$18,FU!$U3376)),U3376,"")</f>
        <v/>
      </c>
      <c r="T3376" t="str">
        <f t="array" ref="T3376">IFERROR(INDEX($S$3:$S$6255,SMALL(IF(ISNUMBER(SEARCH("",$S$3:$S$6255)),ROW($S$1:$S$6253),""),ROW(S3374))),"")</f>
        <v/>
      </c>
      <c r="U3376" t="s">
        <v>6704</v>
      </c>
      <c r="V3376">
        <v>566071</v>
      </c>
    </row>
    <row r="3377" spans="19:22">
      <c r="S3377" t="str">
        <f>IF(ISNUMBER(SEARCH(ZAKL_DATA!$B$18,FU!$U3377)),U3377,"")</f>
        <v/>
      </c>
      <c r="T3377" t="str">
        <f t="array" ref="T3377">IFERROR(INDEX($S$3:$S$6255,SMALL(IF(ISNUMBER(SEARCH("",$S$3:$S$6255)),ROW($S$1:$S$6253),""),ROW(S3375))),"")</f>
        <v/>
      </c>
      <c r="U3377" t="s">
        <v>6705</v>
      </c>
      <c r="V3377">
        <v>566080</v>
      </c>
    </row>
    <row r="3378" spans="19:22">
      <c r="S3378" t="str">
        <f>IF(ISNUMBER(SEARCH(ZAKL_DATA!$B$18,FU!$U3378)),U3378,"")</f>
        <v/>
      </c>
      <c r="T3378" t="str">
        <f t="array" ref="T3378">IFERROR(INDEX($S$3:$S$6255,SMALL(IF(ISNUMBER(SEARCH("",$S$3:$S$6255)),ROW($S$1:$S$6253),""),ROW(S3376))),"")</f>
        <v/>
      </c>
      <c r="U3378" t="s">
        <v>6706</v>
      </c>
      <c r="V3378">
        <v>566098</v>
      </c>
    </row>
    <row r="3379" spans="19:22">
      <c r="S3379" t="str">
        <f>IF(ISNUMBER(SEARCH(ZAKL_DATA!$B$18,FU!$U3379)),U3379,"")</f>
        <v/>
      </c>
      <c r="T3379" t="str">
        <f t="array" ref="T3379">IFERROR(INDEX($S$3:$S$6255,SMALL(IF(ISNUMBER(SEARCH("",$S$3:$S$6255)),ROW($S$1:$S$6253),""),ROW(S3377))),"")</f>
        <v/>
      </c>
      <c r="U3379" t="s">
        <v>6707</v>
      </c>
      <c r="V3379">
        <v>566101</v>
      </c>
    </row>
    <row r="3380" spans="19:22">
      <c r="S3380" t="str">
        <f>IF(ISNUMBER(SEARCH(ZAKL_DATA!$B$18,FU!$U3380)),U3380,"")</f>
        <v/>
      </c>
      <c r="T3380" t="str">
        <f t="array" ref="T3380">IFERROR(INDEX($S$3:$S$6255,SMALL(IF(ISNUMBER(SEARCH("",$S$3:$S$6255)),ROW($S$1:$S$6253),""),ROW(S3378))),"")</f>
        <v/>
      </c>
      <c r="U3380" t="s">
        <v>6708</v>
      </c>
      <c r="V3380">
        <v>566128</v>
      </c>
    </row>
    <row r="3381" spans="19:22">
      <c r="S3381" t="str">
        <f>IF(ISNUMBER(SEARCH(ZAKL_DATA!$B$18,FU!$U3381)),U3381,"")</f>
        <v/>
      </c>
      <c r="T3381" t="str">
        <f t="array" ref="T3381">IFERROR(INDEX($S$3:$S$6255,SMALL(IF(ISNUMBER(SEARCH("",$S$3:$S$6255)),ROW($S$1:$S$6253),""),ROW(S3379))),"")</f>
        <v/>
      </c>
      <c r="U3381" t="s">
        <v>6709</v>
      </c>
      <c r="V3381">
        <v>566136</v>
      </c>
    </row>
    <row r="3382" spans="19:22">
      <c r="S3382" t="str">
        <f>IF(ISNUMBER(SEARCH(ZAKL_DATA!$B$18,FU!$U3382)),U3382,"")</f>
        <v/>
      </c>
      <c r="T3382" t="str">
        <f t="array" ref="T3382">IFERROR(INDEX($S$3:$S$6255,SMALL(IF(ISNUMBER(SEARCH("",$S$3:$S$6255)),ROW($S$1:$S$6253),""),ROW(S3380))),"")</f>
        <v/>
      </c>
      <c r="U3382" t="s">
        <v>6710</v>
      </c>
      <c r="V3382">
        <v>566144</v>
      </c>
    </row>
    <row r="3383" spans="19:22">
      <c r="S3383" t="str">
        <f>IF(ISNUMBER(SEARCH(ZAKL_DATA!$B$18,FU!$U3383)),U3383,"")</f>
        <v/>
      </c>
      <c r="T3383" t="str">
        <f t="array" ref="T3383">IFERROR(INDEX($S$3:$S$6255,SMALL(IF(ISNUMBER(SEARCH("",$S$3:$S$6255)),ROW($S$1:$S$6253),""),ROW(S3381))),"")</f>
        <v/>
      </c>
      <c r="U3383" t="s">
        <v>6711</v>
      </c>
      <c r="V3383">
        <v>566152</v>
      </c>
    </row>
    <row r="3384" spans="19:22">
      <c r="S3384" t="str">
        <f>IF(ISNUMBER(SEARCH(ZAKL_DATA!$B$18,FU!$U3384)),U3384,"")</f>
        <v/>
      </c>
      <c r="T3384" t="str">
        <f t="array" ref="T3384">IFERROR(INDEX($S$3:$S$6255,SMALL(IF(ISNUMBER(SEARCH("",$S$3:$S$6255)),ROW($S$1:$S$6253),""),ROW(S3382))),"")</f>
        <v/>
      </c>
      <c r="U3384" t="s">
        <v>6712</v>
      </c>
      <c r="V3384">
        <v>566161</v>
      </c>
    </row>
    <row r="3385" spans="19:22">
      <c r="S3385" t="str">
        <f>IF(ISNUMBER(SEARCH(ZAKL_DATA!$B$18,FU!$U3385)),U3385,"")</f>
        <v/>
      </c>
      <c r="T3385" t="str">
        <f t="array" ref="T3385">IFERROR(INDEX($S$3:$S$6255,SMALL(IF(ISNUMBER(SEARCH("",$S$3:$S$6255)),ROW($S$1:$S$6253),""),ROW(S3383))),"")</f>
        <v/>
      </c>
      <c r="U3385" t="s">
        <v>6713</v>
      </c>
      <c r="V3385">
        <v>566179</v>
      </c>
    </row>
    <row r="3386" spans="19:22">
      <c r="S3386" t="str">
        <f>IF(ISNUMBER(SEARCH(ZAKL_DATA!$B$18,FU!$U3386)),U3386,"")</f>
        <v/>
      </c>
      <c r="T3386" t="str">
        <f t="array" ref="T3386">IFERROR(INDEX($S$3:$S$6255,SMALL(IF(ISNUMBER(SEARCH("",$S$3:$S$6255)),ROW($S$1:$S$6253),""),ROW(S3384))),"")</f>
        <v/>
      </c>
      <c r="U3386" t="s">
        <v>6714</v>
      </c>
      <c r="V3386">
        <v>566187</v>
      </c>
    </row>
    <row r="3387" spans="19:22">
      <c r="S3387" t="str">
        <f>IF(ISNUMBER(SEARCH(ZAKL_DATA!$B$18,FU!$U3387)),U3387,"")</f>
        <v/>
      </c>
      <c r="T3387" t="str">
        <f t="array" ref="T3387">IFERROR(INDEX($S$3:$S$6255,SMALL(IF(ISNUMBER(SEARCH("",$S$3:$S$6255)),ROW($S$1:$S$6253),""),ROW(S3385))),"")</f>
        <v/>
      </c>
      <c r="U3387" t="s">
        <v>6715</v>
      </c>
      <c r="V3387">
        <v>566195</v>
      </c>
    </row>
    <row r="3388" spans="19:22">
      <c r="S3388" t="str">
        <f>IF(ISNUMBER(SEARCH(ZAKL_DATA!$B$18,FU!$U3388)),U3388,"")</f>
        <v/>
      </c>
      <c r="T3388" t="str">
        <f t="array" ref="T3388">IFERROR(INDEX($S$3:$S$6255,SMALL(IF(ISNUMBER(SEARCH("",$S$3:$S$6255)),ROW($S$1:$S$6253),""),ROW(S3386))),"")</f>
        <v/>
      </c>
      <c r="U3388" t="s">
        <v>6716</v>
      </c>
      <c r="V3388">
        <v>566209</v>
      </c>
    </row>
    <row r="3389" spans="19:22">
      <c r="S3389" t="str">
        <f>IF(ISNUMBER(SEARCH(ZAKL_DATA!$B$18,FU!$U3389)),U3389,"")</f>
        <v/>
      </c>
      <c r="T3389" t="str">
        <f t="array" ref="T3389">IFERROR(INDEX($S$3:$S$6255,SMALL(IF(ISNUMBER(SEARCH("",$S$3:$S$6255)),ROW($S$1:$S$6253),""),ROW(S3387))),"")</f>
        <v/>
      </c>
      <c r="U3389" t="s">
        <v>6717</v>
      </c>
      <c r="V3389">
        <v>566217</v>
      </c>
    </row>
    <row r="3390" spans="19:22">
      <c r="S3390" t="str">
        <f>IF(ISNUMBER(SEARCH(ZAKL_DATA!$B$18,FU!$U3390)),U3390,"")</f>
        <v/>
      </c>
      <c r="T3390" t="str">
        <f t="array" ref="T3390">IFERROR(INDEX($S$3:$S$6255,SMALL(IF(ISNUMBER(SEARCH("",$S$3:$S$6255)),ROW($S$1:$S$6253),""),ROW(S3388))),"")</f>
        <v/>
      </c>
      <c r="U3390" t="s">
        <v>6718</v>
      </c>
      <c r="V3390">
        <v>566233</v>
      </c>
    </row>
    <row r="3391" spans="19:22">
      <c r="S3391" t="str">
        <f>IF(ISNUMBER(SEARCH(ZAKL_DATA!$B$18,FU!$U3391)),U3391,"")</f>
        <v/>
      </c>
      <c r="T3391" t="str">
        <f t="array" ref="T3391">IFERROR(INDEX($S$3:$S$6255,SMALL(IF(ISNUMBER(SEARCH("",$S$3:$S$6255)),ROW($S$1:$S$6253),""),ROW(S3389))),"")</f>
        <v/>
      </c>
      <c r="U3391" t="s">
        <v>6719</v>
      </c>
      <c r="V3391">
        <v>566241</v>
      </c>
    </row>
    <row r="3392" spans="19:22">
      <c r="S3392" t="str">
        <f>IF(ISNUMBER(SEARCH(ZAKL_DATA!$B$18,FU!$U3392)),U3392,"")</f>
        <v/>
      </c>
      <c r="T3392" t="str">
        <f t="array" ref="T3392">IFERROR(INDEX($S$3:$S$6255,SMALL(IF(ISNUMBER(SEARCH("",$S$3:$S$6255)),ROW($S$1:$S$6253),""),ROW(S3390))),"")</f>
        <v/>
      </c>
      <c r="U3392" t="s">
        <v>6720</v>
      </c>
      <c r="V3392">
        <v>566250</v>
      </c>
    </row>
    <row r="3393" spans="19:22">
      <c r="S3393" t="str">
        <f>IF(ISNUMBER(SEARCH(ZAKL_DATA!$B$18,FU!$U3393)),U3393,"")</f>
        <v/>
      </c>
      <c r="T3393" t="str">
        <f t="array" ref="T3393">IFERROR(INDEX($S$3:$S$6255,SMALL(IF(ISNUMBER(SEARCH("",$S$3:$S$6255)),ROW($S$1:$S$6253),""),ROW(S3391))),"")</f>
        <v/>
      </c>
      <c r="U3393" t="s">
        <v>6721</v>
      </c>
      <c r="V3393">
        <v>566276</v>
      </c>
    </row>
    <row r="3394" spans="19:22">
      <c r="S3394" t="str">
        <f>IF(ISNUMBER(SEARCH(ZAKL_DATA!$B$18,FU!$U3394)),U3394,"")</f>
        <v/>
      </c>
      <c r="T3394" t="str">
        <f t="array" ref="T3394">IFERROR(INDEX($S$3:$S$6255,SMALL(IF(ISNUMBER(SEARCH("",$S$3:$S$6255)),ROW($S$1:$S$6253),""),ROW(S3392))),"")</f>
        <v/>
      </c>
      <c r="U3394" t="s">
        <v>6722</v>
      </c>
      <c r="V3394">
        <v>566284</v>
      </c>
    </row>
    <row r="3395" spans="19:22">
      <c r="S3395" t="str">
        <f>IF(ISNUMBER(SEARCH(ZAKL_DATA!$B$18,FU!$U3395)),U3395,"")</f>
        <v/>
      </c>
      <c r="T3395" t="str">
        <f t="array" ref="T3395">IFERROR(INDEX($S$3:$S$6255,SMALL(IF(ISNUMBER(SEARCH("",$S$3:$S$6255)),ROW($S$1:$S$6253),""),ROW(S3393))),"")</f>
        <v/>
      </c>
      <c r="U3395" t="s">
        <v>6723</v>
      </c>
      <c r="V3395">
        <v>566292</v>
      </c>
    </row>
    <row r="3396" spans="19:22">
      <c r="S3396" t="str">
        <f>IF(ISNUMBER(SEARCH(ZAKL_DATA!$B$18,FU!$U3396)),U3396,"")</f>
        <v/>
      </c>
      <c r="T3396" t="str">
        <f t="array" ref="T3396">IFERROR(INDEX($S$3:$S$6255,SMALL(IF(ISNUMBER(SEARCH("",$S$3:$S$6255)),ROW($S$1:$S$6253),""),ROW(S3394))),"")</f>
        <v/>
      </c>
      <c r="U3396" t="s">
        <v>6724</v>
      </c>
      <c r="V3396">
        <v>566306</v>
      </c>
    </row>
    <row r="3397" spans="19:22">
      <c r="S3397" t="str">
        <f>IF(ISNUMBER(SEARCH(ZAKL_DATA!$B$18,FU!$U3397)),U3397,"")</f>
        <v/>
      </c>
      <c r="T3397" t="str">
        <f t="array" ref="T3397">IFERROR(INDEX($S$3:$S$6255,SMALL(IF(ISNUMBER(SEARCH("",$S$3:$S$6255)),ROW($S$1:$S$6253),""),ROW(S3395))),"")</f>
        <v/>
      </c>
      <c r="U3397" t="s">
        <v>6725</v>
      </c>
      <c r="V3397">
        <v>566314</v>
      </c>
    </row>
    <row r="3398" spans="19:22">
      <c r="S3398" t="str">
        <f>IF(ISNUMBER(SEARCH(ZAKL_DATA!$B$18,FU!$U3398)),U3398,"")</f>
        <v/>
      </c>
      <c r="T3398" t="str">
        <f t="array" ref="T3398">IFERROR(INDEX($S$3:$S$6255,SMALL(IF(ISNUMBER(SEARCH("",$S$3:$S$6255)),ROW($S$1:$S$6253),""),ROW(S3396))),"")</f>
        <v/>
      </c>
      <c r="U3398" t="s">
        <v>6725</v>
      </c>
      <c r="V3398">
        <v>566322</v>
      </c>
    </row>
    <row r="3399" spans="19:22">
      <c r="S3399" t="str">
        <f>IF(ISNUMBER(SEARCH(ZAKL_DATA!$B$18,FU!$U3399)),U3399,"")</f>
        <v/>
      </c>
      <c r="T3399" t="str">
        <f t="array" ref="T3399">IFERROR(INDEX($S$3:$S$6255,SMALL(IF(ISNUMBER(SEARCH("",$S$3:$S$6255)),ROW($S$1:$S$6253),""),ROW(S3397))),"")</f>
        <v/>
      </c>
      <c r="U3399" t="s">
        <v>6725</v>
      </c>
      <c r="V3399">
        <v>566331</v>
      </c>
    </row>
    <row r="3400" spans="19:22">
      <c r="S3400" t="str">
        <f>IF(ISNUMBER(SEARCH(ZAKL_DATA!$B$18,FU!$U3400)),U3400,"")</f>
        <v/>
      </c>
      <c r="T3400" t="str">
        <f t="array" ref="T3400">IFERROR(INDEX($S$3:$S$6255,SMALL(IF(ISNUMBER(SEARCH("",$S$3:$S$6255)),ROW($S$1:$S$6253),""),ROW(S3398))),"")</f>
        <v/>
      </c>
      <c r="U3400" t="s">
        <v>6725</v>
      </c>
      <c r="V3400">
        <v>566349</v>
      </c>
    </row>
    <row r="3401" spans="19:22">
      <c r="S3401" t="str">
        <f>IF(ISNUMBER(SEARCH(ZAKL_DATA!$B$18,FU!$U3401)),U3401,"")</f>
        <v/>
      </c>
      <c r="T3401" t="str">
        <f t="array" ref="T3401">IFERROR(INDEX($S$3:$S$6255,SMALL(IF(ISNUMBER(SEARCH("",$S$3:$S$6255)),ROW($S$1:$S$6253),""),ROW(S3399))),"")</f>
        <v/>
      </c>
      <c r="U3401" t="s">
        <v>6725</v>
      </c>
      <c r="V3401">
        <v>566357</v>
      </c>
    </row>
    <row r="3402" spans="19:22">
      <c r="S3402" t="str">
        <f>IF(ISNUMBER(SEARCH(ZAKL_DATA!$B$18,FU!$U3402)),U3402,"")</f>
        <v/>
      </c>
      <c r="T3402" t="str">
        <f t="array" ref="T3402">IFERROR(INDEX($S$3:$S$6255,SMALL(IF(ISNUMBER(SEARCH("",$S$3:$S$6255)),ROW($S$1:$S$6253),""),ROW(S3400))),"")</f>
        <v/>
      </c>
      <c r="U3402" t="s">
        <v>6725</v>
      </c>
      <c r="V3402">
        <v>566365</v>
      </c>
    </row>
    <row r="3403" spans="19:22">
      <c r="S3403" t="str">
        <f>IF(ISNUMBER(SEARCH(ZAKL_DATA!$B$18,FU!$U3403)),U3403,"")</f>
        <v/>
      </c>
      <c r="T3403" t="str">
        <f t="array" ref="T3403">IFERROR(INDEX($S$3:$S$6255,SMALL(IF(ISNUMBER(SEARCH("",$S$3:$S$6255)),ROW($S$1:$S$6253),""),ROW(S3401))),"")</f>
        <v/>
      </c>
      <c r="U3403" t="s">
        <v>6725</v>
      </c>
      <c r="V3403">
        <v>566373</v>
      </c>
    </row>
    <row r="3404" spans="19:22">
      <c r="S3404" t="str">
        <f>IF(ISNUMBER(SEARCH(ZAKL_DATA!$B$18,FU!$U3404)),U3404,"")</f>
        <v/>
      </c>
      <c r="T3404" t="str">
        <f t="array" ref="T3404">IFERROR(INDEX($S$3:$S$6255,SMALL(IF(ISNUMBER(SEARCH("",$S$3:$S$6255)),ROW($S$1:$S$6253),""),ROW(S3402))),"")</f>
        <v/>
      </c>
      <c r="U3404" t="s">
        <v>6725</v>
      </c>
      <c r="V3404">
        <v>566381</v>
      </c>
    </row>
    <row r="3405" spans="19:22">
      <c r="S3405" t="str">
        <f>IF(ISNUMBER(SEARCH(ZAKL_DATA!$B$18,FU!$U3405)),U3405,"")</f>
        <v/>
      </c>
      <c r="T3405" t="str">
        <f t="array" ref="T3405">IFERROR(INDEX($S$3:$S$6255,SMALL(IF(ISNUMBER(SEARCH("",$S$3:$S$6255)),ROW($S$1:$S$6253),""),ROW(S3403))),"")</f>
        <v/>
      </c>
      <c r="U3405" t="s">
        <v>6725</v>
      </c>
      <c r="V3405">
        <v>566390</v>
      </c>
    </row>
    <row r="3406" spans="19:22">
      <c r="S3406" t="str">
        <f>IF(ISNUMBER(SEARCH(ZAKL_DATA!$B$18,FU!$U3406)),U3406,"")</f>
        <v/>
      </c>
      <c r="T3406" t="str">
        <f t="array" ref="T3406">IFERROR(INDEX($S$3:$S$6255,SMALL(IF(ISNUMBER(SEARCH("",$S$3:$S$6255)),ROW($S$1:$S$6253),""),ROW(S3404))),"")</f>
        <v/>
      </c>
      <c r="U3406" t="s">
        <v>6725</v>
      </c>
      <c r="V3406">
        <v>566403</v>
      </c>
    </row>
    <row r="3407" spans="19:22">
      <c r="S3407" t="str">
        <f>IF(ISNUMBER(SEARCH(ZAKL_DATA!$B$18,FU!$U3407)),U3407,"")</f>
        <v/>
      </c>
      <c r="T3407" t="str">
        <f t="array" ref="T3407">IFERROR(INDEX($S$3:$S$6255,SMALL(IF(ISNUMBER(SEARCH("",$S$3:$S$6255)),ROW($S$1:$S$6253),""),ROW(S3405))),"")</f>
        <v/>
      </c>
      <c r="U3407" t="s">
        <v>6725</v>
      </c>
      <c r="V3407">
        <v>566411</v>
      </c>
    </row>
    <row r="3408" spans="19:22">
      <c r="S3408" t="str">
        <f>IF(ISNUMBER(SEARCH(ZAKL_DATA!$B$18,FU!$U3408)),U3408,"")</f>
        <v/>
      </c>
      <c r="T3408" t="str">
        <f t="array" ref="T3408">IFERROR(INDEX($S$3:$S$6255,SMALL(IF(ISNUMBER(SEARCH("",$S$3:$S$6255)),ROW($S$1:$S$6253),""),ROW(S3406))),"")</f>
        <v/>
      </c>
      <c r="U3408" t="s">
        <v>6725</v>
      </c>
      <c r="V3408">
        <v>566420</v>
      </c>
    </row>
    <row r="3409" spans="19:22">
      <c r="S3409" t="str">
        <f>IF(ISNUMBER(SEARCH(ZAKL_DATA!$B$18,FU!$U3409)),U3409,"")</f>
        <v/>
      </c>
      <c r="T3409" t="str">
        <f t="array" ref="T3409">IFERROR(INDEX($S$3:$S$6255,SMALL(IF(ISNUMBER(SEARCH("",$S$3:$S$6255)),ROW($S$1:$S$6253),""),ROW(S3407))),"")</f>
        <v/>
      </c>
      <c r="U3409" t="s">
        <v>6725</v>
      </c>
      <c r="V3409">
        <v>566438</v>
      </c>
    </row>
    <row r="3410" spans="19:22">
      <c r="S3410" t="str">
        <f>IF(ISNUMBER(SEARCH(ZAKL_DATA!$B$18,FU!$U3410)),U3410,"")</f>
        <v/>
      </c>
      <c r="T3410" t="str">
        <f t="array" ref="T3410">IFERROR(INDEX($S$3:$S$6255,SMALL(IF(ISNUMBER(SEARCH("",$S$3:$S$6255)),ROW($S$1:$S$6253),""),ROW(S3408))),"")</f>
        <v/>
      </c>
      <c r="U3410" t="s">
        <v>6725</v>
      </c>
      <c r="V3410">
        <v>566446</v>
      </c>
    </row>
    <row r="3411" spans="19:22">
      <c r="S3411" t="str">
        <f>IF(ISNUMBER(SEARCH(ZAKL_DATA!$B$18,FU!$U3411)),U3411,"")</f>
        <v/>
      </c>
      <c r="T3411" t="str">
        <f t="array" ref="T3411">IFERROR(INDEX($S$3:$S$6255,SMALL(IF(ISNUMBER(SEARCH("",$S$3:$S$6255)),ROW($S$1:$S$6253),""),ROW(S3409))),"")</f>
        <v/>
      </c>
      <c r="U3411" t="s">
        <v>6726</v>
      </c>
      <c r="V3411">
        <v>566454</v>
      </c>
    </row>
    <row r="3412" spans="19:22">
      <c r="S3412" t="str">
        <f>IF(ISNUMBER(SEARCH(ZAKL_DATA!$B$18,FU!$U3412)),U3412,"")</f>
        <v/>
      </c>
      <c r="T3412" t="str">
        <f t="array" ref="T3412">IFERROR(INDEX($S$3:$S$6255,SMALL(IF(ISNUMBER(SEARCH("",$S$3:$S$6255)),ROW($S$1:$S$6253),""),ROW(S3410))),"")</f>
        <v/>
      </c>
      <c r="U3412" t="s">
        <v>6727</v>
      </c>
      <c r="V3412">
        <v>566462</v>
      </c>
    </row>
    <row r="3413" spans="19:22">
      <c r="S3413" t="str">
        <f>IF(ISNUMBER(SEARCH(ZAKL_DATA!$B$18,FU!$U3413)),U3413,"")</f>
        <v/>
      </c>
      <c r="T3413" t="str">
        <f t="array" ref="T3413">IFERROR(INDEX($S$3:$S$6255,SMALL(IF(ISNUMBER(SEARCH("",$S$3:$S$6255)),ROW($S$1:$S$6253),""),ROW(S3411))),"")</f>
        <v/>
      </c>
      <c r="U3413" t="s">
        <v>6728</v>
      </c>
      <c r="V3413">
        <v>566471</v>
      </c>
    </row>
    <row r="3414" spans="19:22">
      <c r="S3414" t="str">
        <f>IF(ISNUMBER(SEARCH(ZAKL_DATA!$B$18,FU!$U3414)),U3414,"")</f>
        <v/>
      </c>
      <c r="T3414" t="str">
        <f t="array" ref="T3414">IFERROR(INDEX($S$3:$S$6255,SMALL(IF(ISNUMBER(SEARCH("",$S$3:$S$6255)),ROW($S$1:$S$6253),""),ROW(S3412))),"")</f>
        <v/>
      </c>
      <c r="U3414" t="s">
        <v>6729</v>
      </c>
      <c r="V3414">
        <v>566489</v>
      </c>
    </row>
    <row r="3415" spans="19:22">
      <c r="S3415" t="str">
        <f>IF(ISNUMBER(SEARCH(ZAKL_DATA!$B$18,FU!$U3415)),U3415,"")</f>
        <v/>
      </c>
      <c r="T3415" t="str">
        <f t="array" ref="T3415">IFERROR(INDEX($S$3:$S$6255,SMALL(IF(ISNUMBER(SEARCH("",$S$3:$S$6255)),ROW($S$1:$S$6253),""),ROW(S3413))),"")</f>
        <v/>
      </c>
      <c r="U3415" t="s">
        <v>6730</v>
      </c>
      <c r="V3415">
        <v>566497</v>
      </c>
    </row>
    <row r="3416" spans="19:22">
      <c r="S3416" t="str">
        <f>IF(ISNUMBER(SEARCH(ZAKL_DATA!$B$18,FU!$U3416)),U3416,"")</f>
        <v/>
      </c>
      <c r="T3416" t="str">
        <f t="array" ref="T3416">IFERROR(INDEX($S$3:$S$6255,SMALL(IF(ISNUMBER(SEARCH("",$S$3:$S$6255)),ROW($S$1:$S$6253),""),ROW(S3414))),"")</f>
        <v/>
      </c>
      <c r="U3416" t="s">
        <v>6731</v>
      </c>
      <c r="V3416">
        <v>566501</v>
      </c>
    </row>
    <row r="3417" spans="19:22">
      <c r="S3417" t="str">
        <f>IF(ISNUMBER(SEARCH(ZAKL_DATA!$B$18,FU!$U3417)),U3417,"")</f>
        <v/>
      </c>
      <c r="T3417" t="str">
        <f t="array" ref="T3417">IFERROR(INDEX($S$3:$S$6255,SMALL(IF(ISNUMBER(SEARCH("",$S$3:$S$6255)),ROW($S$1:$S$6253),""),ROW(S3415))),"")</f>
        <v/>
      </c>
      <c r="U3417" t="s">
        <v>6732</v>
      </c>
      <c r="V3417">
        <v>566519</v>
      </c>
    </row>
    <row r="3418" spans="19:22">
      <c r="S3418" t="str">
        <f>IF(ISNUMBER(SEARCH(ZAKL_DATA!$B$18,FU!$U3418)),U3418,"")</f>
        <v/>
      </c>
      <c r="T3418" t="str">
        <f t="array" ref="T3418">IFERROR(INDEX($S$3:$S$6255,SMALL(IF(ISNUMBER(SEARCH("",$S$3:$S$6255)),ROW($S$1:$S$6253),""),ROW(S3416))),"")</f>
        <v/>
      </c>
      <c r="U3418" t="s">
        <v>6733</v>
      </c>
      <c r="V3418">
        <v>566527</v>
      </c>
    </row>
    <row r="3419" spans="19:22">
      <c r="S3419" t="str">
        <f>IF(ISNUMBER(SEARCH(ZAKL_DATA!$B$18,FU!$U3419)),U3419,"")</f>
        <v/>
      </c>
      <c r="T3419" t="str">
        <f t="array" ref="T3419">IFERROR(INDEX($S$3:$S$6255,SMALL(IF(ISNUMBER(SEARCH("",$S$3:$S$6255)),ROW($S$1:$S$6253),""),ROW(S3417))),"")</f>
        <v/>
      </c>
      <c r="U3419" t="s">
        <v>6734</v>
      </c>
      <c r="V3419">
        <v>566535</v>
      </c>
    </row>
    <row r="3420" spans="19:22">
      <c r="S3420" t="str">
        <f>IF(ISNUMBER(SEARCH(ZAKL_DATA!$B$18,FU!$U3420)),U3420,"")</f>
        <v/>
      </c>
      <c r="T3420" t="str">
        <f t="array" ref="T3420">IFERROR(INDEX($S$3:$S$6255,SMALL(IF(ISNUMBER(SEARCH("",$S$3:$S$6255)),ROW($S$1:$S$6253),""),ROW(S3418))),"")</f>
        <v/>
      </c>
      <c r="U3420" t="s">
        <v>6735</v>
      </c>
      <c r="V3420">
        <v>566543</v>
      </c>
    </row>
    <row r="3421" spans="19:22">
      <c r="S3421" t="str">
        <f>IF(ISNUMBER(SEARCH(ZAKL_DATA!$B$18,FU!$U3421)),U3421,"")</f>
        <v/>
      </c>
      <c r="T3421" t="str">
        <f t="array" ref="T3421">IFERROR(INDEX($S$3:$S$6255,SMALL(IF(ISNUMBER(SEARCH("",$S$3:$S$6255)),ROW($S$1:$S$6253),""),ROW(S3419))),"")</f>
        <v/>
      </c>
      <c r="U3421" t="s">
        <v>6736</v>
      </c>
      <c r="V3421">
        <v>566551</v>
      </c>
    </row>
    <row r="3422" spans="19:22">
      <c r="S3422" t="str">
        <f>IF(ISNUMBER(SEARCH(ZAKL_DATA!$B$18,FU!$U3422)),U3422,"")</f>
        <v/>
      </c>
      <c r="T3422" t="str">
        <f t="array" ref="T3422">IFERROR(INDEX($S$3:$S$6255,SMALL(IF(ISNUMBER(SEARCH("",$S$3:$S$6255)),ROW($S$1:$S$6253),""),ROW(S3420))),"")</f>
        <v/>
      </c>
      <c r="U3422" t="s">
        <v>6737</v>
      </c>
      <c r="V3422">
        <v>566560</v>
      </c>
    </row>
    <row r="3423" spans="19:22">
      <c r="S3423" t="str">
        <f>IF(ISNUMBER(SEARCH(ZAKL_DATA!$B$18,FU!$U3423)),U3423,"")</f>
        <v/>
      </c>
      <c r="T3423" t="str">
        <f t="array" ref="T3423">IFERROR(INDEX($S$3:$S$6255,SMALL(IF(ISNUMBER(SEARCH("",$S$3:$S$6255)),ROW($S$1:$S$6253),""),ROW(S3421))),"")</f>
        <v/>
      </c>
      <c r="U3423" t="s">
        <v>6738</v>
      </c>
      <c r="V3423">
        <v>566578</v>
      </c>
    </row>
    <row r="3424" spans="19:22">
      <c r="S3424" t="str">
        <f>IF(ISNUMBER(SEARCH(ZAKL_DATA!$B$18,FU!$U3424)),U3424,"")</f>
        <v/>
      </c>
      <c r="T3424" t="str">
        <f t="array" ref="T3424">IFERROR(INDEX($S$3:$S$6255,SMALL(IF(ISNUMBER(SEARCH("",$S$3:$S$6255)),ROW($S$1:$S$6253),""),ROW(S3422))),"")</f>
        <v/>
      </c>
      <c r="U3424" t="s">
        <v>6739</v>
      </c>
      <c r="V3424">
        <v>566586</v>
      </c>
    </row>
    <row r="3425" spans="19:22">
      <c r="S3425" t="str">
        <f>IF(ISNUMBER(SEARCH(ZAKL_DATA!$B$18,FU!$U3425)),U3425,"")</f>
        <v/>
      </c>
      <c r="T3425" t="str">
        <f t="array" ref="T3425">IFERROR(INDEX($S$3:$S$6255,SMALL(IF(ISNUMBER(SEARCH("",$S$3:$S$6255)),ROW($S$1:$S$6253),""),ROW(S3423))),"")</f>
        <v/>
      </c>
      <c r="U3425" t="s">
        <v>6740</v>
      </c>
      <c r="V3425">
        <v>566594</v>
      </c>
    </row>
    <row r="3426" spans="19:22">
      <c r="S3426" t="str">
        <f>IF(ISNUMBER(SEARCH(ZAKL_DATA!$B$18,FU!$U3426)),U3426,"")</f>
        <v/>
      </c>
      <c r="T3426" t="str">
        <f t="array" ref="T3426">IFERROR(INDEX($S$3:$S$6255,SMALL(IF(ISNUMBER(SEARCH("",$S$3:$S$6255)),ROW($S$1:$S$6253),""),ROW(S3424))),"")</f>
        <v/>
      </c>
      <c r="U3426" t="s">
        <v>6741</v>
      </c>
      <c r="V3426">
        <v>566608</v>
      </c>
    </row>
    <row r="3427" spans="19:22">
      <c r="S3427" t="str">
        <f>IF(ISNUMBER(SEARCH(ZAKL_DATA!$B$18,FU!$U3427)),U3427,"")</f>
        <v/>
      </c>
      <c r="T3427" t="str">
        <f t="array" ref="T3427">IFERROR(INDEX($S$3:$S$6255,SMALL(IF(ISNUMBER(SEARCH("",$S$3:$S$6255)),ROW($S$1:$S$6253),""),ROW(S3425))),"")</f>
        <v/>
      </c>
      <c r="U3427" t="s">
        <v>6741</v>
      </c>
      <c r="V3427">
        <v>566616</v>
      </c>
    </row>
    <row r="3428" spans="19:22">
      <c r="S3428" t="str">
        <f>IF(ISNUMBER(SEARCH(ZAKL_DATA!$B$18,FU!$U3428)),U3428,"")</f>
        <v/>
      </c>
      <c r="T3428" t="str">
        <f t="array" ref="T3428">IFERROR(INDEX($S$3:$S$6255,SMALL(IF(ISNUMBER(SEARCH("",$S$3:$S$6255)),ROW($S$1:$S$6253),""),ROW(S3426))),"")</f>
        <v/>
      </c>
      <c r="U3428" t="s">
        <v>6741</v>
      </c>
      <c r="V3428">
        <v>566624</v>
      </c>
    </row>
    <row r="3429" spans="19:22">
      <c r="S3429" t="str">
        <f>IF(ISNUMBER(SEARCH(ZAKL_DATA!$B$18,FU!$U3429)),U3429,"")</f>
        <v/>
      </c>
      <c r="T3429" t="str">
        <f t="array" ref="T3429">IFERROR(INDEX($S$3:$S$6255,SMALL(IF(ISNUMBER(SEARCH("",$S$3:$S$6255)),ROW($S$1:$S$6253),""),ROW(S3427))),"")</f>
        <v/>
      </c>
      <c r="U3429" t="s">
        <v>6741</v>
      </c>
      <c r="V3429">
        <v>566632</v>
      </c>
    </row>
    <row r="3430" spans="19:22">
      <c r="S3430" t="str">
        <f>IF(ISNUMBER(SEARCH(ZAKL_DATA!$B$18,FU!$U3430)),U3430,"")</f>
        <v/>
      </c>
      <c r="T3430" t="str">
        <f t="array" ref="T3430">IFERROR(INDEX($S$3:$S$6255,SMALL(IF(ISNUMBER(SEARCH("",$S$3:$S$6255)),ROW($S$1:$S$6253),""),ROW(S3428))),"")</f>
        <v/>
      </c>
      <c r="U3430" t="s">
        <v>6742</v>
      </c>
      <c r="V3430">
        <v>566641</v>
      </c>
    </row>
    <row r="3431" spans="19:22">
      <c r="S3431" t="str">
        <f>IF(ISNUMBER(SEARCH(ZAKL_DATA!$B$18,FU!$U3431)),U3431,"")</f>
        <v/>
      </c>
      <c r="T3431" t="str">
        <f t="array" ref="T3431">IFERROR(INDEX($S$3:$S$6255,SMALL(IF(ISNUMBER(SEARCH("",$S$3:$S$6255)),ROW($S$1:$S$6253),""),ROW(S3429))),"")</f>
        <v/>
      </c>
      <c r="U3431" t="s">
        <v>6743</v>
      </c>
      <c r="V3431">
        <v>566659</v>
      </c>
    </row>
    <row r="3432" spans="19:22">
      <c r="S3432" t="str">
        <f>IF(ISNUMBER(SEARCH(ZAKL_DATA!$B$18,FU!$U3432)),U3432,"")</f>
        <v/>
      </c>
      <c r="T3432" t="str">
        <f t="array" ref="T3432">IFERROR(INDEX($S$3:$S$6255,SMALL(IF(ISNUMBER(SEARCH("",$S$3:$S$6255)),ROW($S$1:$S$6253),""),ROW(S3430))),"")</f>
        <v/>
      </c>
      <c r="U3432" t="s">
        <v>6744</v>
      </c>
      <c r="V3432">
        <v>566667</v>
      </c>
    </row>
    <row r="3433" spans="19:22">
      <c r="S3433" t="str">
        <f>IF(ISNUMBER(SEARCH(ZAKL_DATA!$B$18,FU!$U3433)),U3433,"")</f>
        <v/>
      </c>
      <c r="T3433" t="str">
        <f t="array" ref="T3433">IFERROR(INDEX($S$3:$S$6255,SMALL(IF(ISNUMBER(SEARCH("",$S$3:$S$6255)),ROW($S$1:$S$6253),""),ROW(S3431))),"")</f>
        <v/>
      </c>
      <c r="U3433" t="s">
        <v>6744</v>
      </c>
      <c r="V3433">
        <v>566675</v>
      </c>
    </row>
    <row r="3434" spans="19:22">
      <c r="S3434" t="str">
        <f>IF(ISNUMBER(SEARCH(ZAKL_DATA!$B$18,FU!$U3434)),U3434,"")</f>
        <v/>
      </c>
      <c r="T3434" t="str">
        <f t="array" ref="T3434">IFERROR(INDEX($S$3:$S$6255,SMALL(IF(ISNUMBER(SEARCH("",$S$3:$S$6255)),ROW($S$1:$S$6253),""),ROW(S3432))),"")</f>
        <v/>
      </c>
      <c r="U3434" t="s">
        <v>6745</v>
      </c>
      <c r="V3434">
        <v>566683</v>
      </c>
    </row>
    <row r="3435" spans="19:22">
      <c r="S3435" t="str">
        <f>IF(ISNUMBER(SEARCH(ZAKL_DATA!$B$18,FU!$U3435)),U3435,"")</f>
        <v/>
      </c>
      <c r="T3435" t="str">
        <f t="array" ref="T3435">IFERROR(INDEX($S$3:$S$6255,SMALL(IF(ISNUMBER(SEARCH("",$S$3:$S$6255)),ROW($S$1:$S$6253),""),ROW(S3433))),"")</f>
        <v/>
      </c>
      <c r="U3435" t="s">
        <v>6746</v>
      </c>
      <c r="V3435">
        <v>566691</v>
      </c>
    </row>
    <row r="3436" spans="19:22">
      <c r="S3436" t="str">
        <f>IF(ISNUMBER(SEARCH(ZAKL_DATA!$B$18,FU!$U3436)),U3436,"")</f>
        <v/>
      </c>
      <c r="T3436" t="str">
        <f t="array" ref="T3436">IFERROR(INDEX($S$3:$S$6255,SMALL(IF(ISNUMBER(SEARCH("",$S$3:$S$6255)),ROW($S$1:$S$6253),""),ROW(S3434))),"")</f>
        <v/>
      </c>
      <c r="U3436" t="s">
        <v>6747</v>
      </c>
      <c r="V3436">
        <v>566705</v>
      </c>
    </row>
    <row r="3437" spans="19:22">
      <c r="S3437" t="str">
        <f>IF(ISNUMBER(SEARCH(ZAKL_DATA!$B$18,FU!$U3437)),U3437,"")</f>
        <v/>
      </c>
      <c r="T3437" t="str">
        <f t="array" ref="T3437">IFERROR(INDEX($S$3:$S$6255,SMALL(IF(ISNUMBER(SEARCH("",$S$3:$S$6255)),ROW($S$1:$S$6253),""),ROW(S3435))),"")</f>
        <v/>
      </c>
      <c r="U3437" t="s">
        <v>6748</v>
      </c>
      <c r="V3437">
        <v>566713</v>
      </c>
    </row>
    <row r="3438" spans="19:22">
      <c r="S3438" t="str">
        <f>IF(ISNUMBER(SEARCH(ZAKL_DATA!$B$18,FU!$U3438)),U3438,"")</f>
        <v/>
      </c>
      <c r="T3438" t="str">
        <f t="array" ref="T3438">IFERROR(INDEX($S$3:$S$6255,SMALL(IF(ISNUMBER(SEARCH("",$S$3:$S$6255)),ROW($S$1:$S$6253),""),ROW(S3436))),"")</f>
        <v/>
      </c>
      <c r="U3438" t="s">
        <v>6749</v>
      </c>
      <c r="V3438">
        <v>566721</v>
      </c>
    </row>
    <row r="3439" spans="19:22">
      <c r="S3439" t="str">
        <f>IF(ISNUMBER(SEARCH(ZAKL_DATA!$B$18,FU!$U3439)),U3439,"")</f>
        <v/>
      </c>
      <c r="T3439" t="str">
        <f t="array" ref="T3439">IFERROR(INDEX($S$3:$S$6255,SMALL(IF(ISNUMBER(SEARCH("",$S$3:$S$6255)),ROW($S$1:$S$6253),""),ROW(S3437))),"")</f>
        <v/>
      </c>
      <c r="U3439" t="s">
        <v>6750</v>
      </c>
      <c r="V3439">
        <v>566730</v>
      </c>
    </row>
    <row r="3440" spans="19:22">
      <c r="S3440" t="str">
        <f>IF(ISNUMBER(SEARCH(ZAKL_DATA!$B$18,FU!$U3440)),U3440,"")</f>
        <v/>
      </c>
      <c r="T3440" t="str">
        <f t="array" ref="T3440">IFERROR(INDEX($S$3:$S$6255,SMALL(IF(ISNUMBER(SEARCH("",$S$3:$S$6255)),ROW($S$1:$S$6253),""),ROW(S3438))),"")</f>
        <v/>
      </c>
      <c r="U3440" t="s">
        <v>6751</v>
      </c>
      <c r="V3440">
        <v>566748</v>
      </c>
    </row>
    <row r="3441" spans="19:22">
      <c r="S3441" t="str">
        <f>IF(ISNUMBER(SEARCH(ZAKL_DATA!$B$18,FU!$U3441)),U3441,"")</f>
        <v/>
      </c>
      <c r="T3441" t="str">
        <f t="array" ref="T3441">IFERROR(INDEX($S$3:$S$6255,SMALL(IF(ISNUMBER(SEARCH("",$S$3:$S$6255)),ROW($S$1:$S$6253),""),ROW(S3439))),"")</f>
        <v/>
      </c>
      <c r="U3441" t="s">
        <v>6752</v>
      </c>
      <c r="V3441">
        <v>566756</v>
      </c>
    </row>
    <row r="3442" spans="19:22">
      <c r="S3442" t="str">
        <f>IF(ISNUMBER(SEARCH(ZAKL_DATA!$B$18,FU!$U3442)),U3442,"")</f>
        <v/>
      </c>
      <c r="T3442" t="str">
        <f t="array" ref="T3442">IFERROR(INDEX($S$3:$S$6255,SMALL(IF(ISNUMBER(SEARCH("",$S$3:$S$6255)),ROW($S$1:$S$6253),""),ROW(S3440))),"")</f>
        <v/>
      </c>
      <c r="U3442" t="s">
        <v>6752</v>
      </c>
      <c r="V3442">
        <v>566764</v>
      </c>
    </row>
    <row r="3443" spans="19:22">
      <c r="S3443" t="str">
        <f>IF(ISNUMBER(SEARCH(ZAKL_DATA!$B$18,FU!$U3443)),U3443,"")</f>
        <v/>
      </c>
      <c r="T3443" t="str">
        <f t="array" ref="T3443">IFERROR(INDEX($S$3:$S$6255,SMALL(IF(ISNUMBER(SEARCH("",$S$3:$S$6255)),ROW($S$1:$S$6253),""),ROW(S3441))),"")</f>
        <v/>
      </c>
      <c r="U3443" t="s">
        <v>6753</v>
      </c>
      <c r="V3443">
        <v>566781</v>
      </c>
    </row>
    <row r="3444" spans="19:22">
      <c r="S3444" t="str">
        <f>IF(ISNUMBER(SEARCH(ZAKL_DATA!$B$18,FU!$U3444)),U3444,"")</f>
        <v/>
      </c>
      <c r="T3444" t="str">
        <f t="array" ref="T3444">IFERROR(INDEX($S$3:$S$6255,SMALL(IF(ISNUMBER(SEARCH("",$S$3:$S$6255)),ROW($S$1:$S$6253),""),ROW(S3442))),"")</f>
        <v/>
      </c>
      <c r="U3444" t="s">
        <v>6754</v>
      </c>
      <c r="V3444">
        <v>566799</v>
      </c>
    </row>
    <row r="3445" spans="19:22">
      <c r="S3445" t="str">
        <f>IF(ISNUMBER(SEARCH(ZAKL_DATA!$B$18,FU!$U3445)),U3445,"")</f>
        <v/>
      </c>
      <c r="T3445" t="str">
        <f t="array" ref="T3445">IFERROR(INDEX($S$3:$S$6255,SMALL(IF(ISNUMBER(SEARCH("",$S$3:$S$6255)),ROW($S$1:$S$6253),""),ROW(S3443))),"")</f>
        <v/>
      </c>
      <c r="U3445" t="s">
        <v>6754</v>
      </c>
      <c r="V3445">
        <v>566802</v>
      </c>
    </row>
    <row r="3446" spans="19:22">
      <c r="S3446" t="str">
        <f>IF(ISNUMBER(SEARCH(ZAKL_DATA!$B$18,FU!$U3446)),U3446,"")</f>
        <v/>
      </c>
      <c r="T3446" t="str">
        <f t="array" ref="T3446">IFERROR(INDEX($S$3:$S$6255,SMALL(IF(ISNUMBER(SEARCH("",$S$3:$S$6255)),ROW($S$1:$S$6253),""),ROW(S3444))),"")</f>
        <v/>
      </c>
      <c r="U3446" t="s">
        <v>6755</v>
      </c>
      <c r="V3446">
        <v>566811</v>
      </c>
    </row>
    <row r="3447" spans="19:22">
      <c r="S3447" t="str">
        <f>IF(ISNUMBER(SEARCH(ZAKL_DATA!$B$18,FU!$U3447)),U3447,"")</f>
        <v/>
      </c>
      <c r="T3447" t="str">
        <f t="array" ref="T3447">IFERROR(INDEX($S$3:$S$6255,SMALL(IF(ISNUMBER(SEARCH("",$S$3:$S$6255)),ROW($S$1:$S$6253),""),ROW(S3445))),"")</f>
        <v/>
      </c>
      <c r="U3447" t="s">
        <v>6756</v>
      </c>
      <c r="V3447">
        <v>566829</v>
      </c>
    </row>
    <row r="3448" spans="19:22">
      <c r="S3448" t="str">
        <f>IF(ISNUMBER(SEARCH(ZAKL_DATA!$B$18,FU!$U3448)),U3448,"")</f>
        <v/>
      </c>
      <c r="T3448" t="str">
        <f t="array" ref="T3448">IFERROR(INDEX($S$3:$S$6255,SMALL(IF(ISNUMBER(SEARCH("",$S$3:$S$6255)),ROW($S$1:$S$6253),""),ROW(S3446))),"")</f>
        <v/>
      </c>
      <c r="U3448" t="s">
        <v>6757</v>
      </c>
      <c r="V3448">
        <v>566837</v>
      </c>
    </row>
    <row r="3449" spans="19:22">
      <c r="S3449" t="str">
        <f>IF(ISNUMBER(SEARCH(ZAKL_DATA!$B$18,FU!$U3449)),U3449,"")</f>
        <v/>
      </c>
      <c r="T3449" t="str">
        <f t="array" ref="T3449">IFERROR(INDEX($S$3:$S$6255,SMALL(IF(ISNUMBER(SEARCH("",$S$3:$S$6255)),ROW($S$1:$S$6253),""),ROW(S3447))),"")</f>
        <v/>
      </c>
      <c r="U3449" t="s">
        <v>6758</v>
      </c>
      <c r="V3449">
        <v>566845</v>
      </c>
    </row>
    <row r="3450" spans="19:22">
      <c r="S3450" t="str">
        <f>IF(ISNUMBER(SEARCH(ZAKL_DATA!$B$18,FU!$U3450)),U3450,"")</f>
        <v/>
      </c>
      <c r="T3450" t="str">
        <f t="array" ref="T3450">IFERROR(INDEX($S$3:$S$6255,SMALL(IF(ISNUMBER(SEARCH("",$S$3:$S$6255)),ROW($S$1:$S$6253),""),ROW(S3448))),"")</f>
        <v/>
      </c>
      <c r="U3450" t="s">
        <v>6759</v>
      </c>
      <c r="V3450">
        <v>566853</v>
      </c>
    </row>
    <row r="3451" spans="19:22">
      <c r="S3451" t="str">
        <f>IF(ISNUMBER(SEARCH(ZAKL_DATA!$B$18,FU!$U3451)),U3451,"")</f>
        <v/>
      </c>
      <c r="T3451" t="str">
        <f t="array" ref="T3451">IFERROR(INDEX($S$3:$S$6255,SMALL(IF(ISNUMBER(SEARCH("",$S$3:$S$6255)),ROW($S$1:$S$6253),""),ROW(S3449))),"")</f>
        <v/>
      </c>
      <c r="U3451" t="s">
        <v>6760</v>
      </c>
      <c r="V3451">
        <v>566861</v>
      </c>
    </row>
    <row r="3452" spans="19:22">
      <c r="S3452" t="str">
        <f>IF(ISNUMBER(SEARCH(ZAKL_DATA!$B$18,FU!$U3452)),U3452,"")</f>
        <v/>
      </c>
      <c r="T3452" t="str">
        <f t="array" ref="T3452">IFERROR(INDEX($S$3:$S$6255,SMALL(IF(ISNUMBER(SEARCH("",$S$3:$S$6255)),ROW($S$1:$S$6253),""),ROW(S3450))),"")</f>
        <v/>
      </c>
      <c r="U3452" t="s">
        <v>6760</v>
      </c>
      <c r="V3452">
        <v>566870</v>
      </c>
    </row>
    <row r="3453" spans="19:22">
      <c r="S3453" t="str">
        <f>IF(ISNUMBER(SEARCH(ZAKL_DATA!$B$18,FU!$U3453)),U3453,"")</f>
        <v/>
      </c>
      <c r="T3453" t="str">
        <f t="array" ref="T3453">IFERROR(INDEX($S$3:$S$6255,SMALL(IF(ISNUMBER(SEARCH("",$S$3:$S$6255)),ROW($S$1:$S$6253),""),ROW(S3451))),"")</f>
        <v/>
      </c>
      <c r="U3453" t="s">
        <v>6761</v>
      </c>
      <c r="V3453">
        <v>566888</v>
      </c>
    </row>
    <row r="3454" spans="19:22">
      <c r="S3454" t="str">
        <f>IF(ISNUMBER(SEARCH(ZAKL_DATA!$B$18,FU!$U3454)),U3454,"")</f>
        <v/>
      </c>
      <c r="T3454" t="str">
        <f t="array" ref="T3454">IFERROR(INDEX($S$3:$S$6255,SMALL(IF(ISNUMBER(SEARCH("",$S$3:$S$6255)),ROW($S$1:$S$6253),""),ROW(S3452))),"")</f>
        <v/>
      </c>
      <c r="U3454" t="s">
        <v>6762</v>
      </c>
      <c r="V3454">
        <v>566896</v>
      </c>
    </row>
    <row r="3455" spans="19:22">
      <c r="S3455" t="str">
        <f>IF(ISNUMBER(SEARCH(ZAKL_DATA!$B$18,FU!$U3455)),U3455,"")</f>
        <v/>
      </c>
      <c r="T3455" t="str">
        <f t="array" ref="T3455">IFERROR(INDEX($S$3:$S$6255,SMALL(IF(ISNUMBER(SEARCH("",$S$3:$S$6255)),ROW($S$1:$S$6253),""),ROW(S3453))),"")</f>
        <v/>
      </c>
      <c r="U3455" t="s">
        <v>6763</v>
      </c>
      <c r="V3455">
        <v>566900</v>
      </c>
    </row>
    <row r="3456" spans="19:22">
      <c r="S3456" t="str">
        <f>IF(ISNUMBER(SEARCH(ZAKL_DATA!$B$18,FU!$U3456)),U3456,"")</f>
        <v/>
      </c>
      <c r="T3456" t="str">
        <f t="array" ref="T3456">IFERROR(INDEX($S$3:$S$6255,SMALL(IF(ISNUMBER(SEARCH("",$S$3:$S$6255)),ROW($S$1:$S$6253),""),ROW(S3454))),"")</f>
        <v/>
      </c>
      <c r="U3456" t="s">
        <v>6764</v>
      </c>
      <c r="V3456">
        <v>566918</v>
      </c>
    </row>
    <row r="3457" spans="19:22">
      <c r="S3457" t="str">
        <f>IF(ISNUMBER(SEARCH(ZAKL_DATA!$B$18,FU!$U3457)),U3457,"")</f>
        <v/>
      </c>
      <c r="T3457" t="str">
        <f t="array" ref="T3457">IFERROR(INDEX($S$3:$S$6255,SMALL(IF(ISNUMBER(SEARCH("",$S$3:$S$6255)),ROW($S$1:$S$6253),""),ROW(S3455))),"")</f>
        <v/>
      </c>
      <c r="U3457" t="s">
        <v>6765</v>
      </c>
      <c r="V3457">
        <v>566926</v>
      </c>
    </row>
    <row r="3458" spans="19:22">
      <c r="S3458" t="str">
        <f>IF(ISNUMBER(SEARCH(ZAKL_DATA!$B$18,FU!$U3458)),U3458,"")</f>
        <v/>
      </c>
      <c r="T3458" t="str">
        <f t="array" ref="T3458">IFERROR(INDEX($S$3:$S$6255,SMALL(IF(ISNUMBER(SEARCH("",$S$3:$S$6255)),ROW($S$1:$S$6253),""),ROW(S3456))),"")</f>
        <v/>
      </c>
      <c r="U3458" t="s">
        <v>6766</v>
      </c>
      <c r="V3458">
        <v>566934</v>
      </c>
    </row>
    <row r="3459" spans="19:22">
      <c r="S3459" t="str">
        <f>IF(ISNUMBER(SEARCH(ZAKL_DATA!$B$18,FU!$U3459)),U3459,"")</f>
        <v/>
      </c>
      <c r="T3459" t="str">
        <f t="array" ref="T3459">IFERROR(INDEX($S$3:$S$6255,SMALL(IF(ISNUMBER(SEARCH("",$S$3:$S$6255)),ROW($S$1:$S$6253),""),ROW(S3457))),"")</f>
        <v/>
      </c>
      <c r="U3459" t="s">
        <v>6767</v>
      </c>
      <c r="V3459">
        <v>566942</v>
      </c>
    </row>
    <row r="3460" spans="19:22">
      <c r="S3460" t="str">
        <f>IF(ISNUMBER(SEARCH(ZAKL_DATA!$B$18,FU!$U3460)),U3460,"")</f>
        <v/>
      </c>
      <c r="T3460" t="str">
        <f t="array" ref="T3460">IFERROR(INDEX($S$3:$S$6255,SMALL(IF(ISNUMBER(SEARCH("",$S$3:$S$6255)),ROW($S$1:$S$6253),""),ROW(S3458))),"")</f>
        <v/>
      </c>
      <c r="U3460" t="s">
        <v>6768</v>
      </c>
      <c r="V3460">
        <v>566951</v>
      </c>
    </row>
    <row r="3461" spans="19:22">
      <c r="S3461" t="str">
        <f>IF(ISNUMBER(SEARCH(ZAKL_DATA!$B$18,FU!$U3461)),U3461,"")</f>
        <v/>
      </c>
      <c r="T3461" t="str">
        <f t="array" ref="T3461">IFERROR(INDEX($S$3:$S$6255,SMALL(IF(ISNUMBER(SEARCH("",$S$3:$S$6255)),ROW($S$1:$S$6253),""),ROW(S3459))),"")</f>
        <v/>
      </c>
      <c r="U3461" t="s">
        <v>6769</v>
      </c>
      <c r="V3461">
        <v>566969</v>
      </c>
    </row>
    <row r="3462" spans="19:22">
      <c r="S3462" t="str">
        <f>IF(ISNUMBER(SEARCH(ZAKL_DATA!$B$18,FU!$U3462)),U3462,"")</f>
        <v/>
      </c>
      <c r="T3462" t="str">
        <f t="array" ref="T3462">IFERROR(INDEX($S$3:$S$6255,SMALL(IF(ISNUMBER(SEARCH("",$S$3:$S$6255)),ROW($S$1:$S$6253),""),ROW(S3460))),"")</f>
        <v/>
      </c>
      <c r="U3462" t="s">
        <v>6770</v>
      </c>
      <c r="V3462">
        <v>566977</v>
      </c>
    </row>
    <row r="3463" spans="19:22">
      <c r="S3463" t="str">
        <f>IF(ISNUMBER(SEARCH(ZAKL_DATA!$B$18,FU!$U3463)),U3463,"")</f>
        <v/>
      </c>
      <c r="T3463" t="str">
        <f t="array" ref="T3463">IFERROR(INDEX($S$3:$S$6255,SMALL(IF(ISNUMBER(SEARCH("",$S$3:$S$6255)),ROW($S$1:$S$6253),""),ROW(S3461))),"")</f>
        <v/>
      </c>
      <c r="U3463" t="s">
        <v>6771</v>
      </c>
      <c r="V3463">
        <v>566985</v>
      </c>
    </row>
    <row r="3464" spans="19:22">
      <c r="S3464" t="str">
        <f>IF(ISNUMBER(SEARCH(ZAKL_DATA!$B$18,FU!$U3464)),U3464,"")</f>
        <v/>
      </c>
      <c r="T3464" t="str">
        <f t="array" ref="T3464">IFERROR(INDEX($S$3:$S$6255,SMALL(IF(ISNUMBER(SEARCH("",$S$3:$S$6255)),ROW($S$1:$S$6253),""),ROW(S3462))),"")</f>
        <v/>
      </c>
      <c r="U3464" t="s">
        <v>6772</v>
      </c>
      <c r="V3464">
        <v>566993</v>
      </c>
    </row>
    <row r="3465" spans="19:22">
      <c r="S3465" t="str">
        <f>IF(ISNUMBER(SEARCH(ZAKL_DATA!$B$18,FU!$U3465)),U3465,"")</f>
        <v/>
      </c>
      <c r="T3465" t="str">
        <f t="array" ref="T3465">IFERROR(INDEX($S$3:$S$6255,SMALL(IF(ISNUMBER(SEARCH("",$S$3:$S$6255)),ROW($S$1:$S$6253),""),ROW(S3463))),"")</f>
        <v/>
      </c>
      <c r="U3465" t="s">
        <v>6773</v>
      </c>
      <c r="V3465">
        <v>567001</v>
      </c>
    </row>
    <row r="3466" spans="19:22">
      <c r="S3466" t="str">
        <f>IF(ISNUMBER(SEARCH(ZAKL_DATA!$B$18,FU!$U3466)),U3466,"")</f>
        <v/>
      </c>
      <c r="T3466" t="str">
        <f t="array" ref="T3466">IFERROR(INDEX($S$3:$S$6255,SMALL(IF(ISNUMBER(SEARCH("",$S$3:$S$6255)),ROW($S$1:$S$6253),""),ROW(S3464))),"")</f>
        <v/>
      </c>
      <c r="U3466" t="s">
        <v>6774</v>
      </c>
      <c r="V3466">
        <v>567019</v>
      </c>
    </row>
    <row r="3467" spans="19:22">
      <c r="S3467" t="str">
        <f>IF(ISNUMBER(SEARCH(ZAKL_DATA!$B$18,FU!$U3467)),U3467,"")</f>
        <v/>
      </c>
      <c r="T3467" t="str">
        <f t="array" ref="T3467">IFERROR(INDEX($S$3:$S$6255,SMALL(IF(ISNUMBER(SEARCH("",$S$3:$S$6255)),ROW($S$1:$S$6253),""),ROW(S3465))),"")</f>
        <v/>
      </c>
      <c r="U3467" t="s">
        <v>6775</v>
      </c>
      <c r="V3467">
        <v>567027</v>
      </c>
    </row>
    <row r="3468" spans="19:22">
      <c r="S3468" t="str">
        <f>IF(ISNUMBER(SEARCH(ZAKL_DATA!$B$18,FU!$U3468)),U3468,"")</f>
        <v/>
      </c>
      <c r="T3468" t="str">
        <f t="array" ref="T3468">IFERROR(INDEX($S$3:$S$6255,SMALL(IF(ISNUMBER(SEARCH("",$S$3:$S$6255)),ROW($S$1:$S$6253),""),ROW(S3466))),"")</f>
        <v/>
      </c>
      <c r="U3468" t="s">
        <v>6776</v>
      </c>
      <c r="V3468">
        <v>567043</v>
      </c>
    </row>
    <row r="3469" spans="19:22">
      <c r="S3469" t="str">
        <f>IF(ISNUMBER(SEARCH(ZAKL_DATA!$B$18,FU!$U3469)),U3469,"")</f>
        <v/>
      </c>
      <c r="T3469" t="str">
        <f t="array" ref="T3469">IFERROR(INDEX($S$3:$S$6255,SMALL(IF(ISNUMBER(SEARCH("",$S$3:$S$6255)),ROW($S$1:$S$6253),""),ROW(S3467))),"")</f>
        <v/>
      </c>
      <c r="U3469" t="s">
        <v>6777</v>
      </c>
      <c r="V3469">
        <v>567051</v>
      </c>
    </row>
    <row r="3470" spans="19:22">
      <c r="S3470" t="str">
        <f>IF(ISNUMBER(SEARCH(ZAKL_DATA!$B$18,FU!$U3470)),U3470,"")</f>
        <v/>
      </c>
      <c r="T3470" t="str">
        <f t="array" ref="T3470">IFERROR(INDEX($S$3:$S$6255,SMALL(IF(ISNUMBER(SEARCH("",$S$3:$S$6255)),ROW($S$1:$S$6253),""),ROW(S3468))),"")</f>
        <v/>
      </c>
      <c r="U3470" t="s">
        <v>6778</v>
      </c>
      <c r="V3470">
        <v>567060</v>
      </c>
    </row>
    <row r="3471" spans="19:22">
      <c r="S3471" t="str">
        <f>IF(ISNUMBER(SEARCH(ZAKL_DATA!$B$18,FU!$U3471)),U3471,"")</f>
        <v/>
      </c>
      <c r="T3471" t="str">
        <f t="array" ref="T3471">IFERROR(INDEX($S$3:$S$6255,SMALL(IF(ISNUMBER(SEARCH("",$S$3:$S$6255)),ROW($S$1:$S$6253),""),ROW(S3469))),"")</f>
        <v/>
      </c>
      <c r="U3471" t="s">
        <v>6779</v>
      </c>
      <c r="V3471">
        <v>567078</v>
      </c>
    </row>
    <row r="3472" spans="19:22">
      <c r="S3472" t="str">
        <f>IF(ISNUMBER(SEARCH(ZAKL_DATA!$B$18,FU!$U3472)),U3472,"")</f>
        <v/>
      </c>
      <c r="T3472" t="str">
        <f t="array" ref="T3472">IFERROR(INDEX($S$3:$S$6255,SMALL(IF(ISNUMBER(SEARCH("",$S$3:$S$6255)),ROW($S$1:$S$6253),""),ROW(S3470))),"")</f>
        <v/>
      </c>
      <c r="U3472" t="s">
        <v>6780</v>
      </c>
      <c r="V3472">
        <v>567086</v>
      </c>
    </row>
    <row r="3473" spans="19:22">
      <c r="S3473" t="str">
        <f>IF(ISNUMBER(SEARCH(ZAKL_DATA!$B$18,FU!$U3473)),U3473,"")</f>
        <v/>
      </c>
      <c r="T3473" t="str">
        <f t="array" ref="T3473">IFERROR(INDEX($S$3:$S$6255,SMALL(IF(ISNUMBER(SEARCH("",$S$3:$S$6255)),ROW($S$1:$S$6253),""),ROW(S3471))),"")</f>
        <v/>
      </c>
      <c r="U3473" t="s">
        <v>6781</v>
      </c>
      <c r="V3473">
        <v>567108</v>
      </c>
    </row>
    <row r="3474" spans="19:22">
      <c r="S3474" t="str">
        <f>IF(ISNUMBER(SEARCH(ZAKL_DATA!$B$18,FU!$U3474)),U3474,"")</f>
        <v/>
      </c>
      <c r="T3474" t="str">
        <f t="array" ref="T3474">IFERROR(INDEX($S$3:$S$6255,SMALL(IF(ISNUMBER(SEARCH("",$S$3:$S$6255)),ROW($S$1:$S$6253),""),ROW(S3472))),"")</f>
        <v/>
      </c>
      <c r="U3474" t="s">
        <v>6782</v>
      </c>
      <c r="V3474">
        <v>567141</v>
      </c>
    </row>
    <row r="3475" spans="19:22">
      <c r="S3475" t="str">
        <f>IF(ISNUMBER(SEARCH(ZAKL_DATA!$B$18,FU!$U3475)),U3475,"")</f>
        <v/>
      </c>
      <c r="T3475" t="str">
        <f t="array" ref="T3475">IFERROR(INDEX($S$3:$S$6255,SMALL(IF(ISNUMBER(SEARCH("",$S$3:$S$6255)),ROW($S$1:$S$6253),""),ROW(S3473))),"")</f>
        <v/>
      </c>
      <c r="U3475" t="s">
        <v>6783</v>
      </c>
      <c r="V3475">
        <v>567167</v>
      </c>
    </row>
    <row r="3476" spans="19:22">
      <c r="S3476" t="str">
        <f>IF(ISNUMBER(SEARCH(ZAKL_DATA!$B$18,FU!$U3476)),U3476,"")</f>
        <v/>
      </c>
      <c r="T3476" t="str">
        <f t="array" ref="T3476">IFERROR(INDEX($S$3:$S$6255,SMALL(IF(ISNUMBER(SEARCH("",$S$3:$S$6255)),ROW($S$1:$S$6253),""),ROW(S3474))),"")</f>
        <v/>
      </c>
      <c r="U3476" t="s">
        <v>6783</v>
      </c>
      <c r="V3476">
        <v>567175</v>
      </c>
    </row>
    <row r="3477" spans="19:22">
      <c r="S3477" t="str">
        <f>IF(ISNUMBER(SEARCH(ZAKL_DATA!$B$18,FU!$U3477)),U3477,"")</f>
        <v/>
      </c>
      <c r="T3477" t="str">
        <f t="array" ref="T3477">IFERROR(INDEX($S$3:$S$6255,SMALL(IF(ISNUMBER(SEARCH("",$S$3:$S$6255)),ROW($S$1:$S$6253),""),ROW(S3475))),"")</f>
        <v/>
      </c>
      <c r="U3477" t="s">
        <v>6784</v>
      </c>
      <c r="V3477">
        <v>567191</v>
      </c>
    </row>
    <row r="3478" spans="19:22">
      <c r="S3478" t="str">
        <f>IF(ISNUMBER(SEARCH(ZAKL_DATA!$B$18,FU!$U3478)),U3478,"")</f>
        <v/>
      </c>
      <c r="T3478" t="str">
        <f t="array" ref="T3478">IFERROR(INDEX($S$3:$S$6255,SMALL(IF(ISNUMBER(SEARCH("",$S$3:$S$6255)),ROW($S$1:$S$6253),""),ROW(S3476))),"")</f>
        <v/>
      </c>
      <c r="U3478" t="s">
        <v>6785</v>
      </c>
      <c r="V3478">
        <v>567221</v>
      </c>
    </row>
    <row r="3479" spans="19:22">
      <c r="S3479" t="str">
        <f>IF(ISNUMBER(SEARCH(ZAKL_DATA!$B$18,FU!$U3479)),U3479,"")</f>
        <v/>
      </c>
      <c r="T3479" t="str">
        <f t="array" ref="T3479">IFERROR(INDEX($S$3:$S$6255,SMALL(IF(ISNUMBER(SEARCH("",$S$3:$S$6255)),ROW($S$1:$S$6253),""),ROW(S3477))),"")</f>
        <v/>
      </c>
      <c r="U3479" t="s">
        <v>6786</v>
      </c>
      <c r="V3479">
        <v>567248</v>
      </c>
    </row>
    <row r="3480" spans="19:22">
      <c r="S3480" t="str">
        <f>IF(ISNUMBER(SEARCH(ZAKL_DATA!$B$18,FU!$U3480)),U3480,"")</f>
        <v/>
      </c>
      <c r="T3480" t="str">
        <f t="array" ref="T3480">IFERROR(INDEX($S$3:$S$6255,SMALL(IF(ISNUMBER(SEARCH("",$S$3:$S$6255)),ROW($S$1:$S$6253),""),ROW(S3478))),"")</f>
        <v/>
      </c>
      <c r="U3480" t="s">
        <v>6787</v>
      </c>
      <c r="V3480">
        <v>567256</v>
      </c>
    </row>
    <row r="3481" spans="19:22">
      <c r="S3481" t="str">
        <f>IF(ISNUMBER(SEARCH(ZAKL_DATA!$B$18,FU!$U3481)),U3481,"")</f>
        <v/>
      </c>
      <c r="T3481" t="str">
        <f t="array" ref="T3481">IFERROR(INDEX($S$3:$S$6255,SMALL(IF(ISNUMBER(SEARCH("",$S$3:$S$6255)),ROW($S$1:$S$6253),""),ROW(S3479))),"")</f>
        <v/>
      </c>
      <c r="U3481" t="s">
        <v>6788</v>
      </c>
      <c r="V3481">
        <v>567264</v>
      </c>
    </row>
    <row r="3482" spans="19:22">
      <c r="S3482" t="str">
        <f>IF(ISNUMBER(SEARCH(ZAKL_DATA!$B$18,FU!$U3482)),U3482,"")</f>
        <v/>
      </c>
      <c r="T3482" t="str">
        <f t="array" ref="T3482">IFERROR(INDEX($S$3:$S$6255,SMALL(IF(ISNUMBER(SEARCH("",$S$3:$S$6255)),ROW($S$1:$S$6253),""),ROW(S3480))),"")</f>
        <v/>
      </c>
      <c r="U3482" t="s">
        <v>6789</v>
      </c>
      <c r="V3482">
        <v>567272</v>
      </c>
    </row>
    <row r="3483" spans="19:22">
      <c r="S3483" t="str">
        <f>IF(ISNUMBER(SEARCH(ZAKL_DATA!$B$18,FU!$U3483)),U3483,"")</f>
        <v/>
      </c>
      <c r="T3483" t="str">
        <f t="array" ref="T3483">IFERROR(INDEX($S$3:$S$6255,SMALL(IF(ISNUMBER(SEARCH("",$S$3:$S$6255)),ROW($S$1:$S$6253),""),ROW(S3481))),"")</f>
        <v/>
      </c>
      <c r="U3483" t="s">
        <v>6790</v>
      </c>
      <c r="V3483">
        <v>567281</v>
      </c>
    </row>
    <row r="3484" spans="19:22">
      <c r="S3484" t="str">
        <f>IF(ISNUMBER(SEARCH(ZAKL_DATA!$B$18,FU!$U3484)),U3484,"")</f>
        <v/>
      </c>
      <c r="T3484" t="str">
        <f t="array" ref="T3484">IFERROR(INDEX($S$3:$S$6255,SMALL(IF(ISNUMBER(SEARCH("",$S$3:$S$6255)),ROW($S$1:$S$6253),""),ROW(S3482))),"")</f>
        <v/>
      </c>
      <c r="U3484" t="s">
        <v>6791</v>
      </c>
      <c r="V3484">
        <v>567299</v>
      </c>
    </row>
    <row r="3485" spans="19:22">
      <c r="S3485" t="str">
        <f>IF(ISNUMBER(SEARCH(ZAKL_DATA!$B$18,FU!$U3485)),U3485,"")</f>
        <v/>
      </c>
      <c r="T3485" t="str">
        <f t="array" ref="T3485">IFERROR(INDEX($S$3:$S$6255,SMALL(IF(ISNUMBER(SEARCH("",$S$3:$S$6255)),ROW($S$1:$S$6253),""),ROW(S3483))),"")</f>
        <v/>
      </c>
      <c r="U3485" t="s">
        <v>6792</v>
      </c>
      <c r="V3485">
        <v>567302</v>
      </c>
    </row>
    <row r="3486" spans="19:22">
      <c r="S3486" t="str">
        <f>IF(ISNUMBER(SEARCH(ZAKL_DATA!$B$18,FU!$U3486)),U3486,"")</f>
        <v/>
      </c>
      <c r="T3486" t="str">
        <f t="array" ref="T3486">IFERROR(INDEX($S$3:$S$6255,SMALL(IF(ISNUMBER(SEARCH("",$S$3:$S$6255)),ROW($S$1:$S$6253),""),ROW(S3484))),"")</f>
        <v/>
      </c>
      <c r="U3486" t="s">
        <v>6793</v>
      </c>
      <c r="V3486">
        <v>567311</v>
      </c>
    </row>
    <row r="3487" spans="19:22">
      <c r="S3487" t="str">
        <f>IF(ISNUMBER(SEARCH(ZAKL_DATA!$B$18,FU!$U3487)),U3487,"")</f>
        <v/>
      </c>
      <c r="T3487" t="str">
        <f t="array" ref="T3487">IFERROR(INDEX($S$3:$S$6255,SMALL(IF(ISNUMBER(SEARCH("",$S$3:$S$6255)),ROW($S$1:$S$6253),""),ROW(S3485))),"")</f>
        <v/>
      </c>
      <c r="U3487" t="s">
        <v>6794</v>
      </c>
      <c r="V3487">
        <v>567329</v>
      </c>
    </row>
    <row r="3488" spans="19:22">
      <c r="S3488" t="str">
        <f>IF(ISNUMBER(SEARCH(ZAKL_DATA!$B$18,FU!$U3488)),U3488,"")</f>
        <v/>
      </c>
      <c r="T3488" t="str">
        <f t="array" ref="T3488">IFERROR(INDEX($S$3:$S$6255,SMALL(IF(ISNUMBER(SEARCH("",$S$3:$S$6255)),ROW($S$1:$S$6253),""),ROW(S3486))),"")</f>
        <v/>
      </c>
      <c r="U3488" t="s">
        <v>6795</v>
      </c>
      <c r="V3488">
        <v>567337</v>
      </c>
    </row>
    <row r="3489" spans="19:22">
      <c r="S3489" t="str">
        <f>IF(ISNUMBER(SEARCH(ZAKL_DATA!$B$18,FU!$U3489)),U3489,"")</f>
        <v/>
      </c>
      <c r="T3489" t="str">
        <f t="array" ref="T3489">IFERROR(INDEX($S$3:$S$6255,SMALL(IF(ISNUMBER(SEARCH("",$S$3:$S$6255)),ROW($S$1:$S$6253),""),ROW(S3487))),"")</f>
        <v/>
      </c>
      <c r="U3489" t="s">
        <v>6795</v>
      </c>
      <c r="V3489">
        <v>567345</v>
      </c>
    </row>
    <row r="3490" spans="19:22">
      <c r="S3490" t="str">
        <f>IF(ISNUMBER(SEARCH(ZAKL_DATA!$B$18,FU!$U3490)),U3490,"")</f>
        <v/>
      </c>
      <c r="T3490" t="str">
        <f t="array" ref="T3490">IFERROR(INDEX($S$3:$S$6255,SMALL(IF(ISNUMBER(SEARCH("",$S$3:$S$6255)),ROW($S$1:$S$6253),""),ROW(S3488))),"")</f>
        <v/>
      </c>
      <c r="U3490" t="s">
        <v>6795</v>
      </c>
      <c r="V3490">
        <v>567353</v>
      </c>
    </row>
    <row r="3491" spans="19:22">
      <c r="S3491" t="str">
        <f>IF(ISNUMBER(SEARCH(ZAKL_DATA!$B$18,FU!$U3491)),U3491,"")</f>
        <v/>
      </c>
      <c r="T3491" t="str">
        <f t="array" ref="T3491">IFERROR(INDEX($S$3:$S$6255,SMALL(IF(ISNUMBER(SEARCH("",$S$3:$S$6255)),ROW($S$1:$S$6253),""),ROW(S3489))),"")</f>
        <v/>
      </c>
      <c r="U3491" t="s">
        <v>6795</v>
      </c>
      <c r="V3491">
        <v>567361</v>
      </c>
    </row>
    <row r="3492" spans="19:22">
      <c r="S3492" t="str">
        <f>IF(ISNUMBER(SEARCH(ZAKL_DATA!$B$18,FU!$U3492)),U3492,"")</f>
        <v/>
      </c>
      <c r="T3492" t="str">
        <f t="array" ref="T3492">IFERROR(INDEX($S$3:$S$6255,SMALL(IF(ISNUMBER(SEARCH("",$S$3:$S$6255)),ROW($S$1:$S$6253),""),ROW(S3490))),"")</f>
        <v/>
      </c>
      <c r="U3492" t="s">
        <v>6796</v>
      </c>
      <c r="V3492">
        <v>567426</v>
      </c>
    </row>
    <row r="3493" spans="19:22">
      <c r="S3493" t="str">
        <f>IF(ISNUMBER(SEARCH(ZAKL_DATA!$B$18,FU!$U3493)),U3493,"")</f>
        <v/>
      </c>
      <c r="T3493" t="str">
        <f t="array" ref="T3493">IFERROR(INDEX($S$3:$S$6255,SMALL(IF(ISNUMBER(SEARCH("",$S$3:$S$6255)),ROW($S$1:$S$6253),""),ROW(S3491))),"")</f>
        <v/>
      </c>
      <c r="U3493" t="s">
        <v>6797</v>
      </c>
      <c r="V3493">
        <v>567442</v>
      </c>
    </row>
    <row r="3494" spans="19:22">
      <c r="S3494" t="str">
        <f>IF(ISNUMBER(SEARCH(ZAKL_DATA!$B$18,FU!$U3494)),U3494,"")</f>
        <v/>
      </c>
      <c r="T3494" t="str">
        <f t="array" ref="T3494">IFERROR(INDEX($S$3:$S$6255,SMALL(IF(ISNUMBER(SEARCH("",$S$3:$S$6255)),ROW($S$1:$S$6253),""),ROW(S3492))),"")</f>
        <v/>
      </c>
      <c r="U3494" t="s">
        <v>6798</v>
      </c>
      <c r="V3494">
        <v>567451</v>
      </c>
    </row>
    <row r="3495" spans="19:22">
      <c r="S3495" t="str">
        <f>IF(ISNUMBER(SEARCH(ZAKL_DATA!$B$18,FU!$U3495)),U3495,"")</f>
        <v/>
      </c>
      <c r="T3495" t="str">
        <f t="array" ref="T3495">IFERROR(INDEX($S$3:$S$6255,SMALL(IF(ISNUMBER(SEARCH("",$S$3:$S$6255)),ROW($S$1:$S$6253),""),ROW(S3493))),"")</f>
        <v/>
      </c>
      <c r="U3495" t="s">
        <v>6799</v>
      </c>
      <c r="V3495">
        <v>567469</v>
      </c>
    </row>
    <row r="3496" spans="19:22">
      <c r="S3496" t="str">
        <f>IF(ISNUMBER(SEARCH(ZAKL_DATA!$B$18,FU!$U3496)),U3496,"")</f>
        <v/>
      </c>
      <c r="T3496" t="str">
        <f t="array" ref="T3496">IFERROR(INDEX($S$3:$S$6255,SMALL(IF(ISNUMBER(SEARCH("",$S$3:$S$6255)),ROW($S$1:$S$6253),""),ROW(S3494))),"")</f>
        <v/>
      </c>
      <c r="U3496" t="s">
        <v>6800</v>
      </c>
      <c r="V3496">
        <v>567477</v>
      </c>
    </row>
    <row r="3497" spans="19:22">
      <c r="S3497" t="str">
        <f>IF(ISNUMBER(SEARCH(ZAKL_DATA!$B$18,FU!$U3497)),U3497,"")</f>
        <v/>
      </c>
      <c r="T3497" t="str">
        <f t="array" ref="T3497">IFERROR(INDEX($S$3:$S$6255,SMALL(IF(ISNUMBER(SEARCH("",$S$3:$S$6255)),ROW($S$1:$S$6253),""),ROW(S3495))),"")</f>
        <v/>
      </c>
      <c r="U3497" t="s">
        <v>6801</v>
      </c>
      <c r="V3497">
        <v>567485</v>
      </c>
    </row>
    <row r="3498" spans="19:22">
      <c r="S3498" t="str">
        <f>IF(ISNUMBER(SEARCH(ZAKL_DATA!$B$18,FU!$U3498)),U3498,"")</f>
        <v/>
      </c>
      <c r="T3498" t="str">
        <f t="array" ref="T3498">IFERROR(INDEX($S$3:$S$6255,SMALL(IF(ISNUMBER(SEARCH("",$S$3:$S$6255)),ROW($S$1:$S$6253),""),ROW(S3496))),"")</f>
        <v/>
      </c>
      <c r="U3498" t="s">
        <v>6802</v>
      </c>
      <c r="V3498">
        <v>567507</v>
      </c>
    </row>
    <row r="3499" spans="19:22">
      <c r="S3499" t="str">
        <f>IF(ISNUMBER(SEARCH(ZAKL_DATA!$B$18,FU!$U3499)),U3499,"")</f>
        <v/>
      </c>
      <c r="T3499" t="str">
        <f t="array" ref="T3499">IFERROR(INDEX($S$3:$S$6255,SMALL(IF(ISNUMBER(SEARCH("",$S$3:$S$6255)),ROW($S$1:$S$6253),""),ROW(S3497))),"")</f>
        <v/>
      </c>
      <c r="U3499" t="s">
        <v>6803</v>
      </c>
      <c r="V3499">
        <v>567515</v>
      </c>
    </row>
    <row r="3500" spans="19:22">
      <c r="S3500" t="str">
        <f>IF(ISNUMBER(SEARCH(ZAKL_DATA!$B$18,FU!$U3500)),U3500,"")</f>
        <v/>
      </c>
      <c r="T3500" t="str">
        <f t="array" ref="T3500">IFERROR(INDEX($S$3:$S$6255,SMALL(IF(ISNUMBER(SEARCH("",$S$3:$S$6255)),ROW($S$1:$S$6253),""),ROW(S3498))),"")</f>
        <v/>
      </c>
      <c r="U3500" t="s">
        <v>6804</v>
      </c>
      <c r="V3500">
        <v>567523</v>
      </c>
    </row>
    <row r="3501" spans="19:22">
      <c r="S3501" t="str">
        <f>IF(ISNUMBER(SEARCH(ZAKL_DATA!$B$18,FU!$U3501)),U3501,"")</f>
        <v/>
      </c>
      <c r="T3501" t="str">
        <f t="array" ref="T3501">IFERROR(INDEX($S$3:$S$6255,SMALL(IF(ISNUMBER(SEARCH("",$S$3:$S$6255)),ROW($S$1:$S$6253),""),ROW(S3499))),"")</f>
        <v/>
      </c>
      <c r="U3501" t="s">
        <v>6805</v>
      </c>
      <c r="V3501">
        <v>567531</v>
      </c>
    </row>
    <row r="3502" spans="19:22">
      <c r="S3502" t="str">
        <f>IF(ISNUMBER(SEARCH(ZAKL_DATA!$B$18,FU!$U3502)),U3502,"")</f>
        <v/>
      </c>
      <c r="T3502" t="str">
        <f t="array" ref="T3502">IFERROR(INDEX($S$3:$S$6255,SMALL(IF(ISNUMBER(SEARCH("",$S$3:$S$6255)),ROW($S$1:$S$6253),""),ROW(S3500))),"")</f>
        <v/>
      </c>
      <c r="U3502" t="s">
        <v>6806</v>
      </c>
      <c r="V3502">
        <v>567558</v>
      </c>
    </row>
    <row r="3503" spans="19:22">
      <c r="S3503" t="str">
        <f>IF(ISNUMBER(SEARCH(ZAKL_DATA!$B$18,FU!$U3503)),U3503,"")</f>
        <v/>
      </c>
      <c r="T3503" t="str">
        <f t="array" ref="T3503">IFERROR(INDEX($S$3:$S$6255,SMALL(IF(ISNUMBER(SEARCH("",$S$3:$S$6255)),ROW($S$1:$S$6253),""),ROW(S3501))),"")</f>
        <v/>
      </c>
      <c r="U3503" t="s">
        <v>6807</v>
      </c>
      <c r="V3503">
        <v>567566</v>
      </c>
    </row>
    <row r="3504" spans="19:22">
      <c r="S3504" t="str">
        <f>IF(ISNUMBER(SEARCH(ZAKL_DATA!$B$18,FU!$U3504)),U3504,"")</f>
        <v/>
      </c>
      <c r="T3504" t="str">
        <f t="array" ref="T3504">IFERROR(INDEX($S$3:$S$6255,SMALL(IF(ISNUMBER(SEARCH("",$S$3:$S$6255)),ROW($S$1:$S$6253),""),ROW(S3502))),"")</f>
        <v/>
      </c>
      <c r="U3504" t="s">
        <v>6808</v>
      </c>
      <c r="V3504">
        <v>567582</v>
      </c>
    </row>
    <row r="3505" spans="19:22">
      <c r="S3505" t="str">
        <f>IF(ISNUMBER(SEARCH(ZAKL_DATA!$B$18,FU!$U3505)),U3505,"")</f>
        <v/>
      </c>
      <c r="T3505" t="str">
        <f t="array" ref="T3505">IFERROR(INDEX($S$3:$S$6255,SMALL(IF(ISNUMBER(SEARCH("",$S$3:$S$6255)),ROW($S$1:$S$6253),""),ROW(S3503))),"")</f>
        <v/>
      </c>
      <c r="U3505" t="s">
        <v>6809</v>
      </c>
      <c r="V3505">
        <v>567604</v>
      </c>
    </row>
    <row r="3506" spans="19:22">
      <c r="S3506" t="str">
        <f>IF(ISNUMBER(SEARCH(ZAKL_DATA!$B$18,FU!$U3506)),U3506,"")</f>
        <v/>
      </c>
      <c r="T3506" t="str">
        <f t="array" ref="T3506">IFERROR(INDEX($S$3:$S$6255,SMALL(IF(ISNUMBER(SEARCH("",$S$3:$S$6255)),ROW($S$1:$S$6253),""),ROW(S3504))),"")</f>
        <v/>
      </c>
      <c r="U3506" t="s">
        <v>6810</v>
      </c>
      <c r="V3506">
        <v>567612</v>
      </c>
    </row>
    <row r="3507" spans="19:22">
      <c r="S3507" t="str">
        <f>IF(ISNUMBER(SEARCH(ZAKL_DATA!$B$18,FU!$U3507)),U3507,"")</f>
        <v/>
      </c>
      <c r="T3507" t="str">
        <f t="array" ref="T3507">IFERROR(INDEX($S$3:$S$6255,SMALL(IF(ISNUMBER(SEARCH("",$S$3:$S$6255)),ROW($S$1:$S$6253),""),ROW(S3505))),"")</f>
        <v/>
      </c>
      <c r="U3507" t="s">
        <v>6811</v>
      </c>
      <c r="V3507">
        <v>567621</v>
      </c>
    </row>
    <row r="3508" spans="19:22">
      <c r="S3508" t="str">
        <f>IF(ISNUMBER(SEARCH(ZAKL_DATA!$B$18,FU!$U3508)),U3508,"")</f>
        <v/>
      </c>
      <c r="T3508" t="str">
        <f t="array" ref="T3508">IFERROR(INDEX($S$3:$S$6255,SMALL(IF(ISNUMBER(SEARCH("",$S$3:$S$6255)),ROW($S$1:$S$6253),""),ROW(S3506))),"")</f>
        <v/>
      </c>
      <c r="U3508" t="s">
        <v>6812</v>
      </c>
      <c r="V3508">
        <v>567639</v>
      </c>
    </row>
    <row r="3509" spans="19:22">
      <c r="S3509" t="str">
        <f>IF(ISNUMBER(SEARCH(ZAKL_DATA!$B$18,FU!$U3509)),U3509,"")</f>
        <v/>
      </c>
      <c r="T3509" t="str">
        <f t="array" ref="T3509">IFERROR(INDEX($S$3:$S$6255,SMALL(IF(ISNUMBER(SEARCH("",$S$3:$S$6255)),ROW($S$1:$S$6253),""),ROW(S3507))),"")</f>
        <v/>
      </c>
      <c r="U3509" t="s">
        <v>6813</v>
      </c>
      <c r="V3509">
        <v>567647</v>
      </c>
    </row>
    <row r="3510" spans="19:22">
      <c r="S3510" t="str">
        <f>IF(ISNUMBER(SEARCH(ZAKL_DATA!$B$18,FU!$U3510)),U3510,"")</f>
        <v/>
      </c>
      <c r="T3510" t="str">
        <f t="array" ref="T3510">IFERROR(INDEX($S$3:$S$6255,SMALL(IF(ISNUMBER(SEARCH("",$S$3:$S$6255)),ROW($S$1:$S$6253),""),ROW(S3508))),"")</f>
        <v/>
      </c>
      <c r="U3510" t="s">
        <v>6814</v>
      </c>
      <c r="V3510">
        <v>567655</v>
      </c>
    </row>
    <row r="3511" spans="19:22">
      <c r="S3511" t="str">
        <f>IF(ISNUMBER(SEARCH(ZAKL_DATA!$B$18,FU!$U3511)),U3511,"")</f>
        <v/>
      </c>
      <c r="T3511" t="str">
        <f t="array" ref="T3511">IFERROR(INDEX($S$3:$S$6255,SMALL(IF(ISNUMBER(SEARCH("",$S$3:$S$6255)),ROW($S$1:$S$6253),""),ROW(S3509))),"")</f>
        <v/>
      </c>
      <c r="U3511" t="s">
        <v>6815</v>
      </c>
      <c r="V3511">
        <v>567698</v>
      </c>
    </row>
    <row r="3512" spans="19:22">
      <c r="S3512" t="str">
        <f>IF(ISNUMBER(SEARCH(ZAKL_DATA!$B$18,FU!$U3512)),U3512,"")</f>
        <v/>
      </c>
      <c r="T3512" t="str">
        <f t="array" ref="T3512">IFERROR(INDEX($S$3:$S$6255,SMALL(IF(ISNUMBER(SEARCH("",$S$3:$S$6255)),ROW($S$1:$S$6253),""),ROW(S3510))),"")</f>
        <v/>
      </c>
      <c r="U3512" t="s">
        <v>6816</v>
      </c>
      <c r="V3512">
        <v>567701</v>
      </c>
    </row>
    <row r="3513" spans="19:22">
      <c r="S3513" t="str">
        <f>IF(ISNUMBER(SEARCH(ZAKL_DATA!$B$18,FU!$U3513)),U3513,"")</f>
        <v/>
      </c>
      <c r="T3513" t="str">
        <f t="array" ref="T3513">IFERROR(INDEX($S$3:$S$6255,SMALL(IF(ISNUMBER(SEARCH("",$S$3:$S$6255)),ROW($S$1:$S$6253),""),ROW(S3511))),"")</f>
        <v/>
      </c>
      <c r="U3513" t="s">
        <v>6817</v>
      </c>
      <c r="V3513">
        <v>567710</v>
      </c>
    </row>
    <row r="3514" spans="19:22">
      <c r="S3514" t="str">
        <f>IF(ISNUMBER(SEARCH(ZAKL_DATA!$B$18,FU!$U3514)),U3514,"")</f>
        <v/>
      </c>
      <c r="T3514" t="str">
        <f t="array" ref="T3514">IFERROR(INDEX($S$3:$S$6255,SMALL(IF(ISNUMBER(SEARCH("",$S$3:$S$6255)),ROW($S$1:$S$6253),""),ROW(S3512))),"")</f>
        <v/>
      </c>
      <c r="U3514" t="s">
        <v>6818</v>
      </c>
      <c r="V3514">
        <v>567728</v>
      </c>
    </row>
    <row r="3515" spans="19:22">
      <c r="S3515" t="str">
        <f>IF(ISNUMBER(SEARCH(ZAKL_DATA!$B$18,FU!$U3515)),U3515,"")</f>
        <v/>
      </c>
      <c r="T3515" t="str">
        <f t="array" ref="T3515">IFERROR(INDEX($S$3:$S$6255,SMALL(IF(ISNUMBER(SEARCH("",$S$3:$S$6255)),ROW($S$1:$S$6253),""),ROW(S3513))),"")</f>
        <v/>
      </c>
      <c r="U3515" t="s">
        <v>6819</v>
      </c>
      <c r="V3515">
        <v>567752</v>
      </c>
    </row>
    <row r="3516" spans="19:22">
      <c r="S3516" t="str">
        <f>IF(ISNUMBER(SEARCH(ZAKL_DATA!$B$18,FU!$U3516)),U3516,"")</f>
        <v/>
      </c>
      <c r="T3516" t="str">
        <f t="array" ref="T3516">IFERROR(INDEX($S$3:$S$6255,SMALL(IF(ISNUMBER(SEARCH("",$S$3:$S$6255)),ROW($S$1:$S$6253),""),ROW(S3514))),"")</f>
        <v/>
      </c>
      <c r="U3516" t="s">
        <v>6820</v>
      </c>
      <c r="V3516">
        <v>567761</v>
      </c>
    </row>
    <row r="3517" spans="19:22">
      <c r="S3517" t="str">
        <f>IF(ISNUMBER(SEARCH(ZAKL_DATA!$B$18,FU!$U3517)),U3517,"")</f>
        <v/>
      </c>
      <c r="T3517" t="str">
        <f t="array" ref="T3517">IFERROR(INDEX($S$3:$S$6255,SMALL(IF(ISNUMBER(SEARCH("",$S$3:$S$6255)),ROW($S$1:$S$6253),""),ROW(S3515))),"")</f>
        <v/>
      </c>
      <c r="U3517" t="s">
        <v>6821</v>
      </c>
      <c r="V3517">
        <v>567779</v>
      </c>
    </row>
    <row r="3518" spans="19:22">
      <c r="S3518" t="str">
        <f>IF(ISNUMBER(SEARCH(ZAKL_DATA!$B$18,FU!$U3518)),U3518,"")</f>
        <v/>
      </c>
      <c r="T3518" t="str">
        <f t="array" ref="T3518">IFERROR(INDEX($S$3:$S$6255,SMALL(IF(ISNUMBER(SEARCH("",$S$3:$S$6255)),ROW($S$1:$S$6253),""),ROW(S3516))),"")</f>
        <v/>
      </c>
      <c r="U3518" t="s">
        <v>6821</v>
      </c>
      <c r="V3518">
        <v>567787</v>
      </c>
    </row>
    <row r="3519" spans="19:22">
      <c r="S3519" t="str">
        <f>IF(ISNUMBER(SEARCH(ZAKL_DATA!$B$18,FU!$U3519)),U3519,"")</f>
        <v/>
      </c>
      <c r="T3519" t="str">
        <f t="array" ref="T3519">IFERROR(INDEX($S$3:$S$6255,SMALL(IF(ISNUMBER(SEARCH("",$S$3:$S$6255)),ROW($S$1:$S$6253),""),ROW(S3517))),"")</f>
        <v/>
      </c>
      <c r="U3519" t="s">
        <v>6822</v>
      </c>
      <c r="V3519">
        <v>567809</v>
      </c>
    </row>
    <row r="3520" spans="19:22">
      <c r="S3520" t="str">
        <f>IF(ISNUMBER(SEARCH(ZAKL_DATA!$B$18,FU!$U3520)),U3520,"")</f>
        <v/>
      </c>
      <c r="T3520" t="str">
        <f t="array" ref="T3520">IFERROR(INDEX($S$3:$S$6255,SMALL(IF(ISNUMBER(SEARCH("",$S$3:$S$6255)),ROW($S$1:$S$6253),""),ROW(S3518))),"")</f>
        <v/>
      </c>
      <c r="U3520" t="s">
        <v>6823</v>
      </c>
      <c r="V3520">
        <v>567833</v>
      </c>
    </row>
    <row r="3521" spans="19:22">
      <c r="S3521" t="str">
        <f>IF(ISNUMBER(SEARCH(ZAKL_DATA!$B$18,FU!$U3521)),U3521,"")</f>
        <v/>
      </c>
      <c r="T3521" t="str">
        <f t="array" ref="T3521">IFERROR(INDEX($S$3:$S$6255,SMALL(IF(ISNUMBER(SEARCH("",$S$3:$S$6255)),ROW($S$1:$S$6253),""),ROW(S3519))),"")</f>
        <v/>
      </c>
      <c r="U3521" t="s">
        <v>6824</v>
      </c>
      <c r="V3521">
        <v>567841</v>
      </c>
    </row>
    <row r="3522" spans="19:22">
      <c r="S3522" t="str">
        <f>IF(ISNUMBER(SEARCH(ZAKL_DATA!$B$18,FU!$U3522)),U3522,"")</f>
        <v/>
      </c>
      <c r="T3522" t="str">
        <f t="array" ref="T3522">IFERROR(INDEX($S$3:$S$6255,SMALL(IF(ISNUMBER(SEARCH("",$S$3:$S$6255)),ROW($S$1:$S$6253),""),ROW(S3520))),"")</f>
        <v/>
      </c>
      <c r="U3522" t="s">
        <v>6825</v>
      </c>
      <c r="V3522">
        <v>567850</v>
      </c>
    </row>
    <row r="3523" spans="19:22">
      <c r="S3523" t="str">
        <f>IF(ISNUMBER(SEARCH(ZAKL_DATA!$B$18,FU!$U3523)),U3523,"")</f>
        <v/>
      </c>
      <c r="T3523" t="str">
        <f t="array" ref="T3523">IFERROR(INDEX($S$3:$S$6255,SMALL(IF(ISNUMBER(SEARCH("",$S$3:$S$6255)),ROW($S$1:$S$6253),""),ROW(S3521))),"")</f>
        <v/>
      </c>
      <c r="U3523" t="s">
        <v>6826</v>
      </c>
      <c r="V3523">
        <v>567868</v>
      </c>
    </row>
    <row r="3524" spans="19:22">
      <c r="S3524" t="str">
        <f>IF(ISNUMBER(SEARCH(ZAKL_DATA!$B$18,FU!$U3524)),U3524,"")</f>
        <v/>
      </c>
      <c r="T3524" t="str">
        <f t="array" ref="T3524">IFERROR(INDEX($S$3:$S$6255,SMALL(IF(ISNUMBER(SEARCH("",$S$3:$S$6255)),ROW($S$1:$S$6253),""),ROW(S3522))),"")</f>
        <v/>
      </c>
      <c r="U3524" t="s">
        <v>6827</v>
      </c>
      <c r="V3524">
        <v>567876</v>
      </c>
    </row>
    <row r="3525" spans="19:22">
      <c r="S3525" t="str">
        <f>IF(ISNUMBER(SEARCH(ZAKL_DATA!$B$18,FU!$U3525)),U3525,"")</f>
        <v/>
      </c>
      <c r="T3525" t="str">
        <f t="array" ref="T3525">IFERROR(INDEX($S$3:$S$6255,SMALL(IF(ISNUMBER(SEARCH("",$S$3:$S$6255)),ROW($S$1:$S$6253),""),ROW(S3523))),"")</f>
        <v/>
      </c>
      <c r="U3525" t="s">
        <v>6828</v>
      </c>
      <c r="V3525">
        <v>567884</v>
      </c>
    </row>
    <row r="3526" spans="19:22">
      <c r="S3526" t="str">
        <f>IF(ISNUMBER(SEARCH(ZAKL_DATA!$B$18,FU!$U3526)),U3526,"")</f>
        <v/>
      </c>
      <c r="T3526" t="str">
        <f t="array" ref="T3526">IFERROR(INDEX($S$3:$S$6255,SMALL(IF(ISNUMBER(SEARCH("",$S$3:$S$6255)),ROW($S$1:$S$6253),""),ROW(S3524))),"")</f>
        <v/>
      </c>
      <c r="U3526" t="s">
        <v>6829</v>
      </c>
      <c r="V3526">
        <v>567931</v>
      </c>
    </row>
    <row r="3527" spans="19:22">
      <c r="S3527" t="str">
        <f>IF(ISNUMBER(SEARCH(ZAKL_DATA!$B$18,FU!$U3527)),U3527,"")</f>
        <v/>
      </c>
      <c r="T3527" t="str">
        <f t="array" ref="T3527">IFERROR(INDEX($S$3:$S$6255,SMALL(IF(ISNUMBER(SEARCH("",$S$3:$S$6255)),ROW($S$1:$S$6253),""),ROW(S3525))),"")</f>
        <v/>
      </c>
      <c r="U3527" t="s">
        <v>6830</v>
      </c>
      <c r="V3527">
        <v>567957</v>
      </c>
    </row>
    <row r="3528" spans="19:22">
      <c r="S3528" t="str">
        <f>IF(ISNUMBER(SEARCH(ZAKL_DATA!$B$18,FU!$U3528)),U3528,"")</f>
        <v/>
      </c>
      <c r="T3528" t="str">
        <f t="array" ref="T3528">IFERROR(INDEX($S$3:$S$6255,SMALL(IF(ISNUMBER(SEARCH("",$S$3:$S$6255)),ROW($S$1:$S$6253),""),ROW(S3526))),"")</f>
        <v/>
      </c>
      <c r="U3528" t="s">
        <v>6831</v>
      </c>
      <c r="V3528">
        <v>567973</v>
      </c>
    </row>
    <row r="3529" spans="19:22">
      <c r="S3529" t="str">
        <f>IF(ISNUMBER(SEARCH(ZAKL_DATA!$B$18,FU!$U3529)),U3529,"")</f>
        <v/>
      </c>
      <c r="T3529" t="str">
        <f t="array" ref="T3529">IFERROR(INDEX($S$3:$S$6255,SMALL(IF(ISNUMBER(SEARCH("",$S$3:$S$6255)),ROW($S$1:$S$6253),""),ROW(S3527))),"")</f>
        <v/>
      </c>
      <c r="U3529" t="s">
        <v>6831</v>
      </c>
      <c r="V3529">
        <v>568007</v>
      </c>
    </row>
    <row r="3530" spans="19:22">
      <c r="S3530" t="str">
        <f>IF(ISNUMBER(SEARCH(ZAKL_DATA!$B$18,FU!$U3530)),U3530,"")</f>
        <v/>
      </c>
      <c r="T3530" t="str">
        <f t="array" ref="T3530">IFERROR(INDEX($S$3:$S$6255,SMALL(IF(ISNUMBER(SEARCH("",$S$3:$S$6255)),ROW($S$1:$S$6253),""),ROW(S3528))),"")</f>
        <v/>
      </c>
      <c r="U3530" t="s">
        <v>6831</v>
      </c>
      <c r="V3530">
        <v>568015</v>
      </c>
    </row>
    <row r="3531" spans="19:22">
      <c r="S3531" t="str">
        <f>IF(ISNUMBER(SEARCH(ZAKL_DATA!$B$18,FU!$U3531)),U3531,"")</f>
        <v/>
      </c>
      <c r="T3531" t="str">
        <f t="array" ref="T3531">IFERROR(INDEX($S$3:$S$6255,SMALL(IF(ISNUMBER(SEARCH("",$S$3:$S$6255)),ROW($S$1:$S$6253),""),ROW(S3529))),"")</f>
        <v/>
      </c>
      <c r="U3531" t="s">
        <v>6831</v>
      </c>
      <c r="V3531">
        <v>568023</v>
      </c>
    </row>
    <row r="3532" spans="19:22">
      <c r="S3532" t="str">
        <f>IF(ISNUMBER(SEARCH(ZAKL_DATA!$B$18,FU!$U3532)),U3532,"")</f>
        <v/>
      </c>
      <c r="T3532" t="str">
        <f t="array" ref="T3532">IFERROR(INDEX($S$3:$S$6255,SMALL(IF(ISNUMBER(SEARCH("",$S$3:$S$6255)),ROW($S$1:$S$6253),""),ROW(S3530))),"")</f>
        <v/>
      </c>
      <c r="U3532" t="s">
        <v>6832</v>
      </c>
      <c r="V3532">
        <v>568058</v>
      </c>
    </row>
    <row r="3533" spans="19:22">
      <c r="S3533" t="str">
        <f>IF(ISNUMBER(SEARCH(ZAKL_DATA!$B$18,FU!$U3533)),U3533,"")</f>
        <v/>
      </c>
      <c r="T3533" t="str">
        <f t="array" ref="T3533">IFERROR(INDEX($S$3:$S$6255,SMALL(IF(ISNUMBER(SEARCH("",$S$3:$S$6255)),ROW($S$1:$S$6253),""),ROW(S3531))),"")</f>
        <v/>
      </c>
      <c r="U3533" t="s">
        <v>6833</v>
      </c>
      <c r="V3533">
        <v>568091</v>
      </c>
    </row>
    <row r="3534" spans="19:22">
      <c r="S3534" t="str">
        <f>IF(ISNUMBER(SEARCH(ZAKL_DATA!$B$18,FU!$U3534)),U3534,"")</f>
        <v/>
      </c>
      <c r="T3534" t="str">
        <f t="array" ref="T3534">IFERROR(INDEX($S$3:$S$6255,SMALL(IF(ISNUMBER(SEARCH("",$S$3:$S$6255)),ROW($S$1:$S$6253),""),ROW(S3532))),"")</f>
        <v/>
      </c>
      <c r="U3534" t="s">
        <v>6834</v>
      </c>
      <c r="V3534">
        <v>568104</v>
      </c>
    </row>
    <row r="3535" spans="19:22">
      <c r="S3535" t="str">
        <f>IF(ISNUMBER(SEARCH(ZAKL_DATA!$B$18,FU!$U3535)),U3535,"")</f>
        <v/>
      </c>
      <c r="T3535" t="str">
        <f t="array" ref="T3535">IFERROR(INDEX($S$3:$S$6255,SMALL(IF(ISNUMBER(SEARCH("",$S$3:$S$6255)),ROW($S$1:$S$6253),""),ROW(S3533))),"")</f>
        <v/>
      </c>
      <c r="U3535" t="s">
        <v>6835</v>
      </c>
      <c r="V3535">
        <v>568147</v>
      </c>
    </row>
    <row r="3536" spans="19:22">
      <c r="S3536" t="str">
        <f>IF(ISNUMBER(SEARCH(ZAKL_DATA!$B$18,FU!$U3536)),U3536,"")</f>
        <v/>
      </c>
      <c r="T3536" t="str">
        <f t="array" ref="T3536">IFERROR(INDEX($S$3:$S$6255,SMALL(IF(ISNUMBER(SEARCH("",$S$3:$S$6255)),ROW($S$1:$S$6253),""),ROW(S3534))),"")</f>
        <v/>
      </c>
      <c r="U3536" t="s">
        <v>6836</v>
      </c>
      <c r="V3536">
        <v>568155</v>
      </c>
    </row>
    <row r="3537" spans="19:22">
      <c r="S3537" t="str">
        <f>IF(ISNUMBER(SEARCH(ZAKL_DATA!$B$18,FU!$U3537)),U3537,"")</f>
        <v/>
      </c>
      <c r="T3537" t="str">
        <f t="array" ref="T3537">IFERROR(INDEX($S$3:$S$6255,SMALL(IF(ISNUMBER(SEARCH("",$S$3:$S$6255)),ROW($S$1:$S$6253),""),ROW(S3535))),"")</f>
        <v/>
      </c>
      <c r="U3537" t="s">
        <v>6837</v>
      </c>
      <c r="V3537">
        <v>568163</v>
      </c>
    </row>
    <row r="3538" spans="19:22">
      <c r="S3538" t="str">
        <f>IF(ISNUMBER(SEARCH(ZAKL_DATA!$B$18,FU!$U3538)),U3538,"")</f>
        <v/>
      </c>
      <c r="T3538" t="str">
        <f t="array" ref="T3538">IFERROR(INDEX($S$3:$S$6255,SMALL(IF(ISNUMBER(SEARCH("",$S$3:$S$6255)),ROW($S$1:$S$6253),""),ROW(S3536))),"")</f>
        <v/>
      </c>
      <c r="U3538" t="s">
        <v>6838</v>
      </c>
      <c r="V3538">
        <v>568180</v>
      </c>
    </row>
    <row r="3539" spans="19:22">
      <c r="S3539" t="str">
        <f>IF(ISNUMBER(SEARCH(ZAKL_DATA!$B$18,FU!$U3539)),U3539,"")</f>
        <v/>
      </c>
      <c r="T3539" t="str">
        <f t="array" ref="T3539">IFERROR(INDEX($S$3:$S$6255,SMALL(IF(ISNUMBER(SEARCH("",$S$3:$S$6255)),ROW($S$1:$S$6253),""),ROW(S3537))),"")</f>
        <v/>
      </c>
      <c r="U3539" t="s">
        <v>6839</v>
      </c>
      <c r="V3539">
        <v>568198</v>
      </c>
    </row>
    <row r="3540" spans="19:22">
      <c r="S3540" t="str">
        <f>IF(ISNUMBER(SEARCH(ZAKL_DATA!$B$18,FU!$U3540)),U3540,"")</f>
        <v/>
      </c>
      <c r="T3540" t="str">
        <f t="array" ref="T3540">IFERROR(INDEX($S$3:$S$6255,SMALL(IF(ISNUMBER(SEARCH("",$S$3:$S$6255)),ROW($S$1:$S$6253),""),ROW(S3538))),"")</f>
        <v/>
      </c>
      <c r="U3540" t="s">
        <v>6840</v>
      </c>
      <c r="V3540">
        <v>568201</v>
      </c>
    </row>
    <row r="3541" spans="19:22">
      <c r="S3541" t="str">
        <f>IF(ISNUMBER(SEARCH(ZAKL_DATA!$B$18,FU!$U3541)),U3541,"")</f>
        <v/>
      </c>
      <c r="T3541" t="str">
        <f t="array" ref="T3541">IFERROR(INDEX($S$3:$S$6255,SMALL(IF(ISNUMBER(SEARCH("",$S$3:$S$6255)),ROW($S$1:$S$6253),""),ROW(S3539))),"")</f>
        <v/>
      </c>
      <c r="U3541" t="s">
        <v>6840</v>
      </c>
      <c r="V3541">
        <v>568210</v>
      </c>
    </row>
    <row r="3542" spans="19:22">
      <c r="S3542" t="str">
        <f>IF(ISNUMBER(SEARCH(ZAKL_DATA!$B$18,FU!$U3542)),U3542,"")</f>
        <v/>
      </c>
      <c r="T3542" t="str">
        <f t="array" ref="T3542">IFERROR(INDEX($S$3:$S$6255,SMALL(IF(ISNUMBER(SEARCH("",$S$3:$S$6255)),ROW($S$1:$S$6253),""),ROW(S3540))),"")</f>
        <v/>
      </c>
      <c r="U3542" t="s">
        <v>6841</v>
      </c>
      <c r="V3542">
        <v>568228</v>
      </c>
    </row>
    <row r="3543" spans="19:22">
      <c r="S3543" t="str">
        <f>IF(ISNUMBER(SEARCH(ZAKL_DATA!$B$18,FU!$U3543)),U3543,"")</f>
        <v/>
      </c>
      <c r="T3543" t="str">
        <f t="array" ref="T3543">IFERROR(INDEX($S$3:$S$6255,SMALL(IF(ISNUMBER(SEARCH("",$S$3:$S$6255)),ROW($S$1:$S$6253),""),ROW(S3541))),"")</f>
        <v/>
      </c>
      <c r="U3543" t="s">
        <v>6842</v>
      </c>
      <c r="V3543">
        <v>568236</v>
      </c>
    </row>
    <row r="3544" spans="19:22">
      <c r="S3544" t="str">
        <f>IF(ISNUMBER(SEARCH(ZAKL_DATA!$B$18,FU!$U3544)),U3544,"")</f>
        <v/>
      </c>
      <c r="T3544" t="str">
        <f t="array" ref="T3544">IFERROR(INDEX($S$3:$S$6255,SMALL(IF(ISNUMBER(SEARCH("",$S$3:$S$6255)),ROW($S$1:$S$6253),""),ROW(S3542))),"")</f>
        <v/>
      </c>
      <c r="U3544" t="s">
        <v>6843</v>
      </c>
      <c r="V3544">
        <v>568244</v>
      </c>
    </row>
    <row r="3545" spans="19:22">
      <c r="S3545" t="str">
        <f>IF(ISNUMBER(SEARCH(ZAKL_DATA!$B$18,FU!$U3545)),U3545,"")</f>
        <v/>
      </c>
      <c r="T3545" t="str">
        <f t="array" ref="T3545">IFERROR(INDEX($S$3:$S$6255,SMALL(IF(ISNUMBER(SEARCH("",$S$3:$S$6255)),ROW($S$1:$S$6253),""),ROW(S3543))),"")</f>
        <v/>
      </c>
      <c r="U3545" t="s">
        <v>6843</v>
      </c>
      <c r="V3545">
        <v>568261</v>
      </c>
    </row>
    <row r="3546" spans="19:22">
      <c r="S3546" t="str">
        <f>IF(ISNUMBER(SEARCH(ZAKL_DATA!$B$18,FU!$U3546)),U3546,"")</f>
        <v/>
      </c>
      <c r="T3546" t="str">
        <f t="array" ref="T3546">IFERROR(INDEX($S$3:$S$6255,SMALL(IF(ISNUMBER(SEARCH("",$S$3:$S$6255)),ROW($S$1:$S$6253),""),ROW(S3544))),"")</f>
        <v/>
      </c>
      <c r="U3546" t="s">
        <v>6844</v>
      </c>
      <c r="V3546">
        <v>568279</v>
      </c>
    </row>
    <row r="3547" spans="19:22">
      <c r="S3547" t="str">
        <f>IF(ISNUMBER(SEARCH(ZAKL_DATA!$B$18,FU!$U3547)),U3547,"")</f>
        <v/>
      </c>
      <c r="T3547" t="str">
        <f t="array" ref="T3547">IFERROR(INDEX($S$3:$S$6255,SMALL(IF(ISNUMBER(SEARCH("",$S$3:$S$6255)),ROW($S$1:$S$6253),""),ROW(S3545))),"")</f>
        <v/>
      </c>
      <c r="U3547" t="s">
        <v>6844</v>
      </c>
      <c r="V3547">
        <v>568287</v>
      </c>
    </row>
    <row r="3548" spans="19:22">
      <c r="S3548" t="str">
        <f>IF(ISNUMBER(SEARCH(ZAKL_DATA!$B$18,FU!$U3548)),U3548,"")</f>
        <v/>
      </c>
      <c r="T3548" t="str">
        <f t="array" ref="T3548">IFERROR(INDEX($S$3:$S$6255,SMALL(IF(ISNUMBER(SEARCH("",$S$3:$S$6255)),ROW($S$1:$S$6253),""),ROW(S3546))),"")</f>
        <v/>
      </c>
      <c r="U3548" t="s">
        <v>6845</v>
      </c>
      <c r="V3548">
        <v>568295</v>
      </c>
    </row>
    <row r="3549" spans="19:22">
      <c r="S3549" t="str">
        <f>IF(ISNUMBER(SEARCH(ZAKL_DATA!$B$18,FU!$U3549)),U3549,"")</f>
        <v/>
      </c>
      <c r="T3549" t="str">
        <f t="array" ref="T3549">IFERROR(INDEX($S$3:$S$6255,SMALL(IF(ISNUMBER(SEARCH("",$S$3:$S$6255)),ROW($S$1:$S$6253),""),ROW(S3547))),"")</f>
        <v/>
      </c>
      <c r="U3549" t="s">
        <v>6846</v>
      </c>
      <c r="V3549">
        <v>568309</v>
      </c>
    </row>
    <row r="3550" spans="19:22">
      <c r="S3550" t="str">
        <f>IF(ISNUMBER(SEARCH(ZAKL_DATA!$B$18,FU!$U3550)),U3550,"")</f>
        <v/>
      </c>
      <c r="T3550" t="str">
        <f t="array" ref="T3550">IFERROR(INDEX($S$3:$S$6255,SMALL(IF(ISNUMBER(SEARCH("",$S$3:$S$6255)),ROW($S$1:$S$6253),""),ROW(S3548))),"")</f>
        <v/>
      </c>
      <c r="U3550" t="s">
        <v>6847</v>
      </c>
      <c r="V3550">
        <v>568317</v>
      </c>
    </row>
    <row r="3551" spans="19:22">
      <c r="S3551" t="str">
        <f>IF(ISNUMBER(SEARCH(ZAKL_DATA!$B$18,FU!$U3551)),U3551,"")</f>
        <v/>
      </c>
      <c r="T3551" t="str">
        <f t="array" ref="T3551">IFERROR(INDEX($S$3:$S$6255,SMALL(IF(ISNUMBER(SEARCH("",$S$3:$S$6255)),ROW($S$1:$S$6253),""),ROW(S3549))),"")</f>
        <v/>
      </c>
      <c r="U3551" t="s">
        <v>6848</v>
      </c>
      <c r="V3551">
        <v>568333</v>
      </c>
    </row>
    <row r="3552" spans="19:22">
      <c r="S3552" t="str">
        <f>IF(ISNUMBER(SEARCH(ZAKL_DATA!$B$18,FU!$U3552)),U3552,"")</f>
        <v/>
      </c>
      <c r="T3552" t="str">
        <f t="array" ref="T3552">IFERROR(INDEX($S$3:$S$6255,SMALL(IF(ISNUMBER(SEARCH("",$S$3:$S$6255)),ROW($S$1:$S$6253),""),ROW(S3550))),"")</f>
        <v/>
      </c>
      <c r="U3552" t="s">
        <v>6849</v>
      </c>
      <c r="V3552">
        <v>568341</v>
      </c>
    </row>
    <row r="3553" spans="19:22">
      <c r="S3553" t="str">
        <f>IF(ISNUMBER(SEARCH(ZAKL_DATA!$B$18,FU!$U3553)),U3553,"")</f>
        <v/>
      </c>
      <c r="T3553" t="str">
        <f t="array" ref="T3553">IFERROR(INDEX($S$3:$S$6255,SMALL(IF(ISNUMBER(SEARCH("",$S$3:$S$6255)),ROW($S$1:$S$6253),""),ROW(S3551))),"")</f>
        <v/>
      </c>
      <c r="U3553" t="s">
        <v>6850</v>
      </c>
      <c r="V3553">
        <v>568350</v>
      </c>
    </row>
    <row r="3554" spans="19:22">
      <c r="S3554" t="str">
        <f>IF(ISNUMBER(SEARCH(ZAKL_DATA!$B$18,FU!$U3554)),U3554,"")</f>
        <v/>
      </c>
      <c r="T3554" t="str">
        <f t="array" ref="T3554">IFERROR(INDEX($S$3:$S$6255,SMALL(IF(ISNUMBER(SEARCH("",$S$3:$S$6255)),ROW($S$1:$S$6253),""),ROW(S3552))),"")</f>
        <v/>
      </c>
      <c r="U3554" t="s">
        <v>6851</v>
      </c>
      <c r="V3554">
        <v>568368</v>
      </c>
    </row>
    <row r="3555" spans="19:22">
      <c r="S3555" t="str">
        <f>IF(ISNUMBER(SEARCH(ZAKL_DATA!$B$18,FU!$U3555)),U3555,"")</f>
        <v/>
      </c>
      <c r="T3555" t="str">
        <f t="array" ref="T3555">IFERROR(INDEX($S$3:$S$6255,SMALL(IF(ISNUMBER(SEARCH("",$S$3:$S$6255)),ROW($S$1:$S$6253),""),ROW(S3553))),"")</f>
        <v/>
      </c>
      <c r="U3555" t="s">
        <v>6852</v>
      </c>
      <c r="V3555">
        <v>568376</v>
      </c>
    </row>
    <row r="3556" spans="19:22">
      <c r="S3556" t="str">
        <f>IF(ISNUMBER(SEARCH(ZAKL_DATA!$B$18,FU!$U3556)),U3556,"")</f>
        <v/>
      </c>
      <c r="T3556" t="str">
        <f t="array" ref="T3556">IFERROR(INDEX($S$3:$S$6255,SMALL(IF(ISNUMBER(SEARCH("",$S$3:$S$6255)),ROW($S$1:$S$6253),""),ROW(S3554))),"")</f>
        <v/>
      </c>
      <c r="U3556" t="s">
        <v>6853</v>
      </c>
      <c r="V3556">
        <v>568384</v>
      </c>
    </row>
    <row r="3557" spans="19:22">
      <c r="S3557" t="str">
        <f>IF(ISNUMBER(SEARCH(ZAKL_DATA!$B$18,FU!$U3557)),U3557,"")</f>
        <v/>
      </c>
      <c r="T3557" t="str">
        <f t="array" ref="T3557">IFERROR(INDEX($S$3:$S$6255,SMALL(IF(ISNUMBER(SEARCH("",$S$3:$S$6255)),ROW($S$1:$S$6253),""),ROW(S3555))),"")</f>
        <v/>
      </c>
      <c r="U3557" t="s">
        <v>6853</v>
      </c>
      <c r="V3557">
        <v>568392</v>
      </c>
    </row>
    <row r="3558" spans="19:22">
      <c r="S3558" t="str">
        <f>IF(ISNUMBER(SEARCH(ZAKL_DATA!$B$18,FU!$U3558)),U3558,"")</f>
        <v/>
      </c>
      <c r="T3558" t="str">
        <f t="array" ref="T3558">IFERROR(INDEX($S$3:$S$6255,SMALL(IF(ISNUMBER(SEARCH("",$S$3:$S$6255)),ROW($S$1:$S$6253),""),ROW(S3556))),"")</f>
        <v/>
      </c>
      <c r="U3558" t="s">
        <v>6853</v>
      </c>
      <c r="V3558">
        <v>568406</v>
      </c>
    </row>
    <row r="3559" spans="19:22">
      <c r="S3559" t="str">
        <f>IF(ISNUMBER(SEARCH(ZAKL_DATA!$B$18,FU!$U3559)),U3559,"")</f>
        <v/>
      </c>
      <c r="T3559" t="str">
        <f t="array" ref="T3559">IFERROR(INDEX($S$3:$S$6255,SMALL(IF(ISNUMBER(SEARCH("",$S$3:$S$6255)),ROW($S$1:$S$6253),""),ROW(S3557))),"")</f>
        <v/>
      </c>
      <c r="U3559" t="s">
        <v>6853</v>
      </c>
      <c r="V3559">
        <v>568414</v>
      </c>
    </row>
    <row r="3560" spans="19:22">
      <c r="S3560" t="str">
        <f>IF(ISNUMBER(SEARCH(ZAKL_DATA!$B$18,FU!$U3560)),U3560,"")</f>
        <v/>
      </c>
      <c r="T3560" t="str">
        <f t="array" ref="T3560">IFERROR(INDEX($S$3:$S$6255,SMALL(IF(ISNUMBER(SEARCH("",$S$3:$S$6255)),ROW($S$1:$S$6253),""),ROW(S3558))),"")</f>
        <v/>
      </c>
      <c r="U3560" t="s">
        <v>6853</v>
      </c>
      <c r="V3560">
        <v>568422</v>
      </c>
    </row>
    <row r="3561" spans="19:22">
      <c r="S3561" t="str">
        <f>IF(ISNUMBER(SEARCH(ZAKL_DATA!$B$18,FU!$U3561)),U3561,"")</f>
        <v/>
      </c>
      <c r="T3561" t="str">
        <f t="array" ref="T3561">IFERROR(INDEX($S$3:$S$6255,SMALL(IF(ISNUMBER(SEARCH("",$S$3:$S$6255)),ROW($S$1:$S$6253),""),ROW(S3559))),"")</f>
        <v/>
      </c>
      <c r="U3561" t="s">
        <v>6854</v>
      </c>
      <c r="V3561">
        <v>568431</v>
      </c>
    </row>
    <row r="3562" spans="19:22">
      <c r="S3562" t="str">
        <f>IF(ISNUMBER(SEARCH(ZAKL_DATA!$B$18,FU!$U3562)),U3562,"")</f>
        <v/>
      </c>
      <c r="T3562" t="str">
        <f t="array" ref="T3562">IFERROR(INDEX($S$3:$S$6255,SMALL(IF(ISNUMBER(SEARCH("",$S$3:$S$6255)),ROW($S$1:$S$6253),""),ROW(S3560))),"")</f>
        <v/>
      </c>
      <c r="U3562" t="s">
        <v>6854</v>
      </c>
      <c r="V3562">
        <v>568449</v>
      </c>
    </row>
    <row r="3563" spans="19:22">
      <c r="S3563" t="str">
        <f>IF(ISNUMBER(SEARCH(ZAKL_DATA!$B$18,FU!$U3563)),U3563,"")</f>
        <v/>
      </c>
      <c r="T3563" t="str">
        <f t="array" ref="T3563">IFERROR(INDEX($S$3:$S$6255,SMALL(IF(ISNUMBER(SEARCH("",$S$3:$S$6255)),ROW($S$1:$S$6253),""),ROW(S3561))),"")</f>
        <v/>
      </c>
      <c r="U3563" t="s">
        <v>6854</v>
      </c>
      <c r="V3563">
        <v>568457</v>
      </c>
    </row>
    <row r="3564" spans="19:22">
      <c r="S3564" t="str">
        <f>IF(ISNUMBER(SEARCH(ZAKL_DATA!$B$18,FU!$U3564)),U3564,"")</f>
        <v/>
      </c>
      <c r="T3564" t="str">
        <f t="array" ref="T3564">IFERROR(INDEX($S$3:$S$6255,SMALL(IF(ISNUMBER(SEARCH("",$S$3:$S$6255)),ROW($S$1:$S$6253),""),ROW(S3562))),"")</f>
        <v/>
      </c>
      <c r="U3564" t="s">
        <v>6854</v>
      </c>
      <c r="V3564">
        <v>568465</v>
      </c>
    </row>
    <row r="3565" spans="19:22">
      <c r="S3565" t="str">
        <f>IF(ISNUMBER(SEARCH(ZAKL_DATA!$B$18,FU!$U3565)),U3565,"")</f>
        <v/>
      </c>
      <c r="T3565" t="str">
        <f t="array" ref="T3565">IFERROR(INDEX($S$3:$S$6255,SMALL(IF(ISNUMBER(SEARCH("",$S$3:$S$6255)),ROW($S$1:$S$6253),""),ROW(S3563))),"")</f>
        <v/>
      </c>
      <c r="U3565" t="s">
        <v>6854</v>
      </c>
      <c r="V3565">
        <v>568473</v>
      </c>
    </row>
    <row r="3566" spans="19:22">
      <c r="S3566" t="str">
        <f>IF(ISNUMBER(SEARCH(ZAKL_DATA!$B$18,FU!$U3566)),U3566,"")</f>
        <v/>
      </c>
      <c r="T3566" t="str">
        <f t="array" ref="T3566">IFERROR(INDEX($S$3:$S$6255,SMALL(IF(ISNUMBER(SEARCH("",$S$3:$S$6255)),ROW($S$1:$S$6253),""),ROW(S3564))),"")</f>
        <v/>
      </c>
      <c r="U3566" t="s">
        <v>6855</v>
      </c>
      <c r="V3566">
        <v>568481</v>
      </c>
    </row>
    <row r="3567" spans="19:22">
      <c r="S3567" t="str">
        <f>IF(ISNUMBER(SEARCH(ZAKL_DATA!$B$18,FU!$U3567)),U3567,"")</f>
        <v/>
      </c>
      <c r="T3567" t="str">
        <f t="array" ref="T3567">IFERROR(INDEX($S$3:$S$6255,SMALL(IF(ISNUMBER(SEARCH("",$S$3:$S$6255)),ROW($S$1:$S$6253),""),ROW(S3565))),"")</f>
        <v/>
      </c>
      <c r="U3567" t="s">
        <v>6856</v>
      </c>
      <c r="V3567">
        <v>568490</v>
      </c>
    </row>
    <row r="3568" spans="19:22">
      <c r="S3568" t="str">
        <f>IF(ISNUMBER(SEARCH(ZAKL_DATA!$B$18,FU!$U3568)),U3568,"")</f>
        <v/>
      </c>
      <c r="T3568" t="str">
        <f t="array" ref="T3568">IFERROR(INDEX($S$3:$S$6255,SMALL(IF(ISNUMBER(SEARCH("",$S$3:$S$6255)),ROW($S$1:$S$6253),""),ROW(S3566))),"")</f>
        <v/>
      </c>
      <c r="U3568" t="s">
        <v>6857</v>
      </c>
      <c r="V3568">
        <v>568503</v>
      </c>
    </row>
    <row r="3569" spans="19:22">
      <c r="S3569" t="str">
        <f>IF(ISNUMBER(SEARCH(ZAKL_DATA!$B$18,FU!$U3569)),U3569,"")</f>
        <v/>
      </c>
      <c r="T3569" t="str">
        <f t="array" ref="T3569">IFERROR(INDEX($S$3:$S$6255,SMALL(IF(ISNUMBER(SEARCH("",$S$3:$S$6255)),ROW($S$1:$S$6253),""),ROW(S3567))),"")</f>
        <v/>
      </c>
      <c r="U3569" t="s">
        <v>6858</v>
      </c>
      <c r="V3569">
        <v>568511</v>
      </c>
    </row>
    <row r="3570" spans="19:22">
      <c r="S3570" t="str">
        <f>IF(ISNUMBER(SEARCH(ZAKL_DATA!$B$18,FU!$U3570)),U3570,"")</f>
        <v/>
      </c>
      <c r="T3570" t="str">
        <f t="array" ref="T3570">IFERROR(INDEX($S$3:$S$6255,SMALL(IF(ISNUMBER(SEARCH("",$S$3:$S$6255)),ROW($S$1:$S$6253),""),ROW(S3568))),"")</f>
        <v/>
      </c>
      <c r="U3570" t="s">
        <v>6859</v>
      </c>
      <c r="V3570">
        <v>568520</v>
      </c>
    </row>
    <row r="3571" spans="19:22">
      <c r="S3571" t="str">
        <f>IF(ISNUMBER(SEARCH(ZAKL_DATA!$B$18,FU!$U3571)),U3571,"")</f>
        <v/>
      </c>
      <c r="T3571" t="str">
        <f t="array" ref="T3571">IFERROR(INDEX($S$3:$S$6255,SMALL(IF(ISNUMBER(SEARCH("",$S$3:$S$6255)),ROW($S$1:$S$6253),""),ROW(S3569))),"")</f>
        <v/>
      </c>
      <c r="U3571" t="s">
        <v>6860</v>
      </c>
      <c r="V3571">
        <v>568538</v>
      </c>
    </row>
    <row r="3572" spans="19:22">
      <c r="S3572" t="str">
        <f>IF(ISNUMBER(SEARCH(ZAKL_DATA!$B$18,FU!$U3572)),U3572,"")</f>
        <v/>
      </c>
      <c r="T3572" t="str">
        <f t="array" ref="T3572">IFERROR(INDEX($S$3:$S$6255,SMALL(IF(ISNUMBER(SEARCH("",$S$3:$S$6255)),ROW($S$1:$S$6253),""),ROW(S3570))),"")</f>
        <v/>
      </c>
      <c r="U3572" t="s">
        <v>6861</v>
      </c>
      <c r="V3572">
        <v>568546</v>
      </c>
    </row>
    <row r="3573" spans="19:22">
      <c r="S3573" t="str">
        <f>IF(ISNUMBER(SEARCH(ZAKL_DATA!$B$18,FU!$U3573)),U3573,"")</f>
        <v/>
      </c>
      <c r="T3573" t="str">
        <f t="array" ref="T3573">IFERROR(INDEX($S$3:$S$6255,SMALL(IF(ISNUMBER(SEARCH("",$S$3:$S$6255)),ROW($S$1:$S$6253),""),ROW(S3571))),"")</f>
        <v/>
      </c>
      <c r="U3573" t="s">
        <v>6861</v>
      </c>
      <c r="V3573">
        <v>568554</v>
      </c>
    </row>
    <row r="3574" spans="19:22">
      <c r="S3574" t="str">
        <f>IF(ISNUMBER(SEARCH(ZAKL_DATA!$B$18,FU!$U3574)),U3574,"")</f>
        <v/>
      </c>
      <c r="T3574" t="str">
        <f t="array" ref="T3574">IFERROR(INDEX($S$3:$S$6255,SMALL(IF(ISNUMBER(SEARCH("",$S$3:$S$6255)),ROW($S$1:$S$6253),""),ROW(S3572))),"")</f>
        <v/>
      </c>
      <c r="U3574" t="s">
        <v>6861</v>
      </c>
      <c r="V3574">
        <v>568562</v>
      </c>
    </row>
    <row r="3575" spans="19:22">
      <c r="S3575" t="str">
        <f>IF(ISNUMBER(SEARCH(ZAKL_DATA!$B$18,FU!$U3575)),U3575,"")</f>
        <v/>
      </c>
      <c r="T3575" t="str">
        <f t="array" ref="T3575">IFERROR(INDEX($S$3:$S$6255,SMALL(IF(ISNUMBER(SEARCH("",$S$3:$S$6255)),ROW($S$1:$S$6253),""),ROW(S3573))),"")</f>
        <v/>
      </c>
      <c r="U3575" t="s">
        <v>6861</v>
      </c>
      <c r="V3575">
        <v>568571</v>
      </c>
    </row>
    <row r="3576" spans="19:22">
      <c r="S3576" t="str">
        <f>IF(ISNUMBER(SEARCH(ZAKL_DATA!$B$18,FU!$U3576)),U3576,"")</f>
        <v/>
      </c>
      <c r="T3576" t="str">
        <f t="array" ref="T3576">IFERROR(INDEX($S$3:$S$6255,SMALL(IF(ISNUMBER(SEARCH("",$S$3:$S$6255)),ROW($S$1:$S$6253),""),ROW(S3574))),"")</f>
        <v/>
      </c>
      <c r="U3576" t="s">
        <v>6862</v>
      </c>
      <c r="V3576">
        <v>568589</v>
      </c>
    </row>
    <row r="3577" spans="19:22">
      <c r="S3577" t="str">
        <f>IF(ISNUMBER(SEARCH(ZAKL_DATA!$B$18,FU!$U3577)),U3577,"")</f>
        <v/>
      </c>
      <c r="T3577" t="str">
        <f t="array" ref="T3577">IFERROR(INDEX($S$3:$S$6255,SMALL(IF(ISNUMBER(SEARCH("",$S$3:$S$6255)),ROW($S$1:$S$6253),""),ROW(S3575))),"")</f>
        <v/>
      </c>
      <c r="U3577" t="s">
        <v>6863</v>
      </c>
      <c r="V3577">
        <v>568597</v>
      </c>
    </row>
    <row r="3578" spans="19:22">
      <c r="S3578" t="str">
        <f>IF(ISNUMBER(SEARCH(ZAKL_DATA!$B$18,FU!$U3578)),U3578,"")</f>
        <v/>
      </c>
      <c r="T3578" t="str">
        <f t="array" ref="T3578">IFERROR(INDEX($S$3:$S$6255,SMALL(IF(ISNUMBER(SEARCH("",$S$3:$S$6255)),ROW($S$1:$S$6253),""),ROW(S3576))),"")</f>
        <v/>
      </c>
      <c r="U3578" t="s">
        <v>6863</v>
      </c>
      <c r="V3578">
        <v>568601</v>
      </c>
    </row>
    <row r="3579" spans="19:22">
      <c r="S3579" t="str">
        <f>IF(ISNUMBER(SEARCH(ZAKL_DATA!$B$18,FU!$U3579)),U3579,"")</f>
        <v/>
      </c>
      <c r="T3579" t="str">
        <f t="array" ref="T3579">IFERROR(INDEX($S$3:$S$6255,SMALL(IF(ISNUMBER(SEARCH("",$S$3:$S$6255)),ROW($S$1:$S$6253),""),ROW(S3577))),"")</f>
        <v/>
      </c>
      <c r="U3579" t="s">
        <v>6864</v>
      </c>
      <c r="V3579">
        <v>568619</v>
      </c>
    </row>
    <row r="3580" spans="19:22">
      <c r="S3580" t="str">
        <f>IF(ISNUMBER(SEARCH(ZAKL_DATA!$B$18,FU!$U3580)),U3580,"")</f>
        <v/>
      </c>
      <c r="T3580" t="str">
        <f t="array" ref="T3580">IFERROR(INDEX($S$3:$S$6255,SMALL(IF(ISNUMBER(SEARCH("",$S$3:$S$6255)),ROW($S$1:$S$6253),""),ROW(S3578))),"")</f>
        <v/>
      </c>
      <c r="U3580" t="s">
        <v>6865</v>
      </c>
      <c r="V3580">
        <v>568635</v>
      </c>
    </row>
    <row r="3581" spans="19:22">
      <c r="S3581" t="str">
        <f>IF(ISNUMBER(SEARCH(ZAKL_DATA!$B$18,FU!$U3581)),U3581,"")</f>
        <v/>
      </c>
      <c r="T3581" t="str">
        <f t="array" ref="T3581">IFERROR(INDEX($S$3:$S$6255,SMALL(IF(ISNUMBER(SEARCH("",$S$3:$S$6255)),ROW($S$1:$S$6253),""),ROW(S3579))),"")</f>
        <v/>
      </c>
      <c r="U3581" t="s">
        <v>6866</v>
      </c>
      <c r="V3581">
        <v>568643</v>
      </c>
    </row>
    <row r="3582" spans="19:22">
      <c r="S3582" t="str">
        <f>IF(ISNUMBER(SEARCH(ZAKL_DATA!$B$18,FU!$U3582)),U3582,"")</f>
        <v/>
      </c>
      <c r="T3582" t="str">
        <f t="array" ref="T3582">IFERROR(INDEX($S$3:$S$6255,SMALL(IF(ISNUMBER(SEARCH("",$S$3:$S$6255)),ROW($S$1:$S$6253),""),ROW(S3580))),"")</f>
        <v/>
      </c>
      <c r="U3582" t="s">
        <v>6867</v>
      </c>
      <c r="V3582">
        <v>568651</v>
      </c>
    </row>
    <row r="3583" spans="19:22">
      <c r="S3583" t="str">
        <f>IF(ISNUMBER(SEARCH(ZAKL_DATA!$B$18,FU!$U3583)),U3583,"")</f>
        <v/>
      </c>
      <c r="T3583" t="str">
        <f t="array" ref="T3583">IFERROR(INDEX($S$3:$S$6255,SMALL(IF(ISNUMBER(SEARCH("",$S$3:$S$6255)),ROW($S$1:$S$6253),""),ROW(S3581))),"")</f>
        <v/>
      </c>
      <c r="U3583" t="s">
        <v>6868</v>
      </c>
      <c r="V3583">
        <v>568660</v>
      </c>
    </row>
    <row r="3584" spans="19:22">
      <c r="S3584" t="str">
        <f>IF(ISNUMBER(SEARCH(ZAKL_DATA!$B$18,FU!$U3584)),U3584,"")</f>
        <v/>
      </c>
      <c r="T3584" t="str">
        <f t="array" ref="T3584">IFERROR(INDEX($S$3:$S$6255,SMALL(IF(ISNUMBER(SEARCH("",$S$3:$S$6255)),ROW($S$1:$S$6253),""),ROW(S3582))),"")</f>
        <v/>
      </c>
      <c r="U3584" t="s">
        <v>6869</v>
      </c>
      <c r="V3584">
        <v>568678</v>
      </c>
    </row>
    <row r="3585" spans="19:22">
      <c r="S3585" t="str">
        <f>IF(ISNUMBER(SEARCH(ZAKL_DATA!$B$18,FU!$U3585)),U3585,"")</f>
        <v/>
      </c>
      <c r="T3585" t="str">
        <f t="array" ref="T3585">IFERROR(INDEX($S$3:$S$6255,SMALL(IF(ISNUMBER(SEARCH("",$S$3:$S$6255)),ROW($S$1:$S$6253),""),ROW(S3583))),"")</f>
        <v/>
      </c>
      <c r="U3585" t="s">
        <v>6869</v>
      </c>
      <c r="V3585">
        <v>568686</v>
      </c>
    </row>
    <row r="3586" spans="19:22">
      <c r="S3586" t="str">
        <f>IF(ISNUMBER(SEARCH(ZAKL_DATA!$B$18,FU!$U3586)),U3586,"")</f>
        <v/>
      </c>
      <c r="T3586" t="str">
        <f t="array" ref="T3586">IFERROR(INDEX($S$3:$S$6255,SMALL(IF(ISNUMBER(SEARCH("",$S$3:$S$6255)),ROW($S$1:$S$6253),""),ROW(S3584))),"")</f>
        <v/>
      </c>
      <c r="U3586" t="s">
        <v>6870</v>
      </c>
      <c r="V3586">
        <v>568694</v>
      </c>
    </row>
    <row r="3587" spans="19:22">
      <c r="S3587" t="str">
        <f>IF(ISNUMBER(SEARCH(ZAKL_DATA!$B$18,FU!$U3587)),U3587,"")</f>
        <v/>
      </c>
      <c r="T3587" t="str">
        <f t="array" ref="T3587">IFERROR(INDEX($S$3:$S$6255,SMALL(IF(ISNUMBER(SEARCH("",$S$3:$S$6255)),ROW($S$1:$S$6253),""),ROW(S3585))),"")</f>
        <v/>
      </c>
      <c r="U3587" t="s">
        <v>6871</v>
      </c>
      <c r="V3587">
        <v>568708</v>
      </c>
    </row>
    <row r="3588" spans="19:22">
      <c r="S3588" t="str">
        <f>IF(ISNUMBER(SEARCH(ZAKL_DATA!$B$18,FU!$U3588)),U3588,"")</f>
        <v/>
      </c>
      <c r="T3588" t="str">
        <f t="array" ref="T3588">IFERROR(INDEX($S$3:$S$6255,SMALL(IF(ISNUMBER(SEARCH("",$S$3:$S$6255)),ROW($S$1:$S$6253),""),ROW(S3586))),"")</f>
        <v/>
      </c>
      <c r="U3588" t="s">
        <v>6871</v>
      </c>
      <c r="V3588">
        <v>568716</v>
      </c>
    </row>
    <row r="3589" spans="19:22">
      <c r="S3589" t="str">
        <f>IF(ISNUMBER(SEARCH(ZAKL_DATA!$B$18,FU!$U3589)),U3589,"")</f>
        <v/>
      </c>
      <c r="T3589" t="str">
        <f t="array" ref="T3589">IFERROR(INDEX($S$3:$S$6255,SMALL(IF(ISNUMBER(SEARCH("",$S$3:$S$6255)),ROW($S$1:$S$6253),""),ROW(S3587))),"")</f>
        <v/>
      </c>
      <c r="U3589" t="s">
        <v>6872</v>
      </c>
      <c r="V3589">
        <v>568724</v>
      </c>
    </row>
    <row r="3590" spans="19:22">
      <c r="S3590" t="str">
        <f>IF(ISNUMBER(SEARCH(ZAKL_DATA!$B$18,FU!$U3590)),U3590,"")</f>
        <v/>
      </c>
      <c r="T3590" t="str">
        <f t="array" ref="T3590">IFERROR(INDEX($S$3:$S$6255,SMALL(IF(ISNUMBER(SEARCH("",$S$3:$S$6255)),ROW($S$1:$S$6253),""),ROW(S3588))),"")</f>
        <v/>
      </c>
      <c r="U3590" t="s">
        <v>6873</v>
      </c>
      <c r="V3590">
        <v>568732</v>
      </c>
    </row>
    <row r="3591" spans="19:22">
      <c r="S3591" t="str">
        <f>IF(ISNUMBER(SEARCH(ZAKL_DATA!$B$18,FU!$U3591)),U3591,"")</f>
        <v/>
      </c>
      <c r="T3591" t="str">
        <f t="array" ref="T3591">IFERROR(INDEX($S$3:$S$6255,SMALL(IF(ISNUMBER(SEARCH("",$S$3:$S$6255)),ROW($S$1:$S$6253),""),ROW(S3589))),"")</f>
        <v/>
      </c>
      <c r="U3591" t="s">
        <v>6873</v>
      </c>
      <c r="V3591">
        <v>568741</v>
      </c>
    </row>
    <row r="3592" spans="19:22">
      <c r="S3592" t="str">
        <f>IF(ISNUMBER(SEARCH(ZAKL_DATA!$B$18,FU!$U3592)),U3592,"")</f>
        <v/>
      </c>
      <c r="T3592" t="str">
        <f t="array" ref="T3592">IFERROR(INDEX($S$3:$S$6255,SMALL(IF(ISNUMBER(SEARCH("",$S$3:$S$6255)),ROW($S$1:$S$6253),""),ROW(S3590))),"")</f>
        <v/>
      </c>
      <c r="U3592" t="s">
        <v>6873</v>
      </c>
      <c r="V3592">
        <v>568759</v>
      </c>
    </row>
    <row r="3593" spans="19:22">
      <c r="S3593" t="str">
        <f>IF(ISNUMBER(SEARCH(ZAKL_DATA!$B$18,FU!$U3593)),U3593,"")</f>
        <v/>
      </c>
      <c r="T3593" t="str">
        <f t="array" ref="T3593">IFERROR(INDEX($S$3:$S$6255,SMALL(IF(ISNUMBER(SEARCH("",$S$3:$S$6255)),ROW($S$1:$S$6253),""),ROW(S3591))),"")</f>
        <v/>
      </c>
      <c r="U3593" t="s">
        <v>6874</v>
      </c>
      <c r="V3593">
        <v>568767</v>
      </c>
    </row>
    <row r="3594" spans="19:22">
      <c r="S3594" t="str">
        <f>IF(ISNUMBER(SEARCH(ZAKL_DATA!$B$18,FU!$U3594)),U3594,"")</f>
        <v/>
      </c>
      <c r="T3594" t="str">
        <f t="array" ref="T3594">IFERROR(INDEX($S$3:$S$6255,SMALL(IF(ISNUMBER(SEARCH("",$S$3:$S$6255)),ROW($S$1:$S$6253),""),ROW(S3592))),"")</f>
        <v/>
      </c>
      <c r="U3594" t="s">
        <v>6875</v>
      </c>
      <c r="V3594">
        <v>568775</v>
      </c>
    </row>
    <row r="3595" spans="19:22">
      <c r="S3595" t="str">
        <f>IF(ISNUMBER(SEARCH(ZAKL_DATA!$B$18,FU!$U3595)),U3595,"")</f>
        <v/>
      </c>
      <c r="T3595" t="str">
        <f t="array" ref="T3595">IFERROR(INDEX($S$3:$S$6255,SMALL(IF(ISNUMBER(SEARCH("",$S$3:$S$6255)),ROW($S$1:$S$6253),""),ROW(S3593))),"")</f>
        <v/>
      </c>
      <c r="U3595" t="s">
        <v>6875</v>
      </c>
      <c r="V3595">
        <v>568783</v>
      </c>
    </row>
    <row r="3596" spans="19:22">
      <c r="S3596" t="str">
        <f>IF(ISNUMBER(SEARCH(ZAKL_DATA!$B$18,FU!$U3596)),U3596,"")</f>
        <v/>
      </c>
      <c r="T3596" t="str">
        <f t="array" ref="T3596">IFERROR(INDEX($S$3:$S$6255,SMALL(IF(ISNUMBER(SEARCH("",$S$3:$S$6255)),ROW($S$1:$S$6253),""),ROW(S3594))),"")</f>
        <v/>
      </c>
      <c r="U3596" t="s">
        <v>6876</v>
      </c>
      <c r="V3596">
        <v>568791</v>
      </c>
    </row>
    <row r="3597" spans="19:22">
      <c r="S3597" t="str">
        <f>IF(ISNUMBER(SEARCH(ZAKL_DATA!$B$18,FU!$U3597)),U3597,"")</f>
        <v/>
      </c>
      <c r="T3597" t="str">
        <f t="array" ref="T3597">IFERROR(INDEX($S$3:$S$6255,SMALL(IF(ISNUMBER(SEARCH("",$S$3:$S$6255)),ROW($S$1:$S$6253),""),ROW(S3595))),"")</f>
        <v/>
      </c>
      <c r="U3597" t="s">
        <v>6877</v>
      </c>
      <c r="V3597">
        <v>568805</v>
      </c>
    </row>
    <row r="3598" spans="19:22">
      <c r="S3598" t="str">
        <f>IF(ISNUMBER(SEARCH(ZAKL_DATA!$B$18,FU!$U3598)),U3598,"")</f>
        <v/>
      </c>
      <c r="T3598" t="str">
        <f t="array" ref="T3598">IFERROR(INDEX($S$3:$S$6255,SMALL(IF(ISNUMBER(SEARCH("",$S$3:$S$6255)),ROW($S$1:$S$6253),""),ROW(S3596))),"")</f>
        <v/>
      </c>
      <c r="U3598" t="s">
        <v>6878</v>
      </c>
      <c r="V3598">
        <v>568813</v>
      </c>
    </row>
    <row r="3599" spans="19:22">
      <c r="S3599" t="str">
        <f>IF(ISNUMBER(SEARCH(ZAKL_DATA!$B$18,FU!$U3599)),U3599,"")</f>
        <v/>
      </c>
      <c r="T3599" t="str">
        <f t="array" ref="T3599">IFERROR(INDEX($S$3:$S$6255,SMALL(IF(ISNUMBER(SEARCH("",$S$3:$S$6255)),ROW($S$1:$S$6253),""),ROW(S3597))),"")</f>
        <v/>
      </c>
      <c r="U3599" t="s">
        <v>6879</v>
      </c>
      <c r="V3599">
        <v>568821</v>
      </c>
    </row>
    <row r="3600" spans="19:22">
      <c r="S3600" t="str">
        <f>IF(ISNUMBER(SEARCH(ZAKL_DATA!$B$18,FU!$U3600)),U3600,"")</f>
        <v/>
      </c>
      <c r="T3600" t="str">
        <f t="array" ref="T3600">IFERROR(INDEX($S$3:$S$6255,SMALL(IF(ISNUMBER(SEARCH("",$S$3:$S$6255)),ROW($S$1:$S$6253),""),ROW(S3598))),"")</f>
        <v/>
      </c>
      <c r="U3600" t="s">
        <v>6880</v>
      </c>
      <c r="V3600">
        <v>568830</v>
      </c>
    </row>
    <row r="3601" spans="19:22">
      <c r="S3601" t="str">
        <f>IF(ISNUMBER(SEARCH(ZAKL_DATA!$B$18,FU!$U3601)),U3601,"")</f>
        <v/>
      </c>
      <c r="T3601" t="str">
        <f t="array" ref="T3601">IFERROR(INDEX($S$3:$S$6255,SMALL(IF(ISNUMBER(SEARCH("",$S$3:$S$6255)),ROW($S$1:$S$6253),""),ROW(S3599))),"")</f>
        <v/>
      </c>
      <c r="U3601" t="s">
        <v>6881</v>
      </c>
      <c r="V3601">
        <v>568848</v>
      </c>
    </row>
    <row r="3602" spans="19:22">
      <c r="S3602" t="str">
        <f>IF(ISNUMBER(SEARCH(ZAKL_DATA!$B$18,FU!$U3602)),U3602,"")</f>
        <v/>
      </c>
      <c r="T3602" t="str">
        <f t="array" ref="T3602">IFERROR(INDEX($S$3:$S$6255,SMALL(IF(ISNUMBER(SEARCH("",$S$3:$S$6255)),ROW($S$1:$S$6253),""),ROW(S3600))),"")</f>
        <v/>
      </c>
      <c r="U3602" t="s">
        <v>6882</v>
      </c>
      <c r="V3602">
        <v>568856</v>
      </c>
    </row>
    <row r="3603" spans="19:22">
      <c r="S3603" t="str">
        <f>IF(ISNUMBER(SEARCH(ZAKL_DATA!$B$18,FU!$U3603)),U3603,"")</f>
        <v/>
      </c>
      <c r="T3603" t="str">
        <f t="array" ref="T3603">IFERROR(INDEX($S$3:$S$6255,SMALL(IF(ISNUMBER(SEARCH("",$S$3:$S$6255)),ROW($S$1:$S$6253),""),ROW(S3601))),"")</f>
        <v/>
      </c>
      <c r="U3603" t="s">
        <v>6883</v>
      </c>
      <c r="V3603">
        <v>568864</v>
      </c>
    </row>
    <row r="3604" spans="19:22">
      <c r="S3604" t="str">
        <f>IF(ISNUMBER(SEARCH(ZAKL_DATA!$B$18,FU!$U3604)),U3604,"")</f>
        <v/>
      </c>
      <c r="T3604" t="str">
        <f t="array" ref="T3604">IFERROR(INDEX($S$3:$S$6255,SMALL(IF(ISNUMBER(SEARCH("",$S$3:$S$6255)),ROW($S$1:$S$6253),""),ROW(S3602))),"")</f>
        <v/>
      </c>
      <c r="U3604" t="s">
        <v>6883</v>
      </c>
      <c r="V3604">
        <v>568872</v>
      </c>
    </row>
    <row r="3605" spans="19:22">
      <c r="S3605" t="str">
        <f>IF(ISNUMBER(SEARCH(ZAKL_DATA!$B$18,FU!$U3605)),U3605,"")</f>
        <v/>
      </c>
      <c r="T3605" t="str">
        <f t="array" ref="T3605">IFERROR(INDEX($S$3:$S$6255,SMALL(IF(ISNUMBER(SEARCH("",$S$3:$S$6255)),ROW($S$1:$S$6253),""),ROW(S3603))),"")</f>
        <v/>
      </c>
      <c r="U3605" t="s">
        <v>6884</v>
      </c>
      <c r="V3605">
        <v>568881</v>
      </c>
    </row>
    <row r="3606" spans="19:22">
      <c r="S3606" t="str">
        <f>IF(ISNUMBER(SEARCH(ZAKL_DATA!$B$18,FU!$U3606)),U3606,"")</f>
        <v/>
      </c>
      <c r="T3606" t="str">
        <f t="array" ref="T3606">IFERROR(INDEX($S$3:$S$6255,SMALL(IF(ISNUMBER(SEARCH("",$S$3:$S$6255)),ROW($S$1:$S$6253),""),ROW(S3604))),"")</f>
        <v/>
      </c>
      <c r="U3606" t="s">
        <v>6885</v>
      </c>
      <c r="V3606">
        <v>568899</v>
      </c>
    </row>
    <row r="3607" spans="19:22">
      <c r="S3607" t="str">
        <f>IF(ISNUMBER(SEARCH(ZAKL_DATA!$B$18,FU!$U3607)),U3607,"")</f>
        <v/>
      </c>
      <c r="T3607" t="str">
        <f t="array" ref="T3607">IFERROR(INDEX($S$3:$S$6255,SMALL(IF(ISNUMBER(SEARCH("",$S$3:$S$6255)),ROW($S$1:$S$6253),""),ROW(S3605))),"")</f>
        <v/>
      </c>
      <c r="U3607" t="s">
        <v>6886</v>
      </c>
      <c r="V3607">
        <v>568902</v>
      </c>
    </row>
    <row r="3608" spans="19:22">
      <c r="S3608" t="str">
        <f>IF(ISNUMBER(SEARCH(ZAKL_DATA!$B$18,FU!$U3608)),U3608,"")</f>
        <v/>
      </c>
      <c r="T3608" t="str">
        <f t="array" ref="T3608">IFERROR(INDEX($S$3:$S$6255,SMALL(IF(ISNUMBER(SEARCH("",$S$3:$S$6255)),ROW($S$1:$S$6253),""),ROW(S3606))),"")</f>
        <v/>
      </c>
      <c r="U3608" t="s">
        <v>6887</v>
      </c>
      <c r="V3608">
        <v>568911</v>
      </c>
    </row>
    <row r="3609" spans="19:22">
      <c r="S3609" t="str">
        <f>IF(ISNUMBER(SEARCH(ZAKL_DATA!$B$18,FU!$U3609)),U3609,"")</f>
        <v/>
      </c>
      <c r="T3609" t="str">
        <f t="array" ref="T3609">IFERROR(INDEX($S$3:$S$6255,SMALL(IF(ISNUMBER(SEARCH("",$S$3:$S$6255)),ROW($S$1:$S$6253),""),ROW(S3607))),"")</f>
        <v/>
      </c>
      <c r="U3609" t="s">
        <v>6888</v>
      </c>
      <c r="V3609">
        <v>568929</v>
      </c>
    </row>
    <row r="3610" spans="19:22">
      <c r="S3610" t="str">
        <f>IF(ISNUMBER(SEARCH(ZAKL_DATA!$B$18,FU!$U3610)),U3610,"")</f>
        <v/>
      </c>
      <c r="T3610" t="str">
        <f t="array" ref="T3610">IFERROR(INDEX($S$3:$S$6255,SMALL(IF(ISNUMBER(SEARCH("",$S$3:$S$6255)),ROW($S$1:$S$6253),""),ROW(S3608))),"")</f>
        <v/>
      </c>
      <c r="U3610" t="s">
        <v>6889</v>
      </c>
      <c r="V3610">
        <v>568937</v>
      </c>
    </row>
    <row r="3611" spans="19:22">
      <c r="S3611" t="str">
        <f>IF(ISNUMBER(SEARCH(ZAKL_DATA!$B$18,FU!$U3611)),U3611,"")</f>
        <v/>
      </c>
      <c r="T3611" t="str">
        <f t="array" ref="T3611">IFERROR(INDEX($S$3:$S$6255,SMALL(IF(ISNUMBER(SEARCH("",$S$3:$S$6255)),ROW($S$1:$S$6253),""),ROW(S3609))),"")</f>
        <v/>
      </c>
      <c r="U3611" t="s">
        <v>6890</v>
      </c>
      <c r="V3611">
        <v>568945</v>
      </c>
    </row>
    <row r="3612" spans="19:22">
      <c r="S3612" t="str">
        <f>IF(ISNUMBER(SEARCH(ZAKL_DATA!$B$18,FU!$U3612)),U3612,"")</f>
        <v/>
      </c>
      <c r="T3612" t="str">
        <f t="array" ref="T3612">IFERROR(INDEX($S$3:$S$6255,SMALL(IF(ISNUMBER(SEARCH("",$S$3:$S$6255)),ROW($S$1:$S$6253),""),ROW(S3610))),"")</f>
        <v/>
      </c>
      <c r="U3612" t="s">
        <v>6891</v>
      </c>
      <c r="V3612">
        <v>568953</v>
      </c>
    </row>
    <row r="3613" spans="19:22">
      <c r="S3613" t="str">
        <f>IF(ISNUMBER(SEARCH(ZAKL_DATA!$B$18,FU!$U3613)),U3613,"")</f>
        <v/>
      </c>
      <c r="T3613" t="str">
        <f t="array" ref="T3613">IFERROR(INDEX($S$3:$S$6255,SMALL(IF(ISNUMBER(SEARCH("",$S$3:$S$6255)),ROW($S$1:$S$6253),""),ROW(S3611))),"")</f>
        <v/>
      </c>
      <c r="U3613" t="s">
        <v>6892</v>
      </c>
      <c r="V3613">
        <v>568961</v>
      </c>
    </row>
    <row r="3614" spans="19:22">
      <c r="S3614" t="str">
        <f>IF(ISNUMBER(SEARCH(ZAKL_DATA!$B$18,FU!$U3614)),U3614,"")</f>
        <v/>
      </c>
      <c r="T3614" t="str">
        <f t="array" ref="T3614">IFERROR(INDEX($S$3:$S$6255,SMALL(IF(ISNUMBER(SEARCH("",$S$3:$S$6255)),ROW($S$1:$S$6253),""),ROW(S3612))),"")</f>
        <v/>
      </c>
      <c r="U3614" t="s">
        <v>6893</v>
      </c>
      <c r="V3614">
        <v>568970</v>
      </c>
    </row>
    <row r="3615" spans="19:22">
      <c r="S3615" t="str">
        <f>IF(ISNUMBER(SEARCH(ZAKL_DATA!$B$18,FU!$U3615)),U3615,"")</f>
        <v/>
      </c>
      <c r="T3615" t="str">
        <f t="array" ref="T3615">IFERROR(INDEX($S$3:$S$6255,SMALL(IF(ISNUMBER(SEARCH("",$S$3:$S$6255)),ROW($S$1:$S$6253),""),ROW(S3613))),"")</f>
        <v/>
      </c>
      <c r="U3615" t="s">
        <v>6894</v>
      </c>
      <c r="V3615">
        <v>568988</v>
      </c>
    </row>
    <row r="3616" spans="19:22">
      <c r="S3616" t="str">
        <f>IF(ISNUMBER(SEARCH(ZAKL_DATA!$B$18,FU!$U3616)),U3616,"")</f>
        <v/>
      </c>
      <c r="T3616" t="str">
        <f t="array" ref="T3616">IFERROR(INDEX($S$3:$S$6255,SMALL(IF(ISNUMBER(SEARCH("",$S$3:$S$6255)),ROW($S$1:$S$6253),""),ROW(S3614))),"")</f>
        <v/>
      </c>
      <c r="U3616" t="s">
        <v>6895</v>
      </c>
      <c r="V3616">
        <v>568996</v>
      </c>
    </row>
    <row r="3617" spans="19:22">
      <c r="S3617" t="str">
        <f>IF(ISNUMBER(SEARCH(ZAKL_DATA!$B$18,FU!$U3617)),U3617,"")</f>
        <v/>
      </c>
      <c r="T3617" t="str">
        <f t="array" ref="T3617">IFERROR(INDEX($S$3:$S$6255,SMALL(IF(ISNUMBER(SEARCH("",$S$3:$S$6255)),ROW($S$1:$S$6253),""),ROW(S3615))),"")</f>
        <v/>
      </c>
      <c r="U3617" t="s">
        <v>6896</v>
      </c>
      <c r="V3617">
        <v>569003</v>
      </c>
    </row>
    <row r="3618" spans="19:22">
      <c r="S3618" t="str">
        <f>IF(ISNUMBER(SEARCH(ZAKL_DATA!$B$18,FU!$U3618)),U3618,"")</f>
        <v/>
      </c>
      <c r="T3618" t="str">
        <f t="array" ref="T3618">IFERROR(INDEX($S$3:$S$6255,SMALL(IF(ISNUMBER(SEARCH("",$S$3:$S$6255)),ROW($S$1:$S$6253),""),ROW(S3616))),"")</f>
        <v/>
      </c>
      <c r="U3618" t="s">
        <v>6896</v>
      </c>
      <c r="V3618">
        <v>569011</v>
      </c>
    </row>
    <row r="3619" spans="19:22">
      <c r="S3619" t="str">
        <f>IF(ISNUMBER(SEARCH(ZAKL_DATA!$B$18,FU!$U3619)),U3619,"")</f>
        <v/>
      </c>
      <c r="T3619" t="str">
        <f t="array" ref="T3619">IFERROR(INDEX($S$3:$S$6255,SMALL(IF(ISNUMBER(SEARCH("",$S$3:$S$6255)),ROW($S$1:$S$6253),""),ROW(S3617))),"")</f>
        <v/>
      </c>
      <c r="U3619" t="s">
        <v>6896</v>
      </c>
      <c r="V3619">
        <v>569020</v>
      </c>
    </row>
    <row r="3620" spans="19:22">
      <c r="S3620" t="str">
        <f>IF(ISNUMBER(SEARCH(ZAKL_DATA!$B$18,FU!$U3620)),U3620,"")</f>
        <v/>
      </c>
      <c r="T3620" t="str">
        <f t="array" ref="T3620">IFERROR(INDEX($S$3:$S$6255,SMALL(IF(ISNUMBER(SEARCH("",$S$3:$S$6255)),ROW($S$1:$S$6253),""),ROW(S3618))),"")</f>
        <v/>
      </c>
      <c r="U3620" t="s">
        <v>6896</v>
      </c>
      <c r="V3620">
        <v>569038</v>
      </c>
    </row>
    <row r="3621" spans="19:22">
      <c r="S3621" t="str">
        <f>IF(ISNUMBER(SEARCH(ZAKL_DATA!$B$18,FU!$U3621)),U3621,"")</f>
        <v/>
      </c>
      <c r="T3621" t="str">
        <f t="array" ref="T3621">IFERROR(INDEX($S$3:$S$6255,SMALL(IF(ISNUMBER(SEARCH("",$S$3:$S$6255)),ROW($S$1:$S$6253),""),ROW(S3619))),"")</f>
        <v/>
      </c>
      <c r="U3621" t="s">
        <v>6897</v>
      </c>
      <c r="V3621">
        <v>569046</v>
      </c>
    </row>
    <row r="3622" spans="19:22">
      <c r="S3622" t="str">
        <f>IF(ISNUMBER(SEARCH(ZAKL_DATA!$B$18,FU!$U3622)),U3622,"")</f>
        <v/>
      </c>
      <c r="T3622" t="str">
        <f t="array" ref="T3622">IFERROR(INDEX($S$3:$S$6255,SMALL(IF(ISNUMBER(SEARCH("",$S$3:$S$6255)),ROW($S$1:$S$6253),""),ROW(S3620))),"")</f>
        <v/>
      </c>
      <c r="U3622" t="s">
        <v>6898</v>
      </c>
      <c r="V3622">
        <v>569054</v>
      </c>
    </row>
    <row r="3623" spans="19:22">
      <c r="S3623" t="str">
        <f>IF(ISNUMBER(SEARCH(ZAKL_DATA!$B$18,FU!$U3623)),U3623,"")</f>
        <v/>
      </c>
      <c r="T3623" t="str">
        <f t="array" ref="T3623">IFERROR(INDEX($S$3:$S$6255,SMALL(IF(ISNUMBER(SEARCH("",$S$3:$S$6255)),ROW($S$1:$S$6253),""),ROW(S3621))),"")</f>
        <v/>
      </c>
      <c r="U3623" t="s">
        <v>6899</v>
      </c>
      <c r="V3623">
        <v>569062</v>
      </c>
    </row>
    <row r="3624" spans="19:22">
      <c r="S3624" t="str">
        <f>IF(ISNUMBER(SEARCH(ZAKL_DATA!$B$18,FU!$U3624)),U3624,"")</f>
        <v/>
      </c>
      <c r="T3624" t="str">
        <f t="array" ref="T3624">IFERROR(INDEX($S$3:$S$6255,SMALL(IF(ISNUMBER(SEARCH("",$S$3:$S$6255)),ROW($S$1:$S$6253),""),ROW(S3622))),"")</f>
        <v/>
      </c>
      <c r="U3624" t="s">
        <v>6900</v>
      </c>
      <c r="V3624">
        <v>569071</v>
      </c>
    </row>
    <row r="3625" spans="19:22">
      <c r="S3625" t="str">
        <f>IF(ISNUMBER(SEARCH(ZAKL_DATA!$B$18,FU!$U3625)),U3625,"")</f>
        <v/>
      </c>
      <c r="T3625" t="str">
        <f t="array" ref="T3625">IFERROR(INDEX($S$3:$S$6255,SMALL(IF(ISNUMBER(SEARCH("",$S$3:$S$6255)),ROW($S$1:$S$6253),""),ROW(S3623))),"")</f>
        <v/>
      </c>
      <c r="U3625" t="s">
        <v>6901</v>
      </c>
      <c r="V3625">
        <v>569089</v>
      </c>
    </row>
    <row r="3626" spans="19:22">
      <c r="S3626" t="str">
        <f>IF(ISNUMBER(SEARCH(ZAKL_DATA!$B$18,FU!$U3626)),U3626,"")</f>
        <v/>
      </c>
      <c r="T3626" t="str">
        <f t="array" ref="T3626">IFERROR(INDEX($S$3:$S$6255,SMALL(IF(ISNUMBER(SEARCH("",$S$3:$S$6255)),ROW($S$1:$S$6253),""),ROW(S3624))),"")</f>
        <v/>
      </c>
      <c r="U3626" t="s">
        <v>6901</v>
      </c>
      <c r="V3626">
        <v>569097</v>
      </c>
    </row>
    <row r="3627" spans="19:22">
      <c r="S3627" t="str">
        <f>IF(ISNUMBER(SEARCH(ZAKL_DATA!$B$18,FU!$U3627)),U3627,"")</f>
        <v/>
      </c>
      <c r="T3627" t="str">
        <f t="array" ref="T3627">IFERROR(INDEX($S$3:$S$6255,SMALL(IF(ISNUMBER(SEARCH("",$S$3:$S$6255)),ROW($S$1:$S$6253),""),ROW(S3625))),"")</f>
        <v/>
      </c>
      <c r="U3627" t="s">
        <v>6901</v>
      </c>
      <c r="V3627">
        <v>569101</v>
      </c>
    </row>
    <row r="3628" spans="19:22">
      <c r="S3628" t="str">
        <f>IF(ISNUMBER(SEARCH(ZAKL_DATA!$B$18,FU!$U3628)),U3628,"")</f>
        <v/>
      </c>
      <c r="T3628" t="str">
        <f t="array" ref="T3628">IFERROR(INDEX($S$3:$S$6255,SMALL(IF(ISNUMBER(SEARCH("",$S$3:$S$6255)),ROW($S$1:$S$6253),""),ROW(S3626))),"")</f>
        <v/>
      </c>
      <c r="U3628" t="s">
        <v>6901</v>
      </c>
      <c r="V3628">
        <v>569119</v>
      </c>
    </row>
    <row r="3629" spans="19:22">
      <c r="S3629" t="str">
        <f>IF(ISNUMBER(SEARCH(ZAKL_DATA!$B$18,FU!$U3629)),U3629,"")</f>
        <v/>
      </c>
      <c r="T3629" t="str">
        <f t="array" ref="T3629">IFERROR(INDEX($S$3:$S$6255,SMALL(IF(ISNUMBER(SEARCH("",$S$3:$S$6255)),ROW($S$1:$S$6253),""),ROW(S3627))),"")</f>
        <v/>
      </c>
      <c r="U3629" t="s">
        <v>6901</v>
      </c>
      <c r="V3629">
        <v>569127</v>
      </c>
    </row>
    <row r="3630" spans="19:22">
      <c r="S3630" t="str">
        <f>IF(ISNUMBER(SEARCH(ZAKL_DATA!$B$18,FU!$U3630)),U3630,"")</f>
        <v/>
      </c>
      <c r="T3630" t="str">
        <f t="array" ref="T3630">IFERROR(INDEX($S$3:$S$6255,SMALL(IF(ISNUMBER(SEARCH("",$S$3:$S$6255)),ROW($S$1:$S$6253),""),ROW(S3628))),"")</f>
        <v/>
      </c>
      <c r="U3630" t="s">
        <v>6901</v>
      </c>
      <c r="V3630">
        <v>569135</v>
      </c>
    </row>
    <row r="3631" spans="19:22">
      <c r="S3631" t="str">
        <f>IF(ISNUMBER(SEARCH(ZAKL_DATA!$B$18,FU!$U3631)),U3631,"")</f>
        <v/>
      </c>
      <c r="T3631" t="str">
        <f t="array" ref="T3631">IFERROR(INDEX($S$3:$S$6255,SMALL(IF(ISNUMBER(SEARCH("",$S$3:$S$6255)),ROW($S$1:$S$6253),""),ROW(S3629))),"")</f>
        <v/>
      </c>
      <c r="U3631" t="s">
        <v>6902</v>
      </c>
      <c r="V3631">
        <v>569143</v>
      </c>
    </row>
    <row r="3632" spans="19:22">
      <c r="S3632" t="str">
        <f>IF(ISNUMBER(SEARCH(ZAKL_DATA!$B$18,FU!$U3632)),U3632,"")</f>
        <v/>
      </c>
      <c r="T3632" t="str">
        <f t="array" ref="T3632">IFERROR(INDEX($S$3:$S$6255,SMALL(IF(ISNUMBER(SEARCH("",$S$3:$S$6255)),ROW($S$1:$S$6253),""),ROW(S3630))),"")</f>
        <v/>
      </c>
      <c r="U3632" t="s">
        <v>6903</v>
      </c>
      <c r="V3632">
        <v>569151</v>
      </c>
    </row>
    <row r="3633" spans="19:22">
      <c r="S3633" t="str">
        <f>IF(ISNUMBER(SEARCH(ZAKL_DATA!$B$18,FU!$U3633)),U3633,"")</f>
        <v/>
      </c>
      <c r="T3633" t="str">
        <f t="array" ref="T3633">IFERROR(INDEX($S$3:$S$6255,SMALL(IF(ISNUMBER(SEARCH("",$S$3:$S$6255)),ROW($S$1:$S$6253),""),ROW(S3631))),"")</f>
        <v/>
      </c>
      <c r="U3633" t="s">
        <v>6904</v>
      </c>
      <c r="V3633">
        <v>569160</v>
      </c>
    </row>
    <row r="3634" spans="19:22">
      <c r="S3634" t="str">
        <f>IF(ISNUMBER(SEARCH(ZAKL_DATA!$B$18,FU!$U3634)),U3634,"")</f>
        <v/>
      </c>
      <c r="T3634" t="str">
        <f t="array" ref="T3634">IFERROR(INDEX($S$3:$S$6255,SMALL(IF(ISNUMBER(SEARCH("",$S$3:$S$6255)),ROW($S$1:$S$6253),""),ROW(S3632))),"")</f>
        <v/>
      </c>
      <c r="U3634" t="s">
        <v>6905</v>
      </c>
      <c r="V3634">
        <v>569178</v>
      </c>
    </row>
    <row r="3635" spans="19:22">
      <c r="S3635" t="str">
        <f>IF(ISNUMBER(SEARCH(ZAKL_DATA!$B$18,FU!$U3635)),U3635,"")</f>
        <v/>
      </c>
      <c r="T3635" t="str">
        <f t="array" ref="T3635">IFERROR(INDEX($S$3:$S$6255,SMALL(IF(ISNUMBER(SEARCH("",$S$3:$S$6255)),ROW($S$1:$S$6253),""),ROW(S3633))),"")</f>
        <v/>
      </c>
      <c r="U3635" t="s">
        <v>6906</v>
      </c>
      <c r="V3635">
        <v>569186</v>
      </c>
    </row>
    <row r="3636" spans="19:22">
      <c r="S3636" t="str">
        <f>IF(ISNUMBER(SEARCH(ZAKL_DATA!$B$18,FU!$U3636)),U3636,"")</f>
        <v/>
      </c>
      <c r="T3636" t="str">
        <f t="array" ref="T3636">IFERROR(INDEX($S$3:$S$6255,SMALL(IF(ISNUMBER(SEARCH("",$S$3:$S$6255)),ROW($S$1:$S$6253),""),ROW(S3634))),"")</f>
        <v/>
      </c>
      <c r="U3636" t="s">
        <v>6907</v>
      </c>
      <c r="V3636">
        <v>569194</v>
      </c>
    </row>
    <row r="3637" spans="19:22">
      <c r="S3637" t="str">
        <f>IF(ISNUMBER(SEARCH(ZAKL_DATA!$B$18,FU!$U3637)),U3637,"")</f>
        <v/>
      </c>
      <c r="T3637" t="str">
        <f t="array" ref="T3637">IFERROR(INDEX($S$3:$S$6255,SMALL(IF(ISNUMBER(SEARCH("",$S$3:$S$6255)),ROW($S$1:$S$6253),""),ROW(S3635))),"")</f>
        <v/>
      </c>
      <c r="U3637" t="s">
        <v>6908</v>
      </c>
      <c r="V3637">
        <v>569208</v>
      </c>
    </row>
    <row r="3638" spans="19:22">
      <c r="S3638" t="str">
        <f>IF(ISNUMBER(SEARCH(ZAKL_DATA!$B$18,FU!$U3638)),U3638,"")</f>
        <v/>
      </c>
      <c r="T3638" t="str">
        <f t="array" ref="T3638">IFERROR(INDEX($S$3:$S$6255,SMALL(IF(ISNUMBER(SEARCH("",$S$3:$S$6255)),ROW($S$1:$S$6253),""),ROW(S3636))),"")</f>
        <v/>
      </c>
      <c r="U3638" t="s">
        <v>6909</v>
      </c>
      <c r="V3638">
        <v>569216</v>
      </c>
    </row>
    <row r="3639" spans="19:22">
      <c r="S3639" t="str">
        <f>IF(ISNUMBER(SEARCH(ZAKL_DATA!$B$18,FU!$U3639)),U3639,"")</f>
        <v/>
      </c>
      <c r="T3639" t="str">
        <f t="array" ref="T3639">IFERROR(INDEX($S$3:$S$6255,SMALL(IF(ISNUMBER(SEARCH("",$S$3:$S$6255)),ROW($S$1:$S$6253),""),ROW(S3637))),"")</f>
        <v/>
      </c>
      <c r="U3639" t="s">
        <v>6910</v>
      </c>
      <c r="V3639">
        <v>569224</v>
      </c>
    </row>
    <row r="3640" spans="19:22">
      <c r="S3640" t="str">
        <f>IF(ISNUMBER(SEARCH(ZAKL_DATA!$B$18,FU!$U3640)),U3640,"")</f>
        <v/>
      </c>
      <c r="T3640" t="str">
        <f t="array" ref="T3640">IFERROR(INDEX($S$3:$S$6255,SMALL(IF(ISNUMBER(SEARCH("",$S$3:$S$6255)),ROW($S$1:$S$6253),""),ROW(S3638))),"")</f>
        <v/>
      </c>
      <c r="U3640" t="s">
        <v>6911</v>
      </c>
      <c r="V3640">
        <v>569232</v>
      </c>
    </row>
    <row r="3641" spans="19:22">
      <c r="S3641" t="str">
        <f>IF(ISNUMBER(SEARCH(ZAKL_DATA!$B$18,FU!$U3641)),U3641,"")</f>
        <v/>
      </c>
      <c r="T3641" t="str">
        <f t="array" ref="T3641">IFERROR(INDEX($S$3:$S$6255,SMALL(IF(ISNUMBER(SEARCH("",$S$3:$S$6255)),ROW($S$1:$S$6253),""),ROW(S3639))),"")</f>
        <v/>
      </c>
      <c r="U3641" t="s">
        <v>6912</v>
      </c>
      <c r="V3641">
        <v>569241</v>
      </c>
    </row>
    <row r="3642" spans="19:22">
      <c r="S3642" t="str">
        <f>IF(ISNUMBER(SEARCH(ZAKL_DATA!$B$18,FU!$U3642)),U3642,"")</f>
        <v/>
      </c>
      <c r="T3642" t="str">
        <f t="array" ref="T3642">IFERROR(INDEX($S$3:$S$6255,SMALL(IF(ISNUMBER(SEARCH("",$S$3:$S$6255)),ROW($S$1:$S$6253),""),ROW(S3640))),"")</f>
        <v/>
      </c>
      <c r="U3642" t="s">
        <v>6913</v>
      </c>
      <c r="V3642">
        <v>569259</v>
      </c>
    </row>
    <row r="3643" spans="19:22">
      <c r="S3643" t="str">
        <f>IF(ISNUMBER(SEARCH(ZAKL_DATA!$B$18,FU!$U3643)),U3643,"")</f>
        <v/>
      </c>
      <c r="T3643" t="str">
        <f t="array" ref="T3643">IFERROR(INDEX($S$3:$S$6255,SMALL(IF(ISNUMBER(SEARCH("",$S$3:$S$6255)),ROW($S$1:$S$6253),""),ROW(S3641))),"")</f>
        <v/>
      </c>
      <c r="U3643" t="s">
        <v>6914</v>
      </c>
      <c r="V3643">
        <v>569267</v>
      </c>
    </row>
    <row r="3644" spans="19:22">
      <c r="S3644" t="str">
        <f>IF(ISNUMBER(SEARCH(ZAKL_DATA!$B$18,FU!$U3644)),U3644,"")</f>
        <v/>
      </c>
      <c r="T3644" t="str">
        <f t="array" ref="T3644">IFERROR(INDEX($S$3:$S$6255,SMALL(IF(ISNUMBER(SEARCH("",$S$3:$S$6255)),ROW($S$1:$S$6253),""),ROW(S3642))),"")</f>
        <v/>
      </c>
      <c r="U3644" t="s">
        <v>6915</v>
      </c>
      <c r="V3644">
        <v>569275</v>
      </c>
    </row>
    <row r="3645" spans="19:22">
      <c r="S3645" t="str">
        <f>IF(ISNUMBER(SEARCH(ZAKL_DATA!$B$18,FU!$U3645)),U3645,"")</f>
        <v/>
      </c>
      <c r="T3645" t="str">
        <f t="array" ref="T3645">IFERROR(INDEX($S$3:$S$6255,SMALL(IF(ISNUMBER(SEARCH("",$S$3:$S$6255)),ROW($S$1:$S$6253),""),ROW(S3643))),"")</f>
        <v/>
      </c>
      <c r="U3645" t="s">
        <v>6916</v>
      </c>
      <c r="V3645">
        <v>569283</v>
      </c>
    </row>
    <row r="3646" spans="19:22">
      <c r="S3646" t="str">
        <f>IF(ISNUMBER(SEARCH(ZAKL_DATA!$B$18,FU!$U3646)),U3646,"")</f>
        <v/>
      </c>
      <c r="T3646" t="str">
        <f t="array" ref="T3646">IFERROR(INDEX($S$3:$S$6255,SMALL(IF(ISNUMBER(SEARCH("",$S$3:$S$6255)),ROW($S$1:$S$6253),""),ROW(S3644))),"")</f>
        <v/>
      </c>
      <c r="U3646" t="s">
        <v>6917</v>
      </c>
      <c r="V3646">
        <v>569291</v>
      </c>
    </row>
    <row r="3647" spans="19:22">
      <c r="S3647" t="str">
        <f>IF(ISNUMBER(SEARCH(ZAKL_DATA!$B$18,FU!$U3647)),U3647,"")</f>
        <v/>
      </c>
      <c r="T3647" t="str">
        <f t="array" ref="T3647">IFERROR(INDEX($S$3:$S$6255,SMALL(IF(ISNUMBER(SEARCH("",$S$3:$S$6255)),ROW($S$1:$S$6253),""),ROW(S3645))),"")</f>
        <v/>
      </c>
      <c r="U3647" t="s">
        <v>6918</v>
      </c>
      <c r="V3647">
        <v>569305</v>
      </c>
    </row>
    <row r="3648" spans="19:22">
      <c r="S3648" t="str">
        <f>IF(ISNUMBER(SEARCH(ZAKL_DATA!$B$18,FU!$U3648)),U3648,"")</f>
        <v/>
      </c>
      <c r="T3648" t="str">
        <f t="array" ref="T3648">IFERROR(INDEX($S$3:$S$6255,SMALL(IF(ISNUMBER(SEARCH("",$S$3:$S$6255)),ROW($S$1:$S$6253),""),ROW(S3646))),"")</f>
        <v/>
      </c>
      <c r="U3648" t="s">
        <v>6919</v>
      </c>
      <c r="V3648">
        <v>569313</v>
      </c>
    </row>
    <row r="3649" spans="19:22">
      <c r="S3649" t="str">
        <f>IF(ISNUMBER(SEARCH(ZAKL_DATA!$B$18,FU!$U3649)),U3649,"")</f>
        <v/>
      </c>
      <c r="T3649" t="str">
        <f t="array" ref="T3649">IFERROR(INDEX($S$3:$S$6255,SMALL(IF(ISNUMBER(SEARCH("",$S$3:$S$6255)),ROW($S$1:$S$6253),""),ROW(S3647))),"")</f>
        <v/>
      </c>
      <c r="U3649" t="s">
        <v>6920</v>
      </c>
      <c r="V3649">
        <v>569321</v>
      </c>
    </row>
    <row r="3650" spans="19:22">
      <c r="S3650" t="str">
        <f>IF(ISNUMBER(SEARCH(ZAKL_DATA!$B$18,FU!$U3650)),U3650,"")</f>
        <v/>
      </c>
      <c r="T3650" t="str">
        <f t="array" ref="T3650">IFERROR(INDEX($S$3:$S$6255,SMALL(IF(ISNUMBER(SEARCH("",$S$3:$S$6255)),ROW($S$1:$S$6253),""),ROW(S3648))),"")</f>
        <v/>
      </c>
      <c r="U3650" t="s">
        <v>6921</v>
      </c>
      <c r="V3650">
        <v>569330</v>
      </c>
    </row>
    <row r="3651" spans="19:22">
      <c r="S3651" t="str">
        <f>IF(ISNUMBER(SEARCH(ZAKL_DATA!$B$18,FU!$U3651)),U3651,"")</f>
        <v/>
      </c>
      <c r="T3651" t="str">
        <f t="array" ref="T3651">IFERROR(INDEX($S$3:$S$6255,SMALL(IF(ISNUMBER(SEARCH("",$S$3:$S$6255)),ROW($S$1:$S$6253),""),ROW(S3649))),"")</f>
        <v/>
      </c>
      <c r="U3651" t="s">
        <v>6922</v>
      </c>
      <c r="V3651">
        <v>569348</v>
      </c>
    </row>
    <row r="3652" spans="19:22">
      <c r="S3652" t="str">
        <f>IF(ISNUMBER(SEARCH(ZAKL_DATA!$B$18,FU!$U3652)),U3652,"")</f>
        <v/>
      </c>
      <c r="T3652" t="str">
        <f t="array" ref="T3652">IFERROR(INDEX($S$3:$S$6255,SMALL(IF(ISNUMBER(SEARCH("",$S$3:$S$6255)),ROW($S$1:$S$6253),""),ROW(S3650))),"")</f>
        <v/>
      </c>
      <c r="U3652" t="s">
        <v>6923</v>
      </c>
      <c r="V3652">
        <v>569356</v>
      </c>
    </row>
    <row r="3653" spans="19:22">
      <c r="S3653" t="str">
        <f>IF(ISNUMBER(SEARCH(ZAKL_DATA!$B$18,FU!$U3653)),U3653,"")</f>
        <v/>
      </c>
      <c r="T3653" t="str">
        <f t="array" ref="T3653">IFERROR(INDEX($S$3:$S$6255,SMALL(IF(ISNUMBER(SEARCH("",$S$3:$S$6255)),ROW($S$1:$S$6253),""),ROW(S3651))),"")</f>
        <v/>
      </c>
      <c r="U3653" t="s">
        <v>6924</v>
      </c>
      <c r="V3653">
        <v>569364</v>
      </c>
    </row>
    <row r="3654" spans="19:22">
      <c r="S3654" t="str">
        <f>IF(ISNUMBER(SEARCH(ZAKL_DATA!$B$18,FU!$U3654)),U3654,"")</f>
        <v/>
      </c>
      <c r="T3654" t="str">
        <f t="array" ref="T3654">IFERROR(INDEX($S$3:$S$6255,SMALL(IF(ISNUMBER(SEARCH("",$S$3:$S$6255)),ROW($S$1:$S$6253),""),ROW(S3652))),"")</f>
        <v/>
      </c>
      <c r="U3654" t="s">
        <v>6925</v>
      </c>
      <c r="V3654">
        <v>569372</v>
      </c>
    </row>
    <row r="3655" spans="19:22">
      <c r="S3655" t="str">
        <f>IF(ISNUMBER(SEARCH(ZAKL_DATA!$B$18,FU!$U3655)),U3655,"")</f>
        <v/>
      </c>
      <c r="T3655" t="str">
        <f t="array" ref="T3655">IFERROR(INDEX($S$3:$S$6255,SMALL(IF(ISNUMBER(SEARCH("",$S$3:$S$6255)),ROW($S$1:$S$6253),""),ROW(S3653))),"")</f>
        <v/>
      </c>
      <c r="U3655" t="s">
        <v>6926</v>
      </c>
      <c r="V3655">
        <v>569381</v>
      </c>
    </row>
    <row r="3656" spans="19:22">
      <c r="S3656" t="str">
        <f>IF(ISNUMBER(SEARCH(ZAKL_DATA!$B$18,FU!$U3656)),U3656,"")</f>
        <v/>
      </c>
      <c r="T3656" t="str">
        <f t="array" ref="T3656">IFERROR(INDEX($S$3:$S$6255,SMALL(IF(ISNUMBER(SEARCH("",$S$3:$S$6255)),ROW($S$1:$S$6253),""),ROW(S3654))),"")</f>
        <v/>
      </c>
      <c r="U3656" t="s">
        <v>6927</v>
      </c>
      <c r="V3656">
        <v>569399</v>
      </c>
    </row>
    <row r="3657" spans="19:22">
      <c r="S3657" t="str">
        <f>IF(ISNUMBER(SEARCH(ZAKL_DATA!$B$18,FU!$U3657)),U3657,"")</f>
        <v/>
      </c>
      <c r="T3657" t="str">
        <f t="array" ref="T3657">IFERROR(INDEX($S$3:$S$6255,SMALL(IF(ISNUMBER(SEARCH("",$S$3:$S$6255)),ROW($S$1:$S$6253),""),ROW(S3655))),"")</f>
        <v/>
      </c>
      <c r="U3657" t="s">
        <v>6928</v>
      </c>
      <c r="V3657">
        <v>569402</v>
      </c>
    </row>
    <row r="3658" spans="19:22">
      <c r="S3658" t="str">
        <f>IF(ISNUMBER(SEARCH(ZAKL_DATA!$B$18,FU!$U3658)),U3658,"")</f>
        <v/>
      </c>
      <c r="T3658" t="str">
        <f t="array" ref="T3658">IFERROR(INDEX($S$3:$S$6255,SMALL(IF(ISNUMBER(SEARCH("",$S$3:$S$6255)),ROW($S$1:$S$6253),""),ROW(S3656))),"")</f>
        <v/>
      </c>
      <c r="U3658" t="s">
        <v>6928</v>
      </c>
      <c r="V3658">
        <v>569411</v>
      </c>
    </row>
    <row r="3659" spans="19:22">
      <c r="S3659" t="str">
        <f>IF(ISNUMBER(SEARCH(ZAKL_DATA!$B$18,FU!$U3659)),U3659,"")</f>
        <v/>
      </c>
      <c r="T3659" t="str">
        <f t="array" ref="T3659">IFERROR(INDEX($S$3:$S$6255,SMALL(IF(ISNUMBER(SEARCH("",$S$3:$S$6255)),ROW($S$1:$S$6253),""),ROW(S3657))),"")</f>
        <v/>
      </c>
      <c r="U3659" t="s">
        <v>6928</v>
      </c>
      <c r="V3659">
        <v>569429</v>
      </c>
    </row>
    <row r="3660" spans="19:22">
      <c r="S3660" t="str">
        <f>IF(ISNUMBER(SEARCH(ZAKL_DATA!$B$18,FU!$U3660)),U3660,"")</f>
        <v/>
      </c>
      <c r="T3660" t="str">
        <f t="array" ref="T3660">IFERROR(INDEX($S$3:$S$6255,SMALL(IF(ISNUMBER(SEARCH("",$S$3:$S$6255)),ROW($S$1:$S$6253),""),ROW(S3658))),"")</f>
        <v/>
      </c>
      <c r="U3660" t="s">
        <v>6928</v>
      </c>
      <c r="V3660">
        <v>569437</v>
      </c>
    </row>
    <row r="3661" spans="19:22">
      <c r="S3661" t="str">
        <f>IF(ISNUMBER(SEARCH(ZAKL_DATA!$B$18,FU!$U3661)),U3661,"")</f>
        <v/>
      </c>
      <c r="T3661" t="str">
        <f t="array" ref="T3661">IFERROR(INDEX($S$3:$S$6255,SMALL(IF(ISNUMBER(SEARCH("",$S$3:$S$6255)),ROW($S$1:$S$6253),""),ROW(S3659))),"")</f>
        <v/>
      </c>
      <c r="U3661" t="s">
        <v>6928</v>
      </c>
      <c r="V3661">
        <v>569445</v>
      </c>
    </row>
    <row r="3662" spans="19:22">
      <c r="S3662" t="str">
        <f>IF(ISNUMBER(SEARCH(ZAKL_DATA!$B$18,FU!$U3662)),U3662,"")</f>
        <v/>
      </c>
      <c r="T3662" t="str">
        <f t="array" ref="T3662">IFERROR(INDEX($S$3:$S$6255,SMALL(IF(ISNUMBER(SEARCH("",$S$3:$S$6255)),ROW($S$1:$S$6253),""),ROW(S3660))),"")</f>
        <v/>
      </c>
      <c r="U3662" t="s">
        <v>6928</v>
      </c>
      <c r="V3662">
        <v>569453</v>
      </c>
    </row>
    <row r="3663" spans="19:22">
      <c r="S3663" t="str">
        <f>IF(ISNUMBER(SEARCH(ZAKL_DATA!$B$18,FU!$U3663)),U3663,"")</f>
        <v/>
      </c>
      <c r="T3663" t="str">
        <f t="array" ref="T3663">IFERROR(INDEX($S$3:$S$6255,SMALL(IF(ISNUMBER(SEARCH("",$S$3:$S$6255)),ROW($S$1:$S$6253),""),ROW(S3661))),"")</f>
        <v/>
      </c>
      <c r="U3663" t="s">
        <v>6929</v>
      </c>
      <c r="V3663">
        <v>569461</v>
      </c>
    </row>
    <row r="3664" spans="19:22">
      <c r="S3664" t="str">
        <f>IF(ISNUMBER(SEARCH(ZAKL_DATA!$B$18,FU!$U3664)),U3664,"")</f>
        <v/>
      </c>
      <c r="T3664" t="str">
        <f t="array" ref="T3664">IFERROR(INDEX($S$3:$S$6255,SMALL(IF(ISNUMBER(SEARCH("",$S$3:$S$6255)),ROW($S$1:$S$6253),""),ROW(S3662))),"")</f>
        <v/>
      </c>
      <c r="U3664" t="s">
        <v>6930</v>
      </c>
      <c r="V3664">
        <v>569470</v>
      </c>
    </row>
    <row r="3665" spans="19:22">
      <c r="S3665" t="str">
        <f>IF(ISNUMBER(SEARCH(ZAKL_DATA!$B$18,FU!$U3665)),U3665,"")</f>
        <v/>
      </c>
      <c r="T3665" t="str">
        <f t="array" ref="T3665">IFERROR(INDEX($S$3:$S$6255,SMALL(IF(ISNUMBER(SEARCH("",$S$3:$S$6255)),ROW($S$1:$S$6253),""),ROW(S3663))),"")</f>
        <v/>
      </c>
      <c r="U3665" t="s">
        <v>6931</v>
      </c>
      <c r="V3665">
        <v>569488</v>
      </c>
    </row>
    <row r="3666" spans="19:22">
      <c r="S3666" t="str">
        <f>IF(ISNUMBER(SEARCH(ZAKL_DATA!$B$18,FU!$U3666)),U3666,"")</f>
        <v/>
      </c>
      <c r="T3666" t="str">
        <f t="array" ref="T3666">IFERROR(INDEX($S$3:$S$6255,SMALL(IF(ISNUMBER(SEARCH("",$S$3:$S$6255)),ROW($S$1:$S$6253),""),ROW(S3664))),"")</f>
        <v/>
      </c>
      <c r="U3666" t="s">
        <v>6932</v>
      </c>
      <c r="V3666">
        <v>569496</v>
      </c>
    </row>
    <row r="3667" spans="19:22">
      <c r="S3667" t="str">
        <f>IF(ISNUMBER(SEARCH(ZAKL_DATA!$B$18,FU!$U3667)),U3667,"")</f>
        <v/>
      </c>
      <c r="T3667" t="str">
        <f t="array" ref="T3667">IFERROR(INDEX($S$3:$S$6255,SMALL(IF(ISNUMBER(SEARCH("",$S$3:$S$6255)),ROW($S$1:$S$6253),""),ROW(S3665))),"")</f>
        <v/>
      </c>
      <c r="U3667" t="s">
        <v>6933</v>
      </c>
      <c r="V3667">
        <v>569500</v>
      </c>
    </row>
    <row r="3668" spans="19:22">
      <c r="S3668" t="str">
        <f>IF(ISNUMBER(SEARCH(ZAKL_DATA!$B$18,FU!$U3668)),U3668,"")</f>
        <v/>
      </c>
      <c r="T3668" t="str">
        <f t="array" ref="T3668">IFERROR(INDEX($S$3:$S$6255,SMALL(IF(ISNUMBER(SEARCH("",$S$3:$S$6255)),ROW($S$1:$S$6253),""),ROW(S3666))),"")</f>
        <v/>
      </c>
      <c r="U3668" t="s">
        <v>6934</v>
      </c>
      <c r="V3668">
        <v>569518</v>
      </c>
    </row>
    <row r="3669" spans="19:22">
      <c r="S3669" t="str">
        <f>IF(ISNUMBER(SEARCH(ZAKL_DATA!$B$18,FU!$U3669)),U3669,"")</f>
        <v/>
      </c>
      <c r="T3669" t="str">
        <f t="array" ref="T3669">IFERROR(INDEX($S$3:$S$6255,SMALL(IF(ISNUMBER(SEARCH("",$S$3:$S$6255)),ROW($S$1:$S$6253),""),ROW(S3667))),"")</f>
        <v/>
      </c>
      <c r="U3669" t="s">
        <v>6935</v>
      </c>
      <c r="V3669">
        <v>569526</v>
      </c>
    </row>
    <row r="3670" spans="19:22">
      <c r="S3670" t="str">
        <f>IF(ISNUMBER(SEARCH(ZAKL_DATA!$B$18,FU!$U3670)),U3670,"")</f>
        <v/>
      </c>
      <c r="T3670" t="str">
        <f t="array" ref="T3670">IFERROR(INDEX($S$3:$S$6255,SMALL(IF(ISNUMBER(SEARCH("",$S$3:$S$6255)),ROW($S$1:$S$6253),""),ROW(S3668))),"")</f>
        <v/>
      </c>
      <c r="U3670" t="s">
        <v>6936</v>
      </c>
      <c r="V3670">
        <v>569534</v>
      </c>
    </row>
    <row r="3671" spans="19:22">
      <c r="S3671" t="str">
        <f>IF(ISNUMBER(SEARCH(ZAKL_DATA!$B$18,FU!$U3671)),U3671,"")</f>
        <v/>
      </c>
      <c r="T3671" t="str">
        <f t="array" ref="T3671">IFERROR(INDEX($S$3:$S$6255,SMALL(IF(ISNUMBER(SEARCH("",$S$3:$S$6255)),ROW($S$1:$S$6253),""),ROW(S3669))),"")</f>
        <v/>
      </c>
      <c r="U3671" t="s">
        <v>6937</v>
      </c>
      <c r="V3671">
        <v>569542</v>
      </c>
    </row>
    <row r="3672" spans="19:22">
      <c r="S3672" t="str">
        <f>IF(ISNUMBER(SEARCH(ZAKL_DATA!$B$18,FU!$U3672)),U3672,"")</f>
        <v/>
      </c>
      <c r="T3672" t="str">
        <f t="array" ref="T3672">IFERROR(INDEX($S$3:$S$6255,SMALL(IF(ISNUMBER(SEARCH("",$S$3:$S$6255)),ROW($S$1:$S$6253),""),ROW(S3670))),"")</f>
        <v/>
      </c>
      <c r="U3672" t="s">
        <v>6938</v>
      </c>
      <c r="V3672">
        <v>569551</v>
      </c>
    </row>
    <row r="3673" spans="19:22">
      <c r="S3673" t="str">
        <f>IF(ISNUMBER(SEARCH(ZAKL_DATA!$B$18,FU!$U3673)),U3673,"")</f>
        <v/>
      </c>
      <c r="T3673" t="str">
        <f t="array" ref="T3673">IFERROR(INDEX($S$3:$S$6255,SMALL(IF(ISNUMBER(SEARCH("",$S$3:$S$6255)),ROW($S$1:$S$6253),""),ROW(S3671))),"")</f>
        <v/>
      </c>
      <c r="U3673" t="s">
        <v>6939</v>
      </c>
      <c r="V3673">
        <v>569569</v>
      </c>
    </row>
    <row r="3674" spans="19:22">
      <c r="S3674" t="str">
        <f>IF(ISNUMBER(SEARCH(ZAKL_DATA!$B$18,FU!$U3674)),U3674,"")</f>
        <v/>
      </c>
      <c r="T3674" t="str">
        <f t="array" ref="T3674">IFERROR(INDEX($S$3:$S$6255,SMALL(IF(ISNUMBER(SEARCH("",$S$3:$S$6255)),ROW($S$1:$S$6253),""),ROW(S3672))),"")</f>
        <v/>
      </c>
      <c r="U3674" t="s">
        <v>6940</v>
      </c>
      <c r="V3674">
        <v>569577</v>
      </c>
    </row>
    <row r="3675" spans="19:22">
      <c r="S3675" t="str">
        <f>IF(ISNUMBER(SEARCH(ZAKL_DATA!$B$18,FU!$U3675)),U3675,"")</f>
        <v/>
      </c>
      <c r="T3675" t="str">
        <f t="array" ref="T3675">IFERROR(INDEX($S$3:$S$6255,SMALL(IF(ISNUMBER(SEARCH("",$S$3:$S$6255)),ROW($S$1:$S$6253),""),ROW(S3673))),"")</f>
        <v/>
      </c>
      <c r="U3675" t="s">
        <v>6941</v>
      </c>
      <c r="V3675">
        <v>569585</v>
      </c>
    </row>
    <row r="3676" spans="19:22">
      <c r="S3676" t="str">
        <f>IF(ISNUMBER(SEARCH(ZAKL_DATA!$B$18,FU!$U3676)),U3676,"")</f>
        <v/>
      </c>
      <c r="T3676" t="str">
        <f t="array" ref="T3676">IFERROR(INDEX($S$3:$S$6255,SMALL(IF(ISNUMBER(SEARCH("",$S$3:$S$6255)),ROW($S$1:$S$6253),""),ROW(S3674))),"")</f>
        <v/>
      </c>
      <c r="U3676" t="s">
        <v>6942</v>
      </c>
      <c r="V3676">
        <v>569593</v>
      </c>
    </row>
    <row r="3677" spans="19:22">
      <c r="S3677" t="str">
        <f>IF(ISNUMBER(SEARCH(ZAKL_DATA!$B$18,FU!$U3677)),U3677,"")</f>
        <v/>
      </c>
      <c r="T3677" t="str">
        <f t="array" ref="T3677">IFERROR(INDEX($S$3:$S$6255,SMALL(IF(ISNUMBER(SEARCH("",$S$3:$S$6255)),ROW($S$1:$S$6253),""),ROW(S3675))),"")</f>
        <v/>
      </c>
      <c r="U3677" t="s">
        <v>6943</v>
      </c>
      <c r="V3677">
        <v>569607</v>
      </c>
    </row>
    <row r="3678" spans="19:22">
      <c r="S3678" t="str">
        <f>IF(ISNUMBER(SEARCH(ZAKL_DATA!$B$18,FU!$U3678)),U3678,"")</f>
        <v/>
      </c>
      <c r="T3678" t="str">
        <f t="array" ref="T3678">IFERROR(INDEX($S$3:$S$6255,SMALL(IF(ISNUMBER(SEARCH("",$S$3:$S$6255)),ROW($S$1:$S$6253),""),ROW(S3676))),"")</f>
        <v/>
      </c>
      <c r="U3678" t="s">
        <v>6944</v>
      </c>
      <c r="V3678">
        <v>569615</v>
      </c>
    </row>
    <row r="3679" spans="19:22">
      <c r="S3679" t="str">
        <f>IF(ISNUMBER(SEARCH(ZAKL_DATA!$B$18,FU!$U3679)),U3679,"")</f>
        <v/>
      </c>
      <c r="T3679" t="str">
        <f t="array" ref="T3679">IFERROR(INDEX($S$3:$S$6255,SMALL(IF(ISNUMBER(SEARCH("",$S$3:$S$6255)),ROW($S$1:$S$6253),""),ROW(S3677))),"")</f>
        <v/>
      </c>
      <c r="U3679" t="s">
        <v>6945</v>
      </c>
      <c r="V3679">
        <v>569623</v>
      </c>
    </row>
    <row r="3680" spans="19:22">
      <c r="S3680" t="str">
        <f>IF(ISNUMBER(SEARCH(ZAKL_DATA!$B$18,FU!$U3680)),U3680,"")</f>
        <v/>
      </c>
      <c r="T3680" t="str">
        <f t="array" ref="T3680">IFERROR(INDEX($S$3:$S$6255,SMALL(IF(ISNUMBER(SEARCH("",$S$3:$S$6255)),ROW($S$1:$S$6253),""),ROW(S3678))),"")</f>
        <v/>
      </c>
      <c r="U3680" t="s">
        <v>6946</v>
      </c>
      <c r="V3680">
        <v>569631</v>
      </c>
    </row>
    <row r="3681" spans="19:22">
      <c r="S3681" t="str">
        <f>IF(ISNUMBER(SEARCH(ZAKL_DATA!$B$18,FU!$U3681)),U3681,"")</f>
        <v/>
      </c>
      <c r="T3681" t="str">
        <f t="array" ref="T3681">IFERROR(INDEX($S$3:$S$6255,SMALL(IF(ISNUMBER(SEARCH("",$S$3:$S$6255)),ROW($S$1:$S$6253),""),ROW(S3679))),"")</f>
        <v/>
      </c>
      <c r="U3681" t="s">
        <v>6947</v>
      </c>
      <c r="V3681">
        <v>569640</v>
      </c>
    </row>
    <row r="3682" spans="19:22">
      <c r="S3682" t="str">
        <f>IF(ISNUMBER(SEARCH(ZAKL_DATA!$B$18,FU!$U3682)),U3682,"")</f>
        <v/>
      </c>
      <c r="T3682" t="str">
        <f t="array" ref="T3682">IFERROR(INDEX($S$3:$S$6255,SMALL(IF(ISNUMBER(SEARCH("",$S$3:$S$6255)),ROW($S$1:$S$6253),""),ROW(S3680))),"")</f>
        <v/>
      </c>
      <c r="U3682" t="s">
        <v>6948</v>
      </c>
      <c r="V3682">
        <v>569658</v>
      </c>
    </row>
    <row r="3683" spans="19:22">
      <c r="S3683" t="str">
        <f>IF(ISNUMBER(SEARCH(ZAKL_DATA!$B$18,FU!$U3683)),U3683,"")</f>
        <v/>
      </c>
      <c r="T3683" t="str">
        <f t="array" ref="T3683">IFERROR(INDEX($S$3:$S$6255,SMALL(IF(ISNUMBER(SEARCH("",$S$3:$S$6255)),ROW($S$1:$S$6253),""),ROW(S3681))),"")</f>
        <v/>
      </c>
      <c r="U3683" t="s">
        <v>6949</v>
      </c>
      <c r="V3683">
        <v>569666</v>
      </c>
    </row>
    <row r="3684" spans="19:22">
      <c r="S3684" t="str">
        <f>IF(ISNUMBER(SEARCH(ZAKL_DATA!$B$18,FU!$U3684)),U3684,"")</f>
        <v/>
      </c>
      <c r="T3684" t="str">
        <f t="array" ref="T3684">IFERROR(INDEX($S$3:$S$6255,SMALL(IF(ISNUMBER(SEARCH("",$S$3:$S$6255)),ROW($S$1:$S$6253),""),ROW(S3682))),"")</f>
        <v/>
      </c>
      <c r="U3684" t="s">
        <v>6950</v>
      </c>
      <c r="V3684">
        <v>569674</v>
      </c>
    </row>
    <row r="3685" spans="19:22">
      <c r="S3685" t="str">
        <f>IF(ISNUMBER(SEARCH(ZAKL_DATA!$B$18,FU!$U3685)),U3685,"")</f>
        <v/>
      </c>
      <c r="T3685" t="str">
        <f t="array" ref="T3685">IFERROR(INDEX($S$3:$S$6255,SMALL(IF(ISNUMBER(SEARCH("",$S$3:$S$6255)),ROW($S$1:$S$6253),""),ROW(S3683))),"")</f>
        <v/>
      </c>
      <c r="U3685" t="s">
        <v>6950</v>
      </c>
      <c r="V3685">
        <v>569682</v>
      </c>
    </row>
    <row r="3686" spans="19:22">
      <c r="S3686" t="str">
        <f>IF(ISNUMBER(SEARCH(ZAKL_DATA!$B$18,FU!$U3686)),U3686,"")</f>
        <v/>
      </c>
      <c r="T3686" t="str">
        <f t="array" ref="T3686">IFERROR(INDEX($S$3:$S$6255,SMALL(IF(ISNUMBER(SEARCH("",$S$3:$S$6255)),ROW($S$1:$S$6253),""),ROW(S3684))),"")</f>
        <v/>
      </c>
      <c r="U3686" t="s">
        <v>6951</v>
      </c>
      <c r="V3686">
        <v>569691</v>
      </c>
    </row>
    <row r="3687" spans="19:22">
      <c r="S3687" t="str">
        <f>IF(ISNUMBER(SEARCH(ZAKL_DATA!$B$18,FU!$U3687)),U3687,"")</f>
        <v/>
      </c>
      <c r="T3687" t="str">
        <f t="array" ref="T3687">IFERROR(INDEX($S$3:$S$6255,SMALL(IF(ISNUMBER(SEARCH("",$S$3:$S$6255)),ROW($S$1:$S$6253),""),ROW(S3685))),"")</f>
        <v/>
      </c>
      <c r="U3687" t="s">
        <v>6952</v>
      </c>
      <c r="V3687">
        <v>569704</v>
      </c>
    </row>
    <row r="3688" spans="19:22">
      <c r="S3688" t="str">
        <f>IF(ISNUMBER(SEARCH(ZAKL_DATA!$B$18,FU!$U3688)),U3688,"")</f>
        <v/>
      </c>
      <c r="T3688" t="str">
        <f t="array" ref="T3688">IFERROR(INDEX($S$3:$S$6255,SMALL(IF(ISNUMBER(SEARCH("",$S$3:$S$6255)),ROW($S$1:$S$6253),""),ROW(S3686))),"")</f>
        <v/>
      </c>
      <c r="U3688" t="s">
        <v>6953</v>
      </c>
      <c r="V3688">
        <v>569712</v>
      </c>
    </row>
    <row r="3689" spans="19:22">
      <c r="S3689" t="str">
        <f>IF(ISNUMBER(SEARCH(ZAKL_DATA!$B$18,FU!$U3689)),U3689,"")</f>
        <v/>
      </c>
      <c r="T3689" t="str">
        <f t="array" ref="T3689">IFERROR(INDEX($S$3:$S$6255,SMALL(IF(ISNUMBER(SEARCH("",$S$3:$S$6255)),ROW($S$1:$S$6253),""),ROW(S3687))),"")</f>
        <v/>
      </c>
      <c r="U3689" t="s">
        <v>6954</v>
      </c>
      <c r="V3689">
        <v>569721</v>
      </c>
    </row>
    <row r="3690" spans="19:22">
      <c r="S3690" t="str">
        <f>IF(ISNUMBER(SEARCH(ZAKL_DATA!$B$18,FU!$U3690)),U3690,"")</f>
        <v/>
      </c>
      <c r="T3690" t="str">
        <f t="array" ref="T3690">IFERROR(INDEX($S$3:$S$6255,SMALL(IF(ISNUMBER(SEARCH("",$S$3:$S$6255)),ROW($S$1:$S$6253),""),ROW(S3688))),"")</f>
        <v/>
      </c>
      <c r="U3690" t="s">
        <v>6955</v>
      </c>
      <c r="V3690">
        <v>569739</v>
      </c>
    </row>
    <row r="3691" spans="19:22">
      <c r="S3691" t="str">
        <f>IF(ISNUMBER(SEARCH(ZAKL_DATA!$B$18,FU!$U3691)),U3691,"")</f>
        <v/>
      </c>
      <c r="T3691" t="str">
        <f t="array" ref="T3691">IFERROR(INDEX($S$3:$S$6255,SMALL(IF(ISNUMBER(SEARCH("",$S$3:$S$6255)),ROW($S$1:$S$6253),""),ROW(S3689))),"")</f>
        <v/>
      </c>
      <c r="U3691" t="s">
        <v>6956</v>
      </c>
      <c r="V3691">
        <v>569747</v>
      </c>
    </row>
    <row r="3692" spans="19:22">
      <c r="S3692" t="str">
        <f>IF(ISNUMBER(SEARCH(ZAKL_DATA!$B$18,FU!$U3692)),U3692,"")</f>
        <v/>
      </c>
      <c r="T3692" t="str">
        <f t="array" ref="T3692">IFERROR(INDEX($S$3:$S$6255,SMALL(IF(ISNUMBER(SEARCH("",$S$3:$S$6255)),ROW($S$1:$S$6253),""),ROW(S3690))),"")</f>
        <v/>
      </c>
      <c r="U3692" t="s">
        <v>6956</v>
      </c>
      <c r="V3692">
        <v>569755</v>
      </c>
    </row>
    <row r="3693" spans="19:22">
      <c r="S3693" t="str">
        <f>IF(ISNUMBER(SEARCH(ZAKL_DATA!$B$18,FU!$U3693)),U3693,"")</f>
        <v/>
      </c>
      <c r="T3693" t="str">
        <f t="array" ref="T3693">IFERROR(INDEX($S$3:$S$6255,SMALL(IF(ISNUMBER(SEARCH("",$S$3:$S$6255)),ROW($S$1:$S$6253),""),ROW(S3691))),"")</f>
        <v/>
      </c>
      <c r="U3693" t="s">
        <v>6957</v>
      </c>
      <c r="V3693">
        <v>569771</v>
      </c>
    </row>
    <row r="3694" spans="19:22">
      <c r="S3694" t="str">
        <f>IF(ISNUMBER(SEARCH(ZAKL_DATA!$B$18,FU!$U3694)),U3694,"")</f>
        <v/>
      </c>
      <c r="T3694" t="str">
        <f t="array" ref="T3694">IFERROR(INDEX($S$3:$S$6255,SMALL(IF(ISNUMBER(SEARCH("",$S$3:$S$6255)),ROW($S$1:$S$6253),""),ROW(S3692))),"")</f>
        <v/>
      </c>
      <c r="U3694" t="s">
        <v>6958</v>
      </c>
      <c r="V3694">
        <v>569780</v>
      </c>
    </row>
    <row r="3695" spans="19:22">
      <c r="S3695" t="str">
        <f>IF(ISNUMBER(SEARCH(ZAKL_DATA!$B$18,FU!$U3695)),U3695,"")</f>
        <v/>
      </c>
      <c r="T3695" t="str">
        <f t="array" ref="T3695">IFERROR(INDEX($S$3:$S$6255,SMALL(IF(ISNUMBER(SEARCH("",$S$3:$S$6255)),ROW($S$1:$S$6253),""),ROW(S3693))),"")</f>
        <v/>
      </c>
      <c r="U3695" t="s">
        <v>6959</v>
      </c>
      <c r="V3695">
        <v>569798</v>
      </c>
    </row>
    <row r="3696" spans="19:22">
      <c r="S3696" t="str">
        <f>IF(ISNUMBER(SEARCH(ZAKL_DATA!$B$18,FU!$U3696)),U3696,"")</f>
        <v/>
      </c>
      <c r="T3696" t="str">
        <f t="array" ref="T3696">IFERROR(INDEX($S$3:$S$6255,SMALL(IF(ISNUMBER(SEARCH("",$S$3:$S$6255)),ROW($S$1:$S$6253),""),ROW(S3694))),"")</f>
        <v/>
      </c>
      <c r="U3696" t="s">
        <v>6960</v>
      </c>
      <c r="V3696">
        <v>569801</v>
      </c>
    </row>
    <row r="3697" spans="19:22">
      <c r="S3697" t="str">
        <f>IF(ISNUMBER(SEARCH(ZAKL_DATA!$B$18,FU!$U3697)),U3697,"")</f>
        <v/>
      </c>
      <c r="T3697" t="str">
        <f t="array" ref="T3697">IFERROR(INDEX($S$3:$S$6255,SMALL(IF(ISNUMBER(SEARCH("",$S$3:$S$6255)),ROW($S$1:$S$6253),""),ROW(S3695))),"")</f>
        <v/>
      </c>
      <c r="U3697" t="s">
        <v>6961</v>
      </c>
      <c r="V3697">
        <v>569810</v>
      </c>
    </row>
    <row r="3698" spans="19:22">
      <c r="S3698" t="str">
        <f>IF(ISNUMBER(SEARCH(ZAKL_DATA!$B$18,FU!$U3698)),U3698,"")</f>
        <v/>
      </c>
      <c r="T3698" t="str">
        <f t="array" ref="T3698">IFERROR(INDEX($S$3:$S$6255,SMALL(IF(ISNUMBER(SEARCH("",$S$3:$S$6255)),ROW($S$1:$S$6253),""),ROW(S3696))),"")</f>
        <v/>
      </c>
      <c r="U3698" t="s">
        <v>6962</v>
      </c>
      <c r="V3698">
        <v>569828</v>
      </c>
    </row>
    <row r="3699" spans="19:22">
      <c r="S3699" t="str">
        <f>IF(ISNUMBER(SEARCH(ZAKL_DATA!$B$18,FU!$U3699)),U3699,"")</f>
        <v/>
      </c>
      <c r="T3699" t="str">
        <f t="array" ref="T3699">IFERROR(INDEX($S$3:$S$6255,SMALL(IF(ISNUMBER(SEARCH("",$S$3:$S$6255)),ROW($S$1:$S$6253),""),ROW(S3697))),"")</f>
        <v/>
      </c>
      <c r="U3699" t="s">
        <v>6963</v>
      </c>
      <c r="V3699">
        <v>569836</v>
      </c>
    </row>
    <row r="3700" spans="19:22">
      <c r="S3700" t="str">
        <f>IF(ISNUMBER(SEARCH(ZAKL_DATA!$B$18,FU!$U3700)),U3700,"")</f>
        <v/>
      </c>
      <c r="T3700" t="str">
        <f t="array" ref="T3700">IFERROR(INDEX($S$3:$S$6255,SMALL(IF(ISNUMBER(SEARCH("",$S$3:$S$6255)),ROW($S$1:$S$6253),""),ROW(S3698))),"")</f>
        <v/>
      </c>
      <c r="U3700" t="s">
        <v>6964</v>
      </c>
      <c r="V3700">
        <v>569844</v>
      </c>
    </row>
    <row r="3701" spans="19:22">
      <c r="S3701" t="str">
        <f>IF(ISNUMBER(SEARCH(ZAKL_DATA!$B$18,FU!$U3701)),U3701,"")</f>
        <v/>
      </c>
      <c r="T3701" t="str">
        <f t="array" ref="T3701">IFERROR(INDEX($S$3:$S$6255,SMALL(IF(ISNUMBER(SEARCH("",$S$3:$S$6255)),ROW($S$1:$S$6253),""),ROW(S3699))),"")</f>
        <v/>
      </c>
      <c r="U3701" t="s">
        <v>6965</v>
      </c>
      <c r="V3701">
        <v>569852</v>
      </c>
    </row>
    <row r="3702" spans="19:22">
      <c r="S3702" t="str">
        <f>IF(ISNUMBER(SEARCH(ZAKL_DATA!$B$18,FU!$U3702)),U3702,"")</f>
        <v/>
      </c>
      <c r="T3702" t="str">
        <f t="array" ref="T3702">IFERROR(INDEX($S$3:$S$6255,SMALL(IF(ISNUMBER(SEARCH("",$S$3:$S$6255)),ROW($S$1:$S$6253),""),ROW(S3700))),"")</f>
        <v/>
      </c>
      <c r="U3702" t="s">
        <v>6966</v>
      </c>
      <c r="V3702">
        <v>569861</v>
      </c>
    </row>
    <row r="3703" spans="19:22">
      <c r="S3703" t="str">
        <f>IF(ISNUMBER(SEARCH(ZAKL_DATA!$B$18,FU!$U3703)),U3703,"")</f>
        <v/>
      </c>
      <c r="T3703" t="str">
        <f t="array" ref="T3703">IFERROR(INDEX($S$3:$S$6255,SMALL(IF(ISNUMBER(SEARCH("",$S$3:$S$6255)),ROW($S$1:$S$6253),""),ROW(S3701))),"")</f>
        <v/>
      </c>
      <c r="U3703" t="s">
        <v>6966</v>
      </c>
      <c r="V3703">
        <v>569879</v>
      </c>
    </row>
    <row r="3704" spans="19:22">
      <c r="S3704" t="str">
        <f>IF(ISNUMBER(SEARCH(ZAKL_DATA!$B$18,FU!$U3704)),U3704,"")</f>
        <v/>
      </c>
      <c r="T3704" t="str">
        <f t="array" ref="T3704">IFERROR(INDEX($S$3:$S$6255,SMALL(IF(ISNUMBER(SEARCH("",$S$3:$S$6255)),ROW($S$1:$S$6253),""),ROW(S3702))),"")</f>
        <v/>
      </c>
      <c r="U3704" t="s">
        <v>6967</v>
      </c>
      <c r="V3704">
        <v>569887</v>
      </c>
    </row>
    <row r="3705" spans="19:22">
      <c r="S3705" t="str">
        <f>IF(ISNUMBER(SEARCH(ZAKL_DATA!$B$18,FU!$U3705)),U3705,"")</f>
        <v/>
      </c>
      <c r="T3705" t="str">
        <f t="array" ref="T3705">IFERROR(INDEX($S$3:$S$6255,SMALL(IF(ISNUMBER(SEARCH("",$S$3:$S$6255)),ROW($S$1:$S$6253),""),ROW(S3703))),"")</f>
        <v/>
      </c>
      <c r="U3705" t="s">
        <v>6968</v>
      </c>
      <c r="V3705">
        <v>569895</v>
      </c>
    </row>
    <row r="3706" spans="19:22">
      <c r="S3706" t="str">
        <f>IF(ISNUMBER(SEARCH(ZAKL_DATA!$B$18,FU!$U3706)),U3706,"")</f>
        <v/>
      </c>
      <c r="T3706" t="str">
        <f t="array" ref="T3706">IFERROR(INDEX($S$3:$S$6255,SMALL(IF(ISNUMBER(SEARCH("",$S$3:$S$6255)),ROW($S$1:$S$6253),""),ROW(S3704))),"")</f>
        <v/>
      </c>
      <c r="U3706" t="s">
        <v>6969</v>
      </c>
      <c r="V3706">
        <v>569909</v>
      </c>
    </row>
    <row r="3707" spans="19:22">
      <c r="S3707" t="str">
        <f>IF(ISNUMBER(SEARCH(ZAKL_DATA!$B$18,FU!$U3707)),U3707,"")</f>
        <v/>
      </c>
      <c r="T3707" t="str">
        <f t="array" ref="T3707">IFERROR(INDEX($S$3:$S$6255,SMALL(IF(ISNUMBER(SEARCH("",$S$3:$S$6255)),ROW($S$1:$S$6253),""),ROW(S3705))),"")</f>
        <v/>
      </c>
      <c r="U3707" t="s">
        <v>6970</v>
      </c>
      <c r="V3707">
        <v>569917</v>
      </c>
    </row>
    <row r="3708" spans="19:22">
      <c r="S3708" t="str">
        <f>IF(ISNUMBER(SEARCH(ZAKL_DATA!$B$18,FU!$U3708)),U3708,"")</f>
        <v/>
      </c>
      <c r="T3708" t="str">
        <f t="array" ref="T3708">IFERROR(INDEX($S$3:$S$6255,SMALL(IF(ISNUMBER(SEARCH("",$S$3:$S$6255)),ROW($S$1:$S$6253),""),ROW(S3706))),"")</f>
        <v/>
      </c>
      <c r="U3708" t="s">
        <v>6971</v>
      </c>
      <c r="V3708">
        <v>569925</v>
      </c>
    </row>
    <row r="3709" spans="19:22">
      <c r="S3709" t="str">
        <f>IF(ISNUMBER(SEARCH(ZAKL_DATA!$B$18,FU!$U3709)),U3709,"")</f>
        <v/>
      </c>
      <c r="T3709" t="str">
        <f t="array" ref="T3709">IFERROR(INDEX($S$3:$S$6255,SMALL(IF(ISNUMBER(SEARCH("",$S$3:$S$6255)),ROW($S$1:$S$6253),""),ROW(S3707))),"")</f>
        <v/>
      </c>
      <c r="U3709" t="s">
        <v>6972</v>
      </c>
      <c r="V3709">
        <v>569933</v>
      </c>
    </row>
    <row r="3710" spans="19:22">
      <c r="S3710" t="str">
        <f>IF(ISNUMBER(SEARCH(ZAKL_DATA!$B$18,FU!$U3710)),U3710,"")</f>
        <v/>
      </c>
      <c r="T3710" t="str">
        <f t="array" ref="T3710">IFERROR(INDEX($S$3:$S$6255,SMALL(IF(ISNUMBER(SEARCH("",$S$3:$S$6255)),ROW($S$1:$S$6253),""),ROW(S3708))),"")</f>
        <v/>
      </c>
      <c r="U3710" t="s">
        <v>6973</v>
      </c>
      <c r="V3710">
        <v>569941</v>
      </c>
    </row>
    <row r="3711" spans="19:22">
      <c r="S3711" t="str">
        <f>IF(ISNUMBER(SEARCH(ZAKL_DATA!$B$18,FU!$U3711)),U3711,"")</f>
        <v/>
      </c>
      <c r="T3711" t="str">
        <f t="array" ref="T3711">IFERROR(INDEX($S$3:$S$6255,SMALL(IF(ISNUMBER(SEARCH("",$S$3:$S$6255)),ROW($S$1:$S$6253),""),ROW(S3709))),"")</f>
        <v/>
      </c>
      <c r="U3711" t="s">
        <v>6974</v>
      </c>
      <c r="V3711">
        <v>569950</v>
      </c>
    </row>
    <row r="3712" spans="19:22">
      <c r="S3712" t="str">
        <f>IF(ISNUMBER(SEARCH(ZAKL_DATA!$B$18,FU!$U3712)),U3712,"")</f>
        <v/>
      </c>
      <c r="T3712" t="str">
        <f t="array" ref="T3712">IFERROR(INDEX($S$3:$S$6255,SMALL(IF(ISNUMBER(SEARCH("",$S$3:$S$6255)),ROW($S$1:$S$6253),""),ROW(S3710))),"")</f>
        <v/>
      </c>
      <c r="U3712" t="s">
        <v>6975</v>
      </c>
      <c r="V3712">
        <v>569968</v>
      </c>
    </row>
    <row r="3713" spans="19:22">
      <c r="S3713" t="str">
        <f>IF(ISNUMBER(SEARCH(ZAKL_DATA!$B$18,FU!$U3713)),U3713,"")</f>
        <v/>
      </c>
      <c r="T3713" t="str">
        <f t="array" ref="T3713">IFERROR(INDEX($S$3:$S$6255,SMALL(IF(ISNUMBER(SEARCH("",$S$3:$S$6255)),ROW($S$1:$S$6253),""),ROW(S3711))),"")</f>
        <v/>
      </c>
      <c r="U3713" t="s">
        <v>6976</v>
      </c>
      <c r="V3713">
        <v>569976</v>
      </c>
    </row>
    <row r="3714" spans="19:22">
      <c r="S3714" t="str">
        <f>IF(ISNUMBER(SEARCH(ZAKL_DATA!$B$18,FU!$U3714)),U3714,"")</f>
        <v/>
      </c>
      <c r="T3714" t="str">
        <f t="array" ref="T3714">IFERROR(INDEX($S$3:$S$6255,SMALL(IF(ISNUMBER(SEARCH("",$S$3:$S$6255)),ROW($S$1:$S$6253),""),ROW(S3712))),"")</f>
        <v/>
      </c>
      <c r="U3714" t="s">
        <v>6977</v>
      </c>
      <c r="V3714">
        <v>569984</v>
      </c>
    </row>
    <row r="3715" spans="19:22">
      <c r="S3715" t="str">
        <f>IF(ISNUMBER(SEARCH(ZAKL_DATA!$B$18,FU!$U3715)),U3715,"")</f>
        <v/>
      </c>
      <c r="T3715" t="str">
        <f t="array" ref="T3715">IFERROR(INDEX($S$3:$S$6255,SMALL(IF(ISNUMBER(SEARCH("",$S$3:$S$6255)),ROW($S$1:$S$6253),""),ROW(S3713))),"")</f>
        <v/>
      </c>
      <c r="U3715" t="s">
        <v>6978</v>
      </c>
      <c r="V3715">
        <v>569992</v>
      </c>
    </row>
    <row r="3716" spans="19:22">
      <c r="S3716" t="str">
        <f>IF(ISNUMBER(SEARCH(ZAKL_DATA!$B$18,FU!$U3716)),U3716,"")</f>
        <v/>
      </c>
      <c r="T3716" t="str">
        <f t="array" ref="T3716">IFERROR(INDEX($S$3:$S$6255,SMALL(IF(ISNUMBER(SEARCH("",$S$3:$S$6255)),ROW($S$1:$S$6253),""),ROW(S3714))),"")</f>
        <v/>
      </c>
      <c r="U3716" t="s">
        <v>6979</v>
      </c>
      <c r="V3716">
        <v>570001</v>
      </c>
    </row>
    <row r="3717" spans="19:22">
      <c r="S3717" t="str">
        <f>IF(ISNUMBER(SEARCH(ZAKL_DATA!$B$18,FU!$U3717)),U3717,"")</f>
        <v/>
      </c>
      <c r="T3717" t="str">
        <f t="array" ref="T3717">IFERROR(INDEX($S$3:$S$6255,SMALL(IF(ISNUMBER(SEARCH("",$S$3:$S$6255)),ROW($S$1:$S$6253),""),ROW(S3715))),"")</f>
        <v/>
      </c>
      <c r="U3717" t="s">
        <v>6980</v>
      </c>
      <c r="V3717">
        <v>570010</v>
      </c>
    </row>
    <row r="3718" spans="19:22">
      <c r="S3718" t="str">
        <f>IF(ISNUMBER(SEARCH(ZAKL_DATA!$B$18,FU!$U3718)),U3718,"")</f>
        <v/>
      </c>
      <c r="T3718" t="str">
        <f t="array" ref="T3718">IFERROR(INDEX($S$3:$S$6255,SMALL(IF(ISNUMBER(SEARCH("",$S$3:$S$6255)),ROW($S$1:$S$6253),""),ROW(S3716))),"")</f>
        <v/>
      </c>
      <c r="U3718" t="s">
        <v>6981</v>
      </c>
      <c r="V3718">
        <v>570028</v>
      </c>
    </row>
    <row r="3719" spans="19:22">
      <c r="S3719" t="str">
        <f>IF(ISNUMBER(SEARCH(ZAKL_DATA!$B$18,FU!$U3719)),U3719,"")</f>
        <v/>
      </c>
      <c r="T3719" t="str">
        <f t="array" ref="T3719">IFERROR(INDEX($S$3:$S$6255,SMALL(IF(ISNUMBER(SEARCH("",$S$3:$S$6255)),ROW($S$1:$S$6253),""),ROW(S3717))),"")</f>
        <v/>
      </c>
      <c r="U3719" t="s">
        <v>6982</v>
      </c>
      <c r="V3719">
        <v>570036</v>
      </c>
    </row>
    <row r="3720" spans="19:22">
      <c r="S3720" t="str">
        <f>IF(ISNUMBER(SEARCH(ZAKL_DATA!$B$18,FU!$U3720)),U3720,"")</f>
        <v/>
      </c>
      <c r="T3720" t="str">
        <f t="array" ref="T3720">IFERROR(INDEX($S$3:$S$6255,SMALL(IF(ISNUMBER(SEARCH("",$S$3:$S$6255)),ROW($S$1:$S$6253),""),ROW(S3718))),"")</f>
        <v/>
      </c>
      <c r="U3720" t="s">
        <v>6983</v>
      </c>
      <c r="V3720">
        <v>570044</v>
      </c>
    </row>
    <row r="3721" spans="19:22">
      <c r="S3721" t="str">
        <f>IF(ISNUMBER(SEARCH(ZAKL_DATA!$B$18,FU!$U3721)),U3721,"")</f>
        <v/>
      </c>
      <c r="T3721" t="str">
        <f t="array" ref="T3721">IFERROR(INDEX($S$3:$S$6255,SMALL(IF(ISNUMBER(SEARCH("",$S$3:$S$6255)),ROW($S$1:$S$6253),""),ROW(S3719))),"")</f>
        <v/>
      </c>
      <c r="U3721" t="s">
        <v>6984</v>
      </c>
      <c r="V3721">
        <v>570052</v>
      </c>
    </row>
    <row r="3722" spans="19:22">
      <c r="S3722" t="str">
        <f>IF(ISNUMBER(SEARCH(ZAKL_DATA!$B$18,FU!$U3722)),U3722,"")</f>
        <v/>
      </c>
      <c r="T3722" t="str">
        <f t="array" ref="T3722">IFERROR(INDEX($S$3:$S$6255,SMALL(IF(ISNUMBER(SEARCH("",$S$3:$S$6255)),ROW($S$1:$S$6253),""),ROW(S3720))),"")</f>
        <v/>
      </c>
      <c r="U3722" t="s">
        <v>6985</v>
      </c>
      <c r="V3722">
        <v>570061</v>
      </c>
    </row>
    <row r="3723" spans="19:22">
      <c r="S3723" t="str">
        <f>IF(ISNUMBER(SEARCH(ZAKL_DATA!$B$18,FU!$U3723)),U3723,"")</f>
        <v/>
      </c>
      <c r="T3723" t="str">
        <f t="array" ref="T3723">IFERROR(INDEX($S$3:$S$6255,SMALL(IF(ISNUMBER(SEARCH("",$S$3:$S$6255)),ROW($S$1:$S$6253),""),ROW(S3721))),"")</f>
        <v/>
      </c>
      <c r="U3723" t="s">
        <v>6986</v>
      </c>
      <c r="V3723">
        <v>570079</v>
      </c>
    </row>
    <row r="3724" spans="19:22">
      <c r="S3724" t="str">
        <f>IF(ISNUMBER(SEARCH(ZAKL_DATA!$B$18,FU!$U3724)),U3724,"")</f>
        <v/>
      </c>
      <c r="T3724" t="str">
        <f t="array" ref="T3724">IFERROR(INDEX($S$3:$S$6255,SMALL(IF(ISNUMBER(SEARCH("",$S$3:$S$6255)),ROW($S$1:$S$6253),""),ROW(S3722))),"")</f>
        <v/>
      </c>
      <c r="U3724" t="s">
        <v>6987</v>
      </c>
      <c r="V3724">
        <v>570087</v>
      </c>
    </row>
    <row r="3725" spans="19:22">
      <c r="S3725" t="str">
        <f>IF(ISNUMBER(SEARCH(ZAKL_DATA!$B$18,FU!$U3725)),U3725,"")</f>
        <v/>
      </c>
      <c r="T3725" t="str">
        <f t="array" ref="T3725">IFERROR(INDEX($S$3:$S$6255,SMALL(IF(ISNUMBER(SEARCH("",$S$3:$S$6255)),ROW($S$1:$S$6253),""),ROW(S3723))),"")</f>
        <v/>
      </c>
      <c r="U3725" t="s">
        <v>6988</v>
      </c>
      <c r="V3725">
        <v>570095</v>
      </c>
    </row>
    <row r="3726" spans="19:22">
      <c r="S3726" t="str">
        <f>IF(ISNUMBER(SEARCH(ZAKL_DATA!$B$18,FU!$U3726)),U3726,"")</f>
        <v/>
      </c>
      <c r="T3726" t="str">
        <f t="array" ref="T3726">IFERROR(INDEX($S$3:$S$6255,SMALL(IF(ISNUMBER(SEARCH("",$S$3:$S$6255)),ROW($S$1:$S$6253),""),ROW(S3724))),"")</f>
        <v/>
      </c>
      <c r="U3726" t="s">
        <v>6989</v>
      </c>
      <c r="V3726">
        <v>570109</v>
      </c>
    </row>
    <row r="3727" spans="19:22">
      <c r="S3727" t="str">
        <f>IF(ISNUMBER(SEARCH(ZAKL_DATA!$B$18,FU!$U3727)),U3727,"")</f>
        <v/>
      </c>
      <c r="T3727" t="str">
        <f t="array" ref="T3727">IFERROR(INDEX($S$3:$S$6255,SMALL(IF(ISNUMBER(SEARCH("",$S$3:$S$6255)),ROW($S$1:$S$6253),""),ROW(S3725))),"")</f>
        <v/>
      </c>
      <c r="U3727" t="s">
        <v>6990</v>
      </c>
      <c r="V3727">
        <v>570117</v>
      </c>
    </row>
    <row r="3728" spans="19:22">
      <c r="S3728" t="str">
        <f>IF(ISNUMBER(SEARCH(ZAKL_DATA!$B$18,FU!$U3728)),U3728,"")</f>
        <v/>
      </c>
      <c r="T3728" t="str">
        <f t="array" ref="T3728">IFERROR(INDEX($S$3:$S$6255,SMALL(IF(ISNUMBER(SEARCH("",$S$3:$S$6255)),ROW($S$1:$S$6253),""),ROW(S3726))),"")</f>
        <v/>
      </c>
      <c r="U3728" t="s">
        <v>6991</v>
      </c>
      <c r="V3728">
        <v>570125</v>
      </c>
    </row>
    <row r="3729" spans="19:22">
      <c r="S3729" t="str">
        <f>IF(ISNUMBER(SEARCH(ZAKL_DATA!$B$18,FU!$U3729)),U3729,"")</f>
        <v/>
      </c>
      <c r="T3729" t="str">
        <f t="array" ref="T3729">IFERROR(INDEX($S$3:$S$6255,SMALL(IF(ISNUMBER(SEARCH("",$S$3:$S$6255)),ROW($S$1:$S$6253),""),ROW(S3727))),"")</f>
        <v/>
      </c>
      <c r="U3729" t="s">
        <v>6992</v>
      </c>
      <c r="V3729">
        <v>570133</v>
      </c>
    </row>
    <row r="3730" spans="19:22">
      <c r="S3730" t="str">
        <f>IF(ISNUMBER(SEARCH(ZAKL_DATA!$B$18,FU!$U3730)),U3730,"")</f>
        <v/>
      </c>
      <c r="T3730" t="str">
        <f t="array" ref="T3730">IFERROR(INDEX($S$3:$S$6255,SMALL(IF(ISNUMBER(SEARCH("",$S$3:$S$6255)),ROW($S$1:$S$6253),""),ROW(S3728))),"")</f>
        <v/>
      </c>
      <c r="U3730" t="s">
        <v>6993</v>
      </c>
      <c r="V3730">
        <v>570141</v>
      </c>
    </row>
    <row r="3731" spans="19:22">
      <c r="S3731" t="str">
        <f>IF(ISNUMBER(SEARCH(ZAKL_DATA!$B$18,FU!$U3731)),U3731,"")</f>
        <v/>
      </c>
      <c r="T3731" t="str">
        <f t="array" ref="T3731">IFERROR(INDEX($S$3:$S$6255,SMALL(IF(ISNUMBER(SEARCH("",$S$3:$S$6255)),ROW($S$1:$S$6253),""),ROW(S3729))),"")</f>
        <v/>
      </c>
      <c r="U3731" t="s">
        <v>6994</v>
      </c>
      <c r="V3731">
        <v>570150</v>
      </c>
    </row>
    <row r="3732" spans="19:22">
      <c r="S3732" t="str">
        <f>IF(ISNUMBER(SEARCH(ZAKL_DATA!$B$18,FU!$U3732)),U3732,"")</f>
        <v/>
      </c>
      <c r="T3732" t="str">
        <f t="array" ref="T3732">IFERROR(INDEX($S$3:$S$6255,SMALL(IF(ISNUMBER(SEARCH("",$S$3:$S$6255)),ROW($S$1:$S$6253),""),ROW(S3730))),"")</f>
        <v/>
      </c>
      <c r="U3732" t="s">
        <v>6995</v>
      </c>
      <c r="V3732">
        <v>570168</v>
      </c>
    </row>
    <row r="3733" spans="19:22">
      <c r="S3733" t="str">
        <f>IF(ISNUMBER(SEARCH(ZAKL_DATA!$B$18,FU!$U3733)),U3733,"")</f>
        <v/>
      </c>
      <c r="T3733" t="str">
        <f t="array" ref="T3733">IFERROR(INDEX($S$3:$S$6255,SMALL(IF(ISNUMBER(SEARCH("",$S$3:$S$6255)),ROW($S$1:$S$6253),""),ROW(S3731))),"")</f>
        <v/>
      </c>
      <c r="U3733" t="s">
        <v>6996</v>
      </c>
      <c r="V3733">
        <v>570176</v>
      </c>
    </row>
    <row r="3734" spans="19:22">
      <c r="S3734" t="str">
        <f>IF(ISNUMBER(SEARCH(ZAKL_DATA!$B$18,FU!$U3734)),U3734,"")</f>
        <v/>
      </c>
      <c r="T3734" t="str">
        <f t="array" ref="T3734">IFERROR(INDEX($S$3:$S$6255,SMALL(IF(ISNUMBER(SEARCH("",$S$3:$S$6255)),ROW($S$1:$S$6253),""),ROW(S3732))),"")</f>
        <v/>
      </c>
      <c r="U3734" t="s">
        <v>6997</v>
      </c>
      <c r="V3734">
        <v>570184</v>
      </c>
    </row>
    <row r="3735" spans="19:22">
      <c r="S3735" t="str">
        <f>IF(ISNUMBER(SEARCH(ZAKL_DATA!$B$18,FU!$U3735)),U3735,"")</f>
        <v/>
      </c>
      <c r="T3735" t="str">
        <f t="array" ref="T3735">IFERROR(INDEX($S$3:$S$6255,SMALL(IF(ISNUMBER(SEARCH("",$S$3:$S$6255)),ROW($S$1:$S$6253),""),ROW(S3733))),"")</f>
        <v/>
      </c>
      <c r="U3735" t="s">
        <v>6998</v>
      </c>
      <c r="V3735">
        <v>570192</v>
      </c>
    </row>
    <row r="3736" spans="19:22">
      <c r="S3736" t="str">
        <f>IF(ISNUMBER(SEARCH(ZAKL_DATA!$B$18,FU!$U3736)),U3736,"")</f>
        <v/>
      </c>
      <c r="T3736" t="str">
        <f t="array" ref="T3736">IFERROR(INDEX($S$3:$S$6255,SMALL(IF(ISNUMBER(SEARCH("",$S$3:$S$6255)),ROW($S$1:$S$6253),""),ROW(S3734))),"")</f>
        <v/>
      </c>
      <c r="U3736" t="s">
        <v>6999</v>
      </c>
      <c r="V3736">
        <v>570206</v>
      </c>
    </row>
    <row r="3737" spans="19:22">
      <c r="S3737" t="str">
        <f>IF(ISNUMBER(SEARCH(ZAKL_DATA!$B$18,FU!$U3737)),U3737,"")</f>
        <v/>
      </c>
      <c r="T3737" t="str">
        <f t="array" ref="T3737">IFERROR(INDEX($S$3:$S$6255,SMALL(IF(ISNUMBER(SEARCH("",$S$3:$S$6255)),ROW($S$1:$S$6253),""),ROW(S3735))),"")</f>
        <v/>
      </c>
      <c r="U3737" t="s">
        <v>7000</v>
      </c>
      <c r="V3737">
        <v>570214</v>
      </c>
    </row>
    <row r="3738" spans="19:22">
      <c r="S3738" t="str">
        <f>IF(ISNUMBER(SEARCH(ZAKL_DATA!$B$18,FU!$U3738)),U3738,"")</f>
        <v/>
      </c>
      <c r="T3738" t="str">
        <f t="array" ref="T3738">IFERROR(INDEX($S$3:$S$6255,SMALL(IF(ISNUMBER(SEARCH("",$S$3:$S$6255)),ROW($S$1:$S$6253),""),ROW(S3736))),"")</f>
        <v/>
      </c>
      <c r="U3738" t="s">
        <v>7001</v>
      </c>
      <c r="V3738">
        <v>570222</v>
      </c>
    </row>
    <row r="3739" spans="19:22">
      <c r="S3739" t="str">
        <f>IF(ISNUMBER(SEARCH(ZAKL_DATA!$B$18,FU!$U3739)),U3739,"")</f>
        <v/>
      </c>
      <c r="T3739" t="str">
        <f t="array" ref="T3739">IFERROR(INDEX($S$3:$S$6255,SMALL(IF(ISNUMBER(SEARCH("",$S$3:$S$6255)),ROW($S$1:$S$6253),""),ROW(S3737))),"")</f>
        <v/>
      </c>
      <c r="U3739" t="s">
        <v>7002</v>
      </c>
      <c r="V3739">
        <v>570231</v>
      </c>
    </row>
    <row r="3740" spans="19:22">
      <c r="S3740" t="str">
        <f>IF(ISNUMBER(SEARCH(ZAKL_DATA!$B$18,FU!$U3740)),U3740,"")</f>
        <v/>
      </c>
      <c r="T3740" t="str">
        <f t="array" ref="T3740">IFERROR(INDEX($S$3:$S$6255,SMALL(IF(ISNUMBER(SEARCH("",$S$3:$S$6255)),ROW($S$1:$S$6253),""),ROW(S3738))),"")</f>
        <v/>
      </c>
      <c r="U3740" t="s">
        <v>7003</v>
      </c>
      <c r="V3740">
        <v>570249</v>
      </c>
    </row>
    <row r="3741" spans="19:22">
      <c r="S3741" t="str">
        <f>IF(ISNUMBER(SEARCH(ZAKL_DATA!$B$18,FU!$U3741)),U3741,"")</f>
        <v/>
      </c>
      <c r="T3741" t="str">
        <f t="array" ref="T3741">IFERROR(INDEX($S$3:$S$6255,SMALL(IF(ISNUMBER(SEARCH("",$S$3:$S$6255)),ROW($S$1:$S$6253),""),ROW(S3739))),"")</f>
        <v/>
      </c>
      <c r="U3741" t="s">
        <v>7004</v>
      </c>
      <c r="V3741">
        <v>570257</v>
      </c>
    </row>
    <row r="3742" spans="19:22">
      <c r="S3742" t="str">
        <f>IF(ISNUMBER(SEARCH(ZAKL_DATA!$B$18,FU!$U3742)),U3742,"")</f>
        <v/>
      </c>
      <c r="T3742" t="str">
        <f t="array" ref="T3742">IFERROR(INDEX($S$3:$S$6255,SMALL(IF(ISNUMBER(SEARCH("",$S$3:$S$6255)),ROW($S$1:$S$6253),""),ROW(S3740))),"")</f>
        <v/>
      </c>
      <c r="U3742" t="s">
        <v>7005</v>
      </c>
      <c r="V3742">
        <v>570265</v>
      </c>
    </row>
    <row r="3743" spans="19:22">
      <c r="S3743" t="str">
        <f>IF(ISNUMBER(SEARCH(ZAKL_DATA!$B$18,FU!$U3743)),U3743,"")</f>
        <v/>
      </c>
      <c r="T3743" t="str">
        <f t="array" ref="T3743">IFERROR(INDEX($S$3:$S$6255,SMALL(IF(ISNUMBER(SEARCH("",$S$3:$S$6255)),ROW($S$1:$S$6253),""),ROW(S3741))),"")</f>
        <v/>
      </c>
      <c r="U3743" t="s">
        <v>7006</v>
      </c>
      <c r="V3743">
        <v>570273</v>
      </c>
    </row>
    <row r="3744" spans="19:22">
      <c r="S3744" t="str">
        <f>IF(ISNUMBER(SEARCH(ZAKL_DATA!$B$18,FU!$U3744)),U3744,"")</f>
        <v/>
      </c>
      <c r="T3744" t="str">
        <f t="array" ref="T3744">IFERROR(INDEX($S$3:$S$6255,SMALL(IF(ISNUMBER(SEARCH("",$S$3:$S$6255)),ROW($S$1:$S$6253),""),ROW(S3742))),"")</f>
        <v/>
      </c>
      <c r="U3744" t="s">
        <v>7006</v>
      </c>
      <c r="V3744">
        <v>570281</v>
      </c>
    </row>
    <row r="3745" spans="19:22">
      <c r="S3745" t="str">
        <f>IF(ISNUMBER(SEARCH(ZAKL_DATA!$B$18,FU!$U3745)),U3745,"")</f>
        <v/>
      </c>
      <c r="T3745" t="str">
        <f t="array" ref="T3745">IFERROR(INDEX($S$3:$S$6255,SMALL(IF(ISNUMBER(SEARCH("",$S$3:$S$6255)),ROW($S$1:$S$6253),""),ROW(S3743))),"")</f>
        <v/>
      </c>
      <c r="U3745" t="s">
        <v>7006</v>
      </c>
      <c r="V3745">
        <v>570290</v>
      </c>
    </row>
    <row r="3746" spans="19:22">
      <c r="S3746" t="str">
        <f>IF(ISNUMBER(SEARCH(ZAKL_DATA!$B$18,FU!$U3746)),U3746,"")</f>
        <v/>
      </c>
      <c r="T3746" t="str">
        <f t="array" ref="T3746">IFERROR(INDEX($S$3:$S$6255,SMALL(IF(ISNUMBER(SEARCH("",$S$3:$S$6255)),ROW($S$1:$S$6253),""),ROW(S3744))),"")</f>
        <v/>
      </c>
      <c r="U3746" t="s">
        <v>7006</v>
      </c>
      <c r="V3746">
        <v>570303</v>
      </c>
    </row>
    <row r="3747" spans="19:22">
      <c r="S3747" t="str">
        <f>IF(ISNUMBER(SEARCH(ZAKL_DATA!$B$18,FU!$U3747)),U3747,"")</f>
        <v/>
      </c>
      <c r="T3747" t="str">
        <f t="array" ref="T3747">IFERROR(INDEX($S$3:$S$6255,SMALL(IF(ISNUMBER(SEARCH("",$S$3:$S$6255)),ROW($S$1:$S$6253),""),ROW(S3745))),"")</f>
        <v/>
      </c>
      <c r="U3747" t="s">
        <v>7006</v>
      </c>
      <c r="V3747">
        <v>570311</v>
      </c>
    </row>
    <row r="3748" spans="19:22">
      <c r="S3748" t="str">
        <f>IF(ISNUMBER(SEARCH(ZAKL_DATA!$B$18,FU!$U3748)),U3748,"")</f>
        <v/>
      </c>
      <c r="T3748" t="str">
        <f t="array" ref="T3748">IFERROR(INDEX($S$3:$S$6255,SMALL(IF(ISNUMBER(SEARCH("",$S$3:$S$6255)),ROW($S$1:$S$6253),""),ROW(S3746))),"")</f>
        <v/>
      </c>
      <c r="U3748" t="s">
        <v>7006</v>
      </c>
      <c r="V3748">
        <v>570320</v>
      </c>
    </row>
    <row r="3749" spans="19:22">
      <c r="S3749" t="str">
        <f>IF(ISNUMBER(SEARCH(ZAKL_DATA!$B$18,FU!$U3749)),U3749,"")</f>
        <v/>
      </c>
      <c r="T3749" t="str">
        <f t="array" ref="T3749">IFERROR(INDEX($S$3:$S$6255,SMALL(IF(ISNUMBER(SEARCH("",$S$3:$S$6255)),ROW($S$1:$S$6253),""),ROW(S3747))),"")</f>
        <v/>
      </c>
      <c r="U3749" t="s">
        <v>7006</v>
      </c>
      <c r="V3749">
        <v>570338</v>
      </c>
    </row>
    <row r="3750" spans="19:22">
      <c r="S3750" t="str">
        <f>IF(ISNUMBER(SEARCH(ZAKL_DATA!$B$18,FU!$U3750)),U3750,"")</f>
        <v/>
      </c>
      <c r="T3750" t="str">
        <f t="array" ref="T3750">IFERROR(INDEX($S$3:$S$6255,SMALL(IF(ISNUMBER(SEARCH("",$S$3:$S$6255)),ROW($S$1:$S$6253),""),ROW(S3748))),"")</f>
        <v/>
      </c>
      <c r="U3750" t="s">
        <v>7007</v>
      </c>
      <c r="V3750">
        <v>570346</v>
      </c>
    </row>
    <row r="3751" spans="19:22">
      <c r="S3751" t="str">
        <f>IF(ISNUMBER(SEARCH(ZAKL_DATA!$B$18,FU!$U3751)),U3751,"")</f>
        <v/>
      </c>
      <c r="T3751" t="str">
        <f t="array" ref="T3751">IFERROR(INDEX($S$3:$S$6255,SMALL(IF(ISNUMBER(SEARCH("",$S$3:$S$6255)),ROW($S$1:$S$6253),""),ROW(S3749))),"")</f>
        <v/>
      </c>
      <c r="U3751" t="s">
        <v>7008</v>
      </c>
      <c r="V3751">
        <v>570354</v>
      </c>
    </row>
    <row r="3752" spans="19:22">
      <c r="S3752" t="str">
        <f>IF(ISNUMBER(SEARCH(ZAKL_DATA!$B$18,FU!$U3752)),U3752,"")</f>
        <v/>
      </c>
      <c r="T3752" t="str">
        <f t="array" ref="T3752">IFERROR(INDEX($S$3:$S$6255,SMALL(IF(ISNUMBER(SEARCH("",$S$3:$S$6255)),ROW($S$1:$S$6253),""),ROW(S3750))),"")</f>
        <v/>
      </c>
      <c r="U3752" t="s">
        <v>7009</v>
      </c>
      <c r="V3752">
        <v>570362</v>
      </c>
    </row>
    <row r="3753" spans="19:22">
      <c r="S3753" t="str">
        <f>IF(ISNUMBER(SEARCH(ZAKL_DATA!$B$18,FU!$U3753)),U3753,"")</f>
        <v/>
      </c>
      <c r="T3753" t="str">
        <f t="array" ref="T3753">IFERROR(INDEX($S$3:$S$6255,SMALL(IF(ISNUMBER(SEARCH("",$S$3:$S$6255)),ROW($S$1:$S$6253),""),ROW(S3751))),"")</f>
        <v/>
      </c>
      <c r="U3753" t="s">
        <v>7010</v>
      </c>
      <c r="V3753">
        <v>570371</v>
      </c>
    </row>
    <row r="3754" spans="19:22">
      <c r="S3754" t="str">
        <f>IF(ISNUMBER(SEARCH(ZAKL_DATA!$B$18,FU!$U3754)),U3754,"")</f>
        <v/>
      </c>
      <c r="T3754" t="str">
        <f t="array" ref="T3754">IFERROR(INDEX($S$3:$S$6255,SMALL(IF(ISNUMBER(SEARCH("",$S$3:$S$6255)),ROW($S$1:$S$6253),""),ROW(S3752))),"")</f>
        <v/>
      </c>
      <c r="U3754" t="s">
        <v>7011</v>
      </c>
      <c r="V3754">
        <v>570397</v>
      </c>
    </row>
    <row r="3755" spans="19:22">
      <c r="S3755" t="str">
        <f>IF(ISNUMBER(SEARCH(ZAKL_DATA!$B$18,FU!$U3755)),U3755,"")</f>
        <v/>
      </c>
      <c r="T3755" t="str">
        <f t="array" ref="T3755">IFERROR(INDEX($S$3:$S$6255,SMALL(IF(ISNUMBER(SEARCH("",$S$3:$S$6255)),ROW($S$1:$S$6253),""),ROW(S3753))),"")</f>
        <v/>
      </c>
      <c r="U3755" t="s">
        <v>7012</v>
      </c>
      <c r="V3755">
        <v>570401</v>
      </c>
    </row>
    <row r="3756" spans="19:22">
      <c r="S3756" t="str">
        <f>IF(ISNUMBER(SEARCH(ZAKL_DATA!$B$18,FU!$U3756)),U3756,"")</f>
        <v/>
      </c>
      <c r="T3756" t="str">
        <f t="array" ref="T3756">IFERROR(INDEX($S$3:$S$6255,SMALL(IF(ISNUMBER(SEARCH("",$S$3:$S$6255)),ROW($S$1:$S$6253),""),ROW(S3754))),"")</f>
        <v/>
      </c>
      <c r="U3756" t="s">
        <v>7013</v>
      </c>
      <c r="V3756">
        <v>570419</v>
      </c>
    </row>
    <row r="3757" spans="19:22">
      <c r="S3757" t="str">
        <f>IF(ISNUMBER(SEARCH(ZAKL_DATA!$B$18,FU!$U3757)),U3757,"")</f>
        <v/>
      </c>
      <c r="T3757" t="str">
        <f t="array" ref="T3757">IFERROR(INDEX($S$3:$S$6255,SMALL(IF(ISNUMBER(SEARCH("",$S$3:$S$6255)),ROW($S$1:$S$6253),""),ROW(S3755))),"")</f>
        <v/>
      </c>
      <c r="U3757" t="s">
        <v>7014</v>
      </c>
      <c r="V3757">
        <v>570427</v>
      </c>
    </row>
    <row r="3758" spans="19:22">
      <c r="S3758" t="str">
        <f>IF(ISNUMBER(SEARCH(ZAKL_DATA!$B$18,FU!$U3758)),U3758,"")</f>
        <v/>
      </c>
      <c r="T3758" t="str">
        <f t="array" ref="T3758">IFERROR(INDEX($S$3:$S$6255,SMALL(IF(ISNUMBER(SEARCH("",$S$3:$S$6255)),ROW($S$1:$S$6253),""),ROW(S3756))),"")</f>
        <v/>
      </c>
      <c r="U3758" t="s">
        <v>7015</v>
      </c>
      <c r="V3758">
        <v>570435</v>
      </c>
    </row>
    <row r="3759" spans="19:22">
      <c r="S3759" t="str">
        <f>IF(ISNUMBER(SEARCH(ZAKL_DATA!$B$18,FU!$U3759)),U3759,"")</f>
        <v/>
      </c>
      <c r="T3759" t="str">
        <f t="array" ref="T3759">IFERROR(INDEX($S$3:$S$6255,SMALL(IF(ISNUMBER(SEARCH("",$S$3:$S$6255)),ROW($S$1:$S$6253),""),ROW(S3757))),"")</f>
        <v/>
      </c>
      <c r="U3759" t="s">
        <v>7016</v>
      </c>
      <c r="V3759">
        <v>570443</v>
      </c>
    </row>
    <row r="3760" spans="19:22">
      <c r="S3760" t="str">
        <f>IF(ISNUMBER(SEARCH(ZAKL_DATA!$B$18,FU!$U3760)),U3760,"")</f>
        <v/>
      </c>
      <c r="T3760" t="str">
        <f t="array" ref="T3760">IFERROR(INDEX($S$3:$S$6255,SMALL(IF(ISNUMBER(SEARCH("",$S$3:$S$6255)),ROW($S$1:$S$6253),""),ROW(S3758))),"")</f>
        <v/>
      </c>
      <c r="U3760" t="s">
        <v>7017</v>
      </c>
      <c r="V3760">
        <v>570451</v>
      </c>
    </row>
    <row r="3761" spans="19:22">
      <c r="S3761" t="str">
        <f>IF(ISNUMBER(SEARCH(ZAKL_DATA!$B$18,FU!$U3761)),U3761,"")</f>
        <v/>
      </c>
      <c r="T3761" t="str">
        <f t="array" ref="T3761">IFERROR(INDEX($S$3:$S$6255,SMALL(IF(ISNUMBER(SEARCH("",$S$3:$S$6255)),ROW($S$1:$S$6253),""),ROW(S3759))),"")</f>
        <v/>
      </c>
      <c r="U3761" t="s">
        <v>7018</v>
      </c>
      <c r="V3761">
        <v>570478</v>
      </c>
    </row>
    <row r="3762" spans="19:22">
      <c r="S3762" t="str">
        <f>IF(ISNUMBER(SEARCH(ZAKL_DATA!$B$18,FU!$U3762)),U3762,"")</f>
        <v/>
      </c>
      <c r="T3762" t="str">
        <f t="array" ref="T3762">IFERROR(INDEX($S$3:$S$6255,SMALL(IF(ISNUMBER(SEARCH("",$S$3:$S$6255)),ROW($S$1:$S$6253),""),ROW(S3760))),"")</f>
        <v/>
      </c>
      <c r="U3762" t="s">
        <v>7019</v>
      </c>
      <c r="V3762">
        <v>570494</v>
      </c>
    </row>
    <row r="3763" spans="19:22">
      <c r="S3763" t="str">
        <f>IF(ISNUMBER(SEARCH(ZAKL_DATA!$B$18,FU!$U3763)),U3763,"")</f>
        <v/>
      </c>
      <c r="T3763" t="str">
        <f t="array" ref="T3763">IFERROR(INDEX($S$3:$S$6255,SMALL(IF(ISNUMBER(SEARCH("",$S$3:$S$6255)),ROW($S$1:$S$6253),""),ROW(S3761))),"")</f>
        <v/>
      </c>
      <c r="U3763" t="s">
        <v>7020</v>
      </c>
      <c r="V3763">
        <v>570508</v>
      </c>
    </row>
    <row r="3764" spans="19:22">
      <c r="S3764" t="str">
        <f>IF(ISNUMBER(SEARCH(ZAKL_DATA!$B$18,FU!$U3764)),U3764,"")</f>
        <v/>
      </c>
      <c r="T3764" t="str">
        <f t="array" ref="T3764">IFERROR(INDEX($S$3:$S$6255,SMALL(IF(ISNUMBER(SEARCH("",$S$3:$S$6255)),ROW($S$1:$S$6253),""),ROW(S3762))),"")</f>
        <v/>
      </c>
      <c r="U3764" t="s">
        <v>7021</v>
      </c>
      <c r="V3764">
        <v>570516</v>
      </c>
    </row>
    <row r="3765" spans="19:22">
      <c r="S3765" t="str">
        <f>IF(ISNUMBER(SEARCH(ZAKL_DATA!$B$18,FU!$U3765)),U3765,"")</f>
        <v/>
      </c>
      <c r="T3765" t="str">
        <f t="array" ref="T3765">IFERROR(INDEX($S$3:$S$6255,SMALL(IF(ISNUMBER(SEARCH("",$S$3:$S$6255)),ROW($S$1:$S$6253),""),ROW(S3763))),"")</f>
        <v/>
      </c>
      <c r="U3765" t="s">
        <v>7022</v>
      </c>
      <c r="V3765">
        <v>570524</v>
      </c>
    </row>
    <row r="3766" spans="19:22">
      <c r="S3766" t="str">
        <f>IF(ISNUMBER(SEARCH(ZAKL_DATA!$B$18,FU!$U3766)),U3766,"")</f>
        <v/>
      </c>
      <c r="T3766" t="str">
        <f t="array" ref="T3766">IFERROR(INDEX($S$3:$S$6255,SMALL(IF(ISNUMBER(SEARCH("",$S$3:$S$6255)),ROW($S$1:$S$6253),""),ROW(S3764))),"")</f>
        <v/>
      </c>
      <c r="U3766" t="s">
        <v>7022</v>
      </c>
      <c r="V3766">
        <v>570532</v>
      </c>
    </row>
    <row r="3767" spans="19:22">
      <c r="S3767" t="str">
        <f>IF(ISNUMBER(SEARCH(ZAKL_DATA!$B$18,FU!$U3767)),U3767,"")</f>
        <v/>
      </c>
      <c r="T3767" t="str">
        <f t="array" ref="T3767">IFERROR(INDEX($S$3:$S$6255,SMALL(IF(ISNUMBER(SEARCH("",$S$3:$S$6255)),ROW($S$1:$S$6253),""),ROW(S3765))),"")</f>
        <v/>
      </c>
      <c r="U3767" t="s">
        <v>7022</v>
      </c>
      <c r="V3767">
        <v>570541</v>
      </c>
    </row>
    <row r="3768" spans="19:22">
      <c r="S3768" t="str">
        <f>IF(ISNUMBER(SEARCH(ZAKL_DATA!$B$18,FU!$U3768)),U3768,"")</f>
        <v/>
      </c>
      <c r="T3768" t="str">
        <f t="array" ref="T3768">IFERROR(INDEX($S$3:$S$6255,SMALL(IF(ISNUMBER(SEARCH("",$S$3:$S$6255)),ROW($S$1:$S$6253),""),ROW(S3766))),"")</f>
        <v/>
      </c>
      <c r="U3768" t="s">
        <v>7023</v>
      </c>
      <c r="V3768">
        <v>570567</v>
      </c>
    </row>
    <row r="3769" spans="19:22">
      <c r="S3769" t="str">
        <f>IF(ISNUMBER(SEARCH(ZAKL_DATA!$B$18,FU!$U3769)),U3769,"")</f>
        <v/>
      </c>
      <c r="T3769" t="str">
        <f t="array" ref="T3769">IFERROR(INDEX($S$3:$S$6255,SMALL(IF(ISNUMBER(SEARCH("",$S$3:$S$6255)),ROW($S$1:$S$6253),""),ROW(S3767))),"")</f>
        <v/>
      </c>
      <c r="U3769" t="s">
        <v>7024</v>
      </c>
      <c r="V3769">
        <v>570575</v>
      </c>
    </row>
    <row r="3770" spans="19:22">
      <c r="S3770" t="str">
        <f>IF(ISNUMBER(SEARCH(ZAKL_DATA!$B$18,FU!$U3770)),U3770,"")</f>
        <v/>
      </c>
      <c r="T3770" t="str">
        <f t="array" ref="T3770">IFERROR(INDEX($S$3:$S$6255,SMALL(IF(ISNUMBER(SEARCH("",$S$3:$S$6255)),ROW($S$1:$S$6253),""),ROW(S3768))),"")</f>
        <v/>
      </c>
      <c r="U3770" t="s">
        <v>7025</v>
      </c>
      <c r="V3770">
        <v>570648</v>
      </c>
    </row>
    <row r="3771" spans="19:22">
      <c r="S3771" t="str">
        <f>IF(ISNUMBER(SEARCH(ZAKL_DATA!$B$18,FU!$U3771)),U3771,"")</f>
        <v/>
      </c>
      <c r="T3771" t="str">
        <f t="array" ref="T3771">IFERROR(INDEX($S$3:$S$6255,SMALL(IF(ISNUMBER(SEARCH("",$S$3:$S$6255)),ROW($S$1:$S$6253),""),ROW(S3769))),"")</f>
        <v/>
      </c>
      <c r="U3771" t="s">
        <v>7026</v>
      </c>
      <c r="V3771">
        <v>570656</v>
      </c>
    </row>
    <row r="3772" spans="19:22">
      <c r="S3772" t="str">
        <f>IF(ISNUMBER(SEARCH(ZAKL_DATA!$B$18,FU!$U3772)),U3772,"")</f>
        <v/>
      </c>
      <c r="T3772" t="str">
        <f t="array" ref="T3772">IFERROR(INDEX($S$3:$S$6255,SMALL(IF(ISNUMBER(SEARCH("",$S$3:$S$6255)),ROW($S$1:$S$6253),""),ROW(S3770))),"")</f>
        <v/>
      </c>
      <c r="U3772" t="s">
        <v>7027</v>
      </c>
      <c r="V3772">
        <v>570672</v>
      </c>
    </row>
    <row r="3773" spans="19:22">
      <c r="S3773" t="str">
        <f>IF(ISNUMBER(SEARCH(ZAKL_DATA!$B$18,FU!$U3773)),U3773,"")</f>
        <v/>
      </c>
      <c r="T3773" t="str">
        <f t="array" ref="T3773">IFERROR(INDEX($S$3:$S$6255,SMALL(IF(ISNUMBER(SEARCH("",$S$3:$S$6255)),ROW($S$1:$S$6253),""),ROW(S3771))),"")</f>
        <v/>
      </c>
      <c r="U3773" t="s">
        <v>7028</v>
      </c>
      <c r="V3773">
        <v>570681</v>
      </c>
    </row>
    <row r="3774" spans="19:22">
      <c r="S3774" t="str">
        <f>IF(ISNUMBER(SEARCH(ZAKL_DATA!$B$18,FU!$U3774)),U3774,"")</f>
        <v/>
      </c>
      <c r="T3774" t="str">
        <f t="array" ref="T3774">IFERROR(INDEX($S$3:$S$6255,SMALL(IF(ISNUMBER(SEARCH("",$S$3:$S$6255)),ROW($S$1:$S$6253),""),ROW(S3772))),"")</f>
        <v/>
      </c>
      <c r="U3774" t="s">
        <v>7029</v>
      </c>
      <c r="V3774">
        <v>570702</v>
      </c>
    </row>
    <row r="3775" spans="19:22">
      <c r="S3775" t="str">
        <f>IF(ISNUMBER(SEARCH(ZAKL_DATA!$B$18,FU!$U3775)),U3775,"")</f>
        <v/>
      </c>
      <c r="T3775" t="str">
        <f t="array" ref="T3775">IFERROR(INDEX($S$3:$S$6255,SMALL(IF(ISNUMBER(SEARCH("",$S$3:$S$6255)),ROW($S$1:$S$6253),""),ROW(S3773))),"")</f>
        <v/>
      </c>
      <c r="U3775" t="s">
        <v>7029</v>
      </c>
      <c r="V3775">
        <v>570711</v>
      </c>
    </row>
    <row r="3776" spans="19:22">
      <c r="S3776" t="str">
        <f>IF(ISNUMBER(SEARCH(ZAKL_DATA!$B$18,FU!$U3776)),U3776,"")</f>
        <v/>
      </c>
      <c r="T3776" t="str">
        <f t="array" ref="T3776">IFERROR(INDEX($S$3:$S$6255,SMALL(IF(ISNUMBER(SEARCH("",$S$3:$S$6255)),ROW($S$1:$S$6253),""),ROW(S3774))),"")</f>
        <v/>
      </c>
      <c r="U3776" t="s">
        <v>7030</v>
      </c>
      <c r="V3776">
        <v>570729</v>
      </c>
    </row>
    <row r="3777" spans="19:22">
      <c r="S3777" t="str">
        <f>IF(ISNUMBER(SEARCH(ZAKL_DATA!$B$18,FU!$U3777)),U3777,"")</f>
        <v/>
      </c>
      <c r="T3777" t="str">
        <f t="array" ref="T3777">IFERROR(INDEX($S$3:$S$6255,SMALL(IF(ISNUMBER(SEARCH("",$S$3:$S$6255)),ROW($S$1:$S$6253),""),ROW(S3775))),"")</f>
        <v/>
      </c>
      <c r="U3777" t="s">
        <v>7031</v>
      </c>
      <c r="V3777">
        <v>570745</v>
      </c>
    </row>
    <row r="3778" spans="19:22">
      <c r="S3778" t="str">
        <f>IF(ISNUMBER(SEARCH(ZAKL_DATA!$B$18,FU!$U3778)),U3778,"")</f>
        <v/>
      </c>
      <c r="T3778" t="str">
        <f t="array" ref="T3778">IFERROR(INDEX($S$3:$S$6255,SMALL(IF(ISNUMBER(SEARCH("",$S$3:$S$6255)),ROW($S$1:$S$6253),""),ROW(S3776))),"")</f>
        <v/>
      </c>
      <c r="U3778" t="s">
        <v>7032</v>
      </c>
      <c r="V3778">
        <v>570753</v>
      </c>
    </row>
    <row r="3779" spans="19:22">
      <c r="S3779" t="str">
        <f>IF(ISNUMBER(SEARCH(ZAKL_DATA!$B$18,FU!$U3779)),U3779,"")</f>
        <v/>
      </c>
      <c r="T3779" t="str">
        <f t="array" ref="T3779">IFERROR(INDEX($S$3:$S$6255,SMALL(IF(ISNUMBER(SEARCH("",$S$3:$S$6255)),ROW($S$1:$S$6253),""),ROW(S3777))),"")</f>
        <v/>
      </c>
      <c r="U3779" t="s">
        <v>7033</v>
      </c>
      <c r="V3779">
        <v>570761</v>
      </c>
    </row>
    <row r="3780" spans="19:22">
      <c r="S3780" t="str">
        <f>IF(ISNUMBER(SEARCH(ZAKL_DATA!$B$18,FU!$U3780)),U3780,"")</f>
        <v/>
      </c>
      <c r="T3780" t="str">
        <f t="array" ref="T3780">IFERROR(INDEX($S$3:$S$6255,SMALL(IF(ISNUMBER(SEARCH("",$S$3:$S$6255)),ROW($S$1:$S$6253),""),ROW(S3778))),"")</f>
        <v/>
      </c>
      <c r="U3780" t="s">
        <v>7034</v>
      </c>
      <c r="V3780">
        <v>570770</v>
      </c>
    </row>
    <row r="3781" spans="19:22">
      <c r="S3781" t="str">
        <f>IF(ISNUMBER(SEARCH(ZAKL_DATA!$B$18,FU!$U3781)),U3781,"")</f>
        <v/>
      </c>
      <c r="T3781" t="str">
        <f t="array" ref="T3781">IFERROR(INDEX($S$3:$S$6255,SMALL(IF(ISNUMBER(SEARCH("",$S$3:$S$6255)),ROW($S$1:$S$6253),""),ROW(S3779))),"")</f>
        <v/>
      </c>
      <c r="U3781" t="s">
        <v>7035</v>
      </c>
      <c r="V3781">
        <v>570788</v>
      </c>
    </row>
    <row r="3782" spans="19:22">
      <c r="S3782" t="str">
        <f>IF(ISNUMBER(SEARCH(ZAKL_DATA!$B$18,FU!$U3782)),U3782,"")</f>
        <v/>
      </c>
      <c r="T3782" t="str">
        <f t="array" ref="T3782">IFERROR(INDEX($S$3:$S$6255,SMALL(IF(ISNUMBER(SEARCH("",$S$3:$S$6255)),ROW($S$1:$S$6253),""),ROW(S3780))),"")</f>
        <v/>
      </c>
      <c r="U3782" t="s">
        <v>7036</v>
      </c>
      <c r="V3782">
        <v>570796</v>
      </c>
    </row>
    <row r="3783" spans="19:22">
      <c r="S3783" t="str">
        <f>IF(ISNUMBER(SEARCH(ZAKL_DATA!$B$18,FU!$U3783)),U3783,"")</f>
        <v/>
      </c>
      <c r="T3783" t="str">
        <f t="array" ref="T3783">IFERROR(INDEX($S$3:$S$6255,SMALL(IF(ISNUMBER(SEARCH("",$S$3:$S$6255)),ROW($S$1:$S$6253),""),ROW(S3781))),"")</f>
        <v/>
      </c>
      <c r="U3783" t="s">
        <v>7037</v>
      </c>
      <c r="V3783">
        <v>570800</v>
      </c>
    </row>
    <row r="3784" spans="19:22">
      <c r="S3784" t="str">
        <f>IF(ISNUMBER(SEARCH(ZAKL_DATA!$B$18,FU!$U3784)),U3784,"")</f>
        <v/>
      </c>
      <c r="T3784" t="str">
        <f t="array" ref="T3784">IFERROR(INDEX($S$3:$S$6255,SMALL(IF(ISNUMBER(SEARCH("",$S$3:$S$6255)),ROW($S$1:$S$6253),""),ROW(S3782))),"")</f>
        <v/>
      </c>
      <c r="U3784" t="s">
        <v>7038</v>
      </c>
      <c r="V3784">
        <v>570818</v>
      </c>
    </row>
    <row r="3785" spans="19:22">
      <c r="S3785" t="str">
        <f>IF(ISNUMBER(SEARCH(ZAKL_DATA!$B$18,FU!$U3785)),U3785,"")</f>
        <v/>
      </c>
      <c r="T3785" t="str">
        <f t="array" ref="T3785">IFERROR(INDEX($S$3:$S$6255,SMALL(IF(ISNUMBER(SEARCH("",$S$3:$S$6255)),ROW($S$1:$S$6253),""),ROW(S3783))),"")</f>
        <v/>
      </c>
      <c r="U3785" t="s">
        <v>7039</v>
      </c>
      <c r="V3785">
        <v>570826</v>
      </c>
    </row>
    <row r="3786" spans="19:22">
      <c r="S3786" t="str">
        <f>IF(ISNUMBER(SEARCH(ZAKL_DATA!$B$18,FU!$U3786)),U3786,"")</f>
        <v/>
      </c>
      <c r="T3786" t="str">
        <f t="array" ref="T3786">IFERROR(INDEX($S$3:$S$6255,SMALL(IF(ISNUMBER(SEARCH("",$S$3:$S$6255)),ROW($S$1:$S$6253),""),ROW(S3784))),"")</f>
        <v/>
      </c>
      <c r="U3786" t="s">
        <v>7040</v>
      </c>
      <c r="V3786">
        <v>570834</v>
      </c>
    </row>
    <row r="3787" spans="19:22">
      <c r="S3787" t="str">
        <f>IF(ISNUMBER(SEARCH(ZAKL_DATA!$B$18,FU!$U3787)),U3787,"")</f>
        <v/>
      </c>
      <c r="T3787" t="str">
        <f t="array" ref="T3787">IFERROR(INDEX($S$3:$S$6255,SMALL(IF(ISNUMBER(SEARCH("",$S$3:$S$6255)),ROW($S$1:$S$6253),""),ROW(S3785))),"")</f>
        <v/>
      </c>
      <c r="U3787" t="s">
        <v>7041</v>
      </c>
      <c r="V3787">
        <v>570842</v>
      </c>
    </row>
    <row r="3788" spans="19:22">
      <c r="S3788" t="str">
        <f>IF(ISNUMBER(SEARCH(ZAKL_DATA!$B$18,FU!$U3788)),U3788,"")</f>
        <v/>
      </c>
      <c r="T3788" t="str">
        <f t="array" ref="T3788">IFERROR(INDEX($S$3:$S$6255,SMALL(IF(ISNUMBER(SEARCH("",$S$3:$S$6255)),ROW($S$1:$S$6253),""),ROW(S3786))),"")</f>
        <v/>
      </c>
      <c r="U3788" t="s">
        <v>7041</v>
      </c>
      <c r="V3788">
        <v>570851</v>
      </c>
    </row>
    <row r="3789" spans="19:22">
      <c r="S3789" t="str">
        <f>IF(ISNUMBER(SEARCH(ZAKL_DATA!$B$18,FU!$U3789)),U3789,"")</f>
        <v/>
      </c>
      <c r="T3789" t="str">
        <f t="array" ref="T3789">IFERROR(INDEX($S$3:$S$6255,SMALL(IF(ISNUMBER(SEARCH("",$S$3:$S$6255)),ROW($S$1:$S$6253),""),ROW(S3787))),"")</f>
        <v/>
      </c>
      <c r="U3789" t="s">
        <v>7041</v>
      </c>
      <c r="V3789">
        <v>570869</v>
      </c>
    </row>
    <row r="3790" spans="19:22">
      <c r="S3790" t="str">
        <f>IF(ISNUMBER(SEARCH(ZAKL_DATA!$B$18,FU!$U3790)),U3790,"")</f>
        <v/>
      </c>
      <c r="T3790" t="str">
        <f t="array" ref="T3790">IFERROR(INDEX($S$3:$S$6255,SMALL(IF(ISNUMBER(SEARCH("",$S$3:$S$6255)),ROW($S$1:$S$6253),""),ROW(S3788))),"")</f>
        <v/>
      </c>
      <c r="U3790" t="s">
        <v>7042</v>
      </c>
      <c r="V3790">
        <v>570877</v>
      </c>
    </row>
    <row r="3791" spans="19:22">
      <c r="S3791" t="str">
        <f>IF(ISNUMBER(SEARCH(ZAKL_DATA!$B$18,FU!$U3791)),U3791,"")</f>
        <v/>
      </c>
      <c r="T3791" t="str">
        <f t="array" ref="T3791">IFERROR(INDEX($S$3:$S$6255,SMALL(IF(ISNUMBER(SEARCH("",$S$3:$S$6255)),ROW($S$1:$S$6253),""),ROW(S3789))),"")</f>
        <v/>
      </c>
      <c r="U3791" t="s">
        <v>7043</v>
      </c>
      <c r="V3791">
        <v>570885</v>
      </c>
    </row>
    <row r="3792" spans="19:22">
      <c r="S3792" t="str">
        <f>IF(ISNUMBER(SEARCH(ZAKL_DATA!$B$18,FU!$U3792)),U3792,"")</f>
        <v/>
      </c>
      <c r="T3792" t="str">
        <f t="array" ref="T3792">IFERROR(INDEX($S$3:$S$6255,SMALL(IF(ISNUMBER(SEARCH("",$S$3:$S$6255)),ROW($S$1:$S$6253),""),ROW(S3790))),"")</f>
        <v/>
      </c>
      <c r="U3792" t="s">
        <v>7043</v>
      </c>
      <c r="V3792">
        <v>570893</v>
      </c>
    </row>
    <row r="3793" spans="19:22">
      <c r="S3793" t="str">
        <f>IF(ISNUMBER(SEARCH(ZAKL_DATA!$B$18,FU!$U3793)),U3793,"")</f>
        <v/>
      </c>
      <c r="T3793" t="str">
        <f t="array" ref="T3793">IFERROR(INDEX($S$3:$S$6255,SMALL(IF(ISNUMBER(SEARCH("",$S$3:$S$6255)),ROW($S$1:$S$6253),""),ROW(S3791))),"")</f>
        <v/>
      </c>
      <c r="U3793" t="s">
        <v>7043</v>
      </c>
      <c r="V3793">
        <v>570907</v>
      </c>
    </row>
    <row r="3794" spans="19:22">
      <c r="S3794" t="str">
        <f>IF(ISNUMBER(SEARCH(ZAKL_DATA!$B$18,FU!$U3794)),U3794,"")</f>
        <v/>
      </c>
      <c r="T3794" t="str">
        <f t="array" ref="T3794">IFERROR(INDEX($S$3:$S$6255,SMALL(IF(ISNUMBER(SEARCH("",$S$3:$S$6255)),ROW($S$1:$S$6253),""),ROW(S3792))),"")</f>
        <v/>
      </c>
      <c r="U3794" t="s">
        <v>7043</v>
      </c>
      <c r="V3794">
        <v>570915</v>
      </c>
    </row>
    <row r="3795" spans="19:22">
      <c r="S3795" t="str">
        <f>IF(ISNUMBER(SEARCH(ZAKL_DATA!$B$18,FU!$U3795)),U3795,"")</f>
        <v/>
      </c>
      <c r="T3795" t="str">
        <f t="array" ref="T3795">IFERROR(INDEX($S$3:$S$6255,SMALL(IF(ISNUMBER(SEARCH("",$S$3:$S$6255)),ROW($S$1:$S$6253),""),ROW(S3793))),"")</f>
        <v/>
      </c>
      <c r="U3795" t="s">
        <v>7043</v>
      </c>
      <c r="V3795">
        <v>570923</v>
      </c>
    </row>
    <row r="3796" spans="19:22">
      <c r="S3796" t="str">
        <f>IF(ISNUMBER(SEARCH(ZAKL_DATA!$B$18,FU!$U3796)),U3796,"")</f>
        <v/>
      </c>
      <c r="T3796" t="str">
        <f t="array" ref="T3796">IFERROR(INDEX($S$3:$S$6255,SMALL(IF(ISNUMBER(SEARCH("",$S$3:$S$6255)),ROW($S$1:$S$6253),""),ROW(S3794))),"")</f>
        <v/>
      </c>
      <c r="U3796" t="s">
        <v>7043</v>
      </c>
      <c r="V3796">
        <v>570931</v>
      </c>
    </row>
    <row r="3797" spans="19:22">
      <c r="S3797" t="str">
        <f>IF(ISNUMBER(SEARCH(ZAKL_DATA!$B$18,FU!$U3797)),U3797,"")</f>
        <v/>
      </c>
      <c r="T3797" t="str">
        <f t="array" ref="T3797">IFERROR(INDEX($S$3:$S$6255,SMALL(IF(ISNUMBER(SEARCH("",$S$3:$S$6255)),ROW($S$1:$S$6253),""),ROW(S3795))),"")</f>
        <v/>
      </c>
      <c r="U3797" t="s">
        <v>7043</v>
      </c>
      <c r="V3797">
        <v>570940</v>
      </c>
    </row>
    <row r="3798" spans="19:22">
      <c r="S3798" t="str">
        <f>IF(ISNUMBER(SEARCH(ZAKL_DATA!$B$18,FU!$U3798)),U3798,"")</f>
        <v/>
      </c>
      <c r="T3798" t="str">
        <f t="array" ref="T3798">IFERROR(INDEX($S$3:$S$6255,SMALL(IF(ISNUMBER(SEARCH("",$S$3:$S$6255)),ROW($S$1:$S$6253),""),ROW(S3796))),"")</f>
        <v/>
      </c>
      <c r="U3798" t="s">
        <v>7043</v>
      </c>
      <c r="V3798">
        <v>570958</v>
      </c>
    </row>
    <row r="3799" spans="19:22">
      <c r="S3799" t="str">
        <f>IF(ISNUMBER(SEARCH(ZAKL_DATA!$B$18,FU!$U3799)),U3799,"")</f>
        <v/>
      </c>
      <c r="T3799" t="str">
        <f t="array" ref="T3799">IFERROR(INDEX($S$3:$S$6255,SMALL(IF(ISNUMBER(SEARCH("",$S$3:$S$6255)),ROW($S$1:$S$6253),""),ROW(S3797))),"")</f>
        <v/>
      </c>
      <c r="U3799" t="s">
        <v>7043</v>
      </c>
      <c r="V3799">
        <v>570966</v>
      </c>
    </row>
    <row r="3800" spans="19:22">
      <c r="S3800" t="str">
        <f>IF(ISNUMBER(SEARCH(ZAKL_DATA!$B$18,FU!$U3800)),U3800,"")</f>
        <v/>
      </c>
      <c r="T3800" t="str">
        <f t="array" ref="T3800">IFERROR(INDEX($S$3:$S$6255,SMALL(IF(ISNUMBER(SEARCH("",$S$3:$S$6255)),ROW($S$1:$S$6253),""),ROW(S3798))),"")</f>
        <v/>
      </c>
      <c r="U3800" t="s">
        <v>7044</v>
      </c>
      <c r="V3800">
        <v>570974</v>
      </c>
    </row>
    <row r="3801" spans="19:22">
      <c r="S3801" t="str">
        <f>IF(ISNUMBER(SEARCH(ZAKL_DATA!$B$18,FU!$U3801)),U3801,"")</f>
        <v/>
      </c>
      <c r="T3801" t="str">
        <f t="array" ref="T3801">IFERROR(INDEX($S$3:$S$6255,SMALL(IF(ISNUMBER(SEARCH("",$S$3:$S$6255)),ROW($S$1:$S$6253),""),ROW(S3799))),"")</f>
        <v/>
      </c>
      <c r="U3801" t="s">
        <v>7045</v>
      </c>
      <c r="V3801">
        <v>570982</v>
      </c>
    </row>
    <row r="3802" spans="19:22">
      <c r="S3802" t="str">
        <f>IF(ISNUMBER(SEARCH(ZAKL_DATA!$B$18,FU!$U3802)),U3802,"")</f>
        <v/>
      </c>
      <c r="T3802" t="str">
        <f t="array" ref="T3802">IFERROR(INDEX($S$3:$S$6255,SMALL(IF(ISNUMBER(SEARCH("",$S$3:$S$6255)),ROW($S$1:$S$6253),""),ROW(S3800))),"")</f>
        <v/>
      </c>
      <c r="U3802" t="s">
        <v>7046</v>
      </c>
      <c r="V3802">
        <v>570991</v>
      </c>
    </row>
    <row r="3803" spans="19:22">
      <c r="S3803" t="str">
        <f>IF(ISNUMBER(SEARCH(ZAKL_DATA!$B$18,FU!$U3803)),U3803,"")</f>
        <v/>
      </c>
      <c r="T3803" t="str">
        <f t="array" ref="T3803">IFERROR(INDEX($S$3:$S$6255,SMALL(IF(ISNUMBER(SEARCH("",$S$3:$S$6255)),ROW($S$1:$S$6253),""),ROW(S3801))),"")</f>
        <v/>
      </c>
      <c r="U3803" t="s">
        <v>7047</v>
      </c>
      <c r="V3803">
        <v>571008</v>
      </c>
    </row>
    <row r="3804" spans="19:22">
      <c r="S3804" t="str">
        <f>IF(ISNUMBER(SEARCH(ZAKL_DATA!$B$18,FU!$U3804)),U3804,"")</f>
        <v/>
      </c>
      <c r="T3804" t="str">
        <f t="array" ref="T3804">IFERROR(INDEX($S$3:$S$6255,SMALL(IF(ISNUMBER(SEARCH("",$S$3:$S$6255)),ROW($S$1:$S$6253),""),ROW(S3802))),"")</f>
        <v/>
      </c>
      <c r="U3804" t="s">
        <v>7048</v>
      </c>
      <c r="V3804">
        <v>571016</v>
      </c>
    </row>
    <row r="3805" spans="19:22">
      <c r="S3805" t="str">
        <f>IF(ISNUMBER(SEARCH(ZAKL_DATA!$B$18,FU!$U3805)),U3805,"")</f>
        <v/>
      </c>
      <c r="T3805" t="str">
        <f t="array" ref="T3805">IFERROR(INDEX($S$3:$S$6255,SMALL(IF(ISNUMBER(SEARCH("",$S$3:$S$6255)),ROW($S$1:$S$6253),""),ROW(S3803))),"")</f>
        <v/>
      </c>
      <c r="U3805" t="s">
        <v>7049</v>
      </c>
      <c r="V3805">
        <v>571024</v>
      </c>
    </row>
    <row r="3806" spans="19:22">
      <c r="S3806" t="str">
        <f>IF(ISNUMBER(SEARCH(ZAKL_DATA!$B$18,FU!$U3806)),U3806,"")</f>
        <v/>
      </c>
      <c r="T3806" t="str">
        <f t="array" ref="T3806">IFERROR(INDEX($S$3:$S$6255,SMALL(IF(ISNUMBER(SEARCH("",$S$3:$S$6255)),ROW($S$1:$S$6253),""),ROW(S3804))),"")</f>
        <v/>
      </c>
      <c r="U3806" t="s">
        <v>7050</v>
      </c>
      <c r="V3806">
        <v>571032</v>
      </c>
    </row>
    <row r="3807" spans="19:22">
      <c r="S3807" t="str">
        <f>IF(ISNUMBER(SEARCH(ZAKL_DATA!$B$18,FU!$U3807)),U3807,"")</f>
        <v/>
      </c>
      <c r="T3807" t="str">
        <f t="array" ref="T3807">IFERROR(INDEX($S$3:$S$6255,SMALL(IF(ISNUMBER(SEARCH("",$S$3:$S$6255)),ROW($S$1:$S$6253),""),ROW(S3805))),"")</f>
        <v/>
      </c>
      <c r="U3807" t="s">
        <v>7051</v>
      </c>
      <c r="V3807">
        <v>571041</v>
      </c>
    </row>
    <row r="3808" spans="19:22">
      <c r="S3808" t="str">
        <f>IF(ISNUMBER(SEARCH(ZAKL_DATA!$B$18,FU!$U3808)),U3808,"")</f>
        <v/>
      </c>
      <c r="T3808" t="str">
        <f t="array" ref="T3808">IFERROR(INDEX($S$3:$S$6255,SMALL(IF(ISNUMBER(SEARCH("",$S$3:$S$6255)),ROW($S$1:$S$6253),""),ROW(S3806))),"")</f>
        <v/>
      </c>
      <c r="U3808" t="s">
        <v>7051</v>
      </c>
      <c r="V3808">
        <v>571059</v>
      </c>
    </row>
    <row r="3809" spans="19:22">
      <c r="S3809" t="str">
        <f>IF(ISNUMBER(SEARCH(ZAKL_DATA!$B$18,FU!$U3809)),U3809,"")</f>
        <v/>
      </c>
      <c r="T3809" t="str">
        <f t="array" ref="T3809">IFERROR(INDEX($S$3:$S$6255,SMALL(IF(ISNUMBER(SEARCH("",$S$3:$S$6255)),ROW($S$1:$S$6253),""),ROW(S3807))),"")</f>
        <v/>
      </c>
      <c r="U3809" t="s">
        <v>7052</v>
      </c>
      <c r="V3809">
        <v>571067</v>
      </c>
    </row>
    <row r="3810" spans="19:22">
      <c r="S3810" t="str">
        <f>IF(ISNUMBER(SEARCH(ZAKL_DATA!$B$18,FU!$U3810)),U3810,"")</f>
        <v/>
      </c>
      <c r="T3810" t="str">
        <f t="array" ref="T3810">IFERROR(INDEX($S$3:$S$6255,SMALL(IF(ISNUMBER(SEARCH("",$S$3:$S$6255)),ROW($S$1:$S$6253),""),ROW(S3808))),"")</f>
        <v/>
      </c>
      <c r="U3810" t="s">
        <v>7052</v>
      </c>
      <c r="V3810">
        <v>571075</v>
      </c>
    </row>
    <row r="3811" spans="19:22">
      <c r="S3811" t="str">
        <f>IF(ISNUMBER(SEARCH(ZAKL_DATA!$B$18,FU!$U3811)),U3811,"")</f>
        <v/>
      </c>
      <c r="T3811" t="str">
        <f t="array" ref="T3811">IFERROR(INDEX($S$3:$S$6255,SMALL(IF(ISNUMBER(SEARCH("",$S$3:$S$6255)),ROW($S$1:$S$6253),""),ROW(S3809))),"")</f>
        <v/>
      </c>
      <c r="U3811" t="s">
        <v>7053</v>
      </c>
      <c r="V3811">
        <v>571083</v>
      </c>
    </row>
    <row r="3812" spans="19:22">
      <c r="S3812" t="str">
        <f>IF(ISNUMBER(SEARCH(ZAKL_DATA!$B$18,FU!$U3812)),U3812,"")</f>
        <v/>
      </c>
      <c r="T3812" t="str">
        <f t="array" ref="T3812">IFERROR(INDEX($S$3:$S$6255,SMALL(IF(ISNUMBER(SEARCH("",$S$3:$S$6255)),ROW($S$1:$S$6253),""),ROW(S3810))),"")</f>
        <v/>
      </c>
      <c r="U3812" t="s">
        <v>7054</v>
      </c>
      <c r="V3812">
        <v>571091</v>
      </c>
    </row>
    <row r="3813" spans="19:22">
      <c r="S3813" t="str">
        <f>IF(ISNUMBER(SEARCH(ZAKL_DATA!$B$18,FU!$U3813)),U3813,"")</f>
        <v/>
      </c>
      <c r="T3813" t="str">
        <f t="array" ref="T3813">IFERROR(INDEX($S$3:$S$6255,SMALL(IF(ISNUMBER(SEARCH("",$S$3:$S$6255)),ROW($S$1:$S$6253),""),ROW(S3811))),"")</f>
        <v/>
      </c>
      <c r="U3813" t="s">
        <v>7055</v>
      </c>
      <c r="V3813">
        <v>571105</v>
      </c>
    </row>
    <row r="3814" spans="19:22">
      <c r="S3814" t="str">
        <f>IF(ISNUMBER(SEARCH(ZAKL_DATA!$B$18,FU!$U3814)),U3814,"")</f>
        <v/>
      </c>
      <c r="T3814" t="str">
        <f t="array" ref="T3814">IFERROR(INDEX($S$3:$S$6255,SMALL(IF(ISNUMBER(SEARCH("",$S$3:$S$6255)),ROW($S$1:$S$6253),""),ROW(S3812))),"")</f>
        <v/>
      </c>
      <c r="U3814" t="s">
        <v>7056</v>
      </c>
      <c r="V3814">
        <v>571113</v>
      </c>
    </row>
    <row r="3815" spans="19:22">
      <c r="S3815" t="str">
        <f>IF(ISNUMBER(SEARCH(ZAKL_DATA!$B$18,FU!$U3815)),U3815,"")</f>
        <v/>
      </c>
      <c r="T3815" t="str">
        <f t="array" ref="T3815">IFERROR(INDEX($S$3:$S$6255,SMALL(IF(ISNUMBER(SEARCH("",$S$3:$S$6255)),ROW($S$1:$S$6253),""),ROW(S3813))),"")</f>
        <v/>
      </c>
      <c r="U3815" t="s">
        <v>7057</v>
      </c>
      <c r="V3815">
        <v>571121</v>
      </c>
    </row>
    <row r="3816" spans="19:22">
      <c r="S3816" t="str">
        <f>IF(ISNUMBER(SEARCH(ZAKL_DATA!$B$18,FU!$U3816)),U3816,"")</f>
        <v/>
      </c>
      <c r="T3816" t="str">
        <f t="array" ref="T3816">IFERROR(INDEX($S$3:$S$6255,SMALL(IF(ISNUMBER(SEARCH("",$S$3:$S$6255)),ROW($S$1:$S$6253),""),ROW(S3814))),"")</f>
        <v/>
      </c>
      <c r="U3816" t="s">
        <v>7058</v>
      </c>
      <c r="V3816">
        <v>571130</v>
      </c>
    </row>
    <row r="3817" spans="19:22">
      <c r="S3817" t="str">
        <f>IF(ISNUMBER(SEARCH(ZAKL_DATA!$B$18,FU!$U3817)),U3817,"")</f>
        <v/>
      </c>
      <c r="T3817" t="str">
        <f t="array" ref="T3817">IFERROR(INDEX($S$3:$S$6255,SMALL(IF(ISNUMBER(SEARCH("",$S$3:$S$6255)),ROW($S$1:$S$6253),""),ROW(S3815))),"")</f>
        <v/>
      </c>
      <c r="U3817" t="s">
        <v>7059</v>
      </c>
      <c r="V3817">
        <v>571148</v>
      </c>
    </row>
    <row r="3818" spans="19:22">
      <c r="S3818" t="str">
        <f>IF(ISNUMBER(SEARCH(ZAKL_DATA!$B$18,FU!$U3818)),U3818,"")</f>
        <v/>
      </c>
      <c r="T3818" t="str">
        <f t="array" ref="T3818">IFERROR(INDEX($S$3:$S$6255,SMALL(IF(ISNUMBER(SEARCH("",$S$3:$S$6255)),ROW($S$1:$S$6253),""),ROW(S3816))),"")</f>
        <v/>
      </c>
      <c r="U3818" t="s">
        <v>7059</v>
      </c>
      <c r="V3818">
        <v>571156</v>
      </c>
    </row>
    <row r="3819" spans="19:22">
      <c r="S3819" t="str">
        <f>IF(ISNUMBER(SEARCH(ZAKL_DATA!$B$18,FU!$U3819)),U3819,"")</f>
        <v/>
      </c>
      <c r="T3819" t="str">
        <f t="array" ref="T3819">IFERROR(INDEX($S$3:$S$6255,SMALL(IF(ISNUMBER(SEARCH("",$S$3:$S$6255)),ROW($S$1:$S$6253),""),ROW(S3817))),"")</f>
        <v/>
      </c>
      <c r="U3819" t="s">
        <v>7059</v>
      </c>
      <c r="V3819">
        <v>571164</v>
      </c>
    </row>
    <row r="3820" spans="19:22">
      <c r="S3820" t="str">
        <f>IF(ISNUMBER(SEARCH(ZAKL_DATA!$B$18,FU!$U3820)),U3820,"")</f>
        <v/>
      </c>
      <c r="T3820" t="str">
        <f t="array" ref="T3820">IFERROR(INDEX($S$3:$S$6255,SMALL(IF(ISNUMBER(SEARCH("",$S$3:$S$6255)),ROW($S$1:$S$6253),""),ROW(S3818))),"")</f>
        <v/>
      </c>
      <c r="U3820" t="s">
        <v>7060</v>
      </c>
      <c r="V3820">
        <v>571172</v>
      </c>
    </row>
    <row r="3821" spans="19:22">
      <c r="S3821" t="str">
        <f>IF(ISNUMBER(SEARCH(ZAKL_DATA!$B$18,FU!$U3821)),U3821,"")</f>
        <v/>
      </c>
      <c r="T3821" t="str">
        <f t="array" ref="T3821">IFERROR(INDEX($S$3:$S$6255,SMALL(IF(ISNUMBER(SEARCH("",$S$3:$S$6255)),ROW($S$1:$S$6253),""),ROW(S3819))),"")</f>
        <v/>
      </c>
      <c r="U3821" t="s">
        <v>7060</v>
      </c>
      <c r="V3821">
        <v>571181</v>
      </c>
    </row>
    <row r="3822" spans="19:22">
      <c r="S3822" t="str">
        <f>IF(ISNUMBER(SEARCH(ZAKL_DATA!$B$18,FU!$U3822)),U3822,"")</f>
        <v/>
      </c>
      <c r="T3822" t="str">
        <f t="array" ref="T3822">IFERROR(INDEX($S$3:$S$6255,SMALL(IF(ISNUMBER(SEARCH("",$S$3:$S$6255)),ROW($S$1:$S$6253),""),ROW(S3820))),"")</f>
        <v/>
      </c>
      <c r="U3822" t="s">
        <v>7061</v>
      </c>
      <c r="V3822">
        <v>571199</v>
      </c>
    </row>
    <row r="3823" spans="19:22">
      <c r="S3823" t="str">
        <f>IF(ISNUMBER(SEARCH(ZAKL_DATA!$B$18,FU!$U3823)),U3823,"")</f>
        <v/>
      </c>
      <c r="T3823" t="str">
        <f t="array" ref="T3823">IFERROR(INDEX($S$3:$S$6255,SMALL(IF(ISNUMBER(SEARCH("",$S$3:$S$6255)),ROW($S$1:$S$6253),""),ROW(S3821))),"")</f>
        <v/>
      </c>
      <c r="U3823" t="s">
        <v>7061</v>
      </c>
      <c r="V3823">
        <v>571202</v>
      </c>
    </row>
    <row r="3824" spans="19:22">
      <c r="S3824" t="str">
        <f>IF(ISNUMBER(SEARCH(ZAKL_DATA!$B$18,FU!$U3824)),U3824,"")</f>
        <v/>
      </c>
      <c r="T3824" t="str">
        <f t="array" ref="T3824">IFERROR(INDEX($S$3:$S$6255,SMALL(IF(ISNUMBER(SEARCH("",$S$3:$S$6255)),ROW($S$1:$S$6253),""),ROW(S3822))),"")</f>
        <v/>
      </c>
      <c r="U3824" t="s">
        <v>7061</v>
      </c>
      <c r="V3824">
        <v>571211</v>
      </c>
    </row>
    <row r="3825" spans="19:22">
      <c r="S3825" t="str">
        <f>IF(ISNUMBER(SEARCH(ZAKL_DATA!$B$18,FU!$U3825)),U3825,"")</f>
        <v/>
      </c>
      <c r="T3825" t="str">
        <f t="array" ref="T3825">IFERROR(INDEX($S$3:$S$6255,SMALL(IF(ISNUMBER(SEARCH("",$S$3:$S$6255)),ROW($S$1:$S$6253),""),ROW(S3823))),"")</f>
        <v/>
      </c>
      <c r="U3825" t="s">
        <v>7062</v>
      </c>
      <c r="V3825">
        <v>571229</v>
      </c>
    </row>
    <row r="3826" spans="19:22">
      <c r="S3826" t="str">
        <f>IF(ISNUMBER(SEARCH(ZAKL_DATA!$B$18,FU!$U3826)),U3826,"")</f>
        <v/>
      </c>
      <c r="T3826" t="str">
        <f t="array" ref="T3826">IFERROR(INDEX($S$3:$S$6255,SMALL(IF(ISNUMBER(SEARCH("",$S$3:$S$6255)),ROW($S$1:$S$6253),""),ROW(S3824))),"")</f>
        <v/>
      </c>
      <c r="U3826" t="s">
        <v>7062</v>
      </c>
      <c r="V3826">
        <v>571237</v>
      </c>
    </row>
    <row r="3827" spans="19:22">
      <c r="S3827" t="str">
        <f>IF(ISNUMBER(SEARCH(ZAKL_DATA!$B$18,FU!$U3827)),U3827,"")</f>
        <v/>
      </c>
      <c r="T3827" t="str">
        <f t="array" ref="T3827">IFERROR(INDEX($S$3:$S$6255,SMALL(IF(ISNUMBER(SEARCH("",$S$3:$S$6255)),ROW($S$1:$S$6253),""),ROW(S3825))),"")</f>
        <v/>
      </c>
      <c r="U3827" t="s">
        <v>7063</v>
      </c>
      <c r="V3827">
        <v>571245</v>
      </c>
    </row>
    <row r="3828" spans="19:22">
      <c r="S3828" t="str">
        <f>IF(ISNUMBER(SEARCH(ZAKL_DATA!$B$18,FU!$U3828)),U3828,"")</f>
        <v/>
      </c>
      <c r="T3828" t="str">
        <f t="array" ref="T3828">IFERROR(INDEX($S$3:$S$6255,SMALL(IF(ISNUMBER(SEARCH("",$S$3:$S$6255)),ROW($S$1:$S$6253),""),ROW(S3826))),"")</f>
        <v/>
      </c>
      <c r="U3828" t="s">
        <v>7064</v>
      </c>
      <c r="V3828">
        <v>571253</v>
      </c>
    </row>
    <row r="3829" spans="19:22">
      <c r="S3829" t="str">
        <f>IF(ISNUMBER(SEARCH(ZAKL_DATA!$B$18,FU!$U3829)),U3829,"")</f>
        <v/>
      </c>
      <c r="T3829" t="str">
        <f t="array" ref="T3829">IFERROR(INDEX($S$3:$S$6255,SMALL(IF(ISNUMBER(SEARCH("",$S$3:$S$6255)),ROW($S$1:$S$6253),""),ROW(S3827))),"")</f>
        <v/>
      </c>
      <c r="U3829" t="s">
        <v>7065</v>
      </c>
      <c r="V3829">
        <v>571261</v>
      </c>
    </row>
    <row r="3830" spans="19:22">
      <c r="S3830" t="str">
        <f>IF(ISNUMBER(SEARCH(ZAKL_DATA!$B$18,FU!$U3830)),U3830,"")</f>
        <v/>
      </c>
      <c r="T3830" t="str">
        <f t="array" ref="T3830">IFERROR(INDEX($S$3:$S$6255,SMALL(IF(ISNUMBER(SEARCH("",$S$3:$S$6255)),ROW($S$1:$S$6253),""),ROW(S3828))),"")</f>
        <v/>
      </c>
      <c r="U3830" t="s">
        <v>7065</v>
      </c>
      <c r="V3830">
        <v>571270</v>
      </c>
    </row>
    <row r="3831" spans="19:22">
      <c r="S3831" t="str">
        <f>IF(ISNUMBER(SEARCH(ZAKL_DATA!$B$18,FU!$U3831)),U3831,"")</f>
        <v/>
      </c>
      <c r="T3831" t="str">
        <f t="array" ref="T3831">IFERROR(INDEX($S$3:$S$6255,SMALL(IF(ISNUMBER(SEARCH("",$S$3:$S$6255)),ROW($S$1:$S$6253),""),ROW(S3829))),"")</f>
        <v/>
      </c>
      <c r="U3831" t="s">
        <v>7066</v>
      </c>
      <c r="V3831">
        <v>571288</v>
      </c>
    </row>
    <row r="3832" spans="19:22">
      <c r="S3832" t="str">
        <f>IF(ISNUMBER(SEARCH(ZAKL_DATA!$B$18,FU!$U3832)),U3832,"")</f>
        <v/>
      </c>
      <c r="T3832" t="str">
        <f t="array" ref="T3832">IFERROR(INDEX($S$3:$S$6255,SMALL(IF(ISNUMBER(SEARCH("",$S$3:$S$6255)),ROW($S$1:$S$6253),""),ROW(S3830))),"")</f>
        <v/>
      </c>
      <c r="U3832" t="s">
        <v>7067</v>
      </c>
      <c r="V3832">
        <v>571296</v>
      </c>
    </row>
    <row r="3833" spans="19:22">
      <c r="S3833" t="str">
        <f>IF(ISNUMBER(SEARCH(ZAKL_DATA!$B$18,FU!$U3833)),U3833,"")</f>
        <v/>
      </c>
      <c r="T3833" t="str">
        <f t="array" ref="T3833">IFERROR(INDEX($S$3:$S$6255,SMALL(IF(ISNUMBER(SEARCH("",$S$3:$S$6255)),ROW($S$1:$S$6253),""),ROW(S3831))),"")</f>
        <v/>
      </c>
      <c r="U3833" t="s">
        <v>7068</v>
      </c>
      <c r="V3833">
        <v>571300</v>
      </c>
    </row>
    <row r="3834" spans="19:22">
      <c r="S3834" t="str">
        <f>IF(ISNUMBER(SEARCH(ZAKL_DATA!$B$18,FU!$U3834)),U3834,"")</f>
        <v/>
      </c>
      <c r="T3834" t="str">
        <f t="array" ref="T3834">IFERROR(INDEX($S$3:$S$6255,SMALL(IF(ISNUMBER(SEARCH("",$S$3:$S$6255)),ROW($S$1:$S$6253),""),ROW(S3832))),"")</f>
        <v/>
      </c>
      <c r="U3834" t="s">
        <v>7069</v>
      </c>
      <c r="V3834">
        <v>571318</v>
      </c>
    </row>
    <row r="3835" spans="19:22">
      <c r="S3835" t="str">
        <f>IF(ISNUMBER(SEARCH(ZAKL_DATA!$B$18,FU!$U3835)),U3835,"")</f>
        <v/>
      </c>
      <c r="T3835" t="str">
        <f t="array" ref="T3835">IFERROR(INDEX($S$3:$S$6255,SMALL(IF(ISNUMBER(SEARCH("",$S$3:$S$6255)),ROW($S$1:$S$6253),""),ROW(S3833))),"")</f>
        <v/>
      </c>
      <c r="U3835" t="s">
        <v>7070</v>
      </c>
      <c r="V3835">
        <v>571326</v>
      </c>
    </row>
    <row r="3836" spans="19:22">
      <c r="S3836" t="str">
        <f>IF(ISNUMBER(SEARCH(ZAKL_DATA!$B$18,FU!$U3836)),U3836,"")</f>
        <v/>
      </c>
      <c r="T3836" t="str">
        <f t="array" ref="T3836">IFERROR(INDEX($S$3:$S$6255,SMALL(IF(ISNUMBER(SEARCH("",$S$3:$S$6255)),ROW($S$1:$S$6253),""),ROW(S3834))),"")</f>
        <v/>
      </c>
      <c r="U3836" t="s">
        <v>7071</v>
      </c>
      <c r="V3836">
        <v>571334</v>
      </c>
    </row>
    <row r="3837" spans="19:22">
      <c r="S3837" t="str">
        <f>IF(ISNUMBER(SEARCH(ZAKL_DATA!$B$18,FU!$U3837)),U3837,"")</f>
        <v/>
      </c>
      <c r="T3837" t="str">
        <f t="array" ref="T3837">IFERROR(INDEX($S$3:$S$6255,SMALL(IF(ISNUMBER(SEARCH("",$S$3:$S$6255)),ROW($S$1:$S$6253),""),ROW(S3835))),"")</f>
        <v/>
      </c>
      <c r="U3837" t="s">
        <v>7071</v>
      </c>
      <c r="V3837">
        <v>571342</v>
      </c>
    </row>
    <row r="3838" spans="19:22">
      <c r="S3838" t="str">
        <f>IF(ISNUMBER(SEARCH(ZAKL_DATA!$B$18,FU!$U3838)),U3838,"")</f>
        <v/>
      </c>
      <c r="T3838" t="str">
        <f t="array" ref="T3838">IFERROR(INDEX($S$3:$S$6255,SMALL(IF(ISNUMBER(SEARCH("",$S$3:$S$6255)),ROW($S$1:$S$6253),""),ROW(S3836))),"")</f>
        <v/>
      </c>
      <c r="U3838" t="s">
        <v>7072</v>
      </c>
      <c r="V3838">
        <v>571351</v>
      </c>
    </row>
    <row r="3839" spans="19:22">
      <c r="S3839" t="str">
        <f>IF(ISNUMBER(SEARCH(ZAKL_DATA!$B$18,FU!$U3839)),U3839,"")</f>
        <v/>
      </c>
      <c r="T3839" t="str">
        <f t="array" ref="T3839">IFERROR(INDEX($S$3:$S$6255,SMALL(IF(ISNUMBER(SEARCH("",$S$3:$S$6255)),ROW($S$1:$S$6253),""),ROW(S3837))),"")</f>
        <v/>
      </c>
      <c r="U3839" t="s">
        <v>7073</v>
      </c>
      <c r="V3839">
        <v>571377</v>
      </c>
    </row>
    <row r="3840" spans="19:22">
      <c r="S3840" t="str">
        <f>IF(ISNUMBER(SEARCH(ZAKL_DATA!$B$18,FU!$U3840)),U3840,"")</f>
        <v/>
      </c>
      <c r="T3840" t="str">
        <f t="array" ref="T3840">IFERROR(INDEX($S$3:$S$6255,SMALL(IF(ISNUMBER(SEARCH("",$S$3:$S$6255)),ROW($S$1:$S$6253),""),ROW(S3838))),"")</f>
        <v/>
      </c>
      <c r="U3840" t="s">
        <v>7074</v>
      </c>
      <c r="V3840">
        <v>571385</v>
      </c>
    </row>
    <row r="3841" spans="19:22">
      <c r="S3841" t="str">
        <f>IF(ISNUMBER(SEARCH(ZAKL_DATA!$B$18,FU!$U3841)),U3841,"")</f>
        <v/>
      </c>
      <c r="T3841" t="str">
        <f t="array" ref="T3841">IFERROR(INDEX($S$3:$S$6255,SMALL(IF(ISNUMBER(SEARCH("",$S$3:$S$6255)),ROW($S$1:$S$6253),""),ROW(S3839))),"")</f>
        <v/>
      </c>
      <c r="U3841" t="s">
        <v>7075</v>
      </c>
      <c r="V3841">
        <v>571393</v>
      </c>
    </row>
    <row r="3842" spans="19:22">
      <c r="S3842" t="str">
        <f>IF(ISNUMBER(SEARCH(ZAKL_DATA!$B$18,FU!$U3842)),U3842,"")</f>
        <v/>
      </c>
      <c r="T3842" t="str">
        <f t="array" ref="T3842">IFERROR(INDEX($S$3:$S$6255,SMALL(IF(ISNUMBER(SEARCH("",$S$3:$S$6255)),ROW($S$1:$S$6253),""),ROW(S3840))),"")</f>
        <v/>
      </c>
      <c r="U3842" t="s">
        <v>7076</v>
      </c>
      <c r="V3842">
        <v>571407</v>
      </c>
    </row>
    <row r="3843" spans="19:22">
      <c r="S3843" t="str">
        <f>IF(ISNUMBER(SEARCH(ZAKL_DATA!$B$18,FU!$U3843)),U3843,"")</f>
        <v/>
      </c>
      <c r="T3843" t="str">
        <f t="array" ref="T3843">IFERROR(INDEX($S$3:$S$6255,SMALL(IF(ISNUMBER(SEARCH("",$S$3:$S$6255)),ROW($S$1:$S$6253),""),ROW(S3841))),"")</f>
        <v/>
      </c>
      <c r="U3843" t="s">
        <v>7077</v>
      </c>
      <c r="V3843">
        <v>571415</v>
      </c>
    </row>
    <row r="3844" spans="19:22">
      <c r="S3844" t="str">
        <f>IF(ISNUMBER(SEARCH(ZAKL_DATA!$B$18,FU!$U3844)),U3844,"")</f>
        <v/>
      </c>
      <c r="T3844" t="str">
        <f t="array" ref="T3844">IFERROR(INDEX($S$3:$S$6255,SMALL(IF(ISNUMBER(SEARCH("",$S$3:$S$6255)),ROW($S$1:$S$6253),""),ROW(S3842))),"")</f>
        <v/>
      </c>
      <c r="U3844" t="s">
        <v>7078</v>
      </c>
      <c r="V3844">
        <v>571423</v>
      </c>
    </row>
    <row r="3845" spans="19:22">
      <c r="S3845" t="str">
        <f>IF(ISNUMBER(SEARCH(ZAKL_DATA!$B$18,FU!$U3845)),U3845,"")</f>
        <v/>
      </c>
      <c r="T3845" t="str">
        <f t="array" ref="T3845">IFERROR(INDEX($S$3:$S$6255,SMALL(IF(ISNUMBER(SEARCH("",$S$3:$S$6255)),ROW($S$1:$S$6253),""),ROW(S3843))),"")</f>
        <v/>
      </c>
      <c r="U3845" t="s">
        <v>7079</v>
      </c>
      <c r="V3845">
        <v>571431</v>
      </c>
    </row>
    <row r="3846" spans="19:22">
      <c r="S3846" t="str">
        <f>IF(ISNUMBER(SEARCH(ZAKL_DATA!$B$18,FU!$U3846)),U3846,"")</f>
        <v/>
      </c>
      <c r="T3846" t="str">
        <f t="array" ref="T3846">IFERROR(INDEX($S$3:$S$6255,SMALL(IF(ISNUMBER(SEARCH("",$S$3:$S$6255)),ROW($S$1:$S$6253),""),ROW(S3844))),"")</f>
        <v/>
      </c>
      <c r="U3846" t="s">
        <v>7080</v>
      </c>
      <c r="V3846">
        <v>571440</v>
      </c>
    </row>
    <row r="3847" spans="19:22">
      <c r="S3847" t="str">
        <f>IF(ISNUMBER(SEARCH(ZAKL_DATA!$B$18,FU!$U3847)),U3847,"")</f>
        <v/>
      </c>
      <c r="T3847" t="str">
        <f t="array" ref="T3847">IFERROR(INDEX($S$3:$S$6255,SMALL(IF(ISNUMBER(SEARCH("",$S$3:$S$6255)),ROW($S$1:$S$6253),""),ROW(S3845))),"")</f>
        <v/>
      </c>
      <c r="U3847" t="s">
        <v>7081</v>
      </c>
      <c r="V3847">
        <v>571458</v>
      </c>
    </row>
    <row r="3848" spans="19:22">
      <c r="S3848" t="str">
        <f>IF(ISNUMBER(SEARCH(ZAKL_DATA!$B$18,FU!$U3848)),U3848,"")</f>
        <v/>
      </c>
      <c r="T3848" t="str">
        <f t="array" ref="T3848">IFERROR(INDEX($S$3:$S$6255,SMALL(IF(ISNUMBER(SEARCH("",$S$3:$S$6255)),ROW($S$1:$S$6253),""),ROW(S3846))),"")</f>
        <v/>
      </c>
      <c r="U3848" t="s">
        <v>7082</v>
      </c>
      <c r="V3848">
        <v>571466</v>
      </c>
    </row>
    <row r="3849" spans="19:22">
      <c r="S3849" t="str">
        <f>IF(ISNUMBER(SEARCH(ZAKL_DATA!$B$18,FU!$U3849)),U3849,"")</f>
        <v/>
      </c>
      <c r="T3849" t="str">
        <f t="array" ref="T3849">IFERROR(INDEX($S$3:$S$6255,SMALL(IF(ISNUMBER(SEARCH("",$S$3:$S$6255)),ROW($S$1:$S$6253),""),ROW(S3847))),"")</f>
        <v/>
      </c>
      <c r="U3849" t="s">
        <v>7083</v>
      </c>
      <c r="V3849">
        <v>571474</v>
      </c>
    </row>
    <row r="3850" spans="19:22">
      <c r="S3850" t="str">
        <f>IF(ISNUMBER(SEARCH(ZAKL_DATA!$B$18,FU!$U3850)),U3850,"")</f>
        <v/>
      </c>
      <c r="T3850" t="str">
        <f t="array" ref="T3850">IFERROR(INDEX($S$3:$S$6255,SMALL(IF(ISNUMBER(SEARCH("",$S$3:$S$6255)),ROW($S$1:$S$6253),""),ROW(S3848))),"")</f>
        <v/>
      </c>
      <c r="U3850" t="s">
        <v>7084</v>
      </c>
      <c r="V3850">
        <v>571482</v>
      </c>
    </row>
    <row r="3851" spans="19:22">
      <c r="S3851" t="str">
        <f>IF(ISNUMBER(SEARCH(ZAKL_DATA!$B$18,FU!$U3851)),U3851,"")</f>
        <v/>
      </c>
      <c r="T3851" t="str">
        <f t="array" ref="T3851">IFERROR(INDEX($S$3:$S$6255,SMALL(IF(ISNUMBER(SEARCH("",$S$3:$S$6255)),ROW($S$1:$S$6253),""),ROW(S3849))),"")</f>
        <v/>
      </c>
      <c r="U3851" t="s">
        <v>7085</v>
      </c>
      <c r="V3851">
        <v>571491</v>
      </c>
    </row>
    <row r="3852" spans="19:22">
      <c r="S3852" t="str">
        <f>IF(ISNUMBER(SEARCH(ZAKL_DATA!$B$18,FU!$U3852)),U3852,"")</f>
        <v/>
      </c>
      <c r="T3852" t="str">
        <f t="array" ref="T3852">IFERROR(INDEX($S$3:$S$6255,SMALL(IF(ISNUMBER(SEARCH("",$S$3:$S$6255)),ROW($S$1:$S$6253),""),ROW(S3850))),"")</f>
        <v/>
      </c>
      <c r="U3852" t="s">
        <v>7086</v>
      </c>
      <c r="V3852">
        <v>571504</v>
      </c>
    </row>
    <row r="3853" spans="19:22">
      <c r="S3853" t="str">
        <f>IF(ISNUMBER(SEARCH(ZAKL_DATA!$B$18,FU!$U3853)),U3853,"")</f>
        <v/>
      </c>
      <c r="T3853" t="str">
        <f t="array" ref="T3853">IFERROR(INDEX($S$3:$S$6255,SMALL(IF(ISNUMBER(SEARCH("",$S$3:$S$6255)),ROW($S$1:$S$6253),""),ROW(S3851))),"")</f>
        <v/>
      </c>
      <c r="U3853" t="s">
        <v>7087</v>
      </c>
      <c r="V3853">
        <v>571512</v>
      </c>
    </row>
    <row r="3854" spans="19:22">
      <c r="S3854" t="str">
        <f>IF(ISNUMBER(SEARCH(ZAKL_DATA!$B$18,FU!$U3854)),U3854,"")</f>
        <v/>
      </c>
      <c r="T3854" t="str">
        <f t="array" ref="T3854">IFERROR(INDEX($S$3:$S$6255,SMALL(IF(ISNUMBER(SEARCH("",$S$3:$S$6255)),ROW($S$1:$S$6253),""),ROW(S3852))),"")</f>
        <v/>
      </c>
      <c r="U3854" t="s">
        <v>7088</v>
      </c>
      <c r="V3854">
        <v>571521</v>
      </c>
    </row>
    <row r="3855" spans="19:22">
      <c r="S3855" t="str">
        <f>IF(ISNUMBER(SEARCH(ZAKL_DATA!$B$18,FU!$U3855)),U3855,"")</f>
        <v/>
      </c>
      <c r="T3855" t="str">
        <f t="array" ref="T3855">IFERROR(INDEX($S$3:$S$6255,SMALL(IF(ISNUMBER(SEARCH("",$S$3:$S$6255)),ROW($S$1:$S$6253),""),ROW(S3853))),"")</f>
        <v/>
      </c>
      <c r="U3855" t="s">
        <v>7089</v>
      </c>
      <c r="V3855">
        <v>571539</v>
      </c>
    </row>
    <row r="3856" spans="19:22">
      <c r="S3856" t="str">
        <f>IF(ISNUMBER(SEARCH(ZAKL_DATA!$B$18,FU!$U3856)),U3856,"")</f>
        <v/>
      </c>
      <c r="T3856" t="str">
        <f t="array" ref="T3856">IFERROR(INDEX($S$3:$S$6255,SMALL(IF(ISNUMBER(SEARCH("",$S$3:$S$6255)),ROW($S$1:$S$6253),""),ROW(S3854))),"")</f>
        <v/>
      </c>
      <c r="U3856" t="s">
        <v>7090</v>
      </c>
      <c r="V3856">
        <v>571547</v>
      </c>
    </row>
    <row r="3857" spans="19:22">
      <c r="S3857" t="str">
        <f>IF(ISNUMBER(SEARCH(ZAKL_DATA!$B$18,FU!$U3857)),U3857,"")</f>
        <v/>
      </c>
      <c r="T3857" t="str">
        <f t="array" ref="T3857">IFERROR(INDEX($S$3:$S$6255,SMALL(IF(ISNUMBER(SEARCH("",$S$3:$S$6255)),ROW($S$1:$S$6253),""),ROW(S3855))),"")</f>
        <v/>
      </c>
      <c r="U3857" t="s">
        <v>7091</v>
      </c>
      <c r="V3857">
        <v>571555</v>
      </c>
    </row>
    <row r="3858" spans="19:22">
      <c r="S3858" t="str">
        <f>IF(ISNUMBER(SEARCH(ZAKL_DATA!$B$18,FU!$U3858)),U3858,"")</f>
        <v/>
      </c>
      <c r="T3858" t="str">
        <f t="array" ref="T3858">IFERROR(INDEX($S$3:$S$6255,SMALL(IF(ISNUMBER(SEARCH("",$S$3:$S$6255)),ROW($S$1:$S$6253),""),ROW(S3856))),"")</f>
        <v/>
      </c>
      <c r="U3858" t="s">
        <v>7092</v>
      </c>
      <c r="V3858">
        <v>571563</v>
      </c>
    </row>
    <row r="3859" spans="19:22">
      <c r="S3859" t="str">
        <f>IF(ISNUMBER(SEARCH(ZAKL_DATA!$B$18,FU!$U3859)),U3859,"")</f>
        <v/>
      </c>
      <c r="T3859" t="str">
        <f t="array" ref="T3859">IFERROR(INDEX($S$3:$S$6255,SMALL(IF(ISNUMBER(SEARCH("",$S$3:$S$6255)),ROW($S$1:$S$6253),""),ROW(S3857))),"")</f>
        <v/>
      </c>
      <c r="U3859" t="s">
        <v>7093</v>
      </c>
      <c r="V3859">
        <v>571571</v>
      </c>
    </row>
    <row r="3860" spans="19:22">
      <c r="S3860" t="str">
        <f>IF(ISNUMBER(SEARCH(ZAKL_DATA!$B$18,FU!$U3860)),U3860,"")</f>
        <v/>
      </c>
      <c r="T3860" t="str">
        <f t="array" ref="T3860">IFERROR(INDEX($S$3:$S$6255,SMALL(IF(ISNUMBER(SEARCH("",$S$3:$S$6255)),ROW($S$1:$S$6253),""),ROW(S3858))),"")</f>
        <v/>
      </c>
      <c r="U3860" t="s">
        <v>7094</v>
      </c>
      <c r="V3860">
        <v>571580</v>
      </c>
    </row>
    <row r="3861" spans="19:22">
      <c r="S3861" t="str">
        <f>IF(ISNUMBER(SEARCH(ZAKL_DATA!$B$18,FU!$U3861)),U3861,"")</f>
        <v/>
      </c>
      <c r="T3861" t="str">
        <f t="array" ref="T3861">IFERROR(INDEX($S$3:$S$6255,SMALL(IF(ISNUMBER(SEARCH("",$S$3:$S$6255)),ROW($S$1:$S$6253),""),ROW(S3859))),"")</f>
        <v/>
      </c>
      <c r="U3861" t="s">
        <v>7095</v>
      </c>
      <c r="V3861">
        <v>571598</v>
      </c>
    </row>
    <row r="3862" spans="19:22">
      <c r="S3862" t="str">
        <f>IF(ISNUMBER(SEARCH(ZAKL_DATA!$B$18,FU!$U3862)),U3862,"")</f>
        <v/>
      </c>
      <c r="T3862" t="str">
        <f t="array" ref="T3862">IFERROR(INDEX($S$3:$S$6255,SMALL(IF(ISNUMBER(SEARCH("",$S$3:$S$6255)),ROW($S$1:$S$6253),""),ROW(S3860))),"")</f>
        <v/>
      </c>
      <c r="U3862" t="s">
        <v>7096</v>
      </c>
      <c r="V3862">
        <v>571601</v>
      </c>
    </row>
    <row r="3863" spans="19:22">
      <c r="S3863" t="str">
        <f>IF(ISNUMBER(SEARCH(ZAKL_DATA!$B$18,FU!$U3863)),U3863,"")</f>
        <v/>
      </c>
      <c r="T3863" t="str">
        <f t="array" ref="T3863">IFERROR(INDEX($S$3:$S$6255,SMALL(IF(ISNUMBER(SEARCH("",$S$3:$S$6255)),ROW($S$1:$S$6253),""),ROW(S3861))),"")</f>
        <v/>
      </c>
      <c r="U3863" t="s">
        <v>7097</v>
      </c>
      <c r="V3863">
        <v>571610</v>
      </c>
    </row>
    <row r="3864" spans="19:22">
      <c r="S3864" t="str">
        <f>IF(ISNUMBER(SEARCH(ZAKL_DATA!$B$18,FU!$U3864)),U3864,"")</f>
        <v/>
      </c>
      <c r="T3864" t="str">
        <f t="array" ref="T3864">IFERROR(INDEX($S$3:$S$6255,SMALL(IF(ISNUMBER(SEARCH("",$S$3:$S$6255)),ROW($S$1:$S$6253),""),ROW(S3862))),"")</f>
        <v/>
      </c>
      <c r="U3864" t="s">
        <v>7098</v>
      </c>
      <c r="V3864">
        <v>571628</v>
      </c>
    </row>
    <row r="3865" spans="19:22">
      <c r="S3865" t="str">
        <f>IF(ISNUMBER(SEARCH(ZAKL_DATA!$B$18,FU!$U3865)),U3865,"")</f>
        <v/>
      </c>
      <c r="T3865" t="str">
        <f t="array" ref="T3865">IFERROR(INDEX($S$3:$S$6255,SMALL(IF(ISNUMBER(SEARCH("",$S$3:$S$6255)),ROW($S$1:$S$6253),""),ROW(S3863))),"")</f>
        <v/>
      </c>
      <c r="U3865" t="s">
        <v>7099</v>
      </c>
      <c r="V3865">
        <v>571636</v>
      </c>
    </row>
    <row r="3866" spans="19:22">
      <c r="S3866" t="str">
        <f>IF(ISNUMBER(SEARCH(ZAKL_DATA!$B$18,FU!$U3866)),U3866,"")</f>
        <v/>
      </c>
      <c r="T3866" t="str">
        <f t="array" ref="T3866">IFERROR(INDEX($S$3:$S$6255,SMALL(IF(ISNUMBER(SEARCH("",$S$3:$S$6255)),ROW($S$1:$S$6253),""),ROW(S3864))),"")</f>
        <v/>
      </c>
      <c r="U3866" t="s">
        <v>7100</v>
      </c>
      <c r="V3866">
        <v>571644</v>
      </c>
    </row>
    <row r="3867" spans="19:22">
      <c r="S3867" t="str">
        <f>IF(ISNUMBER(SEARCH(ZAKL_DATA!$B$18,FU!$U3867)),U3867,"")</f>
        <v/>
      </c>
      <c r="T3867" t="str">
        <f t="array" ref="T3867">IFERROR(INDEX($S$3:$S$6255,SMALL(IF(ISNUMBER(SEARCH("",$S$3:$S$6255)),ROW($S$1:$S$6253),""),ROW(S3865))),"")</f>
        <v/>
      </c>
      <c r="U3867" t="s">
        <v>7101</v>
      </c>
      <c r="V3867">
        <v>571652</v>
      </c>
    </row>
    <row r="3868" spans="19:22">
      <c r="S3868" t="str">
        <f>IF(ISNUMBER(SEARCH(ZAKL_DATA!$B$18,FU!$U3868)),U3868,"")</f>
        <v/>
      </c>
      <c r="T3868" t="str">
        <f t="array" ref="T3868">IFERROR(INDEX($S$3:$S$6255,SMALL(IF(ISNUMBER(SEARCH("",$S$3:$S$6255)),ROW($S$1:$S$6253),""),ROW(S3866))),"")</f>
        <v/>
      </c>
      <c r="U3868" t="s">
        <v>7102</v>
      </c>
      <c r="V3868">
        <v>571661</v>
      </c>
    </row>
    <row r="3869" spans="19:22">
      <c r="S3869" t="str">
        <f>IF(ISNUMBER(SEARCH(ZAKL_DATA!$B$18,FU!$U3869)),U3869,"")</f>
        <v/>
      </c>
      <c r="T3869" t="str">
        <f t="array" ref="T3869">IFERROR(INDEX($S$3:$S$6255,SMALL(IF(ISNUMBER(SEARCH("",$S$3:$S$6255)),ROW($S$1:$S$6253),""),ROW(S3867))),"")</f>
        <v/>
      </c>
      <c r="U3869" t="s">
        <v>7103</v>
      </c>
      <c r="V3869">
        <v>571679</v>
      </c>
    </row>
    <row r="3870" spans="19:22">
      <c r="S3870" t="str">
        <f>IF(ISNUMBER(SEARCH(ZAKL_DATA!$B$18,FU!$U3870)),U3870,"")</f>
        <v/>
      </c>
      <c r="T3870" t="str">
        <f t="array" ref="T3870">IFERROR(INDEX($S$3:$S$6255,SMALL(IF(ISNUMBER(SEARCH("",$S$3:$S$6255)),ROW($S$1:$S$6253),""),ROW(S3868))),"")</f>
        <v/>
      </c>
      <c r="U3870" t="s">
        <v>7104</v>
      </c>
      <c r="V3870">
        <v>571687</v>
      </c>
    </row>
    <row r="3871" spans="19:22">
      <c r="S3871" t="str">
        <f>IF(ISNUMBER(SEARCH(ZAKL_DATA!$B$18,FU!$U3871)),U3871,"")</f>
        <v/>
      </c>
      <c r="T3871" t="str">
        <f t="array" ref="T3871">IFERROR(INDEX($S$3:$S$6255,SMALL(IF(ISNUMBER(SEARCH("",$S$3:$S$6255)),ROW($S$1:$S$6253),""),ROW(S3869))),"")</f>
        <v/>
      </c>
      <c r="U3871" t="s">
        <v>7105</v>
      </c>
      <c r="V3871">
        <v>571695</v>
      </c>
    </row>
    <row r="3872" spans="19:22">
      <c r="S3872" t="str">
        <f>IF(ISNUMBER(SEARCH(ZAKL_DATA!$B$18,FU!$U3872)),U3872,"")</f>
        <v/>
      </c>
      <c r="T3872" t="str">
        <f t="array" ref="T3872">IFERROR(INDEX($S$3:$S$6255,SMALL(IF(ISNUMBER(SEARCH("",$S$3:$S$6255)),ROW($S$1:$S$6253),""),ROW(S3870))),"")</f>
        <v/>
      </c>
      <c r="U3872" t="s">
        <v>7106</v>
      </c>
      <c r="V3872">
        <v>571709</v>
      </c>
    </row>
    <row r="3873" spans="19:22">
      <c r="S3873" t="str">
        <f>IF(ISNUMBER(SEARCH(ZAKL_DATA!$B$18,FU!$U3873)),U3873,"")</f>
        <v/>
      </c>
      <c r="T3873" t="str">
        <f t="array" ref="T3873">IFERROR(INDEX($S$3:$S$6255,SMALL(IF(ISNUMBER(SEARCH("",$S$3:$S$6255)),ROW($S$1:$S$6253),""),ROW(S3871))),"")</f>
        <v/>
      </c>
      <c r="U3873" t="s">
        <v>7107</v>
      </c>
      <c r="V3873">
        <v>571717</v>
      </c>
    </row>
    <row r="3874" spans="19:22">
      <c r="S3874" t="str">
        <f>IF(ISNUMBER(SEARCH(ZAKL_DATA!$B$18,FU!$U3874)),U3874,"")</f>
        <v/>
      </c>
      <c r="T3874" t="str">
        <f t="array" ref="T3874">IFERROR(INDEX($S$3:$S$6255,SMALL(IF(ISNUMBER(SEARCH("",$S$3:$S$6255)),ROW($S$1:$S$6253),""),ROW(S3872))),"")</f>
        <v/>
      </c>
      <c r="U3874" t="s">
        <v>7108</v>
      </c>
      <c r="V3874">
        <v>571725</v>
      </c>
    </row>
    <row r="3875" spans="19:22">
      <c r="S3875" t="str">
        <f>IF(ISNUMBER(SEARCH(ZAKL_DATA!$B$18,FU!$U3875)),U3875,"")</f>
        <v/>
      </c>
      <c r="T3875" t="str">
        <f t="array" ref="T3875">IFERROR(INDEX($S$3:$S$6255,SMALL(IF(ISNUMBER(SEARCH("",$S$3:$S$6255)),ROW($S$1:$S$6253),""),ROW(S3873))),"")</f>
        <v/>
      </c>
      <c r="U3875" t="s">
        <v>7109</v>
      </c>
      <c r="V3875">
        <v>571733</v>
      </c>
    </row>
    <row r="3876" spans="19:22">
      <c r="S3876" t="str">
        <f>IF(ISNUMBER(SEARCH(ZAKL_DATA!$B$18,FU!$U3876)),U3876,"")</f>
        <v/>
      </c>
      <c r="T3876" t="str">
        <f t="array" ref="T3876">IFERROR(INDEX($S$3:$S$6255,SMALL(IF(ISNUMBER(SEARCH("",$S$3:$S$6255)),ROW($S$1:$S$6253),""),ROW(S3874))),"")</f>
        <v/>
      </c>
      <c r="U3876" t="s">
        <v>7110</v>
      </c>
      <c r="V3876">
        <v>571741</v>
      </c>
    </row>
    <row r="3877" spans="19:22">
      <c r="S3877" t="str">
        <f>IF(ISNUMBER(SEARCH(ZAKL_DATA!$B$18,FU!$U3877)),U3877,"")</f>
        <v/>
      </c>
      <c r="T3877" t="str">
        <f t="array" ref="T3877">IFERROR(INDEX($S$3:$S$6255,SMALL(IF(ISNUMBER(SEARCH("",$S$3:$S$6255)),ROW($S$1:$S$6253),""),ROW(S3875))),"")</f>
        <v/>
      </c>
      <c r="U3877" t="s">
        <v>7111</v>
      </c>
      <c r="V3877">
        <v>571750</v>
      </c>
    </row>
    <row r="3878" spans="19:22">
      <c r="S3878" t="str">
        <f>IF(ISNUMBER(SEARCH(ZAKL_DATA!$B$18,FU!$U3878)),U3878,"")</f>
        <v/>
      </c>
      <c r="T3878" t="str">
        <f t="array" ref="T3878">IFERROR(INDEX($S$3:$S$6255,SMALL(IF(ISNUMBER(SEARCH("",$S$3:$S$6255)),ROW($S$1:$S$6253),""),ROW(S3876))),"")</f>
        <v/>
      </c>
      <c r="U3878" t="s">
        <v>7112</v>
      </c>
      <c r="V3878">
        <v>571768</v>
      </c>
    </row>
    <row r="3879" spans="19:22">
      <c r="S3879" t="str">
        <f>IF(ISNUMBER(SEARCH(ZAKL_DATA!$B$18,FU!$U3879)),U3879,"")</f>
        <v/>
      </c>
      <c r="T3879" t="str">
        <f t="array" ref="T3879">IFERROR(INDEX($S$3:$S$6255,SMALL(IF(ISNUMBER(SEARCH("",$S$3:$S$6255)),ROW($S$1:$S$6253),""),ROW(S3877))),"")</f>
        <v/>
      </c>
      <c r="U3879" t="s">
        <v>7113</v>
      </c>
      <c r="V3879">
        <v>571776</v>
      </c>
    </row>
    <row r="3880" spans="19:22">
      <c r="S3880" t="str">
        <f>IF(ISNUMBER(SEARCH(ZAKL_DATA!$B$18,FU!$U3880)),U3880,"")</f>
        <v/>
      </c>
      <c r="T3880" t="str">
        <f t="array" ref="T3880">IFERROR(INDEX($S$3:$S$6255,SMALL(IF(ISNUMBER(SEARCH("",$S$3:$S$6255)),ROW($S$1:$S$6253),""),ROW(S3878))),"")</f>
        <v/>
      </c>
      <c r="U3880" t="s">
        <v>7114</v>
      </c>
      <c r="V3880">
        <v>571784</v>
      </c>
    </row>
    <row r="3881" spans="19:22">
      <c r="S3881" t="str">
        <f>IF(ISNUMBER(SEARCH(ZAKL_DATA!$B$18,FU!$U3881)),U3881,"")</f>
        <v/>
      </c>
      <c r="T3881" t="str">
        <f t="array" ref="T3881">IFERROR(INDEX($S$3:$S$6255,SMALL(IF(ISNUMBER(SEARCH("",$S$3:$S$6255)),ROW($S$1:$S$6253),""),ROW(S3879))),"")</f>
        <v/>
      </c>
      <c r="U3881" t="s">
        <v>7115</v>
      </c>
      <c r="V3881">
        <v>571792</v>
      </c>
    </row>
    <row r="3882" spans="19:22">
      <c r="S3882" t="str">
        <f>IF(ISNUMBER(SEARCH(ZAKL_DATA!$B$18,FU!$U3882)),U3882,"")</f>
        <v/>
      </c>
      <c r="T3882" t="str">
        <f t="array" ref="T3882">IFERROR(INDEX($S$3:$S$6255,SMALL(IF(ISNUMBER(SEARCH("",$S$3:$S$6255)),ROW($S$1:$S$6253),""),ROW(S3880))),"")</f>
        <v/>
      </c>
      <c r="U3882" t="s">
        <v>7116</v>
      </c>
      <c r="V3882">
        <v>571806</v>
      </c>
    </row>
    <row r="3883" spans="19:22">
      <c r="S3883" t="str">
        <f>IF(ISNUMBER(SEARCH(ZAKL_DATA!$B$18,FU!$U3883)),U3883,"")</f>
        <v/>
      </c>
      <c r="T3883" t="str">
        <f t="array" ref="T3883">IFERROR(INDEX($S$3:$S$6255,SMALL(IF(ISNUMBER(SEARCH("",$S$3:$S$6255)),ROW($S$1:$S$6253),""),ROW(S3881))),"")</f>
        <v/>
      </c>
      <c r="U3883" t="s">
        <v>7117</v>
      </c>
      <c r="V3883">
        <v>571814</v>
      </c>
    </row>
    <row r="3884" spans="19:22">
      <c r="S3884" t="str">
        <f>IF(ISNUMBER(SEARCH(ZAKL_DATA!$B$18,FU!$U3884)),U3884,"")</f>
        <v/>
      </c>
      <c r="T3884" t="str">
        <f t="array" ref="T3884">IFERROR(INDEX($S$3:$S$6255,SMALL(IF(ISNUMBER(SEARCH("",$S$3:$S$6255)),ROW($S$1:$S$6253),""),ROW(S3882))),"")</f>
        <v/>
      </c>
      <c r="U3884" t="s">
        <v>7118</v>
      </c>
      <c r="V3884">
        <v>571822</v>
      </c>
    </row>
    <row r="3885" spans="19:22">
      <c r="S3885" t="str">
        <f>IF(ISNUMBER(SEARCH(ZAKL_DATA!$B$18,FU!$U3885)),U3885,"")</f>
        <v/>
      </c>
      <c r="T3885" t="str">
        <f t="array" ref="T3885">IFERROR(INDEX($S$3:$S$6255,SMALL(IF(ISNUMBER(SEARCH("",$S$3:$S$6255)),ROW($S$1:$S$6253),""),ROW(S3883))),"")</f>
        <v/>
      </c>
      <c r="U3885" t="s">
        <v>7119</v>
      </c>
      <c r="V3885">
        <v>571831</v>
      </c>
    </row>
    <row r="3886" spans="19:22">
      <c r="S3886" t="str">
        <f>IF(ISNUMBER(SEARCH(ZAKL_DATA!$B$18,FU!$U3886)),U3886,"")</f>
        <v/>
      </c>
      <c r="T3886" t="str">
        <f t="array" ref="T3886">IFERROR(INDEX($S$3:$S$6255,SMALL(IF(ISNUMBER(SEARCH("",$S$3:$S$6255)),ROW($S$1:$S$6253),""),ROW(S3884))),"")</f>
        <v/>
      </c>
      <c r="U3886" t="s">
        <v>7120</v>
      </c>
      <c r="V3886">
        <v>571849</v>
      </c>
    </row>
    <row r="3887" spans="19:22">
      <c r="S3887" t="str">
        <f>IF(ISNUMBER(SEARCH(ZAKL_DATA!$B$18,FU!$U3887)),U3887,"")</f>
        <v/>
      </c>
      <c r="T3887" t="str">
        <f t="array" ref="T3887">IFERROR(INDEX($S$3:$S$6255,SMALL(IF(ISNUMBER(SEARCH("",$S$3:$S$6255)),ROW($S$1:$S$6253),""),ROW(S3885))),"")</f>
        <v/>
      </c>
      <c r="U3887" t="s">
        <v>7121</v>
      </c>
      <c r="V3887">
        <v>571857</v>
      </c>
    </row>
    <row r="3888" spans="19:22">
      <c r="S3888" t="str">
        <f>IF(ISNUMBER(SEARCH(ZAKL_DATA!$B$18,FU!$U3888)),U3888,"")</f>
        <v/>
      </c>
      <c r="T3888" t="str">
        <f t="array" ref="T3888">IFERROR(INDEX($S$3:$S$6255,SMALL(IF(ISNUMBER(SEARCH("",$S$3:$S$6255)),ROW($S$1:$S$6253),""),ROW(S3886))),"")</f>
        <v/>
      </c>
      <c r="U3888" t="s">
        <v>7121</v>
      </c>
      <c r="V3888">
        <v>571865</v>
      </c>
    </row>
    <row r="3889" spans="19:22">
      <c r="S3889" t="str">
        <f>IF(ISNUMBER(SEARCH(ZAKL_DATA!$B$18,FU!$U3889)),U3889,"")</f>
        <v/>
      </c>
      <c r="T3889" t="str">
        <f t="array" ref="T3889">IFERROR(INDEX($S$3:$S$6255,SMALL(IF(ISNUMBER(SEARCH("",$S$3:$S$6255)),ROW($S$1:$S$6253),""),ROW(S3887))),"")</f>
        <v/>
      </c>
      <c r="U3889" t="s">
        <v>7121</v>
      </c>
      <c r="V3889">
        <v>571873</v>
      </c>
    </row>
    <row r="3890" spans="19:22">
      <c r="S3890" t="str">
        <f>IF(ISNUMBER(SEARCH(ZAKL_DATA!$B$18,FU!$U3890)),U3890,"")</f>
        <v/>
      </c>
      <c r="T3890" t="str">
        <f t="array" ref="T3890">IFERROR(INDEX($S$3:$S$6255,SMALL(IF(ISNUMBER(SEARCH("",$S$3:$S$6255)),ROW($S$1:$S$6253),""),ROW(S3888))),"")</f>
        <v/>
      </c>
      <c r="U3890" t="s">
        <v>7122</v>
      </c>
      <c r="V3890">
        <v>571881</v>
      </c>
    </row>
    <row r="3891" spans="19:22">
      <c r="S3891" t="str">
        <f>IF(ISNUMBER(SEARCH(ZAKL_DATA!$B$18,FU!$U3891)),U3891,"")</f>
        <v/>
      </c>
      <c r="T3891" t="str">
        <f t="array" ref="T3891">IFERROR(INDEX($S$3:$S$6255,SMALL(IF(ISNUMBER(SEARCH("",$S$3:$S$6255)),ROW($S$1:$S$6253),""),ROW(S3889))),"")</f>
        <v/>
      </c>
      <c r="U3891" t="s">
        <v>7123</v>
      </c>
      <c r="V3891">
        <v>571890</v>
      </c>
    </row>
    <row r="3892" spans="19:22">
      <c r="S3892" t="str">
        <f>IF(ISNUMBER(SEARCH(ZAKL_DATA!$B$18,FU!$U3892)),U3892,"")</f>
        <v/>
      </c>
      <c r="T3892" t="str">
        <f t="array" ref="T3892">IFERROR(INDEX($S$3:$S$6255,SMALL(IF(ISNUMBER(SEARCH("",$S$3:$S$6255)),ROW($S$1:$S$6253),""),ROW(S3890))),"")</f>
        <v/>
      </c>
      <c r="U3892" t="s">
        <v>7124</v>
      </c>
      <c r="V3892">
        <v>571903</v>
      </c>
    </row>
    <row r="3893" spans="19:22">
      <c r="S3893" t="str">
        <f>IF(ISNUMBER(SEARCH(ZAKL_DATA!$B$18,FU!$U3893)),U3893,"")</f>
        <v/>
      </c>
      <c r="T3893" t="str">
        <f t="array" ref="T3893">IFERROR(INDEX($S$3:$S$6255,SMALL(IF(ISNUMBER(SEARCH("",$S$3:$S$6255)),ROW($S$1:$S$6253),""),ROW(S3891))),"")</f>
        <v/>
      </c>
      <c r="U3893" t="s">
        <v>7125</v>
      </c>
      <c r="V3893">
        <v>571911</v>
      </c>
    </row>
    <row r="3894" spans="19:22">
      <c r="S3894" t="str">
        <f>IF(ISNUMBER(SEARCH(ZAKL_DATA!$B$18,FU!$U3894)),U3894,"")</f>
        <v/>
      </c>
      <c r="T3894" t="str">
        <f t="array" ref="T3894">IFERROR(INDEX($S$3:$S$6255,SMALL(IF(ISNUMBER(SEARCH("",$S$3:$S$6255)),ROW($S$1:$S$6253),""),ROW(S3892))),"")</f>
        <v/>
      </c>
      <c r="U3894" t="s">
        <v>7126</v>
      </c>
      <c r="V3894">
        <v>571920</v>
      </c>
    </row>
    <row r="3895" spans="19:22">
      <c r="S3895" t="str">
        <f>IF(ISNUMBER(SEARCH(ZAKL_DATA!$B$18,FU!$U3895)),U3895,"")</f>
        <v/>
      </c>
      <c r="T3895" t="str">
        <f t="array" ref="T3895">IFERROR(INDEX($S$3:$S$6255,SMALL(IF(ISNUMBER(SEARCH("",$S$3:$S$6255)),ROW($S$1:$S$6253),""),ROW(S3893))),"")</f>
        <v/>
      </c>
      <c r="U3895" t="s">
        <v>7127</v>
      </c>
      <c r="V3895">
        <v>571938</v>
      </c>
    </row>
    <row r="3896" spans="19:22">
      <c r="S3896" t="str">
        <f>IF(ISNUMBER(SEARCH(ZAKL_DATA!$B$18,FU!$U3896)),U3896,"")</f>
        <v/>
      </c>
      <c r="T3896" t="str">
        <f t="array" ref="T3896">IFERROR(INDEX($S$3:$S$6255,SMALL(IF(ISNUMBER(SEARCH("",$S$3:$S$6255)),ROW($S$1:$S$6253),""),ROW(S3894))),"")</f>
        <v/>
      </c>
      <c r="U3896" t="s">
        <v>7127</v>
      </c>
      <c r="V3896">
        <v>571946</v>
      </c>
    </row>
    <row r="3897" spans="19:22">
      <c r="S3897" t="str">
        <f>IF(ISNUMBER(SEARCH(ZAKL_DATA!$B$18,FU!$U3897)),U3897,"")</f>
        <v/>
      </c>
      <c r="T3897" t="str">
        <f t="array" ref="T3897">IFERROR(INDEX($S$3:$S$6255,SMALL(IF(ISNUMBER(SEARCH("",$S$3:$S$6255)),ROW($S$1:$S$6253),""),ROW(S3895))),"")</f>
        <v/>
      </c>
      <c r="U3897" t="s">
        <v>7128</v>
      </c>
      <c r="V3897">
        <v>571954</v>
      </c>
    </row>
    <row r="3898" spans="19:22">
      <c r="S3898" t="str">
        <f>IF(ISNUMBER(SEARCH(ZAKL_DATA!$B$18,FU!$U3898)),U3898,"")</f>
        <v/>
      </c>
      <c r="T3898" t="str">
        <f t="array" ref="T3898">IFERROR(INDEX($S$3:$S$6255,SMALL(IF(ISNUMBER(SEARCH("",$S$3:$S$6255)),ROW($S$1:$S$6253),""),ROW(S3896))),"")</f>
        <v/>
      </c>
      <c r="U3898" t="s">
        <v>7129</v>
      </c>
      <c r="V3898">
        <v>571962</v>
      </c>
    </row>
    <row r="3899" spans="19:22">
      <c r="S3899" t="str">
        <f>IF(ISNUMBER(SEARCH(ZAKL_DATA!$B$18,FU!$U3899)),U3899,"")</f>
        <v/>
      </c>
      <c r="T3899" t="str">
        <f t="array" ref="T3899">IFERROR(INDEX($S$3:$S$6255,SMALL(IF(ISNUMBER(SEARCH("",$S$3:$S$6255)),ROW($S$1:$S$6253),""),ROW(S3897))),"")</f>
        <v/>
      </c>
      <c r="U3899" t="s">
        <v>7130</v>
      </c>
      <c r="V3899">
        <v>571971</v>
      </c>
    </row>
    <row r="3900" spans="19:22">
      <c r="S3900" t="str">
        <f>IF(ISNUMBER(SEARCH(ZAKL_DATA!$B$18,FU!$U3900)),U3900,"")</f>
        <v/>
      </c>
      <c r="T3900" t="str">
        <f t="array" ref="T3900">IFERROR(INDEX($S$3:$S$6255,SMALL(IF(ISNUMBER(SEARCH("",$S$3:$S$6255)),ROW($S$1:$S$6253),""),ROW(S3898))),"")</f>
        <v/>
      </c>
      <c r="U3900" t="s">
        <v>7131</v>
      </c>
      <c r="V3900">
        <v>571989</v>
      </c>
    </row>
    <row r="3901" spans="19:22">
      <c r="S3901" t="str">
        <f>IF(ISNUMBER(SEARCH(ZAKL_DATA!$B$18,FU!$U3901)),U3901,"")</f>
        <v/>
      </c>
      <c r="T3901" t="str">
        <f t="array" ref="T3901">IFERROR(INDEX($S$3:$S$6255,SMALL(IF(ISNUMBER(SEARCH("",$S$3:$S$6255)),ROW($S$1:$S$6253),""),ROW(S3899))),"")</f>
        <v/>
      </c>
      <c r="U3901" t="s">
        <v>7131</v>
      </c>
      <c r="V3901">
        <v>571997</v>
      </c>
    </row>
    <row r="3902" spans="19:22">
      <c r="S3902" t="str">
        <f>IF(ISNUMBER(SEARCH(ZAKL_DATA!$B$18,FU!$U3902)),U3902,"")</f>
        <v/>
      </c>
      <c r="T3902" t="str">
        <f t="array" ref="T3902">IFERROR(INDEX($S$3:$S$6255,SMALL(IF(ISNUMBER(SEARCH("",$S$3:$S$6255)),ROW($S$1:$S$6253),""),ROW(S3900))),"")</f>
        <v/>
      </c>
      <c r="U3902" t="s">
        <v>7132</v>
      </c>
      <c r="V3902">
        <v>572004</v>
      </c>
    </row>
    <row r="3903" spans="19:22">
      <c r="S3903" t="str">
        <f>IF(ISNUMBER(SEARCH(ZAKL_DATA!$B$18,FU!$U3903)),U3903,"")</f>
        <v/>
      </c>
      <c r="T3903" t="str">
        <f t="array" ref="T3903">IFERROR(INDEX($S$3:$S$6255,SMALL(IF(ISNUMBER(SEARCH("",$S$3:$S$6255)),ROW($S$1:$S$6253),""),ROW(S3901))),"")</f>
        <v/>
      </c>
      <c r="U3903" t="s">
        <v>7132</v>
      </c>
      <c r="V3903">
        <v>572012</v>
      </c>
    </row>
    <row r="3904" spans="19:22">
      <c r="S3904" t="str">
        <f>IF(ISNUMBER(SEARCH(ZAKL_DATA!$B$18,FU!$U3904)),U3904,"")</f>
        <v/>
      </c>
      <c r="T3904" t="str">
        <f t="array" ref="T3904">IFERROR(INDEX($S$3:$S$6255,SMALL(IF(ISNUMBER(SEARCH("",$S$3:$S$6255)),ROW($S$1:$S$6253),""),ROW(S3902))),"")</f>
        <v/>
      </c>
      <c r="U3904" t="s">
        <v>7133</v>
      </c>
      <c r="V3904">
        <v>572021</v>
      </c>
    </row>
    <row r="3905" spans="19:22">
      <c r="S3905" t="str">
        <f>IF(ISNUMBER(SEARCH(ZAKL_DATA!$B$18,FU!$U3905)),U3905,"")</f>
        <v/>
      </c>
      <c r="T3905" t="str">
        <f t="array" ref="T3905">IFERROR(INDEX($S$3:$S$6255,SMALL(IF(ISNUMBER(SEARCH("",$S$3:$S$6255)),ROW($S$1:$S$6253),""),ROW(S3903))),"")</f>
        <v/>
      </c>
      <c r="U3905" t="s">
        <v>7134</v>
      </c>
      <c r="V3905">
        <v>572039</v>
      </c>
    </row>
    <row r="3906" spans="19:22">
      <c r="S3906" t="str">
        <f>IF(ISNUMBER(SEARCH(ZAKL_DATA!$B$18,FU!$U3906)),U3906,"")</f>
        <v/>
      </c>
      <c r="T3906" t="str">
        <f t="array" ref="T3906">IFERROR(INDEX($S$3:$S$6255,SMALL(IF(ISNUMBER(SEARCH("",$S$3:$S$6255)),ROW($S$1:$S$6253),""),ROW(S3904))),"")</f>
        <v/>
      </c>
      <c r="U3906" t="s">
        <v>7135</v>
      </c>
      <c r="V3906">
        <v>572047</v>
      </c>
    </row>
    <row r="3907" spans="19:22">
      <c r="S3907" t="str">
        <f>IF(ISNUMBER(SEARCH(ZAKL_DATA!$B$18,FU!$U3907)),U3907,"")</f>
        <v/>
      </c>
      <c r="T3907" t="str">
        <f t="array" ref="T3907">IFERROR(INDEX($S$3:$S$6255,SMALL(IF(ISNUMBER(SEARCH("",$S$3:$S$6255)),ROW($S$1:$S$6253),""),ROW(S3905))),"")</f>
        <v/>
      </c>
      <c r="U3907" t="s">
        <v>7136</v>
      </c>
      <c r="V3907">
        <v>572063</v>
      </c>
    </row>
    <row r="3908" spans="19:22">
      <c r="S3908" t="str">
        <f>IF(ISNUMBER(SEARCH(ZAKL_DATA!$B$18,FU!$U3908)),U3908,"")</f>
        <v/>
      </c>
      <c r="T3908" t="str">
        <f t="array" ref="T3908">IFERROR(INDEX($S$3:$S$6255,SMALL(IF(ISNUMBER(SEARCH("",$S$3:$S$6255)),ROW($S$1:$S$6253),""),ROW(S3906))),"")</f>
        <v/>
      </c>
      <c r="U3908" t="s">
        <v>7136</v>
      </c>
      <c r="V3908">
        <v>572071</v>
      </c>
    </row>
    <row r="3909" spans="19:22">
      <c r="S3909" t="str">
        <f>IF(ISNUMBER(SEARCH(ZAKL_DATA!$B$18,FU!$U3909)),U3909,"")</f>
        <v/>
      </c>
      <c r="T3909" t="str">
        <f t="array" ref="T3909">IFERROR(INDEX($S$3:$S$6255,SMALL(IF(ISNUMBER(SEARCH("",$S$3:$S$6255)),ROW($S$1:$S$6253),""),ROW(S3907))),"")</f>
        <v/>
      </c>
      <c r="U3909" t="s">
        <v>7136</v>
      </c>
      <c r="V3909">
        <v>572080</v>
      </c>
    </row>
    <row r="3910" spans="19:22">
      <c r="S3910" t="str">
        <f>IF(ISNUMBER(SEARCH(ZAKL_DATA!$B$18,FU!$U3910)),U3910,"")</f>
        <v/>
      </c>
      <c r="T3910" t="str">
        <f t="array" ref="T3910">IFERROR(INDEX($S$3:$S$6255,SMALL(IF(ISNUMBER(SEARCH("",$S$3:$S$6255)),ROW($S$1:$S$6253),""),ROW(S3908))),"")</f>
        <v/>
      </c>
      <c r="U3910" t="s">
        <v>7136</v>
      </c>
      <c r="V3910">
        <v>572098</v>
      </c>
    </row>
    <row r="3911" spans="19:22">
      <c r="S3911" t="str">
        <f>IF(ISNUMBER(SEARCH(ZAKL_DATA!$B$18,FU!$U3911)),U3911,"")</f>
        <v/>
      </c>
      <c r="T3911" t="str">
        <f t="array" ref="T3911">IFERROR(INDEX($S$3:$S$6255,SMALL(IF(ISNUMBER(SEARCH("",$S$3:$S$6255)),ROW($S$1:$S$6253),""),ROW(S3909))),"")</f>
        <v/>
      </c>
      <c r="U3911" t="s">
        <v>7136</v>
      </c>
      <c r="V3911">
        <v>572101</v>
      </c>
    </row>
    <row r="3912" spans="19:22">
      <c r="S3912" t="str">
        <f>IF(ISNUMBER(SEARCH(ZAKL_DATA!$B$18,FU!$U3912)),U3912,"")</f>
        <v/>
      </c>
      <c r="T3912" t="str">
        <f t="array" ref="T3912">IFERROR(INDEX($S$3:$S$6255,SMALL(IF(ISNUMBER(SEARCH("",$S$3:$S$6255)),ROW($S$1:$S$6253),""),ROW(S3910))),"")</f>
        <v/>
      </c>
      <c r="U3912" t="s">
        <v>7137</v>
      </c>
      <c r="V3912">
        <v>572110</v>
      </c>
    </row>
    <row r="3913" spans="19:22">
      <c r="S3913" t="str">
        <f>IF(ISNUMBER(SEARCH(ZAKL_DATA!$B$18,FU!$U3913)),U3913,"")</f>
        <v/>
      </c>
      <c r="T3913" t="str">
        <f t="array" ref="T3913">IFERROR(INDEX($S$3:$S$6255,SMALL(IF(ISNUMBER(SEARCH("",$S$3:$S$6255)),ROW($S$1:$S$6253),""),ROW(S3911))),"")</f>
        <v/>
      </c>
      <c r="U3913" t="s">
        <v>7138</v>
      </c>
      <c r="V3913">
        <v>572128</v>
      </c>
    </row>
    <row r="3914" spans="19:22">
      <c r="S3914" t="str">
        <f>IF(ISNUMBER(SEARCH(ZAKL_DATA!$B$18,FU!$U3914)),U3914,"")</f>
        <v/>
      </c>
      <c r="T3914" t="str">
        <f t="array" ref="T3914">IFERROR(INDEX($S$3:$S$6255,SMALL(IF(ISNUMBER(SEARCH("",$S$3:$S$6255)),ROW($S$1:$S$6253),""),ROW(S3912))),"")</f>
        <v/>
      </c>
      <c r="U3914" t="s">
        <v>7139</v>
      </c>
      <c r="V3914">
        <v>572136</v>
      </c>
    </row>
    <row r="3915" spans="19:22">
      <c r="S3915" t="str">
        <f>IF(ISNUMBER(SEARCH(ZAKL_DATA!$B$18,FU!$U3915)),U3915,"")</f>
        <v/>
      </c>
      <c r="T3915" t="str">
        <f t="array" ref="T3915">IFERROR(INDEX($S$3:$S$6255,SMALL(IF(ISNUMBER(SEARCH("",$S$3:$S$6255)),ROW($S$1:$S$6253),""),ROW(S3913))),"")</f>
        <v/>
      </c>
      <c r="U3915" t="s">
        <v>7140</v>
      </c>
      <c r="V3915">
        <v>572144</v>
      </c>
    </row>
    <row r="3916" spans="19:22">
      <c r="S3916" t="str">
        <f>IF(ISNUMBER(SEARCH(ZAKL_DATA!$B$18,FU!$U3916)),U3916,"")</f>
        <v/>
      </c>
      <c r="T3916" t="str">
        <f t="array" ref="T3916">IFERROR(INDEX($S$3:$S$6255,SMALL(IF(ISNUMBER(SEARCH("",$S$3:$S$6255)),ROW($S$1:$S$6253),""),ROW(S3914))),"")</f>
        <v/>
      </c>
      <c r="U3916" t="s">
        <v>7141</v>
      </c>
      <c r="V3916">
        <v>572152</v>
      </c>
    </row>
    <row r="3917" spans="19:22">
      <c r="S3917" t="str">
        <f>IF(ISNUMBER(SEARCH(ZAKL_DATA!$B$18,FU!$U3917)),U3917,"")</f>
        <v/>
      </c>
      <c r="T3917" t="str">
        <f t="array" ref="T3917">IFERROR(INDEX($S$3:$S$6255,SMALL(IF(ISNUMBER(SEARCH("",$S$3:$S$6255)),ROW($S$1:$S$6253),""),ROW(S3915))),"")</f>
        <v/>
      </c>
      <c r="U3917" t="s">
        <v>7142</v>
      </c>
      <c r="V3917">
        <v>572161</v>
      </c>
    </row>
    <row r="3918" spans="19:22">
      <c r="S3918" t="str">
        <f>IF(ISNUMBER(SEARCH(ZAKL_DATA!$B$18,FU!$U3918)),U3918,"")</f>
        <v/>
      </c>
      <c r="T3918" t="str">
        <f t="array" ref="T3918">IFERROR(INDEX($S$3:$S$6255,SMALL(IF(ISNUMBER(SEARCH("",$S$3:$S$6255)),ROW($S$1:$S$6253),""),ROW(S3916))),"")</f>
        <v/>
      </c>
      <c r="U3918" t="s">
        <v>7143</v>
      </c>
      <c r="V3918">
        <v>572179</v>
      </c>
    </row>
    <row r="3919" spans="19:22">
      <c r="S3919" t="str">
        <f>IF(ISNUMBER(SEARCH(ZAKL_DATA!$B$18,FU!$U3919)),U3919,"")</f>
        <v/>
      </c>
      <c r="T3919" t="str">
        <f t="array" ref="T3919">IFERROR(INDEX($S$3:$S$6255,SMALL(IF(ISNUMBER(SEARCH("",$S$3:$S$6255)),ROW($S$1:$S$6253),""),ROW(S3917))),"")</f>
        <v/>
      </c>
      <c r="U3919" t="s">
        <v>7144</v>
      </c>
      <c r="V3919">
        <v>572187</v>
      </c>
    </row>
    <row r="3920" spans="19:22">
      <c r="S3920" t="str">
        <f>IF(ISNUMBER(SEARCH(ZAKL_DATA!$B$18,FU!$U3920)),U3920,"")</f>
        <v/>
      </c>
      <c r="T3920" t="str">
        <f t="array" ref="T3920">IFERROR(INDEX($S$3:$S$6255,SMALL(IF(ISNUMBER(SEARCH("",$S$3:$S$6255)),ROW($S$1:$S$6253),""),ROW(S3918))),"")</f>
        <v/>
      </c>
      <c r="U3920" t="s">
        <v>7145</v>
      </c>
      <c r="V3920">
        <v>572195</v>
      </c>
    </row>
    <row r="3921" spans="19:22">
      <c r="S3921" t="str">
        <f>IF(ISNUMBER(SEARCH(ZAKL_DATA!$B$18,FU!$U3921)),U3921,"")</f>
        <v/>
      </c>
      <c r="T3921" t="str">
        <f t="array" ref="T3921">IFERROR(INDEX($S$3:$S$6255,SMALL(IF(ISNUMBER(SEARCH("",$S$3:$S$6255)),ROW($S$1:$S$6253),""),ROW(S3919))),"")</f>
        <v/>
      </c>
      <c r="U3921" t="s">
        <v>7146</v>
      </c>
      <c r="V3921">
        <v>572209</v>
      </c>
    </row>
    <row r="3922" spans="19:22">
      <c r="S3922" t="str">
        <f>IF(ISNUMBER(SEARCH(ZAKL_DATA!$B$18,FU!$U3922)),U3922,"")</f>
        <v/>
      </c>
      <c r="T3922" t="str">
        <f t="array" ref="T3922">IFERROR(INDEX($S$3:$S$6255,SMALL(IF(ISNUMBER(SEARCH("",$S$3:$S$6255)),ROW($S$1:$S$6253),""),ROW(S3920))),"")</f>
        <v/>
      </c>
      <c r="U3922" t="s">
        <v>7147</v>
      </c>
      <c r="V3922">
        <v>572217</v>
      </c>
    </row>
    <row r="3923" spans="19:22">
      <c r="S3923" t="str">
        <f>IF(ISNUMBER(SEARCH(ZAKL_DATA!$B$18,FU!$U3923)),U3923,"")</f>
        <v/>
      </c>
      <c r="T3923" t="str">
        <f t="array" ref="T3923">IFERROR(INDEX($S$3:$S$6255,SMALL(IF(ISNUMBER(SEARCH("",$S$3:$S$6255)),ROW($S$1:$S$6253),""),ROW(S3921))),"")</f>
        <v/>
      </c>
      <c r="U3923" t="s">
        <v>7148</v>
      </c>
      <c r="V3923">
        <v>572225</v>
      </c>
    </row>
    <row r="3924" spans="19:22">
      <c r="S3924" t="str">
        <f>IF(ISNUMBER(SEARCH(ZAKL_DATA!$B$18,FU!$U3924)),U3924,"")</f>
        <v/>
      </c>
      <c r="T3924" t="str">
        <f t="array" ref="T3924">IFERROR(INDEX($S$3:$S$6255,SMALL(IF(ISNUMBER(SEARCH("",$S$3:$S$6255)),ROW($S$1:$S$6253),""),ROW(S3922))),"")</f>
        <v/>
      </c>
      <c r="U3924" t="s">
        <v>7149</v>
      </c>
      <c r="V3924">
        <v>572233</v>
      </c>
    </row>
    <row r="3925" spans="19:22">
      <c r="S3925" t="str">
        <f>IF(ISNUMBER(SEARCH(ZAKL_DATA!$B$18,FU!$U3925)),U3925,"")</f>
        <v/>
      </c>
      <c r="T3925" t="str">
        <f t="array" ref="T3925">IFERROR(INDEX($S$3:$S$6255,SMALL(IF(ISNUMBER(SEARCH("",$S$3:$S$6255)),ROW($S$1:$S$6253),""),ROW(S3923))),"")</f>
        <v/>
      </c>
      <c r="U3925" t="s">
        <v>7150</v>
      </c>
      <c r="V3925">
        <v>572241</v>
      </c>
    </row>
    <row r="3926" spans="19:22">
      <c r="S3926" t="str">
        <f>IF(ISNUMBER(SEARCH(ZAKL_DATA!$B$18,FU!$U3926)),U3926,"")</f>
        <v/>
      </c>
      <c r="T3926" t="str">
        <f t="array" ref="T3926">IFERROR(INDEX($S$3:$S$6255,SMALL(IF(ISNUMBER(SEARCH("",$S$3:$S$6255)),ROW($S$1:$S$6253),""),ROW(S3924))),"")</f>
        <v/>
      </c>
      <c r="U3926" t="s">
        <v>7150</v>
      </c>
      <c r="V3926">
        <v>572250</v>
      </c>
    </row>
    <row r="3927" spans="19:22">
      <c r="S3927" t="str">
        <f>IF(ISNUMBER(SEARCH(ZAKL_DATA!$B$18,FU!$U3927)),U3927,"")</f>
        <v/>
      </c>
      <c r="T3927" t="str">
        <f t="array" ref="T3927">IFERROR(INDEX($S$3:$S$6255,SMALL(IF(ISNUMBER(SEARCH("",$S$3:$S$6255)),ROW($S$1:$S$6253),""),ROW(S3925))),"")</f>
        <v/>
      </c>
      <c r="U3927" t="s">
        <v>7151</v>
      </c>
      <c r="V3927">
        <v>572268</v>
      </c>
    </row>
    <row r="3928" spans="19:22">
      <c r="S3928" t="str">
        <f>IF(ISNUMBER(SEARCH(ZAKL_DATA!$B$18,FU!$U3928)),U3928,"")</f>
        <v/>
      </c>
      <c r="T3928" t="str">
        <f t="array" ref="T3928">IFERROR(INDEX($S$3:$S$6255,SMALL(IF(ISNUMBER(SEARCH("",$S$3:$S$6255)),ROW($S$1:$S$6253),""),ROW(S3926))),"")</f>
        <v/>
      </c>
      <c r="U3928" t="s">
        <v>7151</v>
      </c>
      <c r="V3928">
        <v>572276</v>
      </c>
    </row>
    <row r="3929" spans="19:22">
      <c r="S3929" t="str">
        <f>IF(ISNUMBER(SEARCH(ZAKL_DATA!$B$18,FU!$U3929)),U3929,"")</f>
        <v/>
      </c>
      <c r="T3929" t="str">
        <f t="array" ref="T3929">IFERROR(INDEX($S$3:$S$6255,SMALL(IF(ISNUMBER(SEARCH("",$S$3:$S$6255)),ROW($S$1:$S$6253),""),ROW(S3927))),"")</f>
        <v/>
      </c>
      <c r="U3929" t="s">
        <v>7152</v>
      </c>
      <c r="V3929">
        <v>572284</v>
      </c>
    </row>
    <row r="3930" spans="19:22">
      <c r="S3930" t="str">
        <f>IF(ISNUMBER(SEARCH(ZAKL_DATA!$B$18,FU!$U3930)),U3930,"")</f>
        <v/>
      </c>
      <c r="T3930" t="str">
        <f t="array" ref="T3930">IFERROR(INDEX($S$3:$S$6255,SMALL(IF(ISNUMBER(SEARCH("",$S$3:$S$6255)),ROW($S$1:$S$6253),""),ROW(S3928))),"")</f>
        <v/>
      </c>
      <c r="U3930" t="s">
        <v>7153</v>
      </c>
      <c r="V3930">
        <v>572292</v>
      </c>
    </row>
    <row r="3931" spans="19:22">
      <c r="S3931" t="str">
        <f>IF(ISNUMBER(SEARCH(ZAKL_DATA!$B$18,FU!$U3931)),U3931,"")</f>
        <v/>
      </c>
      <c r="T3931" t="str">
        <f t="array" ref="T3931">IFERROR(INDEX($S$3:$S$6255,SMALL(IF(ISNUMBER(SEARCH("",$S$3:$S$6255)),ROW($S$1:$S$6253),""),ROW(S3929))),"")</f>
        <v/>
      </c>
      <c r="U3931" t="s">
        <v>7154</v>
      </c>
      <c r="V3931">
        <v>572306</v>
      </c>
    </row>
    <row r="3932" spans="19:22">
      <c r="S3932" t="str">
        <f>IF(ISNUMBER(SEARCH(ZAKL_DATA!$B$18,FU!$U3932)),U3932,"")</f>
        <v/>
      </c>
      <c r="T3932" t="str">
        <f t="array" ref="T3932">IFERROR(INDEX($S$3:$S$6255,SMALL(IF(ISNUMBER(SEARCH("",$S$3:$S$6255)),ROW($S$1:$S$6253),""),ROW(S3930))),"")</f>
        <v/>
      </c>
      <c r="U3932" t="s">
        <v>7155</v>
      </c>
      <c r="V3932">
        <v>572314</v>
      </c>
    </row>
    <row r="3933" spans="19:22">
      <c r="S3933" t="str">
        <f>IF(ISNUMBER(SEARCH(ZAKL_DATA!$B$18,FU!$U3933)),U3933,"")</f>
        <v/>
      </c>
      <c r="T3933" t="str">
        <f t="array" ref="T3933">IFERROR(INDEX($S$3:$S$6255,SMALL(IF(ISNUMBER(SEARCH("",$S$3:$S$6255)),ROW($S$1:$S$6253),""),ROW(S3931))),"")</f>
        <v/>
      </c>
      <c r="U3933" t="s">
        <v>7156</v>
      </c>
      <c r="V3933">
        <v>572322</v>
      </c>
    </row>
    <row r="3934" spans="19:22">
      <c r="S3934" t="str">
        <f>IF(ISNUMBER(SEARCH(ZAKL_DATA!$B$18,FU!$U3934)),U3934,"")</f>
        <v/>
      </c>
      <c r="T3934" t="str">
        <f t="array" ref="T3934">IFERROR(INDEX($S$3:$S$6255,SMALL(IF(ISNUMBER(SEARCH("",$S$3:$S$6255)),ROW($S$1:$S$6253),""),ROW(S3932))),"")</f>
        <v/>
      </c>
      <c r="U3934" t="s">
        <v>7157</v>
      </c>
      <c r="V3934">
        <v>572331</v>
      </c>
    </row>
    <row r="3935" spans="19:22">
      <c r="S3935" t="str">
        <f>IF(ISNUMBER(SEARCH(ZAKL_DATA!$B$18,FU!$U3935)),U3935,"")</f>
        <v/>
      </c>
      <c r="T3935" t="str">
        <f t="array" ref="T3935">IFERROR(INDEX($S$3:$S$6255,SMALL(IF(ISNUMBER(SEARCH("",$S$3:$S$6255)),ROW($S$1:$S$6253),""),ROW(S3933))),"")</f>
        <v/>
      </c>
      <c r="U3935" t="s">
        <v>7158</v>
      </c>
      <c r="V3935">
        <v>572349</v>
      </c>
    </row>
    <row r="3936" spans="19:22">
      <c r="S3936" t="str">
        <f>IF(ISNUMBER(SEARCH(ZAKL_DATA!$B$18,FU!$U3936)),U3936,"")</f>
        <v/>
      </c>
      <c r="T3936" t="str">
        <f t="array" ref="T3936">IFERROR(INDEX($S$3:$S$6255,SMALL(IF(ISNUMBER(SEARCH("",$S$3:$S$6255)),ROW($S$1:$S$6253),""),ROW(S3934))),"")</f>
        <v/>
      </c>
      <c r="U3936" t="s">
        <v>7159</v>
      </c>
      <c r="V3936">
        <v>572357</v>
      </c>
    </row>
    <row r="3937" spans="19:22">
      <c r="S3937" t="str">
        <f>IF(ISNUMBER(SEARCH(ZAKL_DATA!$B$18,FU!$U3937)),U3937,"")</f>
        <v/>
      </c>
      <c r="T3937" t="str">
        <f t="array" ref="T3937">IFERROR(INDEX($S$3:$S$6255,SMALL(IF(ISNUMBER(SEARCH("",$S$3:$S$6255)),ROW($S$1:$S$6253),""),ROW(S3935))),"")</f>
        <v/>
      </c>
      <c r="U3937" t="s">
        <v>7159</v>
      </c>
      <c r="V3937">
        <v>572365</v>
      </c>
    </row>
    <row r="3938" spans="19:22">
      <c r="S3938" t="str">
        <f>IF(ISNUMBER(SEARCH(ZAKL_DATA!$B$18,FU!$U3938)),U3938,"")</f>
        <v/>
      </c>
      <c r="T3938" t="str">
        <f t="array" ref="T3938">IFERROR(INDEX($S$3:$S$6255,SMALL(IF(ISNUMBER(SEARCH("",$S$3:$S$6255)),ROW($S$1:$S$6253),""),ROW(S3936))),"")</f>
        <v/>
      </c>
      <c r="U3938" t="s">
        <v>7160</v>
      </c>
      <c r="V3938">
        <v>572373</v>
      </c>
    </row>
    <row r="3939" spans="19:22">
      <c r="S3939" t="str">
        <f>IF(ISNUMBER(SEARCH(ZAKL_DATA!$B$18,FU!$U3939)),U3939,"")</f>
        <v/>
      </c>
      <c r="T3939" t="str">
        <f t="array" ref="T3939">IFERROR(INDEX($S$3:$S$6255,SMALL(IF(ISNUMBER(SEARCH("",$S$3:$S$6255)),ROW($S$1:$S$6253),""),ROW(S3937))),"")</f>
        <v/>
      </c>
      <c r="U3939" t="s">
        <v>7160</v>
      </c>
      <c r="V3939">
        <v>572381</v>
      </c>
    </row>
    <row r="3940" spans="19:22">
      <c r="S3940" t="str">
        <f>IF(ISNUMBER(SEARCH(ZAKL_DATA!$B$18,FU!$U3940)),U3940,"")</f>
        <v/>
      </c>
      <c r="T3940" t="str">
        <f t="array" ref="T3940">IFERROR(INDEX($S$3:$S$6255,SMALL(IF(ISNUMBER(SEARCH("",$S$3:$S$6255)),ROW($S$1:$S$6253),""),ROW(S3938))),"")</f>
        <v/>
      </c>
      <c r="U3940" t="s">
        <v>7161</v>
      </c>
      <c r="V3940">
        <v>572390</v>
      </c>
    </row>
    <row r="3941" spans="19:22">
      <c r="S3941" t="str">
        <f>IF(ISNUMBER(SEARCH(ZAKL_DATA!$B$18,FU!$U3941)),U3941,"")</f>
        <v/>
      </c>
      <c r="T3941" t="str">
        <f t="array" ref="T3941">IFERROR(INDEX($S$3:$S$6255,SMALL(IF(ISNUMBER(SEARCH("",$S$3:$S$6255)),ROW($S$1:$S$6253),""),ROW(S3939))),"")</f>
        <v/>
      </c>
      <c r="U3941" t="s">
        <v>7162</v>
      </c>
      <c r="V3941">
        <v>572403</v>
      </c>
    </row>
    <row r="3942" spans="19:22">
      <c r="S3942" t="str">
        <f>IF(ISNUMBER(SEARCH(ZAKL_DATA!$B$18,FU!$U3942)),U3942,"")</f>
        <v/>
      </c>
      <c r="T3942" t="str">
        <f t="array" ref="T3942">IFERROR(INDEX($S$3:$S$6255,SMALL(IF(ISNUMBER(SEARCH("",$S$3:$S$6255)),ROW($S$1:$S$6253),""),ROW(S3940))),"")</f>
        <v/>
      </c>
      <c r="U3942" t="s">
        <v>7163</v>
      </c>
      <c r="V3942">
        <v>572411</v>
      </c>
    </row>
    <row r="3943" spans="19:22">
      <c r="S3943" t="str">
        <f>IF(ISNUMBER(SEARCH(ZAKL_DATA!$B$18,FU!$U3943)),U3943,"")</f>
        <v/>
      </c>
      <c r="T3943" t="str">
        <f t="array" ref="T3943">IFERROR(INDEX($S$3:$S$6255,SMALL(IF(ISNUMBER(SEARCH("",$S$3:$S$6255)),ROW($S$1:$S$6253),""),ROW(S3941))),"")</f>
        <v/>
      </c>
      <c r="U3943" t="s">
        <v>7164</v>
      </c>
      <c r="V3943">
        <v>572420</v>
      </c>
    </row>
    <row r="3944" spans="19:22">
      <c r="S3944" t="str">
        <f>IF(ISNUMBER(SEARCH(ZAKL_DATA!$B$18,FU!$U3944)),U3944,"")</f>
        <v/>
      </c>
      <c r="T3944" t="str">
        <f t="array" ref="T3944">IFERROR(INDEX($S$3:$S$6255,SMALL(IF(ISNUMBER(SEARCH("",$S$3:$S$6255)),ROW($S$1:$S$6253),""),ROW(S3942))),"")</f>
        <v/>
      </c>
      <c r="U3944" t="s">
        <v>7164</v>
      </c>
      <c r="V3944">
        <v>572438</v>
      </c>
    </row>
    <row r="3945" spans="19:22">
      <c r="S3945" t="str">
        <f>IF(ISNUMBER(SEARCH(ZAKL_DATA!$B$18,FU!$U3945)),U3945,"")</f>
        <v/>
      </c>
      <c r="T3945" t="str">
        <f t="array" ref="T3945">IFERROR(INDEX($S$3:$S$6255,SMALL(IF(ISNUMBER(SEARCH("",$S$3:$S$6255)),ROW($S$1:$S$6253),""),ROW(S3943))),"")</f>
        <v/>
      </c>
      <c r="U3945" t="s">
        <v>7164</v>
      </c>
      <c r="V3945">
        <v>572446</v>
      </c>
    </row>
    <row r="3946" spans="19:22">
      <c r="S3946" t="str">
        <f>IF(ISNUMBER(SEARCH(ZAKL_DATA!$B$18,FU!$U3946)),U3946,"")</f>
        <v/>
      </c>
      <c r="T3946" t="str">
        <f t="array" ref="T3946">IFERROR(INDEX($S$3:$S$6255,SMALL(IF(ISNUMBER(SEARCH("",$S$3:$S$6255)),ROW($S$1:$S$6253),""),ROW(S3944))),"")</f>
        <v/>
      </c>
      <c r="U3946" t="s">
        <v>7165</v>
      </c>
      <c r="V3946">
        <v>572454</v>
      </c>
    </row>
    <row r="3947" spans="19:22">
      <c r="S3947" t="str">
        <f>IF(ISNUMBER(SEARCH(ZAKL_DATA!$B$18,FU!$U3947)),U3947,"")</f>
        <v/>
      </c>
      <c r="T3947" t="str">
        <f t="array" ref="T3947">IFERROR(INDEX($S$3:$S$6255,SMALL(IF(ISNUMBER(SEARCH("",$S$3:$S$6255)),ROW($S$1:$S$6253),""),ROW(S3945))),"")</f>
        <v/>
      </c>
      <c r="U3947" t="s">
        <v>7166</v>
      </c>
      <c r="V3947">
        <v>572462</v>
      </c>
    </row>
    <row r="3948" spans="19:22">
      <c r="S3948" t="str">
        <f>IF(ISNUMBER(SEARCH(ZAKL_DATA!$B$18,FU!$U3948)),U3948,"")</f>
        <v/>
      </c>
      <c r="T3948" t="str">
        <f t="array" ref="T3948">IFERROR(INDEX($S$3:$S$6255,SMALL(IF(ISNUMBER(SEARCH("",$S$3:$S$6255)),ROW($S$1:$S$6253),""),ROW(S3946))),"")</f>
        <v/>
      </c>
      <c r="U3948" t="s">
        <v>7167</v>
      </c>
      <c r="V3948">
        <v>572471</v>
      </c>
    </row>
    <row r="3949" spans="19:22">
      <c r="S3949" t="str">
        <f>IF(ISNUMBER(SEARCH(ZAKL_DATA!$B$18,FU!$U3949)),U3949,"")</f>
        <v/>
      </c>
      <c r="T3949" t="str">
        <f t="array" ref="T3949">IFERROR(INDEX($S$3:$S$6255,SMALL(IF(ISNUMBER(SEARCH("",$S$3:$S$6255)),ROW($S$1:$S$6253),""),ROW(S3947))),"")</f>
        <v/>
      </c>
      <c r="U3949" t="s">
        <v>7168</v>
      </c>
      <c r="V3949">
        <v>572489</v>
      </c>
    </row>
    <row r="3950" spans="19:22">
      <c r="S3950" t="str">
        <f>IF(ISNUMBER(SEARCH(ZAKL_DATA!$B$18,FU!$U3950)),U3950,"")</f>
        <v/>
      </c>
      <c r="T3950" t="str">
        <f t="array" ref="T3950">IFERROR(INDEX($S$3:$S$6255,SMALL(IF(ISNUMBER(SEARCH("",$S$3:$S$6255)),ROW($S$1:$S$6253),""),ROW(S3948))),"")</f>
        <v/>
      </c>
      <c r="U3950" t="s">
        <v>7169</v>
      </c>
      <c r="V3950">
        <v>572497</v>
      </c>
    </row>
    <row r="3951" spans="19:22">
      <c r="S3951" t="str">
        <f>IF(ISNUMBER(SEARCH(ZAKL_DATA!$B$18,FU!$U3951)),U3951,"")</f>
        <v/>
      </c>
      <c r="T3951" t="str">
        <f t="array" ref="T3951">IFERROR(INDEX($S$3:$S$6255,SMALL(IF(ISNUMBER(SEARCH("",$S$3:$S$6255)),ROW($S$1:$S$6253),""),ROW(S3949))),"")</f>
        <v/>
      </c>
      <c r="U3951" t="s">
        <v>7170</v>
      </c>
      <c r="V3951">
        <v>572501</v>
      </c>
    </row>
    <row r="3952" spans="19:22">
      <c r="S3952" t="str">
        <f>IF(ISNUMBER(SEARCH(ZAKL_DATA!$B$18,FU!$U3952)),U3952,"")</f>
        <v/>
      </c>
      <c r="T3952" t="str">
        <f t="array" ref="T3952">IFERROR(INDEX($S$3:$S$6255,SMALL(IF(ISNUMBER(SEARCH("",$S$3:$S$6255)),ROW($S$1:$S$6253),""),ROW(S3950))),"")</f>
        <v/>
      </c>
      <c r="U3952" t="s">
        <v>7171</v>
      </c>
      <c r="V3952">
        <v>572519</v>
      </c>
    </row>
    <row r="3953" spans="19:22">
      <c r="S3953" t="str">
        <f>IF(ISNUMBER(SEARCH(ZAKL_DATA!$B$18,FU!$U3953)),U3953,"")</f>
        <v/>
      </c>
      <c r="T3953" t="str">
        <f t="array" ref="T3953">IFERROR(INDEX($S$3:$S$6255,SMALL(IF(ISNUMBER(SEARCH("",$S$3:$S$6255)),ROW($S$1:$S$6253),""),ROW(S3951))),"")</f>
        <v/>
      </c>
      <c r="U3953" t="s">
        <v>7172</v>
      </c>
      <c r="V3953">
        <v>572527</v>
      </c>
    </row>
    <row r="3954" spans="19:22">
      <c r="S3954" t="str">
        <f>IF(ISNUMBER(SEARCH(ZAKL_DATA!$B$18,FU!$U3954)),U3954,"")</f>
        <v/>
      </c>
      <c r="T3954" t="str">
        <f t="array" ref="T3954">IFERROR(INDEX($S$3:$S$6255,SMALL(IF(ISNUMBER(SEARCH("",$S$3:$S$6255)),ROW($S$1:$S$6253),""),ROW(S3952))),"")</f>
        <v/>
      </c>
      <c r="U3954" t="s">
        <v>7173</v>
      </c>
      <c r="V3954">
        <v>572535</v>
      </c>
    </row>
    <row r="3955" spans="19:22">
      <c r="S3955" t="str">
        <f>IF(ISNUMBER(SEARCH(ZAKL_DATA!$B$18,FU!$U3955)),U3955,"")</f>
        <v/>
      </c>
      <c r="T3955" t="str">
        <f t="array" ref="T3955">IFERROR(INDEX($S$3:$S$6255,SMALL(IF(ISNUMBER(SEARCH("",$S$3:$S$6255)),ROW($S$1:$S$6253),""),ROW(S3953))),"")</f>
        <v/>
      </c>
      <c r="U3955" t="s">
        <v>7173</v>
      </c>
      <c r="V3955">
        <v>572543</v>
      </c>
    </row>
    <row r="3956" spans="19:22">
      <c r="S3956" t="str">
        <f>IF(ISNUMBER(SEARCH(ZAKL_DATA!$B$18,FU!$U3956)),U3956,"")</f>
        <v/>
      </c>
      <c r="T3956" t="str">
        <f t="array" ref="T3956">IFERROR(INDEX($S$3:$S$6255,SMALL(IF(ISNUMBER(SEARCH("",$S$3:$S$6255)),ROW($S$1:$S$6253),""),ROW(S3954))),"")</f>
        <v/>
      </c>
      <c r="U3956" t="s">
        <v>7174</v>
      </c>
      <c r="V3956">
        <v>572551</v>
      </c>
    </row>
    <row r="3957" spans="19:22">
      <c r="S3957" t="str">
        <f>IF(ISNUMBER(SEARCH(ZAKL_DATA!$B$18,FU!$U3957)),U3957,"")</f>
        <v/>
      </c>
      <c r="T3957" t="str">
        <f t="array" ref="T3957">IFERROR(INDEX($S$3:$S$6255,SMALL(IF(ISNUMBER(SEARCH("",$S$3:$S$6255)),ROW($S$1:$S$6253),""),ROW(S3955))),"")</f>
        <v/>
      </c>
      <c r="U3957" t="s">
        <v>7175</v>
      </c>
      <c r="V3957">
        <v>572560</v>
      </c>
    </row>
    <row r="3958" spans="19:22">
      <c r="S3958" t="str">
        <f>IF(ISNUMBER(SEARCH(ZAKL_DATA!$B$18,FU!$U3958)),U3958,"")</f>
        <v/>
      </c>
      <c r="T3958" t="str">
        <f t="array" ref="T3958">IFERROR(INDEX($S$3:$S$6255,SMALL(IF(ISNUMBER(SEARCH("",$S$3:$S$6255)),ROW($S$1:$S$6253),""),ROW(S3956))),"")</f>
        <v/>
      </c>
      <c r="U3958" t="s">
        <v>7176</v>
      </c>
      <c r="V3958">
        <v>572578</v>
      </c>
    </row>
    <row r="3959" spans="19:22">
      <c r="S3959" t="str">
        <f>IF(ISNUMBER(SEARCH(ZAKL_DATA!$B$18,FU!$U3959)),U3959,"")</f>
        <v/>
      </c>
      <c r="T3959" t="str">
        <f t="array" ref="T3959">IFERROR(INDEX($S$3:$S$6255,SMALL(IF(ISNUMBER(SEARCH("",$S$3:$S$6255)),ROW($S$1:$S$6253),""),ROW(S3957))),"")</f>
        <v/>
      </c>
      <c r="U3959" t="s">
        <v>7177</v>
      </c>
      <c r="V3959">
        <v>572586</v>
      </c>
    </row>
    <row r="3960" spans="19:22">
      <c r="S3960" t="str">
        <f>IF(ISNUMBER(SEARCH(ZAKL_DATA!$B$18,FU!$U3960)),U3960,"")</f>
        <v/>
      </c>
      <c r="T3960" t="str">
        <f t="array" ref="T3960">IFERROR(INDEX($S$3:$S$6255,SMALL(IF(ISNUMBER(SEARCH("",$S$3:$S$6255)),ROW($S$1:$S$6253),""),ROW(S3958))),"")</f>
        <v/>
      </c>
      <c r="U3960" t="s">
        <v>7178</v>
      </c>
      <c r="V3960">
        <v>572594</v>
      </c>
    </row>
    <row r="3961" spans="19:22">
      <c r="S3961" t="str">
        <f>IF(ISNUMBER(SEARCH(ZAKL_DATA!$B$18,FU!$U3961)),U3961,"")</f>
        <v/>
      </c>
      <c r="T3961" t="str">
        <f t="array" ref="T3961">IFERROR(INDEX($S$3:$S$6255,SMALL(IF(ISNUMBER(SEARCH("",$S$3:$S$6255)),ROW($S$1:$S$6253),""),ROW(S3959))),"")</f>
        <v/>
      </c>
      <c r="U3961" t="s">
        <v>7179</v>
      </c>
      <c r="V3961">
        <v>572608</v>
      </c>
    </row>
    <row r="3962" spans="19:22">
      <c r="S3962" t="str">
        <f>IF(ISNUMBER(SEARCH(ZAKL_DATA!$B$18,FU!$U3962)),U3962,"")</f>
        <v/>
      </c>
      <c r="T3962" t="str">
        <f t="array" ref="T3962">IFERROR(INDEX($S$3:$S$6255,SMALL(IF(ISNUMBER(SEARCH("",$S$3:$S$6255)),ROW($S$1:$S$6253),""),ROW(S3960))),"")</f>
        <v/>
      </c>
      <c r="U3962" t="s">
        <v>7180</v>
      </c>
      <c r="V3962">
        <v>572616</v>
      </c>
    </row>
    <row r="3963" spans="19:22">
      <c r="S3963" t="str">
        <f>IF(ISNUMBER(SEARCH(ZAKL_DATA!$B$18,FU!$U3963)),U3963,"")</f>
        <v/>
      </c>
      <c r="T3963" t="str">
        <f t="array" ref="T3963">IFERROR(INDEX($S$3:$S$6255,SMALL(IF(ISNUMBER(SEARCH("",$S$3:$S$6255)),ROW($S$1:$S$6253),""),ROW(S3961))),"")</f>
        <v/>
      </c>
      <c r="U3963" t="s">
        <v>7181</v>
      </c>
      <c r="V3963">
        <v>572624</v>
      </c>
    </row>
    <row r="3964" spans="19:22">
      <c r="S3964" t="str">
        <f>IF(ISNUMBER(SEARCH(ZAKL_DATA!$B$18,FU!$U3964)),U3964,"")</f>
        <v/>
      </c>
      <c r="T3964" t="str">
        <f t="array" ref="T3964">IFERROR(INDEX($S$3:$S$6255,SMALL(IF(ISNUMBER(SEARCH("",$S$3:$S$6255)),ROW($S$1:$S$6253),""),ROW(S3962))),"")</f>
        <v/>
      </c>
      <c r="U3964" t="s">
        <v>7182</v>
      </c>
      <c r="V3964">
        <v>572632</v>
      </c>
    </row>
    <row r="3965" spans="19:22">
      <c r="S3965" t="str">
        <f>IF(ISNUMBER(SEARCH(ZAKL_DATA!$B$18,FU!$U3965)),U3965,"")</f>
        <v/>
      </c>
      <c r="T3965" t="str">
        <f t="array" ref="T3965">IFERROR(INDEX($S$3:$S$6255,SMALL(IF(ISNUMBER(SEARCH("",$S$3:$S$6255)),ROW($S$1:$S$6253),""),ROW(S3963))),"")</f>
        <v/>
      </c>
      <c r="U3965" t="s">
        <v>7183</v>
      </c>
      <c r="V3965">
        <v>572641</v>
      </c>
    </row>
    <row r="3966" spans="19:22">
      <c r="S3966" t="str">
        <f>IF(ISNUMBER(SEARCH(ZAKL_DATA!$B$18,FU!$U3966)),U3966,"")</f>
        <v/>
      </c>
      <c r="T3966" t="str">
        <f t="array" ref="T3966">IFERROR(INDEX($S$3:$S$6255,SMALL(IF(ISNUMBER(SEARCH("",$S$3:$S$6255)),ROW($S$1:$S$6253),""),ROW(S3964))),"")</f>
        <v/>
      </c>
      <c r="U3966" t="s">
        <v>7184</v>
      </c>
      <c r="V3966">
        <v>572659</v>
      </c>
    </row>
    <row r="3967" spans="19:22">
      <c r="S3967" t="str">
        <f>IF(ISNUMBER(SEARCH(ZAKL_DATA!$B$18,FU!$U3967)),U3967,"")</f>
        <v/>
      </c>
      <c r="T3967" t="str">
        <f t="array" ref="T3967">IFERROR(INDEX($S$3:$S$6255,SMALL(IF(ISNUMBER(SEARCH("",$S$3:$S$6255)),ROW($S$1:$S$6253),""),ROW(S3965))),"")</f>
        <v/>
      </c>
      <c r="U3967" t="s">
        <v>7184</v>
      </c>
      <c r="V3967">
        <v>572667</v>
      </c>
    </row>
    <row r="3968" spans="19:22">
      <c r="S3968" t="str">
        <f>IF(ISNUMBER(SEARCH(ZAKL_DATA!$B$18,FU!$U3968)),U3968,"")</f>
        <v/>
      </c>
      <c r="T3968" t="str">
        <f t="array" ref="T3968">IFERROR(INDEX($S$3:$S$6255,SMALL(IF(ISNUMBER(SEARCH("",$S$3:$S$6255)),ROW($S$1:$S$6253),""),ROW(S3966))),"")</f>
        <v/>
      </c>
      <c r="U3968" t="s">
        <v>7184</v>
      </c>
      <c r="V3968">
        <v>572675</v>
      </c>
    </row>
    <row r="3969" spans="19:22">
      <c r="S3969" t="str">
        <f>IF(ISNUMBER(SEARCH(ZAKL_DATA!$B$18,FU!$U3969)),U3969,"")</f>
        <v/>
      </c>
      <c r="T3969" t="str">
        <f t="array" ref="T3969">IFERROR(INDEX($S$3:$S$6255,SMALL(IF(ISNUMBER(SEARCH("",$S$3:$S$6255)),ROW($S$1:$S$6253),""),ROW(S3967))),"")</f>
        <v/>
      </c>
      <c r="U3969" t="s">
        <v>7185</v>
      </c>
      <c r="V3969">
        <v>572683</v>
      </c>
    </row>
    <row r="3970" spans="19:22">
      <c r="S3970" t="str">
        <f>IF(ISNUMBER(SEARCH(ZAKL_DATA!$B$18,FU!$U3970)),U3970,"")</f>
        <v/>
      </c>
      <c r="T3970" t="str">
        <f t="array" ref="T3970">IFERROR(INDEX($S$3:$S$6255,SMALL(IF(ISNUMBER(SEARCH("",$S$3:$S$6255)),ROW($S$1:$S$6253),""),ROW(S3968))),"")</f>
        <v/>
      </c>
      <c r="U3970" t="s">
        <v>7186</v>
      </c>
      <c r="V3970">
        <v>572691</v>
      </c>
    </row>
    <row r="3971" spans="19:22">
      <c r="S3971" t="str">
        <f>IF(ISNUMBER(SEARCH(ZAKL_DATA!$B$18,FU!$U3971)),U3971,"")</f>
        <v/>
      </c>
      <c r="T3971" t="str">
        <f t="array" ref="T3971">IFERROR(INDEX($S$3:$S$6255,SMALL(IF(ISNUMBER(SEARCH("",$S$3:$S$6255)),ROW($S$1:$S$6253),""),ROW(S3969))),"")</f>
        <v/>
      </c>
      <c r="U3971" t="s">
        <v>7186</v>
      </c>
      <c r="V3971">
        <v>572705</v>
      </c>
    </row>
    <row r="3972" spans="19:22">
      <c r="S3972" t="str">
        <f>IF(ISNUMBER(SEARCH(ZAKL_DATA!$B$18,FU!$U3972)),U3972,"")</f>
        <v/>
      </c>
      <c r="T3972" t="str">
        <f t="array" ref="T3972">IFERROR(INDEX($S$3:$S$6255,SMALL(IF(ISNUMBER(SEARCH("",$S$3:$S$6255)),ROW($S$1:$S$6253),""),ROW(S3970))),"")</f>
        <v/>
      </c>
      <c r="U3972" t="s">
        <v>7187</v>
      </c>
      <c r="V3972">
        <v>572713</v>
      </c>
    </row>
    <row r="3973" spans="19:22">
      <c r="S3973" t="str">
        <f>IF(ISNUMBER(SEARCH(ZAKL_DATA!$B$18,FU!$U3973)),U3973,"")</f>
        <v/>
      </c>
      <c r="T3973" t="str">
        <f t="array" ref="T3973">IFERROR(INDEX($S$3:$S$6255,SMALL(IF(ISNUMBER(SEARCH("",$S$3:$S$6255)),ROW($S$1:$S$6253),""),ROW(S3971))),"")</f>
        <v/>
      </c>
      <c r="U3973" t="s">
        <v>7188</v>
      </c>
      <c r="V3973">
        <v>572721</v>
      </c>
    </row>
    <row r="3974" spans="19:22">
      <c r="S3974" t="str">
        <f>IF(ISNUMBER(SEARCH(ZAKL_DATA!$B$18,FU!$U3974)),U3974,"")</f>
        <v/>
      </c>
      <c r="T3974" t="str">
        <f t="array" ref="T3974">IFERROR(INDEX($S$3:$S$6255,SMALL(IF(ISNUMBER(SEARCH("",$S$3:$S$6255)),ROW($S$1:$S$6253),""),ROW(S3972))),"")</f>
        <v/>
      </c>
      <c r="U3974" t="s">
        <v>7189</v>
      </c>
      <c r="V3974">
        <v>572730</v>
      </c>
    </row>
    <row r="3975" spans="19:22">
      <c r="S3975" t="str">
        <f>IF(ISNUMBER(SEARCH(ZAKL_DATA!$B$18,FU!$U3975)),U3975,"")</f>
        <v/>
      </c>
      <c r="T3975" t="str">
        <f t="array" ref="T3975">IFERROR(INDEX($S$3:$S$6255,SMALL(IF(ISNUMBER(SEARCH("",$S$3:$S$6255)),ROW($S$1:$S$6253),""),ROW(S3973))),"")</f>
        <v/>
      </c>
      <c r="U3975" t="s">
        <v>7190</v>
      </c>
      <c r="V3975">
        <v>572748</v>
      </c>
    </row>
    <row r="3976" spans="19:22">
      <c r="S3976" t="str">
        <f>IF(ISNUMBER(SEARCH(ZAKL_DATA!$B$18,FU!$U3976)),U3976,"")</f>
        <v/>
      </c>
      <c r="T3976" t="str">
        <f t="array" ref="T3976">IFERROR(INDEX($S$3:$S$6255,SMALL(IF(ISNUMBER(SEARCH("",$S$3:$S$6255)),ROW($S$1:$S$6253),""),ROW(S3974))),"")</f>
        <v/>
      </c>
      <c r="U3976" t="s">
        <v>7191</v>
      </c>
      <c r="V3976">
        <v>572756</v>
      </c>
    </row>
    <row r="3977" spans="19:22">
      <c r="S3977" t="str">
        <f>IF(ISNUMBER(SEARCH(ZAKL_DATA!$B$18,FU!$U3977)),U3977,"")</f>
        <v/>
      </c>
      <c r="T3977" t="str">
        <f t="array" ref="T3977">IFERROR(INDEX($S$3:$S$6255,SMALL(IF(ISNUMBER(SEARCH("",$S$3:$S$6255)),ROW($S$1:$S$6253),""),ROW(S3975))),"")</f>
        <v/>
      </c>
      <c r="U3977" t="s">
        <v>7192</v>
      </c>
      <c r="V3977">
        <v>572764</v>
      </c>
    </row>
    <row r="3978" spans="19:22">
      <c r="S3978" t="str">
        <f>IF(ISNUMBER(SEARCH(ZAKL_DATA!$B$18,FU!$U3978)),U3978,"")</f>
        <v/>
      </c>
      <c r="T3978" t="str">
        <f t="array" ref="T3978">IFERROR(INDEX($S$3:$S$6255,SMALL(IF(ISNUMBER(SEARCH("",$S$3:$S$6255)),ROW($S$1:$S$6253),""),ROW(S3976))),"")</f>
        <v/>
      </c>
      <c r="U3978" t="s">
        <v>7193</v>
      </c>
      <c r="V3978">
        <v>572772</v>
      </c>
    </row>
    <row r="3979" spans="19:22">
      <c r="S3979" t="str">
        <f>IF(ISNUMBER(SEARCH(ZAKL_DATA!$B$18,FU!$U3979)),U3979,"")</f>
        <v/>
      </c>
      <c r="T3979" t="str">
        <f t="array" ref="T3979">IFERROR(INDEX($S$3:$S$6255,SMALL(IF(ISNUMBER(SEARCH("",$S$3:$S$6255)),ROW($S$1:$S$6253),""),ROW(S3977))),"")</f>
        <v/>
      </c>
      <c r="U3979" t="s">
        <v>7194</v>
      </c>
      <c r="V3979">
        <v>572781</v>
      </c>
    </row>
    <row r="3980" spans="19:22">
      <c r="S3980" t="str">
        <f>IF(ISNUMBER(SEARCH(ZAKL_DATA!$B$18,FU!$U3980)),U3980,"")</f>
        <v/>
      </c>
      <c r="T3980" t="str">
        <f t="array" ref="T3980">IFERROR(INDEX($S$3:$S$6255,SMALL(IF(ISNUMBER(SEARCH("",$S$3:$S$6255)),ROW($S$1:$S$6253),""),ROW(S3978))),"")</f>
        <v/>
      </c>
      <c r="U3980" t="s">
        <v>7195</v>
      </c>
      <c r="V3980">
        <v>572799</v>
      </c>
    </row>
    <row r="3981" spans="19:22">
      <c r="S3981" t="str">
        <f>IF(ISNUMBER(SEARCH(ZAKL_DATA!$B$18,FU!$U3981)),U3981,"")</f>
        <v/>
      </c>
      <c r="T3981" t="str">
        <f t="array" ref="T3981">IFERROR(INDEX($S$3:$S$6255,SMALL(IF(ISNUMBER(SEARCH("",$S$3:$S$6255)),ROW($S$1:$S$6253),""),ROW(S3979))),"")</f>
        <v/>
      </c>
      <c r="U3981" t="s">
        <v>7196</v>
      </c>
      <c r="V3981">
        <v>572802</v>
      </c>
    </row>
    <row r="3982" spans="19:22">
      <c r="S3982" t="str">
        <f>IF(ISNUMBER(SEARCH(ZAKL_DATA!$B$18,FU!$U3982)),U3982,"")</f>
        <v/>
      </c>
      <c r="T3982" t="str">
        <f t="array" ref="T3982">IFERROR(INDEX($S$3:$S$6255,SMALL(IF(ISNUMBER(SEARCH("",$S$3:$S$6255)),ROW($S$1:$S$6253),""),ROW(S3980))),"")</f>
        <v/>
      </c>
      <c r="U3982" t="s">
        <v>7197</v>
      </c>
      <c r="V3982">
        <v>572811</v>
      </c>
    </row>
    <row r="3983" spans="19:22">
      <c r="S3983" t="str">
        <f>IF(ISNUMBER(SEARCH(ZAKL_DATA!$B$18,FU!$U3983)),U3983,"")</f>
        <v/>
      </c>
      <c r="T3983" t="str">
        <f t="array" ref="T3983">IFERROR(INDEX($S$3:$S$6255,SMALL(IF(ISNUMBER(SEARCH("",$S$3:$S$6255)),ROW($S$1:$S$6253),""),ROW(S3981))),"")</f>
        <v/>
      </c>
      <c r="U3983" t="s">
        <v>7198</v>
      </c>
      <c r="V3983">
        <v>572829</v>
      </c>
    </row>
    <row r="3984" spans="19:22">
      <c r="S3984" t="str">
        <f>IF(ISNUMBER(SEARCH(ZAKL_DATA!$B$18,FU!$U3984)),U3984,"")</f>
        <v/>
      </c>
      <c r="T3984" t="str">
        <f t="array" ref="T3984">IFERROR(INDEX($S$3:$S$6255,SMALL(IF(ISNUMBER(SEARCH("",$S$3:$S$6255)),ROW($S$1:$S$6253),""),ROW(S3982))),"")</f>
        <v/>
      </c>
      <c r="U3984" t="s">
        <v>7199</v>
      </c>
      <c r="V3984">
        <v>572837</v>
      </c>
    </row>
    <row r="3985" spans="19:22">
      <c r="S3985" t="str">
        <f>IF(ISNUMBER(SEARCH(ZAKL_DATA!$B$18,FU!$U3985)),U3985,"")</f>
        <v/>
      </c>
      <c r="T3985" t="str">
        <f t="array" ref="T3985">IFERROR(INDEX($S$3:$S$6255,SMALL(IF(ISNUMBER(SEARCH("",$S$3:$S$6255)),ROW($S$1:$S$6253),""),ROW(S3983))),"")</f>
        <v/>
      </c>
      <c r="U3985" t="s">
        <v>7200</v>
      </c>
      <c r="V3985">
        <v>572845</v>
      </c>
    </row>
    <row r="3986" spans="19:22">
      <c r="S3986" t="str">
        <f>IF(ISNUMBER(SEARCH(ZAKL_DATA!$B$18,FU!$U3986)),U3986,"")</f>
        <v/>
      </c>
      <c r="T3986" t="str">
        <f t="array" ref="T3986">IFERROR(INDEX($S$3:$S$6255,SMALL(IF(ISNUMBER(SEARCH("",$S$3:$S$6255)),ROW($S$1:$S$6253),""),ROW(S3984))),"")</f>
        <v/>
      </c>
      <c r="U3986" t="s">
        <v>7201</v>
      </c>
      <c r="V3986">
        <v>572853</v>
      </c>
    </row>
    <row r="3987" spans="19:22">
      <c r="S3987" t="str">
        <f>IF(ISNUMBER(SEARCH(ZAKL_DATA!$B$18,FU!$U3987)),U3987,"")</f>
        <v/>
      </c>
      <c r="T3987" t="str">
        <f t="array" ref="T3987">IFERROR(INDEX($S$3:$S$6255,SMALL(IF(ISNUMBER(SEARCH("",$S$3:$S$6255)),ROW($S$1:$S$6253),""),ROW(S3985))),"")</f>
        <v/>
      </c>
      <c r="U3987" t="s">
        <v>7202</v>
      </c>
      <c r="V3987">
        <v>572861</v>
      </c>
    </row>
    <row r="3988" spans="19:22">
      <c r="S3988" t="str">
        <f>IF(ISNUMBER(SEARCH(ZAKL_DATA!$B$18,FU!$U3988)),U3988,"")</f>
        <v/>
      </c>
      <c r="T3988" t="str">
        <f t="array" ref="T3988">IFERROR(INDEX($S$3:$S$6255,SMALL(IF(ISNUMBER(SEARCH("",$S$3:$S$6255)),ROW($S$1:$S$6253),""),ROW(S3986))),"")</f>
        <v/>
      </c>
      <c r="U3988" t="s">
        <v>7203</v>
      </c>
      <c r="V3988">
        <v>572870</v>
      </c>
    </row>
    <row r="3989" spans="19:22">
      <c r="S3989" t="str">
        <f>IF(ISNUMBER(SEARCH(ZAKL_DATA!$B$18,FU!$U3989)),U3989,"")</f>
        <v/>
      </c>
      <c r="T3989" t="str">
        <f t="array" ref="T3989">IFERROR(INDEX($S$3:$S$6255,SMALL(IF(ISNUMBER(SEARCH("",$S$3:$S$6255)),ROW($S$1:$S$6253),""),ROW(S3987))),"")</f>
        <v/>
      </c>
      <c r="U3989" t="s">
        <v>7204</v>
      </c>
      <c r="V3989">
        <v>572888</v>
      </c>
    </row>
    <row r="3990" spans="19:22">
      <c r="S3990" t="str">
        <f>IF(ISNUMBER(SEARCH(ZAKL_DATA!$B$18,FU!$U3990)),U3990,"")</f>
        <v/>
      </c>
      <c r="T3990" t="str">
        <f t="array" ref="T3990">IFERROR(INDEX($S$3:$S$6255,SMALL(IF(ISNUMBER(SEARCH("",$S$3:$S$6255)),ROW($S$1:$S$6253),""),ROW(S3988))),"")</f>
        <v/>
      </c>
      <c r="U3990" t="s">
        <v>7205</v>
      </c>
      <c r="V3990">
        <v>572896</v>
      </c>
    </row>
    <row r="3991" spans="19:22">
      <c r="S3991" t="str">
        <f>IF(ISNUMBER(SEARCH(ZAKL_DATA!$B$18,FU!$U3991)),U3991,"")</f>
        <v/>
      </c>
      <c r="T3991" t="str">
        <f t="array" ref="T3991">IFERROR(INDEX($S$3:$S$6255,SMALL(IF(ISNUMBER(SEARCH("",$S$3:$S$6255)),ROW($S$1:$S$6253),""),ROW(S3989))),"")</f>
        <v/>
      </c>
      <c r="U3991" t="s">
        <v>7206</v>
      </c>
      <c r="V3991">
        <v>572900</v>
      </c>
    </row>
    <row r="3992" spans="19:22">
      <c r="S3992" t="str">
        <f>IF(ISNUMBER(SEARCH(ZAKL_DATA!$B$18,FU!$U3992)),U3992,"")</f>
        <v/>
      </c>
      <c r="T3992" t="str">
        <f t="array" ref="T3992">IFERROR(INDEX($S$3:$S$6255,SMALL(IF(ISNUMBER(SEARCH("",$S$3:$S$6255)),ROW($S$1:$S$6253),""),ROW(S3990))),"")</f>
        <v/>
      </c>
      <c r="U3992" t="s">
        <v>7207</v>
      </c>
      <c r="V3992">
        <v>572918</v>
      </c>
    </row>
    <row r="3993" spans="19:22">
      <c r="S3993" t="str">
        <f>IF(ISNUMBER(SEARCH(ZAKL_DATA!$B$18,FU!$U3993)),U3993,"")</f>
        <v/>
      </c>
      <c r="T3993" t="str">
        <f t="array" ref="T3993">IFERROR(INDEX($S$3:$S$6255,SMALL(IF(ISNUMBER(SEARCH("",$S$3:$S$6255)),ROW($S$1:$S$6253),""),ROW(S3991))),"")</f>
        <v/>
      </c>
      <c r="U3993" t="s">
        <v>7208</v>
      </c>
      <c r="V3993">
        <v>572926</v>
      </c>
    </row>
    <row r="3994" spans="19:22">
      <c r="S3994" t="str">
        <f>IF(ISNUMBER(SEARCH(ZAKL_DATA!$B$18,FU!$U3994)),U3994,"")</f>
        <v/>
      </c>
      <c r="T3994" t="str">
        <f t="array" ref="T3994">IFERROR(INDEX($S$3:$S$6255,SMALL(IF(ISNUMBER(SEARCH("",$S$3:$S$6255)),ROW($S$1:$S$6253),""),ROW(S3992))),"")</f>
        <v/>
      </c>
      <c r="U3994" t="s">
        <v>7209</v>
      </c>
      <c r="V3994">
        <v>572934</v>
      </c>
    </row>
    <row r="3995" spans="19:22">
      <c r="S3995" t="str">
        <f>IF(ISNUMBER(SEARCH(ZAKL_DATA!$B$18,FU!$U3995)),U3995,"")</f>
        <v/>
      </c>
      <c r="T3995" t="str">
        <f t="array" ref="T3995">IFERROR(INDEX($S$3:$S$6255,SMALL(IF(ISNUMBER(SEARCH("",$S$3:$S$6255)),ROW($S$1:$S$6253),""),ROW(S3993))),"")</f>
        <v/>
      </c>
      <c r="U3995" t="s">
        <v>7210</v>
      </c>
      <c r="V3995">
        <v>572942</v>
      </c>
    </row>
    <row r="3996" spans="19:22">
      <c r="S3996" t="str">
        <f>IF(ISNUMBER(SEARCH(ZAKL_DATA!$B$18,FU!$U3996)),U3996,"")</f>
        <v/>
      </c>
      <c r="T3996" t="str">
        <f t="array" ref="T3996">IFERROR(INDEX($S$3:$S$6255,SMALL(IF(ISNUMBER(SEARCH("",$S$3:$S$6255)),ROW($S$1:$S$6253),""),ROW(S3994))),"")</f>
        <v/>
      </c>
      <c r="U3996" t="s">
        <v>7211</v>
      </c>
      <c r="V3996">
        <v>572951</v>
      </c>
    </row>
    <row r="3997" spans="19:22">
      <c r="S3997" t="str">
        <f>IF(ISNUMBER(SEARCH(ZAKL_DATA!$B$18,FU!$U3997)),U3997,"")</f>
        <v/>
      </c>
      <c r="T3997" t="str">
        <f t="array" ref="T3997">IFERROR(INDEX($S$3:$S$6255,SMALL(IF(ISNUMBER(SEARCH("",$S$3:$S$6255)),ROW($S$1:$S$6253),""),ROW(S3995))),"")</f>
        <v/>
      </c>
      <c r="U3997" t="s">
        <v>7212</v>
      </c>
      <c r="V3997">
        <v>572969</v>
      </c>
    </row>
    <row r="3998" spans="19:22">
      <c r="S3998" t="str">
        <f>IF(ISNUMBER(SEARCH(ZAKL_DATA!$B$18,FU!$U3998)),U3998,"")</f>
        <v/>
      </c>
      <c r="T3998" t="str">
        <f t="array" ref="T3998">IFERROR(INDEX($S$3:$S$6255,SMALL(IF(ISNUMBER(SEARCH("",$S$3:$S$6255)),ROW($S$1:$S$6253),""),ROW(S3996))),"")</f>
        <v/>
      </c>
      <c r="U3998" t="s">
        <v>7213</v>
      </c>
      <c r="V3998">
        <v>572977</v>
      </c>
    </row>
    <row r="3999" spans="19:22">
      <c r="S3999" t="str">
        <f>IF(ISNUMBER(SEARCH(ZAKL_DATA!$B$18,FU!$U3999)),U3999,"")</f>
        <v/>
      </c>
      <c r="T3999" t="str">
        <f t="array" ref="T3999">IFERROR(INDEX($S$3:$S$6255,SMALL(IF(ISNUMBER(SEARCH("",$S$3:$S$6255)),ROW($S$1:$S$6253),""),ROW(S3997))),"")</f>
        <v/>
      </c>
      <c r="U3999" t="s">
        <v>7214</v>
      </c>
      <c r="V3999">
        <v>572985</v>
      </c>
    </row>
    <row r="4000" spans="19:22">
      <c r="S4000" t="str">
        <f>IF(ISNUMBER(SEARCH(ZAKL_DATA!$B$18,FU!$U4000)),U4000,"")</f>
        <v/>
      </c>
      <c r="T4000" t="str">
        <f t="array" ref="T4000">IFERROR(INDEX($S$3:$S$6255,SMALL(IF(ISNUMBER(SEARCH("",$S$3:$S$6255)),ROW($S$1:$S$6253),""),ROW(S3998))),"")</f>
        <v/>
      </c>
      <c r="U4000" t="s">
        <v>7215</v>
      </c>
      <c r="V4000">
        <v>572993</v>
      </c>
    </row>
    <row r="4001" spans="19:22">
      <c r="S4001" t="str">
        <f>IF(ISNUMBER(SEARCH(ZAKL_DATA!$B$18,FU!$U4001)),U4001,"")</f>
        <v/>
      </c>
      <c r="T4001" t="str">
        <f t="array" ref="T4001">IFERROR(INDEX($S$3:$S$6255,SMALL(IF(ISNUMBER(SEARCH("",$S$3:$S$6255)),ROW($S$1:$S$6253),""),ROW(S3999))),"")</f>
        <v/>
      </c>
      <c r="U4001" t="s">
        <v>7216</v>
      </c>
      <c r="V4001">
        <v>573001</v>
      </c>
    </row>
    <row r="4002" spans="19:22">
      <c r="S4002" t="str">
        <f>IF(ISNUMBER(SEARCH(ZAKL_DATA!$B$18,FU!$U4002)),U4002,"")</f>
        <v/>
      </c>
      <c r="T4002" t="str">
        <f t="array" ref="T4002">IFERROR(INDEX($S$3:$S$6255,SMALL(IF(ISNUMBER(SEARCH("",$S$3:$S$6255)),ROW($S$1:$S$6253),""),ROW(S4000))),"")</f>
        <v/>
      </c>
      <c r="U4002" t="s">
        <v>7217</v>
      </c>
      <c r="V4002">
        <v>573019</v>
      </c>
    </row>
    <row r="4003" spans="19:22">
      <c r="S4003" t="str">
        <f>IF(ISNUMBER(SEARCH(ZAKL_DATA!$B$18,FU!$U4003)),U4003,"")</f>
        <v/>
      </c>
      <c r="T4003" t="str">
        <f t="array" ref="T4003">IFERROR(INDEX($S$3:$S$6255,SMALL(IF(ISNUMBER(SEARCH("",$S$3:$S$6255)),ROW($S$1:$S$6253),""),ROW(S4001))),"")</f>
        <v/>
      </c>
      <c r="U4003" t="s">
        <v>7218</v>
      </c>
      <c r="V4003">
        <v>573027</v>
      </c>
    </row>
    <row r="4004" spans="19:22">
      <c r="S4004" t="str">
        <f>IF(ISNUMBER(SEARCH(ZAKL_DATA!$B$18,FU!$U4004)),U4004,"")</f>
        <v/>
      </c>
      <c r="T4004" t="str">
        <f t="array" ref="T4004">IFERROR(INDEX($S$3:$S$6255,SMALL(IF(ISNUMBER(SEARCH("",$S$3:$S$6255)),ROW($S$1:$S$6253),""),ROW(S4002))),"")</f>
        <v/>
      </c>
      <c r="U4004" t="s">
        <v>7219</v>
      </c>
      <c r="V4004">
        <v>573035</v>
      </c>
    </row>
    <row r="4005" spans="19:22">
      <c r="S4005" t="str">
        <f>IF(ISNUMBER(SEARCH(ZAKL_DATA!$B$18,FU!$U4005)),U4005,"")</f>
        <v/>
      </c>
      <c r="T4005" t="str">
        <f t="array" ref="T4005">IFERROR(INDEX($S$3:$S$6255,SMALL(IF(ISNUMBER(SEARCH("",$S$3:$S$6255)),ROW($S$1:$S$6253),""),ROW(S4003))),"")</f>
        <v/>
      </c>
      <c r="U4005" t="s">
        <v>7220</v>
      </c>
      <c r="V4005">
        <v>573043</v>
      </c>
    </row>
    <row r="4006" spans="19:22">
      <c r="S4006" t="str">
        <f>IF(ISNUMBER(SEARCH(ZAKL_DATA!$B$18,FU!$U4006)),U4006,"")</f>
        <v/>
      </c>
      <c r="T4006" t="str">
        <f t="array" ref="T4006">IFERROR(INDEX($S$3:$S$6255,SMALL(IF(ISNUMBER(SEARCH("",$S$3:$S$6255)),ROW($S$1:$S$6253),""),ROW(S4004))),"")</f>
        <v/>
      </c>
      <c r="U4006" t="s">
        <v>7221</v>
      </c>
      <c r="V4006">
        <v>573051</v>
      </c>
    </row>
    <row r="4007" spans="19:22">
      <c r="S4007" t="str">
        <f>IF(ISNUMBER(SEARCH(ZAKL_DATA!$B$18,FU!$U4007)),U4007,"")</f>
        <v/>
      </c>
      <c r="T4007" t="str">
        <f t="array" ref="T4007">IFERROR(INDEX($S$3:$S$6255,SMALL(IF(ISNUMBER(SEARCH("",$S$3:$S$6255)),ROW($S$1:$S$6253),""),ROW(S4005))),"")</f>
        <v/>
      </c>
      <c r="U4007" t="s">
        <v>7222</v>
      </c>
      <c r="V4007">
        <v>573060</v>
      </c>
    </row>
    <row r="4008" spans="19:22">
      <c r="S4008" t="str">
        <f>IF(ISNUMBER(SEARCH(ZAKL_DATA!$B$18,FU!$U4008)),U4008,"")</f>
        <v/>
      </c>
      <c r="T4008" t="str">
        <f t="array" ref="T4008">IFERROR(INDEX($S$3:$S$6255,SMALL(IF(ISNUMBER(SEARCH("",$S$3:$S$6255)),ROW($S$1:$S$6253),""),ROW(S4006))),"")</f>
        <v/>
      </c>
      <c r="U4008" t="s">
        <v>7223</v>
      </c>
      <c r="V4008">
        <v>573078</v>
      </c>
    </row>
    <row r="4009" spans="19:22">
      <c r="S4009" t="str">
        <f>IF(ISNUMBER(SEARCH(ZAKL_DATA!$B$18,FU!$U4009)),U4009,"")</f>
        <v/>
      </c>
      <c r="T4009" t="str">
        <f t="array" ref="T4009">IFERROR(INDEX($S$3:$S$6255,SMALL(IF(ISNUMBER(SEARCH("",$S$3:$S$6255)),ROW($S$1:$S$6253),""),ROW(S4007))),"")</f>
        <v/>
      </c>
      <c r="U4009" t="s">
        <v>7224</v>
      </c>
      <c r="V4009">
        <v>573086</v>
      </c>
    </row>
    <row r="4010" spans="19:22">
      <c r="S4010" t="str">
        <f>IF(ISNUMBER(SEARCH(ZAKL_DATA!$B$18,FU!$U4010)),U4010,"")</f>
        <v/>
      </c>
      <c r="T4010" t="str">
        <f t="array" ref="T4010">IFERROR(INDEX($S$3:$S$6255,SMALL(IF(ISNUMBER(SEARCH("",$S$3:$S$6255)),ROW($S$1:$S$6253),""),ROW(S4008))),"")</f>
        <v/>
      </c>
      <c r="U4010" t="s">
        <v>7225</v>
      </c>
      <c r="V4010">
        <v>573094</v>
      </c>
    </row>
    <row r="4011" spans="19:22">
      <c r="S4011" t="str">
        <f>IF(ISNUMBER(SEARCH(ZAKL_DATA!$B$18,FU!$U4011)),U4011,"")</f>
        <v/>
      </c>
      <c r="T4011" t="str">
        <f t="array" ref="T4011">IFERROR(INDEX($S$3:$S$6255,SMALL(IF(ISNUMBER(SEARCH("",$S$3:$S$6255)),ROW($S$1:$S$6253),""),ROW(S4009))),"")</f>
        <v/>
      </c>
      <c r="U4011" t="s">
        <v>7226</v>
      </c>
      <c r="V4011">
        <v>573108</v>
      </c>
    </row>
    <row r="4012" spans="19:22">
      <c r="S4012" t="str">
        <f>IF(ISNUMBER(SEARCH(ZAKL_DATA!$B$18,FU!$U4012)),U4012,"")</f>
        <v/>
      </c>
      <c r="T4012" t="str">
        <f t="array" ref="T4012">IFERROR(INDEX($S$3:$S$6255,SMALL(IF(ISNUMBER(SEARCH("",$S$3:$S$6255)),ROW($S$1:$S$6253),""),ROW(S4010))),"")</f>
        <v/>
      </c>
      <c r="U4012" t="s">
        <v>7227</v>
      </c>
      <c r="V4012">
        <v>573116</v>
      </c>
    </row>
    <row r="4013" spans="19:22">
      <c r="S4013" t="str">
        <f>IF(ISNUMBER(SEARCH(ZAKL_DATA!$B$18,FU!$U4013)),U4013,"")</f>
        <v/>
      </c>
      <c r="T4013" t="str">
        <f t="array" ref="T4013">IFERROR(INDEX($S$3:$S$6255,SMALL(IF(ISNUMBER(SEARCH("",$S$3:$S$6255)),ROW($S$1:$S$6253),""),ROW(S4011))),"")</f>
        <v/>
      </c>
      <c r="U4013" t="s">
        <v>7228</v>
      </c>
      <c r="V4013">
        <v>573124</v>
      </c>
    </row>
    <row r="4014" spans="19:22">
      <c r="S4014" t="str">
        <f>IF(ISNUMBER(SEARCH(ZAKL_DATA!$B$18,FU!$U4014)),U4014,"")</f>
        <v/>
      </c>
      <c r="T4014" t="str">
        <f t="array" ref="T4014">IFERROR(INDEX($S$3:$S$6255,SMALL(IF(ISNUMBER(SEARCH("",$S$3:$S$6255)),ROW($S$1:$S$6253),""),ROW(S4012))),"")</f>
        <v/>
      </c>
      <c r="U4014" t="s">
        <v>7229</v>
      </c>
      <c r="V4014">
        <v>573132</v>
      </c>
    </row>
    <row r="4015" spans="19:22">
      <c r="S4015" t="str">
        <f>IF(ISNUMBER(SEARCH(ZAKL_DATA!$B$18,FU!$U4015)),U4015,"")</f>
        <v/>
      </c>
      <c r="T4015" t="str">
        <f t="array" ref="T4015">IFERROR(INDEX($S$3:$S$6255,SMALL(IF(ISNUMBER(SEARCH("",$S$3:$S$6255)),ROW($S$1:$S$6253),""),ROW(S4013))),"")</f>
        <v/>
      </c>
      <c r="U4015" t="s">
        <v>7230</v>
      </c>
      <c r="V4015">
        <v>573141</v>
      </c>
    </row>
    <row r="4016" spans="19:22">
      <c r="S4016" t="str">
        <f>IF(ISNUMBER(SEARCH(ZAKL_DATA!$B$18,FU!$U4016)),U4016,"")</f>
        <v/>
      </c>
      <c r="T4016" t="str">
        <f t="array" ref="T4016">IFERROR(INDEX($S$3:$S$6255,SMALL(IF(ISNUMBER(SEARCH("",$S$3:$S$6255)),ROW($S$1:$S$6253),""),ROW(S4014))),"")</f>
        <v/>
      </c>
      <c r="U4016" t="s">
        <v>7231</v>
      </c>
      <c r="V4016">
        <v>573159</v>
      </c>
    </row>
    <row r="4017" spans="19:22">
      <c r="S4017" t="str">
        <f>IF(ISNUMBER(SEARCH(ZAKL_DATA!$B$18,FU!$U4017)),U4017,"")</f>
        <v/>
      </c>
      <c r="T4017" t="str">
        <f t="array" ref="T4017">IFERROR(INDEX($S$3:$S$6255,SMALL(IF(ISNUMBER(SEARCH("",$S$3:$S$6255)),ROW($S$1:$S$6253),""),ROW(S4015))),"")</f>
        <v/>
      </c>
      <c r="U4017" t="s">
        <v>7232</v>
      </c>
      <c r="V4017">
        <v>573167</v>
      </c>
    </row>
    <row r="4018" spans="19:22">
      <c r="S4018" t="str">
        <f>IF(ISNUMBER(SEARCH(ZAKL_DATA!$B$18,FU!$U4018)),U4018,"")</f>
        <v/>
      </c>
      <c r="T4018" t="str">
        <f t="array" ref="T4018">IFERROR(INDEX($S$3:$S$6255,SMALL(IF(ISNUMBER(SEARCH("",$S$3:$S$6255)),ROW($S$1:$S$6253),""),ROW(S4016))),"")</f>
        <v/>
      </c>
      <c r="U4018" t="s">
        <v>7233</v>
      </c>
      <c r="V4018">
        <v>573175</v>
      </c>
    </row>
    <row r="4019" spans="19:22">
      <c r="S4019" t="str">
        <f>IF(ISNUMBER(SEARCH(ZAKL_DATA!$B$18,FU!$U4019)),U4019,"")</f>
        <v/>
      </c>
      <c r="T4019" t="str">
        <f t="array" ref="T4019">IFERROR(INDEX($S$3:$S$6255,SMALL(IF(ISNUMBER(SEARCH("",$S$3:$S$6255)),ROW($S$1:$S$6253),""),ROW(S4017))),"")</f>
        <v/>
      </c>
      <c r="U4019" t="s">
        <v>7234</v>
      </c>
      <c r="V4019">
        <v>573183</v>
      </c>
    </row>
    <row r="4020" spans="19:22">
      <c r="S4020" t="str">
        <f>IF(ISNUMBER(SEARCH(ZAKL_DATA!$B$18,FU!$U4020)),U4020,"")</f>
        <v/>
      </c>
      <c r="T4020" t="str">
        <f t="array" ref="T4020">IFERROR(INDEX($S$3:$S$6255,SMALL(IF(ISNUMBER(SEARCH("",$S$3:$S$6255)),ROW($S$1:$S$6253),""),ROW(S4018))),"")</f>
        <v/>
      </c>
      <c r="U4020" t="s">
        <v>7235</v>
      </c>
      <c r="V4020">
        <v>573191</v>
      </c>
    </row>
    <row r="4021" spans="19:22">
      <c r="S4021" t="str">
        <f>IF(ISNUMBER(SEARCH(ZAKL_DATA!$B$18,FU!$U4021)),U4021,"")</f>
        <v/>
      </c>
      <c r="T4021" t="str">
        <f t="array" ref="T4021">IFERROR(INDEX($S$3:$S$6255,SMALL(IF(ISNUMBER(SEARCH("",$S$3:$S$6255)),ROW($S$1:$S$6253),""),ROW(S4019))),"")</f>
        <v/>
      </c>
      <c r="U4021" t="s">
        <v>7236</v>
      </c>
      <c r="V4021">
        <v>573205</v>
      </c>
    </row>
    <row r="4022" spans="19:22">
      <c r="S4022" t="str">
        <f>IF(ISNUMBER(SEARCH(ZAKL_DATA!$B$18,FU!$U4022)),U4022,"")</f>
        <v/>
      </c>
      <c r="T4022" t="str">
        <f t="array" ref="T4022">IFERROR(INDEX($S$3:$S$6255,SMALL(IF(ISNUMBER(SEARCH("",$S$3:$S$6255)),ROW($S$1:$S$6253),""),ROW(S4020))),"")</f>
        <v/>
      </c>
      <c r="U4022" t="s">
        <v>7237</v>
      </c>
      <c r="V4022">
        <v>573213</v>
      </c>
    </row>
    <row r="4023" spans="19:22">
      <c r="S4023" t="str">
        <f>IF(ISNUMBER(SEARCH(ZAKL_DATA!$B$18,FU!$U4023)),U4023,"")</f>
        <v/>
      </c>
      <c r="T4023" t="str">
        <f t="array" ref="T4023">IFERROR(INDEX($S$3:$S$6255,SMALL(IF(ISNUMBER(SEARCH("",$S$3:$S$6255)),ROW($S$1:$S$6253),""),ROW(S4021))),"")</f>
        <v/>
      </c>
      <c r="U4023" t="s">
        <v>7238</v>
      </c>
      <c r="V4023">
        <v>573221</v>
      </c>
    </row>
    <row r="4024" spans="19:22">
      <c r="S4024" t="str">
        <f>IF(ISNUMBER(SEARCH(ZAKL_DATA!$B$18,FU!$U4024)),U4024,"")</f>
        <v/>
      </c>
      <c r="T4024" t="str">
        <f t="array" ref="T4024">IFERROR(INDEX($S$3:$S$6255,SMALL(IF(ISNUMBER(SEARCH("",$S$3:$S$6255)),ROW($S$1:$S$6253),""),ROW(S4022))),"")</f>
        <v/>
      </c>
      <c r="U4024" t="s">
        <v>7239</v>
      </c>
      <c r="V4024">
        <v>573230</v>
      </c>
    </row>
    <row r="4025" spans="19:22">
      <c r="S4025" t="str">
        <f>IF(ISNUMBER(SEARCH(ZAKL_DATA!$B$18,FU!$U4025)),U4025,"")</f>
        <v/>
      </c>
      <c r="T4025" t="str">
        <f t="array" ref="T4025">IFERROR(INDEX($S$3:$S$6255,SMALL(IF(ISNUMBER(SEARCH("",$S$3:$S$6255)),ROW($S$1:$S$6253),""),ROW(S4023))),"")</f>
        <v/>
      </c>
      <c r="U4025" t="s">
        <v>7239</v>
      </c>
      <c r="V4025">
        <v>573248</v>
      </c>
    </row>
    <row r="4026" spans="19:22">
      <c r="S4026" t="str">
        <f>IF(ISNUMBER(SEARCH(ZAKL_DATA!$B$18,FU!$U4026)),U4026,"")</f>
        <v/>
      </c>
      <c r="T4026" t="str">
        <f t="array" ref="T4026">IFERROR(INDEX($S$3:$S$6255,SMALL(IF(ISNUMBER(SEARCH("",$S$3:$S$6255)),ROW($S$1:$S$6253),""),ROW(S4024))),"")</f>
        <v/>
      </c>
      <c r="U4026" t="s">
        <v>7240</v>
      </c>
      <c r="V4026">
        <v>573256</v>
      </c>
    </row>
    <row r="4027" spans="19:22">
      <c r="S4027" t="str">
        <f>IF(ISNUMBER(SEARCH(ZAKL_DATA!$B$18,FU!$U4027)),U4027,"")</f>
        <v/>
      </c>
      <c r="T4027" t="str">
        <f t="array" ref="T4027">IFERROR(INDEX($S$3:$S$6255,SMALL(IF(ISNUMBER(SEARCH("",$S$3:$S$6255)),ROW($S$1:$S$6253),""),ROW(S4025))),"")</f>
        <v/>
      </c>
      <c r="U4027" t="s">
        <v>7241</v>
      </c>
      <c r="V4027">
        <v>573264</v>
      </c>
    </row>
    <row r="4028" spans="19:22">
      <c r="S4028" t="str">
        <f>IF(ISNUMBER(SEARCH(ZAKL_DATA!$B$18,FU!$U4028)),U4028,"")</f>
        <v/>
      </c>
      <c r="T4028" t="str">
        <f t="array" ref="T4028">IFERROR(INDEX($S$3:$S$6255,SMALL(IF(ISNUMBER(SEARCH("",$S$3:$S$6255)),ROW($S$1:$S$6253),""),ROW(S4026))),"")</f>
        <v/>
      </c>
      <c r="U4028" t="s">
        <v>7242</v>
      </c>
      <c r="V4028">
        <v>573272</v>
      </c>
    </row>
    <row r="4029" spans="19:22">
      <c r="S4029" t="str">
        <f>IF(ISNUMBER(SEARCH(ZAKL_DATA!$B$18,FU!$U4029)),U4029,"")</f>
        <v/>
      </c>
      <c r="T4029" t="str">
        <f t="array" ref="T4029">IFERROR(INDEX($S$3:$S$6255,SMALL(IF(ISNUMBER(SEARCH("",$S$3:$S$6255)),ROW($S$1:$S$6253),""),ROW(S4027))),"")</f>
        <v/>
      </c>
      <c r="U4029" t="s">
        <v>7243</v>
      </c>
      <c r="V4029">
        <v>573281</v>
      </c>
    </row>
    <row r="4030" spans="19:22">
      <c r="S4030" t="str">
        <f>IF(ISNUMBER(SEARCH(ZAKL_DATA!$B$18,FU!$U4030)),U4030,"")</f>
        <v/>
      </c>
      <c r="T4030" t="str">
        <f t="array" ref="T4030">IFERROR(INDEX($S$3:$S$6255,SMALL(IF(ISNUMBER(SEARCH("",$S$3:$S$6255)),ROW($S$1:$S$6253),""),ROW(S4028))),"")</f>
        <v/>
      </c>
      <c r="U4030" t="s">
        <v>7244</v>
      </c>
      <c r="V4030">
        <v>573299</v>
      </c>
    </row>
    <row r="4031" spans="19:22">
      <c r="S4031" t="str">
        <f>IF(ISNUMBER(SEARCH(ZAKL_DATA!$B$18,FU!$U4031)),U4031,"")</f>
        <v/>
      </c>
      <c r="T4031" t="str">
        <f t="array" ref="T4031">IFERROR(INDEX($S$3:$S$6255,SMALL(IF(ISNUMBER(SEARCH("",$S$3:$S$6255)),ROW($S$1:$S$6253),""),ROW(S4029))),"")</f>
        <v/>
      </c>
      <c r="U4031" t="s">
        <v>7245</v>
      </c>
      <c r="V4031">
        <v>573302</v>
      </c>
    </row>
    <row r="4032" spans="19:22">
      <c r="S4032" t="str">
        <f>IF(ISNUMBER(SEARCH(ZAKL_DATA!$B$18,FU!$U4032)),U4032,"")</f>
        <v/>
      </c>
      <c r="T4032" t="str">
        <f t="array" ref="T4032">IFERROR(INDEX($S$3:$S$6255,SMALL(IF(ISNUMBER(SEARCH("",$S$3:$S$6255)),ROW($S$1:$S$6253),""),ROW(S4030))),"")</f>
        <v/>
      </c>
      <c r="U4032" t="s">
        <v>7245</v>
      </c>
      <c r="V4032">
        <v>573311</v>
      </c>
    </row>
    <row r="4033" spans="19:22">
      <c r="S4033" t="str">
        <f>IF(ISNUMBER(SEARCH(ZAKL_DATA!$B$18,FU!$U4033)),U4033,"")</f>
        <v/>
      </c>
      <c r="T4033" t="str">
        <f t="array" ref="T4033">IFERROR(INDEX($S$3:$S$6255,SMALL(IF(ISNUMBER(SEARCH("",$S$3:$S$6255)),ROW($S$1:$S$6253),""),ROW(S4031))),"")</f>
        <v/>
      </c>
      <c r="U4033" t="s">
        <v>7246</v>
      </c>
      <c r="V4033">
        <v>573329</v>
      </c>
    </row>
    <row r="4034" spans="19:22">
      <c r="S4034" t="str">
        <f>IF(ISNUMBER(SEARCH(ZAKL_DATA!$B$18,FU!$U4034)),U4034,"")</f>
        <v/>
      </c>
      <c r="T4034" t="str">
        <f t="array" ref="T4034">IFERROR(INDEX($S$3:$S$6255,SMALL(IF(ISNUMBER(SEARCH("",$S$3:$S$6255)),ROW($S$1:$S$6253),""),ROW(S4032))),"")</f>
        <v/>
      </c>
      <c r="U4034" t="s">
        <v>7247</v>
      </c>
      <c r="V4034">
        <v>573337</v>
      </c>
    </row>
    <row r="4035" spans="19:22">
      <c r="S4035" t="str">
        <f>IF(ISNUMBER(SEARCH(ZAKL_DATA!$B$18,FU!$U4035)),U4035,"")</f>
        <v/>
      </c>
      <c r="T4035" t="str">
        <f t="array" ref="T4035">IFERROR(INDEX($S$3:$S$6255,SMALL(IF(ISNUMBER(SEARCH("",$S$3:$S$6255)),ROW($S$1:$S$6253),""),ROW(S4033))),"")</f>
        <v/>
      </c>
      <c r="U4035" t="s">
        <v>7248</v>
      </c>
      <c r="V4035">
        <v>573345</v>
      </c>
    </row>
    <row r="4036" spans="19:22">
      <c r="S4036" t="str">
        <f>IF(ISNUMBER(SEARCH(ZAKL_DATA!$B$18,FU!$U4036)),U4036,"")</f>
        <v/>
      </c>
      <c r="T4036" t="str">
        <f t="array" ref="T4036">IFERROR(INDEX($S$3:$S$6255,SMALL(IF(ISNUMBER(SEARCH("",$S$3:$S$6255)),ROW($S$1:$S$6253),""),ROW(S4034))),"")</f>
        <v/>
      </c>
      <c r="U4036" t="s">
        <v>7249</v>
      </c>
      <c r="V4036">
        <v>573353</v>
      </c>
    </row>
    <row r="4037" spans="19:22">
      <c r="S4037" t="str">
        <f>IF(ISNUMBER(SEARCH(ZAKL_DATA!$B$18,FU!$U4037)),U4037,"")</f>
        <v/>
      </c>
      <c r="T4037" t="str">
        <f t="array" ref="T4037">IFERROR(INDEX($S$3:$S$6255,SMALL(IF(ISNUMBER(SEARCH("",$S$3:$S$6255)),ROW($S$1:$S$6253),""),ROW(S4035))),"")</f>
        <v/>
      </c>
      <c r="U4037" t="s">
        <v>7250</v>
      </c>
      <c r="V4037">
        <v>573361</v>
      </c>
    </row>
    <row r="4038" spans="19:22">
      <c r="S4038" t="str">
        <f>IF(ISNUMBER(SEARCH(ZAKL_DATA!$B$18,FU!$U4038)),U4038,"")</f>
        <v/>
      </c>
      <c r="T4038" t="str">
        <f t="array" ref="T4038">IFERROR(INDEX($S$3:$S$6255,SMALL(IF(ISNUMBER(SEARCH("",$S$3:$S$6255)),ROW($S$1:$S$6253),""),ROW(S4036))),"")</f>
        <v/>
      </c>
      <c r="U4038" t="s">
        <v>7251</v>
      </c>
      <c r="V4038">
        <v>573370</v>
      </c>
    </row>
    <row r="4039" spans="19:22">
      <c r="S4039" t="str">
        <f>IF(ISNUMBER(SEARCH(ZAKL_DATA!$B$18,FU!$U4039)),U4039,"")</f>
        <v/>
      </c>
      <c r="T4039" t="str">
        <f t="array" ref="T4039">IFERROR(INDEX($S$3:$S$6255,SMALL(IF(ISNUMBER(SEARCH("",$S$3:$S$6255)),ROW($S$1:$S$6253),""),ROW(S4037))),"")</f>
        <v/>
      </c>
      <c r="U4039" t="s">
        <v>7252</v>
      </c>
      <c r="V4039">
        <v>573388</v>
      </c>
    </row>
    <row r="4040" spans="19:22">
      <c r="S4040" t="str">
        <f>IF(ISNUMBER(SEARCH(ZAKL_DATA!$B$18,FU!$U4040)),U4040,"")</f>
        <v/>
      </c>
      <c r="T4040" t="str">
        <f t="array" ref="T4040">IFERROR(INDEX($S$3:$S$6255,SMALL(IF(ISNUMBER(SEARCH("",$S$3:$S$6255)),ROW($S$1:$S$6253),""),ROW(S4038))),"")</f>
        <v/>
      </c>
      <c r="U4040" t="s">
        <v>7253</v>
      </c>
      <c r="V4040">
        <v>573400</v>
      </c>
    </row>
    <row r="4041" spans="19:22">
      <c r="S4041" t="str">
        <f>IF(ISNUMBER(SEARCH(ZAKL_DATA!$B$18,FU!$U4041)),U4041,"")</f>
        <v/>
      </c>
      <c r="T4041" t="str">
        <f t="array" ref="T4041">IFERROR(INDEX($S$3:$S$6255,SMALL(IF(ISNUMBER(SEARCH("",$S$3:$S$6255)),ROW($S$1:$S$6253),""),ROW(S4039))),"")</f>
        <v/>
      </c>
      <c r="U4041" t="s">
        <v>7254</v>
      </c>
      <c r="V4041">
        <v>573418</v>
      </c>
    </row>
    <row r="4042" spans="19:22">
      <c r="S4042" t="str">
        <f>IF(ISNUMBER(SEARCH(ZAKL_DATA!$B$18,FU!$U4042)),U4042,"")</f>
        <v/>
      </c>
      <c r="T4042" t="str">
        <f t="array" ref="T4042">IFERROR(INDEX($S$3:$S$6255,SMALL(IF(ISNUMBER(SEARCH("",$S$3:$S$6255)),ROW($S$1:$S$6253),""),ROW(S4040))),"")</f>
        <v/>
      </c>
      <c r="U4042" t="s">
        <v>7255</v>
      </c>
      <c r="V4042">
        <v>573426</v>
      </c>
    </row>
    <row r="4043" spans="19:22">
      <c r="S4043" t="str">
        <f>IF(ISNUMBER(SEARCH(ZAKL_DATA!$B$18,FU!$U4043)),U4043,"")</f>
        <v/>
      </c>
      <c r="T4043" t="str">
        <f t="array" ref="T4043">IFERROR(INDEX($S$3:$S$6255,SMALL(IF(ISNUMBER(SEARCH("",$S$3:$S$6255)),ROW($S$1:$S$6253),""),ROW(S4041))),"")</f>
        <v/>
      </c>
      <c r="U4043" t="s">
        <v>7256</v>
      </c>
      <c r="V4043">
        <v>573434</v>
      </c>
    </row>
    <row r="4044" spans="19:22">
      <c r="S4044" t="str">
        <f>IF(ISNUMBER(SEARCH(ZAKL_DATA!$B$18,FU!$U4044)),U4044,"")</f>
        <v/>
      </c>
      <c r="T4044" t="str">
        <f t="array" ref="T4044">IFERROR(INDEX($S$3:$S$6255,SMALL(IF(ISNUMBER(SEARCH("",$S$3:$S$6255)),ROW($S$1:$S$6253),""),ROW(S4042))),"")</f>
        <v/>
      </c>
      <c r="U4044" t="s">
        <v>7257</v>
      </c>
      <c r="V4044">
        <v>573442</v>
      </c>
    </row>
    <row r="4045" spans="19:22">
      <c r="S4045" t="str">
        <f>IF(ISNUMBER(SEARCH(ZAKL_DATA!$B$18,FU!$U4045)),U4045,"")</f>
        <v/>
      </c>
      <c r="T4045" t="str">
        <f t="array" ref="T4045">IFERROR(INDEX($S$3:$S$6255,SMALL(IF(ISNUMBER(SEARCH("",$S$3:$S$6255)),ROW($S$1:$S$6253),""),ROW(S4043))),"")</f>
        <v/>
      </c>
      <c r="U4045" t="s">
        <v>7258</v>
      </c>
      <c r="V4045">
        <v>573451</v>
      </c>
    </row>
    <row r="4046" spans="19:22">
      <c r="S4046" t="str">
        <f>IF(ISNUMBER(SEARCH(ZAKL_DATA!$B$18,FU!$U4046)),U4046,"")</f>
        <v/>
      </c>
      <c r="T4046" t="str">
        <f t="array" ref="T4046">IFERROR(INDEX($S$3:$S$6255,SMALL(IF(ISNUMBER(SEARCH("",$S$3:$S$6255)),ROW($S$1:$S$6253),""),ROW(S4044))),"")</f>
        <v/>
      </c>
      <c r="U4046" t="s">
        <v>7259</v>
      </c>
      <c r="V4046">
        <v>573469</v>
      </c>
    </row>
    <row r="4047" spans="19:22">
      <c r="S4047" t="str">
        <f>IF(ISNUMBER(SEARCH(ZAKL_DATA!$B$18,FU!$U4047)),U4047,"")</f>
        <v/>
      </c>
      <c r="T4047" t="str">
        <f t="array" ref="T4047">IFERROR(INDEX($S$3:$S$6255,SMALL(IF(ISNUMBER(SEARCH("",$S$3:$S$6255)),ROW($S$1:$S$6253),""),ROW(S4045))),"")</f>
        <v/>
      </c>
      <c r="U4047" t="s">
        <v>7260</v>
      </c>
      <c r="V4047">
        <v>573477</v>
      </c>
    </row>
    <row r="4048" spans="19:22">
      <c r="S4048" t="str">
        <f>IF(ISNUMBER(SEARCH(ZAKL_DATA!$B$18,FU!$U4048)),U4048,"")</f>
        <v/>
      </c>
      <c r="T4048" t="str">
        <f t="array" ref="T4048">IFERROR(INDEX($S$3:$S$6255,SMALL(IF(ISNUMBER(SEARCH("",$S$3:$S$6255)),ROW($S$1:$S$6253),""),ROW(S4046))),"")</f>
        <v/>
      </c>
      <c r="U4048" t="s">
        <v>7261</v>
      </c>
      <c r="V4048">
        <v>573485</v>
      </c>
    </row>
    <row r="4049" spans="19:22">
      <c r="S4049" t="str">
        <f>IF(ISNUMBER(SEARCH(ZAKL_DATA!$B$18,FU!$U4049)),U4049,"")</f>
        <v/>
      </c>
      <c r="T4049" t="str">
        <f t="array" ref="T4049">IFERROR(INDEX($S$3:$S$6255,SMALL(IF(ISNUMBER(SEARCH("",$S$3:$S$6255)),ROW($S$1:$S$6253),""),ROW(S4047))),"")</f>
        <v/>
      </c>
      <c r="U4049" t="s">
        <v>7262</v>
      </c>
      <c r="V4049">
        <v>573493</v>
      </c>
    </row>
    <row r="4050" spans="19:22">
      <c r="S4050" t="str">
        <f>IF(ISNUMBER(SEARCH(ZAKL_DATA!$B$18,FU!$U4050)),U4050,"")</f>
        <v/>
      </c>
      <c r="T4050" t="str">
        <f t="array" ref="T4050">IFERROR(INDEX($S$3:$S$6255,SMALL(IF(ISNUMBER(SEARCH("",$S$3:$S$6255)),ROW($S$1:$S$6253),""),ROW(S4048))),"")</f>
        <v/>
      </c>
      <c r="U4050" t="s">
        <v>7263</v>
      </c>
      <c r="V4050">
        <v>573507</v>
      </c>
    </row>
    <row r="4051" spans="19:22">
      <c r="S4051" t="str">
        <f>IF(ISNUMBER(SEARCH(ZAKL_DATA!$B$18,FU!$U4051)),U4051,"")</f>
        <v/>
      </c>
      <c r="T4051" t="str">
        <f t="array" ref="T4051">IFERROR(INDEX($S$3:$S$6255,SMALL(IF(ISNUMBER(SEARCH("",$S$3:$S$6255)),ROW($S$1:$S$6253),""),ROW(S4049))),"")</f>
        <v/>
      </c>
      <c r="U4051" t="s">
        <v>7264</v>
      </c>
      <c r="V4051">
        <v>573515</v>
      </c>
    </row>
    <row r="4052" spans="19:22">
      <c r="S4052" t="str">
        <f>IF(ISNUMBER(SEARCH(ZAKL_DATA!$B$18,FU!$U4052)),U4052,"")</f>
        <v/>
      </c>
      <c r="T4052" t="str">
        <f t="array" ref="T4052">IFERROR(INDEX($S$3:$S$6255,SMALL(IF(ISNUMBER(SEARCH("",$S$3:$S$6255)),ROW($S$1:$S$6253),""),ROW(S4050))),"")</f>
        <v/>
      </c>
      <c r="U4052" t="s">
        <v>7265</v>
      </c>
      <c r="V4052">
        <v>573523</v>
      </c>
    </row>
    <row r="4053" spans="19:22">
      <c r="S4053" t="str">
        <f>IF(ISNUMBER(SEARCH(ZAKL_DATA!$B$18,FU!$U4053)),U4053,"")</f>
        <v/>
      </c>
      <c r="T4053" t="str">
        <f t="array" ref="T4053">IFERROR(INDEX($S$3:$S$6255,SMALL(IF(ISNUMBER(SEARCH("",$S$3:$S$6255)),ROW($S$1:$S$6253),""),ROW(S4051))),"")</f>
        <v/>
      </c>
      <c r="U4053" t="s">
        <v>7266</v>
      </c>
      <c r="V4053">
        <v>573531</v>
      </c>
    </row>
    <row r="4054" spans="19:22">
      <c r="S4054" t="str">
        <f>IF(ISNUMBER(SEARCH(ZAKL_DATA!$B$18,FU!$U4054)),U4054,"")</f>
        <v/>
      </c>
      <c r="T4054" t="str">
        <f t="array" ref="T4054">IFERROR(INDEX($S$3:$S$6255,SMALL(IF(ISNUMBER(SEARCH("",$S$3:$S$6255)),ROW($S$1:$S$6253),""),ROW(S4052))),"")</f>
        <v/>
      </c>
      <c r="U4054" t="s">
        <v>7266</v>
      </c>
      <c r="V4054">
        <v>573540</v>
      </c>
    </row>
    <row r="4055" spans="19:22">
      <c r="S4055" t="str">
        <f>IF(ISNUMBER(SEARCH(ZAKL_DATA!$B$18,FU!$U4055)),U4055,"")</f>
        <v/>
      </c>
      <c r="T4055" t="str">
        <f t="array" ref="T4055">IFERROR(INDEX($S$3:$S$6255,SMALL(IF(ISNUMBER(SEARCH("",$S$3:$S$6255)),ROW($S$1:$S$6253),""),ROW(S4053))),"")</f>
        <v/>
      </c>
      <c r="U4055" t="s">
        <v>7267</v>
      </c>
      <c r="V4055">
        <v>573558</v>
      </c>
    </row>
    <row r="4056" spans="19:22">
      <c r="S4056" t="str">
        <f>IF(ISNUMBER(SEARCH(ZAKL_DATA!$B$18,FU!$U4056)),U4056,"")</f>
        <v/>
      </c>
      <c r="T4056" t="str">
        <f t="array" ref="T4056">IFERROR(INDEX($S$3:$S$6255,SMALL(IF(ISNUMBER(SEARCH("",$S$3:$S$6255)),ROW($S$1:$S$6253),""),ROW(S4054))),"")</f>
        <v/>
      </c>
      <c r="U4056" t="s">
        <v>7268</v>
      </c>
      <c r="V4056">
        <v>573566</v>
      </c>
    </row>
    <row r="4057" spans="19:22">
      <c r="S4057" t="str">
        <f>IF(ISNUMBER(SEARCH(ZAKL_DATA!$B$18,FU!$U4057)),U4057,"")</f>
        <v/>
      </c>
      <c r="T4057" t="str">
        <f t="array" ref="T4057">IFERROR(INDEX($S$3:$S$6255,SMALL(IF(ISNUMBER(SEARCH("",$S$3:$S$6255)),ROW($S$1:$S$6253),""),ROW(S4055))),"")</f>
        <v/>
      </c>
      <c r="U4057" t="s">
        <v>7269</v>
      </c>
      <c r="V4057">
        <v>573574</v>
      </c>
    </row>
    <row r="4058" spans="19:22">
      <c r="S4058" t="str">
        <f>IF(ISNUMBER(SEARCH(ZAKL_DATA!$B$18,FU!$U4058)),U4058,"")</f>
        <v/>
      </c>
      <c r="T4058" t="str">
        <f t="array" ref="T4058">IFERROR(INDEX($S$3:$S$6255,SMALL(IF(ISNUMBER(SEARCH("",$S$3:$S$6255)),ROW($S$1:$S$6253),""),ROW(S4056))),"")</f>
        <v/>
      </c>
      <c r="U4058" t="s">
        <v>7270</v>
      </c>
      <c r="V4058">
        <v>573582</v>
      </c>
    </row>
    <row r="4059" spans="19:22">
      <c r="S4059" t="str">
        <f>IF(ISNUMBER(SEARCH(ZAKL_DATA!$B$18,FU!$U4059)),U4059,"")</f>
        <v/>
      </c>
      <c r="T4059" t="str">
        <f t="array" ref="T4059">IFERROR(INDEX($S$3:$S$6255,SMALL(IF(ISNUMBER(SEARCH("",$S$3:$S$6255)),ROW($S$1:$S$6253),""),ROW(S4057))),"")</f>
        <v/>
      </c>
      <c r="U4059" t="s">
        <v>7271</v>
      </c>
      <c r="V4059">
        <v>573591</v>
      </c>
    </row>
    <row r="4060" spans="19:22">
      <c r="S4060" t="str">
        <f>IF(ISNUMBER(SEARCH(ZAKL_DATA!$B$18,FU!$U4060)),U4060,"")</f>
        <v/>
      </c>
      <c r="T4060" t="str">
        <f t="array" ref="T4060">IFERROR(INDEX($S$3:$S$6255,SMALL(IF(ISNUMBER(SEARCH("",$S$3:$S$6255)),ROW($S$1:$S$6253),""),ROW(S4058))),"")</f>
        <v/>
      </c>
      <c r="U4060" t="s">
        <v>7272</v>
      </c>
      <c r="V4060">
        <v>573604</v>
      </c>
    </row>
    <row r="4061" spans="19:22">
      <c r="S4061" t="str">
        <f>IF(ISNUMBER(SEARCH(ZAKL_DATA!$B$18,FU!$U4061)),U4061,"")</f>
        <v/>
      </c>
      <c r="T4061" t="str">
        <f t="array" ref="T4061">IFERROR(INDEX($S$3:$S$6255,SMALL(IF(ISNUMBER(SEARCH("",$S$3:$S$6255)),ROW($S$1:$S$6253),""),ROW(S4059))),"")</f>
        <v/>
      </c>
      <c r="U4061" t="s">
        <v>7273</v>
      </c>
      <c r="V4061">
        <v>573612</v>
      </c>
    </row>
    <row r="4062" spans="19:22">
      <c r="S4062" t="str">
        <f>IF(ISNUMBER(SEARCH(ZAKL_DATA!$B$18,FU!$U4062)),U4062,"")</f>
        <v/>
      </c>
      <c r="T4062" t="str">
        <f t="array" ref="T4062">IFERROR(INDEX($S$3:$S$6255,SMALL(IF(ISNUMBER(SEARCH("",$S$3:$S$6255)),ROW($S$1:$S$6253),""),ROW(S4060))),"")</f>
        <v/>
      </c>
      <c r="U4062" t="s">
        <v>7274</v>
      </c>
      <c r="V4062">
        <v>573621</v>
      </c>
    </row>
    <row r="4063" spans="19:22">
      <c r="S4063" t="str">
        <f>IF(ISNUMBER(SEARCH(ZAKL_DATA!$B$18,FU!$U4063)),U4063,"")</f>
        <v/>
      </c>
      <c r="T4063" t="str">
        <f t="array" ref="T4063">IFERROR(INDEX($S$3:$S$6255,SMALL(IF(ISNUMBER(SEARCH("",$S$3:$S$6255)),ROW($S$1:$S$6253),""),ROW(S4061))),"")</f>
        <v/>
      </c>
      <c r="U4063" t="s">
        <v>7275</v>
      </c>
      <c r="V4063">
        <v>573639</v>
      </c>
    </row>
    <row r="4064" spans="19:22">
      <c r="S4064" t="str">
        <f>IF(ISNUMBER(SEARCH(ZAKL_DATA!$B$18,FU!$U4064)),U4064,"")</f>
        <v/>
      </c>
      <c r="T4064" t="str">
        <f t="array" ref="T4064">IFERROR(INDEX($S$3:$S$6255,SMALL(IF(ISNUMBER(SEARCH("",$S$3:$S$6255)),ROW($S$1:$S$6253),""),ROW(S4062))),"")</f>
        <v/>
      </c>
      <c r="U4064" t="s">
        <v>7276</v>
      </c>
      <c r="V4064">
        <v>573647</v>
      </c>
    </row>
    <row r="4065" spans="19:22">
      <c r="S4065" t="str">
        <f>IF(ISNUMBER(SEARCH(ZAKL_DATA!$B$18,FU!$U4065)),U4065,"")</f>
        <v/>
      </c>
      <c r="T4065" t="str">
        <f t="array" ref="T4065">IFERROR(INDEX($S$3:$S$6255,SMALL(IF(ISNUMBER(SEARCH("",$S$3:$S$6255)),ROW($S$1:$S$6253),""),ROW(S4063))),"")</f>
        <v/>
      </c>
      <c r="U4065" t="s">
        <v>7277</v>
      </c>
      <c r="V4065">
        <v>573655</v>
      </c>
    </row>
    <row r="4066" spans="19:22">
      <c r="S4066" t="str">
        <f>IF(ISNUMBER(SEARCH(ZAKL_DATA!$B$18,FU!$U4066)),U4066,"")</f>
        <v/>
      </c>
      <c r="T4066" t="str">
        <f t="array" ref="T4066">IFERROR(INDEX($S$3:$S$6255,SMALL(IF(ISNUMBER(SEARCH("",$S$3:$S$6255)),ROW($S$1:$S$6253),""),ROW(S4064))),"")</f>
        <v/>
      </c>
      <c r="U4066" t="s">
        <v>7278</v>
      </c>
      <c r="V4066">
        <v>573663</v>
      </c>
    </row>
    <row r="4067" spans="19:22">
      <c r="S4067" t="str">
        <f>IF(ISNUMBER(SEARCH(ZAKL_DATA!$B$18,FU!$U4067)),U4067,"")</f>
        <v/>
      </c>
      <c r="T4067" t="str">
        <f t="array" ref="T4067">IFERROR(INDEX($S$3:$S$6255,SMALL(IF(ISNUMBER(SEARCH("",$S$3:$S$6255)),ROW($S$1:$S$6253),""),ROW(S4065))),"")</f>
        <v/>
      </c>
      <c r="U4067" t="s">
        <v>7279</v>
      </c>
      <c r="V4067">
        <v>573671</v>
      </c>
    </row>
    <row r="4068" spans="19:22">
      <c r="S4068" t="str">
        <f>IF(ISNUMBER(SEARCH(ZAKL_DATA!$B$18,FU!$U4068)),U4068,"")</f>
        <v/>
      </c>
      <c r="T4068" t="str">
        <f t="array" ref="T4068">IFERROR(INDEX($S$3:$S$6255,SMALL(IF(ISNUMBER(SEARCH("",$S$3:$S$6255)),ROW($S$1:$S$6253),""),ROW(S4066))),"")</f>
        <v/>
      </c>
      <c r="U4068" t="s">
        <v>7280</v>
      </c>
      <c r="V4068">
        <v>573680</v>
      </c>
    </row>
    <row r="4069" spans="19:22">
      <c r="S4069" t="str">
        <f>IF(ISNUMBER(SEARCH(ZAKL_DATA!$B$18,FU!$U4069)),U4069,"")</f>
        <v/>
      </c>
      <c r="T4069" t="str">
        <f t="array" ref="T4069">IFERROR(INDEX($S$3:$S$6255,SMALL(IF(ISNUMBER(SEARCH("",$S$3:$S$6255)),ROW($S$1:$S$6253),""),ROW(S4067))),"")</f>
        <v/>
      </c>
      <c r="U4069" t="s">
        <v>7281</v>
      </c>
      <c r="V4069">
        <v>573698</v>
      </c>
    </row>
    <row r="4070" spans="19:22">
      <c r="S4070" t="str">
        <f>IF(ISNUMBER(SEARCH(ZAKL_DATA!$B$18,FU!$U4070)),U4070,"")</f>
        <v/>
      </c>
      <c r="T4070" t="str">
        <f t="array" ref="T4070">IFERROR(INDEX($S$3:$S$6255,SMALL(IF(ISNUMBER(SEARCH("",$S$3:$S$6255)),ROW($S$1:$S$6253),""),ROW(S4068))),"")</f>
        <v/>
      </c>
      <c r="U4070" t="s">
        <v>7282</v>
      </c>
      <c r="V4070">
        <v>573701</v>
      </c>
    </row>
    <row r="4071" spans="19:22">
      <c r="S4071" t="str">
        <f>IF(ISNUMBER(SEARCH(ZAKL_DATA!$B$18,FU!$U4071)),U4071,"")</f>
        <v/>
      </c>
      <c r="T4071" t="str">
        <f t="array" ref="T4071">IFERROR(INDEX($S$3:$S$6255,SMALL(IF(ISNUMBER(SEARCH("",$S$3:$S$6255)),ROW($S$1:$S$6253),""),ROW(S4069))),"")</f>
        <v/>
      </c>
      <c r="U4071" t="s">
        <v>7283</v>
      </c>
      <c r="V4071">
        <v>573710</v>
      </c>
    </row>
    <row r="4072" spans="19:22">
      <c r="S4072" t="str">
        <f>IF(ISNUMBER(SEARCH(ZAKL_DATA!$B$18,FU!$U4072)),U4072,"")</f>
        <v/>
      </c>
      <c r="T4072" t="str">
        <f t="array" ref="T4072">IFERROR(INDEX($S$3:$S$6255,SMALL(IF(ISNUMBER(SEARCH("",$S$3:$S$6255)),ROW($S$1:$S$6253),""),ROW(S4070))),"")</f>
        <v/>
      </c>
      <c r="U4072" t="s">
        <v>7284</v>
      </c>
      <c r="V4072">
        <v>573728</v>
      </c>
    </row>
    <row r="4073" spans="19:22">
      <c r="S4073" t="str">
        <f>IF(ISNUMBER(SEARCH(ZAKL_DATA!$B$18,FU!$U4073)),U4073,"")</f>
        <v/>
      </c>
      <c r="T4073" t="str">
        <f t="array" ref="T4073">IFERROR(INDEX($S$3:$S$6255,SMALL(IF(ISNUMBER(SEARCH("",$S$3:$S$6255)),ROW($S$1:$S$6253),""),ROW(S4071))),"")</f>
        <v/>
      </c>
      <c r="U4073" t="s">
        <v>7285</v>
      </c>
      <c r="V4073">
        <v>573736</v>
      </c>
    </row>
    <row r="4074" spans="19:22">
      <c r="S4074" t="str">
        <f>IF(ISNUMBER(SEARCH(ZAKL_DATA!$B$18,FU!$U4074)),U4074,"")</f>
        <v/>
      </c>
      <c r="T4074" t="str">
        <f t="array" ref="T4074">IFERROR(INDEX($S$3:$S$6255,SMALL(IF(ISNUMBER(SEARCH("",$S$3:$S$6255)),ROW($S$1:$S$6253),""),ROW(S4072))),"")</f>
        <v/>
      </c>
      <c r="U4074" t="s">
        <v>7286</v>
      </c>
      <c r="V4074">
        <v>573744</v>
      </c>
    </row>
    <row r="4075" spans="19:22">
      <c r="S4075" t="str">
        <f>IF(ISNUMBER(SEARCH(ZAKL_DATA!$B$18,FU!$U4075)),U4075,"")</f>
        <v/>
      </c>
      <c r="T4075" t="str">
        <f t="array" ref="T4075">IFERROR(INDEX($S$3:$S$6255,SMALL(IF(ISNUMBER(SEARCH("",$S$3:$S$6255)),ROW($S$1:$S$6253),""),ROW(S4073))),"")</f>
        <v/>
      </c>
      <c r="U4075" t="s">
        <v>7287</v>
      </c>
      <c r="V4075">
        <v>573752</v>
      </c>
    </row>
    <row r="4076" spans="19:22">
      <c r="S4076" t="str">
        <f>IF(ISNUMBER(SEARCH(ZAKL_DATA!$B$18,FU!$U4076)),U4076,"")</f>
        <v/>
      </c>
      <c r="T4076" t="str">
        <f t="array" ref="T4076">IFERROR(INDEX($S$3:$S$6255,SMALL(IF(ISNUMBER(SEARCH("",$S$3:$S$6255)),ROW($S$1:$S$6253),""),ROW(S4074))),"")</f>
        <v/>
      </c>
      <c r="U4076" t="s">
        <v>7288</v>
      </c>
      <c r="V4076">
        <v>573761</v>
      </c>
    </row>
    <row r="4077" spans="19:22">
      <c r="S4077" t="str">
        <f>IF(ISNUMBER(SEARCH(ZAKL_DATA!$B$18,FU!$U4077)),U4077,"")</f>
        <v/>
      </c>
      <c r="T4077" t="str">
        <f t="array" ref="T4077">IFERROR(INDEX($S$3:$S$6255,SMALL(IF(ISNUMBER(SEARCH("",$S$3:$S$6255)),ROW($S$1:$S$6253),""),ROW(S4075))),"")</f>
        <v/>
      </c>
      <c r="U4077" t="s">
        <v>7289</v>
      </c>
      <c r="V4077">
        <v>573779</v>
      </c>
    </row>
    <row r="4078" spans="19:22">
      <c r="S4078" t="str">
        <f>IF(ISNUMBER(SEARCH(ZAKL_DATA!$B$18,FU!$U4078)),U4078,"")</f>
        <v/>
      </c>
      <c r="T4078" t="str">
        <f t="array" ref="T4078">IFERROR(INDEX($S$3:$S$6255,SMALL(IF(ISNUMBER(SEARCH("",$S$3:$S$6255)),ROW($S$1:$S$6253),""),ROW(S4076))),"")</f>
        <v/>
      </c>
      <c r="U4078" t="s">
        <v>7290</v>
      </c>
      <c r="V4078">
        <v>573787</v>
      </c>
    </row>
    <row r="4079" spans="19:22">
      <c r="S4079" t="str">
        <f>IF(ISNUMBER(SEARCH(ZAKL_DATA!$B$18,FU!$U4079)),U4079,"")</f>
        <v/>
      </c>
      <c r="T4079" t="str">
        <f t="array" ref="T4079">IFERROR(INDEX($S$3:$S$6255,SMALL(IF(ISNUMBER(SEARCH("",$S$3:$S$6255)),ROW($S$1:$S$6253),""),ROW(S4077))),"")</f>
        <v/>
      </c>
      <c r="U4079" t="s">
        <v>7291</v>
      </c>
      <c r="V4079">
        <v>573795</v>
      </c>
    </row>
    <row r="4080" spans="19:22">
      <c r="S4080" t="str">
        <f>IF(ISNUMBER(SEARCH(ZAKL_DATA!$B$18,FU!$U4080)),U4080,"")</f>
        <v/>
      </c>
      <c r="T4080" t="str">
        <f t="array" ref="T4080">IFERROR(INDEX($S$3:$S$6255,SMALL(IF(ISNUMBER(SEARCH("",$S$3:$S$6255)),ROW($S$1:$S$6253),""),ROW(S4078))),"")</f>
        <v/>
      </c>
      <c r="U4080" t="s">
        <v>7292</v>
      </c>
      <c r="V4080">
        <v>573809</v>
      </c>
    </row>
    <row r="4081" spans="19:22">
      <c r="S4081" t="str">
        <f>IF(ISNUMBER(SEARCH(ZAKL_DATA!$B$18,FU!$U4081)),U4081,"")</f>
        <v/>
      </c>
      <c r="T4081" t="str">
        <f t="array" ref="T4081">IFERROR(INDEX($S$3:$S$6255,SMALL(IF(ISNUMBER(SEARCH("",$S$3:$S$6255)),ROW($S$1:$S$6253),""),ROW(S4079))),"")</f>
        <v/>
      </c>
      <c r="U4081" t="s">
        <v>7292</v>
      </c>
      <c r="V4081">
        <v>573817</v>
      </c>
    </row>
    <row r="4082" spans="19:22">
      <c r="S4082" t="str">
        <f>IF(ISNUMBER(SEARCH(ZAKL_DATA!$B$18,FU!$U4082)),U4082,"")</f>
        <v/>
      </c>
      <c r="T4082" t="str">
        <f t="array" ref="T4082">IFERROR(INDEX($S$3:$S$6255,SMALL(IF(ISNUMBER(SEARCH("",$S$3:$S$6255)),ROW($S$1:$S$6253),""),ROW(S4080))),"")</f>
        <v/>
      </c>
      <c r="U4082" t="s">
        <v>7293</v>
      </c>
      <c r="V4082">
        <v>573825</v>
      </c>
    </row>
    <row r="4083" spans="19:22">
      <c r="S4083" t="str">
        <f>IF(ISNUMBER(SEARCH(ZAKL_DATA!$B$18,FU!$U4083)),U4083,"")</f>
        <v/>
      </c>
      <c r="T4083" t="str">
        <f t="array" ref="T4083">IFERROR(INDEX($S$3:$S$6255,SMALL(IF(ISNUMBER(SEARCH("",$S$3:$S$6255)),ROW($S$1:$S$6253),""),ROW(S4081))),"")</f>
        <v/>
      </c>
      <c r="U4083" t="s">
        <v>7293</v>
      </c>
      <c r="V4083">
        <v>573833</v>
      </c>
    </row>
    <row r="4084" spans="19:22">
      <c r="S4084" t="str">
        <f>IF(ISNUMBER(SEARCH(ZAKL_DATA!$B$18,FU!$U4084)),U4084,"")</f>
        <v/>
      </c>
      <c r="T4084" t="str">
        <f t="array" ref="T4084">IFERROR(INDEX($S$3:$S$6255,SMALL(IF(ISNUMBER(SEARCH("",$S$3:$S$6255)),ROW($S$1:$S$6253),""),ROW(S4082))),"")</f>
        <v/>
      </c>
      <c r="U4084" t="s">
        <v>7294</v>
      </c>
      <c r="V4084">
        <v>573841</v>
      </c>
    </row>
    <row r="4085" spans="19:22">
      <c r="S4085" t="str">
        <f>IF(ISNUMBER(SEARCH(ZAKL_DATA!$B$18,FU!$U4085)),U4085,"")</f>
        <v/>
      </c>
      <c r="T4085" t="str">
        <f t="array" ref="T4085">IFERROR(INDEX($S$3:$S$6255,SMALL(IF(ISNUMBER(SEARCH("",$S$3:$S$6255)),ROW($S$1:$S$6253),""),ROW(S4083))),"")</f>
        <v/>
      </c>
      <c r="U4085" t="s">
        <v>7295</v>
      </c>
      <c r="V4085">
        <v>573850</v>
      </c>
    </row>
    <row r="4086" spans="19:22">
      <c r="S4086" t="str">
        <f>IF(ISNUMBER(SEARCH(ZAKL_DATA!$B$18,FU!$U4086)),U4086,"")</f>
        <v/>
      </c>
      <c r="T4086" t="str">
        <f t="array" ref="T4086">IFERROR(INDEX($S$3:$S$6255,SMALL(IF(ISNUMBER(SEARCH("",$S$3:$S$6255)),ROW($S$1:$S$6253),""),ROW(S4084))),"")</f>
        <v/>
      </c>
      <c r="U4086" t="s">
        <v>7296</v>
      </c>
      <c r="V4086">
        <v>573868</v>
      </c>
    </row>
    <row r="4087" spans="19:22">
      <c r="S4087" t="str">
        <f>IF(ISNUMBER(SEARCH(ZAKL_DATA!$B$18,FU!$U4087)),U4087,"")</f>
        <v/>
      </c>
      <c r="T4087" t="str">
        <f t="array" ref="T4087">IFERROR(INDEX($S$3:$S$6255,SMALL(IF(ISNUMBER(SEARCH("",$S$3:$S$6255)),ROW($S$1:$S$6253),""),ROW(S4085))),"")</f>
        <v/>
      </c>
      <c r="U4087" t="s">
        <v>7297</v>
      </c>
      <c r="V4087">
        <v>573876</v>
      </c>
    </row>
    <row r="4088" spans="19:22">
      <c r="S4088" t="str">
        <f>IF(ISNUMBER(SEARCH(ZAKL_DATA!$B$18,FU!$U4088)),U4088,"")</f>
        <v/>
      </c>
      <c r="T4088" t="str">
        <f t="array" ref="T4088">IFERROR(INDEX($S$3:$S$6255,SMALL(IF(ISNUMBER(SEARCH("",$S$3:$S$6255)),ROW($S$1:$S$6253),""),ROW(S4086))),"")</f>
        <v/>
      </c>
      <c r="U4088" t="s">
        <v>7298</v>
      </c>
      <c r="V4088">
        <v>573884</v>
      </c>
    </row>
    <row r="4089" spans="19:22">
      <c r="S4089" t="str">
        <f>IF(ISNUMBER(SEARCH(ZAKL_DATA!$B$18,FU!$U4089)),U4089,"")</f>
        <v/>
      </c>
      <c r="T4089" t="str">
        <f t="array" ref="T4089">IFERROR(INDEX($S$3:$S$6255,SMALL(IF(ISNUMBER(SEARCH("",$S$3:$S$6255)),ROW($S$1:$S$6253),""),ROW(S4087))),"")</f>
        <v/>
      </c>
      <c r="U4089" t="s">
        <v>7299</v>
      </c>
      <c r="V4089">
        <v>573892</v>
      </c>
    </row>
    <row r="4090" spans="19:22">
      <c r="S4090" t="str">
        <f>IF(ISNUMBER(SEARCH(ZAKL_DATA!$B$18,FU!$U4090)),U4090,"")</f>
        <v/>
      </c>
      <c r="T4090" t="str">
        <f t="array" ref="T4090">IFERROR(INDEX($S$3:$S$6255,SMALL(IF(ISNUMBER(SEARCH("",$S$3:$S$6255)),ROW($S$1:$S$6253),""),ROW(S4088))),"")</f>
        <v/>
      </c>
      <c r="U4090" t="s">
        <v>7299</v>
      </c>
      <c r="V4090">
        <v>573906</v>
      </c>
    </row>
    <row r="4091" spans="19:22">
      <c r="S4091" t="str">
        <f>IF(ISNUMBER(SEARCH(ZAKL_DATA!$B$18,FU!$U4091)),U4091,"")</f>
        <v/>
      </c>
      <c r="T4091" t="str">
        <f t="array" ref="T4091">IFERROR(INDEX($S$3:$S$6255,SMALL(IF(ISNUMBER(SEARCH("",$S$3:$S$6255)),ROW($S$1:$S$6253),""),ROW(S4089))),"")</f>
        <v/>
      </c>
      <c r="U4091" t="s">
        <v>7299</v>
      </c>
      <c r="V4091">
        <v>573914</v>
      </c>
    </row>
    <row r="4092" spans="19:22">
      <c r="S4092" t="str">
        <f>IF(ISNUMBER(SEARCH(ZAKL_DATA!$B$18,FU!$U4092)),U4092,"")</f>
        <v/>
      </c>
      <c r="T4092" t="str">
        <f t="array" ref="T4092">IFERROR(INDEX($S$3:$S$6255,SMALL(IF(ISNUMBER(SEARCH("",$S$3:$S$6255)),ROW($S$1:$S$6253),""),ROW(S4090))),"")</f>
        <v/>
      </c>
      <c r="U4092" t="s">
        <v>7299</v>
      </c>
      <c r="V4092">
        <v>573922</v>
      </c>
    </row>
    <row r="4093" spans="19:22">
      <c r="S4093" t="str">
        <f>IF(ISNUMBER(SEARCH(ZAKL_DATA!$B$18,FU!$U4093)),U4093,"")</f>
        <v/>
      </c>
      <c r="T4093" t="str">
        <f t="array" ref="T4093">IFERROR(INDEX($S$3:$S$6255,SMALL(IF(ISNUMBER(SEARCH("",$S$3:$S$6255)),ROW($S$1:$S$6253),""),ROW(S4091))),"")</f>
        <v/>
      </c>
      <c r="U4093" t="s">
        <v>7300</v>
      </c>
      <c r="V4093">
        <v>573931</v>
      </c>
    </row>
    <row r="4094" spans="19:22">
      <c r="S4094" t="str">
        <f>IF(ISNUMBER(SEARCH(ZAKL_DATA!$B$18,FU!$U4094)),U4094,"")</f>
        <v/>
      </c>
      <c r="T4094" t="str">
        <f t="array" ref="T4094">IFERROR(INDEX($S$3:$S$6255,SMALL(IF(ISNUMBER(SEARCH("",$S$3:$S$6255)),ROW($S$1:$S$6253),""),ROW(S4092))),"")</f>
        <v/>
      </c>
      <c r="U4094" t="s">
        <v>7301</v>
      </c>
      <c r="V4094">
        <v>573949</v>
      </c>
    </row>
    <row r="4095" spans="19:22">
      <c r="S4095" t="str">
        <f>IF(ISNUMBER(SEARCH(ZAKL_DATA!$B$18,FU!$U4095)),U4095,"")</f>
        <v/>
      </c>
      <c r="T4095" t="str">
        <f t="array" ref="T4095">IFERROR(INDEX($S$3:$S$6255,SMALL(IF(ISNUMBER(SEARCH("",$S$3:$S$6255)),ROW($S$1:$S$6253),""),ROW(S4093))),"")</f>
        <v/>
      </c>
      <c r="U4095" t="s">
        <v>7302</v>
      </c>
      <c r="V4095">
        <v>573957</v>
      </c>
    </row>
    <row r="4096" spans="19:22">
      <c r="S4096" t="str">
        <f>IF(ISNUMBER(SEARCH(ZAKL_DATA!$B$18,FU!$U4096)),U4096,"")</f>
        <v/>
      </c>
      <c r="T4096" t="str">
        <f t="array" ref="T4096">IFERROR(INDEX($S$3:$S$6255,SMALL(IF(ISNUMBER(SEARCH("",$S$3:$S$6255)),ROW($S$1:$S$6253),""),ROW(S4094))),"")</f>
        <v/>
      </c>
      <c r="U4096" t="s">
        <v>7303</v>
      </c>
      <c r="V4096">
        <v>573965</v>
      </c>
    </row>
    <row r="4097" spans="19:22">
      <c r="S4097" t="str">
        <f>IF(ISNUMBER(SEARCH(ZAKL_DATA!$B$18,FU!$U4097)),U4097,"")</f>
        <v/>
      </c>
      <c r="T4097" t="str">
        <f t="array" ref="T4097">IFERROR(INDEX($S$3:$S$6255,SMALL(IF(ISNUMBER(SEARCH("",$S$3:$S$6255)),ROW($S$1:$S$6253),""),ROW(S4095))),"")</f>
        <v/>
      </c>
      <c r="U4097" t="s">
        <v>7304</v>
      </c>
      <c r="V4097">
        <v>573973</v>
      </c>
    </row>
    <row r="4098" spans="19:22">
      <c r="S4098" t="str">
        <f>IF(ISNUMBER(SEARCH(ZAKL_DATA!$B$18,FU!$U4098)),U4098,"")</f>
        <v/>
      </c>
      <c r="T4098" t="str">
        <f t="array" ref="T4098">IFERROR(INDEX($S$3:$S$6255,SMALL(IF(ISNUMBER(SEARCH("",$S$3:$S$6255)),ROW($S$1:$S$6253),""),ROW(S4096))),"")</f>
        <v/>
      </c>
      <c r="U4098" t="s">
        <v>7305</v>
      </c>
      <c r="V4098">
        <v>573981</v>
      </c>
    </row>
    <row r="4099" spans="19:22">
      <c r="S4099" t="str">
        <f>IF(ISNUMBER(SEARCH(ZAKL_DATA!$B$18,FU!$U4099)),U4099,"")</f>
        <v/>
      </c>
      <c r="T4099" t="str">
        <f t="array" ref="T4099">IFERROR(INDEX($S$3:$S$6255,SMALL(IF(ISNUMBER(SEARCH("",$S$3:$S$6255)),ROW($S$1:$S$6253),""),ROW(S4097))),"")</f>
        <v/>
      </c>
      <c r="U4099" t="s">
        <v>7306</v>
      </c>
      <c r="V4099">
        <v>573990</v>
      </c>
    </row>
    <row r="4100" spans="19:22">
      <c r="S4100" t="str">
        <f>IF(ISNUMBER(SEARCH(ZAKL_DATA!$B$18,FU!$U4100)),U4100,"")</f>
        <v/>
      </c>
      <c r="T4100" t="str">
        <f t="array" ref="T4100">IFERROR(INDEX($S$3:$S$6255,SMALL(IF(ISNUMBER(SEARCH("",$S$3:$S$6255)),ROW($S$1:$S$6253),""),ROW(S4098))),"")</f>
        <v/>
      </c>
      <c r="U4100" t="s">
        <v>7307</v>
      </c>
      <c r="V4100">
        <v>574007</v>
      </c>
    </row>
    <row r="4101" spans="19:22">
      <c r="S4101" t="str">
        <f>IF(ISNUMBER(SEARCH(ZAKL_DATA!$B$18,FU!$U4101)),U4101,"")</f>
        <v/>
      </c>
      <c r="T4101" t="str">
        <f t="array" ref="T4101">IFERROR(INDEX($S$3:$S$6255,SMALL(IF(ISNUMBER(SEARCH("",$S$3:$S$6255)),ROW($S$1:$S$6253),""),ROW(S4099))),"")</f>
        <v/>
      </c>
      <c r="U4101" t="s">
        <v>7308</v>
      </c>
      <c r="V4101">
        <v>574015</v>
      </c>
    </row>
    <row r="4102" spans="19:22">
      <c r="S4102" t="str">
        <f>IF(ISNUMBER(SEARCH(ZAKL_DATA!$B$18,FU!$U4102)),U4102,"")</f>
        <v/>
      </c>
      <c r="T4102" t="str">
        <f t="array" ref="T4102">IFERROR(INDEX($S$3:$S$6255,SMALL(IF(ISNUMBER(SEARCH("",$S$3:$S$6255)),ROW($S$1:$S$6253),""),ROW(S4100))),"")</f>
        <v/>
      </c>
      <c r="U4102" t="s">
        <v>7309</v>
      </c>
      <c r="V4102">
        <v>574023</v>
      </c>
    </row>
    <row r="4103" spans="19:22">
      <c r="S4103" t="str">
        <f>IF(ISNUMBER(SEARCH(ZAKL_DATA!$B$18,FU!$U4103)),U4103,"")</f>
        <v/>
      </c>
      <c r="T4103" t="str">
        <f t="array" ref="T4103">IFERROR(INDEX($S$3:$S$6255,SMALL(IF(ISNUMBER(SEARCH("",$S$3:$S$6255)),ROW($S$1:$S$6253),""),ROW(S4101))),"")</f>
        <v/>
      </c>
      <c r="U4103" t="s">
        <v>7310</v>
      </c>
      <c r="V4103">
        <v>574031</v>
      </c>
    </row>
    <row r="4104" spans="19:22">
      <c r="S4104" t="str">
        <f>IF(ISNUMBER(SEARCH(ZAKL_DATA!$B$18,FU!$U4104)),U4104,"")</f>
        <v/>
      </c>
      <c r="T4104" t="str">
        <f t="array" ref="T4104">IFERROR(INDEX($S$3:$S$6255,SMALL(IF(ISNUMBER(SEARCH("",$S$3:$S$6255)),ROW($S$1:$S$6253),""),ROW(S4102))),"")</f>
        <v/>
      </c>
      <c r="U4104" t="s">
        <v>7311</v>
      </c>
      <c r="V4104">
        <v>574040</v>
      </c>
    </row>
    <row r="4105" spans="19:22">
      <c r="S4105" t="str">
        <f>IF(ISNUMBER(SEARCH(ZAKL_DATA!$B$18,FU!$U4105)),U4105,"")</f>
        <v/>
      </c>
      <c r="T4105" t="str">
        <f t="array" ref="T4105">IFERROR(INDEX($S$3:$S$6255,SMALL(IF(ISNUMBER(SEARCH("",$S$3:$S$6255)),ROW($S$1:$S$6253),""),ROW(S4103))),"")</f>
        <v/>
      </c>
      <c r="U4105" t="s">
        <v>7312</v>
      </c>
      <c r="V4105">
        <v>574058</v>
      </c>
    </row>
    <row r="4106" spans="19:22">
      <c r="S4106" t="str">
        <f>IF(ISNUMBER(SEARCH(ZAKL_DATA!$B$18,FU!$U4106)),U4106,"")</f>
        <v/>
      </c>
      <c r="T4106" t="str">
        <f t="array" ref="T4106">IFERROR(INDEX($S$3:$S$6255,SMALL(IF(ISNUMBER(SEARCH("",$S$3:$S$6255)),ROW($S$1:$S$6253),""),ROW(S4104))),"")</f>
        <v/>
      </c>
      <c r="U4106" t="s">
        <v>7312</v>
      </c>
      <c r="V4106">
        <v>574066</v>
      </c>
    </row>
    <row r="4107" spans="19:22">
      <c r="S4107" t="str">
        <f>IF(ISNUMBER(SEARCH(ZAKL_DATA!$B$18,FU!$U4107)),U4107,"")</f>
        <v/>
      </c>
      <c r="T4107" t="str">
        <f t="array" ref="T4107">IFERROR(INDEX($S$3:$S$6255,SMALL(IF(ISNUMBER(SEARCH("",$S$3:$S$6255)),ROW($S$1:$S$6253),""),ROW(S4105))),"")</f>
        <v/>
      </c>
      <c r="U4107" t="s">
        <v>7313</v>
      </c>
      <c r="V4107">
        <v>574074</v>
      </c>
    </row>
    <row r="4108" spans="19:22">
      <c r="S4108" t="str">
        <f>IF(ISNUMBER(SEARCH(ZAKL_DATA!$B$18,FU!$U4108)),U4108,"")</f>
        <v/>
      </c>
      <c r="T4108" t="str">
        <f t="array" ref="T4108">IFERROR(INDEX($S$3:$S$6255,SMALL(IF(ISNUMBER(SEARCH("",$S$3:$S$6255)),ROW($S$1:$S$6253),""),ROW(S4106))),"")</f>
        <v/>
      </c>
      <c r="U4108" t="s">
        <v>7313</v>
      </c>
      <c r="V4108">
        <v>574082</v>
      </c>
    </row>
    <row r="4109" spans="19:22">
      <c r="S4109" t="str">
        <f>IF(ISNUMBER(SEARCH(ZAKL_DATA!$B$18,FU!$U4109)),U4109,"")</f>
        <v/>
      </c>
      <c r="T4109" t="str">
        <f t="array" ref="T4109">IFERROR(INDEX($S$3:$S$6255,SMALL(IF(ISNUMBER(SEARCH("",$S$3:$S$6255)),ROW($S$1:$S$6253),""),ROW(S4107))),"")</f>
        <v/>
      </c>
      <c r="U4109" t="s">
        <v>7314</v>
      </c>
      <c r="V4109">
        <v>574091</v>
      </c>
    </row>
    <row r="4110" spans="19:22">
      <c r="S4110" t="str">
        <f>IF(ISNUMBER(SEARCH(ZAKL_DATA!$B$18,FU!$U4110)),U4110,"")</f>
        <v/>
      </c>
      <c r="T4110" t="str">
        <f t="array" ref="T4110">IFERROR(INDEX($S$3:$S$6255,SMALL(IF(ISNUMBER(SEARCH("",$S$3:$S$6255)),ROW($S$1:$S$6253),""),ROW(S4108))),"")</f>
        <v/>
      </c>
      <c r="U4110" t="s">
        <v>7315</v>
      </c>
      <c r="V4110">
        <v>574104</v>
      </c>
    </row>
    <row r="4111" spans="19:22">
      <c r="S4111" t="str">
        <f>IF(ISNUMBER(SEARCH(ZAKL_DATA!$B$18,FU!$U4111)),U4111,"")</f>
        <v/>
      </c>
      <c r="T4111" t="str">
        <f t="array" ref="T4111">IFERROR(INDEX($S$3:$S$6255,SMALL(IF(ISNUMBER(SEARCH("",$S$3:$S$6255)),ROW($S$1:$S$6253),""),ROW(S4109))),"")</f>
        <v/>
      </c>
      <c r="U4111" t="s">
        <v>7316</v>
      </c>
      <c r="V4111">
        <v>574112</v>
      </c>
    </row>
    <row r="4112" spans="19:22">
      <c r="S4112" t="str">
        <f>IF(ISNUMBER(SEARCH(ZAKL_DATA!$B$18,FU!$U4112)),U4112,"")</f>
        <v/>
      </c>
      <c r="T4112" t="str">
        <f t="array" ref="T4112">IFERROR(INDEX($S$3:$S$6255,SMALL(IF(ISNUMBER(SEARCH("",$S$3:$S$6255)),ROW($S$1:$S$6253),""),ROW(S4110))),"")</f>
        <v/>
      </c>
      <c r="U4112" t="s">
        <v>7317</v>
      </c>
      <c r="V4112">
        <v>574121</v>
      </c>
    </row>
    <row r="4113" spans="19:22">
      <c r="S4113" t="str">
        <f>IF(ISNUMBER(SEARCH(ZAKL_DATA!$B$18,FU!$U4113)),U4113,"")</f>
        <v/>
      </c>
      <c r="T4113" t="str">
        <f t="array" ref="T4113">IFERROR(INDEX($S$3:$S$6255,SMALL(IF(ISNUMBER(SEARCH("",$S$3:$S$6255)),ROW($S$1:$S$6253),""),ROW(S4111))),"")</f>
        <v/>
      </c>
      <c r="U4113" t="s">
        <v>7318</v>
      </c>
      <c r="V4113">
        <v>574139</v>
      </c>
    </row>
    <row r="4114" spans="19:22">
      <c r="S4114" t="str">
        <f>IF(ISNUMBER(SEARCH(ZAKL_DATA!$B$18,FU!$U4114)),U4114,"")</f>
        <v/>
      </c>
      <c r="T4114" t="str">
        <f t="array" ref="T4114">IFERROR(INDEX($S$3:$S$6255,SMALL(IF(ISNUMBER(SEARCH("",$S$3:$S$6255)),ROW($S$1:$S$6253),""),ROW(S4112))),"")</f>
        <v/>
      </c>
      <c r="U4114" t="s">
        <v>7319</v>
      </c>
      <c r="V4114">
        <v>574147</v>
      </c>
    </row>
    <row r="4115" spans="19:22">
      <c r="S4115" t="str">
        <f>IF(ISNUMBER(SEARCH(ZAKL_DATA!$B$18,FU!$U4115)),U4115,"")</f>
        <v/>
      </c>
      <c r="T4115" t="str">
        <f t="array" ref="T4115">IFERROR(INDEX($S$3:$S$6255,SMALL(IF(ISNUMBER(SEARCH("",$S$3:$S$6255)),ROW($S$1:$S$6253),""),ROW(S4113))),"")</f>
        <v/>
      </c>
      <c r="U4115" t="s">
        <v>7320</v>
      </c>
      <c r="V4115">
        <v>574155</v>
      </c>
    </row>
    <row r="4116" spans="19:22">
      <c r="S4116" t="str">
        <f>IF(ISNUMBER(SEARCH(ZAKL_DATA!$B$18,FU!$U4116)),U4116,"")</f>
        <v/>
      </c>
      <c r="T4116" t="str">
        <f t="array" ref="T4116">IFERROR(INDEX($S$3:$S$6255,SMALL(IF(ISNUMBER(SEARCH("",$S$3:$S$6255)),ROW($S$1:$S$6253),""),ROW(S4114))),"")</f>
        <v/>
      </c>
      <c r="U4116" t="s">
        <v>7321</v>
      </c>
      <c r="V4116">
        <v>574163</v>
      </c>
    </row>
    <row r="4117" spans="19:22">
      <c r="S4117" t="str">
        <f>IF(ISNUMBER(SEARCH(ZAKL_DATA!$B$18,FU!$U4117)),U4117,"")</f>
        <v/>
      </c>
      <c r="T4117" t="str">
        <f t="array" ref="T4117">IFERROR(INDEX($S$3:$S$6255,SMALL(IF(ISNUMBER(SEARCH("",$S$3:$S$6255)),ROW($S$1:$S$6253),""),ROW(S4115))),"")</f>
        <v/>
      </c>
      <c r="U4117" t="s">
        <v>7321</v>
      </c>
      <c r="V4117">
        <v>574171</v>
      </c>
    </row>
    <row r="4118" spans="19:22">
      <c r="S4118" t="str">
        <f>IF(ISNUMBER(SEARCH(ZAKL_DATA!$B$18,FU!$U4118)),U4118,"")</f>
        <v/>
      </c>
      <c r="T4118" t="str">
        <f t="array" ref="T4118">IFERROR(INDEX($S$3:$S$6255,SMALL(IF(ISNUMBER(SEARCH("",$S$3:$S$6255)),ROW($S$1:$S$6253),""),ROW(S4116))),"")</f>
        <v/>
      </c>
      <c r="U4118" t="s">
        <v>7322</v>
      </c>
      <c r="V4118">
        <v>574180</v>
      </c>
    </row>
    <row r="4119" spans="19:22">
      <c r="S4119" t="str">
        <f>IF(ISNUMBER(SEARCH(ZAKL_DATA!$B$18,FU!$U4119)),U4119,"")</f>
        <v/>
      </c>
      <c r="T4119" t="str">
        <f t="array" ref="T4119">IFERROR(INDEX($S$3:$S$6255,SMALL(IF(ISNUMBER(SEARCH("",$S$3:$S$6255)),ROW($S$1:$S$6253),""),ROW(S4117))),"")</f>
        <v/>
      </c>
      <c r="U4119" t="s">
        <v>7323</v>
      </c>
      <c r="V4119">
        <v>574198</v>
      </c>
    </row>
    <row r="4120" spans="19:22">
      <c r="S4120" t="str">
        <f>IF(ISNUMBER(SEARCH(ZAKL_DATA!$B$18,FU!$U4120)),U4120,"")</f>
        <v/>
      </c>
      <c r="T4120" t="str">
        <f t="array" ref="T4120">IFERROR(INDEX($S$3:$S$6255,SMALL(IF(ISNUMBER(SEARCH("",$S$3:$S$6255)),ROW($S$1:$S$6253),""),ROW(S4118))),"")</f>
        <v/>
      </c>
      <c r="U4120" t="s">
        <v>7324</v>
      </c>
      <c r="V4120">
        <v>574201</v>
      </c>
    </row>
    <row r="4121" spans="19:22">
      <c r="S4121" t="str">
        <f>IF(ISNUMBER(SEARCH(ZAKL_DATA!$B$18,FU!$U4121)),U4121,"")</f>
        <v/>
      </c>
      <c r="T4121" t="str">
        <f t="array" ref="T4121">IFERROR(INDEX($S$3:$S$6255,SMALL(IF(ISNUMBER(SEARCH("",$S$3:$S$6255)),ROW($S$1:$S$6253),""),ROW(S4119))),"")</f>
        <v/>
      </c>
      <c r="U4121" t="s">
        <v>7325</v>
      </c>
      <c r="V4121">
        <v>574210</v>
      </c>
    </row>
    <row r="4122" spans="19:22">
      <c r="S4122" t="str">
        <f>IF(ISNUMBER(SEARCH(ZAKL_DATA!$B$18,FU!$U4122)),U4122,"")</f>
        <v/>
      </c>
      <c r="T4122" t="str">
        <f t="array" ref="T4122">IFERROR(INDEX($S$3:$S$6255,SMALL(IF(ISNUMBER(SEARCH("",$S$3:$S$6255)),ROW($S$1:$S$6253),""),ROW(S4120))),"")</f>
        <v/>
      </c>
      <c r="U4122" t="s">
        <v>7326</v>
      </c>
      <c r="V4122">
        <v>574228</v>
      </c>
    </row>
    <row r="4123" spans="19:22">
      <c r="S4123" t="str">
        <f>IF(ISNUMBER(SEARCH(ZAKL_DATA!$B$18,FU!$U4123)),U4123,"")</f>
        <v/>
      </c>
      <c r="T4123" t="str">
        <f t="array" ref="T4123">IFERROR(INDEX($S$3:$S$6255,SMALL(IF(ISNUMBER(SEARCH("",$S$3:$S$6255)),ROW($S$1:$S$6253),""),ROW(S4121))),"")</f>
        <v/>
      </c>
      <c r="U4123" t="s">
        <v>7327</v>
      </c>
      <c r="V4123">
        <v>574236</v>
      </c>
    </row>
    <row r="4124" spans="19:22">
      <c r="S4124" t="str">
        <f>IF(ISNUMBER(SEARCH(ZAKL_DATA!$B$18,FU!$U4124)),U4124,"")</f>
        <v/>
      </c>
      <c r="T4124" t="str">
        <f t="array" ref="T4124">IFERROR(INDEX($S$3:$S$6255,SMALL(IF(ISNUMBER(SEARCH("",$S$3:$S$6255)),ROW($S$1:$S$6253),""),ROW(S4122))),"")</f>
        <v/>
      </c>
      <c r="U4124" t="s">
        <v>7328</v>
      </c>
      <c r="V4124">
        <v>574244</v>
      </c>
    </row>
    <row r="4125" spans="19:22">
      <c r="S4125" t="str">
        <f>IF(ISNUMBER(SEARCH(ZAKL_DATA!$B$18,FU!$U4125)),U4125,"")</f>
        <v/>
      </c>
      <c r="T4125" t="str">
        <f t="array" ref="T4125">IFERROR(INDEX($S$3:$S$6255,SMALL(IF(ISNUMBER(SEARCH("",$S$3:$S$6255)),ROW($S$1:$S$6253),""),ROW(S4123))),"")</f>
        <v/>
      </c>
      <c r="U4125" t="s">
        <v>7329</v>
      </c>
      <c r="V4125">
        <v>574252</v>
      </c>
    </row>
    <row r="4126" spans="19:22">
      <c r="S4126" t="str">
        <f>IF(ISNUMBER(SEARCH(ZAKL_DATA!$B$18,FU!$U4126)),U4126,"")</f>
        <v/>
      </c>
      <c r="T4126" t="str">
        <f t="array" ref="T4126">IFERROR(INDEX($S$3:$S$6255,SMALL(IF(ISNUMBER(SEARCH("",$S$3:$S$6255)),ROW($S$1:$S$6253),""),ROW(S4124))),"")</f>
        <v/>
      </c>
      <c r="U4126" t="s">
        <v>7330</v>
      </c>
      <c r="V4126">
        <v>574261</v>
      </c>
    </row>
    <row r="4127" spans="19:22">
      <c r="S4127" t="str">
        <f>IF(ISNUMBER(SEARCH(ZAKL_DATA!$B$18,FU!$U4127)),U4127,"")</f>
        <v/>
      </c>
      <c r="T4127" t="str">
        <f t="array" ref="T4127">IFERROR(INDEX($S$3:$S$6255,SMALL(IF(ISNUMBER(SEARCH("",$S$3:$S$6255)),ROW($S$1:$S$6253),""),ROW(S4125))),"")</f>
        <v/>
      </c>
      <c r="U4127" t="s">
        <v>7331</v>
      </c>
      <c r="V4127">
        <v>574279</v>
      </c>
    </row>
    <row r="4128" spans="19:22">
      <c r="S4128" t="str">
        <f>IF(ISNUMBER(SEARCH(ZAKL_DATA!$B$18,FU!$U4128)),U4128,"")</f>
        <v/>
      </c>
      <c r="T4128" t="str">
        <f t="array" ref="T4128">IFERROR(INDEX($S$3:$S$6255,SMALL(IF(ISNUMBER(SEARCH("",$S$3:$S$6255)),ROW($S$1:$S$6253),""),ROW(S4126))),"")</f>
        <v/>
      </c>
      <c r="U4128" t="s">
        <v>7332</v>
      </c>
      <c r="V4128">
        <v>574287</v>
      </c>
    </row>
    <row r="4129" spans="19:22">
      <c r="S4129" t="str">
        <f>IF(ISNUMBER(SEARCH(ZAKL_DATA!$B$18,FU!$U4129)),U4129,"")</f>
        <v/>
      </c>
      <c r="T4129" t="str">
        <f t="array" ref="T4129">IFERROR(INDEX($S$3:$S$6255,SMALL(IF(ISNUMBER(SEARCH("",$S$3:$S$6255)),ROW($S$1:$S$6253),""),ROW(S4127))),"")</f>
        <v/>
      </c>
      <c r="U4129" t="s">
        <v>7333</v>
      </c>
      <c r="V4129">
        <v>574295</v>
      </c>
    </row>
    <row r="4130" spans="19:22">
      <c r="S4130" t="str">
        <f>IF(ISNUMBER(SEARCH(ZAKL_DATA!$B$18,FU!$U4130)),U4130,"")</f>
        <v/>
      </c>
      <c r="T4130" t="str">
        <f t="array" ref="T4130">IFERROR(INDEX($S$3:$S$6255,SMALL(IF(ISNUMBER(SEARCH("",$S$3:$S$6255)),ROW($S$1:$S$6253),""),ROW(S4128))),"")</f>
        <v/>
      </c>
      <c r="U4130" t="s">
        <v>7334</v>
      </c>
      <c r="V4130">
        <v>574309</v>
      </c>
    </row>
    <row r="4131" spans="19:22">
      <c r="S4131" t="str">
        <f>IF(ISNUMBER(SEARCH(ZAKL_DATA!$B$18,FU!$U4131)),U4131,"")</f>
        <v/>
      </c>
      <c r="T4131" t="str">
        <f t="array" ref="T4131">IFERROR(INDEX($S$3:$S$6255,SMALL(IF(ISNUMBER(SEARCH("",$S$3:$S$6255)),ROW($S$1:$S$6253),""),ROW(S4129))),"")</f>
        <v/>
      </c>
      <c r="U4131" t="s">
        <v>7335</v>
      </c>
      <c r="V4131">
        <v>574317</v>
      </c>
    </row>
    <row r="4132" spans="19:22">
      <c r="S4132" t="str">
        <f>IF(ISNUMBER(SEARCH(ZAKL_DATA!$B$18,FU!$U4132)),U4132,"")</f>
        <v/>
      </c>
      <c r="T4132" t="str">
        <f t="array" ref="T4132">IFERROR(INDEX($S$3:$S$6255,SMALL(IF(ISNUMBER(SEARCH("",$S$3:$S$6255)),ROW($S$1:$S$6253),""),ROW(S4130))),"")</f>
        <v/>
      </c>
      <c r="U4132" t="s">
        <v>7336</v>
      </c>
      <c r="V4132">
        <v>574325</v>
      </c>
    </row>
    <row r="4133" spans="19:22">
      <c r="S4133" t="str">
        <f>IF(ISNUMBER(SEARCH(ZAKL_DATA!$B$18,FU!$U4133)),U4133,"")</f>
        <v/>
      </c>
      <c r="T4133" t="str">
        <f t="array" ref="T4133">IFERROR(INDEX($S$3:$S$6255,SMALL(IF(ISNUMBER(SEARCH("",$S$3:$S$6255)),ROW($S$1:$S$6253),""),ROW(S4131))),"")</f>
        <v/>
      </c>
      <c r="U4133" t="s">
        <v>7337</v>
      </c>
      <c r="V4133">
        <v>574333</v>
      </c>
    </row>
    <row r="4134" spans="19:22">
      <c r="S4134" t="str">
        <f>IF(ISNUMBER(SEARCH(ZAKL_DATA!$B$18,FU!$U4134)),U4134,"")</f>
        <v/>
      </c>
      <c r="T4134" t="str">
        <f t="array" ref="T4134">IFERROR(INDEX($S$3:$S$6255,SMALL(IF(ISNUMBER(SEARCH("",$S$3:$S$6255)),ROW($S$1:$S$6253),""),ROW(S4132))),"")</f>
        <v/>
      </c>
      <c r="U4134" t="s">
        <v>7338</v>
      </c>
      <c r="V4134">
        <v>574341</v>
      </c>
    </row>
    <row r="4135" spans="19:22">
      <c r="S4135" t="str">
        <f>IF(ISNUMBER(SEARCH(ZAKL_DATA!$B$18,FU!$U4135)),U4135,"")</f>
        <v/>
      </c>
      <c r="T4135" t="str">
        <f t="array" ref="T4135">IFERROR(INDEX($S$3:$S$6255,SMALL(IF(ISNUMBER(SEARCH("",$S$3:$S$6255)),ROW($S$1:$S$6253),""),ROW(S4133))),"")</f>
        <v/>
      </c>
      <c r="U4135" t="s">
        <v>7339</v>
      </c>
      <c r="V4135">
        <v>574350</v>
      </c>
    </row>
    <row r="4136" spans="19:22">
      <c r="S4136" t="str">
        <f>IF(ISNUMBER(SEARCH(ZAKL_DATA!$B$18,FU!$U4136)),U4136,"")</f>
        <v/>
      </c>
      <c r="T4136" t="str">
        <f t="array" ref="T4136">IFERROR(INDEX($S$3:$S$6255,SMALL(IF(ISNUMBER(SEARCH("",$S$3:$S$6255)),ROW($S$1:$S$6253),""),ROW(S4134))),"")</f>
        <v/>
      </c>
      <c r="U4136" t="s">
        <v>7340</v>
      </c>
      <c r="V4136">
        <v>574368</v>
      </c>
    </row>
    <row r="4137" spans="19:22">
      <c r="S4137" t="str">
        <f>IF(ISNUMBER(SEARCH(ZAKL_DATA!$B$18,FU!$U4137)),U4137,"")</f>
        <v/>
      </c>
      <c r="T4137" t="str">
        <f t="array" ref="T4137">IFERROR(INDEX($S$3:$S$6255,SMALL(IF(ISNUMBER(SEARCH("",$S$3:$S$6255)),ROW($S$1:$S$6253),""),ROW(S4135))),"")</f>
        <v/>
      </c>
      <c r="U4137" t="s">
        <v>7341</v>
      </c>
      <c r="V4137">
        <v>574376</v>
      </c>
    </row>
    <row r="4138" spans="19:22">
      <c r="S4138" t="str">
        <f>IF(ISNUMBER(SEARCH(ZAKL_DATA!$B$18,FU!$U4138)),U4138,"")</f>
        <v/>
      </c>
      <c r="T4138" t="str">
        <f t="array" ref="T4138">IFERROR(INDEX($S$3:$S$6255,SMALL(IF(ISNUMBER(SEARCH("",$S$3:$S$6255)),ROW($S$1:$S$6253),""),ROW(S4136))),"")</f>
        <v/>
      </c>
      <c r="U4138" t="s">
        <v>7342</v>
      </c>
      <c r="V4138">
        <v>574384</v>
      </c>
    </row>
    <row r="4139" spans="19:22">
      <c r="S4139" t="str">
        <f>IF(ISNUMBER(SEARCH(ZAKL_DATA!$B$18,FU!$U4139)),U4139,"")</f>
        <v/>
      </c>
      <c r="T4139" t="str">
        <f t="array" ref="T4139">IFERROR(INDEX($S$3:$S$6255,SMALL(IF(ISNUMBER(SEARCH("",$S$3:$S$6255)),ROW($S$1:$S$6253),""),ROW(S4137))),"")</f>
        <v/>
      </c>
      <c r="U4139" t="s">
        <v>7343</v>
      </c>
      <c r="V4139">
        <v>574392</v>
      </c>
    </row>
    <row r="4140" spans="19:22">
      <c r="S4140" t="str">
        <f>IF(ISNUMBER(SEARCH(ZAKL_DATA!$B$18,FU!$U4140)),U4140,"")</f>
        <v/>
      </c>
      <c r="T4140" t="str">
        <f t="array" ref="T4140">IFERROR(INDEX($S$3:$S$6255,SMALL(IF(ISNUMBER(SEARCH("",$S$3:$S$6255)),ROW($S$1:$S$6253),""),ROW(S4138))),"")</f>
        <v/>
      </c>
      <c r="U4140" t="s">
        <v>7344</v>
      </c>
      <c r="V4140">
        <v>574406</v>
      </c>
    </row>
    <row r="4141" spans="19:22">
      <c r="S4141" t="str">
        <f>IF(ISNUMBER(SEARCH(ZAKL_DATA!$B$18,FU!$U4141)),U4141,"")</f>
        <v/>
      </c>
      <c r="T4141" t="str">
        <f t="array" ref="T4141">IFERROR(INDEX($S$3:$S$6255,SMALL(IF(ISNUMBER(SEARCH("",$S$3:$S$6255)),ROW($S$1:$S$6253),""),ROW(S4139))),"")</f>
        <v/>
      </c>
      <c r="U4141" t="s">
        <v>7345</v>
      </c>
      <c r="V4141">
        <v>574422</v>
      </c>
    </row>
    <row r="4142" spans="19:22">
      <c r="S4142" t="str">
        <f>IF(ISNUMBER(SEARCH(ZAKL_DATA!$B$18,FU!$U4142)),U4142,"")</f>
        <v/>
      </c>
      <c r="T4142" t="str">
        <f t="array" ref="T4142">IFERROR(INDEX($S$3:$S$6255,SMALL(IF(ISNUMBER(SEARCH("",$S$3:$S$6255)),ROW($S$1:$S$6253),""),ROW(S4140))),"")</f>
        <v/>
      </c>
      <c r="U4142" t="s">
        <v>7346</v>
      </c>
      <c r="V4142">
        <v>574431</v>
      </c>
    </row>
    <row r="4143" spans="19:22">
      <c r="S4143" t="str">
        <f>IF(ISNUMBER(SEARCH(ZAKL_DATA!$B$18,FU!$U4143)),U4143,"")</f>
        <v/>
      </c>
      <c r="T4143" t="str">
        <f t="array" ref="T4143">IFERROR(INDEX($S$3:$S$6255,SMALL(IF(ISNUMBER(SEARCH("",$S$3:$S$6255)),ROW($S$1:$S$6253),""),ROW(S4141))),"")</f>
        <v/>
      </c>
      <c r="U4143" t="s">
        <v>7347</v>
      </c>
      <c r="V4143">
        <v>574449</v>
      </c>
    </row>
    <row r="4144" spans="19:22">
      <c r="S4144" t="str">
        <f>IF(ISNUMBER(SEARCH(ZAKL_DATA!$B$18,FU!$U4144)),U4144,"")</f>
        <v/>
      </c>
      <c r="T4144" t="str">
        <f t="array" ref="T4144">IFERROR(INDEX($S$3:$S$6255,SMALL(IF(ISNUMBER(SEARCH("",$S$3:$S$6255)),ROW($S$1:$S$6253),""),ROW(S4142))),"")</f>
        <v/>
      </c>
      <c r="U4144" t="s">
        <v>7348</v>
      </c>
      <c r="V4144">
        <v>574457</v>
      </c>
    </row>
    <row r="4145" spans="19:22">
      <c r="S4145" t="str">
        <f>IF(ISNUMBER(SEARCH(ZAKL_DATA!$B$18,FU!$U4145)),U4145,"")</f>
        <v/>
      </c>
      <c r="T4145" t="str">
        <f t="array" ref="T4145">IFERROR(INDEX($S$3:$S$6255,SMALL(IF(ISNUMBER(SEARCH("",$S$3:$S$6255)),ROW($S$1:$S$6253),""),ROW(S4143))),"")</f>
        <v/>
      </c>
      <c r="U4145" t="s">
        <v>7349</v>
      </c>
      <c r="V4145">
        <v>574465</v>
      </c>
    </row>
    <row r="4146" spans="19:22">
      <c r="S4146" t="str">
        <f>IF(ISNUMBER(SEARCH(ZAKL_DATA!$B$18,FU!$U4146)),U4146,"")</f>
        <v/>
      </c>
      <c r="T4146" t="str">
        <f t="array" ref="T4146">IFERROR(INDEX($S$3:$S$6255,SMALL(IF(ISNUMBER(SEARCH("",$S$3:$S$6255)),ROW($S$1:$S$6253),""),ROW(S4144))),"")</f>
        <v/>
      </c>
      <c r="U4146" t="s">
        <v>7350</v>
      </c>
      <c r="V4146">
        <v>574481</v>
      </c>
    </row>
    <row r="4147" spans="19:22">
      <c r="S4147" t="str">
        <f>IF(ISNUMBER(SEARCH(ZAKL_DATA!$B$18,FU!$U4147)),U4147,"")</f>
        <v/>
      </c>
      <c r="T4147" t="str">
        <f t="array" ref="T4147">IFERROR(INDEX($S$3:$S$6255,SMALL(IF(ISNUMBER(SEARCH("",$S$3:$S$6255)),ROW($S$1:$S$6253),""),ROW(S4145))),"")</f>
        <v/>
      </c>
      <c r="U4147" t="s">
        <v>7351</v>
      </c>
      <c r="V4147">
        <v>574490</v>
      </c>
    </row>
    <row r="4148" spans="19:22">
      <c r="S4148" t="str">
        <f>IF(ISNUMBER(SEARCH(ZAKL_DATA!$B$18,FU!$U4148)),U4148,"")</f>
        <v/>
      </c>
      <c r="T4148" t="str">
        <f t="array" ref="T4148">IFERROR(INDEX($S$3:$S$6255,SMALL(IF(ISNUMBER(SEARCH("",$S$3:$S$6255)),ROW($S$1:$S$6253),""),ROW(S4146))),"")</f>
        <v/>
      </c>
      <c r="U4148" t="s">
        <v>7352</v>
      </c>
      <c r="V4148">
        <v>574511</v>
      </c>
    </row>
    <row r="4149" spans="19:22">
      <c r="S4149" t="str">
        <f>IF(ISNUMBER(SEARCH(ZAKL_DATA!$B$18,FU!$U4149)),U4149,"")</f>
        <v/>
      </c>
      <c r="T4149" t="str">
        <f t="array" ref="T4149">IFERROR(INDEX($S$3:$S$6255,SMALL(IF(ISNUMBER(SEARCH("",$S$3:$S$6255)),ROW($S$1:$S$6253),""),ROW(S4147))),"")</f>
        <v/>
      </c>
      <c r="U4149" t="s">
        <v>7353</v>
      </c>
      <c r="V4149">
        <v>574538</v>
      </c>
    </row>
    <row r="4150" spans="19:22">
      <c r="S4150" t="str">
        <f>IF(ISNUMBER(SEARCH(ZAKL_DATA!$B$18,FU!$U4150)),U4150,"")</f>
        <v/>
      </c>
      <c r="T4150" t="str">
        <f t="array" ref="T4150">IFERROR(INDEX($S$3:$S$6255,SMALL(IF(ISNUMBER(SEARCH("",$S$3:$S$6255)),ROW($S$1:$S$6253),""),ROW(S4148))),"")</f>
        <v/>
      </c>
      <c r="U4150" t="s">
        <v>7354</v>
      </c>
      <c r="V4150">
        <v>574546</v>
      </c>
    </row>
    <row r="4151" spans="19:22">
      <c r="S4151" t="str">
        <f>IF(ISNUMBER(SEARCH(ZAKL_DATA!$B$18,FU!$U4151)),U4151,"")</f>
        <v/>
      </c>
      <c r="T4151" t="str">
        <f t="array" ref="T4151">IFERROR(INDEX($S$3:$S$6255,SMALL(IF(ISNUMBER(SEARCH("",$S$3:$S$6255)),ROW($S$1:$S$6253),""),ROW(S4149))),"")</f>
        <v/>
      </c>
      <c r="U4151" t="s">
        <v>7355</v>
      </c>
      <c r="V4151">
        <v>574554</v>
      </c>
    </row>
    <row r="4152" spans="19:22">
      <c r="S4152" t="str">
        <f>IF(ISNUMBER(SEARCH(ZAKL_DATA!$B$18,FU!$U4152)),U4152,"")</f>
        <v/>
      </c>
      <c r="T4152" t="str">
        <f t="array" ref="T4152">IFERROR(INDEX($S$3:$S$6255,SMALL(IF(ISNUMBER(SEARCH("",$S$3:$S$6255)),ROW($S$1:$S$6253),""),ROW(S4150))),"")</f>
        <v/>
      </c>
      <c r="U4152" t="s">
        <v>7356</v>
      </c>
      <c r="V4152">
        <v>574562</v>
      </c>
    </row>
    <row r="4153" spans="19:22">
      <c r="S4153" t="str">
        <f>IF(ISNUMBER(SEARCH(ZAKL_DATA!$B$18,FU!$U4153)),U4153,"")</f>
        <v/>
      </c>
      <c r="T4153" t="str">
        <f t="array" ref="T4153">IFERROR(INDEX($S$3:$S$6255,SMALL(IF(ISNUMBER(SEARCH("",$S$3:$S$6255)),ROW($S$1:$S$6253),""),ROW(S4151))),"")</f>
        <v/>
      </c>
      <c r="U4153" t="s">
        <v>7357</v>
      </c>
      <c r="V4153">
        <v>574571</v>
      </c>
    </row>
    <row r="4154" spans="19:22">
      <c r="S4154" t="str">
        <f>IF(ISNUMBER(SEARCH(ZAKL_DATA!$B$18,FU!$U4154)),U4154,"")</f>
        <v/>
      </c>
      <c r="T4154" t="str">
        <f t="array" ref="T4154">IFERROR(INDEX($S$3:$S$6255,SMALL(IF(ISNUMBER(SEARCH("",$S$3:$S$6255)),ROW($S$1:$S$6253),""),ROW(S4152))),"")</f>
        <v/>
      </c>
      <c r="U4154" t="s">
        <v>7358</v>
      </c>
      <c r="V4154">
        <v>574589</v>
      </c>
    </row>
    <row r="4155" spans="19:22">
      <c r="S4155" t="str">
        <f>IF(ISNUMBER(SEARCH(ZAKL_DATA!$B$18,FU!$U4155)),U4155,"")</f>
        <v/>
      </c>
      <c r="T4155" t="str">
        <f t="array" ref="T4155">IFERROR(INDEX($S$3:$S$6255,SMALL(IF(ISNUMBER(SEARCH("",$S$3:$S$6255)),ROW($S$1:$S$6253),""),ROW(S4153))),"")</f>
        <v/>
      </c>
      <c r="U4155" t="s">
        <v>7359</v>
      </c>
      <c r="V4155">
        <v>574597</v>
      </c>
    </row>
    <row r="4156" spans="19:22">
      <c r="S4156" t="str">
        <f>IF(ISNUMBER(SEARCH(ZAKL_DATA!$B$18,FU!$U4156)),U4156,"")</f>
        <v/>
      </c>
      <c r="T4156" t="str">
        <f t="array" ref="T4156">IFERROR(INDEX($S$3:$S$6255,SMALL(IF(ISNUMBER(SEARCH("",$S$3:$S$6255)),ROW($S$1:$S$6253),""),ROW(S4154))),"")</f>
        <v/>
      </c>
      <c r="U4156" t="s">
        <v>7360</v>
      </c>
      <c r="V4156">
        <v>574601</v>
      </c>
    </row>
    <row r="4157" spans="19:22">
      <c r="S4157" t="str">
        <f>IF(ISNUMBER(SEARCH(ZAKL_DATA!$B$18,FU!$U4157)),U4157,"")</f>
        <v/>
      </c>
      <c r="T4157" t="str">
        <f t="array" ref="T4157">IFERROR(INDEX($S$3:$S$6255,SMALL(IF(ISNUMBER(SEARCH("",$S$3:$S$6255)),ROW($S$1:$S$6253),""),ROW(S4155))),"")</f>
        <v/>
      </c>
      <c r="U4157" t="s">
        <v>7361</v>
      </c>
      <c r="V4157">
        <v>574627</v>
      </c>
    </row>
    <row r="4158" spans="19:22">
      <c r="S4158" t="str">
        <f>IF(ISNUMBER(SEARCH(ZAKL_DATA!$B$18,FU!$U4158)),U4158,"")</f>
        <v/>
      </c>
      <c r="T4158" t="str">
        <f t="array" ref="T4158">IFERROR(INDEX($S$3:$S$6255,SMALL(IF(ISNUMBER(SEARCH("",$S$3:$S$6255)),ROW($S$1:$S$6253),""),ROW(S4156))),"")</f>
        <v/>
      </c>
      <c r="U4158" t="s">
        <v>7362</v>
      </c>
      <c r="V4158">
        <v>574635</v>
      </c>
    </row>
    <row r="4159" spans="19:22">
      <c r="S4159" t="str">
        <f>IF(ISNUMBER(SEARCH(ZAKL_DATA!$B$18,FU!$U4159)),U4159,"")</f>
        <v/>
      </c>
      <c r="T4159" t="str">
        <f t="array" ref="T4159">IFERROR(INDEX($S$3:$S$6255,SMALL(IF(ISNUMBER(SEARCH("",$S$3:$S$6255)),ROW($S$1:$S$6253),""),ROW(S4157))),"")</f>
        <v/>
      </c>
      <c r="U4159" t="s">
        <v>7363</v>
      </c>
      <c r="V4159">
        <v>574643</v>
      </c>
    </row>
    <row r="4160" spans="19:22">
      <c r="S4160" t="str">
        <f>IF(ISNUMBER(SEARCH(ZAKL_DATA!$B$18,FU!$U4160)),U4160,"")</f>
        <v/>
      </c>
      <c r="T4160" t="str">
        <f t="array" ref="T4160">IFERROR(INDEX($S$3:$S$6255,SMALL(IF(ISNUMBER(SEARCH("",$S$3:$S$6255)),ROW($S$1:$S$6253),""),ROW(S4158))),"")</f>
        <v/>
      </c>
      <c r="U4160" t="s">
        <v>7364</v>
      </c>
      <c r="V4160">
        <v>574651</v>
      </c>
    </row>
    <row r="4161" spans="19:22">
      <c r="S4161" t="str">
        <f>IF(ISNUMBER(SEARCH(ZAKL_DATA!$B$18,FU!$U4161)),U4161,"")</f>
        <v/>
      </c>
      <c r="T4161" t="str">
        <f t="array" ref="T4161">IFERROR(INDEX($S$3:$S$6255,SMALL(IF(ISNUMBER(SEARCH("",$S$3:$S$6255)),ROW($S$1:$S$6253),""),ROW(S4159))),"")</f>
        <v/>
      </c>
      <c r="U4161" t="s">
        <v>7365</v>
      </c>
      <c r="V4161">
        <v>574660</v>
      </c>
    </row>
    <row r="4162" spans="19:22">
      <c r="S4162" t="str">
        <f>IF(ISNUMBER(SEARCH(ZAKL_DATA!$B$18,FU!$U4162)),U4162,"")</f>
        <v/>
      </c>
      <c r="T4162" t="str">
        <f t="array" ref="T4162">IFERROR(INDEX($S$3:$S$6255,SMALL(IF(ISNUMBER(SEARCH("",$S$3:$S$6255)),ROW($S$1:$S$6253),""),ROW(S4160))),"")</f>
        <v/>
      </c>
      <c r="U4162" t="s">
        <v>7366</v>
      </c>
      <c r="V4162">
        <v>574686</v>
      </c>
    </row>
    <row r="4163" spans="19:22">
      <c r="S4163" t="str">
        <f>IF(ISNUMBER(SEARCH(ZAKL_DATA!$B$18,FU!$U4163)),U4163,"")</f>
        <v/>
      </c>
      <c r="T4163" t="str">
        <f t="array" ref="T4163">IFERROR(INDEX($S$3:$S$6255,SMALL(IF(ISNUMBER(SEARCH("",$S$3:$S$6255)),ROW($S$1:$S$6253),""),ROW(S4161))),"")</f>
        <v/>
      </c>
      <c r="U4163" t="s">
        <v>7367</v>
      </c>
      <c r="V4163">
        <v>574694</v>
      </c>
    </row>
    <row r="4164" spans="19:22">
      <c r="S4164" t="str">
        <f>IF(ISNUMBER(SEARCH(ZAKL_DATA!$B$18,FU!$U4164)),U4164,"")</f>
        <v/>
      </c>
      <c r="T4164" t="str">
        <f t="array" ref="T4164">IFERROR(INDEX($S$3:$S$6255,SMALL(IF(ISNUMBER(SEARCH("",$S$3:$S$6255)),ROW($S$1:$S$6253),""),ROW(S4162))),"")</f>
        <v/>
      </c>
      <c r="U4164" t="s">
        <v>7368</v>
      </c>
      <c r="V4164">
        <v>574708</v>
      </c>
    </row>
    <row r="4165" spans="19:22">
      <c r="S4165" t="str">
        <f>IF(ISNUMBER(SEARCH(ZAKL_DATA!$B$18,FU!$U4165)),U4165,"")</f>
        <v/>
      </c>
      <c r="T4165" t="str">
        <f t="array" ref="T4165">IFERROR(INDEX($S$3:$S$6255,SMALL(IF(ISNUMBER(SEARCH("",$S$3:$S$6255)),ROW($S$1:$S$6253),""),ROW(S4163))),"")</f>
        <v/>
      </c>
      <c r="U4165" t="s">
        <v>7369</v>
      </c>
      <c r="V4165">
        <v>574724</v>
      </c>
    </row>
    <row r="4166" spans="19:22">
      <c r="S4166" t="str">
        <f>IF(ISNUMBER(SEARCH(ZAKL_DATA!$B$18,FU!$U4166)),U4166,"")</f>
        <v/>
      </c>
      <c r="T4166" t="str">
        <f t="array" ref="T4166">IFERROR(INDEX($S$3:$S$6255,SMALL(IF(ISNUMBER(SEARCH("",$S$3:$S$6255)),ROW($S$1:$S$6253),""),ROW(S4164))),"")</f>
        <v/>
      </c>
      <c r="U4166" t="s">
        <v>7370</v>
      </c>
      <c r="V4166">
        <v>574741</v>
      </c>
    </row>
    <row r="4167" spans="19:22">
      <c r="S4167" t="str">
        <f>IF(ISNUMBER(SEARCH(ZAKL_DATA!$B$18,FU!$U4167)),U4167,"")</f>
        <v/>
      </c>
      <c r="T4167" t="str">
        <f t="array" ref="T4167">IFERROR(INDEX($S$3:$S$6255,SMALL(IF(ISNUMBER(SEARCH("",$S$3:$S$6255)),ROW($S$1:$S$6253),""),ROW(S4165))),"")</f>
        <v/>
      </c>
      <c r="U4167" t="s">
        <v>7370</v>
      </c>
      <c r="V4167">
        <v>574767</v>
      </c>
    </row>
    <row r="4168" spans="19:22">
      <c r="S4168" t="str">
        <f>IF(ISNUMBER(SEARCH(ZAKL_DATA!$B$18,FU!$U4168)),U4168,"")</f>
        <v/>
      </c>
      <c r="T4168" t="str">
        <f t="array" ref="T4168">IFERROR(INDEX($S$3:$S$6255,SMALL(IF(ISNUMBER(SEARCH("",$S$3:$S$6255)),ROW($S$1:$S$6253),""),ROW(S4166))),"")</f>
        <v/>
      </c>
      <c r="U4168" t="s">
        <v>7370</v>
      </c>
      <c r="V4168">
        <v>574783</v>
      </c>
    </row>
    <row r="4169" spans="19:22">
      <c r="S4169" t="str">
        <f>IF(ISNUMBER(SEARCH(ZAKL_DATA!$B$18,FU!$U4169)),U4169,"")</f>
        <v/>
      </c>
      <c r="T4169" t="str">
        <f t="array" ref="T4169">IFERROR(INDEX($S$3:$S$6255,SMALL(IF(ISNUMBER(SEARCH("",$S$3:$S$6255)),ROW($S$1:$S$6253),""),ROW(S4167))),"")</f>
        <v/>
      </c>
      <c r="U4169" t="s">
        <v>7370</v>
      </c>
      <c r="V4169">
        <v>574791</v>
      </c>
    </row>
    <row r="4170" spans="19:22">
      <c r="S4170" t="str">
        <f>IF(ISNUMBER(SEARCH(ZAKL_DATA!$B$18,FU!$U4170)),U4170,"")</f>
        <v/>
      </c>
      <c r="T4170" t="str">
        <f t="array" ref="T4170">IFERROR(INDEX($S$3:$S$6255,SMALL(IF(ISNUMBER(SEARCH("",$S$3:$S$6255)),ROW($S$1:$S$6253),""),ROW(S4168))),"")</f>
        <v/>
      </c>
      <c r="U4170" t="s">
        <v>7371</v>
      </c>
      <c r="V4170">
        <v>574805</v>
      </c>
    </row>
    <row r="4171" spans="19:22">
      <c r="S4171" t="str">
        <f>IF(ISNUMBER(SEARCH(ZAKL_DATA!$B$18,FU!$U4171)),U4171,"")</f>
        <v/>
      </c>
      <c r="T4171" t="str">
        <f t="array" ref="T4171">IFERROR(INDEX($S$3:$S$6255,SMALL(IF(ISNUMBER(SEARCH("",$S$3:$S$6255)),ROW($S$1:$S$6253),""),ROW(S4169))),"")</f>
        <v/>
      </c>
      <c r="U4171" t="s">
        <v>7372</v>
      </c>
      <c r="V4171">
        <v>574813</v>
      </c>
    </row>
    <row r="4172" spans="19:22">
      <c r="S4172" t="str">
        <f>IF(ISNUMBER(SEARCH(ZAKL_DATA!$B$18,FU!$U4172)),U4172,"")</f>
        <v/>
      </c>
      <c r="T4172" t="str">
        <f t="array" ref="T4172">IFERROR(INDEX($S$3:$S$6255,SMALL(IF(ISNUMBER(SEARCH("",$S$3:$S$6255)),ROW($S$1:$S$6253),""),ROW(S4170))),"")</f>
        <v/>
      </c>
      <c r="U4172" t="s">
        <v>7373</v>
      </c>
      <c r="V4172">
        <v>574821</v>
      </c>
    </row>
    <row r="4173" spans="19:22">
      <c r="S4173" t="str">
        <f>IF(ISNUMBER(SEARCH(ZAKL_DATA!$B$18,FU!$U4173)),U4173,"")</f>
        <v/>
      </c>
      <c r="T4173" t="str">
        <f t="array" ref="T4173">IFERROR(INDEX($S$3:$S$6255,SMALL(IF(ISNUMBER(SEARCH("",$S$3:$S$6255)),ROW($S$1:$S$6253),""),ROW(S4171))),"")</f>
        <v/>
      </c>
      <c r="U4173" t="s">
        <v>7374</v>
      </c>
      <c r="V4173">
        <v>574830</v>
      </c>
    </row>
    <row r="4174" spans="19:22">
      <c r="S4174" t="str">
        <f>IF(ISNUMBER(SEARCH(ZAKL_DATA!$B$18,FU!$U4174)),U4174,"")</f>
        <v/>
      </c>
      <c r="T4174" t="str">
        <f t="array" ref="T4174">IFERROR(INDEX($S$3:$S$6255,SMALL(IF(ISNUMBER(SEARCH("",$S$3:$S$6255)),ROW($S$1:$S$6253),""),ROW(S4172))),"")</f>
        <v/>
      </c>
      <c r="U4174" t="s">
        <v>7375</v>
      </c>
      <c r="V4174">
        <v>574848</v>
      </c>
    </row>
    <row r="4175" spans="19:22">
      <c r="S4175" t="str">
        <f>IF(ISNUMBER(SEARCH(ZAKL_DATA!$B$18,FU!$U4175)),U4175,"")</f>
        <v/>
      </c>
      <c r="T4175" t="str">
        <f t="array" ref="T4175">IFERROR(INDEX($S$3:$S$6255,SMALL(IF(ISNUMBER(SEARCH("",$S$3:$S$6255)),ROW($S$1:$S$6253),""),ROW(S4173))),"")</f>
        <v/>
      </c>
      <c r="U4175" t="s">
        <v>7376</v>
      </c>
      <c r="V4175">
        <v>574856</v>
      </c>
    </row>
    <row r="4176" spans="19:22">
      <c r="S4176" t="str">
        <f>IF(ISNUMBER(SEARCH(ZAKL_DATA!$B$18,FU!$U4176)),U4176,"")</f>
        <v/>
      </c>
      <c r="T4176" t="str">
        <f t="array" ref="T4176">IFERROR(INDEX($S$3:$S$6255,SMALL(IF(ISNUMBER(SEARCH("",$S$3:$S$6255)),ROW($S$1:$S$6253),""),ROW(S4174))),"")</f>
        <v/>
      </c>
      <c r="U4176" t="s">
        <v>7377</v>
      </c>
      <c r="V4176">
        <v>574864</v>
      </c>
    </row>
    <row r="4177" spans="19:22">
      <c r="S4177" t="str">
        <f>IF(ISNUMBER(SEARCH(ZAKL_DATA!$B$18,FU!$U4177)),U4177,"")</f>
        <v/>
      </c>
      <c r="T4177" t="str">
        <f t="array" ref="T4177">IFERROR(INDEX($S$3:$S$6255,SMALL(IF(ISNUMBER(SEARCH("",$S$3:$S$6255)),ROW($S$1:$S$6253),""),ROW(S4175))),"")</f>
        <v/>
      </c>
      <c r="U4177" t="s">
        <v>7377</v>
      </c>
      <c r="V4177">
        <v>574899</v>
      </c>
    </row>
    <row r="4178" spans="19:22">
      <c r="S4178" t="str">
        <f>IF(ISNUMBER(SEARCH(ZAKL_DATA!$B$18,FU!$U4178)),U4178,"")</f>
        <v/>
      </c>
      <c r="T4178" t="str">
        <f t="array" ref="T4178">IFERROR(INDEX($S$3:$S$6255,SMALL(IF(ISNUMBER(SEARCH("",$S$3:$S$6255)),ROW($S$1:$S$6253),""),ROW(S4176))),"")</f>
        <v/>
      </c>
      <c r="U4178" t="s">
        <v>7378</v>
      </c>
      <c r="V4178">
        <v>574902</v>
      </c>
    </row>
    <row r="4179" spans="19:22">
      <c r="S4179" t="str">
        <f>IF(ISNUMBER(SEARCH(ZAKL_DATA!$B$18,FU!$U4179)),U4179,"")</f>
        <v/>
      </c>
      <c r="T4179" t="str">
        <f t="array" ref="T4179">IFERROR(INDEX($S$3:$S$6255,SMALL(IF(ISNUMBER(SEARCH("",$S$3:$S$6255)),ROW($S$1:$S$6253),""),ROW(S4177))),"")</f>
        <v/>
      </c>
      <c r="U4179" t="s">
        <v>7379</v>
      </c>
      <c r="V4179">
        <v>574911</v>
      </c>
    </row>
    <row r="4180" spans="19:22">
      <c r="S4180" t="str">
        <f>IF(ISNUMBER(SEARCH(ZAKL_DATA!$B$18,FU!$U4180)),U4180,"")</f>
        <v/>
      </c>
      <c r="T4180" t="str">
        <f t="array" ref="T4180">IFERROR(INDEX($S$3:$S$6255,SMALL(IF(ISNUMBER(SEARCH("",$S$3:$S$6255)),ROW($S$1:$S$6253),""),ROW(S4178))),"")</f>
        <v/>
      </c>
      <c r="U4180" t="s">
        <v>7380</v>
      </c>
      <c r="V4180">
        <v>574929</v>
      </c>
    </row>
    <row r="4181" spans="19:22">
      <c r="S4181" t="str">
        <f>IF(ISNUMBER(SEARCH(ZAKL_DATA!$B$18,FU!$U4181)),U4181,"")</f>
        <v/>
      </c>
      <c r="T4181" t="str">
        <f t="array" ref="T4181">IFERROR(INDEX($S$3:$S$6255,SMALL(IF(ISNUMBER(SEARCH("",$S$3:$S$6255)),ROW($S$1:$S$6253),""),ROW(S4179))),"")</f>
        <v/>
      </c>
      <c r="U4181" t="s">
        <v>7381</v>
      </c>
      <c r="V4181">
        <v>574953</v>
      </c>
    </row>
    <row r="4182" spans="19:22">
      <c r="S4182" t="str">
        <f>IF(ISNUMBER(SEARCH(ZAKL_DATA!$B$18,FU!$U4182)),U4182,"")</f>
        <v/>
      </c>
      <c r="T4182" t="str">
        <f t="array" ref="T4182">IFERROR(INDEX($S$3:$S$6255,SMALL(IF(ISNUMBER(SEARCH("",$S$3:$S$6255)),ROW($S$1:$S$6253),""),ROW(S4180))),"")</f>
        <v/>
      </c>
      <c r="U4182" t="s">
        <v>7382</v>
      </c>
      <c r="V4182">
        <v>574961</v>
      </c>
    </row>
    <row r="4183" spans="19:22">
      <c r="S4183" t="str">
        <f>IF(ISNUMBER(SEARCH(ZAKL_DATA!$B$18,FU!$U4183)),U4183,"")</f>
        <v/>
      </c>
      <c r="T4183" t="str">
        <f t="array" ref="T4183">IFERROR(INDEX($S$3:$S$6255,SMALL(IF(ISNUMBER(SEARCH("",$S$3:$S$6255)),ROW($S$1:$S$6253),""),ROW(S4181))),"")</f>
        <v/>
      </c>
      <c r="U4183" t="s">
        <v>7382</v>
      </c>
      <c r="V4183">
        <v>574988</v>
      </c>
    </row>
    <row r="4184" spans="19:22">
      <c r="S4184" t="str">
        <f>IF(ISNUMBER(SEARCH(ZAKL_DATA!$B$18,FU!$U4184)),U4184,"")</f>
        <v/>
      </c>
      <c r="T4184" t="str">
        <f t="array" ref="T4184">IFERROR(INDEX($S$3:$S$6255,SMALL(IF(ISNUMBER(SEARCH("",$S$3:$S$6255)),ROW($S$1:$S$6253),""),ROW(S4182))),"")</f>
        <v/>
      </c>
      <c r="U4184" t="s">
        <v>7383</v>
      </c>
      <c r="V4184">
        <v>574996</v>
      </c>
    </row>
    <row r="4185" spans="19:22">
      <c r="S4185" t="str">
        <f>IF(ISNUMBER(SEARCH(ZAKL_DATA!$B$18,FU!$U4185)),U4185,"")</f>
        <v/>
      </c>
      <c r="T4185" t="str">
        <f t="array" ref="T4185">IFERROR(INDEX($S$3:$S$6255,SMALL(IF(ISNUMBER(SEARCH("",$S$3:$S$6255)),ROW($S$1:$S$6253),""),ROW(S4183))),"")</f>
        <v/>
      </c>
      <c r="U4185" t="s">
        <v>7384</v>
      </c>
      <c r="V4185">
        <v>575011</v>
      </c>
    </row>
    <row r="4186" spans="19:22">
      <c r="S4186" t="str">
        <f>IF(ISNUMBER(SEARCH(ZAKL_DATA!$B$18,FU!$U4186)),U4186,"")</f>
        <v/>
      </c>
      <c r="T4186" t="str">
        <f t="array" ref="T4186">IFERROR(INDEX($S$3:$S$6255,SMALL(IF(ISNUMBER(SEARCH("",$S$3:$S$6255)),ROW($S$1:$S$6253),""),ROW(S4184))),"")</f>
        <v/>
      </c>
      <c r="U4186" t="s">
        <v>7385</v>
      </c>
      <c r="V4186">
        <v>575046</v>
      </c>
    </row>
    <row r="4187" spans="19:22">
      <c r="S4187" t="str">
        <f>IF(ISNUMBER(SEARCH(ZAKL_DATA!$B$18,FU!$U4187)),U4187,"")</f>
        <v/>
      </c>
      <c r="T4187" t="str">
        <f t="array" ref="T4187">IFERROR(INDEX($S$3:$S$6255,SMALL(IF(ISNUMBER(SEARCH("",$S$3:$S$6255)),ROW($S$1:$S$6253),""),ROW(S4185))),"")</f>
        <v/>
      </c>
      <c r="U4187" t="s">
        <v>7386</v>
      </c>
      <c r="V4187">
        <v>575054</v>
      </c>
    </row>
    <row r="4188" spans="19:22">
      <c r="S4188" t="str">
        <f>IF(ISNUMBER(SEARCH(ZAKL_DATA!$B$18,FU!$U4188)),U4188,"")</f>
        <v/>
      </c>
      <c r="T4188" t="str">
        <f t="array" ref="T4188">IFERROR(INDEX($S$3:$S$6255,SMALL(IF(ISNUMBER(SEARCH("",$S$3:$S$6255)),ROW($S$1:$S$6253),""),ROW(S4186))),"")</f>
        <v/>
      </c>
      <c r="U4188" t="s">
        <v>7387</v>
      </c>
      <c r="V4188">
        <v>575062</v>
      </c>
    </row>
    <row r="4189" spans="19:22">
      <c r="S4189" t="str">
        <f>IF(ISNUMBER(SEARCH(ZAKL_DATA!$B$18,FU!$U4189)),U4189,"")</f>
        <v/>
      </c>
      <c r="T4189" t="str">
        <f t="array" ref="T4189">IFERROR(INDEX($S$3:$S$6255,SMALL(IF(ISNUMBER(SEARCH("",$S$3:$S$6255)),ROW($S$1:$S$6253),""),ROW(S4187))),"")</f>
        <v/>
      </c>
      <c r="U4189" t="s">
        <v>7388</v>
      </c>
      <c r="V4189">
        <v>575071</v>
      </c>
    </row>
    <row r="4190" spans="19:22">
      <c r="S4190" t="str">
        <f>IF(ISNUMBER(SEARCH(ZAKL_DATA!$B$18,FU!$U4190)),U4190,"")</f>
        <v/>
      </c>
      <c r="T4190" t="str">
        <f t="array" ref="T4190">IFERROR(INDEX($S$3:$S$6255,SMALL(IF(ISNUMBER(SEARCH("",$S$3:$S$6255)),ROW($S$1:$S$6253),""),ROW(S4188))),"")</f>
        <v/>
      </c>
      <c r="U4190" t="s">
        <v>7388</v>
      </c>
      <c r="V4190">
        <v>575089</v>
      </c>
    </row>
    <row r="4191" spans="19:22">
      <c r="S4191" t="str">
        <f>IF(ISNUMBER(SEARCH(ZAKL_DATA!$B$18,FU!$U4191)),U4191,"")</f>
        <v/>
      </c>
      <c r="T4191" t="str">
        <f t="array" ref="T4191">IFERROR(INDEX($S$3:$S$6255,SMALL(IF(ISNUMBER(SEARCH("",$S$3:$S$6255)),ROW($S$1:$S$6253),""),ROW(S4189))),"")</f>
        <v/>
      </c>
      <c r="U4191" t="s">
        <v>7389</v>
      </c>
      <c r="V4191">
        <v>575097</v>
      </c>
    </row>
    <row r="4192" spans="19:22">
      <c r="S4192" t="str">
        <f>IF(ISNUMBER(SEARCH(ZAKL_DATA!$B$18,FU!$U4192)),U4192,"")</f>
        <v/>
      </c>
      <c r="T4192" t="str">
        <f t="array" ref="T4192">IFERROR(INDEX($S$3:$S$6255,SMALL(IF(ISNUMBER(SEARCH("",$S$3:$S$6255)),ROW($S$1:$S$6253),""),ROW(S4190))),"")</f>
        <v/>
      </c>
      <c r="U4192" t="s">
        <v>7390</v>
      </c>
      <c r="V4192">
        <v>575101</v>
      </c>
    </row>
    <row r="4193" spans="19:22">
      <c r="S4193" t="str">
        <f>IF(ISNUMBER(SEARCH(ZAKL_DATA!$B$18,FU!$U4193)),U4193,"")</f>
        <v/>
      </c>
      <c r="T4193" t="str">
        <f t="array" ref="T4193">IFERROR(INDEX($S$3:$S$6255,SMALL(IF(ISNUMBER(SEARCH("",$S$3:$S$6255)),ROW($S$1:$S$6253),""),ROW(S4191))),"")</f>
        <v/>
      </c>
      <c r="U4193" t="s">
        <v>7391</v>
      </c>
      <c r="V4193">
        <v>575119</v>
      </c>
    </row>
    <row r="4194" spans="19:22">
      <c r="S4194" t="str">
        <f>IF(ISNUMBER(SEARCH(ZAKL_DATA!$B$18,FU!$U4194)),U4194,"")</f>
        <v/>
      </c>
      <c r="T4194" t="str">
        <f t="array" ref="T4194">IFERROR(INDEX($S$3:$S$6255,SMALL(IF(ISNUMBER(SEARCH("",$S$3:$S$6255)),ROW($S$1:$S$6253),""),ROW(S4192))),"")</f>
        <v/>
      </c>
      <c r="U4194" t="s">
        <v>7392</v>
      </c>
      <c r="V4194">
        <v>575127</v>
      </c>
    </row>
    <row r="4195" spans="19:22">
      <c r="S4195" t="str">
        <f>IF(ISNUMBER(SEARCH(ZAKL_DATA!$B$18,FU!$U4195)),U4195,"")</f>
        <v/>
      </c>
      <c r="T4195" t="str">
        <f t="array" ref="T4195">IFERROR(INDEX($S$3:$S$6255,SMALL(IF(ISNUMBER(SEARCH("",$S$3:$S$6255)),ROW($S$1:$S$6253),""),ROW(S4193))),"")</f>
        <v/>
      </c>
      <c r="U4195" t="s">
        <v>7393</v>
      </c>
      <c r="V4195">
        <v>575135</v>
      </c>
    </row>
    <row r="4196" spans="19:22">
      <c r="S4196" t="str">
        <f>IF(ISNUMBER(SEARCH(ZAKL_DATA!$B$18,FU!$U4196)),U4196,"")</f>
        <v/>
      </c>
      <c r="T4196" t="str">
        <f t="array" ref="T4196">IFERROR(INDEX($S$3:$S$6255,SMALL(IF(ISNUMBER(SEARCH("",$S$3:$S$6255)),ROW($S$1:$S$6253),""),ROW(S4194))),"")</f>
        <v/>
      </c>
      <c r="U4196" t="s">
        <v>7393</v>
      </c>
      <c r="V4196">
        <v>575143</v>
      </c>
    </row>
    <row r="4197" spans="19:22">
      <c r="S4197" t="str">
        <f>IF(ISNUMBER(SEARCH(ZAKL_DATA!$B$18,FU!$U4197)),U4197,"")</f>
        <v/>
      </c>
      <c r="T4197" t="str">
        <f t="array" ref="T4197">IFERROR(INDEX($S$3:$S$6255,SMALL(IF(ISNUMBER(SEARCH("",$S$3:$S$6255)),ROW($S$1:$S$6253),""),ROW(S4195))),"")</f>
        <v/>
      </c>
      <c r="U4197" t="s">
        <v>7393</v>
      </c>
      <c r="V4197">
        <v>575151</v>
      </c>
    </row>
    <row r="4198" spans="19:22">
      <c r="S4198" t="str">
        <f>IF(ISNUMBER(SEARCH(ZAKL_DATA!$B$18,FU!$U4198)),U4198,"")</f>
        <v/>
      </c>
      <c r="T4198" t="str">
        <f t="array" ref="T4198">IFERROR(INDEX($S$3:$S$6255,SMALL(IF(ISNUMBER(SEARCH("",$S$3:$S$6255)),ROW($S$1:$S$6253),""),ROW(S4196))),"")</f>
        <v/>
      </c>
      <c r="U4198" t="s">
        <v>7393</v>
      </c>
      <c r="V4198">
        <v>575178</v>
      </c>
    </row>
    <row r="4199" spans="19:22">
      <c r="S4199" t="str">
        <f>IF(ISNUMBER(SEARCH(ZAKL_DATA!$B$18,FU!$U4199)),U4199,"")</f>
        <v/>
      </c>
      <c r="T4199" t="str">
        <f t="array" ref="T4199">IFERROR(INDEX($S$3:$S$6255,SMALL(IF(ISNUMBER(SEARCH("",$S$3:$S$6255)),ROW($S$1:$S$6253),""),ROW(S4197))),"")</f>
        <v/>
      </c>
      <c r="U4199" t="s">
        <v>7393</v>
      </c>
      <c r="V4199">
        <v>575194</v>
      </c>
    </row>
    <row r="4200" spans="19:22">
      <c r="S4200" t="str">
        <f>IF(ISNUMBER(SEARCH(ZAKL_DATA!$B$18,FU!$U4200)),U4200,"")</f>
        <v/>
      </c>
      <c r="T4200" t="str">
        <f t="array" ref="T4200">IFERROR(INDEX($S$3:$S$6255,SMALL(IF(ISNUMBER(SEARCH("",$S$3:$S$6255)),ROW($S$1:$S$6253),""),ROW(S4198))),"")</f>
        <v/>
      </c>
      <c r="U4200" t="s">
        <v>7394</v>
      </c>
      <c r="V4200">
        <v>575232</v>
      </c>
    </row>
    <row r="4201" spans="19:22">
      <c r="S4201" t="str">
        <f>IF(ISNUMBER(SEARCH(ZAKL_DATA!$B$18,FU!$U4201)),U4201,"")</f>
        <v/>
      </c>
      <c r="T4201" t="str">
        <f t="array" ref="T4201">IFERROR(INDEX($S$3:$S$6255,SMALL(IF(ISNUMBER(SEARCH("",$S$3:$S$6255)),ROW($S$1:$S$6253),""),ROW(S4199))),"")</f>
        <v/>
      </c>
      <c r="U4201" t="s">
        <v>7395</v>
      </c>
      <c r="V4201">
        <v>575259</v>
      </c>
    </row>
    <row r="4202" spans="19:22">
      <c r="S4202" t="str">
        <f>IF(ISNUMBER(SEARCH(ZAKL_DATA!$B$18,FU!$U4202)),U4202,"")</f>
        <v/>
      </c>
      <c r="T4202" t="str">
        <f t="array" ref="T4202">IFERROR(INDEX($S$3:$S$6255,SMALL(IF(ISNUMBER(SEARCH("",$S$3:$S$6255)),ROW($S$1:$S$6253),""),ROW(S4200))),"")</f>
        <v/>
      </c>
      <c r="U4202" t="s">
        <v>7396</v>
      </c>
      <c r="V4202">
        <v>575305</v>
      </c>
    </row>
    <row r="4203" spans="19:22">
      <c r="S4203" t="str">
        <f>IF(ISNUMBER(SEARCH(ZAKL_DATA!$B$18,FU!$U4203)),U4203,"")</f>
        <v/>
      </c>
      <c r="T4203" t="str">
        <f t="array" ref="T4203">IFERROR(INDEX($S$3:$S$6255,SMALL(IF(ISNUMBER(SEARCH("",$S$3:$S$6255)),ROW($S$1:$S$6253),""),ROW(S4201))),"")</f>
        <v/>
      </c>
      <c r="U4203" t="s">
        <v>7397</v>
      </c>
      <c r="V4203">
        <v>575313</v>
      </c>
    </row>
    <row r="4204" spans="19:22">
      <c r="S4204" t="str">
        <f>IF(ISNUMBER(SEARCH(ZAKL_DATA!$B$18,FU!$U4204)),U4204,"")</f>
        <v/>
      </c>
      <c r="T4204" t="str">
        <f t="array" ref="T4204">IFERROR(INDEX($S$3:$S$6255,SMALL(IF(ISNUMBER(SEARCH("",$S$3:$S$6255)),ROW($S$1:$S$6253),""),ROW(S4202))),"")</f>
        <v/>
      </c>
      <c r="U4204" t="s">
        <v>7398</v>
      </c>
      <c r="V4204">
        <v>575330</v>
      </c>
    </row>
    <row r="4205" spans="19:22">
      <c r="S4205" t="str">
        <f>IF(ISNUMBER(SEARCH(ZAKL_DATA!$B$18,FU!$U4205)),U4205,"")</f>
        <v/>
      </c>
      <c r="T4205" t="str">
        <f t="array" ref="T4205">IFERROR(INDEX($S$3:$S$6255,SMALL(IF(ISNUMBER(SEARCH("",$S$3:$S$6255)),ROW($S$1:$S$6253),""),ROW(S4203))),"")</f>
        <v/>
      </c>
      <c r="U4205" t="s">
        <v>7399</v>
      </c>
      <c r="V4205">
        <v>575372</v>
      </c>
    </row>
    <row r="4206" spans="19:22">
      <c r="S4206" t="str">
        <f>IF(ISNUMBER(SEARCH(ZAKL_DATA!$B$18,FU!$U4206)),U4206,"")</f>
        <v/>
      </c>
      <c r="T4206" t="str">
        <f t="array" ref="T4206">IFERROR(INDEX($S$3:$S$6255,SMALL(IF(ISNUMBER(SEARCH("",$S$3:$S$6255)),ROW($S$1:$S$6253),""),ROW(S4204))),"")</f>
        <v/>
      </c>
      <c r="U4206" t="s">
        <v>7400</v>
      </c>
      <c r="V4206">
        <v>575381</v>
      </c>
    </row>
    <row r="4207" spans="19:22">
      <c r="S4207" t="str">
        <f>IF(ISNUMBER(SEARCH(ZAKL_DATA!$B$18,FU!$U4207)),U4207,"")</f>
        <v/>
      </c>
      <c r="T4207" t="str">
        <f t="array" ref="T4207">IFERROR(INDEX($S$3:$S$6255,SMALL(IF(ISNUMBER(SEARCH("",$S$3:$S$6255)),ROW($S$1:$S$6253),""),ROW(S4205))),"")</f>
        <v/>
      </c>
      <c r="U4207" t="s">
        <v>7401</v>
      </c>
      <c r="V4207">
        <v>575399</v>
      </c>
    </row>
    <row r="4208" spans="19:22">
      <c r="S4208" t="str">
        <f>IF(ISNUMBER(SEARCH(ZAKL_DATA!$B$18,FU!$U4208)),U4208,"")</f>
        <v/>
      </c>
      <c r="T4208" t="str">
        <f t="array" ref="T4208">IFERROR(INDEX($S$3:$S$6255,SMALL(IF(ISNUMBER(SEARCH("",$S$3:$S$6255)),ROW($S$1:$S$6253),""),ROW(S4206))),"")</f>
        <v/>
      </c>
      <c r="U4208" t="s">
        <v>7402</v>
      </c>
      <c r="V4208">
        <v>575429</v>
      </c>
    </row>
    <row r="4209" spans="19:22">
      <c r="S4209" t="str">
        <f>IF(ISNUMBER(SEARCH(ZAKL_DATA!$B$18,FU!$U4209)),U4209,"")</f>
        <v/>
      </c>
      <c r="T4209" t="str">
        <f t="array" ref="T4209">IFERROR(INDEX($S$3:$S$6255,SMALL(IF(ISNUMBER(SEARCH("",$S$3:$S$6255)),ROW($S$1:$S$6253),""),ROW(S4207))),"")</f>
        <v/>
      </c>
      <c r="U4209" t="s">
        <v>7403</v>
      </c>
      <c r="V4209">
        <v>575437</v>
      </c>
    </row>
    <row r="4210" spans="19:22">
      <c r="S4210" t="str">
        <f>IF(ISNUMBER(SEARCH(ZAKL_DATA!$B$18,FU!$U4210)),U4210,"")</f>
        <v/>
      </c>
      <c r="T4210" t="str">
        <f t="array" ref="T4210">IFERROR(INDEX($S$3:$S$6255,SMALL(IF(ISNUMBER(SEARCH("",$S$3:$S$6255)),ROW($S$1:$S$6253),""),ROW(S4208))),"")</f>
        <v/>
      </c>
      <c r="U4210" t="s">
        <v>7404</v>
      </c>
      <c r="V4210">
        <v>575445</v>
      </c>
    </row>
    <row r="4211" spans="19:22">
      <c r="S4211" t="str">
        <f>IF(ISNUMBER(SEARCH(ZAKL_DATA!$B$18,FU!$U4211)),U4211,"")</f>
        <v/>
      </c>
      <c r="T4211" t="str">
        <f t="array" ref="T4211">IFERROR(INDEX($S$3:$S$6255,SMALL(IF(ISNUMBER(SEARCH("",$S$3:$S$6255)),ROW($S$1:$S$6253),""),ROW(S4209))),"")</f>
        <v/>
      </c>
      <c r="U4211" t="s">
        <v>7404</v>
      </c>
      <c r="V4211">
        <v>575461</v>
      </c>
    </row>
    <row r="4212" spans="19:22">
      <c r="S4212" t="str">
        <f>IF(ISNUMBER(SEARCH(ZAKL_DATA!$B$18,FU!$U4212)),U4212,"")</f>
        <v/>
      </c>
      <c r="T4212" t="str">
        <f t="array" ref="T4212">IFERROR(INDEX($S$3:$S$6255,SMALL(IF(ISNUMBER(SEARCH("",$S$3:$S$6255)),ROW($S$1:$S$6253),""),ROW(S4210))),"")</f>
        <v/>
      </c>
      <c r="U4212" t="s">
        <v>7405</v>
      </c>
      <c r="V4212">
        <v>575470</v>
      </c>
    </row>
    <row r="4213" spans="19:22">
      <c r="S4213" t="str">
        <f>IF(ISNUMBER(SEARCH(ZAKL_DATA!$B$18,FU!$U4213)),U4213,"")</f>
        <v/>
      </c>
      <c r="T4213" t="str">
        <f t="array" ref="T4213">IFERROR(INDEX($S$3:$S$6255,SMALL(IF(ISNUMBER(SEARCH("",$S$3:$S$6255)),ROW($S$1:$S$6253),""),ROW(S4211))),"")</f>
        <v/>
      </c>
      <c r="U4213" t="s">
        <v>7406</v>
      </c>
      <c r="V4213">
        <v>575500</v>
      </c>
    </row>
    <row r="4214" spans="19:22">
      <c r="S4214" t="str">
        <f>IF(ISNUMBER(SEARCH(ZAKL_DATA!$B$18,FU!$U4214)),U4214,"")</f>
        <v/>
      </c>
      <c r="T4214" t="str">
        <f t="array" ref="T4214">IFERROR(INDEX($S$3:$S$6255,SMALL(IF(ISNUMBER(SEARCH("",$S$3:$S$6255)),ROW($S$1:$S$6253),""),ROW(S4212))),"")</f>
        <v/>
      </c>
      <c r="U4214" t="s">
        <v>7407</v>
      </c>
      <c r="V4214">
        <v>575518</v>
      </c>
    </row>
    <row r="4215" spans="19:22">
      <c r="S4215" t="str">
        <f>IF(ISNUMBER(SEARCH(ZAKL_DATA!$B$18,FU!$U4215)),U4215,"")</f>
        <v/>
      </c>
      <c r="T4215" t="str">
        <f t="array" ref="T4215">IFERROR(INDEX($S$3:$S$6255,SMALL(IF(ISNUMBER(SEARCH("",$S$3:$S$6255)),ROW($S$1:$S$6253),""),ROW(S4213))),"")</f>
        <v/>
      </c>
      <c r="U4215" t="s">
        <v>7407</v>
      </c>
      <c r="V4215">
        <v>575526</v>
      </c>
    </row>
    <row r="4216" spans="19:22">
      <c r="S4216" t="str">
        <f>IF(ISNUMBER(SEARCH(ZAKL_DATA!$B$18,FU!$U4216)),U4216,"")</f>
        <v/>
      </c>
      <c r="T4216" t="str">
        <f t="array" ref="T4216">IFERROR(INDEX($S$3:$S$6255,SMALL(IF(ISNUMBER(SEARCH("",$S$3:$S$6255)),ROW($S$1:$S$6253),""),ROW(S4214))),"")</f>
        <v/>
      </c>
      <c r="U4216" t="s">
        <v>7408</v>
      </c>
      <c r="V4216">
        <v>575534</v>
      </c>
    </row>
    <row r="4217" spans="19:22">
      <c r="S4217" t="str">
        <f>IF(ISNUMBER(SEARCH(ZAKL_DATA!$B$18,FU!$U4217)),U4217,"")</f>
        <v/>
      </c>
      <c r="T4217" t="str">
        <f t="array" ref="T4217">IFERROR(INDEX($S$3:$S$6255,SMALL(IF(ISNUMBER(SEARCH("",$S$3:$S$6255)),ROW($S$1:$S$6253),""),ROW(S4215))),"")</f>
        <v/>
      </c>
      <c r="U4217" t="s">
        <v>7409</v>
      </c>
      <c r="V4217">
        <v>575542</v>
      </c>
    </row>
    <row r="4218" spans="19:22">
      <c r="S4218" t="str">
        <f>IF(ISNUMBER(SEARCH(ZAKL_DATA!$B$18,FU!$U4218)),U4218,"")</f>
        <v/>
      </c>
      <c r="T4218" t="str">
        <f t="array" ref="T4218">IFERROR(INDEX($S$3:$S$6255,SMALL(IF(ISNUMBER(SEARCH("",$S$3:$S$6255)),ROW($S$1:$S$6253),""),ROW(S4216))),"")</f>
        <v/>
      </c>
      <c r="U4218" t="s">
        <v>7410</v>
      </c>
      <c r="V4218">
        <v>575551</v>
      </c>
    </row>
    <row r="4219" spans="19:22">
      <c r="S4219" t="str">
        <f>IF(ISNUMBER(SEARCH(ZAKL_DATA!$B$18,FU!$U4219)),U4219,"")</f>
        <v/>
      </c>
      <c r="T4219" t="str">
        <f t="array" ref="T4219">IFERROR(INDEX($S$3:$S$6255,SMALL(IF(ISNUMBER(SEARCH("",$S$3:$S$6255)),ROW($S$1:$S$6253),""),ROW(S4217))),"")</f>
        <v/>
      </c>
      <c r="U4219" t="s">
        <v>7411</v>
      </c>
      <c r="V4219">
        <v>575569</v>
      </c>
    </row>
    <row r="4220" spans="19:22">
      <c r="S4220" t="str">
        <f>IF(ISNUMBER(SEARCH(ZAKL_DATA!$B$18,FU!$U4220)),U4220,"")</f>
        <v/>
      </c>
      <c r="T4220" t="str">
        <f t="array" ref="T4220">IFERROR(INDEX($S$3:$S$6255,SMALL(IF(ISNUMBER(SEARCH("",$S$3:$S$6255)),ROW($S$1:$S$6253),""),ROW(S4218))),"")</f>
        <v/>
      </c>
      <c r="U4220" t="s">
        <v>7412</v>
      </c>
      <c r="V4220">
        <v>575577</v>
      </c>
    </row>
    <row r="4221" spans="19:22">
      <c r="S4221" t="str">
        <f>IF(ISNUMBER(SEARCH(ZAKL_DATA!$B$18,FU!$U4221)),U4221,"")</f>
        <v/>
      </c>
      <c r="T4221" t="str">
        <f t="array" ref="T4221">IFERROR(INDEX($S$3:$S$6255,SMALL(IF(ISNUMBER(SEARCH("",$S$3:$S$6255)),ROW($S$1:$S$6253),""),ROW(S4219))),"")</f>
        <v/>
      </c>
      <c r="U4221" t="s">
        <v>7412</v>
      </c>
      <c r="V4221">
        <v>575593</v>
      </c>
    </row>
    <row r="4222" spans="19:22">
      <c r="S4222" t="str">
        <f>IF(ISNUMBER(SEARCH(ZAKL_DATA!$B$18,FU!$U4222)),U4222,"")</f>
        <v/>
      </c>
      <c r="T4222" t="str">
        <f t="array" ref="T4222">IFERROR(INDEX($S$3:$S$6255,SMALL(IF(ISNUMBER(SEARCH("",$S$3:$S$6255)),ROW($S$1:$S$6253),""),ROW(S4220))),"")</f>
        <v/>
      </c>
      <c r="U4222" t="s">
        <v>7412</v>
      </c>
      <c r="V4222">
        <v>575607</v>
      </c>
    </row>
    <row r="4223" spans="19:22">
      <c r="S4223" t="str">
        <f>IF(ISNUMBER(SEARCH(ZAKL_DATA!$B$18,FU!$U4223)),U4223,"")</f>
        <v/>
      </c>
      <c r="T4223" t="str">
        <f t="array" ref="T4223">IFERROR(INDEX($S$3:$S$6255,SMALL(IF(ISNUMBER(SEARCH("",$S$3:$S$6255)),ROW($S$1:$S$6253),""),ROW(S4221))),"")</f>
        <v/>
      </c>
      <c r="U4223" t="s">
        <v>7413</v>
      </c>
      <c r="V4223">
        <v>575615</v>
      </c>
    </row>
    <row r="4224" spans="19:22">
      <c r="S4224" t="str">
        <f>IF(ISNUMBER(SEARCH(ZAKL_DATA!$B$18,FU!$U4224)),U4224,"")</f>
        <v/>
      </c>
      <c r="T4224" t="str">
        <f t="array" ref="T4224">IFERROR(INDEX($S$3:$S$6255,SMALL(IF(ISNUMBER(SEARCH("",$S$3:$S$6255)),ROW($S$1:$S$6253),""),ROW(S4222))),"")</f>
        <v/>
      </c>
      <c r="U4224" t="s">
        <v>7414</v>
      </c>
      <c r="V4224">
        <v>575623</v>
      </c>
    </row>
    <row r="4225" spans="19:22">
      <c r="S4225" t="str">
        <f>IF(ISNUMBER(SEARCH(ZAKL_DATA!$B$18,FU!$U4225)),U4225,"")</f>
        <v/>
      </c>
      <c r="T4225" t="str">
        <f t="array" ref="T4225">IFERROR(INDEX($S$3:$S$6255,SMALL(IF(ISNUMBER(SEARCH("",$S$3:$S$6255)),ROW($S$1:$S$6253),""),ROW(S4223))),"")</f>
        <v/>
      </c>
      <c r="U4225" t="s">
        <v>7415</v>
      </c>
      <c r="V4225">
        <v>575640</v>
      </c>
    </row>
    <row r="4226" spans="19:22">
      <c r="S4226" t="str">
        <f>IF(ISNUMBER(SEARCH(ZAKL_DATA!$B$18,FU!$U4226)),U4226,"")</f>
        <v/>
      </c>
      <c r="T4226" t="str">
        <f t="array" ref="T4226">IFERROR(INDEX($S$3:$S$6255,SMALL(IF(ISNUMBER(SEARCH("",$S$3:$S$6255)),ROW($S$1:$S$6253),""),ROW(S4224))),"")</f>
        <v/>
      </c>
      <c r="U4226" t="s">
        <v>7416</v>
      </c>
      <c r="V4226">
        <v>575658</v>
      </c>
    </row>
    <row r="4227" spans="19:22">
      <c r="S4227" t="str">
        <f>IF(ISNUMBER(SEARCH(ZAKL_DATA!$B$18,FU!$U4227)),U4227,"")</f>
        <v/>
      </c>
      <c r="T4227" t="str">
        <f t="array" ref="T4227">IFERROR(INDEX($S$3:$S$6255,SMALL(IF(ISNUMBER(SEARCH("",$S$3:$S$6255)),ROW($S$1:$S$6253),""),ROW(S4225))),"")</f>
        <v/>
      </c>
      <c r="U4227" t="s">
        <v>7417</v>
      </c>
      <c r="V4227">
        <v>575666</v>
      </c>
    </row>
    <row r="4228" spans="19:22">
      <c r="S4228" t="str">
        <f>IF(ISNUMBER(SEARCH(ZAKL_DATA!$B$18,FU!$U4228)),U4228,"")</f>
        <v/>
      </c>
      <c r="T4228" t="str">
        <f t="array" ref="T4228">IFERROR(INDEX($S$3:$S$6255,SMALL(IF(ISNUMBER(SEARCH("",$S$3:$S$6255)),ROW($S$1:$S$6253),""),ROW(S4226))),"")</f>
        <v/>
      </c>
      <c r="U4228" t="s">
        <v>7418</v>
      </c>
      <c r="V4228">
        <v>575682</v>
      </c>
    </row>
    <row r="4229" spans="19:22">
      <c r="S4229" t="str">
        <f>IF(ISNUMBER(SEARCH(ZAKL_DATA!$B$18,FU!$U4229)),U4229,"")</f>
        <v/>
      </c>
      <c r="T4229" t="str">
        <f t="array" ref="T4229">IFERROR(INDEX($S$3:$S$6255,SMALL(IF(ISNUMBER(SEARCH("",$S$3:$S$6255)),ROW($S$1:$S$6253),""),ROW(S4227))),"")</f>
        <v/>
      </c>
      <c r="U4229" t="s">
        <v>7418</v>
      </c>
      <c r="V4229">
        <v>575704</v>
      </c>
    </row>
    <row r="4230" spans="19:22">
      <c r="S4230" t="str">
        <f>IF(ISNUMBER(SEARCH(ZAKL_DATA!$B$18,FU!$U4230)),U4230,"")</f>
        <v/>
      </c>
      <c r="T4230" t="str">
        <f t="array" ref="T4230">IFERROR(INDEX($S$3:$S$6255,SMALL(IF(ISNUMBER(SEARCH("",$S$3:$S$6255)),ROW($S$1:$S$6253),""),ROW(S4228))),"")</f>
        <v/>
      </c>
      <c r="U4230" t="s">
        <v>7419</v>
      </c>
      <c r="V4230">
        <v>575712</v>
      </c>
    </row>
    <row r="4231" spans="19:22">
      <c r="S4231" t="str">
        <f>IF(ISNUMBER(SEARCH(ZAKL_DATA!$B$18,FU!$U4231)),U4231,"")</f>
        <v/>
      </c>
      <c r="T4231" t="str">
        <f t="array" ref="T4231">IFERROR(INDEX($S$3:$S$6255,SMALL(IF(ISNUMBER(SEARCH("",$S$3:$S$6255)),ROW($S$1:$S$6253),""),ROW(S4229))),"")</f>
        <v/>
      </c>
      <c r="U4231" t="s">
        <v>7420</v>
      </c>
      <c r="V4231">
        <v>575721</v>
      </c>
    </row>
    <row r="4232" spans="19:22">
      <c r="S4232" t="str">
        <f>IF(ISNUMBER(SEARCH(ZAKL_DATA!$B$18,FU!$U4232)),U4232,"")</f>
        <v/>
      </c>
      <c r="T4232" t="str">
        <f t="array" ref="T4232">IFERROR(INDEX($S$3:$S$6255,SMALL(IF(ISNUMBER(SEARCH("",$S$3:$S$6255)),ROW($S$1:$S$6253),""),ROW(S4230))),"")</f>
        <v/>
      </c>
      <c r="U4232" t="s">
        <v>7421</v>
      </c>
      <c r="V4232">
        <v>575739</v>
      </c>
    </row>
    <row r="4233" spans="19:22">
      <c r="S4233" t="str">
        <f>IF(ISNUMBER(SEARCH(ZAKL_DATA!$B$18,FU!$U4233)),U4233,"")</f>
        <v/>
      </c>
      <c r="T4233" t="str">
        <f t="array" ref="T4233">IFERROR(INDEX($S$3:$S$6255,SMALL(IF(ISNUMBER(SEARCH("",$S$3:$S$6255)),ROW($S$1:$S$6253),""),ROW(S4231))),"")</f>
        <v/>
      </c>
      <c r="U4233" t="s">
        <v>7421</v>
      </c>
      <c r="V4233">
        <v>575755</v>
      </c>
    </row>
    <row r="4234" spans="19:22">
      <c r="S4234" t="str">
        <f>IF(ISNUMBER(SEARCH(ZAKL_DATA!$B$18,FU!$U4234)),U4234,"")</f>
        <v/>
      </c>
      <c r="T4234" t="str">
        <f t="array" ref="T4234">IFERROR(INDEX($S$3:$S$6255,SMALL(IF(ISNUMBER(SEARCH("",$S$3:$S$6255)),ROW($S$1:$S$6253),""),ROW(S4232))),"")</f>
        <v/>
      </c>
      <c r="U4234" t="s">
        <v>7422</v>
      </c>
      <c r="V4234">
        <v>575763</v>
      </c>
    </row>
    <row r="4235" spans="19:22">
      <c r="S4235" t="str">
        <f>IF(ISNUMBER(SEARCH(ZAKL_DATA!$B$18,FU!$U4235)),U4235,"")</f>
        <v/>
      </c>
      <c r="T4235" t="str">
        <f t="array" ref="T4235">IFERROR(INDEX($S$3:$S$6255,SMALL(IF(ISNUMBER(SEARCH("",$S$3:$S$6255)),ROW($S$1:$S$6253),""),ROW(S4233))),"")</f>
        <v/>
      </c>
      <c r="U4235" t="s">
        <v>7423</v>
      </c>
      <c r="V4235">
        <v>575771</v>
      </c>
    </row>
    <row r="4236" spans="19:22">
      <c r="S4236" t="str">
        <f>IF(ISNUMBER(SEARCH(ZAKL_DATA!$B$18,FU!$U4236)),U4236,"")</f>
        <v/>
      </c>
      <c r="T4236" t="str">
        <f t="array" ref="T4236">IFERROR(INDEX($S$3:$S$6255,SMALL(IF(ISNUMBER(SEARCH("",$S$3:$S$6255)),ROW($S$1:$S$6253),""),ROW(S4234))),"")</f>
        <v/>
      </c>
      <c r="U4236" t="s">
        <v>7424</v>
      </c>
      <c r="V4236">
        <v>575780</v>
      </c>
    </row>
    <row r="4237" spans="19:22">
      <c r="S4237" t="str">
        <f>IF(ISNUMBER(SEARCH(ZAKL_DATA!$B$18,FU!$U4237)),U4237,"")</f>
        <v/>
      </c>
      <c r="T4237" t="str">
        <f t="array" ref="T4237">IFERROR(INDEX($S$3:$S$6255,SMALL(IF(ISNUMBER(SEARCH("",$S$3:$S$6255)),ROW($S$1:$S$6253),""),ROW(S4235))),"")</f>
        <v/>
      </c>
      <c r="U4237" t="s">
        <v>7425</v>
      </c>
      <c r="V4237">
        <v>575810</v>
      </c>
    </row>
    <row r="4238" spans="19:22">
      <c r="S4238" t="str">
        <f>IF(ISNUMBER(SEARCH(ZAKL_DATA!$B$18,FU!$U4238)),U4238,"")</f>
        <v/>
      </c>
      <c r="T4238" t="str">
        <f t="array" ref="T4238">IFERROR(INDEX($S$3:$S$6255,SMALL(IF(ISNUMBER(SEARCH("",$S$3:$S$6255)),ROW($S$1:$S$6253),""),ROW(S4236))),"")</f>
        <v/>
      </c>
      <c r="U4238" t="s">
        <v>7426</v>
      </c>
      <c r="V4238">
        <v>575828</v>
      </c>
    </row>
    <row r="4239" spans="19:22">
      <c r="S4239" t="str">
        <f>IF(ISNUMBER(SEARCH(ZAKL_DATA!$B$18,FU!$U4239)),U4239,"")</f>
        <v/>
      </c>
      <c r="T4239" t="str">
        <f t="array" ref="T4239">IFERROR(INDEX($S$3:$S$6255,SMALL(IF(ISNUMBER(SEARCH("",$S$3:$S$6255)),ROW($S$1:$S$6253),""),ROW(S4237))),"")</f>
        <v/>
      </c>
      <c r="U4239" t="s">
        <v>7427</v>
      </c>
      <c r="V4239">
        <v>575844</v>
      </c>
    </row>
    <row r="4240" spans="19:22">
      <c r="S4240" t="str">
        <f>IF(ISNUMBER(SEARCH(ZAKL_DATA!$B$18,FU!$U4240)),U4240,"")</f>
        <v/>
      </c>
      <c r="T4240" t="str">
        <f t="array" ref="T4240">IFERROR(INDEX($S$3:$S$6255,SMALL(IF(ISNUMBER(SEARCH("",$S$3:$S$6255)),ROW($S$1:$S$6253),""),ROW(S4238))),"")</f>
        <v/>
      </c>
      <c r="U4240" t="s">
        <v>7428</v>
      </c>
      <c r="V4240">
        <v>575861</v>
      </c>
    </row>
    <row r="4241" spans="19:22">
      <c r="S4241" t="str">
        <f>IF(ISNUMBER(SEARCH(ZAKL_DATA!$B$18,FU!$U4241)),U4241,"")</f>
        <v/>
      </c>
      <c r="T4241" t="str">
        <f t="array" ref="T4241">IFERROR(INDEX($S$3:$S$6255,SMALL(IF(ISNUMBER(SEARCH("",$S$3:$S$6255)),ROW($S$1:$S$6253),""),ROW(S4239))),"")</f>
        <v/>
      </c>
      <c r="U4241" t="s">
        <v>7429</v>
      </c>
      <c r="V4241">
        <v>575879</v>
      </c>
    </row>
    <row r="4242" spans="19:22">
      <c r="S4242" t="str">
        <f>IF(ISNUMBER(SEARCH(ZAKL_DATA!$B$18,FU!$U4242)),U4242,"")</f>
        <v/>
      </c>
      <c r="T4242" t="str">
        <f t="array" ref="T4242">IFERROR(INDEX($S$3:$S$6255,SMALL(IF(ISNUMBER(SEARCH("",$S$3:$S$6255)),ROW($S$1:$S$6253),""),ROW(S4240))),"")</f>
        <v/>
      </c>
      <c r="U4242" t="s">
        <v>7430</v>
      </c>
      <c r="V4242">
        <v>575887</v>
      </c>
    </row>
    <row r="4243" spans="19:22">
      <c r="S4243" t="str">
        <f>IF(ISNUMBER(SEARCH(ZAKL_DATA!$B$18,FU!$U4243)),U4243,"")</f>
        <v/>
      </c>
      <c r="T4243" t="str">
        <f t="array" ref="T4243">IFERROR(INDEX($S$3:$S$6255,SMALL(IF(ISNUMBER(SEARCH("",$S$3:$S$6255)),ROW($S$1:$S$6253),""),ROW(S4241))),"")</f>
        <v/>
      </c>
      <c r="U4243" t="s">
        <v>7431</v>
      </c>
      <c r="V4243">
        <v>575909</v>
      </c>
    </row>
    <row r="4244" spans="19:22">
      <c r="S4244" t="str">
        <f>IF(ISNUMBER(SEARCH(ZAKL_DATA!$B$18,FU!$U4244)),U4244,"")</f>
        <v/>
      </c>
      <c r="T4244" t="str">
        <f t="array" ref="T4244">IFERROR(INDEX($S$3:$S$6255,SMALL(IF(ISNUMBER(SEARCH("",$S$3:$S$6255)),ROW($S$1:$S$6253),""),ROW(S4242))),"")</f>
        <v/>
      </c>
      <c r="U4244" t="s">
        <v>7432</v>
      </c>
      <c r="V4244">
        <v>575917</v>
      </c>
    </row>
    <row r="4245" spans="19:22">
      <c r="S4245" t="str">
        <f>IF(ISNUMBER(SEARCH(ZAKL_DATA!$B$18,FU!$U4245)),U4245,"")</f>
        <v/>
      </c>
      <c r="T4245" t="str">
        <f t="array" ref="T4245">IFERROR(INDEX($S$3:$S$6255,SMALL(IF(ISNUMBER(SEARCH("",$S$3:$S$6255)),ROW($S$1:$S$6253),""),ROW(S4243))),"")</f>
        <v/>
      </c>
      <c r="U4245" t="s">
        <v>7433</v>
      </c>
      <c r="V4245">
        <v>575925</v>
      </c>
    </row>
    <row r="4246" spans="19:22">
      <c r="S4246" t="str">
        <f>IF(ISNUMBER(SEARCH(ZAKL_DATA!$B$18,FU!$U4246)),U4246,"")</f>
        <v/>
      </c>
      <c r="T4246" t="str">
        <f t="array" ref="T4246">IFERROR(INDEX($S$3:$S$6255,SMALL(IF(ISNUMBER(SEARCH("",$S$3:$S$6255)),ROW($S$1:$S$6253),""),ROW(S4244))),"")</f>
        <v/>
      </c>
      <c r="U4246" t="s">
        <v>7434</v>
      </c>
      <c r="V4246">
        <v>575933</v>
      </c>
    </row>
    <row r="4247" spans="19:22">
      <c r="S4247" t="str">
        <f>IF(ISNUMBER(SEARCH(ZAKL_DATA!$B$18,FU!$U4247)),U4247,"")</f>
        <v/>
      </c>
      <c r="T4247" t="str">
        <f t="array" ref="T4247">IFERROR(INDEX($S$3:$S$6255,SMALL(IF(ISNUMBER(SEARCH("",$S$3:$S$6255)),ROW($S$1:$S$6253),""),ROW(S4245))),"")</f>
        <v/>
      </c>
      <c r="U4247" t="s">
        <v>7435</v>
      </c>
      <c r="V4247">
        <v>575941</v>
      </c>
    </row>
    <row r="4248" spans="19:22">
      <c r="S4248" t="str">
        <f>IF(ISNUMBER(SEARCH(ZAKL_DATA!$B$18,FU!$U4248)),U4248,"")</f>
        <v/>
      </c>
      <c r="T4248" t="str">
        <f t="array" ref="T4248">IFERROR(INDEX($S$3:$S$6255,SMALL(IF(ISNUMBER(SEARCH("",$S$3:$S$6255)),ROW($S$1:$S$6253),""),ROW(S4246))),"")</f>
        <v/>
      </c>
      <c r="U4248" t="s">
        <v>7436</v>
      </c>
      <c r="V4248">
        <v>575968</v>
      </c>
    </row>
    <row r="4249" spans="19:22">
      <c r="S4249" t="str">
        <f>IF(ISNUMBER(SEARCH(ZAKL_DATA!$B$18,FU!$U4249)),U4249,"")</f>
        <v/>
      </c>
      <c r="T4249" t="str">
        <f t="array" ref="T4249">IFERROR(INDEX($S$3:$S$6255,SMALL(IF(ISNUMBER(SEARCH("",$S$3:$S$6255)),ROW($S$1:$S$6253),""),ROW(S4247))),"")</f>
        <v/>
      </c>
      <c r="U4249" t="s">
        <v>7437</v>
      </c>
      <c r="V4249">
        <v>575984</v>
      </c>
    </row>
    <row r="4250" spans="19:22">
      <c r="S4250" t="str">
        <f>IF(ISNUMBER(SEARCH(ZAKL_DATA!$B$18,FU!$U4250)),U4250,"")</f>
        <v/>
      </c>
      <c r="T4250" t="str">
        <f t="array" ref="T4250">IFERROR(INDEX($S$3:$S$6255,SMALL(IF(ISNUMBER(SEARCH("",$S$3:$S$6255)),ROW($S$1:$S$6253),""),ROW(S4248))),"")</f>
        <v/>
      </c>
      <c r="U4250" t="s">
        <v>7437</v>
      </c>
      <c r="V4250">
        <v>575992</v>
      </c>
    </row>
    <row r="4251" spans="19:22">
      <c r="S4251" t="str">
        <f>IF(ISNUMBER(SEARCH(ZAKL_DATA!$B$18,FU!$U4251)),U4251,"")</f>
        <v/>
      </c>
      <c r="T4251" t="str">
        <f t="array" ref="T4251">IFERROR(INDEX($S$3:$S$6255,SMALL(IF(ISNUMBER(SEARCH("",$S$3:$S$6255)),ROW($S$1:$S$6253),""),ROW(S4249))),"")</f>
        <v/>
      </c>
      <c r="U4251" t="s">
        <v>7438</v>
      </c>
      <c r="V4251">
        <v>576000</v>
      </c>
    </row>
    <row r="4252" spans="19:22">
      <c r="S4252" t="str">
        <f>IF(ISNUMBER(SEARCH(ZAKL_DATA!$B$18,FU!$U4252)),U4252,"")</f>
        <v/>
      </c>
      <c r="T4252" t="str">
        <f t="array" ref="T4252">IFERROR(INDEX($S$3:$S$6255,SMALL(IF(ISNUMBER(SEARCH("",$S$3:$S$6255)),ROW($S$1:$S$6253),""),ROW(S4250))),"")</f>
        <v/>
      </c>
      <c r="U4252" t="s">
        <v>7439</v>
      </c>
      <c r="V4252">
        <v>576018</v>
      </c>
    </row>
    <row r="4253" spans="19:22">
      <c r="S4253" t="str">
        <f>IF(ISNUMBER(SEARCH(ZAKL_DATA!$B$18,FU!$U4253)),U4253,"")</f>
        <v/>
      </c>
      <c r="T4253" t="str">
        <f t="array" ref="T4253">IFERROR(INDEX($S$3:$S$6255,SMALL(IF(ISNUMBER(SEARCH("",$S$3:$S$6255)),ROW($S$1:$S$6253),""),ROW(S4251))),"")</f>
        <v/>
      </c>
      <c r="U4253" t="s">
        <v>7440</v>
      </c>
      <c r="V4253">
        <v>576026</v>
      </c>
    </row>
    <row r="4254" spans="19:22">
      <c r="S4254" t="str">
        <f>IF(ISNUMBER(SEARCH(ZAKL_DATA!$B$18,FU!$U4254)),U4254,"")</f>
        <v/>
      </c>
      <c r="T4254" t="str">
        <f t="array" ref="T4254">IFERROR(INDEX($S$3:$S$6255,SMALL(IF(ISNUMBER(SEARCH("",$S$3:$S$6255)),ROW($S$1:$S$6253),""),ROW(S4252))),"")</f>
        <v/>
      </c>
      <c r="U4254" t="s">
        <v>7441</v>
      </c>
      <c r="V4254">
        <v>576042</v>
      </c>
    </row>
    <row r="4255" spans="19:22">
      <c r="S4255" t="str">
        <f>IF(ISNUMBER(SEARCH(ZAKL_DATA!$B$18,FU!$U4255)),U4255,"")</f>
        <v/>
      </c>
      <c r="T4255" t="str">
        <f t="array" ref="T4255">IFERROR(INDEX($S$3:$S$6255,SMALL(IF(ISNUMBER(SEARCH("",$S$3:$S$6255)),ROW($S$1:$S$6253),""),ROW(S4253))),"")</f>
        <v/>
      </c>
      <c r="U4255" t="s">
        <v>7442</v>
      </c>
      <c r="V4255">
        <v>576051</v>
      </c>
    </row>
    <row r="4256" spans="19:22">
      <c r="S4256" t="str">
        <f>IF(ISNUMBER(SEARCH(ZAKL_DATA!$B$18,FU!$U4256)),U4256,"")</f>
        <v/>
      </c>
      <c r="T4256" t="str">
        <f t="array" ref="T4256">IFERROR(INDEX($S$3:$S$6255,SMALL(IF(ISNUMBER(SEARCH("",$S$3:$S$6255)),ROW($S$1:$S$6253),""),ROW(S4254))),"")</f>
        <v/>
      </c>
      <c r="U4256" t="s">
        <v>7443</v>
      </c>
      <c r="V4256">
        <v>576069</v>
      </c>
    </row>
    <row r="4257" spans="19:22">
      <c r="S4257" t="str">
        <f>IF(ISNUMBER(SEARCH(ZAKL_DATA!$B$18,FU!$U4257)),U4257,"")</f>
        <v/>
      </c>
      <c r="T4257" t="str">
        <f t="array" ref="T4257">IFERROR(INDEX($S$3:$S$6255,SMALL(IF(ISNUMBER(SEARCH("",$S$3:$S$6255)),ROW($S$1:$S$6253),""),ROW(S4255))),"")</f>
        <v/>
      </c>
      <c r="U4257" t="s">
        <v>7444</v>
      </c>
      <c r="V4257">
        <v>576077</v>
      </c>
    </row>
    <row r="4258" spans="19:22">
      <c r="S4258" t="str">
        <f>IF(ISNUMBER(SEARCH(ZAKL_DATA!$B$18,FU!$U4258)),U4258,"")</f>
        <v/>
      </c>
      <c r="T4258" t="str">
        <f t="array" ref="T4258">IFERROR(INDEX($S$3:$S$6255,SMALL(IF(ISNUMBER(SEARCH("",$S$3:$S$6255)),ROW($S$1:$S$6253),""),ROW(S4256))),"")</f>
        <v/>
      </c>
      <c r="U4258" t="s">
        <v>7445</v>
      </c>
      <c r="V4258">
        <v>576085</v>
      </c>
    </row>
    <row r="4259" spans="19:22">
      <c r="S4259" t="str">
        <f>IF(ISNUMBER(SEARCH(ZAKL_DATA!$B$18,FU!$U4259)),U4259,"")</f>
        <v/>
      </c>
      <c r="T4259" t="str">
        <f t="array" ref="T4259">IFERROR(INDEX($S$3:$S$6255,SMALL(IF(ISNUMBER(SEARCH("",$S$3:$S$6255)),ROW($S$1:$S$6253),""),ROW(S4257))),"")</f>
        <v/>
      </c>
      <c r="U4259" t="s">
        <v>7446</v>
      </c>
      <c r="V4259">
        <v>576093</v>
      </c>
    </row>
    <row r="4260" spans="19:22">
      <c r="S4260" t="str">
        <f>IF(ISNUMBER(SEARCH(ZAKL_DATA!$B$18,FU!$U4260)),U4260,"")</f>
        <v/>
      </c>
      <c r="T4260" t="str">
        <f t="array" ref="T4260">IFERROR(INDEX($S$3:$S$6255,SMALL(IF(ISNUMBER(SEARCH("",$S$3:$S$6255)),ROW($S$1:$S$6253),""),ROW(S4258))),"")</f>
        <v/>
      </c>
      <c r="U4260" t="s">
        <v>7447</v>
      </c>
      <c r="V4260">
        <v>576107</v>
      </c>
    </row>
    <row r="4261" spans="19:22">
      <c r="S4261" t="str">
        <f>IF(ISNUMBER(SEARCH(ZAKL_DATA!$B$18,FU!$U4261)),U4261,"")</f>
        <v/>
      </c>
      <c r="T4261" t="str">
        <f t="array" ref="T4261">IFERROR(INDEX($S$3:$S$6255,SMALL(IF(ISNUMBER(SEARCH("",$S$3:$S$6255)),ROW($S$1:$S$6253),""),ROW(S4259))),"")</f>
        <v/>
      </c>
      <c r="U4261" t="s">
        <v>7448</v>
      </c>
      <c r="V4261">
        <v>576115</v>
      </c>
    </row>
    <row r="4262" spans="19:22">
      <c r="S4262" t="str">
        <f>IF(ISNUMBER(SEARCH(ZAKL_DATA!$B$18,FU!$U4262)),U4262,"")</f>
        <v/>
      </c>
      <c r="T4262" t="str">
        <f t="array" ref="T4262">IFERROR(INDEX($S$3:$S$6255,SMALL(IF(ISNUMBER(SEARCH("",$S$3:$S$6255)),ROW($S$1:$S$6253),""),ROW(S4260))),"")</f>
        <v/>
      </c>
      <c r="U4262" t="s">
        <v>7448</v>
      </c>
      <c r="V4262">
        <v>576123</v>
      </c>
    </row>
    <row r="4263" spans="19:22">
      <c r="S4263" t="str">
        <f>IF(ISNUMBER(SEARCH(ZAKL_DATA!$B$18,FU!$U4263)),U4263,"")</f>
        <v/>
      </c>
      <c r="T4263" t="str">
        <f t="array" ref="T4263">IFERROR(INDEX($S$3:$S$6255,SMALL(IF(ISNUMBER(SEARCH("",$S$3:$S$6255)),ROW($S$1:$S$6253),""),ROW(S4261))),"")</f>
        <v/>
      </c>
      <c r="U4263" t="s">
        <v>7449</v>
      </c>
      <c r="V4263">
        <v>576131</v>
      </c>
    </row>
    <row r="4264" spans="19:22">
      <c r="S4264" t="str">
        <f>IF(ISNUMBER(SEARCH(ZAKL_DATA!$B$18,FU!$U4264)),U4264,"")</f>
        <v/>
      </c>
      <c r="T4264" t="str">
        <f t="array" ref="T4264">IFERROR(INDEX($S$3:$S$6255,SMALL(IF(ISNUMBER(SEARCH("",$S$3:$S$6255)),ROW($S$1:$S$6253),""),ROW(S4262))),"")</f>
        <v/>
      </c>
      <c r="U4264" t="s">
        <v>7449</v>
      </c>
      <c r="V4264">
        <v>576140</v>
      </c>
    </row>
    <row r="4265" spans="19:22">
      <c r="S4265" t="str">
        <f>IF(ISNUMBER(SEARCH(ZAKL_DATA!$B$18,FU!$U4265)),U4265,"")</f>
        <v/>
      </c>
      <c r="T4265" t="str">
        <f t="array" ref="T4265">IFERROR(INDEX($S$3:$S$6255,SMALL(IF(ISNUMBER(SEARCH("",$S$3:$S$6255)),ROW($S$1:$S$6253),""),ROW(S4263))),"")</f>
        <v/>
      </c>
      <c r="U4265" t="s">
        <v>7449</v>
      </c>
      <c r="V4265">
        <v>576166</v>
      </c>
    </row>
    <row r="4266" spans="19:22">
      <c r="S4266" t="str">
        <f>IF(ISNUMBER(SEARCH(ZAKL_DATA!$B$18,FU!$U4266)),U4266,"")</f>
        <v/>
      </c>
      <c r="T4266" t="str">
        <f t="array" ref="T4266">IFERROR(INDEX($S$3:$S$6255,SMALL(IF(ISNUMBER(SEARCH("",$S$3:$S$6255)),ROW($S$1:$S$6253),""),ROW(S4264))),"")</f>
        <v/>
      </c>
      <c r="U4266" t="s">
        <v>7450</v>
      </c>
      <c r="V4266">
        <v>576174</v>
      </c>
    </row>
    <row r="4267" spans="19:22">
      <c r="S4267" t="str">
        <f>IF(ISNUMBER(SEARCH(ZAKL_DATA!$B$18,FU!$U4267)),U4267,"")</f>
        <v/>
      </c>
      <c r="T4267" t="str">
        <f t="array" ref="T4267">IFERROR(INDEX($S$3:$S$6255,SMALL(IF(ISNUMBER(SEARCH("",$S$3:$S$6255)),ROW($S$1:$S$6253),""),ROW(S4265))),"")</f>
        <v/>
      </c>
      <c r="U4267" t="s">
        <v>7451</v>
      </c>
      <c r="V4267">
        <v>576182</v>
      </c>
    </row>
    <row r="4268" spans="19:22">
      <c r="S4268" t="str">
        <f>IF(ISNUMBER(SEARCH(ZAKL_DATA!$B$18,FU!$U4268)),U4268,"")</f>
        <v/>
      </c>
      <c r="T4268" t="str">
        <f t="array" ref="T4268">IFERROR(INDEX($S$3:$S$6255,SMALL(IF(ISNUMBER(SEARCH("",$S$3:$S$6255)),ROW($S$1:$S$6253),""),ROW(S4266))),"")</f>
        <v/>
      </c>
      <c r="U4268" t="s">
        <v>7452</v>
      </c>
      <c r="V4268">
        <v>576191</v>
      </c>
    </row>
    <row r="4269" spans="19:22">
      <c r="S4269" t="str">
        <f>IF(ISNUMBER(SEARCH(ZAKL_DATA!$B$18,FU!$U4269)),U4269,"")</f>
        <v/>
      </c>
      <c r="T4269" t="str">
        <f t="array" ref="T4269">IFERROR(INDEX($S$3:$S$6255,SMALL(IF(ISNUMBER(SEARCH("",$S$3:$S$6255)),ROW($S$1:$S$6253),""),ROW(S4267))),"")</f>
        <v/>
      </c>
      <c r="U4269" t="s">
        <v>7453</v>
      </c>
      <c r="V4269">
        <v>576204</v>
      </c>
    </row>
    <row r="4270" spans="19:22">
      <c r="S4270" t="str">
        <f>IF(ISNUMBER(SEARCH(ZAKL_DATA!$B$18,FU!$U4270)),U4270,"")</f>
        <v/>
      </c>
      <c r="T4270" t="str">
        <f t="array" ref="T4270">IFERROR(INDEX($S$3:$S$6255,SMALL(IF(ISNUMBER(SEARCH("",$S$3:$S$6255)),ROW($S$1:$S$6253),""),ROW(S4268))),"")</f>
        <v/>
      </c>
      <c r="U4270" t="s">
        <v>7453</v>
      </c>
      <c r="V4270">
        <v>576212</v>
      </c>
    </row>
    <row r="4271" spans="19:22">
      <c r="S4271" t="str">
        <f>IF(ISNUMBER(SEARCH(ZAKL_DATA!$B$18,FU!$U4271)),U4271,"")</f>
        <v/>
      </c>
      <c r="T4271" t="str">
        <f t="array" ref="T4271">IFERROR(INDEX($S$3:$S$6255,SMALL(IF(ISNUMBER(SEARCH("",$S$3:$S$6255)),ROW($S$1:$S$6253),""),ROW(S4269))),"")</f>
        <v/>
      </c>
      <c r="U4271" t="s">
        <v>7454</v>
      </c>
      <c r="V4271">
        <v>576221</v>
      </c>
    </row>
    <row r="4272" spans="19:22">
      <c r="S4272" t="str">
        <f>IF(ISNUMBER(SEARCH(ZAKL_DATA!$B$18,FU!$U4272)),U4272,"")</f>
        <v/>
      </c>
      <c r="T4272" t="str">
        <f t="array" ref="T4272">IFERROR(INDEX($S$3:$S$6255,SMALL(IF(ISNUMBER(SEARCH("",$S$3:$S$6255)),ROW($S$1:$S$6253),""),ROW(S4270))),"")</f>
        <v/>
      </c>
      <c r="U4272" t="s">
        <v>7455</v>
      </c>
      <c r="V4272">
        <v>576247</v>
      </c>
    </row>
    <row r="4273" spans="19:22">
      <c r="S4273" t="str">
        <f>IF(ISNUMBER(SEARCH(ZAKL_DATA!$B$18,FU!$U4273)),U4273,"")</f>
        <v/>
      </c>
      <c r="T4273" t="str">
        <f t="array" ref="T4273">IFERROR(INDEX($S$3:$S$6255,SMALL(IF(ISNUMBER(SEARCH("",$S$3:$S$6255)),ROW($S$1:$S$6253),""),ROW(S4271))),"")</f>
        <v/>
      </c>
      <c r="U4273" t="s">
        <v>7456</v>
      </c>
      <c r="V4273">
        <v>576263</v>
      </c>
    </row>
    <row r="4274" spans="19:22">
      <c r="S4274" t="str">
        <f>IF(ISNUMBER(SEARCH(ZAKL_DATA!$B$18,FU!$U4274)),U4274,"")</f>
        <v/>
      </c>
      <c r="T4274" t="str">
        <f t="array" ref="T4274">IFERROR(INDEX($S$3:$S$6255,SMALL(IF(ISNUMBER(SEARCH("",$S$3:$S$6255)),ROW($S$1:$S$6253),""),ROW(S4272))),"")</f>
        <v/>
      </c>
      <c r="U4274" t="s">
        <v>7457</v>
      </c>
      <c r="V4274">
        <v>576271</v>
      </c>
    </row>
    <row r="4275" spans="19:22">
      <c r="S4275" t="str">
        <f>IF(ISNUMBER(SEARCH(ZAKL_DATA!$B$18,FU!$U4275)),U4275,"")</f>
        <v/>
      </c>
      <c r="T4275" t="str">
        <f t="array" ref="T4275">IFERROR(INDEX($S$3:$S$6255,SMALL(IF(ISNUMBER(SEARCH("",$S$3:$S$6255)),ROW($S$1:$S$6253),""),ROW(S4273))),"")</f>
        <v/>
      </c>
      <c r="U4275" t="s">
        <v>7458</v>
      </c>
      <c r="V4275">
        <v>576280</v>
      </c>
    </row>
    <row r="4276" spans="19:22">
      <c r="S4276" t="str">
        <f>IF(ISNUMBER(SEARCH(ZAKL_DATA!$B$18,FU!$U4276)),U4276,"")</f>
        <v/>
      </c>
      <c r="T4276" t="str">
        <f t="array" ref="T4276">IFERROR(INDEX($S$3:$S$6255,SMALL(IF(ISNUMBER(SEARCH("",$S$3:$S$6255)),ROW($S$1:$S$6253),""),ROW(S4274))),"")</f>
        <v/>
      </c>
      <c r="U4276" t="s">
        <v>7459</v>
      </c>
      <c r="V4276">
        <v>576301</v>
      </c>
    </row>
    <row r="4277" spans="19:22">
      <c r="S4277" t="str">
        <f>IF(ISNUMBER(SEARCH(ZAKL_DATA!$B$18,FU!$U4277)),U4277,"")</f>
        <v/>
      </c>
      <c r="T4277" t="str">
        <f t="array" ref="T4277">IFERROR(INDEX($S$3:$S$6255,SMALL(IF(ISNUMBER(SEARCH("",$S$3:$S$6255)),ROW($S$1:$S$6253),""),ROW(S4275))),"")</f>
        <v/>
      </c>
      <c r="U4277" t="s">
        <v>7460</v>
      </c>
      <c r="V4277">
        <v>576310</v>
      </c>
    </row>
    <row r="4278" spans="19:22">
      <c r="S4278" t="str">
        <f>IF(ISNUMBER(SEARCH(ZAKL_DATA!$B$18,FU!$U4278)),U4278,"")</f>
        <v/>
      </c>
      <c r="T4278" t="str">
        <f t="array" ref="T4278">IFERROR(INDEX($S$3:$S$6255,SMALL(IF(ISNUMBER(SEARCH("",$S$3:$S$6255)),ROW($S$1:$S$6253),""),ROW(S4276))),"")</f>
        <v/>
      </c>
      <c r="U4278" t="s">
        <v>7461</v>
      </c>
      <c r="V4278">
        <v>576328</v>
      </c>
    </row>
    <row r="4279" spans="19:22">
      <c r="S4279" t="str">
        <f>IF(ISNUMBER(SEARCH(ZAKL_DATA!$B$18,FU!$U4279)),U4279,"")</f>
        <v/>
      </c>
      <c r="T4279" t="str">
        <f t="array" ref="T4279">IFERROR(INDEX($S$3:$S$6255,SMALL(IF(ISNUMBER(SEARCH("",$S$3:$S$6255)),ROW($S$1:$S$6253),""),ROW(S4277))),"")</f>
        <v/>
      </c>
      <c r="U4279" t="s">
        <v>7462</v>
      </c>
      <c r="V4279">
        <v>576336</v>
      </c>
    </row>
    <row r="4280" spans="19:22">
      <c r="S4280" t="str">
        <f>IF(ISNUMBER(SEARCH(ZAKL_DATA!$B$18,FU!$U4280)),U4280,"")</f>
        <v/>
      </c>
      <c r="T4280" t="str">
        <f t="array" ref="T4280">IFERROR(INDEX($S$3:$S$6255,SMALL(IF(ISNUMBER(SEARCH("",$S$3:$S$6255)),ROW($S$1:$S$6253),""),ROW(S4278))),"")</f>
        <v/>
      </c>
      <c r="U4280" t="s">
        <v>7463</v>
      </c>
      <c r="V4280">
        <v>576352</v>
      </c>
    </row>
    <row r="4281" spans="19:22">
      <c r="S4281" t="str">
        <f>IF(ISNUMBER(SEARCH(ZAKL_DATA!$B$18,FU!$U4281)),U4281,"")</f>
        <v/>
      </c>
      <c r="T4281" t="str">
        <f t="array" ref="T4281">IFERROR(INDEX($S$3:$S$6255,SMALL(IF(ISNUMBER(SEARCH("",$S$3:$S$6255)),ROW($S$1:$S$6253),""),ROW(S4279))),"")</f>
        <v/>
      </c>
      <c r="U4281" t="s">
        <v>7464</v>
      </c>
      <c r="V4281">
        <v>576361</v>
      </c>
    </row>
    <row r="4282" spans="19:22">
      <c r="S4282" t="str">
        <f>IF(ISNUMBER(SEARCH(ZAKL_DATA!$B$18,FU!$U4282)),U4282,"")</f>
        <v/>
      </c>
      <c r="T4282" t="str">
        <f t="array" ref="T4282">IFERROR(INDEX($S$3:$S$6255,SMALL(IF(ISNUMBER(SEARCH("",$S$3:$S$6255)),ROW($S$1:$S$6253),""),ROW(S4280))),"")</f>
        <v/>
      </c>
      <c r="U4282" t="s">
        <v>7465</v>
      </c>
      <c r="V4282">
        <v>576387</v>
      </c>
    </row>
    <row r="4283" spans="19:22">
      <c r="S4283" t="str">
        <f>IF(ISNUMBER(SEARCH(ZAKL_DATA!$B$18,FU!$U4283)),U4283,"")</f>
        <v/>
      </c>
      <c r="T4283" t="str">
        <f t="array" ref="T4283">IFERROR(INDEX($S$3:$S$6255,SMALL(IF(ISNUMBER(SEARCH("",$S$3:$S$6255)),ROW($S$1:$S$6253),""),ROW(S4281))),"")</f>
        <v/>
      </c>
      <c r="U4283" t="s">
        <v>7466</v>
      </c>
      <c r="V4283">
        <v>576395</v>
      </c>
    </row>
    <row r="4284" spans="19:22">
      <c r="S4284" t="str">
        <f>IF(ISNUMBER(SEARCH(ZAKL_DATA!$B$18,FU!$U4284)),U4284,"")</f>
        <v/>
      </c>
      <c r="T4284" t="str">
        <f t="array" ref="T4284">IFERROR(INDEX($S$3:$S$6255,SMALL(IF(ISNUMBER(SEARCH("",$S$3:$S$6255)),ROW($S$1:$S$6253),""),ROW(S4282))),"")</f>
        <v/>
      </c>
      <c r="U4284" t="s">
        <v>7467</v>
      </c>
      <c r="V4284">
        <v>576409</v>
      </c>
    </row>
    <row r="4285" spans="19:22">
      <c r="S4285" t="str">
        <f>IF(ISNUMBER(SEARCH(ZAKL_DATA!$B$18,FU!$U4285)),U4285,"")</f>
        <v/>
      </c>
      <c r="T4285" t="str">
        <f t="array" ref="T4285">IFERROR(INDEX($S$3:$S$6255,SMALL(IF(ISNUMBER(SEARCH("",$S$3:$S$6255)),ROW($S$1:$S$6253),""),ROW(S4283))),"")</f>
        <v/>
      </c>
      <c r="U4285" t="s">
        <v>7468</v>
      </c>
      <c r="V4285">
        <v>576425</v>
      </c>
    </row>
    <row r="4286" spans="19:22">
      <c r="S4286" t="str">
        <f>IF(ISNUMBER(SEARCH(ZAKL_DATA!$B$18,FU!$U4286)),U4286,"")</f>
        <v/>
      </c>
      <c r="T4286" t="str">
        <f t="array" ref="T4286">IFERROR(INDEX($S$3:$S$6255,SMALL(IF(ISNUMBER(SEARCH("",$S$3:$S$6255)),ROW($S$1:$S$6253),""),ROW(S4284))),"")</f>
        <v/>
      </c>
      <c r="U4286" t="s">
        <v>7469</v>
      </c>
      <c r="V4286">
        <v>576433</v>
      </c>
    </row>
    <row r="4287" spans="19:22">
      <c r="S4287" t="str">
        <f>IF(ISNUMBER(SEARCH(ZAKL_DATA!$B$18,FU!$U4287)),U4287,"")</f>
        <v/>
      </c>
      <c r="T4287" t="str">
        <f t="array" ref="T4287">IFERROR(INDEX($S$3:$S$6255,SMALL(IF(ISNUMBER(SEARCH("",$S$3:$S$6255)),ROW($S$1:$S$6253),""),ROW(S4285))),"")</f>
        <v/>
      </c>
      <c r="U4287" t="s">
        <v>7470</v>
      </c>
      <c r="V4287">
        <v>576441</v>
      </c>
    </row>
    <row r="4288" spans="19:22">
      <c r="S4288" t="str">
        <f>IF(ISNUMBER(SEARCH(ZAKL_DATA!$B$18,FU!$U4288)),U4288,"")</f>
        <v/>
      </c>
      <c r="T4288" t="str">
        <f t="array" ref="T4288">IFERROR(INDEX($S$3:$S$6255,SMALL(IF(ISNUMBER(SEARCH("",$S$3:$S$6255)),ROW($S$1:$S$6253),""),ROW(S4286))),"")</f>
        <v/>
      </c>
      <c r="U4288" t="s">
        <v>7471</v>
      </c>
      <c r="V4288">
        <v>576450</v>
      </c>
    </row>
    <row r="4289" spans="19:22">
      <c r="S4289" t="str">
        <f>IF(ISNUMBER(SEARCH(ZAKL_DATA!$B$18,FU!$U4289)),U4289,"")</f>
        <v/>
      </c>
      <c r="T4289" t="str">
        <f t="array" ref="T4289">IFERROR(INDEX($S$3:$S$6255,SMALL(IF(ISNUMBER(SEARCH("",$S$3:$S$6255)),ROW($S$1:$S$6253),""),ROW(S4287))),"")</f>
        <v/>
      </c>
      <c r="U4289" t="s">
        <v>7472</v>
      </c>
      <c r="V4289">
        <v>576468</v>
      </c>
    </row>
    <row r="4290" spans="19:22">
      <c r="S4290" t="str">
        <f>IF(ISNUMBER(SEARCH(ZAKL_DATA!$B$18,FU!$U4290)),U4290,"")</f>
        <v/>
      </c>
      <c r="T4290" t="str">
        <f t="array" ref="T4290">IFERROR(INDEX($S$3:$S$6255,SMALL(IF(ISNUMBER(SEARCH("",$S$3:$S$6255)),ROW($S$1:$S$6253),""),ROW(S4288))),"")</f>
        <v/>
      </c>
      <c r="U4290" t="s">
        <v>7473</v>
      </c>
      <c r="V4290">
        <v>576476</v>
      </c>
    </row>
    <row r="4291" spans="19:22">
      <c r="S4291" t="str">
        <f>IF(ISNUMBER(SEARCH(ZAKL_DATA!$B$18,FU!$U4291)),U4291,"")</f>
        <v/>
      </c>
      <c r="T4291" t="str">
        <f t="array" ref="T4291">IFERROR(INDEX($S$3:$S$6255,SMALL(IF(ISNUMBER(SEARCH("",$S$3:$S$6255)),ROW($S$1:$S$6253),""),ROW(S4289))),"")</f>
        <v/>
      </c>
      <c r="U4291" t="s">
        <v>7474</v>
      </c>
      <c r="V4291">
        <v>576492</v>
      </c>
    </row>
    <row r="4292" spans="19:22">
      <c r="S4292" t="str">
        <f>IF(ISNUMBER(SEARCH(ZAKL_DATA!$B$18,FU!$U4292)),U4292,"")</f>
        <v/>
      </c>
      <c r="T4292" t="str">
        <f t="array" ref="T4292">IFERROR(INDEX($S$3:$S$6255,SMALL(IF(ISNUMBER(SEARCH("",$S$3:$S$6255)),ROW($S$1:$S$6253),""),ROW(S4290))),"")</f>
        <v/>
      </c>
      <c r="U4292" t="s">
        <v>7475</v>
      </c>
      <c r="V4292">
        <v>576506</v>
      </c>
    </row>
    <row r="4293" spans="19:22">
      <c r="S4293" t="str">
        <f>IF(ISNUMBER(SEARCH(ZAKL_DATA!$B$18,FU!$U4293)),U4293,"")</f>
        <v/>
      </c>
      <c r="T4293" t="str">
        <f t="array" ref="T4293">IFERROR(INDEX($S$3:$S$6255,SMALL(IF(ISNUMBER(SEARCH("",$S$3:$S$6255)),ROW($S$1:$S$6253),""),ROW(S4291))),"")</f>
        <v/>
      </c>
      <c r="U4293" t="s">
        <v>7475</v>
      </c>
      <c r="V4293">
        <v>576522</v>
      </c>
    </row>
    <row r="4294" spans="19:22">
      <c r="S4294" t="str">
        <f>IF(ISNUMBER(SEARCH(ZAKL_DATA!$B$18,FU!$U4294)),U4294,"")</f>
        <v/>
      </c>
      <c r="T4294" t="str">
        <f t="array" ref="T4294">IFERROR(INDEX($S$3:$S$6255,SMALL(IF(ISNUMBER(SEARCH("",$S$3:$S$6255)),ROW($S$1:$S$6253),""),ROW(S4292))),"")</f>
        <v/>
      </c>
      <c r="U4294" t="s">
        <v>7476</v>
      </c>
      <c r="V4294">
        <v>576549</v>
      </c>
    </row>
    <row r="4295" spans="19:22">
      <c r="S4295" t="str">
        <f>IF(ISNUMBER(SEARCH(ZAKL_DATA!$B$18,FU!$U4295)),U4295,"")</f>
        <v/>
      </c>
      <c r="T4295" t="str">
        <f t="array" ref="T4295">IFERROR(INDEX($S$3:$S$6255,SMALL(IF(ISNUMBER(SEARCH("",$S$3:$S$6255)),ROW($S$1:$S$6253),""),ROW(S4293))),"")</f>
        <v/>
      </c>
      <c r="U4295" t="s">
        <v>7476</v>
      </c>
      <c r="V4295">
        <v>576557</v>
      </c>
    </row>
    <row r="4296" spans="19:22">
      <c r="S4296" t="str">
        <f>IF(ISNUMBER(SEARCH(ZAKL_DATA!$B$18,FU!$U4296)),U4296,"")</f>
        <v/>
      </c>
      <c r="T4296" t="str">
        <f t="array" ref="T4296">IFERROR(INDEX($S$3:$S$6255,SMALL(IF(ISNUMBER(SEARCH("",$S$3:$S$6255)),ROW($S$1:$S$6253),""),ROW(S4294))),"")</f>
        <v/>
      </c>
      <c r="U4296" t="s">
        <v>7477</v>
      </c>
      <c r="V4296">
        <v>576565</v>
      </c>
    </row>
    <row r="4297" spans="19:22">
      <c r="S4297" t="str">
        <f>IF(ISNUMBER(SEARCH(ZAKL_DATA!$B$18,FU!$U4297)),U4297,"")</f>
        <v/>
      </c>
      <c r="T4297" t="str">
        <f t="array" ref="T4297">IFERROR(INDEX($S$3:$S$6255,SMALL(IF(ISNUMBER(SEARCH("",$S$3:$S$6255)),ROW($S$1:$S$6253),""),ROW(S4295))),"")</f>
        <v/>
      </c>
      <c r="U4297" t="s">
        <v>7477</v>
      </c>
      <c r="V4297">
        <v>576573</v>
      </c>
    </row>
    <row r="4298" spans="19:22">
      <c r="S4298" t="str">
        <f>IF(ISNUMBER(SEARCH(ZAKL_DATA!$B$18,FU!$U4298)),U4298,"")</f>
        <v/>
      </c>
      <c r="T4298" t="str">
        <f t="array" ref="T4298">IFERROR(INDEX($S$3:$S$6255,SMALL(IF(ISNUMBER(SEARCH("",$S$3:$S$6255)),ROW($S$1:$S$6253),""),ROW(S4296))),"")</f>
        <v/>
      </c>
      <c r="U4298" t="s">
        <v>7478</v>
      </c>
      <c r="V4298">
        <v>576581</v>
      </c>
    </row>
    <row r="4299" spans="19:22">
      <c r="S4299" t="str">
        <f>IF(ISNUMBER(SEARCH(ZAKL_DATA!$B$18,FU!$U4299)),U4299,"")</f>
        <v/>
      </c>
      <c r="T4299" t="str">
        <f t="array" ref="T4299">IFERROR(INDEX($S$3:$S$6255,SMALL(IF(ISNUMBER(SEARCH("",$S$3:$S$6255)),ROW($S$1:$S$6253),""),ROW(S4297))),"")</f>
        <v/>
      </c>
      <c r="U4299" t="s">
        <v>7479</v>
      </c>
      <c r="V4299">
        <v>576590</v>
      </c>
    </row>
    <row r="4300" spans="19:22">
      <c r="S4300" t="str">
        <f>IF(ISNUMBER(SEARCH(ZAKL_DATA!$B$18,FU!$U4300)),U4300,"")</f>
        <v/>
      </c>
      <c r="T4300" t="str">
        <f t="array" ref="T4300">IFERROR(INDEX($S$3:$S$6255,SMALL(IF(ISNUMBER(SEARCH("",$S$3:$S$6255)),ROW($S$1:$S$6253),""),ROW(S4298))),"")</f>
        <v/>
      </c>
      <c r="U4300" t="s">
        <v>7480</v>
      </c>
      <c r="V4300">
        <v>576603</v>
      </c>
    </row>
    <row r="4301" spans="19:22">
      <c r="S4301" t="str">
        <f>IF(ISNUMBER(SEARCH(ZAKL_DATA!$B$18,FU!$U4301)),U4301,"")</f>
        <v/>
      </c>
      <c r="T4301" t="str">
        <f t="array" ref="T4301">IFERROR(INDEX($S$3:$S$6255,SMALL(IF(ISNUMBER(SEARCH("",$S$3:$S$6255)),ROW($S$1:$S$6253),""),ROW(S4299))),"")</f>
        <v/>
      </c>
      <c r="U4301" t="s">
        <v>7481</v>
      </c>
      <c r="V4301">
        <v>576611</v>
      </c>
    </row>
    <row r="4302" spans="19:22">
      <c r="S4302" t="str">
        <f>IF(ISNUMBER(SEARCH(ZAKL_DATA!$B$18,FU!$U4302)),U4302,"")</f>
        <v/>
      </c>
      <c r="T4302" t="str">
        <f t="array" ref="T4302">IFERROR(INDEX($S$3:$S$6255,SMALL(IF(ISNUMBER(SEARCH("",$S$3:$S$6255)),ROW($S$1:$S$6253),""),ROW(S4300))),"")</f>
        <v/>
      </c>
      <c r="U4302" t="s">
        <v>7482</v>
      </c>
      <c r="V4302">
        <v>576620</v>
      </c>
    </row>
    <row r="4303" spans="19:22">
      <c r="S4303" t="str">
        <f>IF(ISNUMBER(SEARCH(ZAKL_DATA!$B$18,FU!$U4303)),U4303,"")</f>
        <v/>
      </c>
      <c r="T4303" t="str">
        <f t="array" ref="T4303">IFERROR(INDEX($S$3:$S$6255,SMALL(IF(ISNUMBER(SEARCH("",$S$3:$S$6255)),ROW($S$1:$S$6253),""),ROW(S4301))),"")</f>
        <v/>
      </c>
      <c r="U4303" t="s">
        <v>7483</v>
      </c>
      <c r="V4303">
        <v>576654</v>
      </c>
    </row>
    <row r="4304" spans="19:22">
      <c r="S4304" t="str">
        <f>IF(ISNUMBER(SEARCH(ZAKL_DATA!$B$18,FU!$U4304)),U4304,"")</f>
        <v/>
      </c>
      <c r="T4304" t="str">
        <f t="array" ref="T4304">IFERROR(INDEX($S$3:$S$6255,SMALL(IF(ISNUMBER(SEARCH("",$S$3:$S$6255)),ROW($S$1:$S$6253),""),ROW(S4302))),"")</f>
        <v/>
      </c>
      <c r="U4304" t="s">
        <v>7484</v>
      </c>
      <c r="V4304">
        <v>576662</v>
      </c>
    </row>
    <row r="4305" spans="19:22">
      <c r="S4305" t="str">
        <f>IF(ISNUMBER(SEARCH(ZAKL_DATA!$B$18,FU!$U4305)),U4305,"")</f>
        <v/>
      </c>
      <c r="T4305" t="str">
        <f t="array" ref="T4305">IFERROR(INDEX($S$3:$S$6255,SMALL(IF(ISNUMBER(SEARCH("",$S$3:$S$6255)),ROW($S$1:$S$6253),""),ROW(S4303))),"")</f>
        <v/>
      </c>
      <c r="U4305" t="s">
        <v>7485</v>
      </c>
      <c r="V4305">
        <v>576671</v>
      </c>
    </row>
    <row r="4306" spans="19:22">
      <c r="S4306" t="str">
        <f>IF(ISNUMBER(SEARCH(ZAKL_DATA!$B$18,FU!$U4306)),U4306,"")</f>
        <v/>
      </c>
      <c r="T4306" t="str">
        <f t="array" ref="T4306">IFERROR(INDEX($S$3:$S$6255,SMALL(IF(ISNUMBER(SEARCH("",$S$3:$S$6255)),ROW($S$1:$S$6253),""),ROW(S4304))),"")</f>
        <v/>
      </c>
      <c r="U4306" t="s">
        <v>7486</v>
      </c>
      <c r="V4306">
        <v>576689</v>
      </c>
    </row>
    <row r="4307" spans="19:22">
      <c r="S4307" t="str">
        <f>IF(ISNUMBER(SEARCH(ZAKL_DATA!$B$18,FU!$U4307)),U4307,"")</f>
        <v/>
      </c>
      <c r="T4307" t="str">
        <f t="array" ref="T4307">IFERROR(INDEX($S$3:$S$6255,SMALL(IF(ISNUMBER(SEARCH("",$S$3:$S$6255)),ROW($S$1:$S$6253),""),ROW(S4305))),"")</f>
        <v/>
      </c>
      <c r="U4307" t="s">
        <v>7486</v>
      </c>
      <c r="V4307">
        <v>576701</v>
      </c>
    </row>
    <row r="4308" spans="19:22">
      <c r="S4308" t="str">
        <f>IF(ISNUMBER(SEARCH(ZAKL_DATA!$B$18,FU!$U4308)),U4308,"")</f>
        <v/>
      </c>
      <c r="T4308" t="str">
        <f t="array" ref="T4308">IFERROR(INDEX($S$3:$S$6255,SMALL(IF(ISNUMBER(SEARCH("",$S$3:$S$6255)),ROW($S$1:$S$6253),""),ROW(S4306))),"")</f>
        <v/>
      </c>
      <c r="U4308" t="s">
        <v>7487</v>
      </c>
      <c r="V4308">
        <v>576727</v>
      </c>
    </row>
    <row r="4309" spans="19:22">
      <c r="S4309" t="str">
        <f>IF(ISNUMBER(SEARCH(ZAKL_DATA!$B$18,FU!$U4309)),U4309,"")</f>
        <v/>
      </c>
      <c r="T4309" t="str">
        <f t="array" ref="T4309">IFERROR(INDEX($S$3:$S$6255,SMALL(IF(ISNUMBER(SEARCH("",$S$3:$S$6255)),ROW($S$1:$S$6253),""),ROW(S4307))),"")</f>
        <v/>
      </c>
      <c r="U4309" t="s">
        <v>7488</v>
      </c>
      <c r="V4309">
        <v>576735</v>
      </c>
    </row>
    <row r="4310" spans="19:22">
      <c r="S4310" t="str">
        <f>IF(ISNUMBER(SEARCH(ZAKL_DATA!$B$18,FU!$U4310)),U4310,"")</f>
        <v/>
      </c>
      <c r="T4310" t="str">
        <f t="array" ref="T4310">IFERROR(INDEX($S$3:$S$6255,SMALL(IF(ISNUMBER(SEARCH("",$S$3:$S$6255)),ROW($S$1:$S$6253),""),ROW(S4308))),"")</f>
        <v/>
      </c>
      <c r="U4310" t="s">
        <v>7489</v>
      </c>
      <c r="V4310">
        <v>576743</v>
      </c>
    </row>
    <row r="4311" spans="19:22">
      <c r="S4311" t="str">
        <f>IF(ISNUMBER(SEARCH(ZAKL_DATA!$B$18,FU!$U4311)),U4311,"")</f>
        <v/>
      </c>
      <c r="T4311" t="str">
        <f t="array" ref="T4311">IFERROR(INDEX($S$3:$S$6255,SMALL(IF(ISNUMBER(SEARCH("",$S$3:$S$6255)),ROW($S$1:$S$6253),""),ROW(S4309))),"")</f>
        <v/>
      </c>
      <c r="U4311" t="s">
        <v>7490</v>
      </c>
      <c r="V4311">
        <v>576751</v>
      </c>
    </row>
    <row r="4312" spans="19:22">
      <c r="S4312" t="str">
        <f>IF(ISNUMBER(SEARCH(ZAKL_DATA!$B$18,FU!$U4312)),U4312,"")</f>
        <v/>
      </c>
      <c r="T4312" t="str">
        <f t="array" ref="T4312">IFERROR(INDEX($S$3:$S$6255,SMALL(IF(ISNUMBER(SEARCH("",$S$3:$S$6255)),ROW($S$1:$S$6253),""),ROW(S4310))),"")</f>
        <v/>
      </c>
      <c r="U4312" t="s">
        <v>7491</v>
      </c>
      <c r="V4312">
        <v>576778</v>
      </c>
    </row>
    <row r="4313" spans="19:22">
      <c r="S4313" t="str">
        <f>IF(ISNUMBER(SEARCH(ZAKL_DATA!$B$18,FU!$U4313)),U4313,"")</f>
        <v/>
      </c>
      <c r="T4313" t="str">
        <f t="array" ref="T4313">IFERROR(INDEX($S$3:$S$6255,SMALL(IF(ISNUMBER(SEARCH("",$S$3:$S$6255)),ROW($S$1:$S$6253),""),ROW(S4311))),"")</f>
        <v/>
      </c>
      <c r="U4313" t="s">
        <v>7492</v>
      </c>
      <c r="V4313">
        <v>576786</v>
      </c>
    </row>
    <row r="4314" spans="19:22">
      <c r="S4314" t="str">
        <f>IF(ISNUMBER(SEARCH(ZAKL_DATA!$B$18,FU!$U4314)),U4314,"")</f>
        <v/>
      </c>
      <c r="T4314" t="str">
        <f t="array" ref="T4314">IFERROR(INDEX($S$3:$S$6255,SMALL(IF(ISNUMBER(SEARCH("",$S$3:$S$6255)),ROW($S$1:$S$6253),""),ROW(S4312))),"")</f>
        <v/>
      </c>
      <c r="U4314" t="s">
        <v>7493</v>
      </c>
      <c r="V4314">
        <v>576794</v>
      </c>
    </row>
    <row r="4315" spans="19:22">
      <c r="S4315" t="str">
        <f>IF(ISNUMBER(SEARCH(ZAKL_DATA!$B$18,FU!$U4315)),U4315,"")</f>
        <v/>
      </c>
      <c r="T4315" t="str">
        <f t="array" ref="T4315">IFERROR(INDEX($S$3:$S$6255,SMALL(IF(ISNUMBER(SEARCH("",$S$3:$S$6255)),ROW($S$1:$S$6253),""),ROW(S4313))),"")</f>
        <v/>
      </c>
      <c r="U4315" t="s">
        <v>7494</v>
      </c>
      <c r="V4315">
        <v>576808</v>
      </c>
    </row>
    <row r="4316" spans="19:22">
      <c r="S4316" t="str">
        <f>IF(ISNUMBER(SEARCH(ZAKL_DATA!$B$18,FU!$U4316)),U4316,"")</f>
        <v/>
      </c>
      <c r="T4316" t="str">
        <f t="array" ref="T4316">IFERROR(INDEX($S$3:$S$6255,SMALL(IF(ISNUMBER(SEARCH("",$S$3:$S$6255)),ROW($S$1:$S$6253),""),ROW(S4314))),"")</f>
        <v/>
      </c>
      <c r="U4316" t="s">
        <v>7495</v>
      </c>
      <c r="V4316">
        <v>576816</v>
      </c>
    </row>
    <row r="4317" spans="19:22">
      <c r="S4317" t="str">
        <f>IF(ISNUMBER(SEARCH(ZAKL_DATA!$B$18,FU!$U4317)),U4317,"")</f>
        <v/>
      </c>
      <c r="T4317" t="str">
        <f t="array" ref="T4317">IFERROR(INDEX($S$3:$S$6255,SMALL(IF(ISNUMBER(SEARCH("",$S$3:$S$6255)),ROW($S$1:$S$6253),""),ROW(S4315))),"")</f>
        <v/>
      </c>
      <c r="U4317" t="s">
        <v>7496</v>
      </c>
      <c r="V4317">
        <v>576824</v>
      </c>
    </row>
    <row r="4318" spans="19:22">
      <c r="S4318" t="str">
        <f>IF(ISNUMBER(SEARCH(ZAKL_DATA!$B$18,FU!$U4318)),U4318,"")</f>
        <v/>
      </c>
      <c r="T4318" t="str">
        <f t="array" ref="T4318">IFERROR(INDEX($S$3:$S$6255,SMALL(IF(ISNUMBER(SEARCH("",$S$3:$S$6255)),ROW($S$1:$S$6253),""),ROW(S4316))),"")</f>
        <v/>
      </c>
      <c r="U4318" t="s">
        <v>7496</v>
      </c>
      <c r="V4318">
        <v>576832</v>
      </c>
    </row>
    <row r="4319" spans="19:22">
      <c r="S4319" t="str">
        <f>IF(ISNUMBER(SEARCH(ZAKL_DATA!$B$18,FU!$U4319)),U4319,"")</f>
        <v/>
      </c>
      <c r="T4319" t="str">
        <f t="array" ref="T4319">IFERROR(INDEX($S$3:$S$6255,SMALL(IF(ISNUMBER(SEARCH("",$S$3:$S$6255)),ROW($S$1:$S$6253),""),ROW(S4317))),"")</f>
        <v/>
      </c>
      <c r="U4319" t="s">
        <v>7497</v>
      </c>
      <c r="V4319">
        <v>576841</v>
      </c>
    </row>
    <row r="4320" spans="19:22">
      <c r="S4320" t="str">
        <f>IF(ISNUMBER(SEARCH(ZAKL_DATA!$B$18,FU!$U4320)),U4320,"")</f>
        <v/>
      </c>
      <c r="T4320" t="str">
        <f t="array" ref="T4320">IFERROR(INDEX($S$3:$S$6255,SMALL(IF(ISNUMBER(SEARCH("",$S$3:$S$6255)),ROW($S$1:$S$6253),""),ROW(S4318))),"")</f>
        <v/>
      </c>
      <c r="U4320" t="s">
        <v>7497</v>
      </c>
      <c r="V4320">
        <v>576859</v>
      </c>
    </row>
    <row r="4321" spans="19:22">
      <c r="S4321" t="str">
        <f>IF(ISNUMBER(SEARCH(ZAKL_DATA!$B$18,FU!$U4321)),U4321,"")</f>
        <v/>
      </c>
      <c r="T4321" t="str">
        <f t="array" ref="T4321">IFERROR(INDEX($S$3:$S$6255,SMALL(IF(ISNUMBER(SEARCH("",$S$3:$S$6255)),ROW($S$1:$S$6253),""),ROW(S4319))),"")</f>
        <v/>
      </c>
      <c r="U4321" t="s">
        <v>7498</v>
      </c>
      <c r="V4321">
        <v>576875</v>
      </c>
    </row>
    <row r="4322" spans="19:22">
      <c r="S4322" t="str">
        <f>IF(ISNUMBER(SEARCH(ZAKL_DATA!$B$18,FU!$U4322)),U4322,"")</f>
        <v/>
      </c>
      <c r="T4322" t="str">
        <f t="array" ref="T4322">IFERROR(INDEX($S$3:$S$6255,SMALL(IF(ISNUMBER(SEARCH("",$S$3:$S$6255)),ROW($S$1:$S$6253),""),ROW(S4320))),"")</f>
        <v/>
      </c>
      <c r="U4322" t="s">
        <v>7499</v>
      </c>
      <c r="V4322">
        <v>576883</v>
      </c>
    </row>
    <row r="4323" spans="19:22">
      <c r="S4323" t="str">
        <f>IF(ISNUMBER(SEARCH(ZAKL_DATA!$B$18,FU!$U4323)),U4323,"")</f>
        <v/>
      </c>
      <c r="T4323" t="str">
        <f t="array" ref="T4323">IFERROR(INDEX($S$3:$S$6255,SMALL(IF(ISNUMBER(SEARCH("",$S$3:$S$6255)),ROW($S$1:$S$6253),""),ROW(S4321))),"")</f>
        <v/>
      </c>
      <c r="U4323" t="s">
        <v>7500</v>
      </c>
      <c r="V4323">
        <v>576891</v>
      </c>
    </row>
    <row r="4324" spans="19:22">
      <c r="S4324" t="str">
        <f>IF(ISNUMBER(SEARCH(ZAKL_DATA!$B$18,FU!$U4324)),U4324,"")</f>
        <v/>
      </c>
      <c r="T4324" t="str">
        <f t="array" ref="T4324">IFERROR(INDEX($S$3:$S$6255,SMALL(IF(ISNUMBER(SEARCH("",$S$3:$S$6255)),ROW($S$1:$S$6253),""),ROW(S4322))),"")</f>
        <v/>
      </c>
      <c r="U4324" t="s">
        <v>7501</v>
      </c>
      <c r="V4324">
        <v>576921</v>
      </c>
    </row>
    <row r="4325" spans="19:22">
      <c r="S4325" t="str">
        <f>IF(ISNUMBER(SEARCH(ZAKL_DATA!$B$18,FU!$U4325)),U4325,"")</f>
        <v/>
      </c>
      <c r="T4325" t="str">
        <f t="array" ref="T4325">IFERROR(INDEX($S$3:$S$6255,SMALL(IF(ISNUMBER(SEARCH("",$S$3:$S$6255)),ROW($S$1:$S$6253),""),ROW(S4323))),"")</f>
        <v/>
      </c>
      <c r="U4325" t="s">
        <v>7502</v>
      </c>
      <c r="V4325">
        <v>576930</v>
      </c>
    </row>
    <row r="4326" spans="19:22">
      <c r="S4326" t="str">
        <f>IF(ISNUMBER(SEARCH(ZAKL_DATA!$B$18,FU!$U4326)),U4326,"")</f>
        <v/>
      </c>
      <c r="T4326" t="str">
        <f t="array" ref="T4326">IFERROR(INDEX($S$3:$S$6255,SMALL(IF(ISNUMBER(SEARCH("",$S$3:$S$6255)),ROW($S$1:$S$6253),""),ROW(S4324))),"")</f>
        <v/>
      </c>
      <c r="U4326" t="s">
        <v>7503</v>
      </c>
      <c r="V4326">
        <v>576948</v>
      </c>
    </row>
    <row r="4327" spans="19:22">
      <c r="S4327" t="str">
        <f>IF(ISNUMBER(SEARCH(ZAKL_DATA!$B$18,FU!$U4327)),U4327,"")</f>
        <v/>
      </c>
      <c r="T4327" t="str">
        <f t="array" ref="T4327">IFERROR(INDEX($S$3:$S$6255,SMALL(IF(ISNUMBER(SEARCH("",$S$3:$S$6255)),ROW($S$1:$S$6253),""),ROW(S4325))),"")</f>
        <v/>
      </c>
      <c r="U4327" t="s">
        <v>7504</v>
      </c>
      <c r="V4327">
        <v>576956</v>
      </c>
    </row>
    <row r="4328" spans="19:22">
      <c r="S4328" t="str">
        <f>IF(ISNUMBER(SEARCH(ZAKL_DATA!$B$18,FU!$U4328)),U4328,"")</f>
        <v/>
      </c>
      <c r="T4328" t="str">
        <f t="array" ref="T4328">IFERROR(INDEX($S$3:$S$6255,SMALL(IF(ISNUMBER(SEARCH("",$S$3:$S$6255)),ROW($S$1:$S$6253),""),ROW(S4326))),"")</f>
        <v/>
      </c>
      <c r="U4328" t="s">
        <v>7505</v>
      </c>
      <c r="V4328">
        <v>576964</v>
      </c>
    </row>
    <row r="4329" spans="19:22">
      <c r="S4329" t="str">
        <f>IF(ISNUMBER(SEARCH(ZAKL_DATA!$B$18,FU!$U4329)),U4329,"")</f>
        <v/>
      </c>
      <c r="T4329" t="str">
        <f t="array" ref="T4329">IFERROR(INDEX($S$3:$S$6255,SMALL(IF(ISNUMBER(SEARCH("",$S$3:$S$6255)),ROW($S$1:$S$6253),""),ROW(S4327))),"")</f>
        <v/>
      </c>
      <c r="U4329" t="s">
        <v>7506</v>
      </c>
      <c r="V4329">
        <v>576972</v>
      </c>
    </row>
    <row r="4330" spans="19:22">
      <c r="S4330" t="str">
        <f>IF(ISNUMBER(SEARCH(ZAKL_DATA!$B$18,FU!$U4330)),U4330,"")</f>
        <v/>
      </c>
      <c r="T4330" t="str">
        <f t="array" ref="T4330">IFERROR(INDEX($S$3:$S$6255,SMALL(IF(ISNUMBER(SEARCH("",$S$3:$S$6255)),ROW($S$1:$S$6253),""),ROW(S4328))),"")</f>
        <v/>
      </c>
      <c r="U4330" t="s">
        <v>7507</v>
      </c>
      <c r="V4330">
        <v>576981</v>
      </c>
    </row>
    <row r="4331" spans="19:22">
      <c r="S4331" t="str">
        <f>IF(ISNUMBER(SEARCH(ZAKL_DATA!$B$18,FU!$U4331)),U4331,"")</f>
        <v/>
      </c>
      <c r="T4331" t="str">
        <f t="array" ref="T4331">IFERROR(INDEX($S$3:$S$6255,SMALL(IF(ISNUMBER(SEARCH("",$S$3:$S$6255)),ROW($S$1:$S$6253),""),ROW(S4329))),"")</f>
        <v/>
      </c>
      <c r="U4331" t="s">
        <v>7508</v>
      </c>
      <c r="V4331">
        <v>576999</v>
      </c>
    </row>
    <row r="4332" spans="19:22">
      <c r="S4332" t="str">
        <f>IF(ISNUMBER(SEARCH(ZAKL_DATA!$B$18,FU!$U4332)),U4332,"")</f>
        <v/>
      </c>
      <c r="T4332" t="str">
        <f t="array" ref="T4332">IFERROR(INDEX($S$3:$S$6255,SMALL(IF(ISNUMBER(SEARCH("",$S$3:$S$6255)),ROW($S$1:$S$6253),""),ROW(S4330))),"")</f>
        <v/>
      </c>
      <c r="U4332" t="s">
        <v>7509</v>
      </c>
      <c r="V4332">
        <v>577006</v>
      </c>
    </row>
    <row r="4333" spans="19:22">
      <c r="S4333" t="str">
        <f>IF(ISNUMBER(SEARCH(ZAKL_DATA!$B$18,FU!$U4333)),U4333,"")</f>
        <v/>
      </c>
      <c r="T4333" t="str">
        <f t="array" ref="T4333">IFERROR(INDEX($S$3:$S$6255,SMALL(IF(ISNUMBER(SEARCH("",$S$3:$S$6255)),ROW($S$1:$S$6253),""),ROW(S4331))),"")</f>
        <v/>
      </c>
      <c r="U4333" t="s">
        <v>7510</v>
      </c>
      <c r="V4333">
        <v>577014</v>
      </c>
    </row>
    <row r="4334" spans="19:22">
      <c r="S4334" t="str">
        <f>IF(ISNUMBER(SEARCH(ZAKL_DATA!$B$18,FU!$U4334)),U4334,"")</f>
        <v/>
      </c>
      <c r="T4334" t="str">
        <f t="array" ref="T4334">IFERROR(INDEX($S$3:$S$6255,SMALL(IF(ISNUMBER(SEARCH("",$S$3:$S$6255)),ROW($S$1:$S$6253),""),ROW(S4332))),"")</f>
        <v/>
      </c>
      <c r="U4334" t="s">
        <v>7511</v>
      </c>
      <c r="V4334">
        <v>577031</v>
      </c>
    </row>
    <row r="4335" spans="19:22">
      <c r="S4335" t="str">
        <f>IF(ISNUMBER(SEARCH(ZAKL_DATA!$B$18,FU!$U4335)),U4335,"")</f>
        <v/>
      </c>
      <c r="T4335" t="str">
        <f t="array" ref="T4335">IFERROR(INDEX($S$3:$S$6255,SMALL(IF(ISNUMBER(SEARCH("",$S$3:$S$6255)),ROW($S$1:$S$6253),""),ROW(S4333))),"")</f>
        <v/>
      </c>
      <c r="U4335" t="s">
        <v>7512</v>
      </c>
      <c r="V4335">
        <v>577049</v>
      </c>
    </row>
    <row r="4336" spans="19:22">
      <c r="S4336" t="str">
        <f>IF(ISNUMBER(SEARCH(ZAKL_DATA!$B$18,FU!$U4336)),U4336,"")</f>
        <v/>
      </c>
      <c r="T4336" t="str">
        <f t="array" ref="T4336">IFERROR(INDEX($S$3:$S$6255,SMALL(IF(ISNUMBER(SEARCH("",$S$3:$S$6255)),ROW($S$1:$S$6253),""),ROW(S4334))),"")</f>
        <v/>
      </c>
      <c r="U4336" t="s">
        <v>7513</v>
      </c>
      <c r="V4336">
        <v>577057</v>
      </c>
    </row>
    <row r="4337" spans="19:22">
      <c r="S4337" t="str">
        <f>IF(ISNUMBER(SEARCH(ZAKL_DATA!$B$18,FU!$U4337)),U4337,"")</f>
        <v/>
      </c>
      <c r="T4337" t="str">
        <f t="array" ref="T4337">IFERROR(INDEX($S$3:$S$6255,SMALL(IF(ISNUMBER(SEARCH("",$S$3:$S$6255)),ROW($S$1:$S$6253),""),ROW(S4335))),"")</f>
        <v/>
      </c>
      <c r="U4337" t="s">
        <v>7514</v>
      </c>
      <c r="V4337">
        <v>577073</v>
      </c>
    </row>
    <row r="4338" spans="19:22">
      <c r="S4338" t="str">
        <f>IF(ISNUMBER(SEARCH(ZAKL_DATA!$B$18,FU!$U4338)),U4338,"")</f>
        <v/>
      </c>
      <c r="T4338" t="str">
        <f t="array" ref="T4338">IFERROR(INDEX($S$3:$S$6255,SMALL(IF(ISNUMBER(SEARCH("",$S$3:$S$6255)),ROW($S$1:$S$6253),""),ROW(S4336))),"")</f>
        <v/>
      </c>
      <c r="U4338" t="s">
        <v>7515</v>
      </c>
      <c r="V4338">
        <v>577081</v>
      </c>
    </row>
    <row r="4339" spans="19:22">
      <c r="S4339" t="str">
        <f>IF(ISNUMBER(SEARCH(ZAKL_DATA!$B$18,FU!$U4339)),U4339,"")</f>
        <v/>
      </c>
      <c r="T4339" t="str">
        <f t="array" ref="T4339">IFERROR(INDEX($S$3:$S$6255,SMALL(IF(ISNUMBER(SEARCH("",$S$3:$S$6255)),ROW($S$1:$S$6253),""),ROW(S4337))),"")</f>
        <v/>
      </c>
      <c r="U4339" t="s">
        <v>7516</v>
      </c>
      <c r="V4339">
        <v>577111</v>
      </c>
    </row>
    <row r="4340" spans="19:22">
      <c r="S4340" t="str">
        <f>IF(ISNUMBER(SEARCH(ZAKL_DATA!$B$18,FU!$U4340)),U4340,"")</f>
        <v/>
      </c>
      <c r="T4340" t="str">
        <f t="array" ref="T4340">IFERROR(INDEX($S$3:$S$6255,SMALL(IF(ISNUMBER(SEARCH("",$S$3:$S$6255)),ROW($S$1:$S$6253),""),ROW(S4338))),"")</f>
        <v/>
      </c>
      <c r="U4340" t="s">
        <v>7517</v>
      </c>
      <c r="V4340">
        <v>577120</v>
      </c>
    </row>
    <row r="4341" spans="19:22">
      <c r="S4341" t="str">
        <f>IF(ISNUMBER(SEARCH(ZAKL_DATA!$B$18,FU!$U4341)),U4341,"")</f>
        <v/>
      </c>
      <c r="T4341" t="str">
        <f t="array" ref="T4341">IFERROR(INDEX($S$3:$S$6255,SMALL(IF(ISNUMBER(SEARCH("",$S$3:$S$6255)),ROW($S$1:$S$6253),""),ROW(S4339))),"")</f>
        <v/>
      </c>
      <c r="U4341" t="s">
        <v>7518</v>
      </c>
      <c r="V4341">
        <v>577146</v>
      </c>
    </row>
    <row r="4342" spans="19:22">
      <c r="S4342" t="str">
        <f>IF(ISNUMBER(SEARCH(ZAKL_DATA!$B$18,FU!$U4342)),U4342,"")</f>
        <v/>
      </c>
      <c r="T4342" t="str">
        <f t="array" ref="T4342">IFERROR(INDEX($S$3:$S$6255,SMALL(IF(ISNUMBER(SEARCH("",$S$3:$S$6255)),ROW($S$1:$S$6253),""),ROW(S4340))),"")</f>
        <v/>
      </c>
      <c r="U4342" t="s">
        <v>7518</v>
      </c>
      <c r="V4342">
        <v>577154</v>
      </c>
    </row>
    <row r="4343" spans="19:22">
      <c r="S4343" t="str">
        <f>IF(ISNUMBER(SEARCH(ZAKL_DATA!$B$18,FU!$U4343)),U4343,"")</f>
        <v/>
      </c>
      <c r="T4343" t="str">
        <f t="array" ref="T4343">IFERROR(INDEX($S$3:$S$6255,SMALL(IF(ISNUMBER(SEARCH("",$S$3:$S$6255)),ROW($S$1:$S$6253),""),ROW(S4341))),"")</f>
        <v/>
      </c>
      <c r="U4343" t="s">
        <v>7518</v>
      </c>
      <c r="V4343">
        <v>577162</v>
      </c>
    </row>
    <row r="4344" spans="19:22">
      <c r="S4344" t="str">
        <f>IF(ISNUMBER(SEARCH(ZAKL_DATA!$B$18,FU!$U4344)),U4344,"")</f>
        <v/>
      </c>
      <c r="T4344" t="str">
        <f t="array" ref="T4344">IFERROR(INDEX($S$3:$S$6255,SMALL(IF(ISNUMBER(SEARCH("",$S$3:$S$6255)),ROW($S$1:$S$6253),""),ROW(S4342))),"")</f>
        <v/>
      </c>
      <c r="U4344" t="s">
        <v>7519</v>
      </c>
      <c r="V4344">
        <v>577171</v>
      </c>
    </row>
    <row r="4345" spans="19:22">
      <c r="S4345" t="str">
        <f>IF(ISNUMBER(SEARCH(ZAKL_DATA!$B$18,FU!$U4345)),U4345,"")</f>
        <v/>
      </c>
      <c r="T4345" t="str">
        <f t="array" ref="T4345">IFERROR(INDEX($S$3:$S$6255,SMALL(IF(ISNUMBER(SEARCH("",$S$3:$S$6255)),ROW($S$1:$S$6253),""),ROW(S4343))),"")</f>
        <v/>
      </c>
      <c r="U4345" t="s">
        <v>7520</v>
      </c>
      <c r="V4345">
        <v>577189</v>
      </c>
    </row>
    <row r="4346" spans="19:22">
      <c r="S4346" t="str">
        <f>IF(ISNUMBER(SEARCH(ZAKL_DATA!$B$18,FU!$U4346)),U4346,"")</f>
        <v/>
      </c>
      <c r="T4346" t="str">
        <f t="array" ref="T4346">IFERROR(INDEX($S$3:$S$6255,SMALL(IF(ISNUMBER(SEARCH("",$S$3:$S$6255)),ROW($S$1:$S$6253),""),ROW(S4344))),"")</f>
        <v/>
      </c>
      <c r="U4346" t="s">
        <v>7521</v>
      </c>
      <c r="V4346">
        <v>577197</v>
      </c>
    </row>
    <row r="4347" spans="19:22">
      <c r="S4347" t="str">
        <f>IF(ISNUMBER(SEARCH(ZAKL_DATA!$B$18,FU!$U4347)),U4347,"")</f>
        <v/>
      </c>
      <c r="T4347" t="str">
        <f t="array" ref="T4347">IFERROR(INDEX($S$3:$S$6255,SMALL(IF(ISNUMBER(SEARCH("",$S$3:$S$6255)),ROW($S$1:$S$6253),""),ROW(S4345))),"")</f>
        <v/>
      </c>
      <c r="U4347" t="s">
        <v>7522</v>
      </c>
      <c r="V4347">
        <v>577201</v>
      </c>
    </row>
    <row r="4348" spans="19:22">
      <c r="S4348" t="str">
        <f>IF(ISNUMBER(SEARCH(ZAKL_DATA!$B$18,FU!$U4348)),U4348,"")</f>
        <v/>
      </c>
      <c r="T4348" t="str">
        <f t="array" ref="T4348">IFERROR(INDEX($S$3:$S$6255,SMALL(IF(ISNUMBER(SEARCH("",$S$3:$S$6255)),ROW($S$1:$S$6253),""),ROW(S4346))),"")</f>
        <v/>
      </c>
      <c r="U4348" t="s">
        <v>7523</v>
      </c>
      <c r="V4348">
        <v>577219</v>
      </c>
    </row>
    <row r="4349" spans="19:22">
      <c r="S4349" t="str">
        <f>IF(ISNUMBER(SEARCH(ZAKL_DATA!$B$18,FU!$U4349)),U4349,"")</f>
        <v/>
      </c>
      <c r="T4349" t="str">
        <f t="array" ref="T4349">IFERROR(INDEX($S$3:$S$6255,SMALL(IF(ISNUMBER(SEARCH("",$S$3:$S$6255)),ROW($S$1:$S$6253),""),ROW(S4347))),"")</f>
        <v/>
      </c>
      <c r="U4349" t="s">
        <v>7523</v>
      </c>
      <c r="V4349">
        <v>577227</v>
      </c>
    </row>
    <row r="4350" spans="19:22">
      <c r="S4350" t="str">
        <f>IF(ISNUMBER(SEARCH(ZAKL_DATA!$B$18,FU!$U4350)),U4350,"")</f>
        <v/>
      </c>
      <c r="T4350" t="str">
        <f t="array" ref="T4350">IFERROR(INDEX($S$3:$S$6255,SMALL(IF(ISNUMBER(SEARCH("",$S$3:$S$6255)),ROW($S$1:$S$6253),""),ROW(S4348))),"")</f>
        <v/>
      </c>
      <c r="U4350" t="s">
        <v>7524</v>
      </c>
      <c r="V4350">
        <v>577235</v>
      </c>
    </row>
    <row r="4351" spans="19:22">
      <c r="S4351" t="str">
        <f>IF(ISNUMBER(SEARCH(ZAKL_DATA!$B$18,FU!$U4351)),U4351,"")</f>
        <v/>
      </c>
      <c r="T4351" t="str">
        <f t="array" ref="T4351">IFERROR(INDEX($S$3:$S$6255,SMALL(IF(ISNUMBER(SEARCH("",$S$3:$S$6255)),ROW($S$1:$S$6253),""),ROW(S4349))),"")</f>
        <v/>
      </c>
      <c r="U4351" t="s">
        <v>7525</v>
      </c>
      <c r="V4351">
        <v>577243</v>
      </c>
    </row>
    <row r="4352" spans="19:22">
      <c r="S4352" t="str">
        <f>IF(ISNUMBER(SEARCH(ZAKL_DATA!$B$18,FU!$U4352)),U4352,"")</f>
        <v/>
      </c>
      <c r="T4352" t="str">
        <f t="array" ref="T4352">IFERROR(INDEX($S$3:$S$6255,SMALL(IF(ISNUMBER(SEARCH("",$S$3:$S$6255)),ROW($S$1:$S$6253),""),ROW(S4350))),"")</f>
        <v/>
      </c>
      <c r="U4352" t="s">
        <v>7526</v>
      </c>
      <c r="V4352">
        <v>577294</v>
      </c>
    </row>
    <row r="4353" spans="19:22">
      <c r="S4353" t="str">
        <f>IF(ISNUMBER(SEARCH(ZAKL_DATA!$B$18,FU!$U4353)),U4353,"")</f>
        <v/>
      </c>
      <c r="T4353" t="str">
        <f t="array" ref="T4353">IFERROR(INDEX($S$3:$S$6255,SMALL(IF(ISNUMBER(SEARCH("",$S$3:$S$6255)),ROW($S$1:$S$6253),""),ROW(S4351))),"")</f>
        <v/>
      </c>
      <c r="U4353" t="s">
        <v>7527</v>
      </c>
      <c r="V4353">
        <v>577308</v>
      </c>
    </row>
    <row r="4354" spans="19:22">
      <c r="S4354" t="str">
        <f>IF(ISNUMBER(SEARCH(ZAKL_DATA!$B$18,FU!$U4354)),U4354,"")</f>
        <v/>
      </c>
      <c r="T4354" t="str">
        <f t="array" ref="T4354">IFERROR(INDEX($S$3:$S$6255,SMALL(IF(ISNUMBER(SEARCH("",$S$3:$S$6255)),ROW($S$1:$S$6253),""),ROW(S4352))),"")</f>
        <v/>
      </c>
      <c r="U4354" t="s">
        <v>7528</v>
      </c>
      <c r="V4354">
        <v>577316</v>
      </c>
    </row>
    <row r="4355" spans="19:22">
      <c r="S4355" t="str">
        <f>IF(ISNUMBER(SEARCH(ZAKL_DATA!$B$18,FU!$U4355)),U4355,"")</f>
        <v/>
      </c>
      <c r="T4355" t="str">
        <f t="array" ref="T4355">IFERROR(INDEX($S$3:$S$6255,SMALL(IF(ISNUMBER(SEARCH("",$S$3:$S$6255)),ROW($S$1:$S$6253),""),ROW(S4353))),"")</f>
        <v/>
      </c>
      <c r="U4355" t="s">
        <v>7528</v>
      </c>
      <c r="V4355">
        <v>577324</v>
      </c>
    </row>
    <row r="4356" spans="19:22">
      <c r="S4356" t="str">
        <f>IF(ISNUMBER(SEARCH(ZAKL_DATA!$B$18,FU!$U4356)),U4356,"")</f>
        <v/>
      </c>
      <c r="T4356" t="str">
        <f t="array" ref="T4356">IFERROR(INDEX($S$3:$S$6255,SMALL(IF(ISNUMBER(SEARCH("",$S$3:$S$6255)),ROW($S$1:$S$6253),""),ROW(S4354))),"")</f>
        <v/>
      </c>
      <c r="U4356" t="s">
        <v>7529</v>
      </c>
      <c r="V4356">
        <v>577332</v>
      </c>
    </row>
    <row r="4357" spans="19:22">
      <c r="S4357" t="str">
        <f>IF(ISNUMBER(SEARCH(ZAKL_DATA!$B$18,FU!$U4357)),U4357,"")</f>
        <v/>
      </c>
      <c r="T4357" t="str">
        <f t="array" ref="T4357">IFERROR(INDEX($S$3:$S$6255,SMALL(IF(ISNUMBER(SEARCH("",$S$3:$S$6255)),ROW($S$1:$S$6253),""),ROW(S4355))),"")</f>
        <v/>
      </c>
      <c r="U4357" t="s">
        <v>7529</v>
      </c>
      <c r="V4357">
        <v>577341</v>
      </c>
    </row>
    <row r="4358" spans="19:22">
      <c r="S4358" t="str">
        <f>IF(ISNUMBER(SEARCH(ZAKL_DATA!$B$18,FU!$U4358)),U4358,"")</f>
        <v/>
      </c>
      <c r="T4358" t="str">
        <f t="array" ref="T4358">IFERROR(INDEX($S$3:$S$6255,SMALL(IF(ISNUMBER(SEARCH("",$S$3:$S$6255)),ROW($S$1:$S$6253),""),ROW(S4356))),"")</f>
        <v/>
      </c>
      <c r="U4358" t="s">
        <v>7530</v>
      </c>
      <c r="V4358">
        <v>577359</v>
      </c>
    </row>
    <row r="4359" spans="19:22">
      <c r="S4359" t="str">
        <f>IF(ISNUMBER(SEARCH(ZAKL_DATA!$B$18,FU!$U4359)),U4359,"")</f>
        <v/>
      </c>
      <c r="T4359" t="str">
        <f t="array" ref="T4359">IFERROR(INDEX($S$3:$S$6255,SMALL(IF(ISNUMBER(SEARCH("",$S$3:$S$6255)),ROW($S$1:$S$6253),""),ROW(S4357))),"")</f>
        <v/>
      </c>
      <c r="U4359" t="s">
        <v>7531</v>
      </c>
      <c r="V4359">
        <v>577367</v>
      </c>
    </row>
    <row r="4360" spans="19:22">
      <c r="S4360" t="str">
        <f>IF(ISNUMBER(SEARCH(ZAKL_DATA!$B$18,FU!$U4360)),U4360,"")</f>
        <v/>
      </c>
      <c r="T4360" t="str">
        <f t="array" ref="T4360">IFERROR(INDEX($S$3:$S$6255,SMALL(IF(ISNUMBER(SEARCH("",$S$3:$S$6255)),ROW($S$1:$S$6253),""),ROW(S4358))),"")</f>
        <v/>
      </c>
      <c r="U4360" t="s">
        <v>7532</v>
      </c>
      <c r="V4360">
        <v>577375</v>
      </c>
    </row>
    <row r="4361" spans="19:22">
      <c r="S4361" t="str">
        <f>IF(ISNUMBER(SEARCH(ZAKL_DATA!$B$18,FU!$U4361)),U4361,"")</f>
        <v/>
      </c>
      <c r="T4361" t="str">
        <f t="array" ref="T4361">IFERROR(INDEX($S$3:$S$6255,SMALL(IF(ISNUMBER(SEARCH("",$S$3:$S$6255)),ROW($S$1:$S$6253),""),ROW(S4359))),"")</f>
        <v/>
      </c>
      <c r="U4361" t="s">
        <v>7533</v>
      </c>
      <c r="V4361">
        <v>577391</v>
      </c>
    </row>
    <row r="4362" spans="19:22">
      <c r="S4362" t="str">
        <f>IF(ISNUMBER(SEARCH(ZAKL_DATA!$B$18,FU!$U4362)),U4362,"")</f>
        <v/>
      </c>
      <c r="T4362" t="str">
        <f t="array" ref="T4362">IFERROR(INDEX($S$3:$S$6255,SMALL(IF(ISNUMBER(SEARCH("",$S$3:$S$6255)),ROW($S$1:$S$6253),""),ROW(S4360))),"")</f>
        <v/>
      </c>
      <c r="U4362" t="s">
        <v>7534</v>
      </c>
      <c r="V4362">
        <v>577405</v>
      </c>
    </row>
    <row r="4363" spans="19:22">
      <c r="S4363" t="str">
        <f>IF(ISNUMBER(SEARCH(ZAKL_DATA!$B$18,FU!$U4363)),U4363,"")</f>
        <v/>
      </c>
      <c r="T4363" t="str">
        <f t="array" ref="T4363">IFERROR(INDEX($S$3:$S$6255,SMALL(IF(ISNUMBER(SEARCH("",$S$3:$S$6255)),ROW($S$1:$S$6253),""),ROW(S4361))),"")</f>
        <v/>
      </c>
      <c r="U4363" t="s">
        <v>7535</v>
      </c>
      <c r="V4363">
        <v>577413</v>
      </c>
    </row>
    <row r="4364" spans="19:22">
      <c r="S4364" t="str">
        <f>IF(ISNUMBER(SEARCH(ZAKL_DATA!$B$18,FU!$U4364)),U4364,"")</f>
        <v/>
      </c>
      <c r="T4364" t="str">
        <f t="array" ref="T4364">IFERROR(INDEX($S$3:$S$6255,SMALL(IF(ISNUMBER(SEARCH("",$S$3:$S$6255)),ROW($S$1:$S$6253),""),ROW(S4362))),"")</f>
        <v/>
      </c>
      <c r="U4364" t="s">
        <v>7536</v>
      </c>
      <c r="V4364">
        <v>577421</v>
      </c>
    </row>
    <row r="4365" spans="19:22">
      <c r="S4365" t="str">
        <f>IF(ISNUMBER(SEARCH(ZAKL_DATA!$B$18,FU!$U4365)),U4365,"")</f>
        <v/>
      </c>
      <c r="T4365" t="str">
        <f t="array" ref="T4365">IFERROR(INDEX($S$3:$S$6255,SMALL(IF(ISNUMBER(SEARCH("",$S$3:$S$6255)),ROW($S$1:$S$6253),""),ROW(S4363))),"")</f>
        <v/>
      </c>
      <c r="U4365" t="s">
        <v>7537</v>
      </c>
      <c r="V4365">
        <v>577430</v>
      </c>
    </row>
    <row r="4366" spans="19:22">
      <c r="S4366" t="str">
        <f>IF(ISNUMBER(SEARCH(ZAKL_DATA!$B$18,FU!$U4366)),U4366,"")</f>
        <v/>
      </c>
      <c r="T4366" t="str">
        <f t="array" ref="T4366">IFERROR(INDEX($S$3:$S$6255,SMALL(IF(ISNUMBER(SEARCH("",$S$3:$S$6255)),ROW($S$1:$S$6253),""),ROW(S4364))),"")</f>
        <v/>
      </c>
      <c r="U4366" t="s">
        <v>7538</v>
      </c>
      <c r="V4366">
        <v>577448</v>
      </c>
    </row>
    <row r="4367" spans="19:22">
      <c r="S4367" t="str">
        <f>IF(ISNUMBER(SEARCH(ZAKL_DATA!$B$18,FU!$U4367)),U4367,"")</f>
        <v/>
      </c>
      <c r="T4367" t="str">
        <f t="array" ref="T4367">IFERROR(INDEX($S$3:$S$6255,SMALL(IF(ISNUMBER(SEARCH("",$S$3:$S$6255)),ROW($S$1:$S$6253),""),ROW(S4365))),"")</f>
        <v/>
      </c>
      <c r="U4367" t="s">
        <v>7539</v>
      </c>
      <c r="V4367">
        <v>577456</v>
      </c>
    </row>
    <row r="4368" spans="19:22">
      <c r="S4368" t="str">
        <f>IF(ISNUMBER(SEARCH(ZAKL_DATA!$B$18,FU!$U4368)),U4368,"")</f>
        <v/>
      </c>
      <c r="T4368" t="str">
        <f t="array" ref="T4368">IFERROR(INDEX($S$3:$S$6255,SMALL(IF(ISNUMBER(SEARCH("",$S$3:$S$6255)),ROW($S$1:$S$6253),""),ROW(S4366))),"")</f>
        <v/>
      </c>
      <c r="U4368" t="s">
        <v>7540</v>
      </c>
      <c r="V4368">
        <v>577464</v>
      </c>
    </row>
    <row r="4369" spans="19:22">
      <c r="S4369" t="str">
        <f>IF(ISNUMBER(SEARCH(ZAKL_DATA!$B$18,FU!$U4369)),U4369,"")</f>
        <v/>
      </c>
      <c r="T4369" t="str">
        <f t="array" ref="T4369">IFERROR(INDEX($S$3:$S$6255,SMALL(IF(ISNUMBER(SEARCH("",$S$3:$S$6255)),ROW($S$1:$S$6253),""),ROW(S4367))),"")</f>
        <v/>
      </c>
      <c r="U4369" t="s">
        <v>7541</v>
      </c>
      <c r="V4369">
        <v>577472</v>
      </c>
    </row>
    <row r="4370" spans="19:22">
      <c r="S4370" t="str">
        <f>IF(ISNUMBER(SEARCH(ZAKL_DATA!$B$18,FU!$U4370)),U4370,"")</f>
        <v/>
      </c>
      <c r="T4370" t="str">
        <f t="array" ref="T4370">IFERROR(INDEX($S$3:$S$6255,SMALL(IF(ISNUMBER(SEARCH("",$S$3:$S$6255)),ROW($S$1:$S$6253),""),ROW(S4368))),"")</f>
        <v/>
      </c>
      <c r="U4370" t="s">
        <v>7542</v>
      </c>
      <c r="V4370">
        <v>577481</v>
      </c>
    </row>
    <row r="4371" spans="19:22">
      <c r="S4371" t="str">
        <f>IF(ISNUMBER(SEARCH(ZAKL_DATA!$B$18,FU!$U4371)),U4371,"")</f>
        <v/>
      </c>
      <c r="T4371" t="str">
        <f t="array" ref="T4371">IFERROR(INDEX($S$3:$S$6255,SMALL(IF(ISNUMBER(SEARCH("",$S$3:$S$6255)),ROW($S$1:$S$6253),""),ROW(S4369))),"")</f>
        <v/>
      </c>
      <c r="U4371" t="s">
        <v>7543</v>
      </c>
      <c r="V4371">
        <v>577499</v>
      </c>
    </row>
    <row r="4372" spans="19:22">
      <c r="S4372" t="str">
        <f>IF(ISNUMBER(SEARCH(ZAKL_DATA!$B$18,FU!$U4372)),U4372,"")</f>
        <v/>
      </c>
      <c r="T4372" t="str">
        <f t="array" ref="T4372">IFERROR(INDEX($S$3:$S$6255,SMALL(IF(ISNUMBER(SEARCH("",$S$3:$S$6255)),ROW($S$1:$S$6253),""),ROW(S4370))),"")</f>
        <v/>
      </c>
      <c r="U4372" t="s">
        <v>7543</v>
      </c>
      <c r="V4372">
        <v>577529</v>
      </c>
    </row>
    <row r="4373" spans="19:22">
      <c r="S4373" t="str">
        <f>IF(ISNUMBER(SEARCH(ZAKL_DATA!$B$18,FU!$U4373)),U4373,"")</f>
        <v/>
      </c>
      <c r="T4373" t="str">
        <f t="array" ref="T4373">IFERROR(INDEX($S$3:$S$6255,SMALL(IF(ISNUMBER(SEARCH("",$S$3:$S$6255)),ROW($S$1:$S$6253),""),ROW(S4371))),"")</f>
        <v/>
      </c>
      <c r="U4373" t="s">
        <v>7544</v>
      </c>
      <c r="V4373">
        <v>577545</v>
      </c>
    </row>
    <row r="4374" spans="19:22">
      <c r="S4374" t="str">
        <f>IF(ISNUMBER(SEARCH(ZAKL_DATA!$B$18,FU!$U4374)),U4374,"")</f>
        <v/>
      </c>
      <c r="T4374" t="str">
        <f t="array" ref="T4374">IFERROR(INDEX($S$3:$S$6255,SMALL(IF(ISNUMBER(SEARCH("",$S$3:$S$6255)),ROW($S$1:$S$6253),""),ROW(S4372))),"")</f>
        <v/>
      </c>
      <c r="U4374" t="s">
        <v>7545</v>
      </c>
      <c r="V4374">
        <v>577553</v>
      </c>
    </row>
    <row r="4375" spans="19:22">
      <c r="S4375" t="str">
        <f>IF(ISNUMBER(SEARCH(ZAKL_DATA!$B$18,FU!$U4375)),U4375,"")</f>
        <v/>
      </c>
      <c r="T4375" t="str">
        <f t="array" ref="T4375">IFERROR(INDEX($S$3:$S$6255,SMALL(IF(ISNUMBER(SEARCH("",$S$3:$S$6255)),ROW($S$1:$S$6253),""),ROW(S4373))),"")</f>
        <v/>
      </c>
      <c r="U4375" t="s">
        <v>7545</v>
      </c>
      <c r="V4375">
        <v>577561</v>
      </c>
    </row>
    <row r="4376" spans="19:22">
      <c r="S4376" t="str">
        <f>IF(ISNUMBER(SEARCH(ZAKL_DATA!$B$18,FU!$U4376)),U4376,"")</f>
        <v/>
      </c>
      <c r="T4376" t="str">
        <f t="array" ref="T4376">IFERROR(INDEX($S$3:$S$6255,SMALL(IF(ISNUMBER(SEARCH("",$S$3:$S$6255)),ROW($S$1:$S$6253),""),ROW(S4374))),"")</f>
        <v/>
      </c>
      <c r="U4376" t="s">
        <v>7546</v>
      </c>
      <c r="V4376">
        <v>577570</v>
      </c>
    </row>
    <row r="4377" spans="19:22">
      <c r="S4377" t="str">
        <f>IF(ISNUMBER(SEARCH(ZAKL_DATA!$B$18,FU!$U4377)),U4377,"")</f>
        <v/>
      </c>
      <c r="T4377" t="str">
        <f t="array" ref="T4377">IFERROR(INDEX($S$3:$S$6255,SMALL(IF(ISNUMBER(SEARCH("",$S$3:$S$6255)),ROW($S$1:$S$6253),""),ROW(S4375))),"")</f>
        <v/>
      </c>
      <c r="U4377" t="s">
        <v>7547</v>
      </c>
      <c r="V4377">
        <v>577596</v>
      </c>
    </row>
    <row r="4378" spans="19:22">
      <c r="S4378" t="str">
        <f>IF(ISNUMBER(SEARCH(ZAKL_DATA!$B$18,FU!$U4378)),U4378,"")</f>
        <v/>
      </c>
      <c r="T4378" t="str">
        <f t="array" ref="T4378">IFERROR(INDEX($S$3:$S$6255,SMALL(IF(ISNUMBER(SEARCH("",$S$3:$S$6255)),ROW($S$1:$S$6253),""),ROW(S4376))),"")</f>
        <v/>
      </c>
      <c r="U4378" t="s">
        <v>7548</v>
      </c>
      <c r="V4378">
        <v>577600</v>
      </c>
    </row>
    <row r="4379" spans="19:22">
      <c r="S4379" t="str">
        <f>IF(ISNUMBER(SEARCH(ZAKL_DATA!$B$18,FU!$U4379)),U4379,"")</f>
        <v/>
      </c>
      <c r="T4379" t="str">
        <f t="array" ref="T4379">IFERROR(INDEX($S$3:$S$6255,SMALL(IF(ISNUMBER(SEARCH("",$S$3:$S$6255)),ROW($S$1:$S$6253),""),ROW(S4377))),"")</f>
        <v/>
      </c>
      <c r="U4379" t="s">
        <v>7549</v>
      </c>
      <c r="V4379">
        <v>577626</v>
      </c>
    </row>
    <row r="4380" spans="19:22">
      <c r="S4380" t="str">
        <f>IF(ISNUMBER(SEARCH(ZAKL_DATA!$B$18,FU!$U4380)),U4380,"")</f>
        <v/>
      </c>
      <c r="T4380" t="str">
        <f t="array" ref="T4380">IFERROR(INDEX($S$3:$S$6255,SMALL(IF(ISNUMBER(SEARCH("",$S$3:$S$6255)),ROW($S$1:$S$6253),""),ROW(S4378))),"")</f>
        <v/>
      </c>
      <c r="U4380" t="s">
        <v>7550</v>
      </c>
      <c r="V4380">
        <v>577642</v>
      </c>
    </row>
    <row r="4381" spans="19:22">
      <c r="S4381" t="str">
        <f>IF(ISNUMBER(SEARCH(ZAKL_DATA!$B$18,FU!$U4381)),U4381,"")</f>
        <v/>
      </c>
      <c r="T4381" t="str">
        <f t="array" ref="T4381">IFERROR(INDEX($S$3:$S$6255,SMALL(IF(ISNUMBER(SEARCH("",$S$3:$S$6255)),ROW($S$1:$S$6253),""),ROW(S4379))),"")</f>
        <v/>
      </c>
      <c r="U4381" t="s">
        <v>7550</v>
      </c>
      <c r="V4381">
        <v>577651</v>
      </c>
    </row>
    <row r="4382" spans="19:22">
      <c r="S4382" t="str">
        <f>IF(ISNUMBER(SEARCH(ZAKL_DATA!$B$18,FU!$U4382)),U4382,"")</f>
        <v/>
      </c>
      <c r="T4382" t="str">
        <f t="array" ref="T4382">IFERROR(INDEX($S$3:$S$6255,SMALL(IF(ISNUMBER(SEARCH("",$S$3:$S$6255)),ROW($S$1:$S$6253),""),ROW(S4380))),"")</f>
        <v/>
      </c>
      <c r="U4382" t="s">
        <v>7551</v>
      </c>
      <c r="V4382">
        <v>577669</v>
      </c>
    </row>
    <row r="4383" spans="19:22">
      <c r="S4383" t="str">
        <f>IF(ISNUMBER(SEARCH(ZAKL_DATA!$B$18,FU!$U4383)),U4383,"")</f>
        <v/>
      </c>
      <c r="T4383" t="str">
        <f t="array" ref="T4383">IFERROR(INDEX($S$3:$S$6255,SMALL(IF(ISNUMBER(SEARCH("",$S$3:$S$6255)),ROW($S$1:$S$6253),""),ROW(S4381))),"")</f>
        <v/>
      </c>
      <c r="U4383" t="s">
        <v>7552</v>
      </c>
      <c r="V4383">
        <v>577677</v>
      </c>
    </row>
    <row r="4384" spans="19:22">
      <c r="S4384" t="str">
        <f>IF(ISNUMBER(SEARCH(ZAKL_DATA!$B$18,FU!$U4384)),U4384,"")</f>
        <v/>
      </c>
      <c r="T4384" t="str">
        <f t="array" ref="T4384">IFERROR(INDEX($S$3:$S$6255,SMALL(IF(ISNUMBER(SEARCH("",$S$3:$S$6255)),ROW($S$1:$S$6253),""),ROW(S4382))),"")</f>
        <v/>
      </c>
      <c r="U4384" t="s">
        <v>7553</v>
      </c>
      <c r="V4384">
        <v>577685</v>
      </c>
    </row>
    <row r="4385" spans="19:22">
      <c r="S4385" t="str">
        <f>IF(ISNUMBER(SEARCH(ZAKL_DATA!$B$18,FU!$U4385)),U4385,"")</f>
        <v/>
      </c>
      <c r="T4385" t="str">
        <f t="array" ref="T4385">IFERROR(INDEX($S$3:$S$6255,SMALL(IF(ISNUMBER(SEARCH("",$S$3:$S$6255)),ROW($S$1:$S$6253),""),ROW(S4383))),"")</f>
        <v/>
      </c>
      <c r="U4385" t="s">
        <v>7554</v>
      </c>
      <c r="V4385">
        <v>577693</v>
      </c>
    </row>
    <row r="4386" spans="19:22">
      <c r="S4386" t="str">
        <f>IF(ISNUMBER(SEARCH(ZAKL_DATA!$B$18,FU!$U4386)),U4386,"")</f>
        <v/>
      </c>
      <c r="T4386" t="str">
        <f t="array" ref="T4386">IFERROR(INDEX($S$3:$S$6255,SMALL(IF(ISNUMBER(SEARCH("",$S$3:$S$6255)),ROW($S$1:$S$6253),""),ROW(S4384))),"")</f>
        <v/>
      </c>
      <c r="U4386" t="s">
        <v>7555</v>
      </c>
      <c r="V4386">
        <v>577707</v>
      </c>
    </row>
    <row r="4387" spans="19:22">
      <c r="S4387" t="str">
        <f>IF(ISNUMBER(SEARCH(ZAKL_DATA!$B$18,FU!$U4387)),U4387,"")</f>
        <v/>
      </c>
      <c r="T4387" t="str">
        <f t="array" ref="T4387">IFERROR(INDEX($S$3:$S$6255,SMALL(IF(ISNUMBER(SEARCH("",$S$3:$S$6255)),ROW($S$1:$S$6253),""),ROW(S4385))),"")</f>
        <v/>
      </c>
      <c r="U4387" t="s">
        <v>7556</v>
      </c>
      <c r="V4387">
        <v>577723</v>
      </c>
    </row>
    <row r="4388" spans="19:22">
      <c r="S4388" t="str">
        <f>IF(ISNUMBER(SEARCH(ZAKL_DATA!$B$18,FU!$U4388)),U4388,"")</f>
        <v/>
      </c>
      <c r="T4388" t="str">
        <f t="array" ref="T4388">IFERROR(INDEX($S$3:$S$6255,SMALL(IF(ISNUMBER(SEARCH("",$S$3:$S$6255)),ROW($S$1:$S$6253),""),ROW(S4386))),"")</f>
        <v/>
      </c>
      <c r="U4388" t="s">
        <v>7557</v>
      </c>
      <c r="V4388">
        <v>577731</v>
      </c>
    </row>
    <row r="4389" spans="19:22">
      <c r="S4389" t="str">
        <f>IF(ISNUMBER(SEARCH(ZAKL_DATA!$B$18,FU!$U4389)),U4389,"")</f>
        <v/>
      </c>
      <c r="T4389" t="str">
        <f t="array" ref="T4389">IFERROR(INDEX($S$3:$S$6255,SMALL(IF(ISNUMBER(SEARCH("",$S$3:$S$6255)),ROW($S$1:$S$6253),""),ROW(S4387))),"")</f>
        <v/>
      </c>
      <c r="U4389" t="s">
        <v>7558</v>
      </c>
      <c r="V4389">
        <v>577774</v>
      </c>
    </row>
    <row r="4390" spans="19:22">
      <c r="S4390" t="str">
        <f>IF(ISNUMBER(SEARCH(ZAKL_DATA!$B$18,FU!$U4390)),U4390,"")</f>
        <v/>
      </c>
      <c r="T4390" t="str">
        <f t="array" ref="T4390">IFERROR(INDEX($S$3:$S$6255,SMALL(IF(ISNUMBER(SEARCH("",$S$3:$S$6255)),ROW($S$1:$S$6253),""),ROW(S4388))),"")</f>
        <v/>
      </c>
      <c r="U4390" t="s">
        <v>7559</v>
      </c>
      <c r="V4390">
        <v>577812</v>
      </c>
    </row>
    <row r="4391" spans="19:22">
      <c r="S4391" t="str">
        <f>IF(ISNUMBER(SEARCH(ZAKL_DATA!$B$18,FU!$U4391)),U4391,"")</f>
        <v/>
      </c>
      <c r="T4391" t="str">
        <f t="array" ref="T4391">IFERROR(INDEX($S$3:$S$6255,SMALL(IF(ISNUMBER(SEARCH("",$S$3:$S$6255)),ROW($S$1:$S$6253),""),ROW(S4389))),"")</f>
        <v/>
      </c>
      <c r="U4391" t="s">
        <v>7560</v>
      </c>
      <c r="V4391">
        <v>577821</v>
      </c>
    </row>
    <row r="4392" spans="19:22">
      <c r="S4392" t="str">
        <f>IF(ISNUMBER(SEARCH(ZAKL_DATA!$B$18,FU!$U4392)),U4392,"")</f>
        <v/>
      </c>
      <c r="T4392" t="str">
        <f t="array" ref="T4392">IFERROR(INDEX($S$3:$S$6255,SMALL(IF(ISNUMBER(SEARCH("",$S$3:$S$6255)),ROW($S$1:$S$6253),""),ROW(S4390))),"")</f>
        <v/>
      </c>
      <c r="U4392" t="s">
        <v>7561</v>
      </c>
      <c r="V4392">
        <v>577839</v>
      </c>
    </row>
    <row r="4393" spans="19:22">
      <c r="S4393" t="str">
        <f>IF(ISNUMBER(SEARCH(ZAKL_DATA!$B$18,FU!$U4393)),U4393,"")</f>
        <v/>
      </c>
      <c r="T4393" t="str">
        <f t="array" ref="T4393">IFERROR(INDEX($S$3:$S$6255,SMALL(IF(ISNUMBER(SEARCH("",$S$3:$S$6255)),ROW($S$1:$S$6253),""),ROW(S4391))),"")</f>
        <v/>
      </c>
      <c r="U4393" t="s">
        <v>7562</v>
      </c>
      <c r="V4393">
        <v>577863</v>
      </c>
    </row>
    <row r="4394" spans="19:22">
      <c r="S4394" t="str">
        <f>IF(ISNUMBER(SEARCH(ZAKL_DATA!$B$18,FU!$U4394)),U4394,"")</f>
        <v/>
      </c>
      <c r="T4394" t="str">
        <f t="array" ref="T4394">IFERROR(INDEX($S$3:$S$6255,SMALL(IF(ISNUMBER(SEARCH("",$S$3:$S$6255)),ROW($S$1:$S$6253),""),ROW(S4392))),"")</f>
        <v/>
      </c>
      <c r="U4394" t="s">
        <v>7563</v>
      </c>
      <c r="V4394">
        <v>577871</v>
      </c>
    </row>
    <row r="4395" spans="19:22">
      <c r="S4395" t="str">
        <f>IF(ISNUMBER(SEARCH(ZAKL_DATA!$B$18,FU!$U4395)),U4395,"")</f>
        <v/>
      </c>
      <c r="T4395" t="str">
        <f t="array" ref="T4395">IFERROR(INDEX($S$3:$S$6255,SMALL(IF(ISNUMBER(SEARCH("",$S$3:$S$6255)),ROW($S$1:$S$6253),""),ROW(S4393))),"")</f>
        <v/>
      </c>
      <c r="U4395" t="s">
        <v>7564</v>
      </c>
      <c r="V4395">
        <v>577898</v>
      </c>
    </row>
    <row r="4396" spans="19:22">
      <c r="S4396" t="str">
        <f>IF(ISNUMBER(SEARCH(ZAKL_DATA!$B$18,FU!$U4396)),U4396,"")</f>
        <v/>
      </c>
      <c r="T4396" t="str">
        <f t="array" ref="T4396">IFERROR(INDEX($S$3:$S$6255,SMALL(IF(ISNUMBER(SEARCH("",$S$3:$S$6255)),ROW($S$1:$S$6253),""),ROW(S4394))),"")</f>
        <v/>
      </c>
      <c r="U4396" t="s">
        <v>7565</v>
      </c>
      <c r="V4396">
        <v>577910</v>
      </c>
    </row>
    <row r="4397" spans="19:22">
      <c r="S4397" t="str">
        <f>IF(ISNUMBER(SEARCH(ZAKL_DATA!$B$18,FU!$U4397)),U4397,"")</f>
        <v/>
      </c>
      <c r="T4397" t="str">
        <f t="array" ref="T4397">IFERROR(INDEX($S$3:$S$6255,SMALL(IF(ISNUMBER(SEARCH("",$S$3:$S$6255)),ROW($S$1:$S$6253),""),ROW(S4395))),"")</f>
        <v/>
      </c>
      <c r="U4397" t="s">
        <v>7566</v>
      </c>
      <c r="V4397">
        <v>577928</v>
      </c>
    </row>
    <row r="4398" spans="19:22">
      <c r="S4398" t="str">
        <f>IF(ISNUMBER(SEARCH(ZAKL_DATA!$B$18,FU!$U4398)),U4398,"")</f>
        <v/>
      </c>
      <c r="T4398" t="str">
        <f t="array" ref="T4398">IFERROR(INDEX($S$3:$S$6255,SMALL(IF(ISNUMBER(SEARCH("",$S$3:$S$6255)),ROW($S$1:$S$6253),""),ROW(S4396))),"")</f>
        <v/>
      </c>
      <c r="U4398" t="s">
        <v>7567</v>
      </c>
      <c r="V4398">
        <v>577936</v>
      </c>
    </row>
    <row r="4399" spans="19:22">
      <c r="S4399" t="str">
        <f>IF(ISNUMBER(SEARCH(ZAKL_DATA!$B$18,FU!$U4399)),U4399,"")</f>
        <v/>
      </c>
      <c r="T4399" t="str">
        <f t="array" ref="T4399">IFERROR(INDEX($S$3:$S$6255,SMALL(IF(ISNUMBER(SEARCH("",$S$3:$S$6255)),ROW($S$1:$S$6253),""),ROW(S4397))),"")</f>
        <v/>
      </c>
      <c r="U4399" t="s">
        <v>7568</v>
      </c>
      <c r="V4399">
        <v>577944</v>
      </c>
    </row>
    <row r="4400" spans="19:22">
      <c r="S4400" t="str">
        <f>IF(ISNUMBER(SEARCH(ZAKL_DATA!$B$18,FU!$U4400)),U4400,"")</f>
        <v/>
      </c>
      <c r="T4400" t="str">
        <f t="array" ref="T4400">IFERROR(INDEX($S$3:$S$6255,SMALL(IF(ISNUMBER(SEARCH("",$S$3:$S$6255)),ROW($S$1:$S$6253),""),ROW(S4398))),"")</f>
        <v/>
      </c>
      <c r="U4400" t="s">
        <v>7569</v>
      </c>
      <c r="V4400">
        <v>577961</v>
      </c>
    </row>
    <row r="4401" spans="19:22">
      <c r="S4401" t="str">
        <f>IF(ISNUMBER(SEARCH(ZAKL_DATA!$B$18,FU!$U4401)),U4401,"")</f>
        <v/>
      </c>
      <c r="T4401" t="str">
        <f t="array" ref="T4401">IFERROR(INDEX($S$3:$S$6255,SMALL(IF(ISNUMBER(SEARCH("",$S$3:$S$6255)),ROW($S$1:$S$6253),""),ROW(S4399))),"")</f>
        <v/>
      </c>
      <c r="U4401" t="s">
        <v>7569</v>
      </c>
      <c r="V4401">
        <v>577979</v>
      </c>
    </row>
    <row r="4402" spans="19:22">
      <c r="S4402" t="str">
        <f>IF(ISNUMBER(SEARCH(ZAKL_DATA!$B$18,FU!$U4402)),U4402,"")</f>
        <v/>
      </c>
      <c r="T4402" t="str">
        <f t="array" ref="T4402">IFERROR(INDEX($S$3:$S$6255,SMALL(IF(ISNUMBER(SEARCH("",$S$3:$S$6255)),ROW($S$1:$S$6253),""),ROW(S4400))),"")</f>
        <v/>
      </c>
      <c r="U4402" t="s">
        <v>7570</v>
      </c>
      <c r="V4402">
        <v>577987</v>
      </c>
    </row>
    <row r="4403" spans="19:22">
      <c r="S4403" t="str">
        <f>IF(ISNUMBER(SEARCH(ZAKL_DATA!$B$18,FU!$U4403)),U4403,"")</f>
        <v/>
      </c>
      <c r="T4403" t="str">
        <f t="array" ref="T4403">IFERROR(INDEX($S$3:$S$6255,SMALL(IF(ISNUMBER(SEARCH("",$S$3:$S$6255)),ROW($S$1:$S$6253),""),ROW(S4401))),"")</f>
        <v/>
      </c>
      <c r="U4403" t="s">
        <v>7570</v>
      </c>
      <c r="V4403">
        <v>577995</v>
      </c>
    </row>
    <row r="4404" spans="19:22">
      <c r="S4404" t="str">
        <f>IF(ISNUMBER(SEARCH(ZAKL_DATA!$B$18,FU!$U4404)),U4404,"")</f>
        <v/>
      </c>
      <c r="T4404" t="str">
        <f t="array" ref="T4404">IFERROR(INDEX($S$3:$S$6255,SMALL(IF(ISNUMBER(SEARCH("",$S$3:$S$6255)),ROW($S$1:$S$6253),""),ROW(S4402))),"")</f>
        <v/>
      </c>
      <c r="U4404" t="s">
        <v>7571</v>
      </c>
      <c r="V4404">
        <v>578002</v>
      </c>
    </row>
    <row r="4405" spans="19:22">
      <c r="S4405" t="str">
        <f>IF(ISNUMBER(SEARCH(ZAKL_DATA!$B$18,FU!$U4405)),U4405,"")</f>
        <v/>
      </c>
      <c r="T4405" t="str">
        <f t="array" ref="T4405">IFERROR(INDEX($S$3:$S$6255,SMALL(IF(ISNUMBER(SEARCH("",$S$3:$S$6255)),ROW($S$1:$S$6253),""),ROW(S4403))),"")</f>
        <v/>
      </c>
      <c r="U4405" t="s">
        <v>7571</v>
      </c>
      <c r="V4405">
        <v>578011</v>
      </c>
    </row>
    <row r="4406" spans="19:22">
      <c r="S4406" t="str">
        <f>IF(ISNUMBER(SEARCH(ZAKL_DATA!$B$18,FU!$U4406)),U4406,"")</f>
        <v/>
      </c>
      <c r="T4406" t="str">
        <f t="array" ref="T4406">IFERROR(INDEX($S$3:$S$6255,SMALL(IF(ISNUMBER(SEARCH("",$S$3:$S$6255)),ROW($S$1:$S$6253),""),ROW(S4404))),"")</f>
        <v/>
      </c>
      <c r="U4406" t="s">
        <v>7572</v>
      </c>
      <c r="V4406">
        <v>578029</v>
      </c>
    </row>
    <row r="4407" spans="19:22">
      <c r="S4407" t="str">
        <f>IF(ISNUMBER(SEARCH(ZAKL_DATA!$B$18,FU!$U4407)),U4407,"")</f>
        <v/>
      </c>
      <c r="T4407" t="str">
        <f t="array" ref="T4407">IFERROR(INDEX($S$3:$S$6255,SMALL(IF(ISNUMBER(SEARCH("",$S$3:$S$6255)),ROW($S$1:$S$6253),""),ROW(S4405))),"")</f>
        <v/>
      </c>
      <c r="U4407" t="s">
        <v>7573</v>
      </c>
      <c r="V4407">
        <v>578037</v>
      </c>
    </row>
    <row r="4408" spans="19:22">
      <c r="S4408" t="str">
        <f>IF(ISNUMBER(SEARCH(ZAKL_DATA!$B$18,FU!$U4408)),U4408,"")</f>
        <v/>
      </c>
      <c r="T4408" t="str">
        <f t="array" ref="T4408">IFERROR(INDEX($S$3:$S$6255,SMALL(IF(ISNUMBER(SEARCH("",$S$3:$S$6255)),ROW($S$1:$S$6253),""),ROW(S4406))),"")</f>
        <v/>
      </c>
      <c r="U4408" t="s">
        <v>7574</v>
      </c>
      <c r="V4408">
        <v>578045</v>
      </c>
    </row>
    <row r="4409" spans="19:22">
      <c r="S4409" t="str">
        <f>IF(ISNUMBER(SEARCH(ZAKL_DATA!$B$18,FU!$U4409)),U4409,"")</f>
        <v/>
      </c>
      <c r="T4409" t="str">
        <f t="array" ref="T4409">IFERROR(INDEX($S$3:$S$6255,SMALL(IF(ISNUMBER(SEARCH("",$S$3:$S$6255)),ROW($S$1:$S$6253),""),ROW(S4407))),"")</f>
        <v/>
      </c>
      <c r="U4409" t="s">
        <v>7575</v>
      </c>
      <c r="V4409">
        <v>578053</v>
      </c>
    </row>
    <row r="4410" spans="19:22">
      <c r="S4410" t="str">
        <f>IF(ISNUMBER(SEARCH(ZAKL_DATA!$B$18,FU!$U4410)),U4410,"")</f>
        <v/>
      </c>
      <c r="T4410" t="str">
        <f t="array" ref="T4410">IFERROR(INDEX($S$3:$S$6255,SMALL(IF(ISNUMBER(SEARCH("",$S$3:$S$6255)),ROW($S$1:$S$6253),""),ROW(S4408))),"")</f>
        <v/>
      </c>
      <c r="U4410" t="s">
        <v>7576</v>
      </c>
      <c r="V4410">
        <v>578061</v>
      </c>
    </row>
    <row r="4411" spans="19:22">
      <c r="S4411" t="str">
        <f>IF(ISNUMBER(SEARCH(ZAKL_DATA!$B$18,FU!$U4411)),U4411,"")</f>
        <v/>
      </c>
      <c r="T4411" t="str">
        <f t="array" ref="T4411">IFERROR(INDEX($S$3:$S$6255,SMALL(IF(ISNUMBER(SEARCH("",$S$3:$S$6255)),ROW($S$1:$S$6253),""),ROW(S4409))),"")</f>
        <v/>
      </c>
      <c r="U4411" t="s">
        <v>7577</v>
      </c>
      <c r="V4411">
        <v>578070</v>
      </c>
    </row>
    <row r="4412" spans="19:22">
      <c r="S4412" t="str">
        <f>IF(ISNUMBER(SEARCH(ZAKL_DATA!$B$18,FU!$U4412)),U4412,"")</f>
        <v/>
      </c>
      <c r="T4412" t="str">
        <f t="array" ref="T4412">IFERROR(INDEX($S$3:$S$6255,SMALL(IF(ISNUMBER(SEARCH("",$S$3:$S$6255)),ROW($S$1:$S$6253),""),ROW(S4410))),"")</f>
        <v/>
      </c>
      <c r="U4412" t="s">
        <v>7578</v>
      </c>
      <c r="V4412">
        <v>578088</v>
      </c>
    </row>
    <row r="4413" spans="19:22">
      <c r="S4413" t="str">
        <f>IF(ISNUMBER(SEARCH(ZAKL_DATA!$B$18,FU!$U4413)),U4413,"")</f>
        <v/>
      </c>
      <c r="T4413" t="str">
        <f t="array" ref="T4413">IFERROR(INDEX($S$3:$S$6255,SMALL(IF(ISNUMBER(SEARCH("",$S$3:$S$6255)),ROW($S$1:$S$6253),""),ROW(S4411))),"")</f>
        <v/>
      </c>
      <c r="U4413" t="s">
        <v>7579</v>
      </c>
      <c r="V4413">
        <v>578096</v>
      </c>
    </row>
    <row r="4414" spans="19:22">
      <c r="S4414" t="str">
        <f>IF(ISNUMBER(SEARCH(ZAKL_DATA!$B$18,FU!$U4414)),U4414,"")</f>
        <v/>
      </c>
      <c r="T4414" t="str">
        <f t="array" ref="T4414">IFERROR(INDEX($S$3:$S$6255,SMALL(IF(ISNUMBER(SEARCH("",$S$3:$S$6255)),ROW($S$1:$S$6253),""),ROW(S4412))),"")</f>
        <v/>
      </c>
      <c r="U4414" t="s">
        <v>7580</v>
      </c>
      <c r="V4414">
        <v>578100</v>
      </c>
    </row>
    <row r="4415" spans="19:22">
      <c r="S4415" t="str">
        <f>IF(ISNUMBER(SEARCH(ZAKL_DATA!$B$18,FU!$U4415)),U4415,"")</f>
        <v/>
      </c>
      <c r="T4415" t="str">
        <f t="array" ref="T4415">IFERROR(INDEX($S$3:$S$6255,SMALL(IF(ISNUMBER(SEARCH("",$S$3:$S$6255)),ROW($S$1:$S$6253),""),ROW(S4413))),"")</f>
        <v/>
      </c>
      <c r="U4415" t="s">
        <v>7581</v>
      </c>
      <c r="V4415">
        <v>578118</v>
      </c>
    </row>
    <row r="4416" spans="19:22">
      <c r="S4416" t="str">
        <f>IF(ISNUMBER(SEARCH(ZAKL_DATA!$B$18,FU!$U4416)),U4416,"")</f>
        <v/>
      </c>
      <c r="T4416" t="str">
        <f t="array" ref="T4416">IFERROR(INDEX($S$3:$S$6255,SMALL(IF(ISNUMBER(SEARCH("",$S$3:$S$6255)),ROW($S$1:$S$6253),""),ROW(S4414))),"")</f>
        <v/>
      </c>
      <c r="U4416" t="s">
        <v>7582</v>
      </c>
      <c r="V4416">
        <v>578126</v>
      </c>
    </row>
    <row r="4417" spans="19:22">
      <c r="S4417" t="str">
        <f>IF(ISNUMBER(SEARCH(ZAKL_DATA!$B$18,FU!$U4417)),U4417,"")</f>
        <v/>
      </c>
      <c r="T4417" t="str">
        <f t="array" ref="T4417">IFERROR(INDEX($S$3:$S$6255,SMALL(IF(ISNUMBER(SEARCH("",$S$3:$S$6255)),ROW($S$1:$S$6253),""),ROW(S4415))),"")</f>
        <v/>
      </c>
      <c r="U4417" t="s">
        <v>7583</v>
      </c>
      <c r="V4417">
        <v>578134</v>
      </c>
    </row>
    <row r="4418" spans="19:22">
      <c r="S4418" t="str">
        <f>IF(ISNUMBER(SEARCH(ZAKL_DATA!$B$18,FU!$U4418)),U4418,"")</f>
        <v/>
      </c>
      <c r="T4418" t="str">
        <f t="array" ref="T4418">IFERROR(INDEX($S$3:$S$6255,SMALL(IF(ISNUMBER(SEARCH("",$S$3:$S$6255)),ROW($S$1:$S$6253),""),ROW(S4416))),"")</f>
        <v/>
      </c>
      <c r="U4418" t="s">
        <v>7584</v>
      </c>
      <c r="V4418">
        <v>578142</v>
      </c>
    </row>
    <row r="4419" spans="19:22">
      <c r="S4419" t="str">
        <f>IF(ISNUMBER(SEARCH(ZAKL_DATA!$B$18,FU!$U4419)),U4419,"")</f>
        <v/>
      </c>
      <c r="T4419" t="str">
        <f t="array" ref="T4419">IFERROR(INDEX($S$3:$S$6255,SMALL(IF(ISNUMBER(SEARCH("",$S$3:$S$6255)),ROW($S$1:$S$6253),""),ROW(S4417))),"")</f>
        <v/>
      </c>
      <c r="U4419" t="s">
        <v>7585</v>
      </c>
      <c r="V4419">
        <v>578151</v>
      </c>
    </row>
    <row r="4420" spans="19:22">
      <c r="S4420" t="str">
        <f>IF(ISNUMBER(SEARCH(ZAKL_DATA!$B$18,FU!$U4420)),U4420,"")</f>
        <v/>
      </c>
      <c r="T4420" t="str">
        <f t="array" ref="T4420">IFERROR(INDEX($S$3:$S$6255,SMALL(IF(ISNUMBER(SEARCH("",$S$3:$S$6255)),ROW($S$1:$S$6253),""),ROW(S4418))),"")</f>
        <v/>
      </c>
      <c r="U4420" t="s">
        <v>7586</v>
      </c>
      <c r="V4420">
        <v>578169</v>
      </c>
    </row>
    <row r="4421" spans="19:22">
      <c r="S4421" t="str">
        <f>IF(ISNUMBER(SEARCH(ZAKL_DATA!$B$18,FU!$U4421)),U4421,"")</f>
        <v/>
      </c>
      <c r="T4421" t="str">
        <f t="array" ref="T4421">IFERROR(INDEX($S$3:$S$6255,SMALL(IF(ISNUMBER(SEARCH("",$S$3:$S$6255)),ROW($S$1:$S$6253),""),ROW(S4419))),"")</f>
        <v/>
      </c>
      <c r="U4421" t="s">
        <v>7587</v>
      </c>
      <c r="V4421">
        <v>578177</v>
      </c>
    </row>
    <row r="4422" spans="19:22">
      <c r="S4422" t="str">
        <f>IF(ISNUMBER(SEARCH(ZAKL_DATA!$B$18,FU!$U4422)),U4422,"")</f>
        <v/>
      </c>
      <c r="T4422" t="str">
        <f t="array" ref="T4422">IFERROR(INDEX($S$3:$S$6255,SMALL(IF(ISNUMBER(SEARCH("",$S$3:$S$6255)),ROW($S$1:$S$6253),""),ROW(S4420))),"")</f>
        <v/>
      </c>
      <c r="U4422" t="s">
        <v>7587</v>
      </c>
      <c r="V4422">
        <v>578185</v>
      </c>
    </row>
    <row r="4423" spans="19:22">
      <c r="S4423" t="str">
        <f>IF(ISNUMBER(SEARCH(ZAKL_DATA!$B$18,FU!$U4423)),U4423,"")</f>
        <v/>
      </c>
      <c r="T4423" t="str">
        <f t="array" ref="T4423">IFERROR(INDEX($S$3:$S$6255,SMALL(IF(ISNUMBER(SEARCH("",$S$3:$S$6255)),ROW($S$1:$S$6253),""),ROW(S4421))),"")</f>
        <v/>
      </c>
      <c r="U4423" t="s">
        <v>7588</v>
      </c>
      <c r="V4423">
        <v>578193</v>
      </c>
    </row>
    <row r="4424" spans="19:22">
      <c r="S4424" t="str">
        <f>IF(ISNUMBER(SEARCH(ZAKL_DATA!$B$18,FU!$U4424)),U4424,"")</f>
        <v/>
      </c>
      <c r="T4424" t="str">
        <f t="array" ref="T4424">IFERROR(INDEX($S$3:$S$6255,SMALL(IF(ISNUMBER(SEARCH("",$S$3:$S$6255)),ROW($S$1:$S$6253),""),ROW(S4422))),"")</f>
        <v/>
      </c>
      <c r="U4424" t="s">
        <v>7589</v>
      </c>
      <c r="V4424">
        <v>578207</v>
      </c>
    </row>
    <row r="4425" spans="19:22">
      <c r="S4425" t="str">
        <f>IF(ISNUMBER(SEARCH(ZAKL_DATA!$B$18,FU!$U4425)),U4425,"")</f>
        <v/>
      </c>
      <c r="T4425" t="str">
        <f t="array" ref="T4425">IFERROR(INDEX($S$3:$S$6255,SMALL(IF(ISNUMBER(SEARCH("",$S$3:$S$6255)),ROW($S$1:$S$6253),""),ROW(S4423))),"")</f>
        <v/>
      </c>
      <c r="U4425" t="s">
        <v>7590</v>
      </c>
      <c r="V4425">
        <v>578215</v>
      </c>
    </row>
    <row r="4426" spans="19:22">
      <c r="S4426" t="str">
        <f>IF(ISNUMBER(SEARCH(ZAKL_DATA!$B$18,FU!$U4426)),U4426,"")</f>
        <v/>
      </c>
      <c r="T4426" t="str">
        <f t="array" ref="T4426">IFERROR(INDEX($S$3:$S$6255,SMALL(IF(ISNUMBER(SEARCH("",$S$3:$S$6255)),ROW($S$1:$S$6253),""),ROW(S4424))),"")</f>
        <v/>
      </c>
      <c r="U4426" t="s">
        <v>7591</v>
      </c>
      <c r="V4426">
        <v>578223</v>
      </c>
    </row>
    <row r="4427" spans="19:22">
      <c r="S4427" t="str">
        <f>IF(ISNUMBER(SEARCH(ZAKL_DATA!$B$18,FU!$U4427)),U4427,"")</f>
        <v/>
      </c>
      <c r="T4427" t="str">
        <f t="array" ref="T4427">IFERROR(INDEX($S$3:$S$6255,SMALL(IF(ISNUMBER(SEARCH("",$S$3:$S$6255)),ROW($S$1:$S$6253),""),ROW(S4425))),"")</f>
        <v/>
      </c>
      <c r="U4427" t="s">
        <v>7592</v>
      </c>
      <c r="V4427">
        <v>578231</v>
      </c>
    </row>
    <row r="4428" spans="19:22">
      <c r="S4428" t="str">
        <f>IF(ISNUMBER(SEARCH(ZAKL_DATA!$B$18,FU!$U4428)),U4428,"")</f>
        <v/>
      </c>
      <c r="T4428" t="str">
        <f t="array" ref="T4428">IFERROR(INDEX($S$3:$S$6255,SMALL(IF(ISNUMBER(SEARCH("",$S$3:$S$6255)),ROW($S$1:$S$6253),""),ROW(S4426))),"")</f>
        <v/>
      </c>
      <c r="U4428" t="s">
        <v>7593</v>
      </c>
      <c r="V4428">
        <v>578240</v>
      </c>
    </row>
    <row r="4429" spans="19:22">
      <c r="S4429" t="str">
        <f>IF(ISNUMBER(SEARCH(ZAKL_DATA!$B$18,FU!$U4429)),U4429,"")</f>
        <v/>
      </c>
      <c r="T4429" t="str">
        <f t="array" ref="T4429">IFERROR(INDEX($S$3:$S$6255,SMALL(IF(ISNUMBER(SEARCH("",$S$3:$S$6255)),ROW($S$1:$S$6253),""),ROW(S4427))),"")</f>
        <v/>
      </c>
      <c r="U4429" t="s">
        <v>7594</v>
      </c>
      <c r="V4429">
        <v>578258</v>
      </c>
    </row>
    <row r="4430" spans="19:22">
      <c r="S4430" t="str">
        <f>IF(ISNUMBER(SEARCH(ZAKL_DATA!$B$18,FU!$U4430)),U4430,"")</f>
        <v/>
      </c>
      <c r="T4430" t="str">
        <f t="array" ref="T4430">IFERROR(INDEX($S$3:$S$6255,SMALL(IF(ISNUMBER(SEARCH("",$S$3:$S$6255)),ROW($S$1:$S$6253),""),ROW(S4428))),"")</f>
        <v/>
      </c>
      <c r="U4430" t="s">
        <v>7595</v>
      </c>
      <c r="V4430">
        <v>578266</v>
      </c>
    </row>
    <row r="4431" spans="19:22">
      <c r="S4431" t="str">
        <f>IF(ISNUMBER(SEARCH(ZAKL_DATA!$B$18,FU!$U4431)),U4431,"")</f>
        <v/>
      </c>
      <c r="T4431" t="str">
        <f t="array" ref="T4431">IFERROR(INDEX($S$3:$S$6255,SMALL(IF(ISNUMBER(SEARCH("",$S$3:$S$6255)),ROW($S$1:$S$6253),""),ROW(S4429))),"")</f>
        <v/>
      </c>
      <c r="U4431" t="s">
        <v>7596</v>
      </c>
      <c r="V4431">
        <v>578274</v>
      </c>
    </row>
    <row r="4432" spans="19:22">
      <c r="S4432" t="str">
        <f>IF(ISNUMBER(SEARCH(ZAKL_DATA!$B$18,FU!$U4432)),U4432,"")</f>
        <v/>
      </c>
      <c r="T4432" t="str">
        <f t="array" ref="T4432">IFERROR(INDEX($S$3:$S$6255,SMALL(IF(ISNUMBER(SEARCH("",$S$3:$S$6255)),ROW($S$1:$S$6253),""),ROW(S4430))),"")</f>
        <v/>
      </c>
      <c r="U4432" t="s">
        <v>7597</v>
      </c>
      <c r="V4432">
        <v>578282</v>
      </c>
    </row>
    <row r="4433" spans="19:22">
      <c r="S4433" t="str">
        <f>IF(ISNUMBER(SEARCH(ZAKL_DATA!$B$18,FU!$U4433)),U4433,"")</f>
        <v/>
      </c>
      <c r="T4433" t="str">
        <f t="array" ref="T4433">IFERROR(INDEX($S$3:$S$6255,SMALL(IF(ISNUMBER(SEARCH("",$S$3:$S$6255)),ROW($S$1:$S$6253),""),ROW(S4431))),"")</f>
        <v/>
      </c>
      <c r="U4433" t="s">
        <v>7598</v>
      </c>
      <c r="V4433">
        <v>578291</v>
      </c>
    </row>
    <row r="4434" spans="19:22">
      <c r="S4434" t="str">
        <f>IF(ISNUMBER(SEARCH(ZAKL_DATA!$B$18,FU!$U4434)),U4434,"")</f>
        <v/>
      </c>
      <c r="T4434" t="str">
        <f t="array" ref="T4434">IFERROR(INDEX($S$3:$S$6255,SMALL(IF(ISNUMBER(SEARCH("",$S$3:$S$6255)),ROW($S$1:$S$6253),""),ROW(S4432))),"")</f>
        <v/>
      </c>
      <c r="U4434" t="s">
        <v>7599</v>
      </c>
      <c r="V4434">
        <v>578304</v>
      </c>
    </row>
    <row r="4435" spans="19:22">
      <c r="S4435" t="str">
        <f>IF(ISNUMBER(SEARCH(ZAKL_DATA!$B$18,FU!$U4435)),U4435,"")</f>
        <v/>
      </c>
      <c r="T4435" t="str">
        <f t="array" ref="T4435">IFERROR(INDEX($S$3:$S$6255,SMALL(IF(ISNUMBER(SEARCH("",$S$3:$S$6255)),ROW($S$1:$S$6253),""),ROW(S4433))),"")</f>
        <v/>
      </c>
      <c r="U4435" t="s">
        <v>7600</v>
      </c>
      <c r="V4435">
        <v>578312</v>
      </c>
    </row>
    <row r="4436" spans="19:22">
      <c r="S4436" t="str">
        <f>IF(ISNUMBER(SEARCH(ZAKL_DATA!$B$18,FU!$U4436)),U4436,"")</f>
        <v/>
      </c>
      <c r="T4436" t="str">
        <f t="array" ref="T4436">IFERROR(INDEX($S$3:$S$6255,SMALL(IF(ISNUMBER(SEARCH("",$S$3:$S$6255)),ROW($S$1:$S$6253),""),ROW(S4434))),"")</f>
        <v/>
      </c>
      <c r="U4436" t="s">
        <v>7601</v>
      </c>
      <c r="V4436">
        <v>578321</v>
      </c>
    </row>
    <row r="4437" spans="19:22">
      <c r="S4437" t="str">
        <f>IF(ISNUMBER(SEARCH(ZAKL_DATA!$B$18,FU!$U4437)),U4437,"")</f>
        <v/>
      </c>
      <c r="T4437" t="str">
        <f t="array" ref="T4437">IFERROR(INDEX($S$3:$S$6255,SMALL(IF(ISNUMBER(SEARCH("",$S$3:$S$6255)),ROW($S$1:$S$6253),""),ROW(S4435))),"")</f>
        <v/>
      </c>
      <c r="U4437" t="s">
        <v>7602</v>
      </c>
      <c r="V4437">
        <v>578339</v>
      </c>
    </row>
    <row r="4438" spans="19:22">
      <c r="S4438" t="str">
        <f>IF(ISNUMBER(SEARCH(ZAKL_DATA!$B$18,FU!$U4438)),U4438,"")</f>
        <v/>
      </c>
      <c r="T4438" t="str">
        <f t="array" ref="T4438">IFERROR(INDEX($S$3:$S$6255,SMALL(IF(ISNUMBER(SEARCH("",$S$3:$S$6255)),ROW($S$1:$S$6253),""),ROW(S4436))),"")</f>
        <v/>
      </c>
      <c r="U4438" t="s">
        <v>7603</v>
      </c>
      <c r="V4438">
        <v>578347</v>
      </c>
    </row>
    <row r="4439" spans="19:22">
      <c r="S4439" t="str">
        <f>IF(ISNUMBER(SEARCH(ZAKL_DATA!$B$18,FU!$U4439)),U4439,"")</f>
        <v/>
      </c>
      <c r="T4439" t="str">
        <f t="array" ref="T4439">IFERROR(INDEX($S$3:$S$6255,SMALL(IF(ISNUMBER(SEARCH("",$S$3:$S$6255)),ROW($S$1:$S$6253),""),ROW(S4437))),"")</f>
        <v/>
      </c>
      <c r="U4439" t="s">
        <v>7604</v>
      </c>
      <c r="V4439">
        <v>578355</v>
      </c>
    </row>
    <row r="4440" spans="19:22">
      <c r="S4440" t="str">
        <f>IF(ISNUMBER(SEARCH(ZAKL_DATA!$B$18,FU!$U4440)),U4440,"")</f>
        <v/>
      </c>
      <c r="T4440" t="str">
        <f t="array" ref="T4440">IFERROR(INDEX($S$3:$S$6255,SMALL(IF(ISNUMBER(SEARCH("",$S$3:$S$6255)),ROW($S$1:$S$6253),""),ROW(S4438))),"")</f>
        <v/>
      </c>
      <c r="U4440" t="s">
        <v>7605</v>
      </c>
      <c r="V4440">
        <v>578363</v>
      </c>
    </row>
    <row r="4441" spans="19:22">
      <c r="S4441" t="str">
        <f>IF(ISNUMBER(SEARCH(ZAKL_DATA!$B$18,FU!$U4441)),U4441,"")</f>
        <v/>
      </c>
      <c r="T4441" t="str">
        <f t="array" ref="T4441">IFERROR(INDEX($S$3:$S$6255,SMALL(IF(ISNUMBER(SEARCH("",$S$3:$S$6255)),ROW($S$1:$S$6253),""),ROW(S4439))),"")</f>
        <v/>
      </c>
      <c r="U4441" t="s">
        <v>7606</v>
      </c>
      <c r="V4441">
        <v>578371</v>
      </c>
    </row>
    <row r="4442" spans="19:22">
      <c r="S4442" t="str">
        <f>IF(ISNUMBER(SEARCH(ZAKL_DATA!$B$18,FU!$U4442)),U4442,"")</f>
        <v/>
      </c>
      <c r="T4442" t="str">
        <f t="array" ref="T4442">IFERROR(INDEX($S$3:$S$6255,SMALL(IF(ISNUMBER(SEARCH("",$S$3:$S$6255)),ROW($S$1:$S$6253),""),ROW(S4440))),"")</f>
        <v/>
      </c>
      <c r="U4442" t="s">
        <v>7607</v>
      </c>
      <c r="V4442">
        <v>578380</v>
      </c>
    </row>
    <row r="4443" spans="19:22">
      <c r="S4443" t="str">
        <f>IF(ISNUMBER(SEARCH(ZAKL_DATA!$B$18,FU!$U4443)),U4443,"")</f>
        <v/>
      </c>
      <c r="T4443" t="str">
        <f t="array" ref="T4443">IFERROR(INDEX($S$3:$S$6255,SMALL(IF(ISNUMBER(SEARCH("",$S$3:$S$6255)),ROW($S$1:$S$6253),""),ROW(S4441))),"")</f>
        <v/>
      </c>
      <c r="U4443" t="s">
        <v>7607</v>
      </c>
      <c r="V4443">
        <v>578398</v>
      </c>
    </row>
    <row r="4444" spans="19:22">
      <c r="S4444" t="str">
        <f>IF(ISNUMBER(SEARCH(ZAKL_DATA!$B$18,FU!$U4444)),U4444,"")</f>
        <v/>
      </c>
      <c r="T4444" t="str">
        <f t="array" ref="T4444">IFERROR(INDEX($S$3:$S$6255,SMALL(IF(ISNUMBER(SEARCH("",$S$3:$S$6255)),ROW($S$1:$S$6253),""),ROW(S4442))),"")</f>
        <v/>
      </c>
      <c r="U4444" t="s">
        <v>7608</v>
      </c>
      <c r="V4444">
        <v>578401</v>
      </c>
    </row>
    <row r="4445" spans="19:22">
      <c r="S4445" t="str">
        <f>IF(ISNUMBER(SEARCH(ZAKL_DATA!$B$18,FU!$U4445)),U4445,"")</f>
        <v/>
      </c>
      <c r="T4445" t="str">
        <f t="array" ref="T4445">IFERROR(INDEX($S$3:$S$6255,SMALL(IF(ISNUMBER(SEARCH("",$S$3:$S$6255)),ROW($S$1:$S$6253),""),ROW(S4443))),"")</f>
        <v/>
      </c>
      <c r="U4445" t="s">
        <v>7609</v>
      </c>
      <c r="V4445">
        <v>578410</v>
      </c>
    </row>
    <row r="4446" spans="19:22">
      <c r="S4446" t="str">
        <f>IF(ISNUMBER(SEARCH(ZAKL_DATA!$B$18,FU!$U4446)),U4446,"")</f>
        <v/>
      </c>
      <c r="T4446" t="str">
        <f t="array" ref="T4446">IFERROR(INDEX($S$3:$S$6255,SMALL(IF(ISNUMBER(SEARCH("",$S$3:$S$6255)),ROW($S$1:$S$6253),""),ROW(S4444))),"")</f>
        <v/>
      </c>
      <c r="U4446" t="s">
        <v>7610</v>
      </c>
      <c r="V4446">
        <v>578428</v>
      </c>
    </row>
    <row r="4447" spans="19:22">
      <c r="S4447" t="str">
        <f>IF(ISNUMBER(SEARCH(ZAKL_DATA!$B$18,FU!$U4447)),U4447,"")</f>
        <v/>
      </c>
      <c r="T4447" t="str">
        <f t="array" ref="T4447">IFERROR(INDEX($S$3:$S$6255,SMALL(IF(ISNUMBER(SEARCH("",$S$3:$S$6255)),ROW($S$1:$S$6253),""),ROW(S4445))),"")</f>
        <v/>
      </c>
      <c r="U4447" t="s">
        <v>7611</v>
      </c>
      <c r="V4447">
        <v>578436</v>
      </c>
    </row>
    <row r="4448" spans="19:22">
      <c r="S4448" t="str">
        <f>IF(ISNUMBER(SEARCH(ZAKL_DATA!$B$18,FU!$U4448)),U4448,"")</f>
        <v/>
      </c>
      <c r="T4448" t="str">
        <f t="array" ref="T4448">IFERROR(INDEX($S$3:$S$6255,SMALL(IF(ISNUMBER(SEARCH("",$S$3:$S$6255)),ROW($S$1:$S$6253),""),ROW(S4446))),"")</f>
        <v/>
      </c>
      <c r="U4448" t="s">
        <v>7612</v>
      </c>
      <c r="V4448">
        <v>578444</v>
      </c>
    </row>
    <row r="4449" spans="19:22">
      <c r="S4449" t="str">
        <f>IF(ISNUMBER(SEARCH(ZAKL_DATA!$B$18,FU!$U4449)),U4449,"")</f>
        <v/>
      </c>
      <c r="T4449" t="str">
        <f t="array" ref="T4449">IFERROR(INDEX($S$3:$S$6255,SMALL(IF(ISNUMBER(SEARCH("",$S$3:$S$6255)),ROW($S$1:$S$6253),""),ROW(S4447))),"")</f>
        <v/>
      </c>
      <c r="U4449" t="s">
        <v>7613</v>
      </c>
      <c r="V4449">
        <v>578452</v>
      </c>
    </row>
    <row r="4450" spans="19:22">
      <c r="S4450" t="str">
        <f>IF(ISNUMBER(SEARCH(ZAKL_DATA!$B$18,FU!$U4450)),U4450,"")</f>
        <v/>
      </c>
      <c r="T4450" t="str">
        <f t="array" ref="T4450">IFERROR(INDEX($S$3:$S$6255,SMALL(IF(ISNUMBER(SEARCH("",$S$3:$S$6255)),ROW($S$1:$S$6253),""),ROW(S4448))),"")</f>
        <v/>
      </c>
      <c r="U4450" t="s">
        <v>7614</v>
      </c>
      <c r="V4450">
        <v>578461</v>
      </c>
    </row>
    <row r="4451" spans="19:22">
      <c r="S4451" t="str">
        <f>IF(ISNUMBER(SEARCH(ZAKL_DATA!$B$18,FU!$U4451)),U4451,"")</f>
        <v/>
      </c>
      <c r="T4451" t="str">
        <f t="array" ref="T4451">IFERROR(INDEX($S$3:$S$6255,SMALL(IF(ISNUMBER(SEARCH("",$S$3:$S$6255)),ROW($S$1:$S$6253),""),ROW(S4449))),"")</f>
        <v/>
      </c>
      <c r="U4451" t="s">
        <v>7615</v>
      </c>
      <c r="V4451">
        <v>578479</v>
      </c>
    </row>
    <row r="4452" spans="19:22">
      <c r="S4452" t="str">
        <f>IF(ISNUMBER(SEARCH(ZAKL_DATA!$B$18,FU!$U4452)),U4452,"")</f>
        <v/>
      </c>
      <c r="T4452" t="str">
        <f t="array" ref="T4452">IFERROR(INDEX($S$3:$S$6255,SMALL(IF(ISNUMBER(SEARCH("",$S$3:$S$6255)),ROW($S$1:$S$6253),""),ROW(S4450))),"")</f>
        <v/>
      </c>
      <c r="U4452" t="s">
        <v>7616</v>
      </c>
      <c r="V4452">
        <v>578487</v>
      </c>
    </row>
    <row r="4453" spans="19:22">
      <c r="S4453" t="str">
        <f>IF(ISNUMBER(SEARCH(ZAKL_DATA!$B$18,FU!$U4453)),U4453,"")</f>
        <v/>
      </c>
      <c r="T4453" t="str">
        <f t="array" ref="T4453">IFERROR(INDEX($S$3:$S$6255,SMALL(IF(ISNUMBER(SEARCH("",$S$3:$S$6255)),ROW($S$1:$S$6253),""),ROW(S4451))),"")</f>
        <v/>
      </c>
      <c r="U4453" t="s">
        <v>7616</v>
      </c>
      <c r="V4453">
        <v>578495</v>
      </c>
    </row>
    <row r="4454" spans="19:22">
      <c r="S4454" t="str">
        <f>IF(ISNUMBER(SEARCH(ZAKL_DATA!$B$18,FU!$U4454)),U4454,"")</f>
        <v/>
      </c>
      <c r="T4454" t="str">
        <f t="array" ref="T4454">IFERROR(INDEX($S$3:$S$6255,SMALL(IF(ISNUMBER(SEARCH("",$S$3:$S$6255)),ROW($S$1:$S$6253),""),ROW(S4452))),"")</f>
        <v/>
      </c>
      <c r="U4454" t="s">
        <v>7617</v>
      </c>
      <c r="V4454">
        <v>578509</v>
      </c>
    </row>
    <row r="4455" spans="19:22">
      <c r="S4455" t="str">
        <f>IF(ISNUMBER(SEARCH(ZAKL_DATA!$B$18,FU!$U4455)),U4455,"")</f>
        <v/>
      </c>
      <c r="T4455" t="str">
        <f t="array" ref="T4455">IFERROR(INDEX($S$3:$S$6255,SMALL(IF(ISNUMBER(SEARCH("",$S$3:$S$6255)),ROW($S$1:$S$6253),""),ROW(S4453))),"")</f>
        <v/>
      </c>
      <c r="U4455" t="s">
        <v>7618</v>
      </c>
      <c r="V4455">
        <v>578517</v>
      </c>
    </row>
    <row r="4456" spans="19:22">
      <c r="S4456" t="str">
        <f>IF(ISNUMBER(SEARCH(ZAKL_DATA!$B$18,FU!$U4456)),U4456,"")</f>
        <v/>
      </c>
      <c r="T4456" t="str">
        <f t="array" ref="T4456">IFERROR(INDEX($S$3:$S$6255,SMALL(IF(ISNUMBER(SEARCH("",$S$3:$S$6255)),ROW($S$1:$S$6253),""),ROW(S4454))),"")</f>
        <v/>
      </c>
      <c r="U4456" t="s">
        <v>7619</v>
      </c>
      <c r="V4456">
        <v>578525</v>
      </c>
    </row>
    <row r="4457" spans="19:22">
      <c r="S4457" t="str">
        <f>IF(ISNUMBER(SEARCH(ZAKL_DATA!$B$18,FU!$U4457)),U4457,"")</f>
        <v/>
      </c>
      <c r="T4457" t="str">
        <f t="array" ref="T4457">IFERROR(INDEX($S$3:$S$6255,SMALL(IF(ISNUMBER(SEARCH("",$S$3:$S$6255)),ROW($S$1:$S$6253),""),ROW(S4455))),"")</f>
        <v/>
      </c>
      <c r="U4457" t="s">
        <v>7620</v>
      </c>
      <c r="V4457">
        <v>578533</v>
      </c>
    </row>
    <row r="4458" spans="19:22">
      <c r="S4458" t="str">
        <f>IF(ISNUMBER(SEARCH(ZAKL_DATA!$B$18,FU!$U4458)),U4458,"")</f>
        <v/>
      </c>
      <c r="T4458" t="str">
        <f t="array" ref="T4458">IFERROR(INDEX($S$3:$S$6255,SMALL(IF(ISNUMBER(SEARCH("",$S$3:$S$6255)),ROW($S$1:$S$6253),""),ROW(S4456))),"")</f>
        <v/>
      </c>
      <c r="U4458" t="s">
        <v>7621</v>
      </c>
      <c r="V4458">
        <v>578541</v>
      </c>
    </row>
    <row r="4459" spans="19:22">
      <c r="S4459" t="str">
        <f>IF(ISNUMBER(SEARCH(ZAKL_DATA!$B$18,FU!$U4459)),U4459,"")</f>
        <v/>
      </c>
      <c r="T4459" t="str">
        <f t="array" ref="T4459">IFERROR(INDEX($S$3:$S$6255,SMALL(IF(ISNUMBER(SEARCH("",$S$3:$S$6255)),ROW($S$1:$S$6253),""),ROW(S4457))),"")</f>
        <v/>
      </c>
      <c r="U4459" t="s">
        <v>7622</v>
      </c>
      <c r="V4459">
        <v>578550</v>
      </c>
    </row>
    <row r="4460" spans="19:22">
      <c r="S4460" t="str">
        <f>IF(ISNUMBER(SEARCH(ZAKL_DATA!$B$18,FU!$U4460)),U4460,"")</f>
        <v/>
      </c>
      <c r="T4460" t="str">
        <f t="array" ref="T4460">IFERROR(INDEX($S$3:$S$6255,SMALL(IF(ISNUMBER(SEARCH("",$S$3:$S$6255)),ROW($S$1:$S$6253),""),ROW(S4458))),"")</f>
        <v/>
      </c>
      <c r="U4460" t="s">
        <v>7622</v>
      </c>
      <c r="V4460">
        <v>578568</v>
      </c>
    </row>
    <row r="4461" spans="19:22">
      <c r="S4461" t="str">
        <f>IF(ISNUMBER(SEARCH(ZAKL_DATA!$B$18,FU!$U4461)),U4461,"")</f>
        <v/>
      </c>
      <c r="T4461" t="str">
        <f t="array" ref="T4461">IFERROR(INDEX($S$3:$S$6255,SMALL(IF(ISNUMBER(SEARCH("",$S$3:$S$6255)),ROW($S$1:$S$6253),""),ROW(S4459))),"")</f>
        <v/>
      </c>
      <c r="U4461" t="s">
        <v>7623</v>
      </c>
      <c r="V4461">
        <v>578576</v>
      </c>
    </row>
    <row r="4462" spans="19:22">
      <c r="S4462" t="str">
        <f>IF(ISNUMBER(SEARCH(ZAKL_DATA!$B$18,FU!$U4462)),U4462,"")</f>
        <v/>
      </c>
      <c r="T4462" t="str">
        <f t="array" ref="T4462">IFERROR(INDEX($S$3:$S$6255,SMALL(IF(ISNUMBER(SEARCH("",$S$3:$S$6255)),ROW($S$1:$S$6253),""),ROW(S4460))),"")</f>
        <v/>
      </c>
      <c r="U4462" t="s">
        <v>7624</v>
      </c>
      <c r="V4462">
        <v>578584</v>
      </c>
    </row>
    <row r="4463" spans="19:22">
      <c r="S4463" t="str">
        <f>IF(ISNUMBER(SEARCH(ZAKL_DATA!$B$18,FU!$U4463)),U4463,"")</f>
        <v/>
      </c>
      <c r="T4463" t="str">
        <f t="array" ref="T4463">IFERROR(INDEX($S$3:$S$6255,SMALL(IF(ISNUMBER(SEARCH("",$S$3:$S$6255)),ROW($S$1:$S$6253),""),ROW(S4461))),"")</f>
        <v/>
      </c>
      <c r="U4463" t="s">
        <v>7625</v>
      </c>
      <c r="V4463">
        <v>578592</v>
      </c>
    </row>
    <row r="4464" spans="19:22">
      <c r="S4464" t="str">
        <f>IF(ISNUMBER(SEARCH(ZAKL_DATA!$B$18,FU!$U4464)),U4464,"")</f>
        <v/>
      </c>
      <c r="T4464" t="str">
        <f t="array" ref="T4464">IFERROR(INDEX($S$3:$S$6255,SMALL(IF(ISNUMBER(SEARCH("",$S$3:$S$6255)),ROW($S$1:$S$6253),""),ROW(S4462))),"")</f>
        <v/>
      </c>
      <c r="U4464" t="s">
        <v>7626</v>
      </c>
      <c r="V4464">
        <v>578606</v>
      </c>
    </row>
    <row r="4465" spans="19:22">
      <c r="S4465" t="str">
        <f>IF(ISNUMBER(SEARCH(ZAKL_DATA!$B$18,FU!$U4465)),U4465,"")</f>
        <v/>
      </c>
      <c r="T4465" t="str">
        <f t="array" ref="T4465">IFERROR(INDEX($S$3:$S$6255,SMALL(IF(ISNUMBER(SEARCH("",$S$3:$S$6255)),ROW($S$1:$S$6253),""),ROW(S4463))),"")</f>
        <v/>
      </c>
      <c r="U4465" t="s">
        <v>7627</v>
      </c>
      <c r="V4465">
        <v>578614</v>
      </c>
    </row>
    <row r="4466" spans="19:22">
      <c r="S4466" t="str">
        <f>IF(ISNUMBER(SEARCH(ZAKL_DATA!$B$18,FU!$U4466)),U4466,"")</f>
        <v/>
      </c>
      <c r="T4466" t="str">
        <f t="array" ref="T4466">IFERROR(INDEX($S$3:$S$6255,SMALL(IF(ISNUMBER(SEARCH("",$S$3:$S$6255)),ROW($S$1:$S$6253),""),ROW(S4464))),"")</f>
        <v/>
      </c>
      <c r="U4466" t="s">
        <v>7628</v>
      </c>
      <c r="V4466">
        <v>578622</v>
      </c>
    </row>
    <row r="4467" spans="19:22">
      <c r="S4467" t="str">
        <f>IF(ISNUMBER(SEARCH(ZAKL_DATA!$B$18,FU!$U4467)),U4467,"")</f>
        <v/>
      </c>
      <c r="T4467" t="str">
        <f t="array" ref="T4467">IFERROR(INDEX($S$3:$S$6255,SMALL(IF(ISNUMBER(SEARCH("",$S$3:$S$6255)),ROW($S$1:$S$6253),""),ROW(S4465))),"")</f>
        <v/>
      </c>
      <c r="U4467" t="s">
        <v>7629</v>
      </c>
      <c r="V4467">
        <v>578631</v>
      </c>
    </row>
    <row r="4468" spans="19:22">
      <c r="S4468" t="str">
        <f>IF(ISNUMBER(SEARCH(ZAKL_DATA!$B$18,FU!$U4468)),U4468,"")</f>
        <v/>
      </c>
      <c r="T4468" t="str">
        <f t="array" ref="T4468">IFERROR(INDEX($S$3:$S$6255,SMALL(IF(ISNUMBER(SEARCH("",$S$3:$S$6255)),ROW($S$1:$S$6253),""),ROW(S4466))),"")</f>
        <v/>
      </c>
      <c r="U4468" t="s">
        <v>7630</v>
      </c>
      <c r="V4468">
        <v>578649</v>
      </c>
    </row>
    <row r="4469" spans="19:22">
      <c r="S4469" t="str">
        <f>IF(ISNUMBER(SEARCH(ZAKL_DATA!$B$18,FU!$U4469)),U4469,"")</f>
        <v/>
      </c>
      <c r="T4469" t="str">
        <f t="array" ref="T4469">IFERROR(INDEX($S$3:$S$6255,SMALL(IF(ISNUMBER(SEARCH("",$S$3:$S$6255)),ROW($S$1:$S$6253),""),ROW(S4467))),"")</f>
        <v/>
      </c>
      <c r="U4469" t="s">
        <v>7631</v>
      </c>
      <c r="V4469">
        <v>578657</v>
      </c>
    </row>
    <row r="4470" spans="19:22">
      <c r="S4470" t="str">
        <f>IF(ISNUMBER(SEARCH(ZAKL_DATA!$B$18,FU!$U4470)),U4470,"")</f>
        <v/>
      </c>
      <c r="T4470" t="str">
        <f t="array" ref="T4470">IFERROR(INDEX($S$3:$S$6255,SMALL(IF(ISNUMBER(SEARCH("",$S$3:$S$6255)),ROW($S$1:$S$6253),""),ROW(S4468))),"")</f>
        <v/>
      </c>
      <c r="U4470" t="s">
        <v>7632</v>
      </c>
      <c r="V4470">
        <v>578665</v>
      </c>
    </row>
    <row r="4471" spans="19:22">
      <c r="S4471" t="str">
        <f>IF(ISNUMBER(SEARCH(ZAKL_DATA!$B$18,FU!$U4471)),U4471,"")</f>
        <v/>
      </c>
      <c r="T4471" t="str">
        <f t="array" ref="T4471">IFERROR(INDEX($S$3:$S$6255,SMALL(IF(ISNUMBER(SEARCH("",$S$3:$S$6255)),ROW($S$1:$S$6253),""),ROW(S4469))),"")</f>
        <v/>
      </c>
      <c r="U4471" t="s">
        <v>7633</v>
      </c>
      <c r="V4471">
        <v>578673</v>
      </c>
    </row>
    <row r="4472" spans="19:22">
      <c r="S4472" t="str">
        <f>IF(ISNUMBER(SEARCH(ZAKL_DATA!$B$18,FU!$U4472)),U4472,"")</f>
        <v/>
      </c>
      <c r="T4472" t="str">
        <f t="array" ref="T4472">IFERROR(INDEX($S$3:$S$6255,SMALL(IF(ISNUMBER(SEARCH("",$S$3:$S$6255)),ROW($S$1:$S$6253),""),ROW(S4470))),"")</f>
        <v/>
      </c>
      <c r="U4472" t="s">
        <v>7633</v>
      </c>
      <c r="V4472">
        <v>578681</v>
      </c>
    </row>
    <row r="4473" spans="19:22">
      <c r="S4473" t="str">
        <f>IF(ISNUMBER(SEARCH(ZAKL_DATA!$B$18,FU!$U4473)),U4473,"")</f>
        <v/>
      </c>
      <c r="T4473" t="str">
        <f t="array" ref="T4473">IFERROR(INDEX($S$3:$S$6255,SMALL(IF(ISNUMBER(SEARCH("",$S$3:$S$6255)),ROW($S$1:$S$6253),""),ROW(S4471))),"")</f>
        <v/>
      </c>
      <c r="U4473" t="s">
        <v>7633</v>
      </c>
      <c r="V4473">
        <v>578690</v>
      </c>
    </row>
    <row r="4474" spans="19:22">
      <c r="S4474" t="str">
        <f>IF(ISNUMBER(SEARCH(ZAKL_DATA!$B$18,FU!$U4474)),U4474,"")</f>
        <v/>
      </c>
      <c r="T4474" t="str">
        <f t="array" ref="T4474">IFERROR(INDEX($S$3:$S$6255,SMALL(IF(ISNUMBER(SEARCH("",$S$3:$S$6255)),ROW($S$1:$S$6253),""),ROW(S4472))),"")</f>
        <v/>
      </c>
      <c r="U4474" t="s">
        <v>7634</v>
      </c>
      <c r="V4474">
        <v>578703</v>
      </c>
    </row>
    <row r="4475" spans="19:22">
      <c r="S4475" t="str">
        <f>IF(ISNUMBER(SEARCH(ZAKL_DATA!$B$18,FU!$U4475)),U4475,"")</f>
        <v/>
      </c>
      <c r="T4475" t="str">
        <f t="array" ref="T4475">IFERROR(INDEX($S$3:$S$6255,SMALL(IF(ISNUMBER(SEARCH("",$S$3:$S$6255)),ROW($S$1:$S$6253),""),ROW(S4473))),"")</f>
        <v/>
      </c>
      <c r="U4475" t="s">
        <v>7635</v>
      </c>
      <c r="V4475">
        <v>578711</v>
      </c>
    </row>
    <row r="4476" spans="19:22">
      <c r="S4476" t="str">
        <f>IF(ISNUMBER(SEARCH(ZAKL_DATA!$B$18,FU!$U4476)),U4476,"")</f>
        <v/>
      </c>
      <c r="T4476" t="str">
        <f t="array" ref="T4476">IFERROR(INDEX($S$3:$S$6255,SMALL(IF(ISNUMBER(SEARCH("",$S$3:$S$6255)),ROW($S$1:$S$6253),""),ROW(S4474))),"")</f>
        <v/>
      </c>
      <c r="U4476" t="s">
        <v>7636</v>
      </c>
      <c r="V4476">
        <v>578720</v>
      </c>
    </row>
    <row r="4477" spans="19:22">
      <c r="S4477" t="str">
        <f>IF(ISNUMBER(SEARCH(ZAKL_DATA!$B$18,FU!$U4477)),U4477,"")</f>
        <v/>
      </c>
      <c r="T4477" t="str">
        <f t="array" ref="T4477">IFERROR(INDEX($S$3:$S$6255,SMALL(IF(ISNUMBER(SEARCH("",$S$3:$S$6255)),ROW($S$1:$S$6253),""),ROW(S4475))),"")</f>
        <v/>
      </c>
      <c r="U4477" t="s">
        <v>7637</v>
      </c>
      <c r="V4477">
        <v>578738</v>
      </c>
    </row>
    <row r="4478" spans="19:22">
      <c r="S4478" t="str">
        <f>IF(ISNUMBER(SEARCH(ZAKL_DATA!$B$18,FU!$U4478)),U4478,"")</f>
        <v/>
      </c>
      <c r="T4478" t="str">
        <f t="array" ref="T4478">IFERROR(INDEX($S$3:$S$6255,SMALL(IF(ISNUMBER(SEARCH("",$S$3:$S$6255)),ROW($S$1:$S$6253),""),ROW(S4476))),"")</f>
        <v/>
      </c>
      <c r="U4478" t="s">
        <v>7638</v>
      </c>
      <c r="V4478">
        <v>578746</v>
      </c>
    </row>
    <row r="4479" spans="19:22">
      <c r="S4479" t="str">
        <f>IF(ISNUMBER(SEARCH(ZAKL_DATA!$B$18,FU!$U4479)),U4479,"")</f>
        <v/>
      </c>
      <c r="T4479" t="str">
        <f t="array" ref="T4479">IFERROR(INDEX($S$3:$S$6255,SMALL(IF(ISNUMBER(SEARCH("",$S$3:$S$6255)),ROW($S$1:$S$6253),""),ROW(S4477))),"")</f>
        <v/>
      </c>
      <c r="U4479" t="s">
        <v>7639</v>
      </c>
      <c r="V4479">
        <v>578754</v>
      </c>
    </row>
    <row r="4480" spans="19:22">
      <c r="S4480" t="str">
        <f>IF(ISNUMBER(SEARCH(ZAKL_DATA!$B$18,FU!$U4480)),U4480,"")</f>
        <v/>
      </c>
      <c r="T4480" t="str">
        <f t="array" ref="T4480">IFERROR(INDEX($S$3:$S$6255,SMALL(IF(ISNUMBER(SEARCH("",$S$3:$S$6255)),ROW($S$1:$S$6253),""),ROW(S4478))),"")</f>
        <v/>
      </c>
      <c r="U4480" t="s">
        <v>7640</v>
      </c>
      <c r="V4480">
        <v>578762</v>
      </c>
    </row>
    <row r="4481" spans="19:22">
      <c r="S4481" t="str">
        <f>IF(ISNUMBER(SEARCH(ZAKL_DATA!$B$18,FU!$U4481)),U4481,"")</f>
        <v/>
      </c>
      <c r="T4481" t="str">
        <f t="array" ref="T4481">IFERROR(INDEX($S$3:$S$6255,SMALL(IF(ISNUMBER(SEARCH("",$S$3:$S$6255)),ROW($S$1:$S$6253),""),ROW(S4479))),"")</f>
        <v/>
      </c>
      <c r="U4481" t="s">
        <v>7640</v>
      </c>
      <c r="V4481">
        <v>578771</v>
      </c>
    </row>
    <row r="4482" spans="19:22">
      <c r="S4482" t="str">
        <f>IF(ISNUMBER(SEARCH(ZAKL_DATA!$B$18,FU!$U4482)),U4482,"")</f>
        <v/>
      </c>
      <c r="T4482" t="str">
        <f t="array" ref="T4482">IFERROR(INDEX($S$3:$S$6255,SMALL(IF(ISNUMBER(SEARCH("",$S$3:$S$6255)),ROW($S$1:$S$6253),""),ROW(S4480))),"")</f>
        <v/>
      </c>
      <c r="U4482" t="s">
        <v>7641</v>
      </c>
      <c r="V4482">
        <v>578789</v>
      </c>
    </row>
    <row r="4483" spans="19:22">
      <c r="S4483" t="str">
        <f>IF(ISNUMBER(SEARCH(ZAKL_DATA!$B$18,FU!$U4483)),U4483,"")</f>
        <v/>
      </c>
      <c r="T4483" t="str">
        <f t="array" ref="T4483">IFERROR(INDEX($S$3:$S$6255,SMALL(IF(ISNUMBER(SEARCH("",$S$3:$S$6255)),ROW($S$1:$S$6253),""),ROW(S4481))),"")</f>
        <v/>
      </c>
      <c r="U4483" t="s">
        <v>7641</v>
      </c>
      <c r="V4483">
        <v>578797</v>
      </c>
    </row>
    <row r="4484" spans="19:22">
      <c r="S4484" t="str">
        <f>IF(ISNUMBER(SEARCH(ZAKL_DATA!$B$18,FU!$U4484)),U4484,"")</f>
        <v/>
      </c>
      <c r="T4484" t="str">
        <f t="array" ref="T4484">IFERROR(INDEX($S$3:$S$6255,SMALL(IF(ISNUMBER(SEARCH("",$S$3:$S$6255)),ROW($S$1:$S$6253),""),ROW(S4482))),"")</f>
        <v/>
      </c>
      <c r="U4484" t="s">
        <v>7641</v>
      </c>
      <c r="V4484">
        <v>578801</v>
      </c>
    </row>
    <row r="4485" spans="19:22">
      <c r="S4485" t="str">
        <f>IF(ISNUMBER(SEARCH(ZAKL_DATA!$B$18,FU!$U4485)),U4485,"")</f>
        <v/>
      </c>
      <c r="T4485" t="str">
        <f t="array" ref="T4485">IFERROR(INDEX($S$3:$S$6255,SMALL(IF(ISNUMBER(SEARCH("",$S$3:$S$6255)),ROW($S$1:$S$6253),""),ROW(S4483))),"")</f>
        <v/>
      </c>
      <c r="U4485" t="s">
        <v>7642</v>
      </c>
      <c r="V4485">
        <v>578819</v>
      </c>
    </row>
    <row r="4486" spans="19:22">
      <c r="S4486" t="str">
        <f>IF(ISNUMBER(SEARCH(ZAKL_DATA!$B$18,FU!$U4486)),U4486,"")</f>
        <v/>
      </c>
      <c r="T4486" t="str">
        <f t="array" ref="T4486">IFERROR(INDEX($S$3:$S$6255,SMALL(IF(ISNUMBER(SEARCH("",$S$3:$S$6255)),ROW($S$1:$S$6253),""),ROW(S4484))),"")</f>
        <v/>
      </c>
      <c r="U4486" t="s">
        <v>7643</v>
      </c>
      <c r="V4486">
        <v>578827</v>
      </c>
    </row>
    <row r="4487" spans="19:22">
      <c r="S4487" t="str">
        <f>IF(ISNUMBER(SEARCH(ZAKL_DATA!$B$18,FU!$U4487)),U4487,"")</f>
        <v/>
      </c>
      <c r="T4487" t="str">
        <f t="array" ref="T4487">IFERROR(INDEX($S$3:$S$6255,SMALL(IF(ISNUMBER(SEARCH("",$S$3:$S$6255)),ROW($S$1:$S$6253),""),ROW(S4485))),"")</f>
        <v/>
      </c>
      <c r="U4487" t="s">
        <v>7644</v>
      </c>
      <c r="V4487">
        <v>578835</v>
      </c>
    </row>
    <row r="4488" spans="19:22">
      <c r="S4488" t="str">
        <f>IF(ISNUMBER(SEARCH(ZAKL_DATA!$B$18,FU!$U4488)),U4488,"")</f>
        <v/>
      </c>
      <c r="T4488" t="str">
        <f t="array" ref="T4488">IFERROR(INDEX($S$3:$S$6255,SMALL(IF(ISNUMBER(SEARCH("",$S$3:$S$6255)),ROW($S$1:$S$6253),""),ROW(S4486))),"")</f>
        <v/>
      </c>
      <c r="U4488" t="s">
        <v>7644</v>
      </c>
      <c r="V4488">
        <v>578843</v>
      </c>
    </row>
    <row r="4489" spans="19:22">
      <c r="S4489" t="str">
        <f>IF(ISNUMBER(SEARCH(ZAKL_DATA!$B$18,FU!$U4489)),U4489,"")</f>
        <v/>
      </c>
      <c r="T4489" t="str">
        <f t="array" ref="T4489">IFERROR(INDEX($S$3:$S$6255,SMALL(IF(ISNUMBER(SEARCH("",$S$3:$S$6255)),ROW($S$1:$S$6253),""),ROW(S4487))),"")</f>
        <v/>
      </c>
      <c r="U4489" t="s">
        <v>7644</v>
      </c>
      <c r="V4489">
        <v>578851</v>
      </c>
    </row>
    <row r="4490" spans="19:22">
      <c r="S4490" t="str">
        <f>IF(ISNUMBER(SEARCH(ZAKL_DATA!$B$18,FU!$U4490)),U4490,"")</f>
        <v/>
      </c>
      <c r="T4490" t="str">
        <f t="array" ref="T4490">IFERROR(INDEX($S$3:$S$6255,SMALL(IF(ISNUMBER(SEARCH("",$S$3:$S$6255)),ROW($S$1:$S$6253),""),ROW(S4488))),"")</f>
        <v/>
      </c>
      <c r="U4490" t="s">
        <v>7644</v>
      </c>
      <c r="V4490">
        <v>578860</v>
      </c>
    </row>
    <row r="4491" spans="19:22">
      <c r="S4491" t="str">
        <f>IF(ISNUMBER(SEARCH(ZAKL_DATA!$B$18,FU!$U4491)),U4491,"")</f>
        <v/>
      </c>
      <c r="T4491" t="str">
        <f t="array" ref="T4491">IFERROR(INDEX($S$3:$S$6255,SMALL(IF(ISNUMBER(SEARCH("",$S$3:$S$6255)),ROW($S$1:$S$6253),""),ROW(S4489))),"")</f>
        <v/>
      </c>
      <c r="U4491" t="s">
        <v>7644</v>
      </c>
      <c r="V4491">
        <v>578878</v>
      </c>
    </row>
    <row r="4492" spans="19:22">
      <c r="S4492" t="str">
        <f>IF(ISNUMBER(SEARCH(ZAKL_DATA!$B$18,FU!$U4492)),U4492,"")</f>
        <v/>
      </c>
      <c r="T4492" t="str">
        <f t="array" ref="T4492">IFERROR(INDEX($S$3:$S$6255,SMALL(IF(ISNUMBER(SEARCH("",$S$3:$S$6255)),ROW($S$1:$S$6253),""),ROW(S4490))),"")</f>
        <v/>
      </c>
      <c r="U4492" t="s">
        <v>7644</v>
      </c>
      <c r="V4492">
        <v>578886</v>
      </c>
    </row>
    <row r="4493" spans="19:22">
      <c r="S4493" t="str">
        <f>IF(ISNUMBER(SEARCH(ZAKL_DATA!$B$18,FU!$U4493)),U4493,"")</f>
        <v/>
      </c>
      <c r="T4493" t="str">
        <f t="array" ref="T4493">IFERROR(INDEX($S$3:$S$6255,SMALL(IF(ISNUMBER(SEARCH("",$S$3:$S$6255)),ROW($S$1:$S$6253),""),ROW(S4491))),"")</f>
        <v/>
      </c>
      <c r="U4493" t="s">
        <v>7644</v>
      </c>
      <c r="V4493">
        <v>578894</v>
      </c>
    </row>
    <row r="4494" spans="19:22">
      <c r="S4494" t="str">
        <f>IF(ISNUMBER(SEARCH(ZAKL_DATA!$B$18,FU!$U4494)),U4494,"")</f>
        <v/>
      </c>
      <c r="T4494" t="str">
        <f t="array" ref="T4494">IFERROR(INDEX($S$3:$S$6255,SMALL(IF(ISNUMBER(SEARCH("",$S$3:$S$6255)),ROW($S$1:$S$6253),""),ROW(S4492))),"")</f>
        <v/>
      </c>
      <c r="U4494" t="s">
        <v>7645</v>
      </c>
      <c r="V4494">
        <v>578908</v>
      </c>
    </row>
    <row r="4495" spans="19:22">
      <c r="S4495" t="str">
        <f>IF(ISNUMBER(SEARCH(ZAKL_DATA!$B$18,FU!$U4495)),U4495,"")</f>
        <v/>
      </c>
      <c r="T4495" t="str">
        <f t="array" ref="T4495">IFERROR(INDEX($S$3:$S$6255,SMALL(IF(ISNUMBER(SEARCH("",$S$3:$S$6255)),ROW($S$1:$S$6253),""),ROW(S4493))),"")</f>
        <v/>
      </c>
      <c r="U4495" t="s">
        <v>7646</v>
      </c>
      <c r="V4495">
        <v>578916</v>
      </c>
    </row>
    <row r="4496" spans="19:22">
      <c r="S4496" t="str">
        <f>IF(ISNUMBER(SEARCH(ZAKL_DATA!$B$18,FU!$U4496)),U4496,"")</f>
        <v/>
      </c>
      <c r="T4496" t="str">
        <f t="array" ref="T4496">IFERROR(INDEX($S$3:$S$6255,SMALL(IF(ISNUMBER(SEARCH("",$S$3:$S$6255)),ROW($S$1:$S$6253),""),ROW(S4494))),"")</f>
        <v/>
      </c>
      <c r="U4496" t="s">
        <v>7647</v>
      </c>
      <c r="V4496">
        <v>578924</v>
      </c>
    </row>
    <row r="4497" spans="19:22">
      <c r="S4497" t="str">
        <f>IF(ISNUMBER(SEARCH(ZAKL_DATA!$B$18,FU!$U4497)),U4497,"")</f>
        <v/>
      </c>
      <c r="T4497" t="str">
        <f t="array" ref="T4497">IFERROR(INDEX($S$3:$S$6255,SMALL(IF(ISNUMBER(SEARCH("",$S$3:$S$6255)),ROW($S$1:$S$6253),""),ROW(S4495))),"")</f>
        <v/>
      </c>
      <c r="U4497" t="s">
        <v>7648</v>
      </c>
      <c r="V4497">
        <v>578932</v>
      </c>
    </row>
    <row r="4498" spans="19:22">
      <c r="S4498" t="str">
        <f>IF(ISNUMBER(SEARCH(ZAKL_DATA!$B$18,FU!$U4498)),U4498,"")</f>
        <v/>
      </c>
      <c r="T4498" t="str">
        <f t="array" ref="T4498">IFERROR(INDEX($S$3:$S$6255,SMALL(IF(ISNUMBER(SEARCH("",$S$3:$S$6255)),ROW($S$1:$S$6253),""),ROW(S4496))),"")</f>
        <v/>
      </c>
      <c r="U4498" t="s">
        <v>7649</v>
      </c>
      <c r="V4498">
        <v>578941</v>
      </c>
    </row>
    <row r="4499" spans="19:22">
      <c r="S4499" t="str">
        <f>IF(ISNUMBER(SEARCH(ZAKL_DATA!$B$18,FU!$U4499)),U4499,"")</f>
        <v/>
      </c>
      <c r="T4499" t="str">
        <f t="array" ref="T4499">IFERROR(INDEX($S$3:$S$6255,SMALL(IF(ISNUMBER(SEARCH("",$S$3:$S$6255)),ROW($S$1:$S$6253),""),ROW(S4497))),"")</f>
        <v/>
      </c>
      <c r="U4499" t="s">
        <v>7649</v>
      </c>
      <c r="V4499">
        <v>578959</v>
      </c>
    </row>
    <row r="4500" spans="19:22">
      <c r="S4500" t="str">
        <f>IF(ISNUMBER(SEARCH(ZAKL_DATA!$B$18,FU!$U4500)),U4500,"")</f>
        <v/>
      </c>
      <c r="T4500" t="str">
        <f t="array" ref="T4500">IFERROR(INDEX($S$3:$S$6255,SMALL(IF(ISNUMBER(SEARCH("",$S$3:$S$6255)),ROW($S$1:$S$6253),""),ROW(S4498))),"")</f>
        <v/>
      </c>
      <c r="U4500" t="s">
        <v>7649</v>
      </c>
      <c r="V4500">
        <v>578967</v>
      </c>
    </row>
    <row r="4501" spans="19:22">
      <c r="S4501" t="str">
        <f>IF(ISNUMBER(SEARCH(ZAKL_DATA!$B$18,FU!$U4501)),U4501,"")</f>
        <v/>
      </c>
      <c r="T4501" t="str">
        <f t="array" ref="T4501">IFERROR(INDEX($S$3:$S$6255,SMALL(IF(ISNUMBER(SEARCH("",$S$3:$S$6255)),ROW($S$1:$S$6253),""),ROW(S4499))),"")</f>
        <v/>
      </c>
      <c r="U4501" t="s">
        <v>7650</v>
      </c>
      <c r="V4501">
        <v>578975</v>
      </c>
    </row>
    <row r="4502" spans="19:22">
      <c r="S4502" t="str">
        <f>IF(ISNUMBER(SEARCH(ZAKL_DATA!$B$18,FU!$U4502)),U4502,"")</f>
        <v/>
      </c>
      <c r="T4502" t="str">
        <f t="array" ref="T4502">IFERROR(INDEX($S$3:$S$6255,SMALL(IF(ISNUMBER(SEARCH("",$S$3:$S$6255)),ROW($S$1:$S$6253),""),ROW(S4500))),"")</f>
        <v/>
      </c>
      <c r="U4502" t="s">
        <v>7650</v>
      </c>
      <c r="V4502">
        <v>578983</v>
      </c>
    </row>
    <row r="4503" spans="19:22">
      <c r="S4503" t="str">
        <f>IF(ISNUMBER(SEARCH(ZAKL_DATA!$B$18,FU!$U4503)),U4503,"")</f>
        <v/>
      </c>
      <c r="T4503" t="str">
        <f t="array" ref="T4503">IFERROR(INDEX($S$3:$S$6255,SMALL(IF(ISNUMBER(SEARCH("",$S$3:$S$6255)),ROW($S$1:$S$6253),""),ROW(S4501))),"")</f>
        <v/>
      </c>
      <c r="U4503" t="s">
        <v>7650</v>
      </c>
      <c r="V4503">
        <v>578991</v>
      </c>
    </row>
    <row r="4504" spans="19:22">
      <c r="S4504" t="str">
        <f>IF(ISNUMBER(SEARCH(ZAKL_DATA!$B$18,FU!$U4504)),U4504,"")</f>
        <v/>
      </c>
      <c r="T4504" t="str">
        <f t="array" ref="T4504">IFERROR(INDEX($S$3:$S$6255,SMALL(IF(ISNUMBER(SEARCH("",$S$3:$S$6255)),ROW($S$1:$S$6253),""),ROW(S4502))),"")</f>
        <v/>
      </c>
      <c r="U4504" t="s">
        <v>7650</v>
      </c>
      <c r="V4504">
        <v>579009</v>
      </c>
    </row>
    <row r="4505" spans="19:22">
      <c r="S4505" t="str">
        <f>IF(ISNUMBER(SEARCH(ZAKL_DATA!$B$18,FU!$U4505)),U4505,"")</f>
        <v/>
      </c>
      <c r="T4505" t="str">
        <f t="array" ref="T4505">IFERROR(INDEX($S$3:$S$6255,SMALL(IF(ISNUMBER(SEARCH("",$S$3:$S$6255)),ROW($S$1:$S$6253),""),ROW(S4503))),"")</f>
        <v/>
      </c>
      <c r="U4505" t="s">
        <v>7651</v>
      </c>
      <c r="V4505">
        <v>579017</v>
      </c>
    </row>
    <row r="4506" spans="19:22">
      <c r="S4506" t="str">
        <f>IF(ISNUMBER(SEARCH(ZAKL_DATA!$B$18,FU!$U4506)),U4506,"")</f>
        <v/>
      </c>
      <c r="T4506" t="str">
        <f t="array" ref="T4506">IFERROR(INDEX($S$3:$S$6255,SMALL(IF(ISNUMBER(SEARCH("",$S$3:$S$6255)),ROW($S$1:$S$6253),""),ROW(S4504))),"")</f>
        <v/>
      </c>
      <c r="U4506" t="s">
        <v>7652</v>
      </c>
      <c r="V4506">
        <v>579025</v>
      </c>
    </row>
    <row r="4507" spans="19:22">
      <c r="S4507" t="str">
        <f>IF(ISNUMBER(SEARCH(ZAKL_DATA!$B$18,FU!$U4507)),U4507,"")</f>
        <v/>
      </c>
      <c r="T4507" t="str">
        <f t="array" ref="T4507">IFERROR(INDEX($S$3:$S$6255,SMALL(IF(ISNUMBER(SEARCH("",$S$3:$S$6255)),ROW($S$1:$S$6253),""),ROW(S4505))),"")</f>
        <v/>
      </c>
      <c r="U4507" t="s">
        <v>7653</v>
      </c>
      <c r="V4507">
        <v>579033</v>
      </c>
    </row>
    <row r="4508" spans="19:22">
      <c r="S4508" t="str">
        <f>IF(ISNUMBER(SEARCH(ZAKL_DATA!$B$18,FU!$U4508)),U4508,"")</f>
        <v/>
      </c>
      <c r="T4508" t="str">
        <f t="array" ref="T4508">IFERROR(INDEX($S$3:$S$6255,SMALL(IF(ISNUMBER(SEARCH("",$S$3:$S$6255)),ROW($S$1:$S$6253),""),ROW(S4506))),"")</f>
        <v/>
      </c>
      <c r="U4508" t="s">
        <v>7654</v>
      </c>
      <c r="V4508">
        <v>579041</v>
      </c>
    </row>
    <row r="4509" spans="19:22">
      <c r="S4509" t="str">
        <f>IF(ISNUMBER(SEARCH(ZAKL_DATA!$B$18,FU!$U4509)),U4509,"")</f>
        <v/>
      </c>
      <c r="T4509" t="str">
        <f t="array" ref="T4509">IFERROR(INDEX($S$3:$S$6255,SMALL(IF(ISNUMBER(SEARCH("",$S$3:$S$6255)),ROW($S$1:$S$6253),""),ROW(S4507))),"")</f>
        <v/>
      </c>
      <c r="U4509" t="s">
        <v>7655</v>
      </c>
      <c r="V4509">
        <v>579050</v>
      </c>
    </row>
    <row r="4510" spans="19:22">
      <c r="S4510" t="str">
        <f>IF(ISNUMBER(SEARCH(ZAKL_DATA!$B$18,FU!$U4510)),U4510,"")</f>
        <v/>
      </c>
      <c r="T4510" t="str">
        <f t="array" ref="T4510">IFERROR(INDEX($S$3:$S$6255,SMALL(IF(ISNUMBER(SEARCH("",$S$3:$S$6255)),ROW($S$1:$S$6253),""),ROW(S4508))),"")</f>
        <v/>
      </c>
      <c r="U4510" t="s">
        <v>7656</v>
      </c>
      <c r="V4510">
        <v>579068</v>
      </c>
    </row>
    <row r="4511" spans="19:22">
      <c r="S4511" t="str">
        <f>IF(ISNUMBER(SEARCH(ZAKL_DATA!$B$18,FU!$U4511)),U4511,"")</f>
        <v/>
      </c>
      <c r="T4511" t="str">
        <f t="array" ref="T4511">IFERROR(INDEX($S$3:$S$6255,SMALL(IF(ISNUMBER(SEARCH("",$S$3:$S$6255)),ROW($S$1:$S$6253),""),ROW(S4509))),"")</f>
        <v/>
      </c>
      <c r="U4511" t="s">
        <v>7657</v>
      </c>
      <c r="V4511">
        <v>579076</v>
      </c>
    </row>
    <row r="4512" spans="19:22">
      <c r="S4512" t="str">
        <f>IF(ISNUMBER(SEARCH(ZAKL_DATA!$B$18,FU!$U4512)),U4512,"")</f>
        <v/>
      </c>
      <c r="T4512" t="str">
        <f t="array" ref="T4512">IFERROR(INDEX($S$3:$S$6255,SMALL(IF(ISNUMBER(SEARCH("",$S$3:$S$6255)),ROW($S$1:$S$6253),""),ROW(S4510))),"")</f>
        <v/>
      </c>
      <c r="U4512" t="s">
        <v>7658</v>
      </c>
      <c r="V4512">
        <v>579084</v>
      </c>
    </row>
    <row r="4513" spans="19:22">
      <c r="S4513" t="str">
        <f>IF(ISNUMBER(SEARCH(ZAKL_DATA!$B$18,FU!$U4513)),U4513,"")</f>
        <v/>
      </c>
      <c r="T4513" t="str">
        <f t="array" ref="T4513">IFERROR(INDEX($S$3:$S$6255,SMALL(IF(ISNUMBER(SEARCH("",$S$3:$S$6255)),ROW($S$1:$S$6253),""),ROW(S4511))),"")</f>
        <v/>
      </c>
      <c r="U4513" t="s">
        <v>7659</v>
      </c>
      <c r="V4513">
        <v>579092</v>
      </c>
    </row>
    <row r="4514" spans="19:22">
      <c r="S4514" t="str">
        <f>IF(ISNUMBER(SEARCH(ZAKL_DATA!$B$18,FU!$U4514)),U4514,"")</f>
        <v/>
      </c>
      <c r="T4514" t="str">
        <f t="array" ref="T4514">IFERROR(INDEX($S$3:$S$6255,SMALL(IF(ISNUMBER(SEARCH("",$S$3:$S$6255)),ROW($S$1:$S$6253),""),ROW(S4512))),"")</f>
        <v/>
      </c>
      <c r="U4514" t="s">
        <v>7660</v>
      </c>
      <c r="V4514">
        <v>579106</v>
      </c>
    </row>
    <row r="4515" spans="19:22">
      <c r="S4515" t="str">
        <f>IF(ISNUMBER(SEARCH(ZAKL_DATA!$B$18,FU!$U4515)),U4515,"")</f>
        <v/>
      </c>
      <c r="T4515" t="str">
        <f t="array" ref="T4515">IFERROR(INDEX($S$3:$S$6255,SMALL(IF(ISNUMBER(SEARCH("",$S$3:$S$6255)),ROW($S$1:$S$6253),""),ROW(S4513))),"")</f>
        <v/>
      </c>
      <c r="U4515" t="s">
        <v>7661</v>
      </c>
      <c r="V4515">
        <v>579114</v>
      </c>
    </row>
    <row r="4516" spans="19:22">
      <c r="S4516" t="str">
        <f>IF(ISNUMBER(SEARCH(ZAKL_DATA!$B$18,FU!$U4516)),U4516,"")</f>
        <v/>
      </c>
      <c r="T4516" t="str">
        <f t="array" ref="T4516">IFERROR(INDEX($S$3:$S$6255,SMALL(IF(ISNUMBER(SEARCH("",$S$3:$S$6255)),ROW($S$1:$S$6253),""),ROW(S4514))),"")</f>
        <v/>
      </c>
      <c r="U4516" t="s">
        <v>7662</v>
      </c>
      <c r="V4516">
        <v>579122</v>
      </c>
    </row>
    <row r="4517" spans="19:22">
      <c r="S4517" t="str">
        <f>IF(ISNUMBER(SEARCH(ZAKL_DATA!$B$18,FU!$U4517)),U4517,"")</f>
        <v/>
      </c>
      <c r="T4517" t="str">
        <f t="array" ref="T4517">IFERROR(INDEX($S$3:$S$6255,SMALL(IF(ISNUMBER(SEARCH("",$S$3:$S$6255)),ROW($S$1:$S$6253),""),ROW(S4515))),"")</f>
        <v/>
      </c>
      <c r="U4517" t="s">
        <v>7663</v>
      </c>
      <c r="V4517">
        <v>579131</v>
      </c>
    </row>
    <row r="4518" spans="19:22">
      <c r="S4518" t="str">
        <f>IF(ISNUMBER(SEARCH(ZAKL_DATA!$B$18,FU!$U4518)),U4518,"")</f>
        <v/>
      </c>
      <c r="T4518" t="str">
        <f t="array" ref="T4518">IFERROR(INDEX($S$3:$S$6255,SMALL(IF(ISNUMBER(SEARCH("",$S$3:$S$6255)),ROW($S$1:$S$6253),""),ROW(S4516))),"")</f>
        <v/>
      </c>
      <c r="U4518" t="s">
        <v>7664</v>
      </c>
      <c r="V4518">
        <v>579149</v>
      </c>
    </row>
    <row r="4519" spans="19:22">
      <c r="S4519" t="str">
        <f>IF(ISNUMBER(SEARCH(ZAKL_DATA!$B$18,FU!$U4519)),U4519,"")</f>
        <v/>
      </c>
      <c r="T4519" t="str">
        <f t="array" ref="T4519">IFERROR(INDEX($S$3:$S$6255,SMALL(IF(ISNUMBER(SEARCH("",$S$3:$S$6255)),ROW($S$1:$S$6253),""),ROW(S4517))),"")</f>
        <v/>
      </c>
      <c r="U4519" t="s">
        <v>7665</v>
      </c>
      <c r="V4519">
        <v>579157</v>
      </c>
    </row>
    <row r="4520" spans="19:22">
      <c r="S4520" t="str">
        <f>IF(ISNUMBER(SEARCH(ZAKL_DATA!$B$18,FU!$U4520)),U4520,"")</f>
        <v/>
      </c>
      <c r="T4520" t="str">
        <f t="array" ref="T4520">IFERROR(INDEX($S$3:$S$6255,SMALL(IF(ISNUMBER(SEARCH("",$S$3:$S$6255)),ROW($S$1:$S$6253),""),ROW(S4518))),"")</f>
        <v/>
      </c>
      <c r="U4520" t="s">
        <v>7666</v>
      </c>
      <c r="V4520">
        <v>579165</v>
      </c>
    </row>
    <row r="4521" spans="19:22">
      <c r="S4521" t="str">
        <f>IF(ISNUMBER(SEARCH(ZAKL_DATA!$B$18,FU!$U4521)),U4521,"")</f>
        <v/>
      </c>
      <c r="T4521" t="str">
        <f t="array" ref="T4521">IFERROR(INDEX($S$3:$S$6255,SMALL(IF(ISNUMBER(SEARCH("",$S$3:$S$6255)),ROW($S$1:$S$6253),""),ROW(S4519))),"")</f>
        <v/>
      </c>
      <c r="U4521" t="s">
        <v>7667</v>
      </c>
      <c r="V4521">
        <v>579173</v>
      </c>
    </row>
    <row r="4522" spans="19:22">
      <c r="S4522" t="str">
        <f>IF(ISNUMBER(SEARCH(ZAKL_DATA!$B$18,FU!$U4522)),U4522,"")</f>
        <v/>
      </c>
      <c r="T4522" t="str">
        <f t="array" ref="T4522">IFERROR(INDEX($S$3:$S$6255,SMALL(IF(ISNUMBER(SEARCH("",$S$3:$S$6255)),ROW($S$1:$S$6253),""),ROW(S4520))),"")</f>
        <v/>
      </c>
      <c r="U4522" t="s">
        <v>7668</v>
      </c>
      <c r="V4522">
        <v>579181</v>
      </c>
    </row>
    <row r="4523" spans="19:22">
      <c r="S4523" t="str">
        <f>IF(ISNUMBER(SEARCH(ZAKL_DATA!$B$18,FU!$U4523)),U4523,"")</f>
        <v/>
      </c>
      <c r="T4523" t="str">
        <f t="array" ref="T4523">IFERROR(INDEX($S$3:$S$6255,SMALL(IF(ISNUMBER(SEARCH("",$S$3:$S$6255)),ROW($S$1:$S$6253),""),ROW(S4521))),"")</f>
        <v/>
      </c>
      <c r="U4523" t="s">
        <v>7669</v>
      </c>
      <c r="V4523">
        <v>579190</v>
      </c>
    </row>
    <row r="4524" spans="19:22">
      <c r="S4524" t="str">
        <f>IF(ISNUMBER(SEARCH(ZAKL_DATA!$B$18,FU!$U4524)),U4524,"")</f>
        <v/>
      </c>
      <c r="T4524" t="str">
        <f t="array" ref="T4524">IFERROR(INDEX($S$3:$S$6255,SMALL(IF(ISNUMBER(SEARCH("",$S$3:$S$6255)),ROW($S$1:$S$6253),""),ROW(S4522))),"")</f>
        <v/>
      </c>
      <c r="U4524" t="s">
        <v>7670</v>
      </c>
      <c r="V4524">
        <v>579203</v>
      </c>
    </row>
    <row r="4525" spans="19:22">
      <c r="S4525" t="str">
        <f>IF(ISNUMBER(SEARCH(ZAKL_DATA!$B$18,FU!$U4525)),U4525,"")</f>
        <v/>
      </c>
      <c r="T4525" t="str">
        <f t="array" ref="T4525">IFERROR(INDEX($S$3:$S$6255,SMALL(IF(ISNUMBER(SEARCH("",$S$3:$S$6255)),ROW($S$1:$S$6253),""),ROW(S4523))),"")</f>
        <v/>
      </c>
      <c r="U4525" t="s">
        <v>7671</v>
      </c>
      <c r="V4525">
        <v>579211</v>
      </c>
    </row>
    <row r="4526" spans="19:22">
      <c r="S4526" t="str">
        <f>IF(ISNUMBER(SEARCH(ZAKL_DATA!$B$18,FU!$U4526)),U4526,"")</f>
        <v/>
      </c>
      <c r="T4526" t="str">
        <f t="array" ref="T4526">IFERROR(INDEX($S$3:$S$6255,SMALL(IF(ISNUMBER(SEARCH("",$S$3:$S$6255)),ROW($S$1:$S$6253),""),ROW(S4524))),"")</f>
        <v/>
      </c>
      <c r="U4526" t="s">
        <v>7672</v>
      </c>
      <c r="V4526">
        <v>579220</v>
      </c>
    </row>
    <row r="4527" spans="19:22">
      <c r="S4527" t="str">
        <f>IF(ISNUMBER(SEARCH(ZAKL_DATA!$B$18,FU!$U4527)),U4527,"")</f>
        <v/>
      </c>
      <c r="T4527" t="str">
        <f t="array" ref="T4527">IFERROR(INDEX($S$3:$S$6255,SMALL(IF(ISNUMBER(SEARCH("",$S$3:$S$6255)),ROW($S$1:$S$6253),""),ROW(S4525))),"")</f>
        <v/>
      </c>
      <c r="U4527" t="s">
        <v>7673</v>
      </c>
      <c r="V4527">
        <v>579238</v>
      </c>
    </row>
    <row r="4528" spans="19:22">
      <c r="S4528" t="str">
        <f>IF(ISNUMBER(SEARCH(ZAKL_DATA!$B$18,FU!$U4528)),U4528,"")</f>
        <v/>
      </c>
      <c r="T4528" t="str">
        <f t="array" ref="T4528">IFERROR(INDEX($S$3:$S$6255,SMALL(IF(ISNUMBER(SEARCH("",$S$3:$S$6255)),ROW($S$1:$S$6253),""),ROW(S4526))),"")</f>
        <v/>
      </c>
      <c r="U4528" t="s">
        <v>7674</v>
      </c>
      <c r="V4528">
        <v>579246</v>
      </c>
    </row>
    <row r="4529" spans="19:22">
      <c r="S4529" t="str">
        <f>IF(ISNUMBER(SEARCH(ZAKL_DATA!$B$18,FU!$U4529)),U4529,"")</f>
        <v/>
      </c>
      <c r="T4529" t="str">
        <f t="array" ref="T4529">IFERROR(INDEX($S$3:$S$6255,SMALL(IF(ISNUMBER(SEARCH("",$S$3:$S$6255)),ROW($S$1:$S$6253),""),ROW(S4527))),"")</f>
        <v/>
      </c>
      <c r="U4529" t="s">
        <v>7675</v>
      </c>
      <c r="V4529">
        <v>579254</v>
      </c>
    </row>
    <row r="4530" spans="19:22">
      <c r="S4530" t="str">
        <f>IF(ISNUMBER(SEARCH(ZAKL_DATA!$B$18,FU!$U4530)),U4530,"")</f>
        <v/>
      </c>
      <c r="T4530" t="str">
        <f t="array" ref="T4530">IFERROR(INDEX($S$3:$S$6255,SMALL(IF(ISNUMBER(SEARCH("",$S$3:$S$6255)),ROW($S$1:$S$6253),""),ROW(S4528))),"")</f>
        <v/>
      </c>
      <c r="U4530" t="s">
        <v>7676</v>
      </c>
      <c r="V4530">
        <v>579262</v>
      </c>
    </row>
    <row r="4531" spans="19:22">
      <c r="S4531" t="str">
        <f>IF(ISNUMBER(SEARCH(ZAKL_DATA!$B$18,FU!$U4531)),U4531,"")</f>
        <v/>
      </c>
      <c r="T4531" t="str">
        <f t="array" ref="T4531">IFERROR(INDEX($S$3:$S$6255,SMALL(IF(ISNUMBER(SEARCH("",$S$3:$S$6255)),ROW($S$1:$S$6253),""),ROW(S4529))),"")</f>
        <v/>
      </c>
      <c r="U4531" t="s">
        <v>7677</v>
      </c>
      <c r="V4531">
        <v>579271</v>
      </c>
    </row>
    <row r="4532" spans="19:22">
      <c r="S4532" t="str">
        <f>IF(ISNUMBER(SEARCH(ZAKL_DATA!$B$18,FU!$U4532)),U4532,"")</f>
        <v/>
      </c>
      <c r="T4532" t="str">
        <f t="array" ref="T4532">IFERROR(INDEX($S$3:$S$6255,SMALL(IF(ISNUMBER(SEARCH("",$S$3:$S$6255)),ROW($S$1:$S$6253),""),ROW(S4530))),"")</f>
        <v/>
      </c>
      <c r="U4532" t="s">
        <v>7678</v>
      </c>
      <c r="V4532">
        <v>579289</v>
      </c>
    </row>
    <row r="4533" spans="19:22">
      <c r="S4533" t="str">
        <f>IF(ISNUMBER(SEARCH(ZAKL_DATA!$B$18,FU!$U4533)),U4533,"")</f>
        <v/>
      </c>
      <c r="T4533" t="str">
        <f t="array" ref="T4533">IFERROR(INDEX($S$3:$S$6255,SMALL(IF(ISNUMBER(SEARCH("",$S$3:$S$6255)),ROW($S$1:$S$6253),""),ROW(S4531))),"")</f>
        <v/>
      </c>
      <c r="U4533" t="s">
        <v>7679</v>
      </c>
      <c r="V4533">
        <v>579297</v>
      </c>
    </row>
    <row r="4534" spans="19:22">
      <c r="S4534" t="str">
        <f>IF(ISNUMBER(SEARCH(ZAKL_DATA!$B$18,FU!$U4534)),U4534,"")</f>
        <v/>
      </c>
      <c r="T4534" t="str">
        <f t="array" ref="T4534">IFERROR(INDEX($S$3:$S$6255,SMALL(IF(ISNUMBER(SEARCH("",$S$3:$S$6255)),ROW($S$1:$S$6253),""),ROW(S4532))),"")</f>
        <v/>
      </c>
      <c r="U4534" t="s">
        <v>7680</v>
      </c>
      <c r="V4534">
        <v>579301</v>
      </c>
    </row>
    <row r="4535" spans="19:22">
      <c r="S4535" t="str">
        <f>IF(ISNUMBER(SEARCH(ZAKL_DATA!$B$18,FU!$U4535)),U4535,"")</f>
        <v/>
      </c>
      <c r="T4535" t="str">
        <f t="array" ref="T4535">IFERROR(INDEX($S$3:$S$6255,SMALL(IF(ISNUMBER(SEARCH("",$S$3:$S$6255)),ROW($S$1:$S$6253),""),ROW(S4533))),"")</f>
        <v/>
      </c>
      <c r="U4535" t="s">
        <v>7681</v>
      </c>
      <c r="V4535">
        <v>579319</v>
      </c>
    </row>
    <row r="4536" spans="19:22">
      <c r="S4536" t="str">
        <f>IF(ISNUMBER(SEARCH(ZAKL_DATA!$B$18,FU!$U4536)),U4536,"")</f>
        <v/>
      </c>
      <c r="T4536" t="str">
        <f t="array" ref="T4536">IFERROR(INDEX($S$3:$S$6255,SMALL(IF(ISNUMBER(SEARCH("",$S$3:$S$6255)),ROW($S$1:$S$6253),""),ROW(S4534))),"")</f>
        <v/>
      </c>
      <c r="U4536" t="s">
        <v>7681</v>
      </c>
      <c r="V4536">
        <v>579327</v>
      </c>
    </row>
    <row r="4537" spans="19:22">
      <c r="S4537" t="str">
        <f>IF(ISNUMBER(SEARCH(ZAKL_DATA!$B$18,FU!$U4537)),U4537,"")</f>
        <v/>
      </c>
      <c r="T4537" t="str">
        <f t="array" ref="T4537">IFERROR(INDEX($S$3:$S$6255,SMALL(IF(ISNUMBER(SEARCH("",$S$3:$S$6255)),ROW($S$1:$S$6253),""),ROW(S4535))),"")</f>
        <v/>
      </c>
      <c r="U4537" t="s">
        <v>7682</v>
      </c>
      <c r="V4537">
        <v>579335</v>
      </c>
    </row>
    <row r="4538" spans="19:22">
      <c r="S4538" t="str">
        <f>IF(ISNUMBER(SEARCH(ZAKL_DATA!$B$18,FU!$U4538)),U4538,"")</f>
        <v/>
      </c>
      <c r="T4538" t="str">
        <f t="array" ref="T4538">IFERROR(INDEX($S$3:$S$6255,SMALL(IF(ISNUMBER(SEARCH("",$S$3:$S$6255)),ROW($S$1:$S$6253),""),ROW(S4536))),"")</f>
        <v/>
      </c>
      <c r="U4538" t="s">
        <v>7683</v>
      </c>
      <c r="V4538">
        <v>579343</v>
      </c>
    </row>
    <row r="4539" spans="19:22">
      <c r="S4539" t="str">
        <f>IF(ISNUMBER(SEARCH(ZAKL_DATA!$B$18,FU!$U4539)),U4539,"")</f>
        <v/>
      </c>
      <c r="T4539" t="str">
        <f t="array" ref="T4539">IFERROR(INDEX($S$3:$S$6255,SMALL(IF(ISNUMBER(SEARCH("",$S$3:$S$6255)),ROW($S$1:$S$6253),""),ROW(S4537))),"")</f>
        <v/>
      </c>
      <c r="U4539" t="s">
        <v>7684</v>
      </c>
      <c r="V4539">
        <v>579351</v>
      </c>
    </row>
    <row r="4540" spans="19:22">
      <c r="S4540" t="str">
        <f>IF(ISNUMBER(SEARCH(ZAKL_DATA!$B$18,FU!$U4540)),U4540,"")</f>
        <v/>
      </c>
      <c r="T4540" t="str">
        <f t="array" ref="T4540">IFERROR(INDEX($S$3:$S$6255,SMALL(IF(ISNUMBER(SEARCH("",$S$3:$S$6255)),ROW($S$1:$S$6253),""),ROW(S4538))),"")</f>
        <v/>
      </c>
      <c r="U4540" t="s">
        <v>7685</v>
      </c>
      <c r="V4540">
        <v>579360</v>
      </c>
    </row>
    <row r="4541" spans="19:22">
      <c r="S4541" t="str">
        <f>IF(ISNUMBER(SEARCH(ZAKL_DATA!$B$18,FU!$U4541)),U4541,"")</f>
        <v/>
      </c>
      <c r="T4541" t="str">
        <f t="array" ref="T4541">IFERROR(INDEX($S$3:$S$6255,SMALL(IF(ISNUMBER(SEARCH("",$S$3:$S$6255)),ROW($S$1:$S$6253),""),ROW(S4539))),"")</f>
        <v/>
      </c>
      <c r="U4541" t="s">
        <v>7686</v>
      </c>
      <c r="V4541">
        <v>579378</v>
      </c>
    </row>
    <row r="4542" spans="19:22">
      <c r="S4542" t="str">
        <f>IF(ISNUMBER(SEARCH(ZAKL_DATA!$B$18,FU!$U4542)),U4542,"")</f>
        <v/>
      </c>
      <c r="T4542" t="str">
        <f t="array" ref="T4542">IFERROR(INDEX($S$3:$S$6255,SMALL(IF(ISNUMBER(SEARCH("",$S$3:$S$6255)),ROW($S$1:$S$6253),""),ROW(S4540))),"")</f>
        <v/>
      </c>
      <c r="U4542" t="s">
        <v>7687</v>
      </c>
      <c r="V4542">
        <v>579386</v>
      </c>
    </row>
    <row r="4543" spans="19:22">
      <c r="S4543" t="str">
        <f>IF(ISNUMBER(SEARCH(ZAKL_DATA!$B$18,FU!$U4543)),U4543,"")</f>
        <v/>
      </c>
      <c r="T4543" t="str">
        <f t="array" ref="T4543">IFERROR(INDEX($S$3:$S$6255,SMALL(IF(ISNUMBER(SEARCH("",$S$3:$S$6255)),ROW($S$1:$S$6253),""),ROW(S4541))),"")</f>
        <v/>
      </c>
      <c r="U4543" t="s">
        <v>7688</v>
      </c>
      <c r="V4543">
        <v>579394</v>
      </c>
    </row>
    <row r="4544" spans="19:22">
      <c r="S4544" t="str">
        <f>IF(ISNUMBER(SEARCH(ZAKL_DATA!$B$18,FU!$U4544)),U4544,"")</f>
        <v/>
      </c>
      <c r="T4544" t="str">
        <f t="array" ref="T4544">IFERROR(INDEX($S$3:$S$6255,SMALL(IF(ISNUMBER(SEARCH("",$S$3:$S$6255)),ROW($S$1:$S$6253),""),ROW(S4542))),"")</f>
        <v/>
      </c>
      <c r="U4544" t="s">
        <v>7689</v>
      </c>
      <c r="V4544">
        <v>579408</v>
      </c>
    </row>
    <row r="4545" spans="19:22">
      <c r="S4545" t="str">
        <f>IF(ISNUMBER(SEARCH(ZAKL_DATA!$B$18,FU!$U4545)),U4545,"")</f>
        <v/>
      </c>
      <c r="T4545" t="str">
        <f t="array" ref="T4545">IFERROR(INDEX($S$3:$S$6255,SMALL(IF(ISNUMBER(SEARCH("",$S$3:$S$6255)),ROW($S$1:$S$6253),""),ROW(S4543))),"")</f>
        <v/>
      </c>
      <c r="U4545" t="s">
        <v>7690</v>
      </c>
      <c r="V4545">
        <v>579416</v>
      </c>
    </row>
    <row r="4546" spans="19:22">
      <c r="S4546" t="str">
        <f>IF(ISNUMBER(SEARCH(ZAKL_DATA!$B$18,FU!$U4546)),U4546,"")</f>
        <v/>
      </c>
      <c r="T4546" t="str">
        <f t="array" ref="T4546">IFERROR(INDEX($S$3:$S$6255,SMALL(IF(ISNUMBER(SEARCH("",$S$3:$S$6255)),ROW($S$1:$S$6253),""),ROW(S4544))),"")</f>
        <v/>
      </c>
      <c r="U4546" t="s">
        <v>7690</v>
      </c>
      <c r="V4546">
        <v>579424</v>
      </c>
    </row>
    <row r="4547" spans="19:22">
      <c r="S4547" t="str">
        <f>IF(ISNUMBER(SEARCH(ZAKL_DATA!$B$18,FU!$U4547)),U4547,"")</f>
        <v/>
      </c>
      <c r="T4547" t="str">
        <f t="array" ref="T4547">IFERROR(INDEX($S$3:$S$6255,SMALL(IF(ISNUMBER(SEARCH("",$S$3:$S$6255)),ROW($S$1:$S$6253),""),ROW(S4545))),"")</f>
        <v/>
      </c>
      <c r="U4547" t="s">
        <v>7690</v>
      </c>
      <c r="V4547">
        <v>579432</v>
      </c>
    </row>
    <row r="4548" spans="19:22">
      <c r="S4548" t="str">
        <f>IF(ISNUMBER(SEARCH(ZAKL_DATA!$B$18,FU!$U4548)),U4548,"")</f>
        <v/>
      </c>
      <c r="T4548" t="str">
        <f t="array" ref="T4548">IFERROR(INDEX($S$3:$S$6255,SMALL(IF(ISNUMBER(SEARCH("",$S$3:$S$6255)),ROW($S$1:$S$6253),""),ROW(S4546))),"")</f>
        <v/>
      </c>
      <c r="U4548" t="s">
        <v>7691</v>
      </c>
      <c r="V4548">
        <v>579441</v>
      </c>
    </row>
    <row r="4549" spans="19:22">
      <c r="S4549" t="str">
        <f>IF(ISNUMBER(SEARCH(ZAKL_DATA!$B$18,FU!$U4549)),U4549,"")</f>
        <v/>
      </c>
      <c r="T4549" t="str">
        <f t="array" ref="T4549">IFERROR(INDEX($S$3:$S$6255,SMALL(IF(ISNUMBER(SEARCH("",$S$3:$S$6255)),ROW($S$1:$S$6253),""),ROW(S4547))),"")</f>
        <v/>
      </c>
      <c r="U4549" t="s">
        <v>7692</v>
      </c>
      <c r="V4549">
        <v>579459</v>
      </c>
    </row>
    <row r="4550" spans="19:22">
      <c r="S4550" t="str">
        <f>IF(ISNUMBER(SEARCH(ZAKL_DATA!$B$18,FU!$U4550)),U4550,"")</f>
        <v/>
      </c>
      <c r="T4550" t="str">
        <f t="array" ref="T4550">IFERROR(INDEX($S$3:$S$6255,SMALL(IF(ISNUMBER(SEARCH("",$S$3:$S$6255)),ROW($S$1:$S$6253),""),ROW(S4548))),"")</f>
        <v/>
      </c>
      <c r="U4550" t="s">
        <v>7693</v>
      </c>
      <c r="V4550">
        <v>579467</v>
      </c>
    </row>
    <row r="4551" spans="19:22">
      <c r="S4551" t="str">
        <f>IF(ISNUMBER(SEARCH(ZAKL_DATA!$B$18,FU!$U4551)),U4551,"")</f>
        <v/>
      </c>
      <c r="T4551" t="str">
        <f t="array" ref="T4551">IFERROR(INDEX($S$3:$S$6255,SMALL(IF(ISNUMBER(SEARCH("",$S$3:$S$6255)),ROW($S$1:$S$6253),""),ROW(S4549))),"")</f>
        <v/>
      </c>
      <c r="U4551" t="s">
        <v>7693</v>
      </c>
      <c r="V4551">
        <v>579475</v>
      </c>
    </row>
    <row r="4552" spans="19:22">
      <c r="S4552" t="str">
        <f>IF(ISNUMBER(SEARCH(ZAKL_DATA!$B$18,FU!$U4552)),U4552,"")</f>
        <v/>
      </c>
      <c r="T4552" t="str">
        <f t="array" ref="T4552">IFERROR(INDEX($S$3:$S$6255,SMALL(IF(ISNUMBER(SEARCH("",$S$3:$S$6255)),ROW($S$1:$S$6253),""),ROW(S4550))),"")</f>
        <v/>
      </c>
      <c r="U4552" t="s">
        <v>7694</v>
      </c>
      <c r="V4552">
        <v>579483</v>
      </c>
    </row>
    <row r="4553" spans="19:22">
      <c r="S4553" t="str">
        <f>IF(ISNUMBER(SEARCH(ZAKL_DATA!$B$18,FU!$U4553)),U4553,"")</f>
        <v/>
      </c>
      <c r="T4553" t="str">
        <f t="array" ref="T4553">IFERROR(INDEX($S$3:$S$6255,SMALL(IF(ISNUMBER(SEARCH("",$S$3:$S$6255)),ROW($S$1:$S$6253),""),ROW(S4551))),"")</f>
        <v/>
      </c>
      <c r="U4553" t="s">
        <v>7694</v>
      </c>
      <c r="V4553">
        <v>579491</v>
      </c>
    </row>
    <row r="4554" spans="19:22">
      <c r="S4554" t="str">
        <f>IF(ISNUMBER(SEARCH(ZAKL_DATA!$B$18,FU!$U4554)),U4554,"")</f>
        <v/>
      </c>
      <c r="T4554" t="str">
        <f t="array" ref="T4554">IFERROR(INDEX($S$3:$S$6255,SMALL(IF(ISNUMBER(SEARCH("",$S$3:$S$6255)),ROW($S$1:$S$6253),""),ROW(S4552))),"")</f>
        <v/>
      </c>
      <c r="U4554" t="s">
        <v>7695</v>
      </c>
      <c r="V4554">
        <v>579505</v>
      </c>
    </row>
    <row r="4555" spans="19:22">
      <c r="S4555" t="str">
        <f>IF(ISNUMBER(SEARCH(ZAKL_DATA!$B$18,FU!$U4555)),U4555,"")</f>
        <v/>
      </c>
      <c r="T4555" t="str">
        <f t="array" ref="T4555">IFERROR(INDEX($S$3:$S$6255,SMALL(IF(ISNUMBER(SEARCH("",$S$3:$S$6255)),ROW($S$1:$S$6253),""),ROW(S4553))),"")</f>
        <v/>
      </c>
      <c r="U4555" t="s">
        <v>7696</v>
      </c>
      <c r="V4555">
        <v>579513</v>
      </c>
    </row>
    <row r="4556" spans="19:22">
      <c r="S4556" t="str">
        <f>IF(ISNUMBER(SEARCH(ZAKL_DATA!$B$18,FU!$U4556)),U4556,"")</f>
        <v/>
      </c>
      <c r="T4556" t="str">
        <f t="array" ref="T4556">IFERROR(INDEX($S$3:$S$6255,SMALL(IF(ISNUMBER(SEARCH("",$S$3:$S$6255)),ROW($S$1:$S$6253),""),ROW(S4554))),"")</f>
        <v/>
      </c>
      <c r="U4556" t="s">
        <v>7697</v>
      </c>
      <c r="V4556">
        <v>579530</v>
      </c>
    </row>
    <row r="4557" spans="19:22">
      <c r="S4557" t="str">
        <f>IF(ISNUMBER(SEARCH(ZAKL_DATA!$B$18,FU!$U4557)),U4557,"")</f>
        <v/>
      </c>
      <c r="T4557" t="str">
        <f t="array" ref="T4557">IFERROR(INDEX($S$3:$S$6255,SMALL(IF(ISNUMBER(SEARCH("",$S$3:$S$6255)),ROW($S$1:$S$6253),""),ROW(S4555))),"")</f>
        <v/>
      </c>
      <c r="U4557" t="s">
        <v>7698</v>
      </c>
      <c r="V4557">
        <v>579548</v>
      </c>
    </row>
    <row r="4558" spans="19:22">
      <c r="S4558" t="str">
        <f>IF(ISNUMBER(SEARCH(ZAKL_DATA!$B$18,FU!$U4558)),U4558,"")</f>
        <v/>
      </c>
      <c r="T4558" t="str">
        <f t="array" ref="T4558">IFERROR(INDEX($S$3:$S$6255,SMALL(IF(ISNUMBER(SEARCH("",$S$3:$S$6255)),ROW($S$1:$S$6253),""),ROW(S4556))),"")</f>
        <v/>
      </c>
      <c r="U4558" t="s">
        <v>7698</v>
      </c>
      <c r="V4558">
        <v>579556</v>
      </c>
    </row>
    <row r="4559" spans="19:22">
      <c r="S4559" t="str">
        <f>IF(ISNUMBER(SEARCH(ZAKL_DATA!$B$18,FU!$U4559)),U4559,"")</f>
        <v/>
      </c>
      <c r="T4559" t="str">
        <f t="array" ref="T4559">IFERROR(INDEX($S$3:$S$6255,SMALL(IF(ISNUMBER(SEARCH("",$S$3:$S$6255)),ROW($S$1:$S$6253),""),ROW(S4557))),"")</f>
        <v/>
      </c>
      <c r="U4559" t="s">
        <v>7699</v>
      </c>
      <c r="V4559">
        <v>579564</v>
      </c>
    </row>
    <row r="4560" spans="19:22">
      <c r="S4560" t="str">
        <f>IF(ISNUMBER(SEARCH(ZAKL_DATA!$B$18,FU!$U4560)),U4560,"")</f>
        <v/>
      </c>
      <c r="T4560" t="str">
        <f t="array" ref="T4560">IFERROR(INDEX($S$3:$S$6255,SMALL(IF(ISNUMBER(SEARCH("",$S$3:$S$6255)),ROW($S$1:$S$6253),""),ROW(S4558))),"")</f>
        <v/>
      </c>
      <c r="U4560" t="s">
        <v>7700</v>
      </c>
      <c r="V4560">
        <v>579581</v>
      </c>
    </row>
    <row r="4561" spans="19:22">
      <c r="S4561" t="str">
        <f>IF(ISNUMBER(SEARCH(ZAKL_DATA!$B$18,FU!$U4561)),U4561,"")</f>
        <v/>
      </c>
      <c r="T4561" t="str">
        <f t="array" ref="T4561">IFERROR(INDEX($S$3:$S$6255,SMALL(IF(ISNUMBER(SEARCH("",$S$3:$S$6255)),ROW($S$1:$S$6253),""),ROW(S4559))),"")</f>
        <v/>
      </c>
      <c r="U4561" t="s">
        <v>7701</v>
      </c>
      <c r="V4561">
        <v>579599</v>
      </c>
    </row>
    <row r="4562" spans="19:22">
      <c r="S4562" t="str">
        <f>IF(ISNUMBER(SEARCH(ZAKL_DATA!$B$18,FU!$U4562)),U4562,"")</f>
        <v/>
      </c>
      <c r="T4562" t="str">
        <f t="array" ref="T4562">IFERROR(INDEX($S$3:$S$6255,SMALL(IF(ISNUMBER(SEARCH("",$S$3:$S$6255)),ROW($S$1:$S$6253),""),ROW(S4560))),"")</f>
        <v/>
      </c>
      <c r="U4562" t="s">
        <v>7702</v>
      </c>
      <c r="V4562">
        <v>579602</v>
      </c>
    </row>
    <row r="4563" spans="19:22">
      <c r="S4563" t="str">
        <f>IF(ISNUMBER(SEARCH(ZAKL_DATA!$B$18,FU!$U4563)),U4563,"")</f>
        <v/>
      </c>
      <c r="T4563" t="str">
        <f t="array" ref="T4563">IFERROR(INDEX($S$3:$S$6255,SMALL(IF(ISNUMBER(SEARCH("",$S$3:$S$6255)),ROW($S$1:$S$6253),""),ROW(S4561))),"")</f>
        <v/>
      </c>
      <c r="U4563" t="s">
        <v>7702</v>
      </c>
      <c r="V4563">
        <v>579629</v>
      </c>
    </row>
    <row r="4564" spans="19:22">
      <c r="S4564" t="str">
        <f>IF(ISNUMBER(SEARCH(ZAKL_DATA!$B$18,FU!$U4564)),U4564,"")</f>
        <v/>
      </c>
      <c r="T4564" t="str">
        <f t="array" ref="T4564">IFERROR(INDEX($S$3:$S$6255,SMALL(IF(ISNUMBER(SEARCH("",$S$3:$S$6255)),ROW($S$1:$S$6253),""),ROW(S4562))),"")</f>
        <v/>
      </c>
      <c r="U4564" t="s">
        <v>7703</v>
      </c>
      <c r="V4564">
        <v>579637</v>
      </c>
    </row>
    <row r="4565" spans="19:22">
      <c r="S4565" t="str">
        <f>IF(ISNUMBER(SEARCH(ZAKL_DATA!$B$18,FU!$U4565)),U4565,"")</f>
        <v/>
      </c>
      <c r="T4565" t="str">
        <f t="array" ref="T4565">IFERROR(INDEX($S$3:$S$6255,SMALL(IF(ISNUMBER(SEARCH("",$S$3:$S$6255)),ROW($S$1:$S$6253),""),ROW(S4563))),"")</f>
        <v/>
      </c>
      <c r="U4565" t="s">
        <v>7704</v>
      </c>
      <c r="V4565">
        <v>579645</v>
      </c>
    </row>
    <row r="4566" spans="19:22">
      <c r="S4566" t="str">
        <f>IF(ISNUMBER(SEARCH(ZAKL_DATA!$B$18,FU!$U4566)),U4566,"")</f>
        <v/>
      </c>
      <c r="T4566" t="str">
        <f t="array" ref="T4566">IFERROR(INDEX($S$3:$S$6255,SMALL(IF(ISNUMBER(SEARCH("",$S$3:$S$6255)),ROW($S$1:$S$6253),""),ROW(S4564))),"")</f>
        <v/>
      </c>
      <c r="U4566" t="s">
        <v>7705</v>
      </c>
      <c r="V4566">
        <v>579661</v>
      </c>
    </row>
    <row r="4567" spans="19:22">
      <c r="S4567" t="str">
        <f>IF(ISNUMBER(SEARCH(ZAKL_DATA!$B$18,FU!$U4567)),U4567,"")</f>
        <v/>
      </c>
      <c r="T4567" t="str">
        <f t="array" ref="T4567">IFERROR(INDEX($S$3:$S$6255,SMALL(IF(ISNUMBER(SEARCH("",$S$3:$S$6255)),ROW($S$1:$S$6253),""),ROW(S4565))),"")</f>
        <v/>
      </c>
      <c r="U4567" t="s">
        <v>7706</v>
      </c>
      <c r="V4567">
        <v>579696</v>
      </c>
    </row>
    <row r="4568" spans="19:22">
      <c r="S4568" t="str">
        <f>IF(ISNUMBER(SEARCH(ZAKL_DATA!$B$18,FU!$U4568)),U4568,"")</f>
        <v/>
      </c>
      <c r="T4568" t="str">
        <f t="array" ref="T4568">IFERROR(INDEX($S$3:$S$6255,SMALL(IF(ISNUMBER(SEARCH("",$S$3:$S$6255)),ROW($S$1:$S$6253),""),ROW(S4566))),"")</f>
        <v/>
      </c>
      <c r="U4568" t="s">
        <v>7707</v>
      </c>
      <c r="V4568">
        <v>579726</v>
      </c>
    </row>
    <row r="4569" spans="19:22">
      <c r="S4569" t="str">
        <f>IF(ISNUMBER(SEARCH(ZAKL_DATA!$B$18,FU!$U4569)),U4569,"")</f>
        <v/>
      </c>
      <c r="T4569" t="str">
        <f t="array" ref="T4569">IFERROR(INDEX($S$3:$S$6255,SMALL(IF(ISNUMBER(SEARCH("",$S$3:$S$6255)),ROW($S$1:$S$6253),""),ROW(S4567))),"")</f>
        <v/>
      </c>
      <c r="U4569" t="s">
        <v>7707</v>
      </c>
      <c r="V4569">
        <v>579734</v>
      </c>
    </row>
    <row r="4570" spans="19:22">
      <c r="S4570" t="str">
        <f>IF(ISNUMBER(SEARCH(ZAKL_DATA!$B$18,FU!$U4570)),U4570,"")</f>
        <v/>
      </c>
      <c r="T4570" t="str">
        <f t="array" ref="T4570">IFERROR(INDEX($S$3:$S$6255,SMALL(IF(ISNUMBER(SEARCH("",$S$3:$S$6255)),ROW($S$1:$S$6253),""),ROW(S4568))),"")</f>
        <v/>
      </c>
      <c r="U4570" t="s">
        <v>7708</v>
      </c>
      <c r="V4570">
        <v>579742</v>
      </c>
    </row>
    <row r="4571" spans="19:22">
      <c r="S4571" t="str">
        <f>IF(ISNUMBER(SEARCH(ZAKL_DATA!$B$18,FU!$U4571)),U4571,"")</f>
        <v/>
      </c>
      <c r="T4571" t="str">
        <f t="array" ref="T4571">IFERROR(INDEX($S$3:$S$6255,SMALL(IF(ISNUMBER(SEARCH("",$S$3:$S$6255)),ROW($S$1:$S$6253),""),ROW(S4569))),"")</f>
        <v/>
      </c>
      <c r="U4571" t="s">
        <v>7709</v>
      </c>
      <c r="V4571">
        <v>579751</v>
      </c>
    </row>
    <row r="4572" spans="19:22">
      <c r="S4572" t="str">
        <f>IF(ISNUMBER(SEARCH(ZAKL_DATA!$B$18,FU!$U4572)),U4572,"")</f>
        <v/>
      </c>
      <c r="T4572" t="str">
        <f t="array" ref="T4572">IFERROR(INDEX($S$3:$S$6255,SMALL(IF(ISNUMBER(SEARCH("",$S$3:$S$6255)),ROW($S$1:$S$6253),""),ROW(S4570))),"")</f>
        <v/>
      </c>
      <c r="U4572" t="s">
        <v>7710</v>
      </c>
      <c r="V4572">
        <v>579769</v>
      </c>
    </row>
    <row r="4573" spans="19:22">
      <c r="S4573" t="str">
        <f>IF(ISNUMBER(SEARCH(ZAKL_DATA!$B$18,FU!$U4573)),U4573,"")</f>
        <v/>
      </c>
      <c r="T4573" t="str">
        <f t="array" ref="T4573">IFERROR(INDEX($S$3:$S$6255,SMALL(IF(ISNUMBER(SEARCH("",$S$3:$S$6255)),ROW($S$1:$S$6253),""),ROW(S4571))),"")</f>
        <v/>
      </c>
      <c r="U4573" t="s">
        <v>7711</v>
      </c>
      <c r="V4573">
        <v>579777</v>
      </c>
    </row>
    <row r="4574" spans="19:22">
      <c r="S4574" t="str">
        <f>IF(ISNUMBER(SEARCH(ZAKL_DATA!$B$18,FU!$U4574)),U4574,"")</f>
        <v/>
      </c>
      <c r="T4574" t="str">
        <f t="array" ref="T4574">IFERROR(INDEX($S$3:$S$6255,SMALL(IF(ISNUMBER(SEARCH("",$S$3:$S$6255)),ROW($S$1:$S$6253),""),ROW(S4572))),"")</f>
        <v/>
      </c>
      <c r="U4574" t="s">
        <v>7712</v>
      </c>
      <c r="V4574">
        <v>579785</v>
      </c>
    </row>
    <row r="4575" spans="19:22">
      <c r="S4575" t="str">
        <f>IF(ISNUMBER(SEARCH(ZAKL_DATA!$B$18,FU!$U4575)),U4575,"")</f>
        <v/>
      </c>
      <c r="T4575" t="str">
        <f t="array" ref="T4575">IFERROR(INDEX($S$3:$S$6255,SMALL(IF(ISNUMBER(SEARCH("",$S$3:$S$6255)),ROW($S$1:$S$6253),""),ROW(S4573))),"")</f>
        <v/>
      </c>
      <c r="U4575" t="s">
        <v>7713</v>
      </c>
      <c r="V4575">
        <v>579793</v>
      </c>
    </row>
    <row r="4576" spans="19:22">
      <c r="S4576" t="str">
        <f>IF(ISNUMBER(SEARCH(ZAKL_DATA!$B$18,FU!$U4576)),U4576,"")</f>
        <v/>
      </c>
      <c r="T4576" t="str">
        <f t="array" ref="T4576">IFERROR(INDEX($S$3:$S$6255,SMALL(IF(ISNUMBER(SEARCH("",$S$3:$S$6255)),ROW($S$1:$S$6253),""),ROW(S4574))),"")</f>
        <v/>
      </c>
      <c r="U4576" t="s">
        <v>7714</v>
      </c>
      <c r="V4576">
        <v>579815</v>
      </c>
    </row>
    <row r="4577" spans="19:22">
      <c r="S4577" t="str">
        <f>IF(ISNUMBER(SEARCH(ZAKL_DATA!$B$18,FU!$U4577)),U4577,"")</f>
        <v/>
      </c>
      <c r="T4577" t="str">
        <f t="array" ref="T4577">IFERROR(INDEX($S$3:$S$6255,SMALL(IF(ISNUMBER(SEARCH("",$S$3:$S$6255)),ROW($S$1:$S$6253),""),ROW(S4575))),"")</f>
        <v/>
      </c>
      <c r="U4577" t="s">
        <v>7715</v>
      </c>
      <c r="V4577">
        <v>579823</v>
      </c>
    </row>
    <row r="4578" spans="19:22">
      <c r="S4578" t="str">
        <f>IF(ISNUMBER(SEARCH(ZAKL_DATA!$B$18,FU!$U4578)),U4578,"")</f>
        <v/>
      </c>
      <c r="T4578" t="str">
        <f t="array" ref="T4578">IFERROR(INDEX($S$3:$S$6255,SMALL(IF(ISNUMBER(SEARCH("",$S$3:$S$6255)),ROW($S$1:$S$6253),""),ROW(S4576))),"")</f>
        <v/>
      </c>
      <c r="U4578" t="s">
        <v>7716</v>
      </c>
      <c r="V4578">
        <v>579831</v>
      </c>
    </row>
    <row r="4579" spans="19:22">
      <c r="S4579" t="str">
        <f>IF(ISNUMBER(SEARCH(ZAKL_DATA!$B$18,FU!$U4579)),U4579,"")</f>
        <v/>
      </c>
      <c r="T4579" t="str">
        <f t="array" ref="T4579">IFERROR(INDEX($S$3:$S$6255,SMALL(IF(ISNUMBER(SEARCH("",$S$3:$S$6255)),ROW($S$1:$S$6253),""),ROW(S4577))),"")</f>
        <v/>
      </c>
      <c r="U4579" t="s">
        <v>7717</v>
      </c>
      <c r="V4579">
        <v>579858</v>
      </c>
    </row>
    <row r="4580" spans="19:22">
      <c r="S4580" t="str">
        <f>IF(ISNUMBER(SEARCH(ZAKL_DATA!$B$18,FU!$U4580)),U4580,"")</f>
        <v/>
      </c>
      <c r="T4580" t="str">
        <f t="array" ref="T4580">IFERROR(INDEX($S$3:$S$6255,SMALL(IF(ISNUMBER(SEARCH("",$S$3:$S$6255)),ROW($S$1:$S$6253),""),ROW(S4578))),"")</f>
        <v/>
      </c>
      <c r="U4580" t="s">
        <v>7718</v>
      </c>
      <c r="V4580">
        <v>579866</v>
      </c>
    </row>
    <row r="4581" spans="19:22">
      <c r="S4581" t="str">
        <f>IF(ISNUMBER(SEARCH(ZAKL_DATA!$B$18,FU!$U4581)),U4581,"")</f>
        <v/>
      </c>
      <c r="T4581" t="str">
        <f t="array" ref="T4581">IFERROR(INDEX($S$3:$S$6255,SMALL(IF(ISNUMBER(SEARCH("",$S$3:$S$6255)),ROW($S$1:$S$6253),""),ROW(S4579))),"")</f>
        <v/>
      </c>
      <c r="U4581" t="s">
        <v>7718</v>
      </c>
      <c r="V4581">
        <v>579874</v>
      </c>
    </row>
    <row r="4582" spans="19:22">
      <c r="S4582" t="str">
        <f>IF(ISNUMBER(SEARCH(ZAKL_DATA!$B$18,FU!$U4582)),U4582,"")</f>
        <v/>
      </c>
      <c r="T4582" t="str">
        <f t="array" ref="T4582">IFERROR(INDEX($S$3:$S$6255,SMALL(IF(ISNUMBER(SEARCH("",$S$3:$S$6255)),ROW($S$1:$S$6253),""),ROW(S4580))),"")</f>
        <v/>
      </c>
      <c r="U4582" t="s">
        <v>7718</v>
      </c>
      <c r="V4582">
        <v>579891</v>
      </c>
    </row>
    <row r="4583" spans="19:22">
      <c r="S4583" t="str">
        <f>IF(ISNUMBER(SEARCH(ZAKL_DATA!$B$18,FU!$U4583)),U4583,"")</f>
        <v/>
      </c>
      <c r="T4583" t="str">
        <f t="array" ref="T4583">IFERROR(INDEX($S$3:$S$6255,SMALL(IF(ISNUMBER(SEARCH("",$S$3:$S$6255)),ROW($S$1:$S$6253),""),ROW(S4581))),"")</f>
        <v/>
      </c>
      <c r="U4583" t="s">
        <v>7719</v>
      </c>
      <c r="V4583">
        <v>579947</v>
      </c>
    </row>
    <row r="4584" spans="19:22">
      <c r="S4584" t="str">
        <f>IF(ISNUMBER(SEARCH(ZAKL_DATA!$B$18,FU!$U4584)),U4584,"")</f>
        <v/>
      </c>
      <c r="T4584" t="str">
        <f t="array" ref="T4584">IFERROR(INDEX($S$3:$S$6255,SMALL(IF(ISNUMBER(SEARCH("",$S$3:$S$6255)),ROW($S$1:$S$6253),""),ROW(S4582))),"")</f>
        <v/>
      </c>
      <c r="U4584" t="s">
        <v>7720</v>
      </c>
      <c r="V4584">
        <v>579963</v>
      </c>
    </row>
    <row r="4585" spans="19:22">
      <c r="S4585" t="str">
        <f>IF(ISNUMBER(SEARCH(ZAKL_DATA!$B$18,FU!$U4585)),U4585,"")</f>
        <v/>
      </c>
      <c r="T4585" t="str">
        <f t="array" ref="T4585">IFERROR(INDEX($S$3:$S$6255,SMALL(IF(ISNUMBER(SEARCH("",$S$3:$S$6255)),ROW($S$1:$S$6253),""),ROW(S4583))),"")</f>
        <v/>
      </c>
      <c r="U4585" t="s">
        <v>7721</v>
      </c>
      <c r="V4585">
        <v>579971</v>
      </c>
    </row>
    <row r="4586" spans="19:22">
      <c r="S4586" t="str">
        <f>IF(ISNUMBER(SEARCH(ZAKL_DATA!$B$18,FU!$U4586)),U4586,"")</f>
        <v/>
      </c>
      <c r="T4586" t="str">
        <f t="array" ref="T4586">IFERROR(INDEX($S$3:$S$6255,SMALL(IF(ISNUMBER(SEARCH("",$S$3:$S$6255)),ROW($S$1:$S$6253),""),ROW(S4584))),"")</f>
        <v/>
      </c>
      <c r="U4586" t="s">
        <v>7722</v>
      </c>
      <c r="V4586">
        <v>579980</v>
      </c>
    </row>
    <row r="4587" spans="19:22">
      <c r="S4587" t="str">
        <f>IF(ISNUMBER(SEARCH(ZAKL_DATA!$B$18,FU!$U4587)),U4587,"")</f>
        <v/>
      </c>
      <c r="T4587" t="str">
        <f t="array" ref="T4587">IFERROR(INDEX($S$3:$S$6255,SMALL(IF(ISNUMBER(SEARCH("",$S$3:$S$6255)),ROW($S$1:$S$6253),""),ROW(S4585))),"")</f>
        <v/>
      </c>
      <c r="U4587" t="s">
        <v>7723</v>
      </c>
      <c r="V4587">
        <v>579998</v>
      </c>
    </row>
    <row r="4588" spans="19:22">
      <c r="S4588" t="str">
        <f>IF(ISNUMBER(SEARCH(ZAKL_DATA!$B$18,FU!$U4588)),U4588,"")</f>
        <v/>
      </c>
      <c r="T4588" t="str">
        <f t="array" ref="T4588">IFERROR(INDEX($S$3:$S$6255,SMALL(IF(ISNUMBER(SEARCH("",$S$3:$S$6255)),ROW($S$1:$S$6253),""),ROW(S4586))),"")</f>
        <v/>
      </c>
      <c r="U4588" t="s">
        <v>7724</v>
      </c>
      <c r="V4588">
        <v>580015</v>
      </c>
    </row>
    <row r="4589" spans="19:22">
      <c r="S4589" t="str">
        <f>IF(ISNUMBER(SEARCH(ZAKL_DATA!$B$18,FU!$U4589)),U4589,"")</f>
        <v/>
      </c>
      <c r="T4589" t="str">
        <f t="array" ref="T4589">IFERROR(INDEX($S$3:$S$6255,SMALL(IF(ISNUMBER(SEARCH("",$S$3:$S$6255)),ROW($S$1:$S$6253),""),ROW(S4587))),"")</f>
        <v/>
      </c>
      <c r="U4589" t="s">
        <v>7724</v>
      </c>
      <c r="V4589">
        <v>580023</v>
      </c>
    </row>
    <row r="4590" spans="19:22">
      <c r="S4590" t="str">
        <f>IF(ISNUMBER(SEARCH(ZAKL_DATA!$B$18,FU!$U4590)),U4590,"")</f>
        <v/>
      </c>
      <c r="T4590" t="str">
        <f t="array" ref="T4590">IFERROR(INDEX($S$3:$S$6255,SMALL(IF(ISNUMBER(SEARCH("",$S$3:$S$6255)),ROW($S$1:$S$6253),""),ROW(S4588))),"")</f>
        <v/>
      </c>
      <c r="U4590" t="s">
        <v>7724</v>
      </c>
      <c r="V4590">
        <v>580031</v>
      </c>
    </row>
    <row r="4591" spans="19:22">
      <c r="S4591" t="str">
        <f>IF(ISNUMBER(SEARCH(ZAKL_DATA!$B$18,FU!$U4591)),U4591,"")</f>
        <v/>
      </c>
      <c r="T4591" t="str">
        <f t="array" ref="T4591">IFERROR(INDEX($S$3:$S$6255,SMALL(IF(ISNUMBER(SEARCH("",$S$3:$S$6255)),ROW($S$1:$S$6253),""),ROW(S4589))),"")</f>
        <v/>
      </c>
      <c r="U4591" t="s">
        <v>7725</v>
      </c>
      <c r="V4591">
        <v>580040</v>
      </c>
    </row>
    <row r="4592" spans="19:22">
      <c r="S4592" t="str">
        <f>IF(ISNUMBER(SEARCH(ZAKL_DATA!$B$18,FU!$U4592)),U4592,"")</f>
        <v/>
      </c>
      <c r="T4592" t="str">
        <f t="array" ref="T4592">IFERROR(INDEX($S$3:$S$6255,SMALL(IF(ISNUMBER(SEARCH("",$S$3:$S$6255)),ROW($S$1:$S$6253),""),ROW(S4590))),"")</f>
        <v/>
      </c>
      <c r="U4592" t="s">
        <v>7726</v>
      </c>
      <c r="V4592">
        <v>580058</v>
      </c>
    </row>
    <row r="4593" spans="19:22">
      <c r="S4593" t="str">
        <f>IF(ISNUMBER(SEARCH(ZAKL_DATA!$B$18,FU!$U4593)),U4593,"")</f>
        <v/>
      </c>
      <c r="T4593" t="str">
        <f t="array" ref="T4593">IFERROR(INDEX($S$3:$S$6255,SMALL(IF(ISNUMBER(SEARCH("",$S$3:$S$6255)),ROW($S$1:$S$6253),""),ROW(S4591))),"")</f>
        <v/>
      </c>
      <c r="U4593" t="s">
        <v>7727</v>
      </c>
      <c r="V4593">
        <v>580066</v>
      </c>
    </row>
    <row r="4594" spans="19:22">
      <c r="S4594" t="str">
        <f>IF(ISNUMBER(SEARCH(ZAKL_DATA!$B$18,FU!$U4594)),U4594,"")</f>
        <v/>
      </c>
      <c r="T4594" t="str">
        <f t="array" ref="T4594">IFERROR(INDEX($S$3:$S$6255,SMALL(IF(ISNUMBER(SEARCH("",$S$3:$S$6255)),ROW($S$1:$S$6253),""),ROW(S4592))),"")</f>
        <v/>
      </c>
      <c r="U4594" t="s">
        <v>7728</v>
      </c>
      <c r="V4594">
        <v>580074</v>
      </c>
    </row>
    <row r="4595" spans="19:22">
      <c r="S4595" t="str">
        <f>IF(ISNUMBER(SEARCH(ZAKL_DATA!$B$18,FU!$U4595)),U4595,"")</f>
        <v/>
      </c>
      <c r="T4595" t="str">
        <f t="array" ref="T4595">IFERROR(INDEX($S$3:$S$6255,SMALL(IF(ISNUMBER(SEARCH("",$S$3:$S$6255)),ROW($S$1:$S$6253),""),ROW(S4593))),"")</f>
        <v/>
      </c>
      <c r="U4595" t="s">
        <v>7729</v>
      </c>
      <c r="V4595">
        <v>580091</v>
      </c>
    </row>
    <row r="4596" spans="19:22">
      <c r="S4596" t="str">
        <f>IF(ISNUMBER(SEARCH(ZAKL_DATA!$B$18,FU!$U4596)),U4596,"")</f>
        <v/>
      </c>
      <c r="T4596" t="str">
        <f t="array" ref="T4596">IFERROR(INDEX($S$3:$S$6255,SMALL(IF(ISNUMBER(SEARCH("",$S$3:$S$6255)),ROW($S$1:$S$6253),""),ROW(S4594))),"")</f>
        <v/>
      </c>
      <c r="U4596" t="s">
        <v>7730</v>
      </c>
      <c r="V4596">
        <v>580112</v>
      </c>
    </row>
    <row r="4597" spans="19:22">
      <c r="S4597" t="str">
        <f>IF(ISNUMBER(SEARCH(ZAKL_DATA!$B$18,FU!$U4597)),U4597,"")</f>
        <v/>
      </c>
      <c r="T4597" t="str">
        <f t="array" ref="T4597">IFERROR(INDEX($S$3:$S$6255,SMALL(IF(ISNUMBER(SEARCH("",$S$3:$S$6255)),ROW($S$1:$S$6253),""),ROW(S4595))),"")</f>
        <v/>
      </c>
      <c r="U4597" t="s">
        <v>7731</v>
      </c>
      <c r="V4597">
        <v>580121</v>
      </c>
    </row>
    <row r="4598" spans="19:22">
      <c r="S4598" t="str">
        <f>IF(ISNUMBER(SEARCH(ZAKL_DATA!$B$18,FU!$U4598)),U4598,"")</f>
        <v/>
      </c>
      <c r="T4598" t="str">
        <f t="array" ref="T4598">IFERROR(INDEX($S$3:$S$6255,SMALL(IF(ISNUMBER(SEARCH("",$S$3:$S$6255)),ROW($S$1:$S$6253),""),ROW(S4596))),"")</f>
        <v/>
      </c>
      <c r="U4598" t="s">
        <v>7732</v>
      </c>
      <c r="V4598">
        <v>580147</v>
      </c>
    </row>
    <row r="4599" spans="19:22">
      <c r="S4599" t="str">
        <f>IF(ISNUMBER(SEARCH(ZAKL_DATA!$B$18,FU!$U4599)),U4599,"")</f>
        <v/>
      </c>
      <c r="T4599" t="str">
        <f t="array" ref="T4599">IFERROR(INDEX($S$3:$S$6255,SMALL(IF(ISNUMBER(SEARCH("",$S$3:$S$6255)),ROW($S$1:$S$6253),""),ROW(S4597))),"")</f>
        <v/>
      </c>
      <c r="U4599" t="s">
        <v>7733</v>
      </c>
      <c r="V4599">
        <v>580163</v>
      </c>
    </row>
    <row r="4600" spans="19:22">
      <c r="S4600" t="str">
        <f>IF(ISNUMBER(SEARCH(ZAKL_DATA!$B$18,FU!$U4600)),U4600,"")</f>
        <v/>
      </c>
      <c r="T4600" t="str">
        <f t="array" ref="T4600">IFERROR(INDEX($S$3:$S$6255,SMALL(IF(ISNUMBER(SEARCH("",$S$3:$S$6255)),ROW($S$1:$S$6253),""),ROW(S4598))),"")</f>
        <v/>
      </c>
      <c r="U4600" t="s">
        <v>7734</v>
      </c>
      <c r="V4600">
        <v>580210</v>
      </c>
    </row>
    <row r="4601" spans="19:22">
      <c r="S4601" t="str">
        <f>IF(ISNUMBER(SEARCH(ZAKL_DATA!$B$18,FU!$U4601)),U4601,"")</f>
        <v/>
      </c>
      <c r="T4601" t="str">
        <f t="array" ref="T4601">IFERROR(INDEX($S$3:$S$6255,SMALL(IF(ISNUMBER(SEARCH("",$S$3:$S$6255)),ROW($S$1:$S$6253),""),ROW(S4599))),"")</f>
        <v/>
      </c>
      <c r="U4601" t="s">
        <v>7734</v>
      </c>
      <c r="V4601">
        <v>580228</v>
      </c>
    </row>
    <row r="4602" spans="19:22">
      <c r="S4602" t="str">
        <f>IF(ISNUMBER(SEARCH(ZAKL_DATA!$B$18,FU!$U4602)),U4602,"")</f>
        <v/>
      </c>
      <c r="T4602" t="str">
        <f t="array" ref="T4602">IFERROR(INDEX($S$3:$S$6255,SMALL(IF(ISNUMBER(SEARCH("",$S$3:$S$6255)),ROW($S$1:$S$6253),""),ROW(S4600))),"")</f>
        <v/>
      </c>
      <c r="U4602" t="s">
        <v>7735</v>
      </c>
      <c r="V4602">
        <v>580261</v>
      </c>
    </row>
    <row r="4603" spans="19:22">
      <c r="S4603" t="str">
        <f>IF(ISNUMBER(SEARCH(ZAKL_DATA!$B$18,FU!$U4603)),U4603,"")</f>
        <v/>
      </c>
      <c r="T4603" t="str">
        <f t="array" ref="T4603">IFERROR(INDEX($S$3:$S$6255,SMALL(IF(ISNUMBER(SEARCH("",$S$3:$S$6255)),ROW($S$1:$S$6253),""),ROW(S4601))),"")</f>
        <v/>
      </c>
      <c r="U4603" t="s">
        <v>7735</v>
      </c>
      <c r="V4603">
        <v>580279</v>
      </c>
    </row>
    <row r="4604" spans="19:22">
      <c r="S4604" t="str">
        <f>IF(ISNUMBER(SEARCH(ZAKL_DATA!$B$18,FU!$U4604)),U4604,"")</f>
        <v/>
      </c>
      <c r="T4604" t="str">
        <f t="array" ref="T4604">IFERROR(INDEX($S$3:$S$6255,SMALL(IF(ISNUMBER(SEARCH("",$S$3:$S$6255)),ROW($S$1:$S$6253),""),ROW(S4602))),"")</f>
        <v/>
      </c>
      <c r="U4604" t="s">
        <v>7735</v>
      </c>
      <c r="V4604">
        <v>580295</v>
      </c>
    </row>
    <row r="4605" spans="19:22">
      <c r="S4605" t="str">
        <f>IF(ISNUMBER(SEARCH(ZAKL_DATA!$B$18,FU!$U4605)),U4605,"")</f>
        <v/>
      </c>
      <c r="T4605" t="str">
        <f t="array" ref="T4605">IFERROR(INDEX($S$3:$S$6255,SMALL(IF(ISNUMBER(SEARCH("",$S$3:$S$6255)),ROW($S$1:$S$6253),""),ROW(S4603))),"")</f>
        <v/>
      </c>
      <c r="U4605" t="s">
        <v>7735</v>
      </c>
      <c r="V4605">
        <v>580325</v>
      </c>
    </row>
    <row r="4606" spans="19:22">
      <c r="S4606" t="str">
        <f>IF(ISNUMBER(SEARCH(ZAKL_DATA!$B$18,FU!$U4606)),U4606,"")</f>
        <v/>
      </c>
      <c r="T4606" t="str">
        <f t="array" ref="T4606">IFERROR(INDEX($S$3:$S$6255,SMALL(IF(ISNUMBER(SEARCH("",$S$3:$S$6255)),ROW($S$1:$S$6253),""),ROW(S4604))),"")</f>
        <v/>
      </c>
      <c r="U4606" t="s">
        <v>7735</v>
      </c>
      <c r="V4606">
        <v>580333</v>
      </c>
    </row>
    <row r="4607" spans="19:22">
      <c r="S4607" t="str">
        <f>IF(ISNUMBER(SEARCH(ZAKL_DATA!$B$18,FU!$U4607)),U4607,"")</f>
        <v/>
      </c>
      <c r="T4607" t="str">
        <f t="array" ref="T4607">IFERROR(INDEX($S$3:$S$6255,SMALL(IF(ISNUMBER(SEARCH("",$S$3:$S$6255)),ROW($S$1:$S$6253),""),ROW(S4605))),"")</f>
        <v/>
      </c>
      <c r="U4607" t="s">
        <v>7735</v>
      </c>
      <c r="V4607">
        <v>580341</v>
      </c>
    </row>
    <row r="4608" spans="19:22">
      <c r="S4608" t="str">
        <f>IF(ISNUMBER(SEARCH(ZAKL_DATA!$B$18,FU!$U4608)),U4608,"")</f>
        <v/>
      </c>
      <c r="T4608" t="str">
        <f t="array" ref="T4608">IFERROR(INDEX($S$3:$S$6255,SMALL(IF(ISNUMBER(SEARCH("",$S$3:$S$6255)),ROW($S$1:$S$6253),""),ROW(S4606))),"")</f>
        <v/>
      </c>
      <c r="U4608" t="s">
        <v>7735</v>
      </c>
      <c r="V4608">
        <v>580350</v>
      </c>
    </row>
    <row r="4609" spans="19:22">
      <c r="S4609" t="str">
        <f>IF(ISNUMBER(SEARCH(ZAKL_DATA!$B$18,FU!$U4609)),U4609,"")</f>
        <v/>
      </c>
      <c r="T4609" t="str">
        <f t="array" ref="T4609">IFERROR(INDEX($S$3:$S$6255,SMALL(IF(ISNUMBER(SEARCH("",$S$3:$S$6255)),ROW($S$1:$S$6253),""),ROW(S4607))),"")</f>
        <v/>
      </c>
      <c r="U4609" t="s">
        <v>7735</v>
      </c>
      <c r="V4609">
        <v>580376</v>
      </c>
    </row>
    <row r="4610" spans="19:22">
      <c r="S4610" t="str">
        <f>IF(ISNUMBER(SEARCH(ZAKL_DATA!$B$18,FU!$U4610)),U4610,"")</f>
        <v/>
      </c>
      <c r="T4610" t="str">
        <f t="array" ref="T4610">IFERROR(INDEX($S$3:$S$6255,SMALL(IF(ISNUMBER(SEARCH("",$S$3:$S$6255)),ROW($S$1:$S$6253),""),ROW(S4608))),"")</f>
        <v/>
      </c>
      <c r="U4610" t="s">
        <v>7736</v>
      </c>
      <c r="V4610">
        <v>580392</v>
      </c>
    </row>
    <row r="4611" spans="19:22">
      <c r="S4611" t="str">
        <f>IF(ISNUMBER(SEARCH(ZAKL_DATA!$B$18,FU!$U4611)),U4611,"")</f>
        <v/>
      </c>
      <c r="T4611" t="str">
        <f t="array" ref="T4611">IFERROR(INDEX($S$3:$S$6255,SMALL(IF(ISNUMBER(SEARCH("",$S$3:$S$6255)),ROW($S$1:$S$6253),""),ROW(S4609))),"")</f>
        <v/>
      </c>
      <c r="U4611" t="s">
        <v>7737</v>
      </c>
      <c r="V4611">
        <v>580406</v>
      </c>
    </row>
    <row r="4612" spans="19:22">
      <c r="S4612" t="str">
        <f>IF(ISNUMBER(SEARCH(ZAKL_DATA!$B$18,FU!$U4612)),U4612,"")</f>
        <v/>
      </c>
      <c r="T4612" t="str">
        <f t="array" ref="T4612">IFERROR(INDEX($S$3:$S$6255,SMALL(IF(ISNUMBER(SEARCH("",$S$3:$S$6255)),ROW($S$1:$S$6253),""),ROW(S4610))),"")</f>
        <v/>
      </c>
      <c r="U4612" t="s">
        <v>7738</v>
      </c>
      <c r="V4612">
        <v>580414</v>
      </c>
    </row>
    <row r="4613" spans="19:22">
      <c r="S4613" t="str">
        <f>IF(ISNUMBER(SEARCH(ZAKL_DATA!$B$18,FU!$U4613)),U4613,"")</f>
        <v/>
      </c>
      <c r="T4613" t="str">
        <f t="array" ref="T4613">IFERROR(INDEX($S$3:$S$6255,SMALL(IF(ISNUMBER(SEARCH("",$S$3:$S$6255)),ROW($S$1:$S$6253),""),ROW(S4611))),"")</f>
        <v/>
      </c>
      <c r="U4613" t="s">
        <v>7739</v>
      </c>
      <c r="V4613">
        <v>580422</v>
      </c>
    </row>
    <row r="4614" spans="19:22">
      <c r="S4614" t="str">
        <f>IF(ISNUMBER(SEARCH(ZAKL_DATA!$B$18,FU!$U4614)),U4614,"")</f>
        <v/>
      </c>
      <c r="T4614" t="str">
        <f t="array" ref="T4614">IFERROR(INDEX($S$3:$S$6255,SMALL(IF(ISNUMBER(SEARCH("",$S$3:$S$6255)),ROW($S$1:$S$6253),""),ROW(S4612))),"")</f>
        <v/>
      </c>
      <c r="U4614" t="s">
        <v>7740</v>
      </c>
      <c r="V4614">
        <v>580431</v>
      </c>
    </row>
    <row r="4615" spans="19:22">
      <c r="S4615" t="str">
        <f>IF(ISNUMBER(SEARCH(ZAKL_DATA!$B$18,FU!$U4615)),U4615,"")</f>
        <v/>
      </c>
      <c r="T4615" t="str">
        <f t="array" ref="T4615">IFERROR(INDEX($S$3:$S$6255,SMALL(IF(ISNUMBER(SEARCH("",$S$3:$S$6255)),ROW($S$1:$S$6253),""),ROW(S4613))),"")</f>
        <v/>
      </c>
      <c r="U4615" t="s">
        <v>7741</v>
      </c>
      <c r="V4615">
        <v>580465</v>
      </c>
    </row>
    <row r="4616" spans="19:22">
      <c r="S4616" t="str">
        <f>IF(ISNUMBER(SEARCH(ZAKL_DATA!$B$18,FU!$U4616)),U4616,"")</f>
        <v/>
      </c>
      <c r="T4616" t="str">
        <f t="array" ref="T4616">IFERROR(INDEX($S$3:$S$6255,SMALL(IF(ISNUMBER(SEARCH("",$S$3:$S$6255)),ROW($S$1:$S$6253),""),ROW(S4614))),"")</f>
        <v/>
      </c>
      <c r="U4616" t="s">
        <v>7742</v>
      </c>
      <c r="V4616">
        <v>580481</v>
      </c>
    </row>
    <row r="4617" spans="19:22">
      <c r="S4617" t="str">
        <f>IF(ISNUMBER(SEARCH(ZAKL_DATA!$B$18,FU!$U4617)),U4617,"")</f>
        <v/>
      </c>
      <c r="T4617" t="str">
        <f t="array" ref="T4617">IFERROR(INDEX($S$3:$S$6255,SMALL(IF(ISNUMBER(SEARCH("",$S$3:$S$6255)),ROW($S$1:$S$6253),""),ROW(S4615))),"")</f>
        <v/>
      </c>
      <c r="U4617" t="s">
        <v>7743</v>
      </c>
      <c r="V4617">
        <v>580490</v>
      </c>
    </row>
    <row r="4618" spans="19:22">
      <c r="S4618" t="str">
        <f>IF(ISNUMBER(SEARCH(ZAKL_DATA!$B$18,FU!$U4618)),U4618,"")</f>
        <v/>
      </c>
      <c r="T4618" t="str">
        <f t="array" ref="T4618">IFERROR(INDEX($S$3:$S$6255,SMALL(IF(ISNUMBER(SEARCH("",$S$3:$S$6255)),ROW($S$1:$S$6253),""),ROW(S4616))),"")</f>
        <v/>
      </c>
      <c r="U4618" t="s">
        <v>7744</v>
      </c>
      <c r="V4618">
        <v>580503</v>
      </c>
    </row>
    <row r="4619" spans="19:22">
      <c r="S4619" t="str">
        <f>IF(ISNUMBER(SEARCH(ZAKL_DATA!$B$18,FU!$U4619)),U4619,"")</f>
        <v/>
      </c>
      <c r="T4619" t="str">
        <f t="array" ref="T4619">IFERROR(INDEX($S$3:$S$6255,SMALL(IF(ISNUMBER(SEARCH("",$S$3:$S$6255)),ROW($S$1:$S$6253),""),ROW(S4617))),"")</f>
        <v/>
      </c>
      <c r="U4619" t="s">
        <v>7744</v>
      </c>
      <c r="V4619">
        <v>580511</v>
      </c>
    </row>
    <row r="4620" spans="19:22">
      <c r="S4620" t="str">
        <f>IF(ISNUMBER(SEARCH(ZAKL_DATA!$B$18,FU!$U4620)),U4620,"")</f>
        <v/>
      </c>
      <c r="T4620" t="str">
        <f t="array" ref="T4620">IFERROR(INDEX($S$3:$S$6255,SMALL(IF(ISNUMBER(SEARCH("",$S$3:$S$6255)),ROW($S$1:$S$6253),""),ROW(S4618))),"")</f>
        <v/>
      </c>
      <c r="U4620" t="s">
        <v>7744</v>
      </c>
      <c r="V4620">
        <v>580538</v>
      </c>
    </row>
    <row r="4621" spans="19:22">
      <c r="S4621" t="str">
        <f>IF(ISNUMBER(SEARCH(ZAKL_DATA!$B$18,FU!$U4621)),U4621,"")</f>
        <v/>
      </c>
      <c r="T4621" t="str">
        <f t="array" ref="T4621">IFERROR(INDEX($S$3:$S$6255,SMALL(IF(ISNUMBER(SEARCH("",$S$3:$S$6255)),ROW($S$1:$S$6253),""),ROW(S4619))),"")</f>
        <v/>
      </c>
      <c r="U4621" t="s">
        <v>7745</v>
      </c>
      <c r="V4621">
        <v>580562</v>
      </c>
    </row>
    <row r="4622" spans="19:22">
      <c r="S4622" t="str">
        <f>IF(ISNUMBER(SEARCH(ZAKL_DATA!$B$18,FU!$U4622)),U4622,"")</f>
        <v/>
      </c>
      <c r="T4622" t="str">
        <f t="array" ref="T4622">IFERROR(INDEX($S$3:$S$6255,SMALL(IF(ISNUMBER(SEARCH("",$S$3:$S$6255)),ROW($S$1:$S$6253),""),ROW(S4620))),"")</f>
        <v/>
      </c>
      <c r="U4622" t="s">
        <v>7746</v>
      </c>
      <c r="V4622">
        <v>580571</v>
      </c>
    </row>
    <row r="4623" spans="19:22">
      <c r="S4623" t="str">
        <f>IF(ISNUMBER(SEARCH(ZAKL_DATA!$B$18,FU!$U4623)),U4623,"")</f>
        <v/>
      </c>
      <c r="T4623" t="str">
        <f t="array" ref="T4623">IFERROR(INDEX($S$3:$S$6255,SMALL(IF(ISNUMBER(SEARCH("",$S$3:$S$6255)),ROW($S$1:$S$6253),""),ROW(S4621))),"")</f>
        <v/>
      </c>
      <c r="U4623" t="s">
        <v>7747</v>
      </c>
      <c r="V4623">
        <v>580589</v>
      </c>
    </row>
    <row r="4624" spans="19:22">
      <c r="S4624" t="str">
        <f>IF(ISNUMBER(SEARCH(ZAKL_DATA!$B$18,FU!$U4624)),U4624,"")</f>
        <v/>
      </c>
      <c r="T4624" t="str">
        <f t="array" ref="T4624">IFERROR(INDEX($S$3:$S$6255,SMALL(IF(ISNUMBER(SEARCH("",$S$3:$S$6255)),ROW($S$1:$S$6253),""),ROW(S4622))),"")</f>
        <v/>
      </c>
      <c r="U4624" t="s">
        <v>7748</v>
      </c>
      <c r="V4624">
        <v>580619</v>
      </c>
    </row>
    <row r="4625" spans="19:22">
      <c r="S4625" t="str">
        <f>IF(ISNUMBER(SEARCH(ZAKL_DATA!$B$18,FU!$U4625)),U4625,"")</f>
        <v/>
      </c>
      <c r="T4625" t="str">
        <f t="array" ref="T4625">IFERROR(INDEX($S$3:$S$6255,SMALL(IF(ISNUMBER(SEARCH("",$S$3:$S$6255)),ROW($S$1:$S$6253),""),ROW(S4623))),"")</f>
        <v/>
      </c>
      <c r="U4625" t="s">
        <v>7749</v>
      </c>
      <c r="V4625">
        <v>580627</v>
      </c>
    </row>
    <row r="4626" spans="19:22">
      <c r="S4626" t="str">
        <f>IF(ISNUMBER(SEARCH(ZAKL_DATA!$B$18,FU!$U4626)),U4626,"")</f>
        <v/>
      </c>
      <c r="T4626" t="str">
        <f t="array" ref="T4626">IFERROR(INDEX($S$3:$S$6255,SMALL(IF(ISNUMBER(SEARCH("",$S$3:$S$6255)),ROW($S$1:$S$6253),""),ROW(S4624))),"")</f>
        <v/>
      </c>
      <c r="U4626" t="s">
        <v>7750</v>
      </c>
      <c r="V4626">
        <v>580635</v>
      </c>
    </row>
    <row r="4627" spans="19:22">
      <c r="S4627" t="str">
        <f>IF(ISNUMBER(SEARCH(ZAKL_DATA!$B$18,FU!$U4627)),U4627,"")</f>
        <v/>
      </c>
      <c r="T4627" t="str">
        <f t="array" ref="T4627">IFERROR(INDEX($S$3:$S$6255,SMALL(IF(ISNUMBER(SEARCH("",$S$3:$S$6255)),ROW($S$1:$S$6253),""),ROW(S4625))),"")</f>
        <v/>
      </c>
      <c r="U4627" t="s">
        <v>7751</v>
      </c>
      <c r="V4627">
        <v>580643</v>
      </c>
    </row>
    <row r="4628" spans="19:22">
      <c r="S4628" t="str">
        <f>IF(ISNUMBER(SEARCH(ZAKL_DATA!$B$18,FU!$U4628)),U4628,"")</f>
        <v/>
      </c>
      <c r="T4628" t="str">
        <f t="array" ref="T4628">IFERROR(INDEX($S$3:$S$6255,SMALL(IF(ISNUMBER(SEARCH("",$S$3:$S$6255)),ROW($S$1:$S$6253),""),ROW(S4626))),"")</f>
        <v/>
      </c>
      <c r="U4628" t="s">
        <v>7751</v>
      </c>
      <c r="V4628">
        <v>580651</v>
      </c>
    </row>
    <row r="4629" spans="19:22">
      <c r="S4629" t="str">
        <f>IF(ISNUMBER(SEARCH(ZAKL_DATA!$B$18,FU!$U4629)),U4629,"")</f>
        <v/>
      </c>
      <c r="T4629" t="str">
        <f t="array" ref="T4629">IFERROR(INDEX($S$3:$S$6255,SMALL(IF(ISNUMBER(SEARCH("",$S$3:$S$6255)),ROW($S$1:$S$6253),""),ROW(S4627))),"")</f>
        <v/>
      </c>
      <c r="U4629" t="s">
        <v>7752</v>
      </c>
      <c r="V4629">
        <v>580660</v>
      </c>
    </row>
    <row r="4630" spans="19:22">
      <c r="S4630" t="str">
        <f>IF(ISNUMBER(SEARCH(ZAKL_DATA!$B$18,FU!$U4630)),U4630,"")</f>
        <v/>
      </c>
      <c r="T4630" t="str">
        <f t="array" ref="T4630">IFERROR(INDEX($S$3:$S$6255,SMALL(IF(ISNUMBER(SEARCH("",$S$3:$S$6255)),ROW($S$1:$S$6253),""),ROW(S4628))),"")</f>
        <v/>
      </c>
      <c r="U4630" t="s">
        <v>7753</v>
      </c>
      <c r="V4630">
        <v>580678</v>
      </c>
    </row>
    <row r="4631" spans="19:22">
      <c r="S4631" t="str">
        <f>IF(ISNUMBER(SEARCH(ZAKL_DATA!$B$18,FU!$U4631)),U4631,"")</f>
        <v/>
      </c>
      <c r="T4631" t="str">
        <f t="array" ref="T4631">IFERROR(INDEX($S$3:$S$6255,SMALL(IF(ISNUMBER(SEARCH("",$S$3:$S$6255)),ROW($S$1:$S$6253),""),ROW(S4629))),"")</f>
        <v/>
      </c>
      <c r="U4631" t="s">
        <v>7754</v>
      </c>
      <c r="V4631">
        <v>580686</v>
      </c>
    </row>
    <row r="4632" spans="19:22">
      <c r="S4632" t="str">
        <f>IF(ISNUMBER(SEARCH(ZAKL_DATA!$B$18,FU!$U4632)),U4632,"")</f>
        <v/>
      </c>
      <c r="T4632" t="str">
        <f t="array" ref="T4632">IFERROR(INDEX($S$3:$S$6255,SMALL(IF(ISNUMBER(SEARCH("",$S$3:$S$6255)),ROW($S$1:$S$6253),""),ROW(S4630))),"")</f>
        <v/>
      </c>
      <c r="U4632" t="s">
        <v>7755</v>
      </c>
      <c r="V4632">
        <v>580694</v>
      </c>
    </row>
    <row r="4633" spans="19:22">
      <c r="S4633" t="str">
        <f>IF(ISNUMBER(SEARCH(ZAKL_DATA!$B$18,FU!$U4633)),U4633,"")</f>
        <v/>
      </c>
      <c r="T4633" t="str">
        <f t="array" ref="T4633">IFERROR(INDEX($S$3:$S$6255,SMALL(IF(ISNUMBER(SEARCH("",$S$3:$S$6255)),ROW($S$1:$S$6253),""),ROW(S4631))),"")</f>
        <v/>
      </c>
      <c r="U4633" t="s">
        <v>7756</v>
      </c>
      <c r="V4633">
        <v>580708</v>
      </c>
    </row>
    <row r="4634" spans="19:22">
      <c r="S4634" t="str">
        <f>IF(ISNUMBER(SEARCH(ZAKL_DATA!$B$18,FU!$U4634)),U4634,"")</f>
        <v/>
      </c>
      <c r="T4634" t="str">
        <f t="array" ref="T4634">IFERROR(INDEX($S$3:$S$6255,SMALL(IF(ISNUMBER(SEARCH("",$S$3:$S$6255)),ROW($S$1:$S$6253),""),ROW(S4632))),"")</f>
        <v/>
      </c>
      <c r="U4634" t="s">
        <v>7757</v>
      </c>
      <c r="V4634">
        <v>580716</v>
      </c>
    </row>
    <row r="4635" spans="19:22">
      <c r="S4635" t="str">
        <f>IF(ISNUMBER(SEARCH(ZAKL_DATA!$B$18,FU!$U4635)),U4635,"")</f>
        <v/>
      </c>
      <c r="T4635" t="str">
        <f t="array" ref="T4635">IFERROR(INDEX($S$3:$S$6255,SMALL(IF(ISNUMBER(SEARCH("",$S$3:$S$6255)),ROW($S$1:$S$6253),""),ROW(S4633))),"")</f>
        <v/>
      </c>
      <c r="U4635" t="s">
        <v>7758</v>
      </c>
      <c r="V4635">
        <v>580724</v>
      </c>
    </row>
    <row r="4636" spans="19:22">
      <c r="S4636" t="str">
        <f>IF(ISNUMBER(SEARCH(ZAKL_DATA!$B$18,FU!$U4636)),U4636,"")</f>
        <v/>
      </c>
      <c r="T4636" t="str">
        <f t="array" ref="T4636">IFERROR(INDEX($S$3:$S$6255,SMALL(IF(ISNUMBER(SEARCH("",$S$3:$S$6255)),ROW($S$1:$S$6253),""),ROW(S4634))),"")</f>
        <v/>
      </c>
      <c r="U4636" t="s">
        <v>7759</v>
      </c>
      <c r="V4636">
        <v>580732</v>
      </c>
    </row>
    <row r="4637" spans="19:22">
      <c r="S4637" t="str">
        <f>IF(ISNUMBER(SEARCH(ZAKL_DATA!$B$18,FU!$U4637)),U4637,"")</f>
        <v/>
      </c>
      <c r="T4637" t="str">
        <f t="array" ref="T4637">IFERROR(INDEX($S$3:$S$6255,SMALL(IF(ISNUMBER(SEARCH("",$S$3:$S$6255)),ROW($S$1:$S$6253),""),ROW(S4635))),"")</f>
        <v/>
      </c>
      <c r="U4637" t="s">
        <v>7760</v>
      </c>
      <c r="V4637">
        <v>580741</v>
      </c>
    </row>
    <row r="4638" spans="19:22">
      <c r="S4638" t="str">
        <f>IF(ISNUMBER(SEARCH(ZAKL_DATA!$B$18,FU!$U4638)),U4638,"")</f>
        <v/>
      </c>
      <c r="T4638" t="str">
        <f t="array" ref="T4638">IFERROR(INDEX($S$3:$S$6255,SMALL(IF(ISNUMBER(SEARCH("",$S$3:$S$6255)),ROW($S$1:$S$6253),""),ROW(S4636))),"")</f>
        <v/>
      </c>
      <c r="U4638" t="s">
        <v>7761</v>
      </c>
      <c r="V4638">
        <v>580759</v>
      </c>
    </row>
    <row r="4639" spans="19:22">
      <c r="S4639" t="str">
        <f>IF(ISNUMBER(SEARCH(ZAKL_DATA!$B$18,FU!$U4639)),U4639,"")</f>
        <v/>
      </c>
      <c r="T4639" t="str">
        <f t="array" ref="T4639">IFERROR(INDEX($S$3:$S$6255,SMALL(IF(ISNUMBER(SEARCH("",$S$3:$S$6255)),ROW($S$1:$S$6253),""),ROW(S4637))),"")</f>
        <v/>
      </c>
      <c r="U4639" t="s">
        <v>7762</v>
      </c>
      <c r="V4639">
        <v>580767</v>
      </c>
    </row>
    <row r="4640" spans="19:22">
      <c r="S4640" t="str">
        <f>IF(ISNUMBER(SEARCH(ZAKL_DATA!$B$18,FU!$U4640)),U4640,"")</f>
        <v/>
      </c>
      <c r="T4640" t="str">
        <f t="array" ref="T4640">IFERROR(INDEX($S$3:$S$6255,SMALL(IF(ISNUMBER(SEARCH("",$S$3:$S$6255)),ROW($S$1:$S$6253),""),ROW(S4638))),"")</f>
        <v/>
      </c>
      <c r="U4640" t="s">
        <v>7763</v>
      </c>
      <c r="V4640">
        <v>580775</v>
      </c>
    </row>
    <row r="4641" spans="19:22">
      <c r="S4641" t="str">
        <f>IF(ISNUMBER(SEARCH(ZAKL_DATA!$B$18,FU!$U4641)),U4641,"")</f>
        <v/>
      </c>
      <c r="T4641" t="str">
        <f t="array" ref="T4641">IFERROR(INDEX($S$3:$S$6255,SMALL(IF(ISNUMBER(SEARCH("",$S$3:$S$6255)),ROW($S$1:$S$6253),""),ROW(S4639))),"")</f>
        <v/>
      </c>
      <c r="U4641" t="s">
        <v>7764</v>
      </c>
      <c r="V4641">
        <v>580783</v>
      </c>
    </row>
    <row r="4642" spans="19:22">
      <c r="S4642" t="str">
        <f>IF(ISNUMBER(SEARCH(ZAKL_DATA!$B$18,FU!$U4642)),U4642,"")</f>
        <v/>
      </c>
      <c r="T4642" t="str">
        <f t="array" ref="T4642">IFERROR(INDEX($S$3:$S$6255,SMALL(IF(ISNUMBER(SEARCH("",$S$3:$S$6255)),ROW($S$1:$S$6253),""),ROW(S4640))),"")</f>
        <v/>
      </c>
      <c r="U4642" t="s">
        <v>7765</v>
      </c>
      <c r="V4642">
        <v>580805</v>
      </c>
    </row>
    <row r="4643" spans="19:22">
      <c r="S4643" t="str">
        <f>IF(ISNUMBER(SEARCH(ZAKL_DATA!$B$18,FU!$U4643)),U4643,"")</f>
        <v/>
      </c>
      <c r="T4643" t="str">
        <f t="array" ref="T4643">IFERROR(INDEX($S$3:$S$6255,SMALL(IF(ISNUMBER(SEARCH("",$S$3:$S$6255)),ROW($S$1:$S$6253),""),ROW(S4641))),"")</f>
        <v/>
      </c>
      <c r="U4643" t="s">
        <v>7765</v>
      </c>
      <c r="V4643">
        <v>580821</v>
      </c>
    </row>
    <row r="4644" spans="19:22">
      <c r="S4644" t="str">
        <f>IF(ISNUMBER(SEARCH(ZAKL_DATA!$B$18,FU!$U4644)),U4644,"")</f>
        <v/>
      </c>
      <c r="T4644" t="str">
        <f t="array" ref="T4644">IFERROR(INDEX($S$3:$S$6255,SMALL(IF(ISNUMBER(SEARCH("",$S$3:$S$6255)),ROW($S$1:$S$6253),""),ROW(S4642))),"")</f>
        <v/>
      </c>
      <c r="U4644" t="s">
        <v>7766</v>
      </c>
      <c r="V4644">
        <v>580830</v>
      </c>
    </row>
    <row r="4645" spans="19:22">
      <c r="S4645" t="str">
        <f>IF(ISNUMBER(SEARCH(ZAKL_DATA!$B$18,FU!$U4645)),U4645,"")</f>
        <v/>
      </c>
      <c r="T4645" t="str">
        <f t="array" ref="T4645">IFERROR(INDEX($S$3:$S$6255,SMALL(IF(ISNUMBER(SEARCH("",$S$3:$S$6255)),ROW($S$1:$S$6253),""),ROW(S4643))),"")</f>
        <v/>
      </c>
      <c r="U4645" t="s">
        <v>7767</v>
      </c>
      <c r="V4645">
        <v>580848</v>
      </c>
    </row>
    <row r="4646" spans="19:22">
      <c r="S4646" t="str">
        <f>IF(ISNUMBER(SEARCH(ZAKL_DATA!$B$18,FU!$U4646)),U4646,"")</f>
        <v/>
      </c>
      <c r="T4646" t="str">
        <f t="array" ref="T4646">IFERROR(INDEX($S$3:$S$6255,SMALL(IF(ISNUMBER(SEARCH("",$S$3:$S$6255)),ROW($S$1:$S$6253),""),ROW(S4644))),"")</f>
        <v/>
      </c>
      <c r="U4646" t="s">
        <v>7768</v>
      </c>
      <c r="V4646">
        <v>580872</v>
      </c>
    </row>
    <row r="4647" spans="19:22">
      <c r="S4647" t="str">
        <f>IF(ISNUMBER(SEARCH(ZAKL_DATA!$B$18,FU!$U4647)),U4647,"")</f>
        <v/>
      </c>
      <c r="T4647" t="str">
        <f t="array" ref="T4647">IFERROR(INDEX($S$3:$S$6255,SMALL(IF(ISNUMBER(SEARCH("",$S$3:$S$6255)),ROW($S$1:$S$6253),""),ROW(S4645))),"")</f>
        <v/>
      </c>
      <c r="U4647" t="s">
        <v>7769</v>
      </c>
      <c r="V4647">
        <v>580881</v>
      </c>
    </row>
    <row r="4648" spans="19:22">
      <c r="S4648" t="str">
        <f>IF(ISNUMBER(SEARCH(ZAKL_DATA!$B$18,FU!$U4648)),U4648,"")</f>
        <v/>
      </c>
      <c r="T4648" t="str">
        <f t="array" ref="T4648">IFERROR(INDEX($S$3:$S$6255,SMALL(IF(ISNUMBER(SEARCH("",$S$3:$S$6255)),ROW($S$1:$S$6253),""),ROW(S4646))),"")</f>
        <v/>
      </c>
      <c r="U4648" t="s">
        <v>7770</v>
      </c>
      <c r="V4648">
        <v>580902</v>
      </c>
    </row>
    <row r="4649" spans="19:22">
      <c r="S4649" t="str">
        <f>IF(ISNUMBER(SEARCH(ZAKL_DATA!$B$18,FU!$U4649)),U4649,"")</f>
        <v/>
      </c>
      <c r="T4649" t="str">
        <f t="array" ref="T4649">IFERROR(INDEX($S$3:$S$6255,SMALL(IF(ISNUMBER(SEARCH("",$S$3:$S$6255)),ROW($S$1:$S$6253),""),ROW(S4647))),"")</f>
        <v/>
      </c>
      <c r="U4649" t="s">
        <v>7771</v>
      </c>
      <c r="V4649">
        <v>580929</v>
      </c>
    </row>
    <row r="4650" spans="19:22">
      <c r="S4650" t="str">
        <f>IF(ISNUMBER(SEARCH(ZAKL_DATA!$B$18,FU!$U4650)),U4650,"")</f>
        <v/>
      </c>
      <c r="T4650" t="str">
        <f t="array" ref="T4650">IFERROR(INDEX($S$3:$S$6255,SMALL(IF(ISNUMBER(SEARCH("",$S$3:$S$6255)),ROW($S$1:$S$6253),""),ROW(S4648))),"")</f>
        <v/>
      </c>
      <c r="U4650" t="s">
        <v>7772</v>
      </c>
      <c r="V4650">
        <v>580945</v>
      </c>
    </row>
    <row r="4651" spans="19:22">
      <c r="S4651" t="str">
        <f>IF(ISNUMBER(SEARCH(ZAKL_DATA!$B$18,FU!$U4651)),U4651,"")</f>
        <v/>
      </c>
      <c r="T4651" t="str">
        <f t="array" ref="T4651">IFERROR(INDEX($S$3:$S$6255,SMALL(IF(ISNUMBER(SEARCH("",$S$3:$S$6255)),ROW($S$1:$S$6253),""),ROW(S4649))),"")</f>
        <v/>
      </c>
      <c r="U4651" t="s">
        <v>7773</v>
      </c>
      <c r="V4651">
        <v>580961</v>
      </c>
    </row>
    <row r="4652" spans="19:22">
      <c r="S4652" t="str">
        <f>IF(ISNUMBER(SEARCH(ZAKL_DATA!$B$18,FU!$U4652)),U4652,"")</f>
        <v/>
      </c>
      <c r="T4652" t="str">
        <f t="array" ref="T4652">IFERROR(INDEX($S$3:$S$6255,SMALL(IF(ISNUMBER(SEARCH("",$S$3:$S$6255)),ROW($S$1:$S$6253),""),ROW(S4650))),"")</f>
        <v/>
      </c>
      <c r="U4652" t="s">
        <v>7774</v>
      </c>
      <c r="V4652">
        <v>580970</v>
      </c>
    </row>
    <row r="4653" spans="19:22">
      <c r="S4653" t="str">
        <f>IF(ISNUMBER(SEARCH(ZAKL_DATA!$B$18,FU!$U4653)),U4653,"")</f>
        <v/>
      </c>
      <c r="T4653" t="str">
        <f t="array" ref="T4653">IFERROR(INDEX($S$3:$S$6255,SMALL(IF(ISNUMBER(SEARCH("",$S$3:$S$6255)),ROW($S$1:$S$6253),""),ROW(S4651))),"")</f>
        <v/>
      </c>
      <c r="U4653" t="s">
        <v>7775</v>
      </c>
      <c r="V4653">
        <v>580988</v>
      </c>
    </row>
    <row r="4654" spans="19:22">
      <c r="S4654" t="str">
        <f>IF(ISNUMBER(SEARCH(ZAKL_DATA!$B$18,FU!$U4654)),U4654,"")</f>
        <v/>
      </c>
      <c r="T4654" t="str">
        <f t="array" ref="T4654">IFERROR(INDEX($S$3:$S$6255,SMALL(IF(ISNUMBER(SEARCH("",$S$3:$S$6255)),ROW($S$1:$S$6253),""),ROW(S4652))),"")</f>
        <v/>
      </c>
      <c r="U4654" t="s">
        <v>7776</v>
      </c>
      <c r="V4654">
        <v>580996</v>
      </c>
    </row>
    <row r="4655" spans="19:22">
      <c r="S4655" t="str">
        <f>IF(ISNUMBER(SEARCH(ZAKL_DATA!$B$18,FU!$U4655)),U4655,"")</f>
        <v/>
      </c>
      <c r="T4655" t="str">
        <f t="array" ref="T4655">IFERROR(INDEX($S$3:$S$6255,SMALL(IF(ISNUMBER(SEARCH("",$S$3:$S$6255)),ROW($S$1:$S$6253),""),ROW(S4653))),"")</f>
        <v/>
      </c>
      <c r="U4655" t="s">
        <v>7777</v>
      </c>
      <c r="V4655">
        <v>581003</v>
      </c>
    </row>
    <row r="4656" spans="19:22">
      <c r="S4656" t="str">
        <f>IF(ISNUMBER(SEARCH(ZAKL_DATA!$B$18,FU!$U4656)),U4656,"")</f>
        <v/>
      </c>
      <c r="T4656" t="str">
        <f t="array" ref="T4656">IFERROR(INDEX($S$3:$S$6255,SMALL(IF(ISNUMBER(SEARCH("",$S$3:$S$6255)),ROW($S$1:$S$6253),""),ROW(S4654))),"")</f>
        <v/>
      </c>
      <c r="U4656" t="s">
        <v>7778</v>
      </c>
      <c r="V4656">
        <v>581011</v>
      </c>
    </row>
    <row r="4657" spans="19:22">
      <c r="S4657" t="str">
        <f>IF(ISNUMBER(SEARCH(ZAKL_DATA!$B$18,FU!$U4657)),U4657,"")</f>
        <v/>
      </c>
      <c r="T4657" t="str">
        <f t="array" ref="T4657">IFERROR(INDEX($S$3:$S$6255,SMALL(IF(ISNUMBER(SEARCH("",$S$3:$S$6255)),ROW($S$1:$S$6253),""),ROW(S4655))),"")</f>
        <v/>
      </c>
      <c r="U4657" t="s">
        <v>7779</v>
      </c>
      <c r="V4657">
        <v>581038</v>
      </c>
    </row>
    <row r="4658" spans="19:22">
      <c r="S4658" t="str">
        <f>IF(ISNUMBER(SEARCH(ZAKL_DATA!$B$18,FU!$U4658)),U4658,"")</f>
        <v/>
      </c>
      <c r="T4658" t="str">
        <f t="array" ref="T4658">IFERROR(INDEX($S$3:$S$6255,SMALL(IF(ISNUMBER(SEARCH("",$S$3:$S$6255)),ROW($S$1:$S$6253),""),ROW(S4656))),"")</f>
        <v/>
      </c>
      <c r="U4658" t="s">
        <v>7780</v>
      </c>
      <c r="V4658">
        <v>581046</v>
      </c>
    </row>
    <row r="4659" spans="19:22">
      <c r="S4659" t="str">
        <f>IF(ISNUMBER(SEARCH(ZAKL_DATA!$B$18,FU!$U4659)),U4659,"")</f>
        <v/>
      </c>
      <c r="T4659" t="str">
        <f t="array" ref="T4659">IFERROR(INDEX($S$3:$S$6255,SMALL(IF(ISNUMBER(SEARCH("",$S$3:$S$6255)),ROW($S$1:$S$6253),""),ROW(S4657))),"")</f>
        <v/>
      </c>
      <c r="U4659" t="s">
        <v>7780</v>
      </c>
      <c r="V4659">
        <v>581054</v>
      </c>
    </row>
    <row r="4660" spans="19:22">
      <c r="S4660" t="str">
        <f>IF(ISNUMBER(SEARCH(ZAKL_DATA!$B$18,FU!$U4660)),U4660,"")</f>
        <v/>
      </c>
      <c r="T4660" t="str">
        <f t="array" ref="T4660">IFERROR(INDEX($S$3:$S$6255,SMALL(IF(ISNUMBER(SEARCH("",$S$3:$S$6255)),ROW($S$1:$S$6253),""),ROW(S4658))),"")</f>
        <v/>
      </c>
      <c r="U4660" t="s">
        <v>7780</v>
      </c>
      <c r="V4660">
        <v>581062</v>
      </c>
    </row>
    <row r="4661" spans="19:22">
      <c r="S4661" t="str">
        <f>IF(ISNUMBER(SEARCH(ZAKL_DATA!$B$18,FU!$U4661)),U4661,"")</f>
        <v/>
      </c>
      <c r="T4661" t="str">
        <f t="array" ref="T4661">IFERROR(INDEX($S$3:$S$6255,SMALL(IF(ISNUMBER(SEARCH("",$S$3:$S$6255)),ROW($S$1:$S$6253),""),ROW(S4659))),"")</f>
        <v/>
      </c>
      <c r="U4661" t="s">
        <v>7781</v>
      </c>
      <c r="V4661">
        <v>581071</v>
      </c>
    </row>
    <row r="4662" spans="19:22">
      <c r="S4662" t="str">
        <f>IF(ISNUMBER(SEARCH(ZAKL_DATA!$B$18,FU!$U4662)),U4662,"")</f>
        <v/>
      </c>
      <c r="T4662" t="str">
        <f t="array" ref="T4662">IFERROR(INDEX($S$3:$S$6255,SMALL(IF(ISNUMBER(SEARCH("",$S$3:$S$6255)),ROW($S$1:$S$6253),""),ROW(S4660))),"")</f>
        <v/>
      </c>
      <c r="U4662" t="s">
        <v>7782</v>
      </c>
      <c r="V4662">
        <v>581089</v>
      </c>
    </row>
    <row r="4663" spans="19:22">
      <c r="S4663" t="str">
        <f>IF(ISNUMBER(SEARCH(ZAKL_DATA!$B$18,FU!$U4663)),U4663,"")</f>
        <v/>
      </c>
      <c r="T4663" t="str">
        <f t="array" ref="T4663">IFERROR(INDEX($S$3:$S$6255,SMALL(IF(ISNUMBER(SEARCH("",$S$3:$S$6255)),ROW($S$1:$S$6253),""),ROW(S4661))),"")</f>
        <v/>
      </c>
      <c r="U4663" t="s">
        <v>7783</v>
      </c>
      <c r="V4663">
        <v>581101</v>
      </c>
    </row>
    <row r="4664" spans="19:22">
      <c r="S4664" t="str">
        <f>IF(ISNUMBER(SEARCH(ZAKL_DATA!$B$18,FU!$U4664)),U4664,"")</f>
        <v/>
      </c>
      <c r="T4664" t="str">
        <f t="array" ref="T4664">IFERROR(INDEX($S$3:$S$6255,SMALL(IF(ISNUMBER(SEARCH("",$S$3:$S$6255)),ROW($S$1:$S$6253),""),ROW(S4662))),"")</f>
        <v/>
      </c>
      <c r="U4664" t="s">
        <v>7784</v>
      </c>
      <c r="V4664">
        <v>581119</v>
      </c>
    </row>
    <row r="4665" spans="19:22">
      <c r="S4665" t="str">
        <f>IF(ISNUMBER(SEARCH(ZAKL_DATA!$B$18,FU!$U4665)),U4665,"")</f>
        <v/>
      </c>
      <c r="T4665" t="str">
        <f t="array" ref="T4665">IFERROR(INDEX($S$3:$S$6255,SMALL(IF(ISNUMBER(SEARCH("",$S$3:$S$6255)),ROW($S$1:$S$6253),""),ROW(S4663))),"")</f>
        <v/>
      </c>
      <c r="U4665" t="s">
        <v>7785</v>
      </c>
      <c r="V4665">
        <v>581127</v>
      </c>
    </row>
    <row r="4666" spans="19:22">
      <c r="S4666" t="str">
        <f>IF(ISNUMBER(SEARCH(ZAKL_DATA!$B$18,FU!$U4666)),U4666,"")</f>
        <v/>
      </c>
      <c r="T4666" t="str">
        <f t="array" ref="T4666">IFERROR(INDEX($S$3:$S$6255,SMALL(IF(ISNUMBER(SEARCH("",$S$3:$S$6255)),ROW($S$1:$S$6253),""),ROW(S4664))),"")</f>
        <v/>
      </c>
      <c r="U4666" t="s">
        <v>7786</v>
      </c>
      <c r="V4666">
        <v>581143</v>
      </c>
    </row>
    <row r="4667" spans="19:22">
      <c r="S4667" t="str">
        <f>IF(ISNUMBER(SEARCH(ZAKL_DATA!$B$18,FU!$U4667)),U4667,"")</f>
        <v/>
      </c>
      <c r="T4667" t="str">
        <f t="array" ref="T4667">IFERROR(INDEX($S$3:$S$6255,SMALL(IF(ISNUMBER(SEARCH("",$S$3:$S$6255)),ROW($S$1:$S$6253),""),ROW(S4665))),"")</f>
        <v/>
      </c>
      <c r="U4667" t="s">
        <v>7787</v>
      </c>
      <c r="V4667">
        <v>581151</v>
      </c>
    </row>
    <row r="4668" spans="19:22">
      <c r="S4668" t="str">
        <f>IF(ISNUMBER(SEARCH(ZAKL_DATA!$B$18,FU!$U4668)),U4668,"")</f>
        <v/>
      </c>
      <c r="T4668" t="str">
        <f t="array" ref="T4668">IFERROR(INDEX($S$3:$S$6255,SMALL(IF(ISNUMBER(SEARCH("",$S$3:$S$6255)),ROW($S$1:$S$6253),""),ROW(S4666))),"")</f>
        <v/>
      </c>
      <c r="U4668" t="s">
        <v>7788</v>
      </c>
      <c r="V4668">
        <v>581178</v>
      </c>
    </row>
    <row r="4669" spans="19:22">
      <c r="S4669" t="str">
        <f>IF(ISNUMBER(SEARCH(ZAKL_DATA!$B$18,FU!$U4669)),U4669,"")</f>
        <v/>
      </c>
      <c r="T4669" t="str">
        <f t="array" ref="T4669">IFERROR(INDEX($S$3:$S$6255,SMALL(IF(ISNUMBER(SEARCH("",$S$3:$S$6255)),ROW($S$1:$S$6253),""),ROW(S4667))),"")</f>
        <v/>
      </c>
      <c r="U4669" t="s">
        <v>7789</v>
      </c>
      <c r="V4669">
        <v>581186</v>
      </c>
    </row>
    <row r="4670" spans="19:22">
      <c r="S4670" t="str">
        <f>IF(ISNUMBER(SEARCH(ZAKL_DATA!$B$18,FU!$U4670)),U4670,"")</f>
        <v/>
      </c>
      <c r="T4670" t="str">
        <f t="array" ref="T4670">IFERROR(INDEX($S$3:$S$6255,SMALL(IF(ISNUMBER(SEARCH("",$S$3:$S$6255)),ROW($S$1:$S$6253),""),ROW(S4668))),"")</f>
        <v/>
      </c>
      <c r="U4670" t="s">
        <v>7790</v>
      </c>
      <c r="V4670">
        <v>581194</v>
      </c>
    </row>
    <row r="4671" spans="19:22">
      <c r="S4671" t="str">
        <f>IF(ISNUMBER(SEARCH(ZAKL_DATA!$B$18,FU!$U4671)),U4671,"")</f>
        <v/>
      </c>
      <c r="T4671" t="str">
        <f t="array" ref="T4671">IFERROR(INDEX($S$3:$S$6255,SMALL(IF(ISNUMBER(SEARCH("",$S$3:$S$6255)),ROW($S$1:$S$6253),""),ROW(S4669))),"")</f>
        <v/>
      </c>
      <c r="U4671" t="s">
        <v>7790</v>
      </c>
      <c r="V4671">
        <v>581208</v>
      </c>
    </row>
    <row r="4672" spans="19:22">
      <c r="S4672" t="str">
        <f>IF(ISNUMBER(SEARCH(ZAKL_DATA!$B$18,FU!$U4672)),U4672,"")</f>
        <v/>
      </c>
      <c r="T4672" t="str">
        <f t="array" ref="T4672">IFERROR(INDEX($S$3:$S$6255,SMALL(IF(ISNUMBER(SEARCH("",$S$3:$S$6255)),ROW($S$1:$S$6253),""),ROW(S4670))),"")</f>
        <v/>
      </c>
      <c r="U4672" t="s">
        <v>7791</v>
      </c>
      <c r="V4672">
        <v>581216</v>
      </c>
    </row>
    <row r="4673" spans="19:22">
      <c r="S4673" t="str">
        <f>IF(ISNUMBER(SEARCH(ZAKL_DATA!$B$18,FU!$U4673)),U4673,"")</f>
        <v/>
      </c>
      <c r="T4673" t="str">
        <f t="array" ref="T4673">IFERROR(INDEX($S$3:$S$6255,SMALL(IF(ISNUMBER(SEARCH("",$S$3:$S$6255)),ROW($S$1:$S$6253),""),ROW(S4671))),"")</f>
        <v/>
      </c>
      <c r="U4673" t="s">
        <v>7792</v>
      </c>
      <c r="V4673">
        <v>581224</v>
      </c>
    </row>
    <row r="4674" spans="19:22">
      <c r="S4674" t="str">
        <f>IF(ISNUMBER(SEARCH(ZAKL_DATA!$B$18,FU!$U4674)),U4674,"")</f>
        <v/>
      </c>
      <c r="T4674" t="str">
        <f t="array" ref="T4674">IFERROR(INDEX($S$3:$S$6255,SMALL(IF(ISNUMBER(SEARCH("",$S$3:$S$6255)),ROW($S$1:$S$6253),""),ROW(S4672))),"")</f>
        <v/>
      </c>
      <c r="U4674" t="s">
        <v>7793</v>
      </c>
      <c r="V4674">
        <v>581232</v>
      </c>
    </row>
    <row r="4675" spans="19:22">
      <c r="S4675" t="str">
        <f>IF(ISNUMBER(SEARCH(ZAKL_DATA!$B$18,FU!$U4675)),U4675,"")</f>
        <v/>
      </c>
      <c r="T4675" t="str">
        <f t="array" ref="T4675">IFERROR(INDEX($S$3:$S$6255,SMALL(IF(ISNUMBER(SEARCH("",$S$3:$S$6255)),ROW($S$1:$S$6253),""),ROW(S4673))),"")</f>
        <v/>
      </c>
      <c r="U4675" t="s">
        <v>7794</v>
      </c>
      <c r="V4675">
        <v>581259</v>
      </c>
    </row>
    <row r="4676" spans="19:22">
      <c r="S4676" t="str">
        <f>IF(ISNUMBER(SEARCH(ZAKL_DATA!$B$18,FU!$U4676)),U4676,"")</f>
        <v/>
      </c>
      <c r="T4676" t="str">
        <f t="array" ref="T4676">IFERROR(INDEX($S$3:$S$6255,SMALL(IF(ISNUMBER(SEARCH("",$S$3:$S$6255)),ROW($S$1:$S$6253),""),ROW(S4674))),"")</f>
        <v/>
      </c>
      <c r="U4676" t="s">
        <v>7794</v>
      </c>
      <c r="V4676">
        <v>581267</v>
      </c>
    </row>
    <row r="4677" spans="19:22">
      <c r="S4677" t="str">
        <f>IF(ISNUMBER(SEARCH(ZAKL_DATA!$B$18,FU!$U4677)),U4677,"")</f>
        <v/>
      </c>
      <c r="T4677" t="str">
        <f t="array" ref="T4677">IFERROR(INDEX($S$3:$S$6255,SMALL(IF(ISNUMBER(SEARCH("",$S$3:$S$6255)),ROW($S$1:$S$6253),""),ROW(S4675))),"")</f>
        <v/>
      </c>
      <c r="U4677" t="s">
        <v>7795</v>
      </c>
      <c r="V4677">
        <v>581275</v>
      </c>
    </row>
    <row r="4678" spans="19:22">
      <c r="S4678" t="str">
        <f>IF(ISNUMBER(SEARCH(ZAKL_DATA!$B$18,FU!$U4678)),U4678,"")</f>
        <v/>
      </c>
      <c r="T4678" t="str">
        <f t="array" ref="T4678">IFERROR(INDEX($S$3:$S$6255,SMALL(IF(ISNUMBER(SEARCH("",$S$3:$S$6255)),ROW($S$1:$S$6253),""),ROW(S4676))),"")</f>
        <v/>
      </c>
      <c r="U4678" t="s">
        <v>7796</v>
      </c>
      <c r="V4678">
        <v>581283</v>
      </c>
    </row>
    <row r="4679" spans="19:22">
      <c r="S4679" t="str">
        <f>IF(ISNUMBER(SEARCH(ZAKL_DATA!$B$18,FU!$U4679)),U4679,"")</f>
        <v/>
      </c>
      <c r="T4679" t="str">
        <f t="array" ref="T4679">IFERROR(INDEX($S$3:$S$6255,SMALL(IF(ISNUMBER(SEARCH("",$S$3:$S$6255)),ROW($S$1:$S$6253),""),ROW(S4677))),"")</f>
        <v/>
      </c>
      <c r="U4679" t="s">
        <v>7797</v>
      </c>
      <c r="V4679">
        <v>581291</v>
      </c>
    </row>
    <row r="4680" spans="19:22">
      <c r="S4680" t="str">
        <f>IF(ISNUMBER(SEARCH(ZAKL_DATA!$B$18,FU!$U4680)),U4680,"")</f>
        <v/>
      </c>
      <c r="T4680" t="str">
        <f t="array" ref="T4680">IFERROR(INDEX($S$3:$S$6255,SMALL(IF(ISNUMBER(SEARCH("",$S$3:$S$6255)),ROW($S$1:$S$6253),""),ROW(S4678))),"")</f>
        <v/>
      </c>
      <c r="U4680" t="s">
        <v>7798</v>
      </c>
      <c r="V4680">
        <v>581313</v>
      </c>
    </row>
    <row r="4681" spans="19:22">
      <c r="S4681" t="str">
        <f>IF(ISNUMBER(SEARCH(ZAKL_DATA!$B$18,FU!$U4681)),U4681,"")</f>
        <v/>
      </c>
      <c r="T4681" t="str">
        <f t="array" ref="T4681">IFERROR(INDEX($S$3:$S$6255,SMALL(IF(ISNUMBER(SEARCH("",$S$3:$S$6255)),ROW($S$1:$S$6253),""),ROW(S4679))),"")</f>
        <v/>
      </c>
      <c r="U4681" t="s">
        <v>7799</v>
      </c>
      <c r="V4681">
        <v>581321</v>
      </c>
    </row>
    <row r="4682" spans="19:22">
      <c r="S4682" t="str">
        <f>IF(ISNUMBER(SEARCH(ZAKL_DATA!$B$18,FU!$U4682)),U4682,"")</f>
        <v/>
      </c>
      <c r="T4682" t="str">
        <f t="array" ref="T4682">IFERROR(INDEX($S$3:$S$6255,SMALL(IF(ISNUMBER(SEARCH("",$S$3:$S$6255)),ROW($S$1:$S$6253),""),ROW(S4680))),"")</f>
        <v/>
      </c>
      <c r="U4682" t="s">
        <v>7800</v>
      </c>
      <c r="V4682">
        <v>581330</v>
      </c>
    </row>
    <row r="4683" spans="19:22">
      <c r="S4683" t="str">
        <f>IF(ISNUMBER(SEARCH(ZAKL_DATA!$B$18,FU!$U4683)),U4683,"")</f>
        <v/>
      </c>
      <c r="T4683" t="str">
        <f t="array" ref="T4683">IFERROR(INDEX($S$3:$S$6255,SMALL(IF(ISNUMBER(SEARCH("",$S$3:$S$6255)),ROW($S$1:$S$6253),""),ROW(S4681))),"")</f>
        <v/>
      </c>
      <c r="U4683" t="s">
        <v>7801</v>
      </c>
      <c r="V4683">
        <v>581356</v>
      </c>
    </row>
    <row r="4684" spans="19:22">
      <c r="S4684" t="str">
        <f>IF(ISNUMBER(SEARCH(ZAKL_DATA!$B$18,FU!$U4684)),U4684,"")</f>
        <v/>
      </c>
      <c r="T4684" t="str">
        <f t="array" ref="T4684">IFERROR(INDEX($S$3:$S$6255,SMALL(IF(ISNUMBER(SEARCH("",$S$3:$S$6255)),ROW($S$1:$S$6253),""),ROW(S4682))),"")</f>
        <v/>
      </c>
      <c r="U4684" t="s">
        <v>7802</v>
      </c>
      <c r="V4684">
        <v>581364</v>
      </c>
    </row>
    <row r="4685" spans="19:22">
      <c r="S4685" t="str">
        <f>IF(ISNUMBER(SEARCH(ZAKL_DATA!$B$18,FU!$U4685)),U4685,"")</f>
        <v/>
      </c>
      <c r="T4685" t="str">
        <f t="array" ref="T4685">IFERROR(INDEX($S$3:$S$6255,SMALL(IF(ISNUMBER(SEARCH("",$S$3:$S$6255)),ROW($S$1:$S$6253),""),ROW(S4683))),"")</f>
        <v/>
      </c>
      <c r="U4685" t="s">
        <v>7803</v>
      </c>
      <c r="V4685">
        <v>581372</v>
      </c>
    </row>
    <row r="4686" spans="19:22">
      <c r="S4686" t="str">
        <f>IF(ISNUMBER(SEARCH(ZAKL_DATA!$B$18,FU!$U4686)),U4686,"")</f>
        <v/>
      </c>
      <c r="T4686" t="str">
        <f t="array" ref="T4686">IFERROR(INDEX($S$3:$S$6255,SMALL(IF(ISNUMBER(SEARCH("",$S$3:$S$6255)),ROW($S$1:$S$6253),""),ROW(S4684))),"")</f>
        <v/>
      </c>
      <c r="U4686" t="s">
        <v>7804</v>
      </c>
      <c r="V4686">
        <v>581381</v>
      </c>
    </row>
    <row r="4687" spans="19:22">
      <c r="S4687" t="str">
        <f>IF(ISNUMBER(SEARCH(ZAKL_DATA!$B$18,FU!$U4687)),U4687,"")</f>
        <v/>
      </c>
      <c r="T4687" t="str">
        <f t="array" ref="T4687">IFERROR(INDEX($S$3:$S$6255,SMALL(IF(ISNUMBER(SEARCH("",$S$3:$S$6255)),ROW($S$1:$S$6253),""),ROW(S4685))),"")</f>
        <v/>
      </c>
      <c r="U4687" t="s">
        <v>7805</v>
      </c>
      <c r="V4687">
        <v>581402</v>
      </c>
    </row>
    <row r="4688" spans="19:22">
      <c r="S4688" t="str">
        <f>IF(ISNUMBER(SEARCH(ZAKL_DATA!$B$18,FU!$U4688)),U4688,"")</f>
        <v/>
      </c>
      <c r="T4688" t="str">
        <f t="array" ref="T4688">IFERROR(INDEX($S$3:$S$6255,SMALL(IF(ISNUMBER(SEARCH("",$S$3:$S$6255)),ROW($S$1:$S$6253),""),ROW(S4686))),"")</f>
        <v/>
      </c>
      <c r="U4688" t="s">
        <v>7806</v>
      </c>
      <c r="V4688">
        <v>581429</v>
      </c>
    </row>
    <row r="4689" spans="19:22">
      <c r="S4689" t="str">
        <f>IF(ISNUMBER(SEARCH(ZAKL_DATA!$B$18,FU!$U4689)),U4689,"")</f>
        <v/>
      </c>
      <c r="T4689" t="str">
        <f t="array" ref="T4689">IFERROR(INDEX($S$3:$S$6255,SMALL(IF(ISNUMBER(SEARCH("",$S$3:$S$6255)),ROW($S$1:$S$6253),""),ROW(S4687))),"")</f>
        <v/>
      </c>
      <c r="U4689" t="s">
        <v>7807</v>
      </c>
      <c r="V4689">
        <v>581437</v>
      </c>
    </row>
    <row r="4690" spans="19:22">
      <c r="S4690" t="str">
        <f>IF(ISNUMBER(SEARCH(ZAKL_DATA!$B$18,FU!$U4690)),U4690,"")</f>
        <v/>
      </c>
      <c r="T4690" t="str">
        <f t="array" ref="T4690">IFERROR(INDEX($S$3:$S$6255,SMALL(IF(ISNUMBER(SEARCH("",$S$3:$S$6255)),ROW($S$1:$S$6253),""),ROW(S4688))),"")</f>
        <v/>
      </c>
      <c r="U4690" t="s">
        <v>7808</v>
      </c>
      <c r="V4690">
        <v>581445</v>
      </c>
    </row>
    <row r="4691" spans="19:22">
      <c r="S4691" t="str">
        <f>IF(ISNUMBER(SEARCH(ZAKL_DATA!$B$18,FU!$U4691)),U4691,"")</f>
        <v/>
      </c>
      <c r="T4691" t="str">
        <f t="array" ref="T4691">IFERROR(INDEX($S$3:$S$6255,SMALL(IF(ISNUMBER(SEARCH("",$S$3:$S$6255)),ROW($S$1:$S$6253),""),ROW(S4689))),"")</f>
        <v/>
      </c>
      <c r="U4691" t="s">
        <v>7809</v>
      </c>
      <c r="V4691">
        <v>581453</v>
      </c>
    </row>
    <row r="4692" spans="19:22">
      <c r="S4692" t="str">
        <f>IF(ISNUMBER(SEARCH(ZAKL_DATA!$B$18,FU!$U4692)),U4692,"")</f>
        <v/>
      </c>
      <c r="T4692" t="str">
        <f t="array" ref="T4692">IFERROR(INDEX($S$3:$S$6255,SMALL(IF(ISNUMBER(SEARCH("",$S$3:$S$6255)),ROW($S$1:$S$6253),""),ROW(S4690))),"")</f>
        <v/>
      </c>
      <c r="U4692" t="s">
        <v>7810</v>
      </c>
      <c r="V4692">
        <v>581461</v>
      </c>
    </row>
    <row r="4693" spans="19:22">
      <c r="S4693" t="str">
        <f>IF(ISNUMBER(SEARCH(ZAKL_DATA!$B$18,FU!$U4693)),U4693,"")</f>
        <v/>
      </c>
      <c r="T4693" t="str">
        <f t="array" ref="T4693">IFERROR(INDEX($S$3:$S$6255,SMALL(IF(ISNUMBER(SEARCH("",$S$3:$S$6255)),ROW($S$1:$S$6253),""),ROW(S4691))),"")</f>
        <v/>
      </c>
      <c r="U4693" t="s">
        <v>7811</v>
      </c>
      <c r="V4693">
        <v>581470</v>
      </c>
    </row>
    <row r="4694" spans="19:22">
      <c r="S4694" t="str">
        <f>IF(ISNUMBER(SEARCH(ZAKL_DATA!$B$18,FU!$U4694)),U4694,"")</f>
        <v/>
      </c>
      <c r="T4694" t="str">
        <f t="array" ref="T4694">IFERROR(INDEX($S$3:$S$6255,SMALL(IF(ISNUMBER(SEARCH("",$S$3:$S$6255)),ROW($S$1:$S$6253),""),ROW(S4692))),"")</f>
        <v/>
      </c>
      <c r="U4694" t="s">
        <v>7812</v>
      </c>
      <c r="V4694">
        <v>581496</v>
      </c>
    </row>
    <row r="4695" spans="19:22">
      <c r="S4695" t="str">
        <f>IF(ISNUMBER(SEARCH(ZAKL_DATA!$B$18,FU!$U4695)),U4695,"")</f>
        <v/>
      </c>
      <c r="T4695" t="str">
        <f t="array" ref="T4695">IFERROR(INDEX($S$3:$S$6255,SMALL(IF(ISNUMBER(SEARCH("",$S$3:$S$6255)),ROW($S$1:$S$6253),""),ROW(S4693))),"")</f>
        <v/>
      </c>
      <c r="U4695" t="s">
        <v>7813</v>
      </c>
      <c r="V4695">
        <v>581500</v>
      </c>
    </row>
    <row r="4696" spans="19:22">
      <c r="S4696" t="str">
        <f>IF(ISNUMBER(SEARCH(ZAKL_DATA!$B$18,FU!$U4696)),U4696,"")</f>
        <v/>
      </c>
      <c r="T4696" t="str">
        <f t="array" ref="T4696">IFERROR(INDEX($S$3:$S$6255,SMALL(IF(ISNUMBER(SEARCH("",$S$3:$S$6255)),ROW($S$1:$S$6253),""),ROW(S4694))),"")</f>
        <v/>
      </c>
      <c r="U4696" t="s">
        <v>7814</v>
      </c>
      <c r="V4696">
        <v>581518</v>
      </c>
    </row>
    <row r="4697" spans="19:22">
      <c r="S4697" t="str">
        <f>IF(ISNUMBER(SEARCH(ZAKL_DATA!$B$18,FU!$U4697)),U4697,"")</f>
        <v/>
      </c>
      <c r="T4697" t="str">
        <f t="array" ref="T4697">IFERROR(INDEX($S$3:$S$6255,SMALL(IF(ISNUMBER(SEARCH("",$S$3:$S$6255)),ROW($S$1:$S$6253),""),ROW(S4695))),"")</f>
        <v/>
      </c>
      <c r="U4697" t="s">
        <v>7815</v>
      </c>
      <c r="V4697">
        <v>581526</v>
      </c>
    </row>
    <row r="4698" spans="19:22">
      <c r="S4698" t="str">
        <f>IF(ISNUMBER(SEARCH(ZAKL_DATA!$B$18,FU!$U4698)),U4698,"")</f>
        <v/>
      </c>
      <c r="T4698" t="str">
        <f t="array" ref="T4698">IFERROR(INDEX($S$3:$S$6255,SMALL(IF(ISNUMBER(SEARCH("",$S$3:$S$6255)),ROW($S$1:$S$6253),""),ROW(S4696))),"")</f>
        <v/>
      </c>
      <c r="U4698" t="s">
        <v>7816</v>
      </c>
      <c r="V4698">
        <v>581534</v>
      </c>
    </row>
    <row r="4699" spans="19:22">
      <c r="S4699" t="str">
        <f>IF(ISNUMBER(SEARCH(ZAKL_DATA!$B$18,FU!$U4699)),U4699,"")</f>
        <v/>
      </c>
      <c r="T4699" t="str">
        <f t="array" ref="T4699">IFERROR(INDEX($S$3:$S$6255,SMALL(IF(ISNUMBER(SEARCH("",$S$3:$S$6255)),ROW($S$1:$S$6253),""),ROW(S4697))),"")</f>
        <v/>
      </c>
      <c r="U4699" t="s">
        <v>7817</v>
      </c>
      <c r="V4699">
        <v>581542</v>
      </c>
    </row>
    <row r="4700" spans="19:22">
      <c r="S4700" t="str">
        <f>IF(ISNUMBER(SEARCH(ZAKL_DATA!$B$18,FU!$U4700)),U4700,"")</f>
        <v/>
      </c>
      <c r="T4700" t="str">
        <f t="array" ref="T4700">IFERROR(INDEX($S$3:$S$6255,SMALL(IF(ISNUMBER(SEARCH("",$S$3:$S$6255)),ROW($S$1:$S$6253),""),ROW(S4698))),"")</f>
        <v/>
      </c>
      <c r="U4700" t="s">
        <v>7818</v>
      </c>
      <c r="V4700">
        <v>581551</v>
      </c>
    </row>
    <row r="4701" spans="19:22">
      <c r="S4701" t="str">
        <f>IF(ISNUMBER(SEARCH(ZAKL_DATA!$B$18,FU!$U4701)),U4701,"")</f>
        <v/>
      </c>
      <c r="T4701" t="str">
        <f t="array" ref="T4701">IFERROR(INDEX($S$3:$S$6255,SMALL(IF(ISNUMBER(SEARCH("",$S$3:$S$6255)),ROW($S$1:$S$6253),""),ROW(S4699))),"")</f>
        <v/>
      </c>
      <c r="U4701" t="s">
        <v>7819</v>
      </c>
      <c r="V4701">
        <v>581569</v>
      </c>
    </row>
    <row r="4702" spans="19:22">
      <c r="S4702" t="str">
        <f>IF(ISNUMBER(SEARCH(ZAKL_DATA!$B$18,FU!$U4702)),U4702,"")</f>
        <v/>
      </c>
      <c r="T4702" t="str">
        <f t="array" ref="T4702">IFERROR(INDEX($S$3:$S$6255,SMALL(IF(ISNUMBER(SEARCH("",$S$3:$S$6255)),ROW($S$1:$S$6253),""),ROW(S4700))),"")</f>
        <v/>
      </c>
      <c r="U4702" t="s">
        <v>7820</v>
      </c>
      <c r="V4702">
        <v>581577</v>
      </c>
    </row>
    <row r="4703" spans="19:22">
      <c r="S4703" t="str">
        <f>IF(ISNUMBER(SEARCH(ZAKL_DATA!$B$18,FU!$U4703)),U4703,"")</f>
        <v/>
      </c>
      <c r="T4703" t="str">
        <f t="array" ref="T4703">IFERROR(INDEX($S$3:$S$6255,SMALL(IF(ISNUMBER(SEARCH("",$S$3:$S$6255)),ROW($S$1:$S$6253),""),ROW(S4701))),"")</f>
        <v/>
      </c>
      <c r="U4703" t="s">
        <v>7821</v>
      </c>
      <c r="V4703">
        <v>581593</v>
      </c>
    </row>
    <row r="4704" spans="19:22">
      <c r="S4704" t="str">
        <f>IF(ISNUMBER(SEARCH(ZAKL_DATA!$B$18,FU!$U4704)),U4704,"")</f>
        <v/>
      </c>
      <c r="T4704" t="str">
        <f t="array" ref="T4704">IFERROR(INDEX($S$3:$S$6255,SMALL(IF(ISNUMBER(SEARCH("",$S$3:$S$6255)),ROW($S$1:$S$6253),""),ROW(S4702))),"")</f>
        <v/>
      </c>
      <c r="U4704" t="s">
        <v>7822</v>
      </c>
      <c r="V4704">
        <v>581615</v>
      </c>
    </row>
    <row r="4705" spans="19:22">
      <c r="S4705" t="str">
        <f>IF(ISNUMBER(SEARCH(ZAKL_DATA!$B$18,FU!$U4705)),U4705,"")</f>
        <v/>
      </c>
      <c r="T4705" t="str">
        <f t="array" ref="T4705">IFERROR(INDEX($S$3:$S$6255,SMALL(IF(ISNUMBER(SEARCH("",$S$3:$S$6255)),ROW($S$1:$S$6253),""),ROW(S4703))),"")</f>
        <v/>
      </c>
      <c r="U4705" t="s">
        <v>7823</v>
      </c>
      <c r="V4705">
        <v>581631</v>
      </c>
    </row>
    <row r="4706" spans="19:22">
      <c r="S4706" t="str">
        <f>IF(ISNUMBER(SEARCH(ZAKL_DATA!$B$18,FU!$U4706)),U4706,"")</f>
        <v/>
      </c>
      <c r="T4706" t="str">
        <f t="array" ref="T4706">IFERROR(INDEX($S$3:$S$6255,SMALL(IF(ISNUMBER(SEARCH("",$S$3:$S$6255)),ROW($S$1:$S$6253),""),ROW(S4704))),"")</f>
        <v/>
      </c>
      <c r="U4706" t="s">
        <v>7824</v>
      </c>
      <c r="V4706">
        <v>581666</v>
      </c>
    </row>
    <row r="4707" spans="19:22">
      <c r="S4707" t="str">
        <f>IF(ISNUMBER(SEARCH(ZAKL_DATA!$B$18,FU!$U4707)),U4707,"")</f>
        <v/>
      </c>
      <c r="T4707" t="str">
        <f t="array" ref="T4707">IFERROR(INDEX($S$3:$S$6255,SMALL(IF(ISNUMBER(SEARCH("",$S$3:$S$6255)),ROW($S$1:$S$6253),""),ROW(S4705))),"")</f>
        <v/>
      </c>
      <c r="U4707" t="s">
        <v>7824</v>
      </c>
      <c r="V4707">
        <v>581682</v>
      </c>
    </row>
    <row r="4708" spans="19:22">
      <c r="S4708" t="str">
        <f>IF(ISNUMBER(SEARCH(ZAKL_DATA!$B$18,FU!$U4708)),U4708,"")</f>
        <v/>
      </c>
      <c r="T4708" t="str">
        <f t="array" ref="T4708">IFERROR(INDEX($S$3:$S$6255,SMALL(IF(ISNUMBER(SEARCH("",$S$3:$S$6255)),ROW($S$1:$S$6253),""),ROW(S4706))),"")</f>
        <v/>
      </c>
      <c r="U4708" t="s">
        <v>7825</v>
      </c>
      <c r="V4708">
        <v>581721</v>
      </c>
    </row>
    <row r="4709" spans="19:22">
      <c r="S4709" t="str">
        <f>IF(ISNUMBER(SEARCH(ZAKL_DATA!$B$18,FU!$U4709)),U4709,"")</f>
        <v/>
      </c>
      <c r="T4709" t="str">
        <f t="array" ref="T4709">IFERROR(INDEX($S$3:$S$6255,SMALL(IF(ISNUMBER(SEARCH("",$S$3:$S$6255)),ROW($S$1:$S$6253),""),ROW(S4707))),"")</f>
        <v/>
      </c>
      <c r="U4709" t="s">
        <v>7826</v>
      </c>
      <c r="V4709">
        <v>581739</v>
      </c>
    </row>
    <row r="4710" spans="19:22">
      <c r="S4710" t="str">
        <f>IF(ISNUMBER(SEARCH(ZAKL_DATA!$B$18,FU!$U4710)),U4710,"")</f>
        <v/>
      </c>
      <c r="T4710" t="str">
        <f t="array" ref="T4710">IFERROR(INDEX($S$3:$S$6255,SMALL(IF(ISNUMBER(SEARCH("",$S$3:$S$6255)),ROW($S$1:$S$6253),""),ROW(S4708))),"")</f>
        <v/>
      </c>
      <c r="U4710" t="s">
        <v>7827</v>
      </c>
      <c r="V4710">
        <v>581755</v>
      </c>
    </row>
    <row r="4711" spans="19:22">
      <c r="S4711" t="str">
        <f>IF(ISNUMBER(SEARCH(ZAKL_DATA!$B$18,FU!$U4711)),U4711,"")</f>
        <v/>
      </c>
      <c r="T4711" t="str">
        <f t="array" ref="T4711">IFERROR(INDEX($S$3:$S$6255,SMALL(IF(ISNUMBER(SEARCH("",$S$3:$S$6255)),ROW($S$1:$S$6253),""),ROW(S4709))),"")</f>
        <v/>
      </c>
      <c r="U4711" t="s">
        <v>7828</v>
      </c>
      <c r="V4711">
        <v>581763</v>
      </c>
    </row>
    <row r="4712" spans="19:22">
      <c r="S4712" t="str">
        <f>IF(ISNUMBER(SEARCH(ZAKL_DATA!$B$18,FU!$U4712)),U4712,"")</f>
        <v/>
      </c>
      <c r="T4712" t="str">
        <f t="array" ref="T4712">IFERROR(INDEX($S$3:$S$6255,SMALL(IF(ISNUMBER(SEARCH("",$S$3:$S$6255)),ROW($S$1:$S$6253),""),ROW(S4710))),"")</f>
        <v/>
      </c>
      <c r="U4712" t="s">
        <v>7829</v>
      </c>
      <c r="V4712">
        <v>581771</v>
      </c>
    </row>
    <row r="4713" spans="19:22">
      <c r="S4713" t="str">
        <f>IF(ISNUMBER(SEARCH(ZAKL_DATA!$B$18,FU!$U4713)),U4713,"")</f>
        <v/>
      </c>
      <c r="T4713" t="str">
        <f t="array" ref="T4713">IFERROR(INDEX($S$3:$S$6255,SMALL(IF(ISNUMBER(SEARCH("",$S$3:$S$6255)),ROW($S$1:$S$6253),""),ROW(S4711))),"")</f>
        <v/>
      </c>
      <c r="U4713" t="s">
        <v>7830</v>
      </c>
      <c r="V4713">
        <v>581780</v>
      </c>
    </row>
    <row r="4714" spans="19:22">
      <c r="S4714" t="str">
        <f>IF(ISNUMBER(SEARCH(ZAKL_DATA!$B$18,FU!$U4714)),U4714,"")</f>
        <v/>
      </c>
      <c r="T4714" t="str">
        <f t="array" ref="T4714">IFERROR(INDEX($S$3:$S$6255,SMALL(IF(ISNUMBER(SEARCH("",$S$3:$S$6255)),ROW($S$1:$S$6253),""),ROW(S4712))),"")</f>
        <v/>
      </c>
      <c r="U4714" t="s">
        <v>7831</v>
      </c>
      <c r="V4714">
        <v>581798</v>
      </c>
    </row>
    <row r="4715" spans="19:22">
      <c r="S4715" t="str">
        <f>IF(ISNUMBER(SEARCH(ZAKL_DATA!$B$18,FU!$U4715)),U4715,"")</f>
        <v/>
      </c>
      <c r="T4715" t="str">
        <f t="array" ref="T4715">IFERROR(INDEX($S$3:$S$6255,SMALL(IF(ISNUMBER(SEARCH("",$S$3:$S$6255)),ROW($S$1:$S$6253),""),ROW(S4713))),"")</f>
        <v/>
      </c>
      <c r="U4715" t="s">
        <v>7832</v>
      </c>
      <c r="V4715">
        <v>581801</v>
      </c>
    </row>
    <row r="4716" spans="19:22">
      <c r="S4716" t="str">
        <f>IF(ISNUMBER(SEARCH(ZAKL_DATA!$B$18,FU!$U4716)),U4716,"")</f>
        <v/>
      </c>
      <c r="T4716" t="str">
        <f t="array" ref="T4716">IFERROR(INDEX($S$3:$S$6255,SMALL(IF(ISNUMBER(SEARCH("",$S$3:$S$6255)),ROW($S$1:$S$6253),""),ROW(S4714))),"")</f>
        <v/>
      </c>
      <c r="U4716" t="s">
        <v>7833</v>
      </c>
      <c r="V4716">
        <v>581810</v>
      </c>
    </row>
    <row r="4717" spans="19:22">
      <c r="S4717" t="str">
        <f>IF(ISNUMBER(SEARCH(ZAKL_DATA!$B$18,FU!$U4717)),U4717,"")</f>
        <v/>
      </c>
      <c r="T4717" t="str">
        <f t="array" ref="T4717">IFERROR(INDEX($S$3:$S$6255,SMALL(IF(ISNUMBER(SEARCH("",$S$3:$S$6255)),ROW($S$1:$S$6253),""),ROW(S4715))),"")</f>
        <v/>
      </c>
      <c r="U4717" t="s">
        <v>7834</v>
      </c>
      <c r="V4717">
        <v>581828</v>
      </c>
    </row>
    <row r="4718" spans="19:22">
      <c r="S4718" t="str">
        <f>IF(ISNUMBER(SEARCH(ZAKL_DATA!$B$18,FU!$U4718)),U4718,"")</f>
        <v/>
      </c>
      <c r="T4718" t="str">
        <f t="array" ref="T4718">IFERROR(INDEX($S$3:$S$6255,SMALL(IF(ISNUMBER(SEARCH("",$S$3:$S$6255)),ROW($S$1:$S$6253),""),ROW(S4716))),"")</f>
        <v/>
      </c>
      <c r="U4718" t="s">
        <v>7835</v>
      </c>
      <c r="V4718">
        <v>581836</v>
      </c>
    </row>
    <row r="4719" spans="19:22">
      <c r="S4719" t="str">
        <f>IF(ISNUMBER(SEARCH(ZAKL_DATA!$B$18,FU!$U4719)),U4719,"")</f>
        <v/>
      </c>
      <c r="T4719" t="str">
        <f t="array" ref="T4719">IFERROR(INDEX($S$3:$S$6255,SMALL(IF(ISNUMBER(SEARCH("",$S$3:$S$6255)),ROW($S$1:$S$6253),""),ROW(S4717))),"")</f>
        <v/>
      </c>
      <c r="U4719" t="s">
        <v>7836</v>
      </c>
      <c r="V4719">
        <v>581844</v>
      </c>
    </row>
    <row r="4720" spans="19:22">
      <c r="S4720" t="str">
        <f>IF(ISNUMBER(SEARCH(ZAKL_DATA!$B$18,FU!$U4720)),U4720,"")</f>
        <v/>
      </c>
      <c r="T4720" t="str">
        <f t="array" ref="T4720">IFERROR(INDEX($S$3:$S$6255,SMALL(IF(ISNUMBER(SEARCH("",$S$3:$S$6255)),ROW($S$1:$S$6253),""),ROW(S4718))),"")</f>
        <v/>
      </c>
      <c r="U4720" t="s">
        <v>7837</v>
      </c>
      <c r="V4720">
        <v>581852</v>
      </c>
    </row>
    <row r="4721" spans="19:22">
      <c r="S4721" t="str">
        <f>IF(ISNUMBER(SEARCH(ZAKL_DATA!$B$18,FU!$U4721)),U4721,"")</f>
        <v/>
      </c>
      <c r="T4721" t="str">
        <f t="array" ref="T4721">IFERROR(INDEX($S$3:$S$6255,SMALL(IF(ISNUMBER(SEARCH("",$S$3:$S$6255)),ROW($S$1:$S$6253),""),ROW(S4719))),"")</f>
        <v/>
      </c>
      <c r="U4721" t="s">
        <v>7838</v>
      </c>
      <c r="V4721">
        <v>581861</v>
      </c>
    </row>
    <row r="4722" spans="19:22">
      <c r="S4722" t="str">
        <f>IF(ISNUMBER(SEARCH(ZAKL_DATA!$B$18,FU!$U4722)),U4722,"")</f>
        <v/>
      </c>
      <c r="T4722" t="str">
        <f t="array" ref="T4722">IFERROR(INDEX($S$3:$S$6255,SMALL(IF(ISNUMBER(SEARCH("",$S$3:$S$6255)),ROW($S$1:$S$6253),""),ROW(S4720))),"")</f>
        <v/>
      </c>
      <c r="U4722" t="s">
        <v>7839</v>
      </c>
      <c r="V4722">
        <v>581879</v>
      </c>
    </row>
    <row r="4723" spans="19:22">
      <c r="S4723" t="str">
        <f>IF(ISNUMBER(SEARCH(ZAKL_DATA!$B$18,FU!$U4723)),U4723,"")</f>
        <v/>
      </c>
      <c r="T4723" t="str">
        <f t="array" ref="T4723">IFERROR(INDEX($S$3:$S$6255,SMALL(IF(ISNUMBER(SEARCH("",$S$3:$S$6255)),ROW($S$1:$S$6253),""),ROW(S4721))),"")</f>
        <v/>
      </c>
      <c r="U4723" t="s">
        <v>7840</v>
      </c>
      <c r="V4723">
        <v>581887</v>
      </c>
    </row>
    <row r="4724" spans="19:22">
      <c r="S4724" t="str">
        <f>IF(ISNUMBER(SEARCH(ZAKL_DATA!$B$18,FU!$U4724)),U4724,"")</f>
        <v/>
      </c>
      <c r="T4724" t="str">
        <f t="array" ref="T4724">IFERROR(INDEX($S$3:$S$6255,SMALL(IF(ISNUMBER(SEARCH("",$S$3:$S$6255)),ROW($S$1:$S$6253),""),ROW(S4722))),"")</f>
        <v/>
      </c>
      <c r="U4724" t="s">
        <v>7841</v>
      </c>
      <c r="V4724">
        <v>581909</v>
      </c>
    </row>
    <row r="4725" spans="19:22">
      <c r="S4725" t="str">
        <f>IF(ISNUMBER(SEARCH(ZAKL_DATA!$B$18,FU!$U4725)),U4725,"")</f>
        <v/>
      </c>
      <c r="T4725" t="str">
        <f t="array" ref="T4725">IFERROR(INDEX($S$3:$S$6255,SMALL(IF(ISNUMBER(SEARCH("",$S$3:$S$6255)),ROW($S$1:$S$6253),""),ROW(S4723))),"")</f>
        <v/>
      </c>
      <c r="U4725" t="s">
        <v>7842</v>
      </c>
      <c r="V4725">
        <v>581917</v>
      </c>
    </row>
    <row r="4726" spans="19:22">
      <c r="S4726" t="str">
        <f>IF(ISNUMBER(SEARCH(ZAKL_DATA!$B$18,FU!$U4726)),U4726,"")</f>
        <v/>
      </c>
      <c r="T4726" t="str">
        <f t="array" ref="T4726">IFERROR(INDEX($S$3:$S$6255,SMALL(IF(ISNUMBER(SEARCH("",$S$3:$S$6255)),ROW($S$1:$S$6253),""),ROW(S4724))),"")</f>
        <v/>
      </c>
      <c r="U4726" t="s">
        <v>7842</v>
      </c>
      <c r="V4726">
        <v>581925</v>
      </c>
    </row>
    <row r="4727" spans="19:22">
      <c r="S4727" t="str">
        <f>IF(ISNUMBER(SEARCH(ZAKL_DATA!$B$18,FU!$U4727)),U4727,"")</f>
        <v/>
      </c>
      <c r="T4727" t="str">
        <f t="array" ref="T4727">IFERROR(INDEX($S$3:$S$6255,SMALL(IF(ISNUMBER(SEARCH("",$S$3:$S$6255)),ROW($S$1:$S$6253),""),ROW(S4725))),"")</f>
        <v/>
      </c>
      <c r="U4727" t="s">
        <v>7843</v>
      </c>
      <c r="V4727">
        <v>581933</v>
      </c>
    </row>
    <row r="4728" spans="19:22">
      <c r="S4728" t="str">
        <f>IF(ISNUMBER(SEARCH(ZAKL_DATA!$B$18,FU!$U4728)),U4728,"")</f>
        <v/>
      </c>
      <c r="T4728" t="str">
        <f t="array" ref="T4728">IFERROR(INDEX($S$3:$S$6255,SMALL(IF(ISNUMBER(SEARCH("",$S$3:$S$6255)),ROW($S$1:$S$6253),""),ROW(S4726))),"")</f>
        <v/>
      </c>
      <c r="U4728" t="s">
        <v>7844</v>
      </c>
      <c r="V4728">
        <v>581941</v>
      </c>
    </row>
    <row r="4729" spans="19:22">
      <c r="S4729" t="str">
        <f>IF(ISNUMBER(SEARCH(ZAKL_DATA!$B$18,FU!$U4729)),U4729,"")</f>
        <v/>
      </c>
      <c r="T4729" t="str">
        <f t="array" ref="T4729">IFERROR(INDEX($S$3:$S$6255,SMALL(IF(ISNUMBER(SEARCH("",$S$3:$S$6255)),ROW($S$1:$S$6253),""),ROW(S4727))),"")</f>
        <v/>
      </c>
      <c r="U4729" t="s">
        <v>7845</v>
      </c>
      <c r="V4729">
        <v>581950</v>
      </c>
    </row>
    <row r="4730" spans="19:22">
      <c r="S4730" t="str">
        <f>IF(ISNUMBER(SEARCH(ZAKL_DATA!$B$18,FU!$U4730)),U4730,"")</f>
        <v/>
      </c>
      <c r="T4730" t="str">
        <f t="array" ref="T4730">IFERROR(INDEX($S$3:$S$6255,SMALL(IF(ISNUMBER(SEARCH("",$S$3:$S$6255)),ROW($S$1:$S$6253),""),ROW(S4728))),"")</f>
        <v/>
      </c>
      <c r="U4730" t="s">
        <v>7845</v>
      </c>
      <c r="V4730">
        <v>581968</v>
      </c>
    </row>
    <row r="4731" spans="19:22">
      <c r="S4731" t="str">
        <f>IF(ISNUMBER(SEARCH(ZAKL_DATA!$B$18,FU!$U4731)),U4731,"")</f>
        <v/>
      </c>
      <c r="T4731" t="str">
        <f t="array" ref="T4731">IFERROR(INDEX($S$3:$S$6255,SMALL(IF(ISNUMBER(SEARCH("",$S$3:$S$6255)),ROW($S$1:$S$6253),""),ROW(S4729))),"")</f>
        <v/>
      </c>
      <c r="U4731" t="s">
        <v>7846</v>
      </c>
      <c r="V4731">
        <v>581976</v>
      </c>
    </row>
    <row r="4732" spans="19:22">
      <c r="S4732" t="str">
        <f>IF(ISNUMBER(SEARCH(ZAKL_DATA!$B$18,FU!$U4732)),U4732,"")</f>
        <v/>
      </c>
      <c r="T4732" t="str">
        <f t="array" ref="T4732">IFERROR(INDEX($S$3:$S$6255,SMALL(IF(ISNUMBER(SEARCH("",$S$3:$S$6255)),ROW($S$1:$S$6253),""),ROW(S4730))),"")</f>
        <v/>
      </c>
      <c r="U4732" t="s">
        <v>7847</v>
      </c>
      <c r="V4732">
        <v>581992</v>
      </c>
    </row>
    <row r="4733" spans="19:22">
      <c r="S4733" t="str">
        <f>IF(ISNUMBER(SEARCH(ZAKL_DATA!$B$18,FU!$U4733)),U4733,"")</f>
        <v/>
      </c>
      <c r="T4733" t="str">
        <f t="array" ref="T4733">IFERROR(INDEX($S$3:$S$6255,SMALL(IF(ISNUMBER(SEARCH("",$S$3:$S$6255)),ROW($S$1:$S$6253),""),ROW(S4731))),"")</f>
        <v/>
      </c>
      <c r="U4733" t="s">
        <v>7848</v>
      </c>
      <c r="V4733">
        <v>582018</v>
      </c>
    </row>
    <row r="4734" spans="19:22">
      <c r="S4734" t="str">
        <f>IF(ISNUMBER(SEARCH(ZAKL_DATA!$B$18,FU!$U4734)),U4734,"")</f>
        <v/>
      </c>
      <c r="T4734" t="str">
        <f t="array" ref="T4734">IFERROR(INDEX($S$3:$S$6255,SMALL(IF(ISNUMBER(SEARCH("",$S$3:$S$6255)),ROW($S$1:$S$6253),""),ROW(S4732))),"")</f>
        <v/>
      </c>
      <c r="U4734" t="s">
        <v>7849</v>
      </c>
      <c r="V4734">
        <v>582026</v>
      </c>
    </row>
    <row r="4735" spans="19:22">
      <c r="S4735" t="str">
        <f>IF(ISNUMBER(SEARCH(ZAKL_DATA!$B$18,FU!$U4735)),U4735,"")</f>
        <v/>
      </c>
      <c r="T4735" t="str">
        <f t="array" ref="T4735">IFERROR(INDEX($S$3:$S$6255,SMALL(IF(ISNUMBER(SEARCH("",$S$3:$S$6255)),ROW($S$1:$S$6253),""),ROW(S4733))),"")</f>
        <v/>
      </c>
      <c r="U4735" t="s">
        <v>7850</v>
      </c>
      <c r="V4735">
        <v>582034</v>
      </c>
    </row>
    <row r="4736" spans="19:22">
      <c r="S4736" t="str">
        <f>IF(ISNUMBER(SEARCH(ZAKL_DATA!$B$18,FU!$U4736)),U4736,"")</f>
        <v/>
      </c>
      <c r="T4736" t="str">
        <f t="array" ref="T4736">IFERROR(INDEX($S$3:$S$6255,SMALL(IF(ISNUMBER(SEARCH("",$S$3:$S$6255)),ROW($S$1:$S$6253),""),ROW(S4734))),"")</f>
        <v/>
      </c>
      <c r="U4736" t="s">
        <v>7851</v>
      </c>
      <c r="V4736">
        <v>582042</v>
      </c>
    </row>
    <row r="4737" spans="19:22">
      <c r="S4737" t="str">
        <f>IF(ISNUMBER(SEARCH(ZAKL_DATA!$B$18,FU!$U4737)),U4737,"")</f>
        <v/>
      </c>
      <c r="T4737" t="str">
        <f t="array" ref="T4737">IFERROR(INDEX($S$3:$S$6255,SMALL(IF(ISNUMBER(SEARCH("",$S$3:$S$6255)),ROW($S$1:$S$6253),""),ROW(S4735))),"")</f>
        <v/>
      </c>
      <c r="U4737" t="s">
        <v>7852</v>
      </c>
      <c r="V4737">
        <v>582069</v>
      </c>
    </row>
    <row r="4738" spans="19:22">
      <c r="S4738" t="str">
        <f>IF(ISNUMBER(SEARCH(ZAKL_DATA!$B$18,FU!$U4738)),U4738,"")</f>
        <v/>
      </c>
      <c r="T4738" t="str">
        <f t="array" ref="T4738">IFERROR(INDEX($S$3:$S$6255,SMALL(IF(ISNUMBER(SEARCH("",$S$3:$S$6255)),ROW($S$1:$S$6253),""),ROW(S4736))),"")</f>
        <v/>
      </c>
      <c r="U4738" t="s">
        <v>7853</v>
      </c>
      <c r="V4738">
        <v>582077</v>
      </c>
    </row>
    <row r="4739" spans="19:22">
      <c r="S4739" t="str">
        <f>IF(ISNUMBER(SEARCH(ZAKL_DATA!$B$18,FU!$U4739)),U4739,"")</f>
        <v/>
      </c>
      <c r="T4739" t="str">
        <f t="array" ref="T4739">IFERROR(INDEX($S$3:$S$6255,SMALL(IF(ISNUMBER(SEARCH("",$S$3:$S$6255)),ROW($S$1:$S$6253),""),ROW(S4737))),"")</f>
        <v/>
      </c>
      <c r="U4739" t="s">
        <v>7854</v>
      </c>
      <c r="V4739">
        <v>582085</v>
      </c>
    </row>
    <row r="4740" spans="19:22">
      <c r="S4740" t="str">
        <f>IF(ISNUMBER(SEARCH(ZAKL_DATA!$B$18,FU!$U4740)),U4740,"")</f>
        <v/>
      </c>
      <c r="T4740" t="str">
        <f t="array" ref="T4740">IFERROR(INDEX($S$3:$S$6255,SMALL(IF(ISNUMBER(SEARCH("",$S$3:$S$6255)),ROW($S$1:$S$6253),""),ROW(S4738))),"")</f>
        <v/>
      </c>
      <c r="U4740" t="s">
        <v>7855</v>
      </c>
      <c r="V4740">
        <v>582107</v>
      </c>
    </row>
    <row r="4741" spans="19:22">
      <c r="S4741" t="str">
        <f>IF(ISNUMBER(SEARCH(ZAKL_DATA!$B$18,FU!$U4741)),U4741,"")</f>
        <v/>
      </c>
      <c r="T4741" t="str">
        <f t="array" ref="T4741">IFERROR(INDEX($S$3:$S$6255,SMALL(IF(ISNUMBER(SEARCH("",$S$3:$S$6255)),ROW($S$1:$S$6253),""),ROW(S4739))),"")</f>
        <v/>
      </c>
      <c r="U4741" t="s">
        <v>7856</v>
      </c>
      <c r="V4741">
        <v>582115</v>
      </c>
    </row>
    <row r="4742" spans="19:22">
      <c r="S4742" t="str">
        <f>IF(ISNUMBER(SEARCH(ZAKL_DATA!$B$18,FU!$U4742)),U4742,"")</f>
        <v/>
      </c>
      <c r="T4742" t="str">
        <f t="array" ref="T4742">IFERROR(INDEX($S$3:$S$6255,SMALL(IF(ISNUMBER(SEARCH("",$S$3:$S$6255)),ROW($S$1:$S$6253),""),ROW(S4740))),"")</f>
        <v/>
      </c>
      <c r="U4742" t="s">
        <v>7856</v>
      </c>
      <c r="V4742">
        <v>582123</v>
      </c>
    </row>
    <row r="4743" spans="19:22">
      <c r="S4743" t="str">
        <f>IF(ISNUMBER(SEARCH(ZAKL_DATA!$B$18,FU!$U4743)),U4743,"")</f>
        <v/>
      </c>
      <c r="T4743" t="str">
        <f t="array" ref="T4743">IFERROR(INDEX($S$3:$S$6255,SMALL(IF(ISNUMBER(SEARCH("",$S$3:$S$6255)),ROW($S$1:$S$6253),""),ROW(S4741))),"")</f>
        <v/>
      </c>
      <c r="U4743" t="s">
        <v>7857</v>
      </c>
      <c r="V4743">
        <v>582131</v>
      </c>
    </row>
    <row r="4744" spans="19:22">
      <c r="S4744" t="str">
        <f>IF(ISNUMBER(SEARCH(ZAKL_DATA!$B$18,FU!$U4744)),U4744,"")</f>
        <v/>
      </c>
      <c r="T4744" t="str">
        <f t="array" ref="T4744">IFERROR(INDEX($S$3:$S$6255,SMALL(IF(ISNUMBER(SEARCH("",$S$3:$S$6255)),ROW($S$1:$S$6253),""),ROW(S4742))),"")</f>
        <v/>
      </c>
      <c r="U4744" t="s">
        <v>7857</v>
      </c>
      <c r="V4744">
        <v>582158</v>
      </c>
    </row>
    <row r="4745" spans="19:22">
      <c r="S4745" t="str">
        <f>IF(ISNUMBER(SEARCH(ZAKL_DATA!$B$18,FU!$U4745)),U4745,"")</f>
        <v/>
      </c>
      <c r="T4745" t="str">
        <f t="array" ref="T4745">IFERROR(INDEX($S$3:$S$6255,SMALL(IF(ISNUMBER(SEARCH("",$S$3:$S$6255)),ROW($S$1:$S$6253),""),ROW(S4743))),"")</f>
        <v/>
      </c>
      <c r="U4745" t="s">
        <v>7857</v>
      </c>
      <c r="V4745">
        <v>582166</v>
      </c>
    </row>
    <row r="4746" spans="19:22">
      <c r="S4746" t="str">
        <f>IF(ISNUMBER(SEARCH(ZAKL_DATA!$B$18,FU!$U4746)),U4746,"")</f>
        <v/>
      </c>
      <c r="T4746" t="str">
        <f t="array" ref="T4746">IFERROR(INDEX($S$3:$S$6255,SMALL(IF(ISNUMBER(SEARCH("",$S$3:$S$6255)),ROW($S$1:$S$6253),""),ROW(S4744))),"")</f>
        <v/>
      </c>
      <c r="U4746" t="s">
        <v>7858</v>
      </c>
      <c r="V4746">
        <v>582174</v>
      </c>
    </row>
    <row r="4747" spans="19:22">
      <c r="S4747" t="str">
        <f>IF(ISNUMBER(SEARCH(ZAKL_DATA!$B$18,FU!$U4747)),U4747,"")</f>
        <v/>
      </c>
      <c r="T4747" t="str">
        <f t="array" ref="T4747">IFERROR(INDEX($S$3:$S$6255,SMALL(IF(ISNUMBER(SEARCH("",$S$3:$S$6255)),ROW($S$1:$S$6253),""),ROW(S4745))),"")</f>
        <v/>
      </c>
      <c r="U4747" t="s">
        <v>7858</v>
      </c>
      <c r="V4747">
        <v>582182</v>
      </c>
    </row>
    <row r="4748" spans="19:22">
      <c r="S4748" t="str">
        <f>IF(ISNUMBER(SEARCH(ZAKL_DATA!$B$18,FU!$U4748)),U4748,"")</f>
        <v/>
      </c>
      <c r="T4748" t="str">
        <f t="array" ref="T4748">IFERROR(INDEX($S$3:$S$6255,SMALL(IF(ISNUMBER(SEARCH("",$S$3:$S$6255)),ROW($S$1:$S$6253),""),ROW(S4746))),"")</f>
        <v/>
      </c>
      <c r="U4748" t="s">
        <v>7859</v>
      </c>
      <c r="V4748">
        <v>582191</v>
      </c>
    </row>
    <row r="4749" spans="19:22">
      <c r="S4749" t="str">
        <f>IF(ISNUMBER(SEARCH(ZAKL_DATA!$B$18,FU!$U4749)),U4749,"")</f>
        <v/>
      </c>
      <c r="T4749" t="str">
        <f t="array" ref="T4749">IFERROR(INDEX($S$3:$S$6255,SMALL(IF(ISNUMBER(SEARCH("",$S$3:$S$6255)),ROW($S$1:$S$6253),""),ROW(S4747))),"")</f>
        <v/>
      </c>
      <c r="U4749" t="s">
        <v>7860</v>
      </c>
      <c r="V4749">
        <v>582204</v>
      </c>
    </row>
    <row r="4750" spans="19:22">
      <c r="S4750" t="str">
        <f>IF(ISNUMBER(SEARCH(ZAKL_DATA!$B$18,FU!$U4750)),U4750,"")</f>
        <v/>
      </c>
      <c r="T4750" t="str">
        <f t="array" ref="T4750">IFERROR(INDEX($S$3:$S$6255,SMALL(IF(ISNUMBER(SEARCH("",$S$3:$S$6255)),ROW($S$1:$S$6253),""),ROW(S4748))),"")</f>
        <v/>
      </c>
      <c r="U4750" t="s">
        <v>7861</v>
      </c>
      <c r="V4750">
        <v>582212</v>
      </c>
    </row>
    <row r="4751" spans="19:22">
      <c r="S4751" t="str">
        <f>IF(ISNUMBER(SEARCH(ZAKL_DATA!$B$18,FU!$U4751)),U4751,"")</f>
        <v/>
      </c>
      <c r="T4751" t="str">
        <f t="array" ref="T4751">IFERROR(INDEX($S$3:$S$6255,SMALL(IF(ISNUMBER(SEARCH("",$S$3:$S$6255)),ROW($S$1:$S$6253),""),ROW(S4749))),"")</f>
        <v/>
      </c>
      <c r="U4751" t="s">
        <v>7862</v>
      </c>
      <c r="V4751">
        <v>582221</v>
      </c>
    </row>
    <row r="4752" spans="19:22">
      <c r="S4752" t="str">
        <f>IF(ISNUMBER(SEARCH(ZAKL_DATA!$B$18,FU!$U4752)),U4752,"")</f>
        <v/>
      </c>
      <c r="T4752" t="str">
        <f t="array" ref="T4752">IFERROR(INDEX($S$3:$S$6255,SMALL(IF(ISNUMBER(SEARCH("",$S$3:$S$6255)),ROW($S$1:$S$6253),""),ROW(S4750))),"")</f>
        <v/>
      </c>
      <c r="U4752" t="s">
        <v>7863</v>
      </c>
      <c r="V4752">
        <v>582239</v>
      </c>
    </row>
    <row r="4753" spans="19:22">
      <c r="S4753" t="str">
        <f>IF(ISNUMBER(SEARCH(ZAKL_DATA!$B$18,FU!$U4753)),U4753,"")</f>
        <v/>
      </c>
      <c r="T4753" t="str">
        <f t="array" ref="T4753">IFERROR(INDEX($S$3:$S$6255,SMALL(IF(ISNUMBER(SEARCH("",$S$3:$S$6255)),ROW($S$1:$S$6253),""),ROW(S4751))),"")</f>
        <v/>
      </c>
      <c r="U4753" t="s">
        <v>7864</v>
      </c>
      <c r="V4753">
        <v>582247</v>
      </c>
    </row>
    <row r="4754" spans="19:22">
      <c r="S4754" t="str">
        <f>IF(ISNUMBER(SEARCH(ZAKL_DATA!$B$18,FU!$U4754)),U4754,"")</f>
        <v/>
      </c>
      <c r="T4754" t="str">
        <f t="array" ref="T4754">IFERROR(INDEX($S$3:$S$6255,SMALL(IF(ISNUMBER(SEARCH("",$S$3:$S$6255)),ROW($S$1:$S$6253),""),ROW(S4752))),"")</f>
        <v/>
      </c>
      <c r="U4754" t="s">
        <v>7865</v>
      </c>
      <c r="V4754">
        <v>582255</v>
      </c>
    </row>
    <row r="4755" spans="19:22">
      <c r="S4755" t="str">
        <f>IF(ISNUMBER(SEARCH(ZAKL_DATA!$B$18,FU!$U4755)),U4755,"")</f>
        <v/>
      </c>
      <c r="T4755" t="str">
        <f t="array" ref="T4755">IFERROR(INDEX($S$3:$S$6255,SMALL(IF(ISNUMBER(SEARCH("",$S$3:$S$6255)),ROW($S$1:$S$6253),""),ROW(S4753))),"")</f>
        <v/>
      </c>
      <c r="U4755" t="s">
        <v>7865</v>
      </c>
      <c r="V4755">
        <v>582263</v>
      </c>
    </row>
    <row r="4756" spans="19:22">
      <c r="S4756" t="str">
        <f>IF(ISNUMBER(SEARCH(ZAKL_DATA!$B$18,FU!$U4756)),U4756,"")</f>
        <v/>
      </c>
      <c r="T4756" t="str">
        <f t="array" ref="T4756">IFERROR(INDEX($S$3:$S$6255,SMALL(IF(ISNUMBER(SEARCH("",$S$3:$S$6255)),ROW($S$1:$S$6253),""),ROW(S4754))),"")</f>
        <v/>
      </c>
      <c r="U4756" t="s">
        <v>7866</v>
      </c>
      <c r="V4756">
        <v>582271</v>
      </c>
    </row>
    <row r="4757" spans="19:22">
      <c r="S4757" t="str">
        <f>IF(ISNUMBER(SEARCH(ZAKL_DATA!$B$18,FU!$U4757)),U4757,"")</f>
        <v/>
      </c>
      <c r="T4757" t="str">
        <f t="array" ref="T4757">IFERROR(INDEX($S$3:$S$6255,SMALL(IF(ISNUMBER(SEARCH("",$S$3:$S$6255)),ROW($S$1:$S$6253),""),ROW(S4755))),"")</f>
        <v/>
      </c>
      <c r="U4757" t="s">
        <v>7867</v>
      </c>
      <c r="V4757">
        <v>582280</v>
      </c>
    </row>
    <row r="4758" spans="19:22">
      <c r="S4758" t="str">
        <f>IF(ISNUMBER(SEARCH(ZAKL_DATA!$B$18,FU!$U4758)),U4758,"")</f>
        <v/>
      </c>
      <c r="T4758" t="str">
        <f t="array" ref="T4758">IFERROR(INDEX($S$3:$S$6255,SMALL(IF(ISNUMBER(SEARCH("",$S$3:$S$6255)),ROW($S$1:$S$6253),""),ROW(S4756))),"")</f>
        <v/>
      </c>
      <c r="U4758" t="s">
        <v>7867</v>
      </c>
      <c r="V4758">
        <v>582298</v>
      </c>
    </row>
    <row r="4759" spans="19:22">
      <c r="S4759" t="str">
        <f>IF(ISNUMBER(SEARCH(ZAKL_DATA!$B$18,FU!$U4759)),U4759,"")</f>
        <v/>
      </c>
      <c r="T4759" t="str">
        <f t="array" ref="T4759">IFERROR(INDEX($S$3:$S$6255,SMALL(IF(ISNUMBER(SEARCH("",$S$3:$S$6255)),ROW($S$1:$S$6253),""),ROW(S4757))),"")</f>
        <v/>
      </c>
      <c r="U4759" t="s">
        <v>7868</v>
      </c>
      <c r="V4759">
        <v>582310</v>
      </c>
    </row>
    <row r="4760" spans="19:22">
      <c r="S4760" t="str">
        <f>IF(ISNUMBER(SEARCH(ZAKL_DATA!$B$18,FU!$U4760)),U4760,"")</f>
        <v/>
      </c>
      <c r="T4760" t="str">
        <f t="array" ref="T4760">IFERROR(INDEX($S$3:$S$6255,SMALL(IF(ISNUMBER(SEARCH("",$S$3:$S$6255)),ROW($S$1:$S$6253),""),ROW(S4758))),"")</f>
        <v/>
      </c>
      <c r="U4760" t="s">
        <v>7869</v>
      </c>
      <c r="V4760">
        <v>582328</v>
      </c>
    </row>
    <row r="4761" spans="19:22">
      <c r="S4761" t="str">
        <f>IF(ISNUMBER(SEARCH(ZAKL_DATA!$B$18,FU!$U4761)),U4761,"")</f>
        <v/>
      </c>
      <c r="T4761" t="str">
        <f t="array" ref="T4761">IFERROR(INDEX($S$3:$S$6255,SMALL(IF(ISNUMBER(SEARCH("",$S$3:$S$6255)),ROW($S$1:$S$6253),""),ROW(S4759))),"")</f>
        <v/>
      </c>
      <c r="U4761" t="s">
        <v>7870</v>
      </c>
      <c r="V4761">
        <v>582336</v>
      </c>
    </row>
    <row r="4762" spans="19:22">
      <c r="S4762" t="str">
        <f>IF(ISNUMBER(SEARCH(ZAKL_DATA!$B$18,FU!$U4762)),U4762,"")</f>
        <v/>
      </c>
      <c r="T4762" t="str">
        <f t="array" ref="T4762">IFERROR(INDEX($S$3:$S$6255,SMALL(IF(ISNUMBER(SEARCH("",$S$3:$S$6255)),ROW($S$1:$S$6253),""),ROW(S4760))),"")</f>
        <v/>
      </c>
      <c r="U4762" t="s">
        <v>7871</v>
      </c>
      <c r="V4762">
        <v>582344</v>
      </c>
    </row>
    <row r="4763" spans="19:22">
      <c r="S4763" t="str">
        <f>IF(ISNUMBER(SEARCH(ZAKL_DATA!$B$18,FU!$U4763)),U4763,"")</f>
        <v/>
      </c>
      <c r="T4763" t="str">
        <f t="array" ref="T4763">IFERROR(INDEX($S$3:$S$6255,SMALL(IF(ISNUMBER(SEARCH("",$S$3:$S$6255)),ROW($S$1:$S$6253),""),ROW(S4761))),"")</f>
        <v/>
      </c>
      <c r="U4763" t="s">
        <v>7872</v>
      </c>
      <c r="V4763">
        <v>582352</v>
      </c>
    </row>
    <row r="4764" spans="19:22">
      <c r="S4764" t="str">
        <f>IF(ISNUMBER(SEARCH(ZAKL_DATA!$B$18,FU!$U4764)),U4764,"")</f>
        <v/>
      </c>
      <c r="T4764" t="str">
        <f t="array" ref="T4764">IFERROR(INDEX($S$3:$S$6255,SMALL(IF(ISNUMBER(SEARCH("",$S$3:$S$6255)),ROW($S$1:$S$6253),""),ROW(S4762))),"")</f>
        <v/>
      </c>
      <c r="U4764" t="s">
        <v>7873</v>
      </c>
      <c r="V4764">
        <v>582379</v>
      </c>
    </row>
    <row r="4765" spans="19:22">
      <c r="S4765" t="str">
        <f>IF(ISNUMBER(SEARCH(ZAKL_DATA!$B$18,FU!$U4765)),U4765,"")</f>
        <v/>
      </c>
      <c r="T4765" t="str">
        <f t="array" ref="T4765">IFERROR(INDEX($S$3:$S$6255,SMALL(IF(ISNUMBER(SEARCH("",$S$3:$S$6255)),ROW($S$1:$S$6253),""),ROW(S4763))),"")</f>
        <v/>
      </c>
      <c r="U4765" t="s">
        <v>7874</v>
      </c>
      <c r="V4765">
        <v>582395</v>
      </c>
    </row>
    <row r="4766" spans="19:22">
      <c r="S4766" t="str">
        <f>IF(ISNUMBER(SEARCH(ZAKL_DATA!$B$18,FU!$U4766)),U4766,"")</f>
        <v/>
      </c>
      <c r="T4766" t="str">
        <f t="array" ref="T4766">IFERROR(INDEX($S$3:$S$6255,SMALL(IF(ISNUMBER(SEARCH("",$S$3:$S$6255)),ROW($S$1:$S$6253),""),ROW(S4764))),"")</f>
        <v/>
      </c>
      <c r="U4766" t="s">
        <v>7875</v>
      </c>
      <c r="V4766">
        <v>582409</v>
      </c>
    </row>
    <row r="4767" spans="19:22">
      <c r="S4767" t="str">
        <f>IF(ISNUMBER(SEARCH(ZAKL_DATA!$B$18,FU!$U4767)),U4767,"")</f>
        <v/>
      </c>
      <c r="T4767" t="str">
        <f t="array" ref="T4767">IFERROR(INDEX($S$3:$S$6255,SMALL(IF(ISNUMBER(SEARCH("",$S$3:$S$6255)),ROW($S$1:$S$6253),""),ROW(S4765))),"")</f>
        <v/>
      </c>
      <c r="U4767" t="s">
        <v>7876</v>
      </c>
      <c r="V4767">
        <v>582417</v>
      </c>
    </row>
    <row r="4768" spans="19:22">
      <c r="S4768" t="str">
        <f>IF(ISNUMBER(SEARCH(ZAKL_DATA!$B$18,FU!$U4768)),U4768,"")</f>
        <v/>
      </c>
      <c r="T4768" t="str">
        <f t="array" ref="T4768">IFERROR(INDEX($S$3:$S$6255,SMALL(IF(ISNUMBER(SEARCH("",$S$3:$S$6255)),ROW($S$1:$S$6253),""),ROW(S4766))),"")</f>
        <v/>
      </c>
      <c r="U4768" t="s">
        <v>7877</v>
      </c>
      <c r="V4768">
        <v>582433</v>
      </c>
    </row>
    <row r="4769" spans="19:22">
      <c r="S4769" t="str">
        <f>IF(ISNUMBER(SEARCH(ZAKL_DATA!$B$18,FU!$U4769)),U4769,"")</f>
        <v/>
      </c>
      <c r="T4769" t="str">
        <f t="array" ref="T4769">IFERROR(INDEX($S$3:$S$6255,SMALL(IF(ISNUMBER(SEARCH("",$S$3:$S$6255)),ROW($S$1:$S$6253),""),ROW(S4767))),"")</f>
        <v/>
      </c>
      <c r="U4769" t="s">
        <v>7878</v>
      </c>
      <c r="V4769">
        <v>582441</v>
      </c>
    </row>
    <row r="4770" spans="19:22">
      <c r="S4770" t="str">
        <f>IF(ISNUMBER(SEARCH(ZAKL_DATA!$B$18,FU!$U4770)),U4770,"")</f>
        <v/>
      </c>
      <c r="T4770" t="str">
        <f t="array" ref="T4770">IFERROR(INDEX($S$3:$S$6255,SMALL(IF(ISNUMBER(SEARCH("",$S$3:$S$6255)),ROW($S$1:$S$6253),""),ROW(S4768))),"")</f>
        <v/>
      </c>
      <c r="U4770" t="s">
        <v>7879</v>
      </c>
      <c r="V4770">
        <v>582450</v>
      </c>
    </row>
    <row r="4771" spans="19:22">
      <c r="S4771" t="str">
        <f>IF(ISNUMBER(SEARCH(ZAKL_DATA!$B$18,FU!$U4771)),U4771,"")</f>
        <v/>
      </c>
      <c r="T4771" t="str">
        <f t="array" ref="T4771">IFERROR(INDEX($S$3:$S$6255,SMALL(IF(ISNUMBER(SEARCH("",$S$3:$S$6255)),ROW($S$1:$S$6253),""),ROW(S4769))),"")</f>
        <v/>
      </c>
      <c r="U4771" t="s">
        <v>7879</v>
      </c>
      <c r="V4771">
        <v>582468</v>
      </c>
    </row>
    <row r="4772" spans="19:22">
      <c r="S4772" t="str">
        <f>IF(ISNUMBER(SEARCH(ZAKL_DATA!$B$18,FU!$U4772)),U4772,"")</f>
        <v/>
      </c>
      <c r="T4772" t="str">
        <f t="array" ref="T4772">IFERROR(INDEX($S$3:$S$6255,SMALL(IF(ISNUMBER(SEARCH("",$S$3:$S$6255)),ROW($S$1:$S$6253),""),ROW(S4770))),"")</f>
        <v/>
      </c>
      <c r="U4772" t="s">
        <v>7879</v>
      </c>
      <c r="V4772">
        <v>582476</v>
      </c>
    </row>
    <row r="4773" spans="19:22">
      <c r="S4773" t="str">
        <f>IF(ISNUMBER(SEARCH(ZAKL_DATA!$B$18,FU!$U4773)),U4773,"")</f>
        <v/>
      </c>
      <c r="T4773" t="str">
        <f t="array" ref="T4773">IFERROR(INDEX($S$3:$S$6255,SMALL(IF(ISNUMBER(SEARCH("",$S$3:$S$6255)),ROW($S$1:$S$6253),""),ROW(S4771))),"")</f>
        <v/>
      </c>
      <c r="U4773" t="s">
        <v>7879</v>
      </c>
      <c r="V4773">
        <v>582484</v>
      </c>
    </row>
    <row r="4774" spans="19:22">
      <c r="S4774" t="str">
        <f>IF(ISNUMBER(SEARCH(ZAKL_DATA!$B$18,FU!$U4774)),U4774,"")</f>
        <v/>
      </c>
      <c r="T4774" t="str">
        <f t="array" ref="T4774">IFERROR(INDEX($S$3:$S$6255,SMALL(IF(ISNUMBER(SEARCH("",$S$3:$S$6255)),ROW($S$1:$S$6253),""),ROW(S4772))),"")</f>
        <v/>
      </c>
      <c r="U4774" t="s">
        <v>7879</v>
      </c>
      <c r="V4774">
        <v>582492</v>
      </c>
    </row>
    <row r="4775" spans="19:22">
      <c r="S4775" t="str">
        <f>IF(ISNUMBER(SEARCH(ZAKL_DATA!$B$18,FU!$U4775)),U4775,"")</f>
        <v/>
      </c>
      <c r="T4775" t="str">
        <f t="array" ref="T4775">IFERROR(INDEX($S$3:$S$6255,SMALL(IF(ISNUMBER(SEARCH("",$S$3:$S$6255)),ROW($S$1:$S$6253),""),ROW(S4773))),"")</f>
        <v/>
      </c>
      <c r="U4775" t="s">
        <v>7880</v>
      </c>
      <c r="V4775">
        <v>582506</v>
      </c>
    </row>
    <row r="4776" spans="19:22">
      <c r="S4776" t="str">
        <f>IF(ISNUMBER(SEARCH(ZAKL_DATA!$B$18,FU!$U4776)),U4776,"")</f>
        <v/>
      </c>
      <c r="T4776" t="str">
        <f t="array" ref="T4776">IFERROR(INDEX($S$3:$S$6255,SMALL(IF(ISNUMBER(SEARCH("",$S$3:$S$6255)),ROW($S$1:$S$6253),""),ROW(S4774))),"")</f>
        <v/>
      </c>
      <c r="U4776" t="s">
        <v>7881</v>
      </c>
      <c r="V4776">
        <v>582531</v>
      </c>
    </row>
    <row r="4777" spans="19:22">
      <c r="S4777" t="str">
        <f>IF(ISNUMBER(SEARCH(ZAKL_DATA!$B$18,FU!$U4777)),U4777,"")</f>
        <v/>
      </c>
      <c r="T4777" t="str">
        <f t="array" ref="T4777">IFERROR(INDEX($S$3:$S$6255,SMALL(IF(ISNUMBER(SEARCH("",$S$3:$S$6255)),ROW($S$1:$S$6253),""),ROW(S4775))),"")</f>
        <v/>
      </c>
      <c r="U4777" t="s">
        <v>7882</v>
      </c>
      <c r="V4777">
        <v>582557</v>
      </c>
    </row>
    <row r="4778" spans="19:22">
      <c r="S4778" t="str">
        <f>IF(ISNUMBER(SEARCH(ZAKL_DATA!$B$18,FU!$U4778)),U4778,"")</f>
        <v/>
      </c>
      <c r="T4778" t="str">
        <f t="array" ref="T4778">IFERROR(INDEX($S$3:$S$6255,SMALL(IF(ISNUMBER(SEARCH("",$S$3:$S$6255)),ROW($S$1:$S$6253),""),ROW(S4776))),"")</f>
        <v/>
      </c>
      <c r="U4778" t="s">
        <v>7883</v>
      </c>
      <c r="V4778">
        <v>582565</v>
      </c>
    </row>
    <row r="4779" spans="19:22">
      <c r="S4779" t="str">
        <f>IF(ISNUMBER(SEARCH(ZAKL_DATA!$B$18,FU!$U4779)),U4779,"")</f>
        <v/>
      </c>
      <c r="T4779" t="str">
        <f t="array" ref="T4779">IFERROR(INDEX($S$3:$S$6255,SMALL(IF(ISNUMBER(SEARCH("",$S$3:$S$6255)),ROW($S$1:$S$6253),""),ROW(S4777))),"")</f>
        <v/>
      </c>
      <c r="U4779" t="s">
        <v>7883</v>
      </c>
      <c r="V4779">
        <v>582573</v>
      </c>
    </row>
    <row r="4780" spans="19:22">
      <c r="S4780" t="str">
        <f>IF(ISNUMBER(SEARCH(ZAKL_DATA!$B$18,FU!$U4780)),U4780,"")</f>
        <v/>
      </c>
      <c r="T4780" t="str">
        <f t="array" ref="T4780">IFERROR(INDEX($S$3:$S$6255,SMALL(IF(ISNUMBER(SEARCH("",$S$3:$S$6255)),ROW($S$1:$S$6253),""),ROW(S4778))),"")</f>
        <v/>
      </c>
      <c r="U4780" t="s">
        <v>7884</v>
      </c>
      <c r="V4780">
        <v>582581</v>
      </c>
    </row>
    <row r="4781" spans="19:22">
      <c r="S4781" t="str">
        <f>IF(ISNUMBER(SEARCH(ZAKL_DATA!$B$18,FU!$U4781)),U4781,"")</f>
        <v/>
      </c>
      <c r="T4781" t="str">
        <f t="array" ref="T4781">IFERROR(INDEX($S$3:$S$6255,SMALL(IF(ISNUMBER(SEARCH("",$S$3:$S$6255)),ROW($S$1:$S$6253),""),ROW(S4779))),"")</f>
        <v/>
      </c>
      <c r="U4781" t="s">
        <v>7885</v>
      </c>
      <c r="V4781">
        <v>582590</v>
      </c>
    </row>
    <row r="4782" spans="19:22">
      <c r="S4782" t="str">
        <f>IF(ISNUMBER(SEARCH(ZAKL_DATA!$B$18,FU!$U4782)),U4782,"")</f>
        <v/>
      </c>
      <c r="T4782" t="str">
        <f t="array" ref="T4782">IFERROR(INDEX($S$3:$S$6255,SMALL(IF(ISNUMBER(SEARCH("",$S$3:$S$6255)),ROW($S$1:$S$6253),""),ROW(S4780))),"")</f>
        <v/>
      </c>
      <c r="U4782" t="s">
        <v>7886</v>
      </c>
      <c r="V4782">
        <v>582603</v>
      </c>
    </row>
    <row r="4783" spans="19:22">
      <c r="S4783" t="str">
        <f>IF(ISNUMBER(SEARCH(ZAKL_DATA!$B$18,FU!$U4783)),U4783,"")</f>
        <v/>
      </c>
      <c r="T4783" t="str">
        <f t="array" ref="T4783">IFERROR(INDEX($S$3:$S$6255,SMALL(IF(ISNUMBER(SEARCH("",$S$3:$S$6255)),ROW($S$1:$S$6253),""),ROW(S4781))),"")</f>
        <v/>
      </c>
      <c r="U4783" t="s">
        <v>7887</v>
      </c>
      <c r="V4783">
        <v>582611</v>
      </c>
    </row>
    <row r="4784" spans="19:22">
      <c r="S4784" t="str">
        <f>IF(ISNUMBER(SEARCH(ZAKL_DATA!$B$18,FU!$U4784)),U4784,"")</f>
        <v/>
      </c>
      <c r="T4784" t="str">
        <f t="array" ref="T4784">IFERROR(INDEX($S$3:$S$6255,SMALL(IF(ISNUMBER(SEARCH("",$S$3:$S$6255)),ROW($S$1:$S$6253),""),ROW(S4782))),"")</f>
        <v/>
      </c>
      <c r="U4784" t="s">
        <v>7888</v>
      </c>
      <c r="V4784">
        <v>582620</v>
      </c>
    </row>
    <row r="4785" spans="19:22">
      <c r="S4785" t="str">
        <f>IF(ISNUMBER(SEARCH(ZAKL_DATA!$B$18,FU!$U4785)),U4785,"")</f>
        <v/>
      </c>
      <c r="T4785" t="str">
        <f t="array" ref="T4785">IFERROR(INDEX($S$3:$S$6255,SMALL(IF(ISNUMBER(SEARCH("",$S$3:$S$6255)),ROW($S$1:$S$6253),""),ROW(S4783))),"")</f>
        <v/>
      </c>
      <c r="U4785" t="s">
        <v>7889</v>
      </c>
      <c r="V4785">
        <v>582646</v>
      </c>
    </row>
    <row r="4786" spans="19:22">
      <c r="S4786" t="str">
        <f>IF(ISNUMBER(SEARCH(ZAKL_DATA!$B$18,FU!$U4786)),U4786,"")</f>
        <v/>
      </c>
      <c r="T4786" t="str">
        <f t="array" ref="T4786">IFERROR(INDEX($S$3:$S$6255,SMALL(IF(ISNUMBER(SEARCH("",$S$3:$S$6255)),ROW($S$1:$S$6253),""),ROW(S4784))),"")</f>
        <v/>
      </c>
      <c r="U4786" t="s">
        <v>7890</v>
      </c>
      <c r="V4786">
        <v>582654</v>
      </c>
    </row>
    <row r="4787" spans="19:22">
      <c r="S4787" t="str">
        <f>IF(ISNUMBER(SEARCH(ZAKL_DATA!$B$18,FU!$U4787)),U4787,"")</f>
        <v/>
      </c>
      <c r="T4787" t="str">
        <f t="array" ref="T4787">IFERROR(INDEX($S$3:$S$6255,SMALL(IF(ISNUMBER(SEARCH("",$S$3:$S$6255)),ROW($S$1:$S$6253),""),ROW(S4785))),"")</f>
        <v/>
      </c>
      <c r="U4787" t="s">
        <v>7891</v>
      </c>
      <c r="V4787">
        <v>582662</v>
      </c>
    </row>
    <row r="4788" spans="19:22">
      <c r="S4788" t="str">
        <f>IF(ISNUMBER(SEARCH(ZAKL_DATA!$B$18,FU!$U4788)),U4788,"")</f>
        <v/>
      </c>
      <c r="T4788" t="str">
        <f t="array" ref="T4788">IFERROR(INDEX($S$3:$S$6255,SMALL(IF(ISNUMBER(SEARCH("",$S$3:$S$6255)),ROW($S$1:$S$6253),""),ROW(S4786))),"")</f>
        <v/>
      </c>
      <c r="U4788" t="s">
        <v>7892</v>
      </c>
      <c r="V4788">
        <v>582671</v>
      </c>
    </row>
    <row r="4789" spans="19:22">
      <c r="S4789" t="str">
        <f>IF(ISNUMBER(SEARCH(ZAKL_DATA!$B$18,FU!$U4789)),U4789,"")</f>
        <v/>
      </c>
      <c r="T4789" t="str">
        <f t="array" ref="T4789">IFERROR(INDEX($S$3:$S$6255,SMALL(IF(ISNUMBER(SEARCH("",$S$3:$S$6255)),ROW($S$1:$S$6253),""),ROW(S4787))),"")</f>
        <v/>
      </c>
      <c r="U4789" t="s">
        <v>7893</v>
      </c>
      <c r="V4789">
        <v>582689</v>
      </c>
    </row>
    <row r="4790" spans="19:22">
      <c r="S4790" t="str">
        <f>IF(ISNUMBER(SEARCH(ZAKL_DATA!$B$18,FU!$U4790)),U4790,"")</f>
        <v/>
      </c>
      <c r="T4790" t="str">
        <f t="array" ref="T4790">IFERROR(INDEX($S$3:$S$6255,SMALL(IF(ISNUMBER(SEARCH("",$S$3:$S$6255)),ROW($S$1:$S$6253),""),ROW(S4788))),"")</f>
        <v/>
      </c>
      <c r="U4790" t="s">
        <v>7894</v>
      </c>
      <c r="V4790">
        <v>582701</v>
      </c>
    </row>
    <row r="4791" spans="19:22">
      <c r="S4791" t="str">
        <f>IF(ISNUMBER(SEARCH(ZAKL_DATA!$B$18,FU!$U4791)),U4791,"")</f>
        <v/>
      </c>
      <c r="T4791" t="str">
        <f t="array" ref="T4791">IFERROR(INDEX($S$3:$S$6255,SMALL(IF(ISNUMBER(SEARCH("",$S$3:$S$6255)),ROW($S$1:$S$6253),""),ROW(S4789))),"")</f>
        <v/>
      </c>
      <c r="U4791" t="s">
        <v>7895</v>
      </c>
      <c r="V4791">
        <v>582727</v>
      </c>
    </row>
    <row r="4792" spans="19:22">
      <c r="S4792" t="str">
        <f>IF(ISNUMBER(SEARCH(ZAKL_DATA!$B$18,FU!$U4792)),U4792,"")</f>
        <v/>
      </c>
      <c r="T4792" t="str">
        <f t="array" ref="T4792">IFERROR(INDEX($S$3:$S$6255,SMALL(IF(ISNUMBER(SEARCH("",$S$3:$S$6255)),ROW($S$1:$S$6253),""),ROW(S4790))),"")</f>
        <v/>
      </c>
      <c r="U4792" t="s">
        <v>7896</v>
      </c>
      <c r="V4792">
        <v>582735</v>
      </c>
    </row>
    <row r="4793" spans="19:22">
      <c r="S4793" t="str">
        <f>IF(ISNUMBER(SEARCH(ZAKL_DATA!$B$18,FU!$U4793)),U4793,"")</f>
        <v/>
      </c>
      <c r="T4793" t="str">
        <f t="array" ref="T4793">IFERROR(INDEX($S$3:$S$6255,SMALL(IF(ISNUMBER(SEARCH("",$S$3:$S$6255)),ROW($S$1:$S$6253),""),ROW(S4791))),"")</f>
        <v/>
      </c>
      <c r="U4793" t="s">
        <v>7897</v>
      </c>
      <c r="V4793">
        <v>582743</v>
      </c>
    </row>
    <row r="4794" spans="19:22">
      <c r="S4794" t="str">
        <f>IF(ISNUMBER(SEARCH(ZAKL_DATA!$B$18,FU!$U4794)),U4794,"")</f>
        <v/>
      </c>
      <c r="T4794" t="str">
        <f t="array" ref="T4794">IFERROR(INDEX($S$3:$S$6255,SMALL(IF(ISNUMBER(SEARCH("",$S$3:$S$6255)),ROW($S$1:$S$6253),""),ROW(S4792))),"")</f>
        <v/>
      </c>
      <c r="U4794" t="s">
        <v>7898</v>
      </c>
      <c r="V4794">
        <v>582751</v>
      </c>
    </row>
    <row r="4795" spans="19:22">
      <c r="S4795" t="str">
        <f>IF(ISNUMBER(SEARCH(ZAKL_DATA!$B$18,FU!$U4795)),U4795,"")</f>
        <v/>
      </c>
      <c r="T4795" t="str">
        <f t="array" ref="T4795">IFERROR(INDEX($S$3:$S$6255,SMALL(IF(ISNUMBER(SEARCH("",$S$3:$S$6255)),ROW($S$1:$S$6253),""),ROW(S4793))),"")</f>
        <v/>
      </c>
      <c r="U4795" t="s">
        <v>7899</v>
      </c>
      <c r="V4795">
        <v>582760</v>
      </c>
    </row>
    <row r="4796" spans="19:22">
      <c r="S4796" t="str">
        <f>IF(ISNUMBER(SEARCH(ZAKL_DATA!$B$18,FU!$U4796)),U4796,"")</f>
        <v/>
      </c>
      <c r="T4796" t="str">
        <f t="array" ref="T4796">IFERROR(INDEX($S$3:$S$6255,SMALL(IF(ISNUMBER(SEARCH("",$S$3:$S$6255)),ROW($S$1:$S$6253),""),ROW(S4794))),"")</f>
        <v/>
      </c>
      <c r="U4796" t="s">
        <v>7900</v>
      </c>
      <c r="V4796">
        <v>582778</v>
      </c>
    </row>
    <row r="4797" spans="19:22">
      <c r="S4797" t="str">
        <f>IF(ISNUMBER(SEARCH(ZAKL_DATA!$B$18,FU!$U4797)),U4797,"")</f>
        <v/>
      </c>
      <c r="T4797" t="str">
        <f t="array" ref="T4797">IFERROR(INDEX($S$3:$S$6255,SMALL(IF(ISNUMBER(SEARCH("",$S$3:$S$6255)),ROW($S$1:$S$6253),""),ROW(S4795))),"")</f>
        <v/>
      </c>
      <c r="U4797" t="s">
        <v>7901</v>
      </c>
      <c r="V4797">
        <v>582786</v>
      </c>
    </row>
    <row r="4798" spans="19:22">
      <c r="S4798" t="str">
        <f>IF(ISNUMBER(SEARCH(ZAKL_DATA!$B$18,FU!$U4798)),U4798,"")</f>
        <v/>
      </c>
      <c r="T4798" t="str">
        <f t="array" ref="T4798">IFERROR(INDEX($S$3:$S$6255,SMALL(IF(ISNUMBER(SEARCH("",$S$3:$S$6255)),ROW($S$1:$S$6253),""),ROW(S4796))),"")</f>
        <v/>
      </c>
      <c r="U4798" t="s">
        <v>7902</v>
      </c>
      <c r="V4798">
        <v>582794</v>
      </c>
    </row>
    <row r="4799" spans="19:22">
      <c r="S4799" t="str">
        <f>IF(ISNUMBER(SEARCH(ZAKL_DATA!$B$18,FU!$U4799)),U4799,"")</f>
        <v/>
      </c>
      <c r="T4799" t="str">
        <f t="array" ref="T4799">IFERROR(INDEX($S$3:$S$6255,SMALL(IF(ISNUMBER(SEARCH("",$S$3:$S$6255)),ROW($S$1:$S$6253),""),ROW(S4797))),"")</f>
        <v/>
      </c>
      <c r="U4799" t="s">
        <v>7903</v>
      </c>
      <c r="V4799">
        <v>582808</v>
      </c>
    </row>
    <row r="4800" spans="19:22">
      <c r="S4800" t="str">
        <f>IF(ISNUMBER(SEARCH(ZAKL_DATA!$B$18,FU!$U4800)),U4800,"")</f>
        <v/>
      </c>
      <c r="T4800" t="str">
        <f t="array" ref="T4800">IFERROR(INDEX($S$3:$S$6255,SMALL(IF(ISNUMBER(SEARCH("",$S$3:$S$6255)),ROW($S$1:$S$6253),""),ROW(S4798))),"")</f>
        <v/>
      </c>
      <c r="U4800" t="s">
        <v>7904</v>
      </c>
      <c r="V4800">
        <v>582824</v>
      </c>
    </row>
    <row r="4801" spans="19:22">
      <c r="S4801" t="str">
        <f>IF(ISNUMBER(SEARCH(ZAKL_DATA!$B$18,FU!$U4801)),U4801,"")</f>
        <v/>
      </c>
      <c r="T4801" t="str">
        <f t="array" ref="T4801">IFERROR(INDEX($S$3:$S$6255,SMALL(IF(ISNUMBER(SEARCH("",$S$3:$S$6255)),ROW($S$1:$S$6253),""),ROW(S4799))),"")</f>
        <v/>
      </c>
      <c r="U4801" t="s">
        <v>7905</v>
      </c>
      <c r="V4801">
        <v>582832</v>
      </c>
    </row>
    <row r="4802" spans="19:22">
      <c r="S4802" t="str">
        <f>IF(ISNUMBER(SEARCH(ZAKL_DATA!$B$18,FU!$U4802)),U4802,"")</f>
        <v/>
      </c>
      <c r="T4802" t="str">
        <f t="array" ref="T4802">IFERROR(INDEX($S$3:$S$6255,SMALL(IF(ISNUMBER(SEARCH("",$S$3:$S$6255)),ROW($S$1:$S$6253),""),ROW(S4800))),"")</f>
        <v/>
      </c>
      <c r="U4802" t="s">
        <v>7905</v>
      </c>
      <c r="V4802">
        <v>582841</v>
      </c>
    </row>
    <row r="4803" spans="19:22">
      <c r="S4803" t="str">
        <f>IF(ISNUMBER(SEARCH(ZAKL_DATA!$B$18,FU!$U4803)),U4803,"")</f>
        <v/>
      </c>
      <c r="T4803" t="str">
        <f t="array" ref="T4803">IFERROR(INDEX($S$3:$S$6255,SMALL(IF(ISNUMBER(SEARCH("",$S$3:$S$6255)),ROW($S$1:$S$6253),""),ROW(S4801))),"")</f>
        <v/>
      </c>
      <c r="U4803" t="s">
        <v>7906</v>
      </c>
      <c r="V4803">
        <v>582859</v>
      </c>
    </row>
    <row r="4804" spans="19:22">
      <c r="S4804" t="str">
        <f>IF(ISNUMBER(SEARCH(ZAKL_DATA!$B$18,FU!$U4804)),U4804,"")</f>
        <v/>
      </c>
      <c r="T4804" t="str">
        <f t="array" ref="T4804">IFERROR(INDEX($S$3:$S$6255,SMALL(IF(ISNUMBER(SEARCH("",$S$3:$S$6255)),ROW($S$1:$S$6253),""),ROW(S4802))),"")</f>
        <v/>
      </c>
      <c r="U4804" t="s">
        <v>7907</v>
      </c>
      <c r="V4804">
        <v>582875</v>
      </c>
    </row>
    <row r="4805" spans="19:22">
      <c r="S4805" t="str">
        <f>IF(ISNUMBER(SEARCH(ZAKL_DATA!$B$18,FU!$U4805)),U4805,"")</f>
        <v/>
      </c>
      <c r="T4805" t="str">
        <f t="array" ref="T4805">IFERROR(INDEX($S$3:$S$6255,SMALL(IF(ISNUMBER(SEARCH("",$S$3:$S$6255)),ROW($S$1:$S$6253),""),ROW(S4803))),"")</f>
        <v/>
      </c>
      <c r="U4805" t="s">
        <v>7908</v>
      </c>
      <c r="V4805">
        <v>582883</v>
      </c>
    </row>
    <row r="4806" spans="19:22">
      <c r="S4806" t="str">
        <f>IF(ISNUMBER(SEARCH(ZAKL_DATA!$B$18,FU!$U4806)),U4806,"")</f>
        <v/>
      </c>
      <c r="T4806" t="str">
        <f t="array" ref="T4806">IFERROR(INDEX($S$3:$S$6255,SMALL(IF(ISNUMBER(SEARCH("",$S$3:$S$6255)),ROW($S$1:$S$6253),""),ROW(S4804))),"")</f>
        <v/>
      </c>
      <c r="U4806" t="s">
        <v>7909</v>
      </c>
      <c r="V4806">
        <v>582891</v>
      </c>
    </row>
    <row r="4807" spans="19:22">
      <c r="S4807" t="str">
        <f>IF(ISNUMBER(SEARCH(ZAKL_DATA!$B$18,FU!$U4807)),U4807,"")</f>
        <v/>
      </c>
      <c r="T4807" t="str">
        <f t="array" ref="T4807">IFERROR(INDEX($S$3:$S$6255,SMALL(IF(ISNUMBER(SEARCH("",$S$3:$S$6255)),ROW($S$1:$S$6253),""),ROW(S4805))),"")</f>
        <v/>
      </c>
      <c r="U4807" t="s">
        <v>7910</v>
      </c>
      <c r="V4807">
        <v>582913</v>
      </c>
    </row>
    <row r="4808" spans="19:22">
      <c r="S4808" t="str">
        <f>IF(ISNUMBER(SEARCH(ZAKL_DATA!$B$18,FU!$U4808)),U4808,"")</f>
        <v/>
      </c>
      <c r="T4808" t="str">
        <f t="array" ref="T4808">IFERROR(INDEX($S$3:$S$6255,SMALL(IF(ISNUMBER(SEARCH("",$S$3:$S$6255)),ROW($S$1:$S$6253),""),ROW(S4806))),"")</f>
        <v/>
      </c>
      <c r="U4808" t="s">
        <v>7911</v>
      </c>
      <c r="V4808">
        <v>582921</v>
      </c>
    </row>
    <row r="4809" spans="19:22">
      <c r="S4809" t="str">
        <f>IF(ISNUMBER(SEARCH(ZAKL_DATA!$B$18,FU!$U4809)),U4809,"")</f>
        <v/>
      </c>
      <c r="T4809" t="str">
        <f t="array" ref="T4809">IFERROR(INDEX($S$3:$S$6255,SMALL(IF(ISNUMBER(SEARCH("",$S$3:$S$6255)),ROW($S$1:$S$6253),""),ROW(S4807))),"")</f>
        <v/>
      </c>
      <c r="U4809" t="s">
        <v>7912</v>
      </c>
      <c r="V4809">
        <v>582930</v>
      </c>
    </row>
    <row r="4810" spans="19:22">
      <c r="S4810" t="str">
        <f>IF(ISNUMBER(SEARCH(ZAKL_DATA!$B$18,FU!$U4810)),U4810,"")</f>
        <v/>
      </c>
      <c r="T4810" t="str">
        <f t="array" ref="T4810">IFERROR(INDEX($S$3:$S$6255,SMALL(IF(ISNUMBER(SEARCH("",$S$3:$S$6255)),ROW($S$1:$S$6253),""),ROW(S4808))),"")</f>
        <v/>
      </c>
      <c r="U4810" t="s">
        <v>7913</v>
      </c>
      <c r="V4810">
        <v>582948</v>
      </c>
    </row>
    <row r="4811" spans="19:22">
      <c r="S4811" t="str">
        <f>IF(ISNUMBER(SEARCH(ZAKL_DATA!$B$18,FU!$U4811)),U4811,"")</f>
        <v/>
      </c>
      <c r="T4811" t="str">
        <f t="array" ref="T4811">IFERROR(INDEX($S$3:$S$6255,SMALL(IF(ISNUMBER(SEARCH("",$S$3:$S$6255)),ROW($S$1:$S$6253),""),ROW(S4809))),"")</f>
        <v/>
      </c>
      <c r="U4811" t="s">
        <v>7914</v>
      </c>
      <c r="V4811">
        <v>582956</v>
      </c>
    </row>
    <row r="4812" spans="19:22">
      <c r="S4812" t="str">
        <f>IF(ISNUMBER(SEARCH(ZAKL_DATA!$B$18,FU!$U4812)),U4812,"")</f>
        <v/>
      </c>
      <c r="T4812" t="str">
        <f t="array" ref="T4812">IFERROR(INDEX($S$3:$S$6255,SMALL(IF(ISNUMBER(SEARCH("",$S$3:$S$6255)),ROW($S$1:$S$6253),""),ROW(S4810))),"")</f>
        <v/>
      </c>
      <c r="U4812" t="s">
        <v>7915</v>
      </c>
      <c r="V4812">
        <v>582964</v>
      </c>
    </row>
    <row r="4813" spans="19:22">
      <c r="S4813" t="str">
        <f>IF(ISNUMBER(SEARCH(ZAKL_DATA!$B$18,FU!$U4813)),U4813,"")</f>
        <v/>
      </c>
      <c r="T4813" t="str">
        <f t="array" ref="T4813">IFERROR(INDEX($S$3:$S$6255,SMALL(IF(ISNUMBER(SEARCH("",$S$3:$S$6255)),ROW($S$1:$S$6253),""),ROW(S4811))),"")</f>
        <v/>
      </c>
      <c r="U4813" t="s">
        <v>7916</v>
      </c>
      <c r="V4813">
        <v>582972</v>
      </c>
    </row>
    <row r="4814" spans="19:22">
      <c r="S4814" t="str">
        <f>IF(ISNUMBER(SEARCH(ZAKL_DATA!$B$18,FU!$U4814)),U4814,"")</f>
        <v/>
      </c>
      <c r="T4814" t="str">
        <f t="array" ref="T4814">IFERROR(INDEX($S$3:$S$6255,SMALL(IF(ISNUMBER(SEARCH("",$S$3:$S$6255)),ROW($S$1:$S$6253),""),ROW(S4812))),"")</f>
        <v/>
      </c>
      <c r="U4814" t="s">
        <v>7917</v>
      </c>
      <c r="V4814">
        <v>582999</v>
      </c>
    </row>
    <row r="4815" spans="19:22">
      <c r="S4815" t="str">
        <f>IF(ISNUMBER(SEARCH(ZAKL_DATA!$B$18,FU!$U4815)),U4815,"")</f>
        <v/>
      </c>
      <c r="T4815" t="str">
        <f t="array" ref="T4815">IFERROR(INDEX($S$3:$S$6255,SMALL(IF(ISNUMBER(SEARCH("",$S$3:$S$6255)),ROW($S$1:$S$6253),""),ROW(S4813))),"")</f>
        <v/>
      </c>
      <c r="U4815" t="s">
        <v>7918</v>
      </c>
      <c r="V4815">
        <v>583014</v>
      </c>
    </row>
    <row r="4816" spans="19:22">
      <c r="S4816" t="str">
        <f>IF(ISNUMBER(SEARCH(ZAKL_DATA!$B$18,FU!$U4816)),U4816,"")</f>
        <v/>
      </c>
      <c r="T4816" t="str">
        <f t="array" ref="T4816">IFERROR(INDEX($S$3:$S$6255,SMALL(IF(ISNUMBER(SEARCH("",$S$3:$S$6255)),ROW($S$1:$S$6253),""),ROW(S4814))),"")</f>
        <v/>
      </c>
      <c r="U4816" t="s">
        <v>7919</v>
      </c>
      <c r="V4816">
        <v>583022</v>
      </c>
    </row>
    <row r="4817" spans="19:22">
      <c r="S4817" t="str">
        <f>IF(ISNUMBER(SEARCH(ZAKL_DATA!$B$18,FU!$U4817)),U4817,"")</f>
        <v/>
      </c>
      <c r="T4817" t="str">
        <f t="array" ref="T4817">IFERROR(INDEX($S$3:$S$6255,SMALL(IF(ISNUMBER(SEARCH("",$S$3:$S$6255)),ROW($S$1:$S$6253),""),ROW(S4815))),"")</f>
        <v/>
      </c>
      <c r="U4817" t="s">
        <v>7920</v>
      </c>
      <c r="V4817">
        <v>583031</v>
      </c>
    </row>
    <row r="4818" spans="19:22">
      <c r="S4818" t="str">
        <f>IF(ISNUMBER(SEARCH(ZAKL_DATA!$B$18,FU!$U4818)),U4818,"")</f>
        <v/>
      </c>
      <c r="T4818" t="str">
        <f t="array" ref="T4818">IFERROR(INDEX($S$3:$S$6255,SMALL(IF(ISNUMBER(SEARCH("",$S$3:$S$6255)),ROW($S$1:$S$6253),""),ROW(S4816))),"")</f>
        <v/>
      </c>
      <c r="U4818" t="s">
        <v>7921</v>
      </c>
      <c r="V4818">
        <v>583057</v>
      </c>
    </row>
    <row r="4819" spans="19:22">
      <c r="S4819" t="str">
        <f>IF(ISNUMBER(SEARCH(ZAKL_DATA!$B$18,FU!$U4819)),U4819,"")</f>
        <v/>
      </c>
      <c r="T4819" t="str">
        <f t="array" ref="T4819">IFERROR(INDEX($S$3:$S$6255,SMALL(IF(ISNUMBER(SEARCH("",$S$3:$S$6255)),ROW($S$1:$S$6253),""),ROW(S4817))),"")</f>
        <v/>
      </c>
      <c r="U4819" t="s">
        <v>7922</v>
      </c>
      <c r="V4819">
        <v>583065</v>
      </c>
    </row>
    <row r="4820" spans="19:22">
      <c r="S4820" t="str">
        <f>IF(ISNUMBER(SEARCH(ZAKL_DATA!$B$18,FU!$U4820)),U4820,"")</f>
        <v/>
      </c>
      <c r="T4820" t="str">
        <f t="array" ref="T4820">IFERROR(INDEX($S$3:$S$6255,SMALL(IF(ISNUMBER(SEARCH("",$S$3:$S$6255)),ROW($S$1:$S$6253),""),ROW(S4818))),"")</f>
        <v/>
      </c>
      <c r="U4820" t="s">
        <v>7923</v>
      </c>
      <c r="V4820">
        <v>583081</v>
      </c>
    </row>
    <row r="4821" spans="19:22">
      <c r="S4821" t="str">
        <f>IF(ISNUMBER(SEARCH(ZAKL_DATA!$B$18,FU!$U4821)),U4821,"")</f>
        <v/>
      </c>
      <c r="T4821" t="str">
        <f t="array" ref="T4821">IFERROR(INDEX($S$3:$S$6255,SMALL(IF(ISNUMBER(SEARCH("",$S$3:$S$6255)),ROW($S$1:$S$6253),""),ROW(S4819))),"")</f>
        <v/>
      </c>
      <c r="U4821" t="s">
        <v>7924</v>
      </c>
      <c r="V4821">
        <v>583090</v>
      </c>
    </row>
    <row r="4822" spans="19:22">
      <c r="S4822" t="str">
        <f>IF(ISNUMBER(SEARCH(ZAKL_DATA!$B$18,FU!$U4822)),U4822,"")</f>
        <v/>
      </c>
      <c r="T4822" t="str">
        <f t="array" ref="T4822">IFERROR(INDEX($S$3:$S$6255,SMALL(IF(ISNUMBER(SEARCH("",$S$3:$S$6255)),ROW($S$1:$S$6253),""),ROW(S4820))),"")</f>
        <v/>
      </c>
      <c r="U4822" t="s">
        <v>7925</v>
      </c>
      <c r="V4822">
        <v>583111</v>
      </c>
    </row>
    <row r="4823" spans="19:22">
      <c r="S4823" t="str">
        <f>IF(ISNUMBER(SEARCH(ZAKL_DATA!$B$18,FU!$U4823)),U4823,"")</f>
        <v/>
      </c>
      <c r="T4823" t="str">
        <f t="array" ref="T4823">IFERROR(INDEX($S$3:$S$6255,SMALL(IF(ISNUMBER(SEARCH("",$S$3:$S$6255)),ROW($S$1:$S$6253),""),ROW(S4821))),"")</f>
        <v/>
      </c>
      <c r="U4823" t="s">
        <v>7926</v>
      </c>
      <c r="V4823">
        <v>583120</v>
      </c>
    </row>
    <row r="4824" spans="19:22">
      <c r="S4824" t="str">
        <f>IF(ISNUMBER(SEARCH(ZAKL_DATA!$B$18,FU!$U4824)),U4824,"")</f>
        <v/>
      </c>
      <c r="T4824" t="str">
        <f t="array" ref="T4824">IFERROR(INDEX($S$3:$S$6255,SMALL(IF(ISNUMBER(SEARCH("",$S$3:$S$6255)),ROW($S$1:$S$6253),""),ROW(S4822))),"")</f>
        <v/>
      </c>
      <c r="U4824" t="s">
        <v>7927</v>
      </c>
      <c r="V4824">
        <v>583154</v>
      </c>
    </row>
    <row r="4825" spans="19:22">
      <c r="S4825" t="str">
        <f>IF(ISNUMBER(SEARCH(ZAKL_DATA!$B$18,FU!$U4825)),U4825,"")</f>
        <v/>
      </c>
      <c r="T4825" t="str">
        <f t="array" ref="T4825">IFERROR(INDEX($S$3:$S$6255,SMALL(IF(ISNUMBER(SEARCH("",$S$3:$S$6255)),ROW($S$1:$S$6253),""),ROW(S4823))),"")</f>
        <v/>
      </c>
      <c r="U4825" t="s">
        <v>7928</v>
      </c>
      <c r="V4825">
        <v>583171</v>
      </c>
    </row>
    <row r="4826" spans="19:22">
      <c r="S4826" t="str">
        <f>IF(ISNUMBER(SEARCH(ZAKL_DATA!$B$18,FU!$U4826)),U4826,"")</f>
        <v/>
      </c>
      <c r="T4826" t="str">
        <f t="array" ref="T4826">IFERROR(INDEX($S$3:$S$6255,SMALL(IF(ISNUMBER(SEARCH("",$S$3:$S$6255)),ROW($S$1:$S$6253),""),ROW(S4824))),"")</f>
        <v/>
      </c>
      <c r="U4826" t="s">
        <v>7929</v>
      </c>
      <c r="V4826">
        <v>583189</v>
      </c>
    </row>
    <row r="4827" spans="19:22">
      <c r="S4827" t="str">
        <f>IF(ISNUMBER(SEARCH(ZAKL_DATA!$B$18,FU!$U4827)),U4827,"")</f>
        <v/>
      </c>
      <c r="T4827" t="str">
        <f t="array" ref="T4827">IFERROR(INDEX($S$3:$S$6255,SMALL(IF(ISNUMBER(SEARCH("",$S$3:$S$6255)),ROW($S$1:$S$6253),""),ROW(S4825))),"")</f>
        <v/>
      </c>
      <c r="U4827" t="s">
        <v>7930</v>
      </c>
      <c r="V4827">
        <v>583197</v>
      </c>
    </row>
    <row r="4828" spans="19:22">
      <c r="S4828" t="str">
        <f>IF(ISNUMBER(SEARCH(ZAKL_DATA!$B$18,FU!$U4828)),U4828,"")</f>
        <v/>
      </c>
      <c r="T4828" t="str">
        <f t="array" ref="T4828">IFERROR(INDEX($S$3:$S$6255,SMALL(IF(ISNUMBER(SEARCH("",$S$3:$S$6255)),ROW($S$1:$S$6253),""),ROW(S4826))),"")</f>
        <v/>
      </c>
      <c r="U4828" t="s">
        <v>7931</v>
      </c>
      <c r="V4828">
        <v>583201</v>
      </c>
    </row>
    <row r="4829" spans="19:22">
      <c r="S4829" t="str">
        <f>IF(ISNUMBER(SEARCH(ZAKL_DATA!$B$18,FU!$U4829)),U4829,"")</f>
        <v/>
      </c>
      <c r="T4829" t="str">
        <f t="array" ref="T4829">IFERROR(INDEX($S$3:$S$6255,SMALL(IF(ISNUMBER(SEARCH("",$S$3:$S$6255)),ROW($S$1:$S$6253),""),ROW(S4827))),"")</f>
        <v/>
      </c>
      <c r="U4829" t="s">
        <v>7932</v>
      </c>
      <c r="V4829">
        <v>583219</v>
      </c>
    </row>
    <row r="4830" spans="19:22">
      <c r="S4830" t="str">
        <f>IF(ISNUMBER(SEARCH(ZAKL_DATA!$B$18,FU!$U4830)),U4830,"")</f>
        <v/>
      </c>
      <c r="T4830" t="str">
        <f t="array" ref="T4830">IFERROR(INDEX($S$3:$S$6255,SMALL(IF(ISNUMBER(SEARCH("",$S$3:$S$6255)),ROW($S$1:$S$6253),""),ROW(S4828))),"")</f>
        <v/>
      </c>
      <c r="U4830" t="s">
        <v>7933</v>
      </c>
      <c r="V4830">
        <v>583227</v>
      </c>
    </row>
    <row r="4831" spans="19:22">
      <c r="S4831" t="str">
        <f>IF(ISNUMBER(SEARCH(ZAKL_DATA!$B$18,FU!$U4831)),U4831,"")</f>
        <v/>
      </c>
      <c r="T4831" t="str">
        <f t="array" ref="T4831">IFERROR(INDEX($S$3:$S$6255,SMALL(IF(ISNUMBER(SEARCH("",$S$3:$S$6255)),ROW($S$1:$S$6253),""),ROW(S4829))),"")</f>
        <v/>
      </c>
      <c r="U4831" t="s">
        <v>7934</v>
      </c>
      <c r="V4831">
        <v>583235</v>
      </c>
    </row>
    <row r="4832" spans="19:22">
      <c r="S4832" t="str">
        <f>IF(ISNUMBER(SEARCH(ZAKL_DATA!$B$18,FU!$U4832)),U4832,"")</f>
        <v/>
      </c>
      <c r="T4832" t="str">
        <f t="array" ref="T4832">IFERROR(INDEX($S$3:$S$6255,SMALL(IF(ISNUMBER(SEARCH("",$S$3:$S$6255)),ROW($S$1:$S$6253),""),ROW(S4830))),"")</f>
        <v/>
      </c>
      <c r="U4832" t="s">
        <v>7935</v>
      </c>
      <c r="V4832">
        <v>583243</v>
      </c>
    </row>
    <row r="4833" spans="19:22">
      <c r="S4833" t="str">
        <f>IF(ISNUMBER(SEARCH(ZAKL_DATA!$B$18,FU!$U4833)),U4833,"")</f>
        <v/>
      </c>
      <c r="T4833" t="str">
        <f t="array" ref="T4833">IFERROR(INDEX($S$3:$S$6255,SMALL(IF(ISNUMBER(SEARCH("",$S$3:$S$6255)),ROW($S$1:$S$6253),""),ROW(S4831))),"")</f>
        <v/>
      </c>
      <c r="U4833" t="s">
        <v>7936</v>
      </c>
      <c r="V4833">
        <v>583251</v>
      </c>
    </row>
    <row r="4834" spans="19:22">
      <c r="S4834" t="str">
        <f>IF(ISNUMBER(SEARCH(ZAKL_DATA!$B$18,FU!$U4834)),U4834,"")</f>
        <v/>
      </c>
      <c r="T4834" t="str">
        <f t="array" ref="T4834">IFERROR(INDEX($S$3:$S$6255,SMALL(IF(ISNUMBER(SEARCH("",$S$3:$S$6255)),ROW($S$1:$S$6253),""),ROW(S4832))),"")</f>
        <v/>
      </c>
      <c r="U4834" t="s">
        <v>7937</v>
      </c>
      <c r="V4834">
        <v>583260</v>
      </c>
    </row>
    <row r="4835" spans="19:22">
      <c r="S4835" t="str">
        <f>IF(ISNUMBER(SEARCH(ZAKL_DATA!$B$18,FU!$U4835)),U4835,"")</f>
        <v/>
      </c>
      <c r="T4835" t="str">
        <f t="array" ref="T4835">IFERROR(INDEX($S$3:$S$6255,SMALL(IF(ISNUMBER(SEARCH("",$S$3:$S$6255)),ROW($S$1:$S$6253),""),ROW(S4833))),"")</f>
        <v/>
      </c>
      <c r="U4835" t="s">
        <v>7938</v>
      </c>
      <c r="V4835">
        <v>583278</v>
      </c>
    </row>
    <row r="4836" spans="19:22">
      <c r="S4836" t="str">
        <f>IF(ISNUMBER(SEARCH(ZAKL_DATA!$B$18,FU!$U4836)),U4836,"")</f>
        <v/>
      </c>
      <c r="T4836" t="str">
        <f t="array" ref="T4836">IFERROR(INDEX($S$3:$S$6255,SMALL(IF(ISNUMBER(SEARCH("",$S$3:$S$6255)),ROW($S$1:$S$6253),""),ROW(S4834))),"")</f>
        <v/>
      </c>
      <c r="U4836" t="s">
        <v>7939</v>
      </c>
      <c r="V4836">
        <v>583286</v>
      </c>
    </row>
    <row r="4837" spans="19:22">
      <c r="S4837" t="str">
        <f>IF(ISNUMBER(SEARCH(ZAKL_DATA!$B$18,FU!$U4837)),U4837,"")</f>
        <v/>
      </c>
      <c r="T4837" t="str">
        <f t="array" ref="T4837">IFERROR(INDEX($S$3:$S$6255,SMALL(IF(ISNUMBER(SEARCH("",$S$3:$S$6255)),ROW($S$1:$S$6253),""),ROW(S4835))),"")</f>
        <v/>
      </c>
      <c r="U4837" t="s">
        <v>7940</v>
      </c>
      <c r="V4837">
        <v>583294</v>
      </c>
    </row>
    <row r="4838" spans="19:22">
      <c r="S4838" t="str">
        <f>IF(ISNUMBER(SEARCH(ZAKL_DATA!$B$18,FU!$U4838)),U4838,"")</f>
        <v/>
      </c>
      <c r="T4838" t="str">
        <f t="array" ref="T4838">IFERROR(INDEX($S$3:$S$6255,SMALL(IF(ISNUMBER(SEARCH("",$S$3:$S$6255)),ROW($S$1:$S$6253),""),ROW(S4836))),"")</f>
        <v/>
      </c>
      <c r="U4838" t="s">
        <v>7941</v>
      </c>
      <c r="V4838">
        <v>583308</v>
      </c>
    </row>
    <row r="4839" spans="19:22">
      <c r="S4839" t="str">
        <f>IF(ISNUMBER(SEARCH(ZAKL_DATA!$B$18,FU!$U4839)),U4839,"")</f>
        <v/>
      </c>
      <c r="T4839" t="str">
        <f t="array" ref="T4839">IFERROR(INDEX($S$3:$S$6255,SMALL(IF(ISNUMBER(SEARCH("",$S$3:$S$6255)),ROW($S$1:$S$6253),""),ROW(S4837))),"")</f>
        <v/>
      </c>
      <c r="U4839" t="s">
        <v>7942</v>
      </c>
      <c r="V4839">
        <v>583316</v>
      </c>
    </row>
    <row r="4840" spans="19:22">
      <c r="S4840" t="str">
        <f>IF(ISNUMBER(SEARCH(ZAKL_DATA!$B$18,FU!$U4840)),U4840,"")</f>
        <v/>
      </c>
      <c r="T4840" t="str">
        <f t="array" ref="T4840">IFERROR(INDEX($S$3:$S$6255,SMALL(IF(ISNUMBER(SEARCH("",$S$3:$S$6255)),ROW($S$1:$S$6253),""),ROW(S4838))),"")</f>
        <v/>
      </c>
      <c r="U4840" t="s">
        <v>7942</v>
      </c>
      <c r="V4840">
        <v>583324</v>
      </c>
    </row>
    <row r="4841" spans="19:22">
      <c r="S4841" t="str">
        <f>IF(ISNUMBER(SEARCH(ZAKL_DATA!$B$18,FU!$U4841)),U4841,"")</f>
        <v/>
      </c>
      <c r="T4841" t="str">
        <f t="array" ref="T4841">IFERROR(INDEX($S$3:$S$6255,SMALL(IF(ISNUMBER(SEARCH("",$S$3:$S$6255)),ROW($S$1:$S$6253),""),ROW(S4839))),"")</f>
        <v/>
      </c>
      <c r="U4841" t="s">
        <v>7943</v>
      </c>
      <c r="V4841">
        <v>583332</v>
      </c>
    </row>
    <row r="4842" spans="19:22">
      <c r="S4842" t="str">
        <f>IF(ISNUMBER(SEARCH(ZAKL_DATA!$B$18,FU!$U4842)),U4842,"")</f>
        <v/>
      </c>
      <c r="T4842" t="str">
        <f t="array" ref="T4842">IFERROR(INDEX($S$3:$S$6255,SMALL(IF(ISNUMBER(SEARCH("",$S$3:$S$6255)),ROW($S$1:$S$6253),""),ROW(S4840))),"")</f>
        <v/>
      </c>
      <c r="U4842" t="s">
        <v>7944</v>
      </c>
      <c r="V4842">
        <v>583341</v>
      </c>
    </row>
    <row r="4843" spans="19:22">
      <c r="S4843" t="str">
        <f>IF(ISNUMBER(SEARCH(ZAKL_DATA!$B$18,FU!$U4843)),U4843,"")</f>
        <v/>
      </c>
      <c r="T4843" t="str">
        <f t="array" ref="T4843">IFERROR(INDEX($S$3:$S$6255,SMALL(IF(ISNUMBER(SEARCH("",$S$3:$S$6255)),ROW($S$1:$S$6253),""),ROW(S4841))),"")</f>
        <v/>
      </c>
      <c r="U4843" t="s">
        <v>7945</v>
      </c>
      <c r="V4843">
        <v>583359</v>
      </c>
    </row>
    <row r="4844" spans="19:22">
      <c r="S4844" t="str">
        <f>IF(ISNUMBER(SEARCH(ZAKL_DATA!$B$18,FU!$U4844)),U4844,"")</f>
        <v/>
      </c>
      <c r="T4844" t="str">
        <f t="array" ref="T4844">IFERROR(INDEX($S$3:$S$6255,SMALL(IF(ISNUMBER(SEARCH("",$S$3:$S$6255)),ROW($S$1:$S$6253),""),ROW(S4842))),"")</f>
        <v/>
      </c>
      <c r="U4844" t="s">
        <v>7946</v>
      </c>
      <c r="V4844">
        <v>583367</v>
      </c>
    </row>
    <row r="4845" spans="19:22">
      <c r="S4845" t="str">
        <f>IF(ISNUMBER(SEARCH(ZAKL_DATA!$B$18,FU!$U4845)),U4845,"")</f>
        <v/>
      </c>
      <c r="T4845" t="str">
        <f t="array" ref="T4845">IFERROR(INDEX($S$3:$S$6255,SMALL(IF(ISNUMBER(SEARCH("",$S$3:$S$6255)),ROW($S$1:$S$6253),""),ROW(S4843))),"")</f>
        <v/>
      </c>
      <c r="U4845" t="s">
        <v>7947</v>
      </c>
      <c r="V4845">
        <v>583375</v>
      </c>
    </row>
    <row r="4846" spans="19:22">
      <c r="S4846" t="str">
        <f>IF(ISNUMBER(SEARCH(ZAKL_DATA!$B$18,FU!$U4846)),U4846,"")</f>
        <v/>
      </c>
      <c r="T4846" t="str">
        <f t="array" ref="T4846">IFERROR(INDEX($S$3:$S$6255,SMALL(IF(ISNUMBER(SEARCH("",$S$3:$S$6255)),ROW($S$1:$S$6253),""),ROW(S4844))),"")</f>
        <v/>
      </c>
      <c r="U4846" t="s">
        <v>7948</v>
      </c>
      <c r="V4846">
        <v>583383</v>
      </c>
    </row>
    <row r="4847" spans="19:22">
      <c r="S4847" t="str">
        <f>IF(ISNUMBER(SEARCH(ZAKL_DATA!$B$18,FU!$U4847)),U4847,"")</f>
        <v/>
      </c>
      <c r="T4847" t="str">
        <f t="array" ref="T4847">IFERROR(INDEX($S$3:$S$6255,SMALL(IF(ISNUMBER(SEARCH("",$S$3:$S$6255)),ROW($S$1:$S$6253),""),ROW(S4845))),"")</f>
        <v/>
      </c>
      <c r="U4847" t="s">
        <v>7948</v>
      </c>
      <c r="V4847">
        <v>583391</v>
      </c>
    </row>
    <row r="4848" spans="19:22">
      <c r="S4848" t="str">
        <f>IF(ISNUMBER(SEARCH(ZAKL_DATA!$B$18,FU!$U4848)),U4848,"")</f>
        <v/>
      </c>
      <c r="T4848" t="str">
        <f t="array" ref="T4848">IFERROR(INDEX($S$3:$S$6255,SMALL(IF(ISNUMBER(SEARCH("",$S$3:$S$6255)),ROW($S$1:$S$6253),""),ROW(S4846))),"")</f>
        <v/>
      </c>
      <c r="U4848" t="s">
        <v>7949</v>
      </c>
      <c r="V4848">
        <v>583405</v>
      </c>
    </row>
    <row r="4849" spans="19:22">
      <c r="S4849" t="str">
        <f>IF(ISNUMBER(SEARCH(ZAKL_DATA!$B$18,FU!$U4849)),U4849,"")</f>
        <v/>
      </c>
      <c r="T4849" t="str">
        <f t="array" ref="T4849">IFERROR(INDEX($S$3:$S$6255,SMALL(IF(ISNUMBER(SEARCH("",$S$3:$S$6255)),ROW($S$1:$S$6253),""),ROW(S4847))),"")</f>
        <v/>
      </c>
      <c r="U4849" t="s">
        <v>7950</v>
      </c>
      <c r="V4849">
        <v>583413</v>
      </c>
    </row>
    <row r="4850" spans="19:22">
      <c r="S4850" t="str">
        <f>IF(ISNUMBER(SEARCH(ZAKL_DATA!$B$18,FU!$U4850)),U4850,"")</f>
        <v/>
      </c>
      <c r="T4850" t="str">
        <f t="array" ref="T4850">IFERROR(INDEX($S$3:$S$6255,SMALL(IF(ISNUMBER(SEARCH("",$S$3:$S$6255)),ROW($S$1:$S$6253),""),ROW(S4848))),"")</f>
        <v/>
      </c>
      <c r="U4850" t="s">
        <v>7951</v>
      </c>
      <c r="V4850">
        <v>583421</v>
      </c>
    </row>
    <row r="4851" spans="19:22">
      <c r="S4851" t="str">
        <f>IF(ISNUMBER(SEARCH(ZAKL_DATA!$B$18,FU!$U4851)),U4851,"")</f>
        <v/>
      </c>
      <c r="T4851" t="str">
        <f t="array" ref="T4851">IFERROR(INDEX($S$3:$S$6255,SMALL(IF(ISNUMBER(SEARCH("",$S$3:$S$6255)),ROW($S$1:$S$6253),""),ROW(S4849))),"")</f>
        <v/>
      </c>
      <c r="U4851" t="s">
        <v>7952</v>
      </c>
      <c r="V4851">
        <v>583430</v>
      </c>
    </row>
    <row r="4852" spans="19:22">
      <c r="S4852" t="str">
        <f>IF(ISNUMBER(SEARCH(ZAKL_DATA!$B$18,FU!$U4852)),U4852,"")</f>
        <v/>
      </c>
      <c r="T4852" t="str">
        <f t="array" ref="T4852">IFERROR(INDEX($S$3:$S$6255,SMALL(IF(ISNUMBER(SEARCH("",$S$3:$S$6255)),ROW($S$1:$S$6253),""),ROW(S4850))),"")</f>
        <v/>
      </c>
      <c r="U4852" t="s">
        <v>7953</v>
      </c>
      <c r="V4852">
        <v>583448</v>
      </c>
    </row>
    <row r="4853" spans="19:22">
      <c r="S4853" t="str">
        <f>IF(ISNUMBER(SEARCH(ZAKL_DATA!$B$18,FU!$U4853)),U4853,"")</f>
        <v/>
      </c>
      <c r="T4853" t="str">
        <f t="array" ref="T4853">IFERROR(INDEX($S$3:$S$6255,SMALL(IF(ISNUMBER(SEARCH("",$S$3:$S$6255)),ROW($S$1:$S$6253),""),ROW(S4851))),"")</f>
        <v/>
      </c>
      <c r="U4853" t="s">
        <v>7954</v>
      </c>
      <c r="V4853">
        <v>583456</v>
      </c>
    </row>
    <row r="4854" spans="19:22">
      <c r="S4854" t="str">
        <f>IF(ISNUMBER(SEARCH(ZAKL_DATA!$B$18,FU!$U4854)),U4854,"")</f>
        <v/>
      </c>
      <c r="T4854" t="str">
        <f t="array" ref="T4854">IFERROR(INDEX($S$3:$S$6255,SMALL(IF(ISNUMBER(SEARCH("",$S$3:$S$6255)),ROW($S$1:$S$6253),""),ROW(S4852))),"")</f>
        <v/>
      </c>
      <c r="U4854" t="s">
        <v>7955</v>
      </c>
      <c r="V4854">
        <v>583464</v>
      </c>
    </row>
    <row r="4855" spans="19:22">
      <c r="S4855" t="str">
        <f>IF(ISNUMBER(SEARCH(ZAKL_DATA!$B$18,FU!$U4855)),U4855,"")</f>
        <v/>
      </c>
      <c r="T4855" t="str">
        <f t="array" ref="T4855">IFERROR(INDEX($S$3:$S$6255,SMALL(IF(ISNUMBER(SEARCH("",$S$3:$S$6255)),ROW($S$1:$S$6253),""),ROW(S4853))),"")</f>
        <v/>
      </c>
      <c r="U4855" t="s">
        <v>7956</v>
      </c>
      <c r="V4855">
        <v>583472</v>
      </c>
    </row>
    <row r="4856" spans="19:22">
      <c r="S4856" t="str">
        <f>IF(ISNUMBER(SEARCH(ZAKL_DATA!$B$18,FU!$U4856)),U4856,"")</f>
        <v/>
      </c>
      <c r="T4856" t="str">
        <f t="array" ref="T4856">IFERROR(INDEX($S$3:$S$6255,SMALL(IF(ISNUMBER(SEARCH("",$S$3:$S$6255)),ROW($S$1:$S$6253),""),ROW(S4854))),"")</f>
        <v/>
      </c>
      <c r="U4856" t="s">
        <v>7957</v>
      </c>
      <c r="V4856">
        <v>583481</v>
      </c>
    </row>
    <row r="4857" spans="19:22">
      <c r="S4857" t="str">
        <f>IF(ISNUMBER(SEARCH(ZAKL_DATA!$B$18,FU!$U4857)),U4857,"")</f>
        <v/>
      </c>
      <c r="T4857" t="str">
        <f t="array" ref="T4857">IFERROR(INDEX($S$3:$S$6255,SMALL(IF(ISNUMBER(SEARCH("",$S$3:$S$6255)),ROW($S$1:$S$6253),""),ROW(S4855))),"")</f>
        <v/>
      </c>
      <c r="U4857" t="s">
        <v>7958</v>
      </c>
      <c r="V4857">
        <v>583499</v>
      </c>
    </row>
    <row r="4858" spans="19:22">
      <c r="S4858" t="str">
        <f>IF(ISNUMBER(SEARCH(ZAKL_DATA!$B$18,FU!$U4858)),U4858,"")</f>
        <v/>
      </c>
      <c r="T4858" t="str">
        <f t="array" ref="T4858">IFERROR(INDEX($S$3:$S$6255,SMALL(IF(ISNUMBER(SEARCH("",$S$3:$S$6255)),ROW($S$1:$S$6253),""),ROW(S4856))),"")</f>
        <v/>
      </c>
      <c r="U4858" t="s">
        <v>7959</v>
      </c>
      <c r="V4858">
        <v>583502</v>
      </c>
    </row>
    <row r="4859" spans="19:22">
      <c r="S4859" t="str">
        <f>IF(ISNUMBER(SEARCH(ZAKL_DATA!$B$18,FU!$U4859)),U4859,"")</f>
        <v/>
      </c>
      <c r="T4859" t="str">
        <f t="array" ref="T4859">IFERROR(INDEX($S$3:$S$6255,SMALL(IF(ISNUMBER(SEARCH("",$S$3:$S$6255)),ROW($S$1:$S$6253),""),ROW(S4857))),"")</f>
        <v/>
      </c>
      <c r="U4859" t="s">
        <v>7960</v>
      </c>
      <c r="V4859">
        <v>583511</v>
      </c>
    </row>
    <row r="4860" spans="19:22">
      <c r="S4860" t="str">
        <f>IF(ISNUMBER(SEARCH(ZAKL_DATA!$B$18,FU!$U4860)),U4860,"")</f>
        <v/>
      </c>
      <c r="T4860" t="str">
        <f t="array" ref="T4860">IFERROR(INDEX($S$3:$S$6255,SMALL(IF(ISNUMBER(SEARCH("",$S$3:$S$6255)),ROW($S$1:$S$6253),""),ROW(S4858))),"")</f>
        <v/>
      </c>
      <c r="U4860" t="s">
        <v>7961</v>
      </c>
      <c r="V4860">
        <v>583529</v>
      </c>
    </row>
    <row r="4861" spans="19:22">
      <c r="S4861" t="str">
        <f>IF(ISNUMBER(SEARCH(ZAKL_DATA!$B$18,FU!$U4861)),U4861,"")</f>
        <v/>
      </c>
      <c r="T4861" t="str">
        <f t="array" ref="T4861">IFERROR(INDEX($S$3:$S$6255,SMALL(IF(ISNUMBER(SEARCH("",$S$3:$S$6255)),ROW($S$1:$S$6253),""),ROW(S4859))),"")</f>
        <v/>
      </c>
      <c r="U4861" t="s">
        <v>7962</v>
      </c>
      <c r="V4861">
        <v>583537</v>
      </c>
    </row>
    <row r="4862" spans="19:22">
      <c r="S4862" t="str">
        <f>IF(ISNUMBER(SEARCH(ZAKL_DATA!$B$18,FU!$U4862)),U4862,"")</f>
        <v/>
      </c>
      <c r="T4862" t="str">
        <f t="array" ref="T4862">IFERROR(INDEX($S$3:$S$6255,SMALL(IF(ISNUMBER(SEARCH("",$S$3:$S$6255)),ROW($S$1:$S$6253),""),ROW(S4860))),"")</f>
        <v/>
      </c>
      <c r="U4862" t="s">
        <v>7963</v>
      </c>
      <c r="V4862">
        <v>583545</v>
      </c>
    </row>
    <row r="4863" spans="19:22">
      <c r="S4863" t="str">
        <f>IF(ISNUMBER(SEARCH(ZAKL_DATA!$B$18,FU!$U4863)),U4863,"")</f>
        <v/>
      </c>
      <c r="T4863" t="str">
        <f t="array" ref="T4863">IFERROR(INDEX($S$3:$S$6255,SMALL(IF(ISNUMBER(SEARCH("",$S$3:$S$6255)),ROW($S$1:$S$6253),""),ROW(S4861))),"")</f>
        <v/>
      </c>
      <c r="U4863" t="s">
        <v>7964</v>
      </c>
      <c r="V4863">
        <v>583553</v>
      </c>
    </row>
    <row r="4864" spans="19:22">
      <c r="S4864" t="str">
        <f>IF(ISNUMBER(SEARCH(ZAKL_DATA!$B$18,FU!$U4864)),U4864,"")</f>
        <v/>
      </c>
      <c r="T4864" t="str">
        <f t="array" ref="T4864">IFERROR(INDEX($S$3:$S$6255,SMALL(IF(ISNUMBER(SEARCH("",$S$3:$S$6255)),ROW($S$1:$S$6253),""),ROW(S4862))),"")</f>
        <v/>
      </c>
      <c r="U4864" t="s">
        <v>7965</v>
      </c>
      <c r="V4864">
        <v>583561</v>
      </c>
    </row>
    <row r="4865" spans="19:22">
      <c r="S4865" t="str">
        <f>IF(ISNUMBER(SEARCH(ZAKL_DATA!$B$18,FU!$U4865)),U4865,"")</f>
        <v/>
      </c>
      <c r="T4865" t="str">
        <f t="array" ref="T4865">IFERROR(INDEX($S$3:$S$6255,SMALL(IF(ISNUMBER(SEARCH("",$S$3:$S$6255)),ROW($S$1:$S$6253),""),ROW(S4863))),"")</f>
        <v/>
      </c>
      <c r="U4865" t="s">
        <v>7966</v>
      </c>
      <c r="V4865">
        <v>583588</v>
      </c>
    </row>
    <row r="4866" spans="19:22">
      <c r="S4866" t="str">
        <f>IF(ISNUMBER(SEARCH(ZAKL_DATA!$B$18,FU!$U4866)),U4866,"")</f>
        <v/>
      </c>
      <c r="T4866" t="str">
        <f t="array" ref="T4866">IFERROR(INDEX($S$3:$S$6255,SMALL(IF(ISNUMBER(SEARCH("",$S$3:$S$6255)),ROW($S$1:$S$6253),""),ROW(S4864))),"")</f>
        <v/>
      </c>
      <c r="U4866" t="s">
        <v>7967</v>
      </c>
      <c r="V4866">
        <v>583596</v>
      </c>
    </row>
    <row r="4867" spans="19:22">
      <c r="S4867" t="str">
        <f>IF(ISNUMBER(SEARCH(ZAKL_DATA!$B$18,FU!$U4867)),U4867,"")</f>
        <v/>
      </c>
      <c r="T4867" t="str">
        <f t="array" ref="T4867">IFERROR(INDEX($S$3:$S$6255,SMALL(IF(ISNUMBER(SEARCH("",$S$3:$S$6255)),ROW($S$1:$S$6253),""),ROW(S4865))),"")</f>
        <v/>
      </c>
      <c r="U4867" t="s">
        <v>7968</v>
      </c>
      <c r="V4867">
        <v>583600</v>
      </c>
    </row>
    <row r="4868" spans="19:22">
      <c r="S4868" t="str">
        <f>IF(ISNUMBER(SEARCH(ZAKL_DATA!$B$18,FU!$U4868)),U4868,"")</f>
        <v/>
      </c>
      <c r="T4868" t="str">
        <f t="array" ref="T4868">IFERROR(INDEX($S$3:$S$6255,SMALL(IF(ISNUMBER(SEARCH("",$S$3:$S$6255)),ROW($S$1:$S$6253),""),ROW(S4866))),"")</f>
        <v/>
      </c>
      <c r="U4868" t="s">
        <v>7968</v>
      </c>
      <c r="V4868">
        <v>583634</v>
      </c>
    </row>
    <row r="4869" spans="19:22">
      <c r="S4869" t="str">
        <f>IF(ISNUMBER(SEARCH(ZAKL_DATA!$B$18,FU!$U4869)),U4869,"")</f>
        <v/>
      </c>
      <c r="T4869" t="str">
        <f t="array" ref="T4869">IFERROR(INDEX($S$3:$S$6255,SMALL(IF(ISNUMBER(SEARCH("",$S$3:$S$6255)),ROW($S$1:$S$6253),""),ROW(S4867))),"")</f>
        <v/>
      </c>
      <c r="U4869" t="s">
        <v>7969</v>
      </c>
      <c r="V4869">
        <v>583651</v>
      </c>
    </row>
    <row r="4870" spans="19:22">
      <c r="S4870" t="str">
        <f>IF(ISNUMBER(SEARCH(ZAKL_DATA!$B$18,FU!$U4870)),U4870,"")</f>
        <v/>
      </c>
      <c r="T4870" t="str">
        <f t="array" ref="T4870">IFERROR(INDEX($S$3:$S$6255,SMALL(IF(ISNUMBER(SEARCH("",$S$3:$S$6255)),ROW($S$1:$S$6253),""),ROW(S4868))),"")</f>
        <v/>
      </c>
      <c r="U4870" t="s">
        <v>7970</v>
      </c>
      <c r="V4870">
        <v>583669</v>
      </c>
    </row>
    <row r="4871" spans="19:22">
      <c r="S4871" t="str">
        <f>IF(ISNUMBER(SEARCH(ZAKL_DATA!$B$18,FU!$U4871)),U4871,"")</f>
        <v/>
      </c>
      <c r="T4871" t="str">
        <f t="array" ref="T4871">IFERROR(INDEX($S$3:$S$6255,SMALL(IF(ISNUMBER(SEARCH("",$S$3:$S$6255)),ROW($S$1:$S$6253),""),ROW(S4869))),"")</f>
        <v/>
      </c>
      <c r="U4871" t="s">
        <v>7971</v>
      </c>
      <c r="V4871">
        <v>583677</v>
      </c>
    </row>
    <row r="4872" spans="19:22">
      <c r="S4872" t="str">
        <f>IF(ISNUMBER(SEARCH(ZAKL_DATA!$B$18,FU!$U4872)),U4872,"")</f>
        <v/>
      </c>
      <c r="T4872" t="str">
        <f t="array" ref="T4872">IFERROR(INDEX($S$3:$S$6255,SMALL(IF(ISNUMBER(SEARCH("",$S$3:$S$6255)),ROW($S$1:$S$6253),""),ROW(S4870))),"")</f>
        <v/>
      </c>
      <c r="U4872" t="s">
        <v>7972</v>
      </c>
      <c r="V4872">
        <v>583685</v>
      </c>
    </row>
    <row r="4873" spans="19:22">
      <c r="S4873" t="str">
        <f>IF(ISNUMBER(SEARCH(ZAKL_DATA!$B$18,FU!$U4873)),U4873,"")</f>
        <v/>
      </c>
      <c r="T4873" t="str">
        <f t="array" ref="T4873">IFERROR(INDEX($S$3:$S$6255,SMALL(IF(ISNUMBER(SEARCH("",$S$3:$S$6255)),ROW($S$1:$S$6253),""),ROW(S4871))),"")</f>
        <v/>
      </c>
      <c r="U4873" t="s">
        <v>7973</v>
      </c>
      <c r="V4873">
        <v>583693</v>
      </c>
    </row>
    <row r="4874" spans="19:22">
      <c r="S4874" t="str">
        <f>IF(ISNUMBER(SEARCH(ZAKL_DATA!$B$18,FU!$U4874)),U4874,"")</f>
        <v/>
      </c>
      <c r="T4874" t="str">
        <f t="array" ref="T4874">IFERROR(INDEX($S$3:$S$6255,SMALL(IF(ISNUMBER(SEARCH("",$S$3:$S$6255)),ROW($S$1:$S$6253),""),ROW(S4872))),"")</f>
        <v/>
      </c>
      <c r="U4874" t="s">
        <v>7974</v>
      </c>
      <c r="V4874">
        <v>583707</v>
      </c>
    </row>
    <row r="4875" spans="19:22">
      <c r="S4875" t="str">
        <f>IF(ISNUMBER(SEARCH(ZAKL_DATA!$B$18,FU!$U4875)),U4875,"")</f>
        <v/>
      </c>
      <c r="T4875" t="str">
        <f t="array" ref="T4875">IFERROR(INDEX($S$3:$S$6255,SMALL(IF(ISNUMBER(SEARCH("",$S$3:$S$6255)),ROW($S$1:$S$6253),""),ROW(S4873))),"")</f>
        <v/>
      </c>
      <c r="U4875" t="s">
        <v>7975</v>
      </c>
      <c r="V4875">
        <v>583715</v>
      </c>
    </row>
    <row r="4876" spans="19:22">
      <c r="S4876" t="str">
        <f>IF(ISNUMBER(SEARCH(ZAKL_DATA!$B$18,FU!$U4876)),U4876,"")</f>
        <v/>
      </c>
      <c r="T4876" t="str">
        <f t="array" ref="T4876">IFERROR(INDEX($S$3:$S$6255,SMALL(IF(ISNUMBER(SEARCH("",$S$3:$S$6255)),ROW($S$1:$S$6253),""),ROW(S4874))),"")</f>
        <v/>
      </c>
      <c r="U4876" t="s">
        <v>7976</v>
      </c>
      <c r="V4876">
        <v>583723</v>
      </c>
    </row>
    <row r="4877" spans="19:22">
      <c r="S4877" t="str">
        <f>IF(ISNUMBER(SEARCH(ZAKL_DATA!$B$18,FU!$U4877)),U4877,"")</f>
        <v/>
      </c>
      <c r="T4877" t="str">
        <f t="array" ref="T4877">IFERROR(INDEX($S$3:$S$6255,SMALL(IF(ISNUMBER(SEARCH("",$S$3:$S$6255)),ROW($S$1:$S$6253),""),ROW(S4875))),"")</f>
        <v/>
      </c>
      <c r="U4877" t="s">
        <v>7977</v>
      </c>
      <c r="V4877">
        <v>583731</v>
      </c>
    </row>
    <row r="4878" spans="19:22">
      <c r="S4878" t="str">
        <f>IF(ISNUMBER(SEARCH(ZAKL_DATA!$B$18,FU!$U4878)),U4878,"")</f>
        <v/>
      </c>
      <c r="T4878" t="str">
        <f t="array" ref="T4878">IFERROR(INDEX($S$3:$S$6255,SMALL(IF(ISNUMBER(SEARCH("",$S$3:$S$6255)),ROW($S$1:$S$6253),""),ROW(S4876))),"")</f>
        <v/>
      </c>
      <c r="U4878" t="s">
        <v>7978</v>
      </c>
      <c r="V4878">
        <v>583740</v>
      </c>
    </row>
    <row r="4879" spans="19:22">
      <c r="S4879" t="str">
        <f>IF(ISNUMBER(SEARCH(ZAKL_DATA!$B$18,FU!$U4879)),U4879,"")</f>
        <v/>
      </c>
      <c r="T4879" t="str">
        <f t="array" ref="T4879">IFERROR(INDEX($S$3:$S$6255,SMALL(IF(ISNUMBER(SEARCH("",$S$3:$S$6255)),ROW($S$1:$S$6253),""),ROW(S4877))),"")</f>
        <v/>
      </c>
      <c r="U4879" t="s">
        <v>7978</v>
      </c>
      <c r="V4879">
        <v>583758</v>
      </c>
    </row>
    <row r="4880" spans="19:22">
      <c r="S4880" t="str">
        <f>IF(ISNUMBER(SEARCH(ZAKL_DATA!$B$18,FU!$U4880)),U4880,"")</f>
        <v/>
      </c>
      <c r="T4880" t="str">
        <f t="array" ref="T4880">IFERROR(INDEX($S$3:$S$6255,SMALL(IF(ISNUMBER(SEARCH("",$S$3:$S$6255)),ROW($S$1:$S$6253),""),ROW(S4878))),"")</f>
        <v/>
      </c>
      <c r="U4880" t="s">
        <v>7978</v>
      </c>
      <c r="V4880">
        <v>583766</v>
      </c>
    </row>
    <row r="4881" spans="19:22">
      <c r="S4881" t="str">
        <f>IF(ISNUMBER(SEARCH(ZAKL_DATA!$B$18,FU!$U4881)),U4881,"")</f>
        <v/>
      </c>
      <c r="T4881" t="str">
        <f t="array" ref="T4881">IFERROR(INDEX($S$3:$S$6255,SMALL(IF(ISNUMBER(SEARCH("",$S$3:$S$6255)),ROW($S$1:$S$6253),""),ROW(S4879))),"")</f>
        <v/>
      </c>
      <c r="U4881" t="s">
        <v>7979</v>
      </c>
      <c r="V4881">
        <v>583774</v>
      </c>
    </row>
    <row r="4882" spans="19:22">
      <c r="S4882" t="str">
        <f>IF(ISNUMBER(SEARCH(ZAKL_DATA!$B$18,FU!$U4882)),U4882,"")</f>
        <v/>
      </c>
      <c r="T4882" t="str">
        <f t="array" ref="T4882">IFERROR(INDEX($S$3:$S$6255,SMALL(IF(ISNUMBER(SEARCH("",$S$3:$S$6255)),ROW($S$1:$S$6253),""),ROW(S4880))),"")</f>
        <v/>
      </c>
      <c r="U4882" t="s">
        <v>7980</v>
      </c>
      <c r="V4882">
        <v>583782</v>
      </c>
    </row>
    <row r="4883" spans="19:22">
      <c r="S4883" t="str">
        <f>IF(ISNUMBER(SEARCH(ZAKL_DATA!$B$18,FU!$U4883)),U4883,"")</f>
        <v/>
      </c>
      <c r="T4883" t="str">
        <f t="array" ref="T4883">IFERROR(INDEX($S$3:$S$6255,SMALL(IF(ISNUMBER(SEARCH("",$S$3:$S$6255)),ROW($S$1:$S$6253),""),ROW(S4881))),"")</f>
        <v/>
      </c>
      <c r="U4883" t="s">
        <v>7981</v>
      </c>
      <c r="V4883">
        <v>583791</v>
      </c>
    </row>
    <row r="4884" spans="19:22">
      <c r="S4884" t="str">
        <f>IF(ISNUMBER(SEARCH(ZAKL_DATA!$B$18,FU!$U4884)),U4884,"")</f>
        <v/>
      </c>
      <c r="T4884" t="str">
        <f t="array" ref="T4884">IFERROR(INDEX($S$3:$S$6255,SMALL(IF(ISNUMBER(SEARCH("",$S$3:$S$6255)),ROW($S$1:$S$6253),""),ROW(S4882))),"")</f>
        <v/>
      </c>
      <c r="U4884" t="s">
        <v>7982</v>
      </c>
      <c r="V4884">
        <v>583804</v>
      </c>
    </row>
    <row r="4885" spans="19:22">
      <c r="S4885" t="str">
        <f>IF(ISNUMBER(SEARCH(ZAKL_DATA!$B$18,FU!$U4885)),U4885,"")</f>
        <v/>
      </c>
      <c r="T4885" t="str">
        <f t="array" ref="T4885">IFERROR(INDEX($S$3:$S$6255,SMALL(IF(ISNUMBER(SEARCH("",$S$3:$S$6255)),ROW($S$1:$S$6253),""),ROW(S4883))),"")</f>
        <v/>
      </c>
      <c r="U4885" t="s">
        <v>7983</v>
      </c>
      <c r="V4885">
        <v>583821</v>
      </c>
    </row>
    <row r="4886" spans="19:22">
      <c r="S4886" t="str">
        <f>IF(ISNUMBER(SEARCH(ZAKL_DATA!$B$18,FU!$U4886)),U4886,"")</f>
        <v/>
      </c>
      <c r="T4886" t="str">
        <f t="array" ref="T4886">IFERROR(INDEX($S$3:$S$6255,SMALL(IF(ISNUMBER(SEARCH("",$S$3:$S$6255)),ROW($S$1:$S$6253),""),ROW(S4884))),"")</f>
        <v/>
      </c>
      <c r="U4886" t="s">
        <v>7984</v>
      </c>
      <c r="V4886">
        <v>583839</v>
      </c>
    </row>
    <row r="4887" spans="19:22">
      <c r="S4887" t="str">
        <f>IF(ISNUMBER(SEARCH(ZAKL_DATA!$B$18,FU!$U4887)),U4887,"")</f>
        <v/>
      </c>
      <c r="T4887" t="str">
        <f t="array" ref="T4887">IFERROR(INDEX($S$3:$S$6255,SMALL(IF(ISNUMBER(SEARCH("",$S$3:$S$6255)),ROW($S$1:$S$6253),""),ROW(S4885))),"")</f>
        <v/>
      </c>
      <c r="U4887" t="s">
        <v>7985</v>
      </c>
      <c r="V4887">
        <v>583847</v>
      </c>
    </row>
    <row r="4888" spans="19:22">
      <c r="S4888" t="str">
        <f>IF(ISNUMBER(SEARCH(ZAKL_DATA!$B$18,FU!$U4888)),U4888,"")</f>
        <v/>
      </c>
      <c r="T4888" t="str">
        <f t="array" ref="T4888">IFERROR(INDEX($S$3:$S$6255,SMALL(IF(ISNUMBER(SEARCH("",$S$3:$S$6255)),ROW($S$1:$S$6253),""),ROW(S4886))),"")</f>
        <v/>
      </c>
      <c r="U4888" t="s">
        <v>7986</v>
      </c>
      <c r="V4888">
        <v>583855</v>
      </c>
    </row>
    <row r="4889" spans="19:22">
      <c r="S4889" t="str">
        <f>IF(ISNUMBER(SEARCH(ZAKL_DATA!$B$18,FU!$U4889)),U4889,"")</f>
        <v/>
      </c>
      <c r="T4889" t="str">
        <f t="array" ref="T4889">IFERROR(INDEX($S$3:$S$6255,SMALL(IF(ISNUMBER(SEARCH("",$S$3:$S$6255)),ROW($S$1:$S$6253),""),ROW(S4887))),"")</f>
        <v/>
      </c>
      <c r="U4889" t="s">
        <v>7987</v>
      </c>
      <c r="V4889">
        <v>583863</v>
      </c>
    </row>
    <row r="4890" spans="19:22">
      <c r="S4890" t="str">
        <f>IF(ISNUMBER(SEARCH(ZAKL_DATA!$B$18,FU!$U4890)),U4890,"")</f>
        <v/>
      </c>
      <c r="T4890" t="str">
        <f t="array" ref="T4890">IFERROR(INDEX($S$3:$S$6255,SMALL(IF(ISNUMBER(SEARCH("",$S$3:$S$6255)),ROW($S$1:$S$6253),""),ROW(S4888))),"")</f>
        <v/>
      </c>
      <c r="U4890" t="s">
        <v>7988</v>
      </c>
      <c r="V4890">
        <v>583880</v>
      </c>
    </row>
    <row r="4891" spans="19:22">
      <c r="S4891" t="str">
        <f>IF(ISNUMBER(SEARCH(ZAKL_DATA!$B$18,FU!$U4891)),U4891,"")</f>
        <v/>
      </c>
      <c r="T4891" t="str">
        <f t="array" ref="T4891">IFERROR(INDEX($S$3:$S$6255,SMALL(IF(ISNUMBER(SEARCH("",$S$3:$S$6255)),ROW($S$1:$S$6253),""),ROW(S4889))),"")</f>
        <v/>
      </c>
      <c r="U4891" t="s">
        <v>7989</v>
      </c>
      <c r="V4891">
        <v>583898</v>
      </c>
    </row>
    <row r="4892" spans="19:22">
      <c r="S4892" t="str">
        <f>IF(ISNUMBER(SEARCH(ZAKL_DATA!$B$18,FU!$U4892)),U4892,"")</f>
        <v/>
      </c>
      <c r="T4892" t="str">
        <f t="array" ref="T4892">IFERROR(INDEX($S$3:$S$6255,SMALL(IF(ISNUMBER(SEARCH("",$S$3:$S$6255)),ROW($S$1:$S$6253),""),ROW(S4890))),"")</f>
        <v/>
      </c>
      <c r="U4892" t="s">
        <v>7990</v>
      </c>
      <c r="V4892">
        <v>583901</v>
      </c>
    </row>
    <row r="4893" spans="19:22">
      <c r="S4893" t="str">
        <f>IF(ISNUMBER(SEARCH(ZAKL_DATA!$B$18,FU!$U4893)),U4893,"")</f>
        <v/>
      </c>
      <c r="T4893" t="str">
        <f t="array" ref="T4893">IFERROR(INDEX($S$3:$S$6255,SMALL(IF(ISNUMBER(SEARCH("",$S$3:$S$6255)),ROW($S$1:$S$6253),""),ROW(S4891))),"")</f>
        <v/>
      </c>
      <c r="U4893" t="s">
        <v>7990</v>
      </c>
      <c r="V4893">
        <v>583910</v>
      </c>
    </row>
    <row r="4894" spans="19:22">
      <c r="S4894" t="str">
        <f>IF(ISNUMBER(SEARCH(ZAKL_DATA!$B$18,FU!$U4894)),U4894,"")</f>
        <v/>
      </c>
      <c r="T4894" t="str">
        <f t="array" ref="T4894">IFERROR(INDEX($S$3:$S$6255,SMALL(IF(ISNUMBER(SEARCH("",$S$3:$S$6255)),ROW($S$1:$S$6253),""),ROW(S4892))),"")</f>
        <v/>
      </c>
      <c r="U4894" t="s">
        <v>7991</v>
      </c>
      <c r="V4894">
        <v>583928</v>
      </c>
    </row>
    <row r="4895" spans="19:22">
      <c r="S4895" t="str">
        <f>IF(ISNUMBER(SEARCH(ZAKL_DATA!$B$18,FU!$U4895)),U4895,"")</f>
        <v/>
      </c>
      <c r="T4895" t="str">
        <f t="array" ref="T4895">IFERROR(INDEX($S$3:$S$6255,SMALL(IF(ISNUMBER(SEARCH("",$S$3:$S$6255)),ROW($S$1:$S$6253),""),ROW(S4893))),"")</f>
        <v/>
      </c>
      <c r="U4895" t="s">
        <v>7992</v>
      </c>
      <c r="V4895">
        <v>583936</v>
      </c>
    </row>
    <row r="4896" spans="19:22">
      <c r="S4896" t="str">
        <f>IF(ISNUMBER(SEARCH(ZAKL_DATA!$B$18,FU!$U4896)),U4896,"")</f>
        <v/>
      </c>
      <c r="T4896" t="str">
        <f t="array" ref="T4896">IFERROR(INDEX($S$3:$S$6255,SMALL(IF(ISNUMBER(SEARCH("",$S$3:$S$6255)),ROW($S$1:$S$6253),""),ROW(S4894))),"")</f>
        <v/>
      </c>
      <c r="U4896" t="s">
        <v>7993</v>
      </c>
      <c r="V4896">
        <v>583944</v>
      </c>
    </row>
    <row r="4897" spans="19:22">
      <c r="S4897" t="str">
        <f>IF(ISNUMBER(SEARCH(ZAKL_DATA!$B$18,FU!$U4897)),U4897,"")</f>
        <v/>
      </c>
      <c r="T4897" t="str">
        <f t="array" ref="T4897">IFERROR(INDEX($S$3:$S$6255,SMALL(IF(ISNUMBER(SEARCH("",$S$3:$S$6255)),ROW($S$1:$S$6253),""),ROW(S4895))),"")</f>
        <v/>
      </c>
      <c r="U4897" t="s">
        <v>7994</v>
      </c>
      <c r="V4897">
        <v>583952</v>
      </c>
    </row>
    <row r="4898" spans="19:22">
      <c r="S4898" t="str">
        <f>IF(ISNUMBER(SEARCH(ZAKL_DATA!$B$18,FU!$U4898)),U4898,"")</f>
        <v/>
      </c>
      <c r="T4898" t="str">
        <f t="array" ref="T4898">IFERROR(INDEX($S$3:$S$6255,SMALL(IF(ISNUMBER(SEARCH("",$S$3:$S$6255)),ROW($S$1:$S$6253),""),ROW(S4896))),"")</f>
        <v/>
      </c>
      <c r="U4898" t="s">
        <v>7994</v>
      </c>
      <c r="V4898">
        <v>583961</v>
      </c>
    </row>
    <row r="4899" spans="19:22">
      <c r="S4899" t="str">
        <f>IF(ISNUMBER(SEARCH(ZAKL_DATA!$B$18,FU!$U4899)),U4899,"")</f>
        <v/>
      </c>
      <c r="T4899" t="str">
        <f t="array" ref="T4899">IFERROR(INDEX($S$3:$S$6255,SMALL(IF(ISNUMBER(SEARCH("",$S$3:$S$6255)),ROW($S$1:$S$6253),""),ROW(S4897))),"")</f>
        <v/>
      </c>
      <c r="U4899" t="s">
        <v>7994</v>
      </c>
      <c r="V4899">
        <v>583979</v>
      </c>
    </row>
    <row r="4900" spans="19:22">
      <c r="S4900" t="str">
        <f>IF(ISNUMBER(SEARCH(ZAKL_DATA!$B$18,FU!$U4900)),U4900,"")</f>
        <v/>
      </c>
      <c r="T4900" t="str">
        <f t="array" ref="T4900">IFERROR(INDEX($S$3:$S$6255,SMALL(IF(ISNUMBER(SEARCH("",$S$3:$S$6255)),ROW($S$1:$S$6253),""),ROW(S4898))),"")</f>
        <v/>
      </c>
      <c r="U4900" t="s">
        <v>7994</v>
      </c>
      <c r="V4900">
        <v>583987</v>
      </c>
    </row>
    <row r="4901" spans="19:22">
      <c r="S4901" t="str">
        <f>IF(ISNUMBER(SEARCH(ZAKL_DATA!$B$18,FU!$U4901)),U4901,"")</f>
        <v/>
      </c>
      <c r="T4901" t="str">
        <f t="array" ref="T4901">IFERROR(INDEX($S$3:$S$6255,SMALL(IF(ISNUMBER(SEARCH("",$S$3:$S$6255)),ROW($S$1:$S$6253),""),ROW(S4899))),"")</f>
        <v/>
      </c>
      <c r="U4901" t="s">
        <v>7994</v>
      </c>
      <c r="V4901">
        <v>583995</v>
      </c>
    </row>
    <row r="4902" spans="19:22">
      <c r="S4902" t="str">
        <f>IF(ISNUMBER(SEARCH(ZAKL_DATA!$B$18,FU!$U4902)),U4902,"")</f>
        <v/>
      </c>
      <c r="T4902" t="str">
        <f t="array" ref="T4902">IFERROR(INDEX($S$3:$S$6255,SMALL(IF(ISNUMBER(SEARCH("",$S$3:$S$6255)),ROW($S$1:$S$6253),""),ROW(S4900))),"")</f>
        <v/>
      </c>
      <c r="U4902" t="s">
        <v>7994</v>
      </c>
      <c r="V4902">
        <v>584002</v>
      </c>
    </row>
    <row r="4903" spans="19:22">
      <c r="S4903" t="str">
        <f>IF(ISNUMBER(SEARCH(ZAKL_DATA!$B$18,FU!$U4903)),U4903,"")</f>
        <v/>
      </c>
      <c r="T4903" t="str">
        <f t="array" ref="T4903">IFERROR(INDEX($S$3:$S$6255,SMALL(IF(ISNUMBER(SEARCH("",$S$3:$S$6255)),ROW($S$1:$S$6253),""),ROW(S4901))),"")</f>
        <v/>
      </c>
      <c r="U4903" t="s">
        <v>7995</v>
      </c>
      <c r="V4903">
        <v>584011</v>
      </c>
    </row>
    <row r="4904" spans="19:22">
      <c r="S4904" t="str">
        <f>IF(ISNUMBER(SEARCH(ZAKL_DATA!$B$18,FU!$U4904)),U4904,"")</f>
        <v/>
      </c>
      <c r="T4904" t="str">
        <f t="array" ref="T4904">IFERROR(INDEX($S$3:$S$6255,SMALL(IF(ISNUMBER(SEARCH("",$S$3:$S$6255)),ROW($S$1:$S$6253),""),ROW(S4902))),"")</f>
        <v/>
      </c>
      <c r="U4904" t="s">
        <v>7996</v>
      </c>
      <c r="V4904">
        <v>584029</v>
      </c>
    </row>
    <row r="4905" spans="19:22">
      <c r="S4905" t="str">
        <f>IF(ISNUMBER(SEARCH(ZAKL_DATA!$B$18,FU!$U4905)),U4905,"")</f>
        <v/>
      </c>
      <c r="T4905" t="str">
        <f t="array" ref="T4905">IFERROR(INDEX($S$3:$S$6255,SMALL(IF(ISNUMBER(SEARCH("",$S$3:$S$6255)),ROW($S$1:$S$6253),""),ROW(S4903))),"")</f>
        <v/>
      </c>
      <c r="U4905" t="s">
        <v>7997</v>
      </c>
      <c r="V4905">
        <v>584037</v>
      </c>
    </row>
    <row r="4906" spans="19:22">
      <c r="S4906" t="str">
        <f>IF(ISNUMBER(SEARCH(ZAKL_DATA!$B$18,FU!$U4906)),U4906,"")</f>
        <v/>
      </c>
      <c r="T4906" t="str">
        <f t="array" ref="T4906">IFERROR(INDEX($S$3:$S$6255,SMALL(IF(ISNUMBER(SEARCH("",$S$3:$S$6255)),ROW($S$1:$S$6253),""),ROW(S4904))),"")</f>
        <v/>
      </c>
      <c r="U4906" t="s">
        <v>7998</v>
      </c>
      <c r="V4906">
        <v>584045</v>
      </c>
    </row>
    <row r="4907" spans="19:22">
      <c r="S4907" t="str">
        <f>IF(ISNUMBER(SEARCH(ZAKL_DATA!$B$18,FU!$U4907)),U4907,"")</f>
        <v/>
      </c>
      <c r="T4907" t="str">
        <f t="array" ref="T4907">IFERROR(INDEX($S$3:$S$6255,SMALL(IF(ISNUMBER(SEARCH("",$S$3:$S$6255)),ROW($S$1:$S$6253),""),ROW(S4905))),"")</f>
        <v/>
      </c>
      <c r="U4907" t="s">
        <v>7999</v>
      </c>
      <c r="V4907">
        <v>584053</v>
      </c>
    </row>
    <row r="4908" spans="19:22">
      <c r="S4908" t="str">
        <f>IF(ISNUMBER(SEARCH(ZAKL_DATA!$B$18,FU!$U4908)),U4908,"")</f>
        <v/>
      </c>
      <c r="T4908" t="str">
        <f t="array" ref="T4908">IFERROR(INDEX($S$3:$S$6255,SMALL(IF(ISNUMBER(SEARCH("",$S$3:$S$6255)),ROW($S$1:$S$6253),""),ROW(S4906))),"")</f>
        <v/>
      </c>
      <c r="U4908" t="s">
        <v>7999</v>
      </c>
      <c r="V4908">
        <v>584061</v>
      </c>
    </row>
    <row r="4909" spans="19:22">
      <c r="S4909" t="str">
        <f>IF(ISNUMBER(SEARCH(ZAKL_DATA!$B$18,FU!$U4909)),U4909,"")</f>
        <v/>
      </c>
      <c r="T4909" t="str">
        <f t="array" ref="T4909">IFERROR(INDEX($S$3:$S$6255,SMALL(IF(ISNUMBER(SEARCH("",$S$3:$S$6255)),ROW($S$1:$S$6253),""),ROW(S4907))),"")</f>
        <v/>
      </c>
      <c r="U4909" t="s">
        <v>7999</v>
      </c>
      <c r="V4909">
        <v>584070</v>
      </c>
    </row>
    <row r="4910" spans="19:22">
      <c r="S4910" t="str">
        <f>IF(ISNUMBER(SEARCH(ZAKL_DATA!$B$18,FU!$U4910)),U4910,"")</f>
        <v/>
      </c>
      <c r="T4910" t="str">
        <f t="array" ref="T4910">IFERROR(INDEX($S$3:$S$6255,SMALL(IF(ISNUMBER(SEARCH("",$S$3:$S$6255)),ROW($S$1:$S$6253),""),ROW(S4908))),"")</f>
        <v/>
      </c>
      <c r="U4910" t="s">
        <v>8000</v>
      </c>
      <c r="V4910">
        <v>584096</v>
      </c>
    </row>
    <row r="4911" spans="19:22">
      <c r="S4911" t="str">
        <f>IF(ISNUMBER(SEARCH(ZAKL_DATA!$B$18,FU!$U4911)),U4911,"")</f>
        <v/>
      </c>
      <c r="T4911" t="str">
        <f t="array" ref="T4911">IFERROR(INDEX($S$3:$S$6255,SMALL(IF(ISNUMBER(SEARCH("",$S$3:$S$6255)),ROW($S$1:$S$6253),""),ROW(S4909))),"")</f>
        <v/>
      </c>
      <c r="U4911" t="s">
        <v>8001</v>
      </c>
      <c r="V4911">
        <v>584100</v>
      </c>
    </row>
    <row r="4912" spans="19:22">
      <c r="S4912" t="str">
        <f>IF(ISNUMBER(SEARCH(ZAKL_DATA!$B$18,FU!$U4912)),U4912,"")</f>
        <v/>
      </c>
      <c r="T4912" t="str">
        <f t="array" ref="T4912">IFERROR(INDEX($S$3:$S$6255,SMALL(IF(ISNUMBER(SEARCH("",$S$3:$S$6255)),ROW($S$1:$S$6253),""),ROW(S4910))),"")</f>
        <v/>
      </c>
      <c r="U4912" t="s">
        <v>8001</v>
      </c>
      <c r="V4912">
        <v>584118</v>
      </c>
    </row>
    <row r="4913" spans="19:22">
      <c r="S4913" t="str">
        <f>IF(ISNUMBER(SEARCH(ZAKL_DATA!$B$18,FU!$U4913)),U4913,"")</f>
        <v/>
      </c>
      <c r="T4913" t="str">
        <f t="array" ref="T4913">IFERROR(INDEX($S$3:$S$6255,SMALL(IF(ISNUMBER(SEARCH("",$S$3:$S$6255)),ROW($S$1:$S$6253),""),ROW(S4911))),"")</f>
        <v/>
      </c>
      <c r="U4913" t="s">
        <v>8002</v>
      </c>
      <c r="V4913">
        <v>584126</v>
      </c>
    </row>
    <row r="4914" spans="19:22">
      <c r="S4914" t="str">
        <f>IF(ISNUMBER(SEARCH(ZAKL_DATA!$B$18,FU!$U4914)),U4914,"")</f>
        <v/>
      </c>
      <c r="T4914" t="str">
        <f t="array" ref="T4914">IFERROR(INDEX($S$3:$S$6255,SMALL(IF(ISNUMBER(SEARCH("",$S$3:$S$6255)),ROW($S$1:$S$6253),""),ROW(S4912))),"")</f>
        <v/>
      </c>
      <c r="U4914" t="s">
        <v>8003</v>
      </c>
      <c r="V4914">
        <v>584134</v>
      </c>
    </row>
    <row r="4915" spans="19:22">
      <c r="S4915" t="str">
        <f>IF(ISNUMBER(SEARCH(ZAKL_DATA!$B$18,FU!$U4915)),U4915,"")</f>
        <v/>
      </c>
      <c r="T4915" t="str">
        <f t="array" ref="T4915">IFERROR(INDEX($S$3:$S$6255,SMALL(IF(ISNUMBER(SEARCH("",$S$3:$S$6255)),ROW($S$1:$S$6253),""),ROW(S4913))),"")</f>
        <v/>
      </c>
      <c r="U4915" t="s">
        <v>8003</v>
      </c>
      <c r="V4915">
        <v>584142</v>
      </c>
    </row>
    <row r="4916" spans="19:22">
      <c r="S4916" t="str">
        <f>IF(ISNUMBER(SEARCH(ZAKL_DATA!$B$18,FU!$U4916)),U4916,"")</f>
        <v/>
      </c>
      <c r="T4916" t="str">
        <f t="array" ref="T4916">IFERROR(INDEX($S$3:$S$6255,SMALL(IF(ISNUMBER(SEARCH("",$S$3:$S$6255)),ROW($S$1:$S$6253),""),ROW(S4914))),"")</f>
        <v/>
      </c>
      <c r="U4916" t="s">
        <v>8004</v>
      </c>
      <c r="V4916">
        <v>584151</v>
      </c>
    </row>
    <row r="4917" spans="19:22">
      <c r="S4917" t="str">
        <f>IF(ISNUMBER(SEARCH(ZAKL_DATA!$B$18,FU!$U4917)),U4917,"")</f>
        <v/>
      </c>
      <c r="T4917" t="str">
        <f t="array" ref="T4917">IFERROR(INDEX($S$3:$S$6255,SMALL(IF(ISNUMBER(SEARCH("",$S$3:$S$6255)),ROW($S$1:$S$6253),""),ROW(S4915))),"")</f>
        <v/>
      </c>
      <c r="U4917" t="s">
        <v>8005</v>
      </c>
      <c r="V4917">
        <v>584169</v>
      </c>
    </row>
    <row r="4918" spans="19:22">
      <c r="S4918" t="str">
        <f>IF(ISNUMBER(SEARCH(ZAKL_DATA!$B$18,FU!$U4918)),U4918,"")</f>
        <v/>
      </c>
      <c r="T4918" t="str">
        <f t="array" ref="T4918">IFERROR(INDEX($S$3:$S$6255,SMALL(IF(ISNUMBER(SEARCH("",$S$3:$S$6255)),ROW($S$1:$S$6253),""),ROW(S4916))),"")</f>
        <v/>
      </c>
      <c r="U4918" t="s">
        <v>8006</v>
      </c>
      <c r="V4918">
        <v>584177</v>
      </c>
    </row>
    <row r="4919" spans="19:22">
      <c r="S4919" t="str">
        <f>IF(ISNUMBER(SEARCH(ZAKL_DATA!$B$18,FU!$U4919)),U4919,"")</f>
        <v/>
      </c>
      <c r="T4919" t="str">
        <f t="array" ref="T4919">IFERROR(INDEX($S$3:$S$6255,SMALL(IF(ISNUMBER(SEARCH("",$S$3:$S$6255)),ROW($S$1:$S$6253),""),ROW(S4917))),"")</f>
        <v/>
      </c>
      <c r="U4919" t="s">
        <v>8007</v>
      </c>
      <c r="V4919">
        <v>584185</v>
      </c>
    </row>
    <row r="4920" spans="19:22">
      <c r="S4920" t="str">
        <f>IF(ISNUMBER(SEARCH(ZAKL_DATA!$B$18,FU!$U4920)),U4920,"")</f>
        <v/>
      </c>
      <c r="T4920" t="str">
        <f t="array" ref="T4920">IFERROR(INDEX($S$3:$S$6255,SMALL(IF(ISNUMBER(SEARCH("",$S$3:$S$6255)),ROW($S$1:$S$6253),""),ROW(S4918))),"")</f>
        <v/>
      </c>
      <c r="U4920" t="s">
        <v>8007</v>
      </c>
      <c r="V4920">
        <v>584193</v>
      </c>
    </row>
    <row r="4921" spans="19:22">
      <c r="S4921" t="str">
        <f>IF(ISNUMBER(SEARCH(ZAKL_DATA!$B$18,FU!$U4921)),U4921,"")</f>
        <v/>
      </c>
      <c r="T4921" t="str">
        <f t="array" ref="T4921">IFERROR(INDEX($S$3:$S$6255,SMALL(IF(ISNUMBER(SEARCH("",$S$3:$S$6255)),ROW($S$1:$S$6253),""),ROW(S4919))),"")</f>
        <v/>
      </c>
      <c r="U4921" t="s">
        <v>8007</v>
      </c>
      <c r="V4921">
        <v>584207</v>
      </c>
    </row>
    <row r="4922" spans="19:22">
      <c r="S4922" t="str">
        <f>IF(ISNUMBER(SEARCH(ZAKL_DATA!$B$18,FU!$U4922)),U4922,"")</f>
        <v/>
      </c>
      <c r="T4922" t="str">
        <f t="array" ref="T4922">IFERROR(INDEX($S$3:$S$6255,SMALL(IF(ISNUMBER(SEARCH("",$S$3:$S$6255)),ROW($S$1:$S$6253),""),ROW(S4920))),"")</f>
        <v/>
      </c>
      <c r="U4922" t="s">
        <v>8007</v>
      </c>
      <c r="V4922">
        <v>584215</v>
      </c>
    </row>
    <row r="4923" spans="19:22">
      <c r="S4923" t="str">
        <f>IF(ISNUMBER(SEARCH(ZAKL_DATA!$B$18,FU!$U4923)),U4923,"")</f>
        <v/>
      </c>
      <c r="T4923" t="str">
        <f t="array" ref="T4923">IFERROR(INDEX($S$3:$S$6255,SMALL(IF(ISNUMBER(SEARCH("",$S$3:$S$6255)),ROW($S$1:$S$6253),""),ROW(S4921))),"")</f>
        <v/>
      </c>
      <c r="U4923" t="s">
        <v>8008</v>
      </c>
      <c r="V4923">
        <v>584223</v>
      </c>
    </row>
    <row r="4924" spans="19:22">
      <c r="S4924" t="str">
        <f>IF(ISNUMBER(SEARCH(ZAKL_DATA!$B$18,FU!$U4924)),U4924,"")</f>
        <v/>
      </c>
      <c r="T4924" t="str">
        <f t="array" ref="T4924">IFERROR(INDEX($S$3:$S$6255,SMALL(IF(ISNUMBER(SEARCH("",$S$3:$S$6255)),ROW($S$1:$S$6253),""),ROW(S4922))),"")</f>
        <v/>
      </c>
      <c r="U4924" t="s">
        <v>8009</v>
      </c>
      <c r="V4924">
        <v>584231</v>
      </c>
    </row>
    <row r="4925" spans="19:22">
      <c r="S4925" t="str">
        <f>IF(ISNUMBER(SEARCH(ZAKL_DATA!$B$18,FU!$U4925)),U4925,"")</f>
        <v/>
      </c>
      <c r="T4925" t="str">
        <f t="array" ref="T4925">IFERROR(INDEX($S$3:$S$6255,SMALL(IF(ISNUMBER(SEARCH("",$S$3:$S$6255)),ROW($S$1:$S$6253),""),ROW(S4923))),"")</f>
        <v/>
      </c>
      <c r="U4925" t="s">
        <v>8010</v>
      </c>
      <c r="V4925">
        <v>584240</v>
      </c>
    </row>
    <row r="4926" spans="19:22">
      <c r="S4926" t="str">
        <f>IF(ISNUMBER(SEARCH(ZAKL_DATA!$B$18,FU!$U4926)),U4926,"")</f>
        <v/>
      </c>
      <c r="T4926" t="str">
        <f t="array" ref="T4926">IFERROR(INDEX($S$3:$S$6255,SMALL(IF(ISNUMBER(SEARCH("",$S$3:$S$6255)),ROW($S$1:$S$6253),""),ROW(S4924))),"")</f>
        <v/>
      </c>
      <c r="U4926" t="s">
        <v>8011</v>
      </c>
      <c r="V4926">
        <v>584266</v>
      </c>
    </row>
    <row r="4927" spans="19:22">
      <c r="S4927" t="str">
        <f>IF(ISNUMBER(SEARCH(ZAKL_DATA!$B$18,FU!$U4927)),U4927,"")</f>
        <v/>
      </c>
      <c r="T4927" t="str">
        <f t="array" ref="T4927">IFERROR(INDEX($S$3:$S$6255,SMALL(IF(ISNUMBER(SEARCH("",$S$3:$S$6255)),ROW($S$1:$S$6253),""),ROW(S4925))),"")</f>
        <v/>
      </c>
      <c r="U4927" t="s">
        <v>8012</v>
      </c>
      <c r="V4927">
        <v>584274</v>
      </c>
    </row>
    <row r="4928" spans="19:22">
      <c r="S4928" t="str">
        <f>IF(ISNUMBER(SEARCH(ZAKL_DATA!$B$18,FU!$U4928)),U4928,"")</f>
        <v/>
      </c>
      <c r="T4928" t="str">
        <f t="array" ref="T4928">IFERROR(INDEX($S$3:$S$6255,SMALL(IF(ISNUMBER(SEARCH("",$S$3:$S$6255)),ROW($S$1:$S$6253),""),ROW(S4926))),"")</f>
        <v/>
      </c>
      <c r="U4928" t="s">
        <v>8012</v>
      </c>
      <c r="V4928">
        <v>584282</v>
      </c>
    </row>
    <row r="4929" spans="19:22">
      <c r="S4929" t="str">
        <f>IF(ISNUMBER(SEARCH(ZAKL_DATA!$B$18,FU!$U4929)),U4929,"")</f>
        <v/>
      </c>
      <c r="T4929" t="str">
        <f t="array" ref="T4929">IFERROR(INDEX($S$3:$S$6255,SMALL(IF(ISNUMBER(SEARCH("",$S$3:$S$6255)),ROW($S$1:$S$6253),""),ROW(S4927))),"")</f>
        <v/>
      </c>
      <c r="U4929" t="s">
        <v>8012</v>
      </c>
      <c r="V4929">
        <v>584291</v>
      </c>
    </row>
    <row r="4930" spans="19:22">
      <c r="S4930" t="str">
        <f>IF(ISNUMBER(SEARCH(ZAKL_DATA!$B$18,FU!$U4930)),U4930,"")</f>
        <v/>
      </c>
      <c r="T4930" t="str">
        <f t="array" ref="T4930">IFERROR(INDEX($S$3:$S$6255,SMALL(IF(ISNUMBER(SEARCH("",$S$3:$S$6255)),ROW($S$1:$S$6253),""),ROW(S4928))),"")</f>
        <v/>
      </c>
      <c r="U4930" t="s">
        <v>8013</v>
      </c>
      <c r="V4930">
        <v>584304</v>
      </c>
    </row>
    <row r="4931" spans="19:22">
      <c r="S4931" t="str">
        <f>IF(ISNUMBER(SEARCH(ZAKL_DATA!$B$18,FU!$U4931)),U4931,"")</f>
        <v/>
      </c>
      <c r="T4931" t="str">
        <f t="array" ref="T4931">IFERROR(INDEX($S$3:$S$6255,SMALL(IF(ISNUMBER(SEARCH("",$S$3:$S$6255)),ROW($S$1:$S$6253),""),ROW(S4929))),"")</f>
        <v/>
      </c>
      <c r="U4931" t="s">
        <v>8014</v>
      </c>
      <c r="V4931">
        <v>584321</v>
      </c>
    </row>
    <row r="4932" spans="19:22">
      <c r="S4932" t="str">
        <f>IF(ISNUMBER(SEARCH(ZAKL_DATA!$B$18,FU!$U4932)),U4932,"")</f>
        <v/>
      </c>
      <c r="T4932" t="str">
        <f t="array" ref="T4932">IFERROR(INDEX($S$3:$S$6255,SMALL(IF(ISNUMBER(SEARCH("",$S$3:$S$6255)),ROW($S$1:$S$6253),""),ROW(S4930))),"")</f>
        <v/>
      </c>
      <c r="U4932" t="s">
        <v>8015</v>
      </c>
      <c r="V4932">
        <v>584339</v>
      </c>
    </row>
    <row r="4933" spans="19:22">
      <c r="S4933" t="str">
        <f>IF(ISNUMBER(SEARCH(ZAKL_DATA!$B$18,FU!$U4933)),U4933,"")</f>
        <v/>
      </c>
      <c r="T4933" t="str">
        <f t="array" ref="T4933">IFERROR(INDEX($S$3:$S$6255,SMALL(IF(ISNUMBER(SEARCH("",$S$3:$S$6255)),ROW($S$1:$S$6253),""),ROW(S4931))),"")</f>
        <v/>
      </c>
      <c r="U4933" t="s">
        <v>8016</v>
      </c>
      <c r="V4933">
        <v>584347</v>
      </c>
    </row>
    <row r="4934" spans="19:22">
      <c r="S4934" t="str">
        <f>IF(ISNUMBER(SEARCH(ZAKL_DATA!$B$18,FU!$U4934)),U4934,"")</f>
        <v/>
      </c>
      <c r="T4934" t="str">
        <f t="array" ref="T4934">IFERROR(INDEX($S$3:$S$6255,SMALL(IF(ISNUMBER(SEARCH("",$S$3:$S$6255)),ROW($S$1:$S$6253),""),ROW(S4932))),"")</f>
        <v/>
      </c>
      <c r="U4934" t="s">
        <v>8017</v>
      </c>
      <c r="V4934">
        <v>584355</v>
      </c>
    </row>
    <row r="4935" spans="19:22">
      <c r="S4935" t="str">
        <f>IF(ISNUMBER(SEARCH(ZAKL_DATA!$B$18,FU!$U4935)),U4935,"")</f>
        <v/>
      </c>
      <c r="T4935" t="str">
        <f t="array" ref="T4935">IFERROR(INDEX($S$3:$S$6255,SMALL(IF(ISNUMBER(SEARCH("",$S$3:$S$6255)),ROW($S$1:$S$6253),""),ROW(S4933))),"")</f>
        <v/>
      </c>
      <c r="U4935" t="s">
        <v>8018</v>
      </c>
      <c r="V4935">
        <v>584363</v>
      </c>
    </row>
    <row r="4936" spans="19:22">
      <c r="S4936" t="str">
        <f>IF(ISNUMBER(SEARCH(ZAKL_DATA!$B$18,FU!$U4936)),U4936,"")</f>
        <v/>
      </c>
      <c r="T4936" t="str">
        <f t="array" ref="T4936">IFERROR(INDEX($S$3:$S$6255,SMALL(IF(ISNUMBER(SEARCH("",$S$3:$S$6255)),ROW($S$1:$S$6253),""),ROW(S4934))),"")</f>
        <v/>
      </c>
      <c r="U4936" t="s">
        <v>8019</v>
      </c>
      <c r="V4936">
        <v>584371</v>
      </c>
    </row>
    <row r="4937" spans="19:22">
      <c r="S4937" t="str">
        <f>IF(ISNUMBER(SEARCH(ZAKL_DATA!$B$18,FU!$U4937)),U4937,"")</f>
        <v/>
      </c>
      <c r="T4937" t="str">
        <f t="array" ref="T4937">IFERROR(INDEX($S$3:$S$6255,SMALL(IF(ISNUMBER(SEARCH("",$S$3:$S$6255)),ROW($S$1:$S$6253),""),ROW(S4935))),"")</f>
        <v/>
      </c>
      <c r="U4937" t="s">
        <v>8020</v>
      </c>
      <c r="V4937">
        <v>584380</v>
      </c>
    </row>
    <row r="4938" spans="19:22">
      <c r="S4938" t="str">
        <f>IF(ISNUMBER(SEARCH(ZAKL_DATA!$B$18,FU!$U4938)),U4938,"")</f>
        <v/>
      </c>
      <c r="T4938" t="str">
        <f t="array" ref="T4938">IFERROR(INDEX($S$3:$S$6255,SMALL(IF(ISNUMBER(SEARCH("",$S$3:$S$6255)),ROW($S$1:$S$6253),""),ROW(S4936))),"")</f>
        <v/>
      </c>
      <c r="U4938" t="s">
        <v>8021</v>
      </c>
      <c r="V4938">
        <v>584401</v>
      </c>
    </row>
    <row r="4939" spans="19:22">
      <c r="S4939" t="str">
        <f>IF(ISNUMBER(SEARCH(ZAKL_DATA!$B$18,FU!$U4939)),U4939,"")</f>
        <v/>
      </c>
      <c r="T4939" t="str">
        <f t="array" ref="T4939">IFERROR(INDEX($S$3:$S$6255,SMALL(IF(ISNUMBER(SEARCH("",$S$3:$S$6255)),ROW($S$1:$S$6253),""),ROW(S4937))),"")</f>
        <v/>
      </c>
      <c r="U4939" t="s">
        <v>8022</v>
      </c>
      <c r="V4939">
        <v>584410</v>
      </c>
    </row>
    <row r="4940" spans="19:22">
      <c r="S4940" t="str">
        <f>IF(ISNUMBER(SEARCH(ZAKL_DATA!$B$18,FU!$U4940)),U4940,"")</f>
        <v/>
      </c>
      <c r="T4940" t="str">
        <f t="array" ref="T4940">IFERROR(INDEX($S$3:$S$6255,SMALL(IF(ISNUMBER(SEARCH("",$S$3:$S$6255)),ROW($S$1:$S$6253),""),ROW(S4938))),"")</f>
        <v/>
      </c>
      <c r="U4940" t="s">
        <v>8023</v>
      </c>
      <c r="V4940">
        <v>584428</v>
      </c>
    </row>
    <row r="4941" spans="19:22">
      <c r="S4941" t="str">
        <f>IF(ISNUMBER(SEARCH(ZAKL_DATA!$B$18,FU!$U4941)),U4941,"")</f>
        <v/>
      </c>
      <c r="T4941" t="str">
        <f t="array" ref="T4941">IFERROR(INDEX($S$3:$S$6255,SMALL(IF(ISNUMBER(SEARCH("",$S$3:$S$6255)),ROW($S$1:$S$6253),""),ROW(S4939))),"")</f>
        <v/>
      </c>
      <c r="U4941" t="s">
        <v>8024</v>
      </c>
      <c r="V4941">
        <v>584436</v>
      </c>
    </row>
    <row r="4942" spans="19:22">
      <c r="S4942" t="str">
        <f>IF(ISNUMBER(SEARCH(ZAKL_DATA!$B$18,FU!$U4942)),U4942,"")</f>
        <v/>
      </c>
      <c r="T4942" t="str">
        <f t="array" ref="T4942">IFERROR(INDEX($S$3:$S$6255,SMALL(IF(ISNUMBER(SEARCH("",$S$3:$S$6255)),ROW($S$1:$S$6253),""),ROW(S4940))),"")</f>
        <v/>
      </c>
      <c r="U4942" t="s">
        <v>8024</v>
      </c>
      <c r="V4942">
        <v>584444</v>
      </c>
    </row>
    <row r="4943" spans="19:22">
      <c r="S4943" t="str">
        <f>IF(ISNUMBER(SEARCH(ZAKL_DATA!$B$18,FU!$U4943)),U4943,"")</f>
        <v/>
      </c>
      <c r="T4943" t="str">
        <f t="array" ref="T4943">IFERROR(INDEX($S$3:$S$6255,SMALL(IF(ISNUMBER(SEARCH("",$S$3:$S$6255)),ROW($S$1:$S$6253),""),ROW(S4941))),"")</f>
        <v/>
      </c>
      <c r="U4943" t="s">
        <v>8025</v>
      </c>
      <c r="V4943">
        <v>584452</v>
      </c>
    </row>
    <row r="4944" spans="19:22">
      <c r="S4944" t="str">
        <f>IF(ISNUMBER(SEARCH(ZAKL_DATA!$B$18,FU!$U4944)),U4944,"")</f>
        <v/>
      </c>
      <c r="T4944" t="str">
        <f t="array" ref="T4944">IFERROR(INDEX($S$3:$S$6255,SMALL(IF(ISNUMBER(SEARCH("",$S$3:$S$6255)),ROW($S$1:$S$6253),""),ROW(S4942))),"")</f>
        <v/>
      </c>
      <c r="U4944" t="s">
        <v>8026</v>
      </c>
      <c r="V4944">
        <v>584461</v>
      </c>
    </row>
    <row r="4945" spans="19:22">
      <c r="S4945" t="str">
        <f>IF(ISNUMBER(SEARCH(ZAKL_DATA!$B$18,FU!$U4945)),U4945,"")</f>
        <v/>
      </c>
      <c r="T4945" t="str">
        <f t="array" ref="T4945">IFERROR(INDEX($S$3:$S$6255,SMALL(IF(ISNUMBER(SEARCH("",$S$3:$S$6255)),ROW($S$1:$S$6253),""),ROW(S4943))),"")</f>
        <v/>
      </c>
      <c r="U4945" t="s">
        <v>8027</v>
      </c>
      <c r="V4945">
        <v>584479</v>
      </c>
    </row>
    <row r="4946" spans="19:22">
      <c r="S4946" t="str">
        <f>IF(ISNUMBER(SEARCH(ZAKL_DATA!$B$18,FU!$U4946)),U4946,"")</f>
        <v/>
      </c>
      <c r="T4946" t="str">
        <f t="array" ref="T4946">IFERROR(INDEX($S$3:$S$6255,SMALL(IF(ISNUMBER(SEARCH("",$S$3:$S$6255)),ROW($S$1:$S$6253),""),ROW(S4944))),"")</f>
        <v/>
      </c>
      <c r="U4946" t="s">
        <v>8028</v>
      </c>
      <c r="V4946">
        <v>584487</v>
      </c>
    </row>
    <row r="4947" spans="19:22">
      <c r="S4947" t="str">
        <f>IF(ISNUMBER(SEARCH(ZAKL_DATA!$B$18,FU!$U4947)),U4947,"")</f>
        <v/>
      </c>
      <c r="T4947" t="str">
        <f t="array" ref="T4947">IFERROR(INDEX($S$3:$S$6255,SMALL(IF(ISNUMBER(SEARCH("",$S$3:$S$6255)),ROW($S$1:$S$6253),""),ROW(S4945))),"")</f>
        <v/>
      </c>
      <c r="U4947" t="s">
        <v>8029</v>
      </c>
      <c r="V4947">
        <v>584495</v>
      </c>
    </row>
    <row r="4948" spans="19:22">
      <c r="S4948" t="str">
        <f>IF(ISNUMBER(SEARCH(ZAKL_DATA!$B$18,FU!$U4948)),U4948,"")</f>
        <v/>
      </c>
      <c r="T4948" t="str">
        <f t="array" ref="T4948">IFERROR(INDEX($S$3:$S$6255,SMALL(IF(ISNUMBER(SEARCH("",$S$3:$S$6255)),ROW($S$1:$S$6253),""),ROW(S4946))),"")</f>
        <v/>
      </c>
      <c r="U4948" t="s">
        <v>8030</v>
      </c>
      <c r="V4948">
        <v>584517</v>
      </c>
    </row>
    <row r="4949" spans="19:22">
      <c r="S4949" t="str">
        <f>IF(ISNUMBER(SEARCH(ZAKL_DATA!$B$18,FU!$U4949)),U4949,"")</f>
        <v/>
      </c>
      <c r="T4949" t="str">
        <f t="array" ref="T4949">IFERROR(INDEX($S$3:$S$6255,SMALL(IF(ISNUMBER(SEARCH("",$S$3:$S$6255)),ROW($S$1:$S$6253),""),ROW(S4947))),"")</f>
        <v/>
      </c>
      <c r="U4949" t="s">
        <v>8031</v>
      </c>
      <c r="V4949">
        <v>584525</v>
      </c>
    </row>
    <row r="4950" spans="19:22">
      <c r="S4950" t="str">
        <f>IF(ISNUMBER(SEARCH(ZAKL_DATA!$B$18,FU!$U4950)),U4950,"")</f>
        <v/>
      </c>
      <c r="T4950" t="str">
        <f t="array" ref="T4950">IFERROR(INDEX($S$3:$S$6255,SMALL(IF(ISNUMBER(SEARCH("",$S$3:$S$6255)),ROW($S$1:$S$6253),""),ROW(S4948))),"")</f>
        <v/>
      </c>
      <c r="U4950" t="s">
        <v>8032</v>
      </c>
      <c r="V4950">
        <v>584541</v>
      </c>
    </row>
    <row r="4951" spans="19:22">
      <c r="S4951" t="str">
        <f>IF(ISNUMBER(SEARCH(ZAKL_DATA!$B$18,FU!$U4951)),U4951,"")</f>
        <v/>
      </c>
      <c r="T4951" t="str">
        <f t="array" ref="T4951">IFERROR(INDEX($S$3:$S$6255,SMALL(IF(ISNUMBER(SEARCH("",$S$3:$S$6255)),ROW($S$1:$S$6253),""),ROW(S4949))),"")</f>
        <v/>
      </c>
      <c r="U4951" t="s">
        <v>8033</v>
      </c>
      <c r="V4951">
        <v>584550</v>
      </c>
    </row>
    <row r="4952" spans="19:22">
      <c r="S4952" t="str">
        <f>IF(ISNUMBER(SEARCH(ZAKL_DATA!$B$18,FU!$U4952)),U4952,"")</f>
        <v/>
      </c>
      <c r="T4952" t="str">
        <f t="array" ref="T4952">IFERROR(INDEX($S$3:$S$6255,SMALL(IF(ISNUMBER(SEARCH("",$S$3:$S$6255)),ROW($S$1:$S$6253),""),ROW(S4950))),"")</f>
        <v/>
      </c>
      <c r="U4952" t="s">
        <v>8034</v>
      </c>
      <c r="V4952">
        <v>584568</v>
      </c>
    </row>
    <row r="4953" spans="19:22">
      <c r="S4953" t="str">
        <f>IF(ISNUMBER(SEARCH(ZAKL_DATA!$B$18,FU!$U4953)),U4953,"")</f>
        <v/>
      </c>
      <c r="T4953" t="str">
        <f t="array" ref="T4953">IFERROR(INDEX($S$3:$S$6255,SMALL(IF(ISNUMBER(SEARCH("",$S$3:$S$6255)),ROW($S$1:$S$6253),""),ROW(S4951))),"")</f>
        <v/>
      </c>
      <c r="U4953" t="s">
        <v>8035</v>
      </c>
      <c r="V4953">
        <v>584576</v>
      </c>
    </row>
    <row r="4954" spans="19:22">
      <c r="S4954" t="str">
        <f>IF(ISNUMBER(SEARCH(ZAKL_DATA!$B$18,FU!$U4954)),U4954,"")</f>
        <v/>
      </c>
      <c r="T4954" t="str">
        <f t="array" ref="T4954">IFERROR(INDEX($S$3:$S$6255,SMALL(IF(ISNUMBER(SEARCH("",$S$3:$S$6255)),ROW($S$1:$S$6253),""),ROW(S4952))),"")</f>
        <v/>
      </c>
      <c r="U4954" t="s">
        <v>8036</v>
      </c>
      <c r="V4954">
        <v>584584</v>
      </c>
    </row>
    <row r="4955" spans="19:22">
      <c r="S4955" t="str">
        <f>IF(ISNUMBER(SEARCH(ZAKL_DATA!$B$18,FU!$U4955)),U4955,"")</f>
        <v/>
      </c>
      <c r="T4955" t="str">
        <f t="array" ref="T4955">IFERROR(INDEX($S$3:$S$6255,SMALL(IF(ISNUMBER(SEARCH("",$S$3:$S$6255)),ROW($S$1:$S$6253),""),ROW(S4953))),"")</f>
        <v/>
      </c>
      <c r="U4955" t="s">
        <v>8036</v>
      </c>
      <c r="V4955">
        <v>584592</v>
      </c>
    </row>
    <row r="4956" spans="19:22">
      <c r="S4956" t="str">
        <f>IF(ISNUMBER(SEARCH(ZAKL_DATA!$B$18,FU!$U4956)),U4956,"")</f>
        <v/>
      </c>
      <c r="T4956" t="str">
        <f t="array" ref="T4956">IFERROR(INDEX($S$3:$S$6255,SMALL(IF(ISNUMBER(SEARCH("",$S$3:$S$6255)),ROW($S$1:$S$6253),""),ROW(S4954))),"")</f>
        <v/>
      </c>
      <c r="U4956" t="s">
        <v>8037</v>
      </c>
      <c r="V4956">
        <v>584622</v>
      </c>
    </row>
    <row r="4957" spans="19:22">
      <c r="S4957" t="str">
        <f>IF(ISNUMBER(SEARCH(ZAKL_DATA!$B$18,FU!$U4957)),U4957,"")</f>
        <v/>
      </c>
      <c r="T4957" t="str">
        <f t="array" ref="T4957">IFERROR(INDEX($S$3:$S$6255,SMALL(IF(ISNUMBER(SEARCH("",$S$3:$S$6255)),ROW($S$1:$S$6253),""),ROW(S4955))),"")</f>
        <v/>
      </c>
      <c r="U4957" t="s">
        <v>8038</v>
      </c>
      <c r="V4957">
        <v>584631</v>
      </c>
    </row>
    <row r="4958" spans="19:22">
      <c r="S4958" t="str">
        <f>IF(ISNUMBER(SEARCH(ZAKL_DATA!$B$18,FU!$U4958)),U4958,"")</f>
        <v/>
      </c>
      <c r="T4958" t="str">
        <f t="array" ref="T4958">IFERROR(INDEX($S$3:$S$6255,SMALL(IF(ISNUMBER(SEARCH("",$S$3:$S$6255)),ROW($S$1:$S$6253),""),ROW(S4956))),"")</f>
        <v/>
      </c>
      <c r="U4958" t="s">
        <v>8039</v>
      </c>
      <c r="V4958">
        <v>584649</v>
      </c>
    </row>
    <row r="4959" spans="19:22">
      <c r="S4959" t="str">
        <f>IF(ISNUMBER(SEARCH(ZAKL_DATA!$B$18,FU!$U4959)),U4959,"")</f>
        <v/>
      </c>
      <c r="T4959" t="str">
        <f t="array" ref="T4959">IFERROR(INDEX($S$3:$S$6255,SMALL(IF(ISNUMBER(SEARCH("",$S$3:$S$6255)),ROW($S$1:$S$6253),""),ROW(S4957))),"")</f>
        <v/>
      </c>
      <c r="U4959" t="s">
        <v>8040</v>
      </c>
      <c r="V4959">
        <v>584657</v>
      </c>
    </row>
    <row r="4960" spans="19:22">
      <c r="S4960" t="str">
        <f>IF(ISNUMBER(SEARCH(ZAKL_DATA!$B$18,FU!$U4960)),U4960,"")</f>
        <v/>
      </c>
      <c r="T4960" t="str">
        <f t="array" ref="T4960">IFERROR(INDEX($S$3:$S$6255,SMALL(IF(ISNUMBER(SEARCH("",$S$3:$S$6255)),ROW($S$1:$S$6253),""),ROW(S4958))),"")</f>
        <v/>
      </c>
      <c r="U4960" t="s">
        <v>8041</v>
      </c>
      <c r="V4960">
        <v>584665</v>
      </c>
    </row>
    <row r="4961" spans="19:22">
      <c r="S4961" t="str">
        <f>IF(ISNUMBER(SEARCH(ZAKL_DATA!$B$18,FU!$U4961)),U4961,"")</f>
        <v/>
      </c>
      <c r="T4961" t="str">
        <f t="array" ref="T4961">IFERROR(INDEX($S$3:$S$6255,SMALL(IF(ISNUMBER(SEARCH("",$S$3:$S$6255)),ROW($S$1:$S$6253),""),ROW(S4959))),"")</f>
        <v/>
      </c>
      <c r="U4961" t="s">
        <v>8042</v>
      </c>
      <c r="V4961">
        <v>584673</v>
      </c>
    </row>
    <row r="4962" spans="19:22">
      <c r="S4962" t="str">
        <f>IF(ISNUMBER(SEARCH(ZAKL_DATA!$B$18,FU!$U4962)),U4962,"")</f>
        <v/>
      </c>
      <c r="T4962" t="str">
        <f t="array" ref="T4962">IFERROR(INDEX($S$3:$S$6255,SMALL(IF(ISNUMBER(SEARCH("",$S$3:$S$6255)),ROW($S$1:$S$6253),""),ROW(S4960))),"")</f>
        <v/>
      </c>
      <c r="U4962" t="s">
        <v>8043</v>
      </c>
      <c r="V4962">
        <v>584681</v>
      </c>
    </row>
    <row r="4963" spans="19:22">
      <c r="S4963" t="str">
        <f>IF(ISNUMBER(SEARCH(ZAKL_DATA!$B$18,FU!$U4963)),U4963,"")</f>
        <v/>
      </c>
      <c r="T4963" t="str">
        <f t="array" ref="T4963">IFERROR(INDEX($S$3:$S$6255,SMALL(IF(ISNUMBER(SEARCH("",$S$3:$S$6255)),ROW($S$1:$S$6253),""),ROW(S4961))),"")</f>
        <v/>
      </c>
      <c r="U4963" t="s">
        <v>8044</v>
      </c>
      <c r="V4963">
        <v>584703</v>
      </c>
    </row>
    <row r="4964" spans="19:22">
      <c r="S4964" t="str">
        <f>IF(ISNUMBER(SEARCH(ZAKL_DATA!$B$18,FU!$U4964)),U4964,"")</f>
        <v/>
      </c>
      <c r="T4964" t="str">
        <f t="array" ref="T4964">IFERROR(INDEX($S$3:$S$6255,SMALL(IF(ISNUMBER(SEARCH("",$S$3:$S$6255)),ROW($S$1:$S$6253),""),ROW(S4962))),"")</f>
        <v/>
      </c>
      <c r="U4964" t="s">
        <v>8044</v>
      </c>
      <c r="V4964">
        <v>584711</v>
      </c>
    </row>
    <row r="4965" spans="19:22">
      <c r="S4965" t="str">
        <f>IF(ISNUMBER(SEARCH(ZAKL_DATA!$B$18,FU!$U4965)),U4965,"")</f>
        <v/>
      </c>
      <c r="T4965" t="str">
        <f t="array" ref="T4965">IFERROR(INDEX($S$3:$S$6255,SMALL(IF(ISNUMBER(SEARCH("",$S$3:$S$6255)),ROW($S$1:$S$6253),""),ROW(S4963))),"")</f>
        <v/>
      </c>
      <c r="U4965" t="s">
        <v>8044</v>
      </c>
      <c r="V4965">
        <v>584720</v>
      </c>
    </row>
    <row r="4966" spans="19:22">
      <c r="S4966" t="str">
        <f>IF(ISNUMBER(SEARCH(ZAKL_DATA!$B$18,FU!$U4966)),U4966,"")</f>
        <v/>
      </c>
      <c r="T4966" t="str">
        <f t="array" ref="T4966">IFERROR(INDEX($S$3:$S$6255,SMALL(IF(ISNUMBER(SEARCH("",$S$3:$S$6255)),ROW($S$1:$S$6253),""),ROW(S4964))),"")</f>
        <v/>
      </c>
      <c r="U4966" t="s">
        <v>8045</v>
      </c>
      <c r="V4966">
        <v>584746</v>
      </c>
    </row>
    <row r="4967" spans="19:22">
      <c r="S4967" t="str">
        <f>IF(ISNUMBER(SEARCH(ZAKL_DATA!$B$18,FU!$U4967)),U4967,"")</f>
        <v/>
      </c>
      <c r="T4967" t="str">
        <f t="array" ref="T4967">IFERROR(INDEX($S$3:$S$6255,SMALL(IF(ISNUMBER(SEARCH("",$S$3:$S$6255)),ROW($S$1:$S$6253),""),ROW(S4965))),"")</f>
        <v/>
      </c>
      <c r="U4967" t="s">
        <v>8045</v>
      </c>
      <c r="V4967">
        <v>584754</v>
      </c>
    </row>
    <row r="4968" spans="19:22">
      <c r="S4968" t="str">
        <f>IF(ISNUMBER(SEARCH(ZAKL_DATA!$B$18,FU!$U4968)),U4968,"")</f>
        <v/>
      </c>
      <c r="T4968" t="str">
        <f t="array" ref="T4968">IFERROR(INDEX($S$3:$S$6255,SMALL(IF(ISNUMBER(SEARCH("",$S$3:$S$6255)),ROW($S$1:$S$6253),""),ROW(S4966))),"")</f>
        <v/>
      </c>
      <c r="U4968" t="s">
        <v>8046</v>
      </c>
      <c r="V4968">
        <v>584762</v>
      </c>
    </row>
    <row r="4969" spans="19:22">
      <c r="S4969" t="str">
        <f>IF(ISNUMBER(SEARCH(ZAKL_DATA!$B$18,FU!$U4969)),U4969,"")</f>
        <v/>
      </c>
      <c r="T4969" t="str">
        <f t="array" ref="T4969">IFERROR(INDEX($S$3:$S$6255,SMALL(IF(ISNUMBER(SEARCH("",$S$3:$S$6255)),ROW($S$1:$S$6253),""),ROW(S4967))),"")</f>
        <v/>
      </c>
      <c r="U4969" t="s">
        <v>8047</v>
      </c>
      <c r="V4969">
        <v>584771</v>
      </c>
    </row>
    <row r="4970" spans="19:22">
      <c r="S4970" t="str">
        <f>IF(ISNUMBER(SEARCH(ZAKL_DATA!$B$18,FU!$U4970)),U4970,"")</f>
        <v/>
      </c>
      <c r="T4970" t="str">
        <f t="array" ref="T4970">IFERROR(INDEX($S$3:$S$6255,SMALL(IF(ISNUMBER(SEARCH("",$S$3:$S$6255)),ROW($S$1:$S$6253),""),ROW(S4968))),"")</f>
        <v/>
      </c>
      <c r="U4970" t="s">
        <v>8048</v>
      </c>
      <c r="V4970">
        <v>584789</v>
      </c>
    </row>
    <row r="4971" spans="19:22">
      <c r="S4971" t="str">
        <f>IF(ISNUMBER(SEARCH(ZAKL_DATA!$B$18,FU!$U4971)),U4971,"")</f>
        <v/>
      </c>
      <c r="T4971" t="str">
        <f t="array" ref="T4971">IFERROR(INDEX($S$3:$S$6255,SMALL(IF(ISNUMBER(SEARCH("",$S$3:$S$6255)),ROW($S$1:$S$6253),""),ROW(S4969))),"")</f>
        <v/>
      </c>
      <c r="U4971" t="s">
        <v>8049</v>
      </c>
      <c r="V4971">
        <v>584797</v>
      </c>
    </row>
    <row r="4972" spans="19:22">
      <c r="S4972" t="str">
        <f>IF(ISNUMBER(SEARCH(ZAKL_DATA!$B$18,FU!$U4972)),U4972,"")</f>
        <v/>
      </c>
      <c r="T4972" t="str">
        <f t="array" ref="T4972">IFERROR(INDEX($S$3:$S$6255,SMALL(IF(ISNUMBER(SEARCH("",$S$3:$S$6255)),ROW($S$1:$S$6253),""),ROW(S4970))),"")</f>
        <v/>
      </c>
      <c r="U4972" t="s">
        <v>8050</v>
      </c>
      <c r="V4972">
        <v>584801</v>
      </c>
    </row>
    <row r="4973" spans="19:22">
      <c r="S4973" t="str">
        <f>IF(ISNUMBER(SEARCH(ZAKL_DATA!$B$18,FU!$U4973)),U4973,"")</f>
        <v/>
      </c>
      <c r="T4973" t="str">
        <f t="array" ref="T4973">IFERROR(INDEX($S$3:$S$6255,SMALL(IF(ISNUMBER(SEARCH("",$S$3:$S$6255)),ROW($S$1:$S$6253),""),ROW(S4971))),"")</f>
        <v/>
      </c>
      <c r="U4973" t="s">
        <v>8051</v>
      </c>
      <c r="V4973">
        <v>584819</v>
      </c>
    </row>
    <row r="4974" spans="19:22">
      <c r="S4974" t="str">
        <f>IF(ISNUMBER(SEARCH(ZAKL_DATA!$B$18,FU!$U4974)),U4974,"")</f>
        <v/>
      </c>
      <c r="T4974" t="str">
        <f t="array" ref="T4974">IFERROR(INDEX($S$3:$S$6255,SMALL(IF(ISNUMBER(SEARCH("",$S$3:$S$6255)),ROW($S$1:$S$6253),""),ROW(S4972))),"")</f>
        <v/>
      </c>
      <c r="U4974" t="s">
        <v>8052</v>
      </c>
      <c r="V4974">
        <v>584835</v>
      </c>
    </row>
    <row r="4975" spans="19:22">
      <c r="S4975" t="str">
        <f>IF(ISNUMBER(SEARCH(ZAKL_DATA!$B$18,FU!$U4975)),U4975,"")</f>
        <v/>
      </c>
      <c r="T4975" t="str">
        <f t="array" ref="T4975">IFERROR(INDEX($S$3:$S$6255,SMALL(IF(ISNUMBER(SEARCH("",$S$3:$S$6255)),ROW($S$1:$S$6253),""),ROW(S4973))),"")</f>
        <v/>
      </c>
      <c r="U4975" t="s">
        <v>8053</v>
      </c>
      <c r="V4975">
        <v>584843</v>
      </c>
    </row>
    <row r="4976" spans="19:22">
      <c r="S4976" t="str">
        <f>IF(ISNUMBER(SEARCH(ZAKL_DATA!$B$18,FU!$U4976)),U4976,"")</f>
        <v/>
      </c>
      <c r="T4976" t="str">
        <f t="array" ref="T4976">IFERROR(INDEX($S$3:$S$6255,SMALL(IF(ISNUMBER(SEARCH("",$S$3:$S$6255)),ROW($S$1:$S$6253),""),ROW(S4974))),"")</f>
        <v/>
      </c>
      <c r="U4976" t="s">
        <v>8053</v>
      </c>
      <c r="V4976">
        <v>584851</v>
      </c>
    </row>
    <row r="4977" spans="19:22">
      <c r="S4977" t="str">
        <f>IF(ISNUMBER(SEARCH(ZAKL_DATA!$B$18,FU!$U4977)),U4977,"")</f>
        <v/>
      </c>
      <c r="T4977" t="str">
        <f t="array" ref="T4977">IFERROR(INDEX($S$3:$S$6255,SMALL(IF(ISNUMBER(SEARCH("",$S$3:$S$6255)),ROW($S$1:$S$6253),""),ROW(S4975))),"")</f>
        <v/>
      </c>
      <c r="U4977" t="s">
        <v>8054</v>
      </c>
      <c r="V4977">
        <v>584860</v>
      </c>
    </row>
    <row r="4978" spans="19:22">
      <c r="S4978" t="str">
        <f>IF(ISNUMBER(SEARCH(ZAKL_DATA!$B$18,FU!$U4978)),U4978,"")</f>
        <v/>
      </c>
      <c r="T4978" t="str">
        <f t="array" ref="T4978">IFERROR(INDEX($S$3:$S$6255,SMALL(IF(ISNUMBER(SEARCH("",$S$3:$S$6255)),ROW($S$1:$S$6253),""),ROW(S4976))),"")</f>
        <v/>
      </c>
      <c r="U4978" t="s">
        <v>8055</v>
      </c>
      <c r="V4978">
        <v>584878</v>
      </c>
    </row>
    <row r="4979" spans="19:22">
      <c r="S4979" t="str">
        <f>IF(ISNUMBER(SEARCH(ZAKL_DATA!$B$18,FU!$U4979)),U4979,"")</f>
        <v/>
      </c>
      <c r="T4979" t="str">
        <f t="array" ref="T4979">IFERROR(INDEX($S$3:$S$6255,SMALL(IF(ISNUMBER(SEARCH("",$S$3:$S$6255)),ROW($S$1:$S$6253),""),ROW(S4977))),"")</f>
        <v/>
      </c>
      <c r="U4979" t="s">
        <v>8056</v>
      </c>
      <c r="V4979">
        <v>584894</v>
      </c>
    </row>
    <row r="4980" spans="19:22">
      <c r="S4980" t="str">
        <f>IF(ISNUMBER(SEARCH(ZAKL_DATA!$B$18,FU!$U4980)),U4980,"")</f>
        <v/>
      </c>
      <c r="T4980" t="str">
        <f t="array" ref="T4980">IFERROR(INDEX($S$3:$S$6255,SMALL(IF(ISNUMBER(SEARCH("",$S$3:$S$6255)),ROW($S$1:$S$6253),""),ROW(S4978))),"")</f>
        <v/>
      </c>
      <c r="U4980" t="s">
        <v>8057</v>
      </c>
      <c r="V4980">
        <v>584908</v>
      </c>
    </row>
    <row r="4981" spans="19:22">
      <c r="S4981" t="str">
        <f>IF(ISNUMBER(SEARCH(ZAKL_DATA!$B$18,FU!$U4981)),U4981,"")</f>
        <v/>
      </c>
      <c r="T4981" t="str">
        <f t="array" ref="T4981">IFERROR(INDEX($S$3:$S$6255,SMALL(IF(ISNUMBER(SEARCH("",$S$3:$S$6255)),ROW($S$1:$S$6253),""),ROW(S4979))),"")</f>
        <v/>
      </c>
      <c r="U4981" t="s">
        <v>8058</v>
      </c>
      <c r="V4981">
        <v>584916</v>
      </c>
    </row>
    <row r="4982" spans="19:22">
      <c r="S4982" t="str">
        <f>IF(ISNUMBER(SEARCH(ZAKL_DATA!$B$18,FU!$U4982)),U4982,"")</f>
        <v/>
      </c>
      <c r="T4982" t="str">
        <f t="array" ref="T4982">IFERROR(INDEX($S$3:$S$6255,SMALL(IF(ISNUMBER(SEARCH("",$S$3:$S$6255)),ROW($S$1:$S$6253),""),ROW(S4980))),"")</f>
        <v/>
      </c>
      <c r="U4982" t="s">
        <v>8059</v>
      </c>
      <c r="V4982">
        <v>584924</v>
      </c>
    </row>
    <row r="4983" spans="19:22">
      <c r="S4983" t="str">
        <f>IF(ISNUMBER(SEARCH(ZAKL_DATA!$B$18,FU!$U4983)),U4983,"")</f>
        <v/>
      </c>
      <c r="T4983" t="str">
        <f t="array" ref="T4983">IFERROR(INDEX($S$3:$S$6255,SMALL(IF(ISNUMBER(SEARCH("",$S$3:$S$6255)),ROW($S$1:$S$6253),""),ROW(S4981))),"")</f>
        <v/>
      </c>
      <c r="U4983" t="s">
        <v>8060</v>
      </c>
      <c r="V4983">
        <v>584932</v>
      </c>
    </row>
    <row r="4984" spans="19:22">
      <c r="S4984" t="str">
        <f>IF(ISNUMBER(SEARCH(ZAKL_DATA!$B$18,FU!$U4984)),U4984,"")</f>
        <v/>
      </c>
      <c r="T4984" t="str">
        <f t="array" ref="T4984">IFERROR(INDEX($S$3:$S$6255,SMALL(IF(ISNUMBER(SEARCH("",$S$3:$S$6255)),ROW($S$1:$S$6253),""),ROW(S4982))),"")</f>
        <v/>
      </c>
      <c r="U4984" t="s">
        <v>8061</v>
      </c>
      <c r="V4984">
        <v>584941</v>
      </c>
    </row>
    <row r="4985" spans="19:22">
      <c r="S4985" t="str">
        <f>IF(ISNUMBER(SEARCH(ZAKL_DATA!$B$18,FU!$U4985)),U4985,"")</f>
        <v/>
      </c>
      <c r="T4985" t="str">
        <f t="array" ref="T4985">IFERROR(INDEX($S$3:$S$6255,SMALL(IF(ISNUMBER(SEARCH("",$S$3:$S$6255)),ROW($S$1:$S$6253),""),ROW(S4983))),"")</f>
        <v/>
      </c>
      <c r="U4985" t="s">
        <v>8062</v>
      </c>
      <c r="V4985">
        <v>584959</v>
      </c>
    </row>
    <row r="4986" spans="19:22">
      <c r="S4986" t="str">
        <f>IF(ISNUMBER(SEARCH(ZAKL_DATA!$B$18,FU!$U4986)),U4986,"")</f>
        <v/>
      </c>
      <c r="T4986" t="str">
        <f t="array" ref="T4986">IFERROR(INDEX($S$3:$S$6255,SMALL(IF(ISNUMBER(SEARCH("",$S$3:$S$6255)),ROW($S$1:$S$6253),""),ROW(S4984))),"")</f>
        <v/>
      </c>
      <c r="U4986" t="s">
        <v>8063</v>
      </c>
      <c r="V4986">
        <v>584967</v>
      </c>
    </row>
    <row r="4987" spans="19:22">
      <c r="S4987" t="str">
        <f>IF(ISNUMBER(SEARCH(ZAKL_DATA!$B$18,FU!$U4987)),U4987,"")</f>
        <v/>
      </c>
      <c r="T4987" t="str">
        <f t="array" ref="T4987">IFERROR(INDEX($S$3:$S$6255,SMALL(IF(ISNUMBER(SEARCH("",$S$3:$S$6255)),ROW($S$1:$S$6253),""),ROW(S4985))),"")</f>
        <v/>
      </c>
      <c r="U4987" t="s">
        <v>8064</v>
      </c>
      <c r="V4987">
        <v>584975</v>
      </c>
    </row>
    <row r="4988" spans="19:22">
      <c r="S4988" t="str">
        <f>IF(ISNUMBER(SEARCH(ZAKL_DATA!$B$18,FU!$U4988)),U4988,"")</f>
        <v/>
      </c>
      <c r="T4988" t="str">
        <f t="array" ref="T4988">IFERROR(INDEX($S$3:$S$6255,SMALL(IF(ISNUMBER(SEARCH("",$S$3:$S$6255)),ROW($S$1:$S$6253),""),ROW(S4986))),"")</f>
        <v/>
      </c>
      <c r="U4988" t="s">
        <v>8065</v>
      </c>
      <c r="V4988">
        <v>584983</v>
      </c>
    </row>
    <row r="4989" spans="19:22">
      <c r="S4989" t="str">
        <f>IF(ISNUMBER(SEARCH(ZAKL_DATA!$B$18,FU!$U4989)),U4989,"")</f>
        <v/>
      </c>
      <c r="T4989" t="str">
        <f t="array" ref="T4989">IFERROR(INDEX($S$3:$S$6255,SMALL(IF(ISNUMBER(SEARCH("",$S$3:$S$6255)),ROW($S$1:$S$6253),""),ROW(S4987))),"")</f>
        <v/>
      </c>
      <c r="U4989" t="s">
        <v>8066</v>
      </c>
      <c r="V4989">
        <v>584991</v>
      </c>
    </row>
    <row r="4990" spans="19:22">
      <c r="S4990" t="str">
        <f>IF(ISNUMBER(SEARCH(ZAKL_DATA!$B$18,FU!$U4990)),U4990,"")</f>
        <v/>
      </c>
      <c r="T4990" t="str">
        <f t="array" ref="T4990">IFERROR(INDEX($S$3:$S$6255,SMALL(IF(ISNUMBER(SEARCH("",$S$3:$S$6255)),ROW($S$1:$S$6253),""),ROW(S4988))),"")</f>
        <v/>
      </c>
      <c r="U4990" t="s">
        <v>8067</v>
      </c>
      <c r="V4990">
        <v>585009</v>
      </c>
    </row>
    <row r="4991" spans="19:22">
      <c r="S4991" t="str">
        <f>IF(ISNUMBER(SEARCH(ZAKL_DATA!$B$18,FU!$U4991)),U4991,"")</f>
        <v/>
      </c>
      <c r="T4991" t="str">
        <f t="array" ref="T4991">IFERROR(INDEX($S$3:$S$6255,SMALL(IF(ISNUMBER(SEARCH("",$S$3:$S$6255)),ROW($S$1:$S$6253),""),ROW(S4989))),"")</f>
        <v/>
      </c>
      <c r="U4991" t="s">
        <v>8068</v>
      </c>
      <c r="V4991">
        <v>585017</v>
      </c>
    </row>
    <row r="4992" spans="19:22">
      <c r="S4992" t="str">
        <f>IF(ISNUMBER(SEARCH(ZAKL_DATA!$B$18,FU!$U4992)),U4992,"")</f>
        <v/>
      </c>
      <c r="T4992" t="str">
        <f t="array" ref="T4992">IFERROR(INDEX($S$3:$S$6255,SMALL(IF(ISNUMBER(SEARCH("",$S$3:$S$6255)),ROW($S$1:$S$6253),""),ROW(S4990))),"")</f>
        <v/>
      </c>
      <c r="U4992" t="s">
        <v>8069</v>
      </c>
      <c r="V4992">
        <v>585025</v>
      </c>
    </row>
    <row r="4993" spans="19:22">
      <c r="S4993" t="str">
        <f>IF(ISNUMBER(SEARCH(ZAKL_DATA!$B$18,FU!$U4993)),U4993,"")</f>
        <v/>
      </c>
      <c r="T4993" t="str">
        <f t="array" ref="T4993">IFERROR(INDEX($S$3:$S$6255,SMALL(IF(ISNUMBER(SEARCH("",$S$3:$S$6255)),ROW($S$1:$S$6253),""),ROW(S4991))),"")</f>
        <v/>
      </c>
      <c r="U4993" t="s">
        <v>8070</v>
      </c>
      <c r="V4993">
        <v>585033</v>
      </c>
    </row>
    <row r="4994" spans="19:22">
      <c r="S4994" t="str">
        <f>IF(ISNUMBER(SEARCH(ZAKL_DATA!$B$18,FU!$U4994)),U4994,"")</f>
        <v/>
      </c>
      <c r="T4994" t="str">
        <f t="array" ref="T4994">IFERROR(INDEX($S$3:$S$6255,SMALL(IF(ISNUMBER(SEARCH("",$S$3:$S$6255)),ROW($S$1:$S$6253),""),ROW(S4992))),"")</f>
        <v/>
      </c>
      <c r="U4994" t="s">
        <v>8071</v>
      </c>
      <c r="V4994">
        <v>585041</v>
      </c>
    </row>
    <row r="4995" spans="19:22">
      <c r="S4995" t="str">
        <f>IF(ISNUMBER(SEARCH(ZAKL_DATA!$B$18,FU!$U4995)),U4995,"")</f>
        <v/>
      </c>
      <c r="T4995" t="str">
        <f t="array" ref="T4995">IFERROR(INDEX($S$3:$S$6255,SMALL(IF(ISNUMBER(SEARCH("",$S$3:$S$6255)),ROW($S$1:$S$6253),""),ROW(S4993))),"")</f>
        <v/>
      </c>
      <c r="U4995" t="s">
        <v>8072</v>
      </c>
      <c r="V4995">
        <v>585050</v>
      </c>
    </row>
    <row r="4996" spans="19:22">
      <c r="S4996" t="str">
        <f>IF(ISNUMBER(SEARCH(ZAKL_DATA!$B$18,FU!$U4996)),U4996,"")</f>
        <v/>
      </c>
      <c r="T4996" t="str">
        <f t="array" ref="T4996">IFERROR(INDEX($S$3:$S$6255,SMALL(IF(ISNUMBER(SEARCH("",$S$3:$S$6255)),ROW($S$1:$S$6253),""),ROW(S4994))),"")</f>
        <v/>
      </c>
      <c r="U4996" t="s">
        <v>8073</v>
      </c>
      <c r="V4996">
        <v>585068</v>
      </c>
    </row>
    <row r="4997" spans="19:22">
      <c r="S4997" t="str">
        <f>IF(ISNUMBER(SEARCH(ZAKL_DATA!$B$18,FU!$U4997)),U4997,"")</f>
        <v/>
      </c>
      <c r="T4997" t="str">
        <f t="array" ref="T4997">IFERROR(INDEX($S$3:$S$6255,SMALL(IF(ISNUMBER(SEARCH("",$S$3:$S$6255)),ROW($S$1:$S$6253),""),ROW(S4995))),"")</f>
        <v/>
      </c>
      <c r="U4997" t="s">
        <v>8074</v>
      </c>
      <c r="V4997">
        <v>585076</v>
      </c>
    </row>
    <row r="4998" spans="19:22">
      <c r="S4998" t="str">
        <f>IF(ISNUMBER(SEARCH(ZAKL_DATA!$B$18,FU!$U4998)),U4998,"")</f>
        <v/>
      </c>
      <c r="T4998" t="str">
        <f t="array" ref="T4998">IFERROR(INDEX($S$3:$S$6255,SMALL(IF(ISNUMBER(SEARCH("",$S$3:$S$6255)),ROW($S$1:$S$6253),""),ROW(S4996))),"")</f>
        <v/>
      </c>
      <c r="U4998" t="s">
        <v>8075</v>
      </c>
      <c r="V4998">
        <v>585092</v>
      </c>
    </row>
    <row r="4999" spans="19:22">
      <c r="S4999" t="str">
        <f>IF(ISNUMBER(SEARCH(ZAKL_DATA!$B$18,FU!$U4999)),U4999,"")</f>
        <v/>
      </c>
      <c r="T4999" t="str">
        <f t="array" ref="T4999">IFERROR(INDEX($S$3:$S$6255,SMALL(IF(ISNUMBER(SEARCH("",$S$3:$S$6255)),ROW($S$1:$S$6253),""),ROW(S4997))),"")</f>
        <v/>
      </c>
      <c r="U4999" t="s">
        <v>8075</v>
      </c>
      <c r="V4999">
        <v>585106</v>
      </c>
    </row>
    <row r="5000" spans="19:22">
      <c r="S5000" t="str">
        <f>IF(ISNUMBER(SEARCH(ZAKL_DATA!$B$18,FU!$U5000)),U5000,"")</f>
        <v/>
      </c>
      <c r="T5000" t="str">
        <f t="array" ref="T5000">IFERROR(INDEX($S$3:$S$6255,SMALL(IF(ISNUMBER(SEARCH("",$S$3:$S$6255)),ROW($S$1:$S$6253),""),ROW(S4998))),"")</f>
        <v/>
      </c>
      <c r="U5000" t="s">
        <v>8076</v>
      </c>
      <c r="V5000">
        <v>585114</v>
      </c>
    </row>
    <row r="5001" spans="19:22">
      <c r="S5001" t="str">
        <f>IF(ISNUMBER(SEARCH(ZAKL_DATA!$B$18,FU!$U5001)),U5001,"")</f>
        <v/>
      </c>
      <c r="T5001" t="str">
        <f t="array" ref="T5001">IFERROR(INDEX($S$3:$S$6255,SMALL(IF(ISNUMBER(SEARCH("",$S$3:$S$6255)),ROW($S$1:$S$6253),""),ROW(S4999))),"")</f>
        <v/>
      </c>
      <c r="U5001" t="s">
        <v>8077</v>
      </c>
      <c r="V5001">
        <v>585131</v>
      </c>
    </row>
    <row r="5002" spans="19:22">
      <c r="S5002" t="str">
        <f>IF(ISNUMBER(SEARCH(ZAKL_DATA!$B$18,FU!$U5002)),U5002,"")</f>
        <v/>
      </c>
      <c r="T5002" t="str">
        <f t="array" ref="T5002">IFERROR(INDEX($S$3:$S$6255,SMALL(IF(ISNUMBER(SEARCH("",$S$3:$S$6255)),ROW($S$1:$S$6253),""),ROW(S5000))),"")</f>
        <v/>
      </c>
      <c r="U5002" t="s">
        <v>8078</v>
      </c>
      <c r="V5002">
        <v>585149</v>
      </c>
    </row>
    <row r="5003" spans="19:22">
      <c r="S5003" t="str">
        <f>IF(ISNUMBER(SEARCH(ZAKL_DATA!$B$18,FU!$U5003)),U5003,"")</f>
        <v/>
      </c>
      <c r="T5003" t="str">
        <f t="array" ref="T5003">IFERROR(INDEX($S$3:$S$6255,SMALL(IF(ISNUMBER(SEARCH("",$S$3:$S$6255)),ROW($S$1:$S$6253),""),ROW(S5001))),"")</f>
        <v/>
      </c>
      <c r="U5003" t="s">
        <v>8079</v>
      </c>
      <c r="V5003">
        <v>585157</v>
      </c>
    </row>
    <row r="5004" spans="19:22">
      <c r="S5004" t="str">
        <f>IF(ISNUMBER(SEARCH(ZAKL_DATA!$B$18,FU!$U5004)),U5004,"")</f>
        <v/>
      </c>
      <c r="T5004" t="str">
        <f t="array" ref="T5004">IFERROR(INDEX($S$3:$S$6255,SMALL(IF(ISNUMBER(SEARCH("",$S$3:$S$6255)),ROW($S$1:$S$6253),""),ROW(S5002))),"")</f>
        <v/>
      </c>
      <c r="U5004" t="s">
        <v>8080</v>
      </c>
      <c r="V5004">
        <v>585165</v>
      </c>
    </row>
    <row r="5005" spans="19:22">
      <c r="S5005" t="str">
        <f>IF(ISNUMBER(SEARCH(ZAKL_DATA!$B$18,FU!$U5005)),U5005,"")</f>
        <v/>
      </c>
      <c r="T5005" t="str">
        <f t="array" ref="T5005">IFERROR(INDEX($S$3:$S$6255,SMALL(IF(ISNUMBER(SEARCH("",$S$3:$S$6255)),ROW($S$1:$S$6253),""),ROW(S5003))),"")</f>
        <v/>
      </c>
      <c r="U5005" t="s">
        <v>8081</v>
      </c>
      <c r="V5005">
        <v>585173</v>
      </c>
    </row>
    <row r="5006" spans="19:22">
      <c r="S5006" t="str">
        <f>IF(ISNUMBER(SEARCH(ZAKL_DATA!$B$18,FU!$U5006)),U5006,"")</f>
        <v/>
      </c>
      <c r="T5006" t="str">
        <f t="array" ref="T5006">IFERROR(INDEX($S$3:$S$6255,SMALL(IF(ISNUMBER(SEARCH("",$S$3:$S$6255)),ROW($S$1:$S$6253),""),ROW(S5004))),"")</f>
        <v/>
      </c>
      <c r="U5006" t="s">
        <v>8082</v>
      </c>
      <c r="V5006">
        <v>585181</v>
      </c>
    </row>
    <row r="5007" spans="19:22">
      <c r="S5007" t="str">
        <f>IF(ISNUMBER(SEARCH(ZAKL_DATA!$B$18,FU!$U5007)),U5007,"")</f>
        <v/>
      </c>
      <c r="T5007" t="str">
        <f t="array" ref="T5007">IFERROR(INDEX($S$3:$S$6255,SMALL(IF(ISNUMBER(SEARCH("",$S$3:$S$6255)),ROW($S$1:$S$6253),""),ROW(S5005))),"")</f>
        <v/>
      </c>
      <c r="U5007" t="s">
        <v>8082</v>
      </c>
      <c r="V5007">
        <v>585190</v>
      </c>
    </row>
    <row r="5008" spans="19:22">
      <c r="S5008" t="str">
        <f>IF(ISNUMBER(SEARCH(ZAKL_DATA!$B$18,FU!$U5008)),U5008,"")</f>
        <v/>
      </c>
      <c r="T5008" t="str">
        <f t="array" ref="T5008">IFERROR(INDEX($S$3:$S$6255,SMALL(IF(ISNUMBER(SEARCH("",$S$3:$S$6255)),ROW($S$1:$S$6253),""),ROW(S5006))),"")</f>
        <v/>
      </c>
      <c r="U5008" t="s">
        <v>8083</v>
      </c>
      <c r="V5008">
        <v>585203</v>
      </c>
    </row>
    <row r="5009" spans="19:22">
      <c r="S5009" t="str">
        <f>IF(ISNUMBER(SEARCH(ZAKL_DATA!$B$18,FU!$U5009)),U5009,"")</f>
        <v/>
      </c>
      <c r="T5009" t="str">
        <f t="array" ref="T5009">IFERROR(INDEX($S$3:$S$6255,SMALL(IF(ISNUMBER(SEARCH("",$S$3:$S$6255)),ROW($S$1:$S$6253),""),ROW(S5007))),"")</f>
        <v/>
      </c>
      <c r="U5009" t="s">
        <v>8084</v>
      </c>
      <c r="V5009">
        <v>585211</v>
      </c>
    </row>
    <row r="5010" spans="19:22">
      <c r="S5010" t="str">
        <f>IF(ISNUMBER(SEARCH(ZAKL_DATA!$B$18,FU!$U5010)),U5010,"")</f>
        <v/>
      </c>
      <c r="T5010" t="str">
        <f t="array" ref="T5010">IFERROR(INDEX($S$3:$S$6255,SMALL(IF(ISNUMBER(SEARCH("",$S$3:$S$6255)),ROW($S$1:$S$6253),""),ROW(S5008))),"")</f>
        <v/>
      </c>
      <c r="U5010" t="s">
        <v>8085</v>
      </c>
      <c r="V5010">
        <v>585220</v>
      </c>
    </row>
    <row r="5011" spans="19:22">
      <c r="S5011" t="str">
        <f>IF(ISNUMBER(SEARCH(ZAKL_DATA!$B$18,FU!$U5011)),U5011,"")</f>
        <v/>
      </c>
      <c r="T5011" t="str">
        <f t="array" ref="T5011">IFERROR(INDEX($S$3:$S$6255,SMALL(IF(ISNUMBER(SEARCH("",$S$3:$S$6255)),ROW($S$1:$S$6253),""),ROW(S5009))),"")</f>
        <v/>
      </c>
      <c r="U5011" t="s">
        <v>8086</v>
      </c>
      <c r="V5011">
        <v>585238</v>
      </c>
    </row>
    <row r="5012" spans="19:22">
      <c r="S5012" t="str">
        <f>IF(ISNUMBER(SEARCH(ZAKL_DATA!$B$18,FU!$U5012)),U5012,"")</f>
        <v/>
      </c>
      <c r="T5012" t="str">
        <f t="array" ref="T5012">IFERROR(INDEX($S$3:$S$6255,SMALL(IF(ISNUMBER(SEARCH("",$S$3:$S$6255)),ROW($S$1:$S$6253),""),ROW(S5010))),"")</f>
        <v/>
      </c>
      <c r="U5012" t="s">
        <v>8087</v>
      </c>
      <c r="V5012">
        <v>585246</v>
      </c>
    </row>
    <row r="5013" spans="19:22">
      <c r="S5013" t="str">
        <f>IF(ISNUMBER(SEARCH(ZAKL_DATA!$B$18,FU!$U5013)),U5013,"")</f>
        <v/>
      </c>
      <c r="T5013" t="str">
        <f t="array" ref="T5013">IFERROR(INDEX($S$3:$S$6255,SMALL(IF(ISNUMBER(SEARCH("",$S$3:$S$6255)),ROW($S$1:$S$6253),""),ROW(S5011))),"")</f>
        <v/>
      </c>
      <c r="U5013" t="s">
        <v>8088</v>
      </c>
      <c r="V5013">
        <v>585254</v>
      </c>
    </row>
    <row r="5014" spans="19:22">
      <c r="S5014" t="str">
        <f>IF(ISNUMBER(SEARCH(ZAKL_DATA!$B$18,FU!$U5014)),U5014,"")</f>
        <v/>
      </c>
      <c r="T5014" t="str">
        <f t="array" ref="T5014">IFERROR(INDEX($S$3:$S$6255,SMALL(IF(ISNUMBER(SEARCH("",$S$3:$S$6255)),ROW($S$1:$S$6253),""),ROW(S5012))),"")</f>
        <v/>
      </c>
      <c r="U5014" t="s">
        <v>8089</v>
      </c>
      <c r="V5014">
        <v>585262</v>
      </c>
    </row>
    <row r="5015" spans="19:22">
      <c r="S5015" t="str">
        <f>IF(ISNUMBER(SEARCH(ZAKL_DATA!$B$18,FU!$U5015)),U5015,"")</f>
        <v/>
      </c>
      <c r="T5015" t="str">
        <f t="array" ref="T5015">IFERROR(INDEX($S$3:$S$6255,SMALL(IF(ISNUMBER(SEARCH("",$S$3:$S$6255)),ROW($S$1:$S$6253),""),ROW(S5013))),"")</f>
        <v/>
      </c>
      <c r="U5015" t="s">
        <v>8090</v>
      </c>
      <c r="V5015">
        <v>585271</v>
      </c>
    </row>
    <row r="5016" spans="19:22">
      <c r="S5016" t="str">
        <f>IF(ISNUMBER(SEARCH(ZAKL_DATA!$B$18,FU!$U5016)),U5016,"")</f>
        <v/>
      </c>
      <c r="T5016" t="str">
        <f t="array" ref="T5016">IFERROR(INDEX($S$3:$S$6255,SMALL(IF(ISNUMBER(SEARCH("",$S$3:$S$6255)),ROW($S$1:$S$6253),""),ROW(S5014))),"")</f>
        <v/>
      </c>
      <c r="U5016" t="s">
        <v>8091</v>
      </c>
      <c r="V5016">
        <v>585289</v>
      </c>
    </row>
    <row r="5017" spans="19:22">
      <c r="S5017" t="str">
        <f>IF(ISNUMBER(SEARCH(ZAKL_DATA!$B$18,FU!$U5017)),U5017,"")</f>
        <v/>
      </c>
      <c r="T5017" t="str">
        <f t="array" ref="T5017">IFERROR(INDEX($S$3:$S$6255,SMALL(IF(ISNUMBER(SEARCH("",$S$3:$S$6255)),ROW($S$1:$S$6253),""),ROW(S5015))),"")</f>
        <v/>
      </c>
      <c r="U5017" t="s">
        <v>8092</v>
      </c>
      <c r="V5017">
        <v>585301</v>
      </c>
    </row>
    <row r="5018" spans="19:22">
      <c r="S5018" t="str">
        <f>IF(ISNUMBER(SEARCH(ZAKL_DATA!$B$18,FU!$U5018)),U5018,"")</f>
        <v/>
      </c>
      <c r="T5018" t="str">
        <f t="array" ref="T5018">IFERROR(INDEX($S$3:$S$6255,SMALL(IF(ISNUMBER(SEARCH("",$S$3:$S$6255)),ROW($S$1:$S$6253),""),ROW(S5016))),"")</f>
        <v/>
      </c>
      <c r="U5018" t="s">
        <v>8092</v>
      </c>
      <c r="V5018">
        <v>585319</v>
      </c>
    </row>
    <row r="5019" spans="19:22">
      <c r="S5019" t="str">
        <f>IF(ISNUMBER(SEARCH(ZAKL_DATA!$B$18,FU!$U5019)),U5019,"")</f>
        <v/>
      </c>
      <c r="T5019" t="str">
        <f t="array" ref="T5019">IFERROR(INDEX($S$3:$S$6255,SMALL(IF(ISNUMBER(SEARCH("",$S$3:$S$6255)),ROW($S$1:$S$6253),""),ROW(S5017))),"")</f>
        <v/>
      </c>
      <c r="U5019" t="s">
        <v>8093</v>
      </c>
      <c r="V5019">
        <v>585327</v>
      </c>
    </row>
    <row r="5020" spans="19:22">
      <c r="S5020" t="str">
        <f>IF(ISNUMBER(SEARCH(ZAKL_DATA!$B$18,FU!$U5020)),U5020,"")</f>
        <v/>
      </c>
      <c r="T5020" t="str">
        <f t="array" ref="T5020">IFERROR(INDEX($S$3:$S$6255,SMALL(IF(ISNUMBER(SEARCH("",$S$3:$S$6255)),ROW($S$1:$S$6253),""),ROW(S5018))),"")</f>
        <v/>
      </c>
      <c r="U5020" t="s">
        <v>8093</v>
      </c>
      <c r="V5020">
        <v>585343</v>
      </c>
    </row>
    <row r="5021" spans="19:22">
      <c r="S5021" t="str">
        <f>IF(ISNUMBER(SEARCH(ZAKL_DATA!$B$18,FU!$U5021)),U5021,"")</f>
        <v/>
      </c>
      <c r="T5021" t="str">
        <f t="array" ref="T5021">IFERROR(INDEX($S$3:$S$6255,SMALL(IF(ISNUMBER(SEARCH("",$S$3:$S$6255)),ROW($S$1:$S$6253),""),ROW(S5019))),"")</f>
        <v/>
      </c>
      <c r="U5021" t="s">
        <v>8093</v>
      </c>
      <c r="V5021">
        <v>585432</v>
      </c>
    </row>
    <row r="5022" spans="19:22">
      <c r="S5022" t="str">
        <f>IF(ISNUMBER(SEARCH(ZAKL_DATA!$B$18,FU!$U5022)),U5022,"")</f>
        <v/>
      </c>
      <c r="T5022" t="str">
        <f t="array" ref="T5022">IFERROR(INDEX($S$3:$S$6255,SMALL(IF(ISNUMBER(SEARCH("",$S$3:$S$6255)),ROW($S$1:$S$6253),""),ROW(S5020))),"")</f>
        <v/>
      </c>
      <c r="U5022" t="s">
        <v>8094</v>
      </c>
      <c r="V5022">
        <v>585441</v>
      </c>
    </row>
    <row r="5023" spans="19:22">
      <c r="S5023" t="str">
        <f>IF(ISNUMBER(SEARCH(ZAKL_DATA!$B$18,FU!$U5023)),U5023,"")</f>
        <v/>
      </c>
      <c r="T5023" t="str">
        <f t="array" ref="T5023">IFERROR(INDEX($S$3:$S$6255,SMALL(IF(ISNUMBER(SEARCH("",$S$3:$S$6255)),ROW($S$1:$S$6253),""),ROW(S5021))),"")</f>
        <v/>
      </c>
      <c r="U5023" t="s">
        <v>8095</v>
      </c>
      <c r="V5023">
        <v>585459</v>
      </c>
    </row>
    <row r="5024" spans="19:22">
      <c r="S5024" t="str">
        <f>IF(ISNUMBER(SEARCH(ZAKL_DATA!$B$18,FU!$U5024)),U5024,"")</f>
        <v/>
      </c>
      <c r="T5024" t="str">
        <f t="array" ref="T5024">IFERROR(INDEX($S$3:$S$6255,SMALL(IF(ISNUMBER(SEARCH("",$S$3:$S$6255)),ROW($S$1:$S$6253),""),ROW(S5022))),"")</f>
        <v/>
      </c>
      <c r="U5024" t="s">
        <v>8096</v>
      </c>
      <c r="V5024">
        <v>585467</v>
      </c>
    </row>
    <row r="5025" spans="19:22">
      <c r="S5025" t="str">
        <f>IF(ISNUMBER(SEARCH(ZAKL_DATA!$B$18,FU!$U5025)),U5025,"")</f>
        <v/>
      </c>
      <c r="T5025" t="str">
        <f t="array" ref="T5025">IFERROR(INDEX($S$3:$S$6255,SMALL(IF(ISNUMBER(SEARCH("",$S$3:$S$6255)),ROW($S$1:$S$6253),""),ROW(S5023))),"")</f>
        <v/>
      </c>
      <c r="U5025" t="s">
        <v>8097</v>
      </c>
      <c r="V5025">
        <v>585483</v>
      </c>
    </row>
    <row r="5026" spans="19:22">
      <c r="S5026" t="str">
        <f>IF(ISNUMBER(SEARCH(ZAKL_DATA!$B$18,FU!$U5026)),U5026,"")</f>
        <v/>
      </c>
      <c r="T5026" t="str">
        <f t="array" ref="T5026">IFERROR(INDEX($S$3:$S$6255,SMALL(IF(ISNUMBER(SEARCH("",$S$3:$S$6255)),ROW($S$1:$S$6253),""),ROW(S5024))),"")</f>
        <v/>
      </c>
      <c r="U5026" t="s">
        <v>8098</v>
      </c>
      <c r="V5026">
        <v>585491</v>
      </c>
    </row>
    <row r="5027" spans="19:22">
      <c r="S5027" t="str">
        <f>IF(ISNUMBER(SEARCH(ZAKL_DATA!$B$18,FU!$U5027)),U5027,"")</f>
        <v/>
      </c>
      <c r="T5027" t="str">
        <f t="array" ref="T5027">IFERROR(INDEX($S$3:$S$6255,SMALL(IF(ISNUMBER(SEARCH("",$S$3:$S$6255)),ROW($S$1:$S$6253),""),ROW(S5025))),"")</f>
        <v/>
      </c>
      <c r="U5027" t="s">
        <v>8099</v>
      </c>
      <c r="V5027">
        <v>585505</v>
      </c>
    </row>
    <row r="5028" spans="19:22">
      <c r="S5028" t="str">
        <f>IF(ISNUMBER(SEARCH(ZAKL_DATA!$B$18,FU!$U5028)),U5028,"")</f>
        <v/>
      </c>
      <c r="T5028" t="str">
        <f t="array" ref="T5028">IFERROR(INDEX($S$3:$S$6255,SMALL(IF(ISNUMBER(SEARCH("",$S$3:$S$6255)),ROW($S$1:$S$6253),""),ROW(S5026))),"")</f>
        <v/>
      </c>
      <c r="U5028" t="s">
        <v>8100</v>
      </c>
      <c r="V5028">
        <v>585513</v>
      </c>
    </row>
    <row r="5029" spans="19:22">
      <c r="S5029" t="str">
        <f>IF(ISNUMBER(SEARCH(ZAKL_DATA!$B$18,FU!$U5029)),U5029,"")</f>
        <v/>
      </c>
      <c r="T5029" t="str">
        <f t="array" ref="T5029">IFERROR(INDEX($S$3:$S$6255,SMALL(IF(ISNUMBER(SEARCH("",$S$3:$S$6255)),ROW($S$1:$S$6253),""),ROW(S5027))),"")</f>
        <v/>
      </c>
      <c r="U5029" t="s">
        <v>8101</v>
      </c>
      <c r="V5029">
        <v>585521</v>
      </c>
    </row>
    <row r="5030" spans="19:22">
      <c r="S5030" t="str">
        <f>IF(ISNUMBER(SEARCH(ZAKL_DATA!$B$18,FU!$U5030)),U5030,"")</f>
        <v/>
      </c>
      <c r="T5030" t="str">
        <f t="array" ref="T5030">IFERROR(INDEX($S$3:$S$6255,SMALL(IF(ISNUMBER(SEARCH("",$S$3:$S$6255)),ROW($S$1:$S$6253),""),ROW(S5028))),"")</f>
        <v/>
      </c>
      <c r="U5030" t="s">
        <v>8102</v>
      </c>
      <c r="V5030">
        <v>585530</v>
      </c>
    </row>
    <row r="5031" spans="19:22">
      <c r="S5031" t="str">
        <f>IF(ISNUMBER(SEARCH(ZAKL_DATA!$B$18,FU!$U5031)),U5031,"")</f>
        <v/>
      </c>
      <c r="T5031" t="str">
        <f t="array" ref="T5031">IFERROR(INDEX($S$3:$S$6255,SMALL(IF(ISNUMBER(SEARCH("",$S$3:$S$6255)),ROW($S$1:$S$6253),""),ROW(S5029))),"")</f>
        <v/>
      </c>
      <c r="U5031" t="s">
        <v>8103</v>
      </c>
      <c r="V5031">
        <v>585548</v>
      </c>
    </row>
    <row r="5032" spans="19:22">
      <c r="S5032" t="str">
        <f>IF(ISNUMBER(SEARCH(ZAKL_DATA!$B$18,FU!$U5032)),U5032,"")</f>
        <v/>
      </c>
      <c r="T5032" t="str">
        <f t="array" ref="T5032">IFERROR(INDEX($S$3:$S$6255,SMALL(IF(ISNUMBER(SEARCH("",$S$3:$S$6255)),ROW($S$1:$S$6253),""),ROW(S5030))),"")</f>
        <v/>
      </c>
      <c r="U5032" t="s">
        <v>8104</v>
      </c>
      <c r="V5032">
        <v>585556</v>
      </c>
    </row>
    <row r="5033" spans="19:22">
      <c r="S5033" t="str">
        <f>IF(ISNUMBER(SEARCH(ZAKL_DATA!$B$18,FU!$U5033)),U5033,"")</f>
        <v/>
      </c>
      <c r="T5033" t="str">
        <f t="array" ref="T5033">IFERROR(INDEX($S$3:$S$6255,SMALL(IF(ISNUMBER(SEARCH("",$S$3:$S$6255)),ROW($S$1:$S$6253),""),ROW(S5031))),"")</f>
        <v/>
      </c>
      <c r="U5033" t="s">
        <v>8105</v>
      </c>
      <c r="V5033">
        <v>585599</v>
      </c>
    </row>
    <row r="5034" spans="19:22">
      <c r="S5034" t="str">
        <f>IF(ISNUMBER(SEARCH(ZAKL_DATA!$B$18,FU!$U5034)),U5034,"")</f>
        <v/>
      </c>
      <c r="T5034" t="str">
        <f t="array" ref="T5034">IFERROR(INDEX($S$3:$S$6255,SMALL(IF(ISNUMBER(SEARCH("",$S$3:$S$6255)),ROW($S$1:$S$6253),""),ROW(S5032))),"")</f>
        <v/>
      </c>
      <c r="U5034" t="s">
        <v>8106</v>
      </c>
      <c r="V5034">
        <v>585611</v>
      </c>
    </row>
    <row r="5035" spans="19:22">
      <c r="S5035" t="str">
        <f>IF(ISNUMBER(SEARCH(ZAKL_DATA!$B$18,FU!$U5035)),U5035,"")</f>
        <v/>
      </c>
      <c r="T5035" t="str">
        <f t="array" ref="T5035">IFERROR(INDEX($S$3:$S$6255,SMALL(IF(ISNUMBER(SEARCH("",$S$3:$S$6255)),ROW($S$1:$S$6253),""),ROW(S5033))),"")</f>
        <v/>
      </c>
      <c r="U5035" t="s">
        <v>8107</v>
      </c>
      <c r="V5035">
        <v>585661</v>
      </c>
    </row>
    <row r="5036" spans="19:22">
      <c r="S5036" t="str">
        <f>IF(ISNUMBER(SEARCH(ZAKL_DATA!$B$18,FU!$U5036)),U5036,"")</f>
        <v/>
      </c>
      <c r="T5036" t="str">
        <f t="array" ref="T5036">IFERROR(INDEX($S$3:$S$6255,SMALL(IF(ISNUMBER(SEARCH("",$S$3:$S$6255)),ROW($S$1:$S$6253),""),ROW(S5034))),"")</f>
        <v/>
      </c>
      <c r="U5036" t="s">
        <v>8108</v>
      </c>
      <c r="V5036">
        <v>585670</v>
      </c>
    </row>
    <row r="5037" spans="19:22">
      <c r="S5037" t="str">
        <f>IF(ISNUMBER(SEARCH(ZAKL_DATA!$B$18,FU!$U5037)),U5037,"")</f>
        <v/>
      </c>
      <c r="T5037" t="str">
        <f t="array" ref="T5037">IFERROR(INDEX($S$3:$S$6255,SMALL(IF(ISNUMBER(SEARCH("",$S$3:$S$6255)),ROW($S$1:$S$6253),""),ROW(S5035))),"")</f>
        <v/>
      </c>
      <c r="U5037" t="s">
        <v>8109</v>
      </c>
      <c r="V5037">
        <v>585726</v>
      </c>
    </row>
    <row r="5038" spans="19:22">
      <c r="S5038" t="str">
        <f>IF(ISNUMBER(SEARCH(ZAKL_DATA!$B$18,FU!$U5038)),U5038,"")</f>
        <v/>
      </c>
      <c r="T5038" t="str">
        <f t="array" ref="T5038">IFERROR(INDEX($S$3:$S$6255,SMALL(IF(ISNUMBER(SEARCH("",$S$3:$S$6255)),ROW($S$1:$S$6253),""),ROW(S5036))),"")</f>
        <v/>
      </c>
      <c r="U5038" t="s">
        <v>8110</v>
      </c>
      <c r="V5038">
        <v>585734</v>
      </c>
    </row>
    <row r="5039" spans="19:22">
      <c r="S5039" t="str">
        <f>IF(ISNUMBER(SEARCH(ZAKL_DATA!$B$18,FU!$U5039)),U5039,"")</f>
        <v/>
      </c>
      <c r="T5039" t="str">
        <f t="array" ref="T5039">IFERROR(INDEX($S$3:$S$6255,SMALL(IF(ISNUMBER(SEARCH("",$S$3:$S$6255)),ROW($S$1:$S$6253),""),ROW(S5037))),"")</f>
        <v/>
      </c>
      <c r="U5039" t="s">
        <v>8111</v>
      </c>
      <c r="V5039">
        <v>585751</v>
      </c>
    </row>
    <row r="5040" spans="19:22">
      <c r="S5040" t="str">
        <f>IF(ISNUMBER(SEARCH(ZAKL_DATA!$B$18,FU!$U5040)),U5040,"")</f>
        <v/>
      </c>
      <c r="T5040" t="str">
        <f t="array" ref="T5040">IFERROR(INDEX($S$3:$S$6255,SMALL(IF(ISNUMBER(SEARCH("",$S$3:$S$6255)),ROW($S$1:$S$6253),""),ROW(S5038))),"")</f>
        <v/>
      </c>
      <c r="U5040" t="s">
        <v>8112</v>
      </c>
      <c r="V5040">
        <v>585769</v>
      </c>
    </row>
    <row r="5041" spans="19:22">
      <c r="S5041" t="str">
        <f>IF(ISNUMBER(SEARCH(ZAKL_DATA!$B$18,FU!$U5041)),U5041,"")</f>
        <v/>
      </c>
      <c r="T5041" t="str">
        <f t="array" ref="T5041">IFERROR(INDEX($S$3:$S$6255,SMALL(IF(ISNUMBER(SEARCH("",$S$3:$S$6255)),ROW($S$1:$S$6253),""),ROW(S5039))),"")</f>
        <v/>
      </c>
      <c r="U5041" t="s">
        <v>8113</v>
      </c>
      <c r="V5041">
        <v>585777</v>
      </c>
    </row>
    <row r="5042" spans="19:22">
      <c r="S5042" t="str">
        <f>IF(ISNUMBER(SEARCH(ZAKL_DATA!$B$18,FU!$U5042)),U5042,"")</f>
        <v/>
      </c>
      <c r="T5042" t="str">
        <f t="array" ref="T5042">IFERROR(INDEX($S$3:$S$6255,SMALL(IF(ISNUMBER(SEARCH("",$S$3:$S$6255)),ROW($S$1:$S$6253),""),ROW(S5040))),"")</f>
        <v/>
      </c>
      <c r="U5042" t="s">
        <v>8113</v>
      </c>
      <c r="V5042">
        <v>585793</v>
      </c>
    </row>
    <row r="5043" spans="19:22">
      <c r="S5043" t="str">
        <f>IF(ISNUMBER(SEARCH(ZAKL_DATA!$B$18,FU!$U5043)),U5043,"")</f>
        <v/>
      </c>
      <c r="T5043" t="str">
        <f t="array" ref="T5043">IFERROR(INDEX($S$3:$S$6255,SMALL(IF(ISNUMBER(SEARCH("",$S$3:$S$6255)),ROW($S$1:$S$6253),""),ROW(S5041))),"")</f>
        <v/>
      </c>
      <c r="U5043" t="s">
        <v>8113</v>
      </c>
      <c r="V5043">
        <v>585807</v>
      </c>
    </row>
    <row r="5044" spans="19:22">
      <c r="S5044" t="str">
        <f>IF(ISNUMBER(SEARCH(ZAKL_DATA!$B$18,FU!$U5044)),U5044,"")</f>
        <v/>
      </c>
      <c r="T5044" t="str">
        <f t="array" ref="T5044">IFERROR(INDEX($S$3:$S$6255,SMALL(IF(ISNUMBER(SEARCH("",$S$3:$S$6255)),ROW($S$1:$S$6253),""),ROW(S5042))),"")</f>
        <v/>
      </c>
      <c r="U5044" t="s">
        <v>8114</v>
      </c>
      <c r="V5044">
        <v>585815</v>
      </c>
    </row>
    <row r="5045" spans="19:22">
      <c r="S5045" t="str">
        <f>IF(ISNUMBER(SEARCH(ZAKL_DATA!$B$18,FU!$U5045)),U5045,"")</f>
        <v/>
      </c>
      <c r="T5045" t="str">
        <f t="array" ref="T5045">IFERROR(INDEX($S$3:$S$6255,SMALL(IF(ISNUMBER(SEARCH("",$S$3:$S$6255)),ROW($S$1:$S$6253),""),ROW(S5043))),"")</f>
        <v/>
      </c>
      <c r="U5045" t="s">
        <v>8115</v>
      </c>
      <c r="V5045">
        <v>585831</v>
      </c>
    </row>
    <row r="5046" spans="19:22">
      <c r="S5046" t="str">
        <f>IF(ISNUMBER(SEARCH(ZAKL_DATA!$B$18,FU!$U5046)),U5046,"")</f>
        <v/>
      </c>
      <c r="T5046" t="str">
        <f t="array" ref="T5046">IFERROR(INDEX($S$3:$S$6255,SMALL(IF(ISNUMBER(SEARCH("",$S$3:$S$6255)),ROW($S$1:$S$6253),""),ROW(S5044))),"")</f>
        <v/>
      </c>
      <c r="U5046" t="s">
        <v>8116</v>
      </c>
      <c r="V5046">
        <v>585858</v>
      </c>
    </row>
    <row r="5047" spans="19:22">
      <c r="S5047" t="str">
        <f>IF(ISNUMBER(SEARCH(ZAKL_DATA!$B$18,FU!$U5047)),U5047,"")</f>
        <v/>
      </c>
      <c r="T5047" t="str">
        <f t="array" ref="T5047">IFERROR(INDEX($S$3:$S$6255,SMALL(IF(ISNUMBER(SEARCH("",$S$3:$S$6255)),ROW($S$1:$S$6253),""),ROW(S5045))),"")</f>
        <v/>
      </c>
      <c r="U5047" t="s">
        <v>8117</v>
      </c>
      <c r="V5047">
        <v>585866</v>
      </c>
    </row>
    <row r="5048" spans="19:22">
      <c r="S5048" t="str">
        <f>IF(ISNUMBER(SEARCH(ZAKL_DATA!$B$18,FU!$U5048)),U5048,"")</f>
        <v/>
      </c>
      <c r="T5048" t="str">
        <f t="array" ref="T5048">IFERROR(INDEX($S$3:$S$6255,SMALL(IF(ISNUMBER(SEARCH("",$S$3:$S$6255)),ROW($S$1:$S$6253),""),ROW(S5046))),"")</f>
        <v/>
      </c>
      <c r="U5048" t="s">
        <v>8118</v>
      </c>
      <c r="V5048">
        <v>585874</v>
      </c>
    </row>
    <row r="5049" spans="19:22">
      <c r="S5049" t="str">
        <f>IF(ISNUMBER(SEARCH(ZAKL_DATA!$B$18,FU!$U5049)),U5049,"")</f>
        <v/>
      </c>
      <c r="T5049" t="str">
        <f t="array" ref="T5049">IFERROR(INDEX($S$3:$S$6255,SMALL(IF(ISNUMBER(SEARCH("",$S$3:$S$6255)),ROW($S$1:$S$6253),""),ROW(S5047))),"")</f>
        <v/>
      </c>
      <c r="U5049" t="s">
        <v>8119</v>
      </c>
      <c r="V5049">
        <v>585882</v>
      </c>
    </row>
    <row r="5050" spans="19:22">
      <c r="S5050" t="str">
        <f>IF(ISNUMBER(SEARCH(ZAKL_DATA!$B$18,FU!$U5050)),U5050,"")</f>
        <v/>
      </c>
      <c r="T5050" t="str">
        <f t="array" ref="T5050">IFERROR(INDEX($S$3:$S$6255,SMALL(IF(ISNUMBER(SEARCH("",$S$3:$S$6255)),ROW($S$1:$S$6253),""),ROW(S5048))),"")</f>
        <v/>
      </c>
      <c r="U5050" t="s">
        <v>8120</v>
      </c>
      <c r="V5050">
        <v>585891</v>
      </c>
    </row>
    <row r="5051" spans="19:22">
      <c r="S5051" t="str">
        <f>IF(ISNUMBER(SEARCH(ZAKL_DATA!$B$18,FU!$U5051)),U5051,"")</f>
        <v/>
      </c>
      <c r="T5051" t="str">
        <f t="array" ref="T5051">IFERROR(INDEX($S$3:$S$6255,SMALL(IF(ISNUMBER(SEARCH("",$S$3:$S$6255)),ROW($S$1:$S$6253),""),ROW(S5049))),"")</f>
        <v/>
      </c>
      <c r="U5051" t="s">
        <v>8121</v>
      </c>
      <c r="V5051">
        <v>585912</v>
      </c>
    </row>
    <row r="5052" spans="19:22">
      <c r="S5052" t="str">
        <f>IF(ISNUMBER(SEARCH(ZAKL_DATA!$B$18,FU!$U5052)),U5052,"")</f>
        <v/>
      </c>
      <c r="T5052" t="str">
        <f t="array" ref="T5052">IFERROR(INDEX($S$3:$S$6255,SMALL(IF(ISNUMBER(SEARCH("",$S$3:$S$6255)),ROW($S$1:$S$6253),""),ROW(S5050))),"")</f>
        <v/>
      </c>
      <c r="U5052" t="s">
        <v>8122</v>
      </c>
      <c r="V5052">
        <v>585921</v>
      </c>
    </row>
    <row r="5053" spans="19:22">
      <c r="S5053" t="str">
        <f>IF(ISNUMBER(SEARCH(ZAKL_DATA!$B$18,FU!$U5053)),U5053,"")</f>
        <v/>
      </c>
      <c r="T5053" t="str">
        <f t="array" ref="T5053">IFERROR(INDEX($S$3:$S$6255,SMALL(IF(ISNUMBER(SEARCH("",$S$3:$S$6255)),ROW($S$1:$S$6253),""),ROW(S5051))),"")</f>
        <v/>
      </c>
      <c r="U5053" t="s">
        <v>8123</v>
      </c>
      <c r="V5053">
        <v>585939</v>
      </c>
    </row>
    <row r="5054" spans="19:22">
      <c r="S5054" t="str">
        <f>IF(ISNUMBER(SEARCH(ZAKL_DATA!$B$18,FU!$U5054)),U5054,"")</f>
        <v/>
      </c>
      <c r="T5054" t="str">
        <f t="array" ref="T5054">IFERROR(INDEX($S$3:$S$6255,SMALL(IF(ISNUMBER(SEARCH("",$S$3:$S$6255)),ROW($S$1:$S$6253),""),ROW(S5052))),"")</f>
        <v/>
      </c>
      <c r="U5054" t="s">
        <v>8124</v>
      </c>
      <c r="V5054">
        <v>585955</v>
      </c>
    </row>
    <row r="5055" spans="19:22">
      <c r="S5055" t="str">
        <f>IF(ISNUMBER(SEARCH(ZAKL_DATA!$B$18,FU!$U5055)),U5055,"")</f>
        <v/>
      </c>
      <c r="T5055" t="str">
        <f t="array" ref="T5055">IFERROR(INDEX($S$3:$S$6255,SMALL(IF(ISNUMBER(SEARCH("",$S$3:$S$6255)),ROW($S$1:$S$6253),""),ROW(S5053))),"")</f>
        <v/>
      </c>
      <c r="U5055" t="s">
        <v>8125</v>
      </c>
      <c r="V5055">
        <v>585963</v>
      </c>
    </row>
    <row r="5056" spans="19:22">
      <c r="S5056" t="str">
        <f>IF(ISNUMBER(SEARCH(ZAKL_DATA!$B$18,FU!$U5056)),U5056,"")</f>
        <v/>
      </c>
      <c r="T5056" t="str">
        <f t="array" ref="T5056">IFERROR(INDEX($S$3:$S$6255,SMALL(IF(ISNUMBER(SEARCH("",$S$3:$S$6255)),ROW($S$1:$S$6253),""),ROW(S5054))),"")</f>
        <v/>
      </c>
      <c r="U5056" t="s">
        <v>8126</v>
      </c>
      <c r="V5056">
        <v>585971</v>
      </c>
    </row>
    <row r="5057" spans="19:22">
      <c r="S5057" t="str">
        <f>IF(ISNUMBER(SEARCH(ZAKL_DATA!$B$18,FU!$U5057)),U5057,"")</f>
        <v/>
      </c>
      <c r="T5057" t="str">
        <f t="array" ref="T5057">IFERROR(INDEX($S$3:$S$6255,SMALL(IF(ISNUMBER(SEARCH("",$S$3:$S$6255)),ROW($S$1:$S$6253),""),ROW(S5055))),"")</f>
        <v/>
      </c>
      <c r="U5057" t="s">
        <v>8127</v>
      </c>
      <c r="V5057">
        <v>585980</v>
      </c>
    </row>
    <row r="5058" spans="19:22">
      <c r="S5058" t="str">
        <f>IF(ISNUMBER(SEARCH(ZAKL_DATA!$B$18,FU!$U5058)),U5058,"")</f>
        <v/>
      </c>
      <c r="T5058" t="str">
        <f t="array" ref="T5058">IFERROR(INDEX($S$3:$S$6255,SMALL(IF(ISNUMBER(SEARCH("",$S$3:$S$6255)),ROW($S$1:$S$6253),""),ROW(S5056))),"")</f>
        <v/>
      </c>
      <c r="U5058" t="s">
        <v>8128</v>
      </c>
      <c r="V5058">
        <v>585998</v>
      </c>
    </row>
    <row r="5059" spans="19:22">
      <c r="S5059" t="str">
        <f>IF(ISNUMBER(SEARCH(ZAKL_DATA!$B$18,FU!$U5059)),U5059,"")</f>
        <v/>
      </c>
      <c r="T5059" t="str">
        <f t="array" ref="T5059">IFERROR(INDEX($S$3:$S$6255,SMALL(IF(ISNUMBER(SEARCH("",$S$3:$S$6255)),ROW($S$1:$S$6253),""),ROW(S5057))),"")</f>
        <v/>
      </c>
      <c r="U5059" t="s">
        <v>8129</v>
      </c>
      <c r="V5059">
        <v>586005</v>
      </c>
    </row>
    <row r="5060" spans="19:22">
      <c r="S5060" t="str">
        <f>IF(ISNUMBER(SEARCH(ZAKL_DATA!$B$18,FU!$U5060)),U5060,"")</f>
        <v/>
      </c>
      <c r="T5060" t="str">
        <f t="array" ref="T5060">IFERROR(INDEX($S$3:$S$6255,SMALL(IF(ISNUMBER(SEARCH("",$S$3:$S$6255)),ROW($S$1:$S$6253),""),ROW(S5058))),"")</f>
        <v/>
      </c>
      <c r="U5060" t="s">
        <v>8130</v>
      </c>
      <c r="V5060">
        <v>586013</v>
      </c>
    </row>
    <row r="5061" spans="19:22">
      <c r="S5061" t="str">
        <f>IF(ISNUMBER(SEARCH(ZAKL_DATA!$B$18,FU!$U5061)),U5061,"")</f>
        <v/>
      </c>
      <c r="T5061" t="str">
        <f t="array" ref="T5061">IFERROR(INDEX($S$3:$S$6255,SMALL(IF(ISNUMBER(SEARCH("",$S$3:$S$6255)),ROW($S$1:$S$6253),""),ROW(S5059))),"")</f>
        <v/>
      </c>
      <c r="U5061" t="s">
        <v>8131</v>
      </c>
      <c r="V5061">
        <v>586021</v>
      </c>
    </row>
    <row r="5062" spans="19:22">
      <c r="S5062" t="str">
        <f>IF(ISNUMBER(SEARCH(ZAKL_DATA!$B$18,FU!$U5062)),U5062,"")</f>
        <v/>
      </c>
      <c r="T5062" t="str">
        <f t="array" ref="T5062">IFERROR(INDEX($S$3:$S$6255,SMALL(IF(ISNUMBER(SEARCH("",$S$3:$S$6255)),ROW($S$1:$S$6253),""),ROW(S5060))),"")</f>
        <v/>
      </c>
      <c r="U5062" t="s">
        <v>8131</v>
      </c>
      <c r="V5062">
        <v>586030</v>
      </c>
    </row>
    <row r="5063" spans="19:22">
      <c r="S5063" t="str">
        <f>IF(ISNUMBER(SEARCH(ZAKL_DATA!$B$18,FU!$U5063)),U5063,"")</f>
        <v/>
      </c>
      <c r="T5063" t="str">
        <f t="array" ref="T5063">IFERROR(INDEX($S$3:$S$6255,SMALL(IF(ISNUMBER(SEARCH("",$S$3:$S$6255)),ROW($S$1:$S$6253),""),ROW(S5061))),"")</f>
        <v/>
      </c>
      <c r="U5063" t="s">
        <v>8132</v>
      </c>
      <c r="V5063">
        <v>586048</v>
      </c>
    </row>
    <row r="5064" spans="19:22">
      <c r="S5064" t="str">
        <f>IF(ISNUMBER(SEARCH(ZAKL_DATA!$B$18,FU!$U5064)),U5064,"")</f>
        <v/>
      </c>
      <c r="T5064" t="str">
        <f t="array" ref="T5064">IFERROR(INDEX($S$3:$S$6255,SMALL(IF(ISNUMBER(SEARCH("",$S$3:$S$6255)),ROW($S$1:$S$6253),""),ROW(S5062))),"")</f>
        <v/>
      </c>
      <c r="U5064" t="s">
        <v>8133</v>
      </c>
      <c r="V5064">
        <v>586056</v>
      </c>
    </row>
    <row r="5065" spans="19:22">
      <c r="S5065" t="str">
        <f>IF(ISNUMBER(SEARCH(ZAKL_DATA!$B$18,FU!$U5065)),U5065,"")</f>
        <v/>
      </c>
      <c r="T5065" t="str">
        <f t="array" ref="T5065">IFERROR(INDEX($S$3:$S$6255,SMALL(IF(ISNUMBER(SEARCH("",$S$3:$S$6255)),ROW($S$1:$S$6253),""),ROW(S5063))),"")</f>
        <v/>
      </c>
      <c r="U5065" t="s">
        <v>8134</v>
      </c>
      <c r="V5065">
        <v>586064</v>
      </c>
    </row>
    <row r="5066" spans="19:22">
      <c r="S5066" t="str">
        <f>IF(ISNUMBER(SEARCH(ZAKL_DATA!$B$18,FU!$U5066)),U5066,"")</f>
        <v/>
      </c>
      <c r="T5066" t="str">
        <f t="array" ref="T5066">IFERROR(INDEX($S$3:$S$6255,SMALL(IF(ISNUMBER(SEARCH("",$S$3:$S$6255)),ROW($S$1:$S$6253),""),ROW(S5064))),"")</f>
        <v/>
      </c>
      <c r="U5066" t="s">
        <v>8135</v>
      </c>
      <c r="V5066">
        <v>586072</v>
      </c>
    </row>
    <row r="5067" spans="19:22">
      <c r="S5067" t="str">
        <f>IF(ISNUMBER(SEARCH(ZAKL_DATA!$B$18,FU!$U5067)),U5067,"")</f>
        <v/>
      </c>
      <c r="T5067" t="str">
        <f t="array" ref="T5067">IFERROR(INDEX($S$3:$S$6255,SMALL(IF(ISNUMBER(SEARCH("",$S$3:$S$6255)),ROW($S$1:$S$6253),""),ROW(S5065))),"")</f>
        <v/>
      </c>
      <c r="U5067" t="s">
        <v>8136</v>
      </c>
      <c r="V5067">
        <v>586081</v>
      </c>
    </row>
    <row r="5068" spans="19:22">
      <c r="S5068" t="str">
        <f>IF(ISNUMBER(SEARCH(ZAKL_DATA!$B$18,FU!$U5068)),U5068,"")</f>
        <v/>
      </c>
      <c r="T5068" t="str">
        <f t="array" ref="T5068">IFERROR(INDEX($S$3:$S$6255,SMALL(IF(ISNUMBER(SEARCH("",$S$3:$S$6255)),ROW($S$1:$S$6253),""),ROW(S5066))),"")</f>
        <v/>
      </c>
      <c r="U5068" t="s">
        <v>8137</v>
      </c>
      <c r="V5068">
        <v>586099</v>
      </c>
    </row>
    <row r="5069" spans="19:22">
      <c r="S5069" t="str">
        <f>IF(ISNUMBER(SEARCH(ZAKL_DATA!$B$18,FU!$U5069)),U5069,"")</f>
        <v/>
      </c>
      <c r="T5069" t="str">
        <f t="array" ref="T5069">IFERROR(INDEX($S$3:$S$6255,SMALL(IF(ISNUMBER(SEARCH("",$S$3:$S$6255)),ROW($S$1:$S$6253),""),ROW(S5067))),"")</f>
        <v/>
      </c>
      <c r="U5069" t="s">
        <v>8138</v>
      </c>
      <c r="V5069">
        <v>586102</v>
      </c>
    </row>
    <row r="5070" spans="19:22">
      <c r="S5070" t="str">
        <f>IF(ISNUMBER(SEARCH(ZAKL_DATA!$B$18,FU!$U5070)),U5070,"")</f>
        <v/>
      </c>
      <c r="T5070" t="str">
        <f t="array" ref="T5070">IFERROR(INDEX($S$3:$S$6255,SMALL(IF(ISNUMBER(SEARCH("",$S$3:$S$6255)),ROW($S$1:$S$6253),""),ROW(S5068))),"")</f>
        <v/>
      </c>
      <c r="U5070" t="s">
        <v>8139</v>
      </c>
      <c r="V5070">
        <v>586111</v>
      </c>
    </row>
    <row r="5071" spans="19:22">
      <c r="S5071" t="str">
        <f>IF(ISNUMBER(SEARCH(ZAKL_DATA!$B$18,FU!$U5071)),U5071,"")</f>
        <v/>
      </c>
      <c r="T5071" t="str">
        <f t="array" ref="T5071">IFERROR(INDEX($S$3:$S$6255,SMALL(IF(ISNUMBER(SEARCH("",$S$3:$S$6255)),ROW($S$1:$S$6253),""),ROW(S5069))),"")</f>
        <v/>
      </c>
      <c r="U5071" t="s">
        <v>8140</v>
      </c>
      <c r="V5071">
        <v>586129</v>
      </c>
    </row>
    <row r="5072" spans="19:22">
      <c r="S5072" t="str">
        <f>IF(ISNUMBER(SEARCH(ZAKL_DATA!$B$18,FU!$U5072)),U5072,"")</f>
        <v/>
      </c>
      <c r="T5072" t="str">
        <f t="array" ref="T5072">IFERROR(INDEX($S$3:$S$6255,SMALL(IF(ISNUMBER(SEARCH("",$S$3:$S$6255)),ROW($S$1:$S$6253),""),ROW(S5070))),"")</f>
        <v/>
      </c>
      <c r="U5072" t="s">
        <v>8141</v>
      </c>
      <c r="V5072">
        <v>586137</v>
      </c>
    </row>
    <row r="5073" spans="19:22">
      <c r="S5073" t="str">
        <f>IF(ISNUMBER(SEARCH(ZAKL_DATA!$B$18,FU!$U5073)),U5073,"")</f>
        <v/>
      </c>
      <c r="T5073" t="str">
        <f t="array" ref="T5073">IFERROR(INDEX($S$3:$S$6255,SMALL(IF(ISNUMBER(SEARCH("",$S$3:$S$6255)),ROW($S$1:$S$6253),""),ROW(S5071))),"")</f>
        <v/>
      </c>
      <c r="U5073" t="s">
        <v>8142</v>
      </c>
      <c r="V5073">
        <v>586145</v>
      </c>
    </row>
    <row r="5074" spans="19:22">
      <c r="S5074" t="str">
        <f>IF(ISNUMBER(SEARCH(ZAKL_DATA!$B$18,FU!$U5074)),U5074,"")</f>
        <v/>
      </c>
      <c r="T5074" t="str">
        <f t="array" ref="T5074">IFERROR(INDEX($S$3:$S$6255,SMALL(IF(ISNUMBER(SEARCH("",$S$3:$S$6255)),ROW($S$1:$S$6253),""),ROW(S5072))),"")</f>
        <v/>
      </c>
      <c r="U5074" t="s">
        <v>8143</v>
      </c>
      <c r="V5074">
        <v>586153</v>
      </c>
    </row>
    <row r="5075" spans="19:22">
      <c r="S5075" t="str">
        <f>IF(ISNUMBER(SEARCH(ZAKL_DATA!$B$18,FU!$U5075)),U5075,"")</f>
        <v/>
      </c>
      <c r="T5075" t="str">
        <f t="array" ref="T5075">IFERROR(INDEX($S$3:$S$6255,SMALL(IF(ISNUMBER(SEARCH("",$S$3:$S$6255)),ROW($S$1:$S$6253),""),ROW(S5073))),"")</f>
        <v/>
      </c>
      <c r="U5075" t="s">
        <v>8144</v>
      </c>
      <c r="V5075">
        <v>586161</v>
      </c>
    </row>
    <row r="5076" spans="19:22">
      <c r="S5076" t="str">
        <f>IF(ISNUMBER(SEARCH(ZAKL_DATA!$B$18,FU!$U5076)),U5076,"")</f>
        <v/>
      </c>
      <c r="T5076" t="str">
        <f t="array" ref="T5076">IFERROR(INDEX($S$3:$S$6255,SMALL(IF(ISNUMBER(SEARCH("",$S$3:$S$6255)),ROW($S$1:$S$6253),""),ROW(S5074))),"")</f>
        <v/>
      </c>
      <c r="U5076" t="s">
        <v>8145</v>
      </c>
      <c r="V5076">
        <v>586170</v>
      </c>
    </row>
    <row r="5077" spans="19:22">
      <c r="S5077" t="str">
        <f>IF(ISNUMBER(SEARCH(ZAKL_DATA!$B$18,FU!$U5077)),U5077,"")</f>
        <v/>
      </c>
      <c r="T5077" t="str">
        <f t="array" ref="T5077">IFERROR(INDEX($S$3:$S$6255,SMALL(IF(ISNUMBER(SEARCH("",$S$3:$S$6255)),ROW($S$1:$S$6253),""),ROW(S5075))),"")</f>
        <v/>
      </c>
      <c r="U5077" t="s">
        <v>8146</v>
      </c>
      <c r="V5077">
        <v>586188</v>
      </c>
    </row>
    <row r="5078" spans="19:22">
      <c r="S5078" t="str">
        <f>IF(ISNUMBER(SEARCH(ZAKL_DATA!$B$18,FU!$U5078)),U5078,"")</f>
        <v/>
      </c>
      <c r="T5078" t="str">
        <f t="array" ref="T5078">IFERROR(INDEX($S$3:$S$6255,SMALL(IF(ISNUMBER(SEARCH("",$S$3:$S$6255)),ROW($S$1:$S$6253),""),ROW(S5076))),"")</f>
        <v/>
      </c>
      <c r="U5078" t="s">
        <v>8146</v>
      </c>
      <c r="V5078">
        <v>586196</v>
      </c>
    </row>
    <row r="5079" spans="19:22">
      <c r="S5079" t="str">
        <f>IF(ISNUMBER(SEARCH(ZAKL_DATA!$B$18,FU!$U5079)),U5079,"")</f>
        <v/>
      </c>
      <c r="T5079" t="str">
        <f t="array" ref="T5079">IFERROR(INDEX($S$3:$S$6255,SMALL(IF(ISNUMBER(SEARCH("",$S$3:$S$6255)),ROW($S$1:$S$6253),""),ROW(S5077))),"")</f>
        <v/>
      </c>
      <c r="U5079" t="s">
        <v>8147</v>
      </c>
      <c r="V5079">
        <v>586200</v>
      </c>
    </row>
    <row r="5080" spans="19:22">
      <c r="S5080" t="str">
        <f>IF(ISNUMBER(SEARCH(ZAKL_DATA!$B$18,FU!$U5080)),U5080,"")</f>
        <v/>
      </c>
      <c r="T5080" t="str">
        <f t="array" ref="T5080">IFERROR(INDEX($S$3:$S$6255,SMALL(IF(ISNUMBER(SEARCH("",$S$3:$S$6255)),ROW($S$1:$S$6253),""),ROW(S5078))),"")</f>
        <v/>
      </c>
      <c r="U5080" t="s">
        <v>8148</v>
      </c>
      <c r="V5080">
        <v>586218</v>
      </c>
    </row>
    <row r="5081" spans="19:22">
      <c r="S5081" t="str">
        <f>IF(ISNUMBER(SEARCH(ZAKL_DATA!$B$18,FU!$U5081)),U5081,"")</f>
        <v/>
      </c>
      <c r="T5081" t="str">
        <f t="array" ref="T5081">IFERROR(INDEX($S$3:$S$6255,SMALL(IF(ISNUMBER(SEARCH("",$S$3:$S$6255)),ROW($S$1:$S$6253),""),ROW(S5079))),"")</f>
        <v/>
      </c>
      <c r="U5081" t="s">
        <v>8149</v>
      </c>
      <c r="V5081">
        <v>586226</v>
      </c>
    </row>
    <row r="5082" spans="19:22">
      <c r="S5082" t="str">
        <f>IF(ISNUMBER(SEARCH(ZAKL_DATA!$B$18,FU!$U5082)),U5082,"")</f>
        <v/>
      </c>
      <c r="T5082" t="str">
        <f t="array" ref="T5082">IFERROR(INDEX($S$3:$S$6255,SMALL(IF(ISNUMBER(SEARCH("",$S$3:$S$6255)),ROW($S$1:$S$6253),""),ROW(S5080))),"")</f>
        <v/>
      </c>
      <c r="U5082" t="s">
        <v>8150</v>
      </c>
      <c r="V5082">
        <v>586234</v>
      </c>
    </row>
    <row r="5083" spans="19:22">
      <c r="S5083" t="str">
        <f>IF(ISNUMBER(SEARCH(ZAKL_DATA!$B$18,FU!$U5083)),U5083,"")</f>
        <v/>
      </c>
      <c r="T5083" t="str">
        <f t="array" ref="T5083">IFERROR(INDEX($S$3:$S$6255,SMALL(IF(ISNUMBER(SEARCH("",$S$3:$S$6255)),ROW($S$1:$S$6253),""),ROW(S5081))),"")</f>
        <v/>
      </c>
      <c r="U5083" t="s">
        <v>8151</v>
      </c>
      <c r="V5083">
        <v>586242</v>
      </c>
    </row>
    <row r="5084" spans="19:22">
      <c r="S5084" t="str">
        <f>IF(ISNUMBER(SEARCH(ZAKL_DATA!$B$18,FU!$U5084)),U5084,"")</f>
        <v/>
      </c>
      <c r="T5084" t="str">
        <f t="array" ref="T5084">IFERROR(INDEX($S$3:$S$6255,SMALL(IF(ISNUMBER(SEARCH("",$S$3:$S$6255)),ROW($S$1:$S$6253),""),ROW(S5082))),"")</f>
        <v/>
      </c>
      <c r="U5084" t="s">
        <v>8152</v>
      </c>
      <c r="V5084">
        <v>586251</v>
      </c>
    </row>
    <row r="5085" spans="19:22">
      <c r="S5085" t="str">
        <f>IF(ISNUMBER(SEARCH(ZAKL_DATA!$B$18,FU!$U5085)),U5085,"")</f>
        <v/>
      </c>
      <c r="T5085" t="str">
        <f t="array" ref="T5085">IFERROR(INDEX($S$3:$S$6255,SMALL(IF(ISNUMBER(SEARCH("",$S$3:$S$6255)),ROW($S$1:$S$6253),""),ROW(S5083))),"")</f>
        <v/>
      </c>
      <c r="U5085" t="s">
        <v>8153</v>
      </c>
      <c r="V5085">
        <v>586269</v>
      </c>
    </row>
    <row r="5086" spans="19:22">
      <c r="S5086" t="str">
        <f>IF(ISNUMBER(SEARCH(ZAKL_DATA!$B$18,FU!$U5086)),U5086,"")</f>
        <v/>
      </c>
      <c r="T5086" t="str">
        <f t="array" ref="T5086">IFERROR(INDEX($S$3:$S$6255,SMALL(IF(ISNUMBER(SEARCH("",$S$3:$S$6255)),ROW($S$1:$S$6253),""),ROW(S5084))),"")</f>
        <v/>
      </c>
      <c r="U5086" t="s">
        <v>8154</v>
      </c>
      <c r="V5086">
        <v>586277</v>
      </c>
    </row>
    <row r="5087" spans="19:22">
      <c r="S5087" t="str">
        <f>IF(ISNUMBER(SEARCH(ZAKL_DATA!$B$18,FU!$U5087)),U5087,"")</f>
        <v/>
      </c>
      <c r="T5087" t="str">
        <f t="array" ref="T5087">IFERROR(INDEX($S$3:$S$6255,SMALL(IF(ISNUMBER(SEARCH("",$S$3:$S$6255)),ROW($S$1:$S$6253),""),ROW(S5085))),"")</f>
        <v/>
      </c>
      <c r="U5087" t="s">
        <v>8155</v>
      </c>
      <c r="V5087">
        <v>586285</v>
      </c>
    </row>
    <row r="5088" spans="19:22">
      <c r="S5088" t="str">
        <f>IF(ISNUMBER(SEARCH(ZAKL_DATA!$B$18,FU!$U5088)),U5088,"")</f>
        <v/>
      </c>
      <c r="T5088" t="str">
        <f t="array" ref="T5088">IFERROR(INDEX($S$3:$S$6255,SMALL(IF(ISNUMBER(SEARCH("",$S$3:$S$6255)),ROW($S$1:$S$6253),""),ROW(S5086))),"")</f>
        <v/>
      </c>
      <c r="U5088" t="s">
        <v>8156</v>
      </c>
      <c r="V5088">
        <v>586293</v>
      </c>
    </row>
    <row r="5089" spans="19:22">
      <c r="S5089" t="str">
        <f>IF(ISNUMBER(SEARCH(ZAKL_DATA!$B$18,FU!$U5089)),U5089,"")</f>
        <v/>
      </c>
      <c r="T5089" t="str">
        <f t="array" ref="T5089">IFERROR(INDEX($S$3:$S$6255,SMALL(IF(ISNUMBER(SEARCH("",$S$3:$S$6255)),ROW($S$1:$S$6253),""),ROW(S5087))),"")</f>
        <v/>
      </c>
      <c r="U5089" t="s">
        <v>8157</v>
      </c>
      <c r="V5089">
        <v>586307</v>
      </c>
    </row>
    <row r="5090" spans="19:22">
      <c r="S5090" t="str">
        <f>IF(ISNUMBER(SEARCH(ZAKL_DATA!$B$18,FU!$U5090)),U5090,"")</f>
        <v/>
      </c>
      <c r="T5090" t="str">
        <f t="array" ref="T5090">IFERROR(INDEX($S$3:$S$6255,SMALL(IF(ISNUMBER(SEARCH("",$S$3:$S$6255)),ROW($S$1:$S$6253),""),ROW(S5088))),"")</f>
        <v/>
      </c>
      <c r="U5090" t="s">
        <v>8158</v>
      </c>
      <c r="V5090">
        <v>586315</v>
      </c>
    </row>
    <row r="5091" spans="19:22">
      <c r="S5091" t="str">
        <f>IF(ISNUMBER(SEARCH(ZAKL_DATA!$B$18,FU!$U5091)),U5091,"")</f>
        <v/>
      </c>
      <c r="T5091" t="str">
        <f t="array" ref="T5091">IFERROR(INDEX($S$3:$S$6255,SMALL(IF(ISNUMBER(SEARCH("",$S$3:$S$6255)),ROW($S$1:$S$6253),""),ROW(S5089))),"")</f>
        <v/>
      </c>
      <c r="U5091" t="s">
        <v>8159</v>
      </c>
      <c r="V5091">
        <v>586323</v>
      </c>
    </row>
    <row r="5092" spans="19:22">
      <c r="S5092" t="str">
        <f>IF(ISNUMBER(SEARCH(ZAKL_DATA!$B$18,FU!$U5092)),U5092,"")</f>
        <v/>
      </c>
      <c r="T5092" t="str">
        <f t="array" ref="T5092">IFERROR(INDEX($S$3:$S$6255,SMALL(IF(ISNUMBER(SEARCH("",$S$3:$S$6255)),ROW($S$1:$S$6253),""),ROW(S5090))),"")</f>
        <v/>
      </c>
      <c r="U5092" t="s">
        <v>8159</v>
      </c>
      <c r="V5092">
        <v>586331</v>
      </c>
    </row>
    <row r="5093" spans="19:22">
      <c r="S5093" t="str">
        <f>IF(ISNUMBER(SEARCH(ZAKL_DATA!$B$18,FU!$U5093)),U5093,"")</f>
        <v/>
      </c>
      <c r="T5093" t="str">
        <f t="array" ref="T5093">IFERROR(INDEX($S$3:$S$6255,SMALL(IF(ISNUMBER(SEARCH("",$S$3:$S$6255)),ROW($S$1:$S$6253),""),ROW(S5091))),"")</f>
        <v/>
      </c>
      <c r="U5093" t="s">
        <v>8160</v>
      </c>
      <c r="V5093">
        <v>586340</v>
      </c>
    </row>
    <row r="5094" spans="19:22">
      <c r="S5094" t="str">
        <f>IF(ISNUMBER(SEARCH(ZAKL_DATA!$B$18,FU!$U5094)),U5094,"")</f>
        <v/>
      </c>
      <c r="T5094" t="str">
        <f t="array" ref="T5094">IFERROR(INDEX($S$3:$S$6255,SMALL(IF(ISNUMBER(SEARCH("",$S$3:$S$6255)),ROW($S$1:$S$6253),""),ROW(S5092))),"")</f>
        <v/>
      </c>
      <c r="U5094" t="s">
        <v>8161</v>
      </c>
      <c r="V5094">
        <v>586358</v>
      </c>
    </row>
    <row r="5095" spans="19:22">
      <c r="S5095" t="str">
        <f>IF(ISNUMBER(SEARCH(ZAKL_DATA!$B$18,FU!$U5095)),U5095,"")</f>
        <v/>
      </c>
      <c r="T5095" t="str">
        <f t="array" ref="T5095">IFERROR(INDEX($S$3:$S$6255,SMALL(IF(ISNUMBER(SEARCH("",$S$3:$S$6255)),ROW($S$1:$S$6253),""),ROW(S5093))),"")</f>
        <v/>
      </c>
      <c r="U5095" t="s">
        <v>8162</v>
      </c>
      <c r="V5095">
        <v>586366</v>
      </c>
    </row>
    <row r="5096" spans="19:22">
      <c r="S5096" t="str">
        <f>IF(ISNUMBER(SEARCH(ZAKL_DATA!$B$18,FU!$U5096)),U5096,"")</f>
        <v/>
      </c>
      <c r="T5096" t="str">
        <f t="array" ref="T5096">IFERROR(INDEX($S$3:$S$6255,SMALL(IF(ISNUMBER(SEARCH("",$S$3:$S$6255)),ROW($S$1:$S$6253),""),ROW(S5094))),"")</f>
        <v/>
      </c>
      <c r="U5096" t="s">
        <v>8163</v>
      </c>
      <c r="V5096">
        <v>586374</v>
      </c>
    </row>
    <row r="5097" spans="19:22">
      <c r="S5097" t="str">
        <f>IF(ISNUMBER(SEARCH(ZAKL_DATA!$B$18,FU!$U5097)),U5097,"")</f>
        <v/>
      </c>
      <c r="T5097" t="str">
        <f t="array" ref="T5097">IFERROR(INDEX($S$3:$S$6255,SMALL(IF(ISNUMBER(SEARCH("",$S$3:$S$6255)),ROW($S$1:$S$6253),""),ROW(S5095))),"")</f>
        <v/>
      </c>
      <c r="U5097" t="s">
        <v>8164</v>
      </c>
      <c r="V5097">
        <v>586382</v>
      </c>
    </row>
    <row r="5098" spans="19:22">
      <c r="S5098" t="str">
        <f>IF(ISNUMBER(SEARCH(ZAKL_DATA!$B$18,FU!$U5098)),U5098,"")</f>
        <v/>
      </c>
      <c r="T5098" t="str">
        <f t="array" ref="T5098">IFERROR(INDEX($S$3:$S$6255,SMALL(IF(ISNUMBER(SEARCH("",$S$3:$S$6255)),ROW($S$1:$S$6253),""),ROW(S5096))),"")</f>
        <v/>
      </c>
      <c r="U5098" t="s">
        <v>8165</v>
      </c>
      <c r="V5098">
        <v>586391</v>
      </c>
    </row>
    <row r="5099" spans="19:22">
      <c r="S5099" t="str">
        <f>IF(ISNUMBER(SEARCH(ZAKL_DATA!$B$18,FU!$U5099)),U5099,"")</f>
        <v/>
      </c>
      <c r="T5099" t="str">
        <f t="array" ref="T5099">IFERROR(INDEX($S$3:$S$6255,SMALL(IF(ISNUMBER(SEARCH("",$S$3:$S$6255)),ROW($S$1:$S$6253),""),ROW(S5097))),"")</f>
        <v/>
      </c>
      <c r="U5099" t="s">
        <v>8166</v>
      </c>
      <c r="V5099">
        <v>586404</v>
      </c>
    </row>
    <row r="5100" spans="19:22">
      <c r="S5100" t="str">
        <f>IF(ISNUMBER(SEARCH(ZAKL_DATA!$B$18,FU!$U5100)),U5100,"")</f>
        <v/>
      </c>
      <c r="T5100" t="str">
        <f t="array" ref="T5100">IFERROR(INDEX($S$3:$S$6255,SMALL(IF(ISNUMBER(SEARCH("",$S$3:$S$6255)),ROW($S$1:$S$6253),""),ROW(S5098))),"")</f>
        <v/>
      </c>
      <c r="U5100" t="s">
        <v>8167</v>
      </c>
      <c r="V5100">
        <v>586412</v>
      </c>
    </row>
    <row r="5101" spans="19:22">
      <c r="S5101" t="str">
        <f>IF(ISNUMBER(SEARCH(ZAKL_DATA!$B$18,FU!$U5101)),U5101,"")</f>
        <v/>
      </c>
      <c r="T5101" t="str">
        <f t="array" ref="T5101">IFERROR(INDEX($S$3:$S$6255,SMALL(IF(ISNUMBER(SEARCH("",$S$3:$S$6255)),ROW($S$1:$S$6253),""),ROW(S5099))),"")</f>
        <v/>
      </c>
      <c r="U5101" t="s">
        <v>8167</v>
      </c>
      <c r="V5101">
        <v>586421</v>
      </c>
    </row>
    <row r="5102" spans="19:22">
      <c r="S5102" t="str">
        <f>IF(ISNUMBER(SEARCH(ZAKL_DATA!$B$18,FU!$U5102)),U5102,"")</f>
        <v/>
      </c>
      <c r="T5102" t="str">
        <f t="array" ref="T5102">IFERROR(INDEX($S$3:$S$6255,SMALL(IF(ISNUMBER(SEARCH("",$S$3:$S$6255)),ROW($S$1:$S$6253),""),ROW(S5100))),"")</f>
        <v/>
      </c>
      <c r="U5102" t="s">
        <v>8168</v>
      </c>
      <c r="V5102">
        <v>586439</v>
      </c>
    </row>
    <row r="5103" spans="19:22">
      <c r="S5103" t="str">
        <f>IF(ISNUMBER(SEARCH(ZAKL_DATA!$B$18,FU!$U5103)),U5103,"")</f>
        <v/>
      </c>
      <c r="T5103" t="str">
        <f t="array" ref="T5103">IFERROR(INDEX($S$3:$S$6255,SMALL(IF(ISNUMBER(SEARCH("",$S$3:$S$6255)),ROW($S$1:$S$6253),""),ROW(S5101))),"")</f>
        <v/>
      </c>
      <c r="U5103" t="s">
        <v>8169</v>
      </c>
      <c r="V5103">
        <v>586447</v>
      </c>
    </row>
    <row r="5104" spans="19:22">
      <c r="S5104" t="str">
        <f>IF(ISNUMBER(SEARCH(ZAKL_DATA!$B$18,FU!$U5104)),U5104,"")</f>
        <v/>
      </c>
      <c r="T5104" t="str">
        <f t="array" ref="T5104">IFERROR(INDEX($S$3:$S$6255,SMALL(IF(ISNUMBER(SEARCH("",$S$3:$S$6255)),ROW($S$1:$S$6253),""),ROW(S5102))),"")</f>
        <v/>
      </c>
      <c r="U5104" t="s">
        <v>8170</v>
      </c>
      <c r="V5104">
        <v>586455</v>
      </c>
    </row>
    <row r="5105" spans="19:22">
      <c r="S5105" t="str">
        <f>IF(ISNUMBER(SEARCH(ZAKL_DATA!$B$18,FU!$U5105)),U5105,"")</f>
        <v/>
      </c>
      <c r="T5105" t="str">
        <f t="array" ref="T5105">IFERROR(INDEX($S$3:$S$6255,SMALL(IF(ISNUMBER(SEARCH("",$S$3:$S$6255)),ROW($S$1:$S$6253),""),ROW(S5103))),"")</f>
        <v/>
      </c>
      <c r="U5105" t="s">
        <v>8171</v>
      </c>
      <c r="V5105">
        <v>586463</v>
      </c>
    </row>
    <row r="5106" spans="19:22">
      <c r="S5106" t="str">
        <f>IF(ISNUMBER(SEARCH(ZAKL_DATA!$B$18,FU!$U5106)),U5106,"")</f>
        <v/>
      </c>
      <c r="T5106" t="str">
        <f t="array" ref="T5106">IFERROR(INDEX($S$3:$S$6255,SMALL(IF(ISNUMBER(SEARCH("",$S$3:$S$6255)),ROW($S$1:$S$6253),""),ROW(S5104))),"")</f>
        <v/>
      </c>
      <c r="U5106" t="s">
        <v>8172</v>
      </c>
      <c r="V5106">
        <v>586471</v>
      </c>
    </row>
    <row r="5107" spans="19:22">
      <c r="S5107" t="str">
        <f>IF(ISNUMBER(SEARCH(ZAKL_DATA!$B$18,FU!$U5107)),U5107,"")</f>
        <v/>
      </c>
      <c r="T5107" t="str">
        <f t="array" ref="T5107">IFERROR(INDEX($S$3:$S$6255,SMALL(IF(ISNUMBER(SEARCH("",$S$3:$S$6255)),ROW($S$1:$S$6253),""),ROW(S5105))),"")</f>
        <v/>
      </c>
      <c r="U5107" t="s">
        <v>8173</v>
      </c>
      <c r="V5107">
        <v>586480</v>
      </c>
    </row>
    <row r="5108" spans="19:22">
      <c r="S5108" t="str">
        <f>IF(ISNUMBER(SEARCH(ZAKL_DATA!$B$18,FU!$U5108)),U5108,"")</f>
        <v/>
      </c>
      <c r="T5108" t="str">
        <f t="array" ref="T5108">IFERROR(INDEX($S$3:$S$6255,SMALL(IF(ISNUMBER(SEARCH("",$S$3:$S$6255)),ROW($S$1:$S$6253),""),ROW(S5106))),"")</f>
        <v/>
      </c>
      <c r="U5108" t="s">
        <v>8174</v>
      </c>
      <c r="V5108">
        <v>586498</v>
      </c>
    </row>
    <row r="5109" spans="19:22">
      <c r="S5109" t="str">
        <f>IF(ISNUMBER(SEARCH(ZAKL_DATA!$B$18,FU!$U5109)),U5109,"")</f>
        <v/>
      </c>
      <c r="T5109" t="str">
        <f t="array" ref="T5109">IFERROR(INDEX($S$3:$S$6255,SMALL(IF(ISNUMBER(SEARCH("",$S$3:$S$6255)),ROW($S$1:$S$6253),""),ROW(S5107))),"")</f>
        <v/>
      </c>
      <c r="U5109" t="s">
        <v>8175</v>
      </c>
      <c r="V5109">
        <v>586501</v>
      </c>
    </row>
    <row r="5110" spans="19:22">
      <c r="S5110" t="str">
        <f>IF(ISNUMBER(SEARCH(ZAKL_DATA!$B$18,FU!$U5110)),U5110,"")</f>
        <v/>
      </c>
      <c r="T5110" t="str">
        <f t="array" ref="T5110">IFERROR(INDEX($S$3:$S$6255,SMALL(IF(ISNUMBER(SEARCH("",$S$3:$S$6255)),ROW($S$1:$S$6253),""),ROW(S5108))),"")</f>
        <v/>
      </c>
      <c r="U5110" t="s">
        <v>8176</v>
      </c>
      <c r="V5110">
        <v>586510</v>
      </c>
    </row>
    <row r="5111" spans="19:22">
      <c r="S5111" t="str">
        <f>IF(ISNUMBER(SEARCH(ZAKL_DATA!$B$18,FU!$U5111)),U5111,"")</f>
        <v/>
      </c>
      <c r="T5111" t="str">
        <f t="array" ref="T5111">IFERROR(INDEX($S$3:$S$6255,SMALL(IF(ISNUMBER(SEARCH("",$S$3:$S$6255)),ROW($S$1:$S$6253),""),ROW(S5109))),"")</f>
        <v/>
      </c>
      <c r="U5111" t="s">
        <v>8177</v>
      </c>
      <c r="V5111">
        <v>586528</v>
      </c>
    </row>
    <row r="5112" spans="19:22">
      <c r="S5112" t="str">
        <f>IF(ISNUMBER(SEARCH(ZAKL_DATA!$B$18,FU!$U5112)),U5112,"")</f>
        <v/>
      </c>
      <c r="T5112" t="str">
        <f t="array" ref="T5112">IFERROR(INDEX($S$3:$S$6255,SMALL(IF(ISNUMBER(SEARCH("",$S$3:$S$6255)),ROW($S$1:$S$6253),""),ROW(S5110))),"")</f>
        <v/>
      </c>
      <c r="U5112" t="s">
        <v>8178</v>
      </c>
      <c r="V5112">
        <v>586536</v>
      </c>
    </row>
    <row r="5113" spans="19:22">
      <c r="S5113" t="str">
        <f>IF(ISNUMBER(SEARCH(ZAKL_DATA!$B$18,FU!$U5113)),U5113,"")</f>
        <v/>
      </c>
      <c r="T5113" t="str">
        <f t="array" ref="T5113">IFERROR(INDEX($S$3:$S$6255,SMALL(IF(ISNUMBER(SEARCH("",$S$3:$S$6255)),ROW($S$1:$S$6253),""),ROW(S5111))),"")</f>
        <v/>
      </c>
      <c r="U5113" t="s">
        <v>8179</v>
      </c>
      <c r="V5113">
        <v>586544</v>
      </c>
    </row>
    <row r="5114" spans="19:22">
      <c r="S5114" t="str">
        <f>IF(ISNUMBER(SEARCH(ZAKL_DATA!$B$18,FU!$U5114)),U5114,"")</f>
        <v/>
      </c>
      <c r="T5114" t="str">
        <f t="array" ref="T5114">IFERROR(INDEX($S$3:$S$6255,SMALL(IF(ISNUMBER(SEARCH("",$S$3:$S$6255)),ROW($S$1:$S$6253),""),ROW(S5112))),"")</f>
        <v/>
      </c>
      <c r="U5114" t="s">
        <v>8180</v>
      </c>
      <c r="V5114">
        <v>586552</v>
      </c>
    </row>
    <row r="5115" spans="19:22">
      <c r="S5115" t="str">
        <f>IF(ISNUMBER(SEARCH(ZAKL_DATA!$B$18,FU!$U5115)),U5115,"")</f>
        <v/>
      </c>
      <c r="T5115" t="str">
        <f t="array" ref="T5115">IFERROR(INDEX($S$3:$S$6255,SMALL(IF(ISNUMBER(SEARCH("",$S$3:$S$6255)),ROW($S$1:$S$6253),""),ROW(S5113))),"")</f>
        <v/>
      </c>
      <c r="U5115" t="s">
        <v>8181</v>
      </c>
      <c r="V5115">
        <v>586561</v>
      </c>
    </row>
    <row r="5116" spans="19:22">
      <c r="S5116" t="str">
        <f>IF(ISNUMBER(SEARCH(ZAKL_DATA!$B$18,FU!$U5116)),U5116,"")</f>
        <v/>
      </c>
      <c r="T5116" t="str">
        <f t="array" ref="T5116">IFERROR(INDEX($S$3:$S$6255,SMALL(IF(ISNUMBER(SEARCH("",$S$3:$S$6255)),ROW($S$1:$S$6253),""),ROW(S5114))),"")</f>
        <v/>
      </c>
      <c r="U5116" t="s">
        <v>8182</v>
      </c>
      <c r="V5116">
        <v>586579</v>
      </c>
    </row>
    <row r="5117" spans="19:22">
      <c r="S5117" t="str">
        <f>IF(ISNUMBER(SEARCH(ZAKL_DATA!$B$18,FU!$U5117)),U5117,"")</f>
        <v/>
      </c>
      <c r="T5117" t="str">
        <f t="array" ref="T5117">IFERROR(INDEX($S$3:$S$6255,SMALL(IF(ISNUMBER(SEARCH("",$S$3:$S$6255)),ROW($S$1:$S$6253),""),ROW(S5115))),"")</f>
        <v/>
      </c>
      <c r="U5117" t="s">
        <v>8183</v>
      </c>
      <c r="V5117">
        <v>586587</v>
      </c>
    </row>
    <row r="5118" spans="19:22">
      <c r="S5118" t="str">
        <f>IF(ISNUMBER(SEARCH(ZAKL_DATA!$B$18,FU!$U5118)),U5118,"")</f>
        <v/>
      </c>
      <c r="T5118" t="str">
        <f t="array" ref="T5118">IFERROR(INDEX($S$3:$S$6255,SMALL(IF(ISNUMBER(SEARCH("",$S$3:$S$6255)),ROW($S$1:$S$6253),""),ROW(S5116))),"")</f>
        <v/>
      </c>
      <c r="U5118" t="s">
        <v>8183</v>
      </c>
      <c r="V5118">
        <v>586595</v>
      </c>
    </row>
    <row r="5119" spans="19:22">
      <c r="S5119" t="str">
        <f>IF(ISNUMBER(SEARCH(ZAKL_DATA!$B$18,FU!$U5119)),U5119,"")</f>
        <v/>
      </c>
      <c r="T5119" t="str">
        <f t="array" ref="T5119">IFERROR(INDEX($S$3:$S$6255,SMALL(IF(ISNUMBER(SEARCH("",$S$3:$S$6255)),ROW($S$1:$S$6253),""),ROW(S5117))),"")</f>
        <v/>
      </c>
      <c r="U5119" t="s">
        <v>8184</v>
      </c>
      <c r="V5119">
        <v>586609</v>
      </c>
    </row>
    <row r="5120" spans="19:22">
      <c r="S5120" t="str">
        <f>IF(ISNUMBER(SEARCH(ZAKL_DATA!$B$18,FU!$U5120)),U5120,"")</f>
        <v/>
      </c>
      <c r="T5120" t="str">
        <f t="array" ref="T5120">IFERROR(INDEX($S$3:$S$6255,SMALL(IF(ISNUMBER(SEARCH("",$S$3:$S$6255)),ROW($S$1:$S$6253),""),ROW(S5118))),"")</f>
        <v/>
      </c>
      <c r="U5120" t="s">
        <v>8185</v>
      </c>
      <c r="V5120">
        <v>586617</v>
      </c>
    </row>
    <row r="5121" spans="19:22">
      <c r="S5121" t="str">
        <f>IF(ISNUMBER(SEARCH(ZAKL_DATA!$B$18,FU!$U5121)),U5121,"")</f>
        <v/>
      </c>
      <c r="T5121" t="str">
        <f t="array" ref="T5121">IFERROR(INDEX($S$3:$S$6255,SMALL(IF(ISNUMBER(SEARCH("",$S$3:$S$6255)),ROW($S$1:$S$6253),""),ROW(S5119))),"")</f>
        <v/>
      </c>
      <c r="U5121" t="s">
        <v>8186</v>
      </c>
      <c r="V5121">
        <v>586625</v>
      </c>
    </row>
    <row r="5122" spans="19:22">
      <c r="S5122" t="str">
        <f>IF(ISNUMBER(SEARCH(ZAKL_DATA!$B$18,FU!$U5122)),U5122,"")</f>
        <v/>
      </c>
      <c r="T5122" t="str">
        <f t="array" ref="T5122">IFERROR(INDEX($S$3:$S$6255,SMALL(IF(ISNUMBER(SEARCH("",$S$3:$S$6255)),ROW($S$1:$S$6253),""),ROW(S5120))),"")</f>
        <v/>
      </c>
      <c r="U5122" t="s">
        <v>8186</v>
      </c>
      <c r="V5122">
        <v>586633</v>
      </c>
    </row>
    <row r="5123" spans="19:22">
      <c r="S5123" t="str">
        <f>IF(ISNUMBER(SEARCH(ZAKL_DATA!$B$18,FU!$U5123)),U5123,"")</f>
        <v/>
      </c>
      <c r="T5123" t="str">
        <f t="array" ref="T5123">IFERROR(INDEX($S$3:$S$6255,SMALL(IF(ISNUMBER(SEARCH("",$S$3:$S$6255)),ROW($S$1:$S$6253),""),ROW(S5121))),"")</f>
        <v/>
      </c>
      <c r="U5123" t="s">
        <v>8187</v>
      </c>
      <c r="V5123">
        <v>586641</v>
      </c>
    </row>
    <row r="5124" spans="19:22">
      <c r="S5124" t="str">
        <f>IF(ISNUMBER(SEARCH(ZAKL_DATA!$B$18,FU!$U5124)),U5124,"")</f>
        <v/>
      </c>
      <c r="T5124" t="str">
        <f t="array" ref="T5124">IFERROR(INDEX($S$3:$S$6255,SMALL(IF(ISNUMBER(SEARCH("",$S$3:$S$6255)),ROW($S$1:$S$6253),""),ROW(S5122))),"")</f>
        <v/>
      </c>
      <c r="U5124" t="s">
        <v>8188</v>
      </c>
      <c r="V5124">
        <v>586650</v>
      </c>
    </row>
    <row r="5125" spans="19:22">
      <c r="S5125" t="str">
        <f>IF(ISNUMBER(SEARCH(ZAKL_DATA!$B$18,FU!$U5125)),U5125,"")</f>
        <v/>
      </c>
      <c r="T5125" t="str">
        <f t="array" ref="T5125">IFERROR(INDEX($S$3:$S$6255,SMALL(IF(ISNUMBER(SEARCH("",$S$3:$S$6255)),ROW($S$1:$S$6253),""),ROW(S5123))),"")</f>
        <v/>
      </c>
      <c r="U5125" t="s">
        <v>8189</v>
      </c>
      <c r="V5125">
        <v>586668</v>
      </c>
    </row>
    <row r="5126" spans="19:22">
      <c r="S5126" t="str">
        <f>IF(ISNUMBER(SEARCH(ZAKL_DATA!$B$18,FU!$U5126)),U5126,"")</f>
        <v/>
      </c>
      <c r="T5126" t="str">
        <f t="array" ref="T5126">IFERROR(INDEX($S$3:$S$6255,SMALL(IF(ISNUMBER(SEARCH("",$S$3:$S$6255)),ROW($S$1:$S$6253),""),ROW(S5124))),"")</f>
        <v/>
      </c>
      <c r="U5126" t="s">
        <v>8190</v>
      </c>
      <c r="V5126">
        <v>586676</v>
      </c>
    </row>
    <row r="5127" spans="19:22">
      <c r="S5127" t="str">
        <f>IF(ISNUMBER(SEARCH(ZAKL_DATA!$B$18,FU!$U5127)),U5127,"")</f>
        <v/>
      </c>
      <c r="T5127" t="str">
        <f t="array" ref="T5127">IFERROR(INDEX($S$3:$S$6255,SMALL(IF(ISNUMBER(SEARCH("",$S$3:$S$6255)),ROW($S$1:$S$6253),""),ROW(S5125))),"")</f>
        <v/>
      </c>
      <c r="U5127" t="s">
        <v>8191</v>
      </c>
      <c r="V5127">
        <v>586684</v>
      </c>
    </row>
    <row r="5128" spans="19:22">
      <c r="S5128" t="str">
        <f>IF(ISNUMBER(SEARCH(ZAKL_DATA!$B$18,FU!$U5128)),U5128,"")</f>
        <v/>
      </c>
      <c r="T5128" t="str">
        <f t="array" ref="T5128">IFERROR(INDEX($S$3:$S$6255,SMALL(IF(ISNUMBER(SEARCH("",$S$3:$S$6255)),ROW($S$1:$S$6253),""),ROW(S5126))),"")</f>
        <v/>
      </c>
      <c r="U5128" t="s">
        <v>8192</v>
      </c>
      <c r="V5128">
        <v>586692</v>
      </c>
    </row>
    <row r="5129" spans="19:22">
      <c r="S5129" t="str">
        <f>IF(ISNUMBER(SEARCH(ZAKL_DATA!$B$18,FU!$U5129)),U5129,"")</f>
        <v/>
      </c>
      <c r="T5129" t="str">
        <f t="array" ref="T5129">IFERROR(INDEX($S$3:$S$6255,SMALL(IF(ISNUMBER(SEARCH("",$S$3:$S$6255)),ROW($S$1:$S$6253),""),ROW(S5127))),"")</f>
        <v/>
      </c>
      <c r="U5129" t="s">
        <v>8192</v>
      </c>
      <c r="V5129">
        <v>586706</v>
      </c>
    </row>
    <row r="5130" spans="19:22">
      <c r="S5130" t="str">
        <f>IF(ISNUMBER(SEARCH(ZAKL_DATA!$B$18,FU!$U5130)),U5130,"")</f>
        <v/>
      </c>
      <c r="T5130" t="str">
        <f t="array" ref="T5130">IFERROR(INDEX($S$3:$S$6255,SMALL(IF(ISNUMBER(SEARCH("",$S$3:$S$6255)),ROW($S$1:$S$6253),""),ROW(S5128))),"")</f>
        <v/>
      </c>
      <c r="U5130" t="s">
        <v>8193</v>
      </c>
      <c r="V5130">
        <v>586714</v>
      </c>
    </row>
    <row r="5131" spans="19:22">
      <c r="S5131" t="str">
        <f>IF(ISNUMBER(SEARCH(ZAKL_DATA!$B$18,FU!$U5131)),U5131,"")</f>
        <v/>
      </c>
      <c r="T5131" t="str">
        <f t="array" ref="T5131">IFERROR(INDEX($S$3:$S$6255,SMALL(IF(ISNUMBER(SEARCH("",$S$3:$S$6255)),ROW($S$1:$S$6253),""),ROW(S5129))),"")</f>
        <v/>
      </c>
      <c r="U5131" t="s">
        <v>8194</v>
      </c>
      <c r="V5131">
        <v>586722</v>
      </c>
    </row>
    <row r="5132" spans="19:22">
      <c r="S5132" t="str">
        <f>IF(ISNUMBER(SEARCH(ZAKL_DATA!$B$18,FU!$U5132)),U5132,"")</f>
        <v/>
      </c>
      <c r="T5132" t="str">
        <f t="array" ref="T5132">IFERROR(INDEX($S$3:$S$6255,SMALL(IF(ISNUMBER(SEARCH("",$S$3:$S$6255)),ROW($S$1:$S$6253),""),ROW(S5130))),"")</f>
        <v/>
      </c>
      <c r="U5132" t="s">
        <v>8195</v>
      </c>
      <c r="V5132">
        <v>586731</v>
      </c>
    </row>
    <row r="5133" spans="19:22">
      <c r="S5133" t="str">
        <f>IF(ISNUMBER(SEARCH(ZAKL_DATA!$B$18,FU!$U5133)),U5133,"")</f>
        <v/>
      </c>
      <c r="T5133" t="str">
        <f t="array" ref="T5133">IFERROR(INDEX($S$3:$S$6255,SMALL(IF(ISNUMBER(SEARCH("",$S$3:$S$6255)),ROW($S$1:$S$6253),""),ROW(S5131))),"")</f>
        <v/>
      </c>
      <c r="U5133" t="s">
        <v>8195</v>
      </c>
      <c r="V5133">
        <v>586749</v>
      </c>
    </row>
    <row r="5134" spans="19:22">
      <c r="S5134" t="str">
        <f>IF(ISNUMBER(SEARCH(ZAKL_DATA!$B$18,FU!$U5134)),U5134,"")</f>
        <v/>
      </c>
      <c r="T5134" t="str">
        <f t="array" ref="T5134">IFERROR(INDEX($S$3:$S$6255,SMALL(IF(ISNUMBER(SEARCH("",$S$3:$S$6255)),ROW($S$1:$S$6253),""),ROW(S5132))),"")</f>
        <v/>
      </c>
      <c r="U5134" t="s">
        <v>8196</v>
      </c>
      <c r="V5134">
        <v>586757</v>
      </c>
    </row>
    <row r="5135" spans="19:22">
      <c r="S5135" t="str">
        <f>IF(ISNUMBER(SEARCH(ZAKL_DATA!$B$18,FU!$U5135)),U5135,"")</f>
        <v/>
      </c>
      <c r="T5135" t="str">
        <f t="array" ref="T5135">IFERROR(INDEX($S$3:$S$6255,SMALL(IF(ISNUMBER(SEARCH("",$S$3:$S$6255)),ROW($S$1:$S$6253),""),ROW(S5133))),"")</f>
        <v/>
      </c>
      <c r="U5135" t="s">
        <v>8197</v>
      </c>
      <c r="V5135">
        <v>586765</v>
      </c>
    </row>
    <row r="5136" spans="19:22">
      <c r="S5136" t="str">
        <f>IF(ISNUMBER(SEARCH(ZAKL_DATA!$B$18,FU!$U5136)),U5136,"")</f>
        <v/>
      </c>
      <c r="T5136" t="str">
        <f t="array" ref="T5136">IFERROR(INDEX($S$3:$S$6255,SMALL(IF(ISNUMBER(SEARCH("",$S$3:$S$6255)),ROW($S$1:$S$6253),""),ROW(S5134))),"")</f>
        <v/>
      </c>
      <c r="U5136" t="s">
        <v>8198</v>
      </c>
      <c r="V5136">
        <v>586773</v>
      </c>
    </row>
    <row r="5137" spans="19:22">
      <c r="S5137" t="str">
        <f>IF(ISNUMBER(SEARCH(ZAKL_DATA!$B$18,FU!$U5137)),U5137,"")</f>
        <v/>
      </c>
      <c r="T5137" t="str">
        <f t="array" ref="T5137">IFERROR(INDEX($S$3:$S$6255,SMALL(IF(ISNUMBER(SEARCH("",$S$3:$S$6255)),ROW($S$1:$S$6253),""),ROW(S5135))),"")</f>
        <v/>
      </c>
      <c r="U5137" t="s">
        <v>8198</v>
      </c>
      <c r="V5137">
        <v>586781</v>
      </c>
    </row>
    <row r="5138" spans="19:22">
      <c r="S5138" t="str">
        <f>IF(ISNUMBER(SEARCH(ZAKL_DATA!$B$18,FU!$U5138)),U5138,"")</f>
        <v/>
      </c>
      <c r="T5138" t="str">
        <f t="array" ref="T5138">IFERROR(INDEX($S$3:$S$6255,SMALL(IF(ISNUMBER(SEARCH("",$S$3:$S$6255)),ROW($S$1:$S$6253),""),ROW(S5136))),"")</f>
        <v/>
      </c>
      <c r="U5138" t="s">
        <v>8199</v>
      </c>
      <c r="V5138">
        <v>586790</v>
      </c>
    </row>
    <row r="5139" spans="19:22">
      <c r="S5139" t="str">
        <f>IF(ISNUMBER(SEARCH(ZAKL_DATA!$B$18,FU!$U5139)),U5139,"")</f>
        <v/>
      </c>
      <c r="T5139" t="str">
        <f t="array" ref="T5139">IFERROR(INDEX($S$3:$S$6255,SMALL(IF(ISNUMBER(SEARCH("",$S$3:$S$6255)),ROW($S$1:$S$6253),""),ROW(S5137))),"")</f>
        <v/>
      </c>
      <c r="U5139" t="s">
        <v>8199</v>
      </c>
      <c r="V5139">
        <v>586803</v>
      </c>
    </row>
    <row r="5140" spans="19:22">
      <c r="S5140" t="str">
        <f>IF(ISNUMBER(SEARCH(ZAKL_DATA!$B$18,FU!$U5140)),U5140,"")</f>
        <v/>
      </c>
      <c r="T5140" t="str">
        <f t="array" ref="T5140">IFERROR(INDEX($S$3:$S$6255,SMALL(IF(ISNUMBER(SEARCH("",$S$3:$S$6255)),ROW($S$1:$S$6253),""),ROW(S5138))),"")</f>
        <v/>
      </c>
      <c r="U5140" t="s">
        <v>8200</v>
      </c>
      <c r="V5140">
        <v>586811</v>
      </c>
    </row>
    <row r="5141" spans="19:22">
      <c r="S5141" t="str">
        <f>IF(ISNUMBER(SEARCH(ZAKL_DATA!$B$18,FU!$U5141)),U5141,"")</f>
        <v/>
      </c>
      <c r="T5141" t="str">
        <f t="array" ref="T5141">IFERROR(INDEX($S$3:$S$6255,SMALL(IF(ISNUMBER(SEARCH("",$S$3:$S$6255)),ROW($S$1:$S$6253),""),ROW(S5139))),"")</f>
        <v/>
      </c>
      <c r="U5141" t="s">
        <v>8201</v>
      </c>
      <c r="V5141">
        <v>586820</v>
      </c>
    </row>
    <row r="5142" spans="19:22">
      <c r="S5142" t="str">
        <f>IF(ISNUMBER(SEARCH(ZAKL_DATA!$B$18,FU!$U5142)),U5142,"")</f>
        <v/>
      </c>
      <c r="T5142" t="str">
        <f t="array" ref="T5142">IFERROR(INDEX($S$3:$S$6255,SMALL(IF(ISNUMBER(SEARCH("",$S$3:$S$6255)),ROW($S$1:$S$6253),""),ROW(S5140))),"")</f>
        <v/>
      </c>
      <c r="U5142" t="s">
        <v>8202</v>
      </c>
      <c r="V5142">
        <v>586838</v>
      </c>
    </row>
    <row r="5143" spans="19:22">
      <c r="S5143" t="str">
        <f>IF(ISNUMBER(SEARCH(ZAKL_DATA!$B$18,FU!$U5143)),U5143,"")</f>
        <v/>
      </c>
      <c r="T5143" t="str">
        <f t="array" ref="T5143">IFERROR(INDEX($S$3:$S$6255,SMALL(IF(ISNUMBER(SEARCH("",$S$3:$S$6255)),ROW($S$1:$S$6253),""),ROW(S5141))),"")</f>
        <v/>
      </c>
      <c r="U5143" t="s">
        <v>8203</v>
      </c>
      <c r="V5143">
        <v>586846</v>
      </c>
    </row>
    <row r="5144" spans="19:22">
      <c r="S5144" t="str">
        <f>IF(ISNUMBER(SEARCH(ZAKL_DATA!$B$18,FU!$U5144)),U5144,"")</f>
        <v/>
      </c>
      <c r="T5144" t="str">
        <f t="array" ref="T5144">IFERROR(INDEX($S$3:$S$6255,SMALL(IF(ISNUMBER(SEARCH("",$S$3:$S$6255)),ROW($S$1:$S$6253),""),ROW(S5142))),"")</f>
        <v/>
      </c>
      <c r="U5144" t="s">
        <v>8204</v>
      </c>
      <c r="V5144">
        <v>586854</v>
      </c>
    </row>
    <row r="5145" spans="19:22">
      <c r="S5145" t="str">
        <f>IF(ISNUMBER(SEARCH(ZAKL_DATA!$B$18,FU!$U5145)),U5145,"")</f>
        <v/>
      </c>
      <c r="T5145" t="str">
        <f t="array" ref="T5145">IFERROR(INDEX($S$3:$S$6255,SMALL(IF(ISNUMBER(SEARCH("",$S$3:$S$6255)),ROW($S$1:$S$6253),""),ROW(S5143))),"")</f>
        <v/>
      </c>
      <c r="U5145" t="s">
        <v>8205</v>
      </c>
      <c r="V5145">
        <v>586862</v>
      </c>
    </row>
    <row r="5146" spans="19:22">
      <c r="S5146" t="str">
        <f>IF(ISNUMBER(SEARCH(ZAKL_DATA!$B$18,FU!$U5146)),U5146,"")</f>
        <v/>
      </c>
      <c r="T5146" t="str">
        <f t="array" ref="T5146">IFERROR(INDEX($S$3:$S$6255,SMALL(IF(ISNUMBER(SEARCH("",$S$3:$S$6255)),ROW($S$1:$S$6253),""),ROW(S5144))),"")</f>
        <v/>
      </c>
      <c r="U5146" t="s">
        <v>8206</v>
      </c>
      <c r="V5146">
        <v>586871</v>
      </c>
    </row>
    <row r="5147" spans="19:22">
      <c r="S5147" t="str">
        <f>IF(ISNUMBER(SEARCH(ZAKL_DATA!$B$18,FU!$U5147)),U5147,"")</f>
        <v/>
      </c>
      <c r="T5147" t="str">
        <f t="array" ref="T5147">IFERROR(INDEX($S$3:$S$6255,SMALL(IF(ISNUMBER(SEARCH("",$S$3:$S$6255)),ROW($S$1:$S$6253),""),ROW(S5145))),"")</f>
        <v/>
      </c>
      <c r="U5147" t="s">
        <v>8207</v>
      </c>
      <c r="V5147">
        <v>586889</v>
      </c>
    </row>
    <row r="5148" spans="19:22">
      <c r="S5148" t="str">
        <f>IF(ISNUMBER(SEARCH(ZAKL_DATA!$B$18,FU!$U5148)),U5148,"")</f>
        <v/>
      </c>
      <c r="T5148" t="str">
        <f t="array" ref="T5148">IFERROR(INDEX($S$3:$S$6255,SMALL(IF(ISNUMBER(SEARCH("",$S$3:$S$6255)),ROW($S$1:$S$6253),""),ROW(S5146))),"")</f>
        <v/>
      </c>
      <c r="U5148" t="s">
        <v>8208</v>
      </c>
      <c r="V5148">
        <v>586897</v>
      </c>
    </row>
    <row r="5149" spans="19:22">
      <c r="S5149" t="str">
        <f>IF(ISNUMBER(SEARCH(ZAKL_DATA!$B$18,FU!$U5149)),U5149,"")</f>
        <v/>
      </c>
      <c r="T5149" t="str">
        <f t="array" ref="T5149">IFERROR(INDEX($S$3:$S$6255,SMALL(IF(ISNUMBER(SEARCH("",$S$3:$S$6255)),ROW($S$1:$S$6253),""),ROW(S5147))),"")</f>
        <v/>
      </c>
      <c r="U5149" t="s">
        <v>8208</v>
      </c>
      <c r="V5149">
        <v>586901</v>
      </c>
    </row>
    <row r="5150" spans="19:22">
      <c r="S5150" t="str">
        <f>IF(ISNUMBER(SEARCH(ZAKL_DATA!$B$18,FU!$U5150)),U5150,"")</f>
        <v/>
      </c>
      <c r="T5150" t="str">
        <f t="array" ref="T5150">IFERROR(INDEX($S$3:$S$6255,SMALL(IF(ISNUMBER(SEARCH("",$S$3:$S$6255)),ROW($S$1:$S$6253),""),ROW(S5148))),"")</f>
        <v/>
      </c>
      <c r="U5150" t="s">
        <v>8209</v>
      </c>
      <c r="V5150">
        <v>586919</v>
      </c>
    </row>
    <row r="5151" spans="19:22">
      <c r="S5151" t="str">
        <f>IF(ISNUMBER(SEARCH(ZAKL_DATA!$B$18,FU!$U5151)),U5151,"")</f>
        <v/>
      </c>
      <c r="T5151" t="str">
        <f t="array" ref="T5151">IFERROR(INDEX($S$3:$S$6255,SMALL(IF(ISNUMBER(SEARCH("",$S$3:$S$6255)),ROW($S$1:$S$6253),""),ROW(S5149))),"")</f>
        <v/>
      </c>
      <c r="U5151" t="s">
        <v>8210</v>
      </c>
      <c r="V5151">
        <v>586927</v>
      </c>
    </row>
    <row r="5152" spans="19:22">
      <c r="S5152" t="str">
        <f>IF(ISNUMBER(SEARCH(ZAKL_DATA!$B$18,FU!$U5152)),U5152,"")</f>
        <v/>
      </c>
      <c r="T5152" t="str">
        <f t="array" ref="T5152">IFERROR(INDEX($S$3:$S$6255,SMALL(IF(ISNUMBER(SEARCH("",$S$3:$S$6255)),ROW($S$1:$S$6253),""),ROW(S5150))),"")</f>
        <v/>
      </c>
      <c r="U5152" t="s">
        <v>8211</v>
      </c>
      <c r="V5152">
        <v>586943</v>
      </c>
    </row>
    <row r="5153" spans="19:22">
      <c r="S5153" t="str">
        <f>IF(ISNUMBER(SEARCH(ZAKL_DATA!$B$18,FU!$U5153)),U5153,"")</f>
        <v/>
      </c>
      <c r="T5153" t="str">
        <f t="array" ref="T5153">IFERROR(INDEX($S$3:$S$6255,SMALL(IF(ISNUMBER(SEARCH("",$S$3:$S$6255)),ROW($S$1:$S$6253),""),ROW(S5151))),"")</f>
        <v/>
      </c>
      <c r="U5153" t="s">
        <v>8211</v>
      </c>
      <c r="V5153">
        <v>586951</v>
      </c>
    </row>
    <row r="5154" spans="19:22">
      <c r="S5154" t="str">
        <f>IF(ISNUMBER(SEARCH(ZAKL_DATA!$B$18,FU!$U5154)),U5154,"")</f>
        <v/>
      </c>
      <c r="T5154" t="str">
        <f t="array" ref="T5154">IFERROR(INDEX($S$3:$S$6255,SMALL(IF(ISNUMBER(SEARCH("",$S$3:$S$6255)),ROW($S$1:$S$6253),""),ROW(S5152))),"")</f>
        <v/>
      </c>
      <c r="U5154" t="s">
        <v>8212</v>
      </c>
      <c r="V5154">
        <v>586960</v>
      </c>
    </row>
    <row r="5155" spans="19:22">
      <c r="S5155" t="str">
        <f>IF(ISNUMBER(SEARCH(ZAKL_DATA!$B$18,FU!$U5155)),U5155,"")</f>
        <v/>
      </c>
      <c r="T5155" t="str">
        <f t="array" ref="T5155">IFERROR(INDEX($S$3:$S$6255,SMALL(IF(ISNUMBER(SEARCH("",$S$3:$S$6255)),ROW($S$1:$S$6253),""),ROW(S5153))),"")</f>
        <v/>
      </c>
      <c r="U5155" t="s">
        <v>8213</v>
      </c>
      <c r="V5155">
        <v>586978</v>
      </c>
    </row>
    <row r="5156" spans="19:22">
      <c r="S5156" t="str">
        <f>IF(ISNUMBER(SEARCH(ZAKL_DATA!$B$18,FU!$U5156)),U5156,"")</f>
        <v/>
      </c>
      <c r="T5156" t="str">
        <f t="array" ref="T5156">IFERROR(INDEX($S$3:$S$6255,SMALL(IF(ISNUMBER(SEARCH("",$S$3:$S$6255)),ROW($S$1:$S$6253),""),ROW(S5154))),"")</f>
        <v/>
      </c>
      <c r="U5156" t="s">
        <v>8214</v>
      </c>
      <c r="V5156">
        <v>586986</v>
      </c>
    </row>
    <row r="5157" spans="19:22">
      <c r="S5157" t="str">
        <f>IF(ISNUMBER(SEARCH(ZAKL_DATA!$B$18,FU!$U5157)),U5157,"")</f>
        <v/>
      </c>
      <c r="T5157" t="str">
        <f t="array" ref="T5157">IFERROR(INDEX($S$3:$S$6255,SMALL(IF(ISNUMBER(SEARCH("",$S$3:$S$6255)),ROW($S$1:$S$6253),""),ROW(S5155))),"")</f>
        <v/>
      </c>
      <c r="U5157" t="s">
        <v>8215</v>
      </c>
      <c r="V5157">
        <v>586994</v>
      </c>
    </row>
    <row r="5158" spans="19:22">
      <c r="S5158" t="str">
        <f>IF(ISNUMBER(SEARCH(ZAKL_DATA!$B$18,FU!$U5158)),U5158,"")</f>
        <v/>
      </c>
      <c r="T5158" t="str">
        <f t="array" ref="T5158">IFERROR(INDEX($S$3:$S$6255,SMALL(IF(ISNUMBER(SEARCH("",$S$3:$S$6255)),ROW($S$1:$S$6253),""),ROW(S5156))),"")</f>
        <v/>
      </c>
      <c r="U5158" t="s">
        <v>8216</v>
      </c>
      <c r="V5158">
        <v>587001</v>
      </c>
    </row>
    <row r="5159" spans="19:22">
      <c r="S5159" t="str">
        <f>IF(ISNUMBER(SEARCH(ZAKL_DATA!$B$18,FU!$U5159)),U5159,"")</f>
        <v/>
      </c>
      <c r="T5159" t="str">
        <f t="array" ref="T5159">IFERROR(INDEX($S$3:$S$6255,SMALL(IF(ISNUMBER(SEARCH("",$S$3:$S$6255)),ROW($S$1:$S$6253),""),ROW(S5157))),"")</f>
        <v/>
      </c>
      <c r="U5159" t="s">
        <v>8216</v>
      </c>
      <c r="V5159">
        <v>587010</v>
      </c>
    </row>
    <row r="5160" spans="19:22">
      <c r="S5160" t="str">
        <f>IF(ISNUMBER(SEARCH(ZAKL_DATA!$B$18,FU!$U5160)),U5160,"")</f>
        <v/>
      </c>
      <c r="T5160" t="str">
        <f t="array" ref="T5160">IFERROR(INDEX($S$3:$S$6255,SMALL(IF(ISNUMBER(SEARCH("",$S$3:$S$6255)),ROW($S$1:$S$6253),""),ROW(S5158))),"")</f>
        <v/>
      </c>
      <c r="U5160" t="s">
        <v>8217</v>
      </c>
      <c r="V5160">
        <v>587028</v>
      </c>
    </row>
    <row r="5161" spans="19:22">
      <c r="S5161" t="str">
        <f>IF(ISNUMBER(SEARCH(ZAKL_DATA!$B$18,FU!$U5161)),U5161,"")</f>
        <v/>
      </c>
      <c r="T5161" t="str">
        <f t="array" ref="T5161">IFERROR(INDEX($S$3:$S$6255,SMALL(IF(ISNUMBER(SEARCH("",$S$3:$S$6255)),ROW($S$1:$S$6253),""),ROW(S5159))),"")</f>
        <v/>
      </c>
      <c r="U5161" t="s">
        <v>8218</v>
      </c>
      <c r="V5161">
        <v>587036</v>
      </c>
    </row>
    <row r="5162" spans="19:22">
      <c r="S5162" t="str">
        <f>IF(ISNUMBER(SEARCH(ZAKL_DATA!$B$18,FU!$U5162)),U5162,"")</f>
        <v/>
      </c>
      <c r="T5162" t="str">
        <f t="array" ref="T5162">IFERROR(INDEX($S$3:$S$6255,SMALL(IF(ISNUMBER(SEARCH("",$S$3:$S$6255)),ROW($S$1:$S$6253),""),ROW(S5160))),"")</f>
        <v/>
      </c>
      <c r="U5162" t="s">
        <v>8219</v>
      </c>
      <c r="V5162">
        <v>587044</v>
      </c>
    </row>
    <row r="5163" spans="19:22">
      <c r="S5163" t="str">
        <f>IF(ISNUMBER(SEARCH(ZAKL_DATA!$B$18,FU!$U5163)),U5163,"")</f>
        <v/>
      </c>
      <c r="T5163" t="str">
        <f t="array" ref="T5163">IFERROR(INDEX($S$3:$S$6255,SMALL(IF(ISNUMBER(SEARCH("",$S$3:$S$6255)),ROW($S$1:$S$6253),""),ROW(S5161))),"")</f>
        <v/>
      </c>
      <c r="U5163" t="s">
        <v>8219</v>
      </c>
      <c r="V5163">
        <v>587052</v>
      </c>
    </row>
    <row r="5164" spans="19:22">
      <c r="S5164" t="str">
        <f>IF(ISNUMBER(SEARCH(ZAKL_DATA!$B$18,FU!$U5164)),U5164,"")</f>
        <v/>
      </c>
      <c r="T5164" t="str">
        <f t="array" ref="T5164">IFERROR(INDEX($S$3:$S$6255,SMALL(IF(ISNUMBER(SEARCH("",$S$3:$S$6255)),ROW($S$1:$S$6253),""),ROW(S5162))),"")</f>
        <v/>
      </c>
      <c r="U5164" t="s">
        <v>8220</v>
      </c>
      <c r="V5164">
        <v>587061</v>
      </c>
    </row>
    <row r="5165" spans="19:22">
      <c r="S5165" t="str">
        <f>IF(ISNUMBER(SEARCH(ZAKL_DATA!$B$18,FU!$U5165)),U5165,"")</f>
        <v/>
      </c>
      <c r="T5165" t="str">
        <f t="array" ref="T5165">IFERROR(INDEX($S$3:$S$6255,SMALL(IF(ISNUMBER(SEARCH("",$S$3:$S$6255)),ROW($S$1:$S$6253),""),ROW(S5163))),"")</f>
        <v/>
      </c>
      <c r="U5165" t="s">
        <v>8221</v>
      </c>
      <c r="V5165">
        <v>587079</v>
      </c>
    </row>
    <row r="5166" spans="19:22">
      <c r="S5166" t="str">
        <f>IF(ISNUMBER(SEARCH(ZAKL_DATA!$B$18,FU!$U5166)),U5166,"")</f>
        <v/>
      </c>
      <c r="T5166" t="str">
        <f t="array" ref="T5166">IFERROR(INDEX($S$3:$S$6255,SMALL(IF(ISNUMBER(SEARCH("",$S$3:$S$6255)),ROW($S$1:$S$6253),""),ROW(S5164))),"")</f>
        <v/>
      </c>
      <c r="U5166" t="s">
        <v>8222</v>
      </c>
      <c r="V5166">
        <v>587087</v>
      </c>
    </row>
    <row r="5167" spans="19:22">
      <c r="S5167" t="str">
        <f>IF(ISNUMBER(SEARCH(ZAKL_DATA!$B$18,FU!$U5167)),U5167,"")</f>
        <v/>
      </c>
      <c r="T5167" t="str">
        <f t="array" ref="T5167">IFERROR(INDEX($S$3:$S$6255,SMALL(IF(ISNUMBER(SEARCH("",$S$3:$S$6255)),ROW($S$1:$S$6253),""),ROW(S5165))),"")</f>
        <v/>
      </c>
      <c r="U5167" t="s">
        <v>8223</v>
      </c>
      <c r="V5167">
        <v>587095</v>
      </c>
    </row>
    <row r="5168" spans="19:22">
      <c r="S5168" t="str">
        <f>IF(ISNUMBER(SEARCH(ZAKL_DATA!$B$18,FU!$U5168)),U5168,"")</f>
        <v/>
      </c>
      <c r="T5168" t="str">
        <f t="array" ref="T5168">IFERROR(INDEX($S$3:$S$6255,SMALL(IF(ISNUMBER(SEARCH("",$S$3:$S$6255)),ROW($S$1:$S$6253),""),ROW(S5166))),"")</f>
        <v/>
      </c>
      <c r="U5168" t="s">
        <v>8224</v>
      </c>
      <c r="V5168">
        <v>587109</v>
      </c>
    </row>
    <row r="5169" spans="19:22">
      <c r="S5169" t="str">
        <f>IF(ISNUMBER(SEARCH(ZAKL_DATA!$B$18,FU!$U5169)),U5169,"")</f>
        <v/>
      </c>
      <c r="T5169" t="str">
        <f t="array" ref="T5169">IFERROR(INDEX($S$3:$S$6255,SMALL(IF(ISNUMBER(SEARCH("",$S$3:$S$6255)),ROW($S$1:$S$6253),""),ROW(S5167))),"")</f>
        <v/>
      </c>
      <c r="U5169" t="s">
        <v>8225</v>
      </c>
      <c r="V5169">
        <v>587117</v>
      </c>
    </row>
    <row r="5170" spans="19:22">
      <c r="S5170" t="str">
        <f>IF(ISNUMBER(SEARCH(ZAKL_DATA!$B$18,FU!$U5170)),U5170,"")</f>
        <v/>
      </c>
      <c r="T5170" t="str">
        <f t="array" ref="T5170">IFERROR(INDEX($S$3:$S$6255,SMALL(IF(ISNUMBER(SEARCH("",$S$3:$S$6255)),ROW($S$1:$S$6253),""),ROW(S5168))),"")</f>
        <v/>
      </c>
      <c r="U5170" t="s">
        <v>8226</v>
      </c>
      <c r="V5170">
        <v>587125</v>
      </c>
    </row>
    <row r="5171" spans="19:22">
      <c r="S5171" t="str">
        <f>IF(ISNUMBER(SEARCH(ZAKL_DATA!$B$18,FU!$U5171)),U5171,"")</f>
        <v/>
      </c>
      <c r="T5171" t="str">
        <f t="array" ref="T5171">IFERROR(INDEX($S$3:$S$6255,SMALL(IF(ISNUMBER(SEARCH("",$S$3:$S$6255)),ROW($S$1:$S$6253),""),ROW(S5169))),"")</f>
        <v/>
      </c>
      <c r="U5171" t="s">
        <v>8227</v>
      </c>
      <c r="V5171">
        <v>587141</v>
      </c>
    </row>
    <row r="5172" spans="19:22">
      <c r="S5172" t="str">
        <f>IF(ISNUMBER(SEARCH(ZAKL_DATA!$B$18,FU!$U5172)),U5172,"")</f>
        <v/>
      </c>
      <c r="T5172" t="str">
        <f t="array" ref="T5172">IFERROR(INDEX($S$3:$S$6255,SMALL(IF(ISNUMBER(SEARCH("",$S$3:$S$6255)),ROW($S$1:$S$6253),""),ROW(S5170))),"")</f>
        <v/>
      </c>
      <c r="U5172" t="s">
        <v>8228</v>
      </c>
      <c r="V5172">
        <v>587150</v>
      </c>
    </row>
    <row r="5173" spans="19:22">
      <c r="S5173" t="str">
        <f>IF(ISNUMBER(SEARCH(ZAKL_DATA!$B$18,FU!$U5173)),U5173,"")</f>
        <v/>
      </c>
      <c r="T5173" t="str">
        <f t="array" ref="T5173">IFERROR(INDEX($S$3:$S$6255,SMALL(IF(ISNUMBER(SEARCH("",$S$3:$S$6255)),ROW($S$1:$S$6253),""),ROW(S5171))),"")</f>
        <v/>
      </c>
      <c r="U5173" t="s">
        <v>8228</v>
      </c>
      <c r="V5173">
        <v>587168</v>
      </c>
    </row>
    <row r="5174" spans="19:22">
      <c r="S5174" t="str">
        <f>IF(ISNUMBER(SEARCH(ZAKL_DATA!$B$18,FU!$U5174)),U5174,"")</f>
        <v/>
      </c>
      <c r="T5174" t="str">
        <f t="array" ref="T5174">IFERROR(INDEX($S$3:$S$6255,SMALL(IF(ISNUMBER(SEARCH("",$S$3:$S$6255)),ROW($S$1:$S$6253),""),ROW(S5172))),"")</f>
        <v/>
      </c>
      <c r="U5174" t="s">
        <v>8229</v>
      </c>
      <c r="V5174">
        <v>587176</v>
      </c>
    </row>
    <row r="5175" spans="19:22">
      <c r="S5175" t="str">
        <f>IF(ISNUMBER(SEARCH(ZAKL_DATA!$B$18,FU!$U5175)),U5175,"")</f>
        <v/>
      </c>
      <c r="T5175" t="str">
        <f t="array" ref="T5175">IFERROR(INDEX($S$3:$S$6255,SMALL(IF(ISNUMBER(SEARCH("",$S$3:$S$6255)),ROW($S$1:$S$6253),""),ROW(S5173))),"")</f>
        <v/>
      </c>
      <c r="U5175" t="s">
        <v>8230</v>
      </c>
      <c r="V5175">
        <v>587184</v>
      </c>
    </row>
    <row r="5176" spans="19:22">
      <c r="S5176" t="str">
        <f>IF(ISNUMBER(SEARCH(ZAKL_DATA!$B$18,FU!$U5176)),U5176,"")</f>
        <v/>
      </c>
      <c r="T5176" t="str">
        <f t="array" ref="T5176">IFERROR(INDEX($S$3:$S$6255,SMALL(IF(ISNUMBER(SEARCH("",$S$3:$S$6255)),ROW($S$1:$S$6253),""),ROW(S5174))),"")</f>
        <v/>
      </c>
      <c r="U5176" t="s">
        <v>8231</v>
      </c>
      <c r="V5176">
        <v>587192</v>
      </c>
    </row>
    <row r="5177" spans="19:22">
      <c r="S5177" t="str">
        <f>IF(ISNUMBER(SEARCH(ZAKL_DATA!$B$18,FU!$U5177)),U5177,"")</f>
        <v/>
      </c>
      <c r="T5177" t="str">
        <f t="array" ref="T5177">IFERROR(INDEX($S$3:$S$6255,SMALL(IF(ISNUMBER(SEARCH("",$S$3:$S$6255)),ROW($S$1:$S$6253),""),ROW(S5175))),"")</f>
        <v/>
      </c>
      <c r="U5177" t="s">
        <v>8231</v>
      </c>
      <c r="V5177">
        <v>587206</v>
      </c>
    </row>
    <row r="5178" spans="19:22">
      <c r="S5178" t="str">
        <f>IF(ISNUMBER(SEARCH(ZAKL_DATA!$B$18,FU!$U5178)),U5178,"")</f>
        <v/>
      </c>
      <c r="T5178" t="str">
        <f t="array" ref="T5178">IFERROR(INDEX($S$3:$S$6255,SMALL(IF(ISNUMBER(SEARCH("",$S$3:$S$6255)),ROW($S$1:$S$6253),""),ROW(S5176))),"")</f>
        <v/>
      </c>
      <c r="U5178" t="s">
        <v>8232</v>
      </c>
      <c r="V5178">
        <v>587214</v>
      </c>
    </row>
    <row r="5179" spans="19:22">
      <c r="S5179" t="str">
        <f>IF(ISNUMBER(SEARCH(ZAKL_DATA!$B$18,FU!$U5179)),U5179,"")</f>
        <v/>
      </c>
      <c r="T5179" t="str">
        <f t="array" ref="T5179">IFERROR(INDEX($S$3:$S$6255,SMALL(IF(ISNUMBER(SEARCH("",$S$3:$S$6255)),ROW($S$1:$S$6253),""),ROW(S5177))),"")</f>
        <v/>
      </c>
      <c r="U5179" t="s">
        <v>8233</v>
      </c>
      <c r="V5179">
        <v>587222</v>
      </c>
    </row>
    <row r="5180" spans="19:22">
      <c r="S5180" t="str">
        <f>IF(ISNUMBER(SEARCH(ZAKL_DATA!$B$18,FU!$U5180)),U5180,"")</f>
        <v/>
      </c>
      <c r="T5180" t="str">
        <f t="array" ref="T5180">IFERROR(INDEX($S$3:$S$6255,SMALL(IF(ISNUMBER(SEARCH("",$S$3:$S$6255)),ROW($S$1:$S$6253),""),ROW(S5178))),"")</f>
        <v/>
      </c>
      <c r="U5180" t="s">
        <v>8234</v>
      </c>
      <c r="V5180">
        <v>587231</v>
      </c>
    </row>
    <row r="5181" spans="19:22">
      <c r="S5181" t="str">
        <f>IF(ISNUMBER(SEARCH(ZAKL_DATA!$B$18,FU!$U5181)),U5181,"")</f>
        <v/>
      </c>
      <c r="T5181" t="str">
        <f t="array" ref="T5181">IFERROR(INDEX($S$3:$S$6255,SMALL(IF(ISNUMBER(SEARCH("",$S$3:$S$6255)),ROW($S$1:$S$6253),""),ROW(S5179))),"")</f>
        <v/>
      </c>
      <c r="U5181" t="s">
        <v>8234</v>
      </c>
      <c r="V5181">
        <v>587249</v>
      </c>
    </row>
    <row r="5182" spans="19:22">
      <c r="S5182" t="str">
        <f>IF(ISNUMBER(SEARCH(ZAKL_DATA!$B$18,FU!$U5182)),U5182,"")</f>
        <v/>
      </c>
      <c r="T5182" t="str">
        <f t="array" ref="T5182">IFERROR(INDEX($S$3:$S$6255,SMALL(IF(ISNUMBER(SEARCH("",$S$3:$S$6255)),ROW($S$1:$S$6253),""),ROW(S5180))),"")</f>
        <v/>
      </c>
      <c r="U5182" t="s">
        <v>8235</v>
      </c>
      <c r="V5182">
        <v>587257</v>
      </c>
    </row>
    <row r="5183" spans="19:22">
      <c r="S5183" t="str">
        <f>IF(ISNUMBER(SEARCH(ZAKL_DATA!$B$18,FU!$U5183)),U5183,"")</f>
        <v/>
      </c>
      <c r="T5183" t="str">
        <f t="array" ref="T5183">IFERROR(INDEX($S$3:$S$6255,SMALL(IF(ISNUMBER(SEARCH("",$S$3:$S$6255)),ROW($S$1:$S$6253),""),ROW(S5181))),"")</f>
        <v/>
      </c>
      <c r="U5183" t="s">
        <v>8236</v>
      </c>
      <c r="V5183">
        <v>587265</v>
      </c>
    </row>
    <row r="5184" spans="19:22">
      <c r="S5184" t="str">
        <f>IF(ISNUMBER(SEARCH(ZAKL_DATA!$B$18,FU!$U5184)),U5184,"")</f>
        <v/>
      </c>
      <c r="T5184" t="str">
        <f t="array" ref="T5184">IFERROR(INDEX($S$3:$S$6255,SMALL(IF(ISNUMBER(SEARCH("",$S$3:$S$6255)),ROW($S$1:$S$6253),""),ROW(S5182))),"")</f>
        <v/>
      </c>
      <c r="U5184" t="s">
        <v>8236</v>
      </c>
      <c r="V5184">
        <v>587273</v>
      </c>
    </row>
    <row r="5185" spans="19:22">
      <c r="S5185" t="str">
        <f>IF(ISNUMBER(SEARCH(ZAKL_DATA!$B$18,FU!$U5185)),U5185,"")</f>
        <v/>
      </c>
      <c r="T5185" t="str">
        <f t="array" ref="T5185">IFERROR(INDEX($S$3:$S$6255,SMALL(IF(ISNUMBER(SEARCH("",$S$3:$S$6255)),ROW($S$1:$S$6253),""),ROW(S5183))),"")</f>
        <v/>
      </c>
      <c r="U5185" t="s">
        <v>8237</v>
      </c>
      <c r="V5185">
        <v>587281</v>
      </c>
    </row>
    <row r="5186" spans="19:22">
      <c r="S5186" t="str">
        <f>IF(ISNUMBER(SEARCH(ZAKL_DATA!$B$18,FU!$U5186)),U5186,"")</f>
        <v/>
      </c>
      <c r="T5186" t="str">
        <f t="array" ref="T5186">IFERROR(INDEX($S$3:$S$6255,SMALL(IF(ISNUMBER(SEARCH("",$S$3:$S$6255)),ROW($S$1:$S$6253),""),ROW(S5184))),"")</f>
        <v/>
      </c>
      <c r="U5186" t="s">
        <v>8238</v>
      </c>
      <c r="V5186">
        <v>587290</v>
      </c>
    </row>
    <row r="5187" spans="19:22">
      <c r="S5187" t="str">
        <f>IF(ISNUMBER(SEARCH(ZAKL_DATA!$B$18,FU!$U5187)),U5187,"")</f>
        <v/>
      </c>
      <c r="T5187" t="str">
        <f t="array" ref="T5187">IFERROR(INDEX($S$3:$S$6255,SMALL(IF(ISNUMBER(SEARCH("",$S$3:$S$6255)),ROW($S$1:$S$6253),""),ROW(S5185))),"")</f>
        <v/>
      </c>
      <c r="U5187" t="s">
        <v>8239</v>
      </c>
      <c r="V5187">
        <v>587303</v>
      </c>
    </row>
    <row r="5188" spans="19:22">
      <c r="S5188" t="str">
        <f>IF(ISNUMBER(SEARCH(ZAKL_DATA!$B$18,FU!$U5188)),U5188,"")</f>
        <v/>
      </c>
      <c r="T5188" t="str">
        <f t="array" ref="T5188">IFERROR(INDEX($S$3:$S$6255,SMALL(IF(ISNUMBER(SEARCH("",$S$3:$S$6255)),ROW($S$1:$S$6253),""),ROW(S5186))),"")</f>
        <v/>
      </c>
      <c r="U5188" t="s">
        <v>8240</v>
      </c>
      <c r="V5188">
        <v>587320</v>
      </c>
    </row>
    <row r="5189" spans="19:22">
      <c r="S5189" t="str">
        <f>IF(ISNUMBER(SEARCH(ZAKL_DATA!$B$18,FU!$U5189)),U5189,"")</f>
        <v/>
      </c>
      <c r="T5189" t="str">
        <f t="array" ref="T5189">IFERROR(INDEX($S$3:$S$6255,SMALL(IF(ISNUMBER(SEARCH("",$S$3:$S$6255)),ROW($S$1:$S$6253),""),ROW(S5187))),"")</f>
        <v/>
      </c>
      <c r="U5189" t="s">
        <v>8241</v>
      </c>
      <c r="V5189">
        <v>587338</v>
      </c>
    </row>
    <row r="5190" spans="19:22">
      <c r="S5190" t="str">
        <f>IF(ISNUMBER(SEARCH(ZAKL_DATA!$B$18,FU!$U5190)),U5190,"")</f>
        <v/>
      </c>
      <c r="T5190" t="str">
        <f t="array" ref="T5190">IFERROR(INDEX($S$3:$S$6255,SMALL(IF(ISNUMBER(SEARCH("",$S$3:$S$6255)),ROW($S$1:$S$6253),""),ROW(S5188))),"")</f>
        <v/>
      </c>
      <c r="U5190" t="s">
        <v>8242</v>
      </c>
      <c r="V5190">
        <v>587346</v>
      </c>
    </row>
    <row r="5191" spans="19:22">
      <c r="S5191" t="str">
        <f>IF(ISNUMBER(SEARCH(ZAKL_DATA!$B$18,FU!$U5191)),U5191,"")</f>
        <v/>
      </c>
      <c r="T5191" t="str">
        <f t="array" ref="T5191">IFERROR(INDEX($S$3:$S$6255,SMALL(IF(ISNUMBER(SEARCH("",$S$3:$S$6255)),ROW($S$1:$S$6253),""),ROW(S5189))),"")</f>
        <v/>
      </c>
      <c r="U5191" t="s">
        <v>8243</v>
      </c>
      <c r="V5191">
        <v>587354</v>
      </c>
    </row>
    <row r="5192" spans="19:22">
      <c r="S5192" t="str">
        <f>IF(ISNUMBER(SEARCH(ZAKL_DATA!$B$18,FU!$U5192)),U5192,"")</f>
        <v/>
      </c>
      <c r="T5192" t="str">
        <f t="array" ref="T5192">IFERROR(INDEX($S$3:$S$6255,SMALL(IF(ISNUMBER(SEARCH("",$S$3:$S$6255)),ROW($S$1:$S$6253),""),ROW(S5190))),"")</f>
        <v/>
      </c>
      <c r="U5192" t="s">
        <v>8244</v>
      </c>
      <c r="V5192">
        <v>587362</v>
      </c>
    </row>
    <row r="5193" spans="19:22">
      <c r="S5193" t="str">
        <f>IF(ISNUMBER(SEARCH(ZAKL_DATA!$B$18,FU!$U5193)),U5193,"")</f>
        <v/>
      </c>
      <c r="T5193" t="str">
        <f t="array" ref="T5193">IFERROR(INDEX($S$3:$S$6255,SMALL(IF(ISNUMBER(SEARCH("",$S$3:$S$6255)),ROW($S$1:$S$6253),""),ROW(S5191))),"")</f>
        <v/>
      </c>
      <c r="U5193" t="s">
        <v>8245</v>
      </c>
      <c r="V5193">
        <v>587371</v>
      </c>
    </row>
    <row r="5194" spans="19:22">
      <c r="S5194" t="str">
        <f>IF(ISNUMBER(SEARCH(ZAKL_DATA!$B$18,FU!$U5194)),U5194,"")</f>
        <v/>
      </c>
      <c r="T5194" t="str">
        <f t="array" ref="T5194">IFERROR(INDEX($S$3:$S$6255,SMALL(IF(ISNUMBER(SEARCH("",$S$3:$S$6255)),ROW($S$1:$S$6253),""),ROW(S5192))),"")</f>
        <v/>
      </c>
      <c r="U5194" t="s">
        <v>8246</v>
      </c>
      <c r="V5194">
        <v>587389</v>
      </c>
    </row>
    <row r="5195" spans="19:22">
      <c r="S5195" t="str">
        <f>IF(ISNUMBER(SEARCH(ZAKL_DATA!$B$18,FU!$U5195)),U5195,"")</f>
        <v/>
      </c>
      <c r="T5195" t="str">
        <f t="array" ref="T5195">IFERROR(INDEX($S$3:$S$6255,SMALL(IF(ISNUMBER(SEARCH("",$S$3:$S$6255)),ROW($S$1:$S$6253),""),ROW(S5193))),"")</f>
        <v/>
      </c>
      <c r="U5195" t="s">
        <v>8247</v>
      </c>
      <c r="V5195">
        <v>587397</v>
      </c>
    </row>
    <row r="5196" spans="19:22">
      <c r="S5196" t="str">
        <f>IF(ISNUMBER(SEARCH(ZAKL_DATA!$B$18,FU!$U5196)),U5196,"")</f>
        <v/>
      </c>
      <c r="T5196" t="str">
        <f t="array" ref="T5196">IFERROR(INDEX($S$3:$S$6255,SMALL(IF(ISNUMBER(SEARCH("",$S$3:$S$6255)),ROW($S$1:$S$6253),""),ROW(S5194))),"")</f>
        <v/>
      </c>
      <c r="U5196" t="s">
        <v>8248</v>
      </c>
      <c r="V5196">
        <v>587401</v>
      </c>
    </row>
    <row r="5197" spans="19:22">
      <c r="S5197" t="str">
        <f>IF(ISNUMBER(SEARCH(ZAKL_DATA!$B$18,FU!$U5197)),U5197,"")</f>
        <v/>
      </c>
      <c r="T5197" t="str">
        <f t="array" ref="T5197">IFERROR(INDEX($S$3:$S$6255,SMALL(IF(ISNUMBER(SEARCH("",$S$3:$S$6255)),ROW($S$1:$S$6253),""),ROW(S5195))),"")</f>
        <v/>
      </c>
      <c r="U5197" t="s">
        <v>8248</v>
      </c>
      <c r="V5197">
        <v>587419</v>
      </c>
    </row>
    <row r="5198" spans="19:22">
      <c r="S5198" t="str">
        <f>IF(ISNUMBER(SEARCH(ZAKL_DATA!$B$18,FU!$U5198)),U5198,"")</f>
        <v/>
      </c>
      <c r="T5198" t="str">
        <f t="array" ref="T5198">IFERROR(INDEX($S$3:$S$6255,SMALL(IF(ISNUMBER(SEARCH("",$S$3:$S$6255)),ROW($S$1:$S$6253),""),ROW(S5196))),"")</f>
        <v/>
      </c>
      <c r="U5198" t="s">
        <v>8249</v>
      </c>
      <c r="V5198">
        <v>587427</v>
      </c>
    </row>
    <row r="5199" spans="19:22">
      <c r="S5199" t="str">
        <f>IF(ISNUMBER(SEARCH(ZAKL_DATA!$B$18,FU!$U5199)),U5199,"")</f>
        <v/>
      </c>
      <c r="T5199" t="str">
        <f t="array" ref="T5199">IFERROR(INDEX($S$3:$S$6255,SMALL(IF(ISNUMBER(SEARCH("",$S$3:$S$6255)),ROW($S$1:$S$6253),""),ROW(S5197))),"")</f>
        <v/>
      </c>
      <c r="U5199" t="s">
        <v>8250</v>
      </c>
      <c r="V5199">
        <v>587435</v>
      </c>
    </row>
    <row r="5200" spans="19:22">
      <c r="S5200" t="str">
        <f>IF(ISNUMBER(SEARCH(ZAKL_DATA!$B$18,FU!$U5200)),U5200,"")</f>
        <v/>
      </c>
      <c r="T5200" t="str">
        <f t="array" ref="T5200">IFERROR(INDEX($S$3:$S$6255,SMALL(IF(ISNUMBER(SEARCH("",$S$3:$S$6255)),ROW($S$1:$S$6253),""),ROW(S5198))),"")</f>
        <v/>
      </c>
      <c r="U5200" t="s">
        <v>8251</v>
      </c>
      <c r="V5200">
        <v>587443</v>
      </c>
    </row>
    <row r="5201" spans="19:22">
      <c r="S5201" t="str">
        <f>IF(ISNUMBER(SEARCH(ZAKL_DATA!$B$18,FU!$U5201)),U5201,"")</f>
        <v/>
      </c>
      <c r="T5201" t="str">
        <f t="array" ref="T5201">IFERROR(INDEX($S$3:$S$6255,SMALL(IF(ISNUMBER(SEARCH("",$S$3:$S$6255)),ROW($S$1:$S$6253),""),ROW(S5199))),"")</f>
        <v/>
      </c>
      <c r="U5201" t="s">
        <v>8252</v>
      </c>
      <c r="V5201">
        <v>587451</v>
      </c>
    </row>
    <row r="5202" spans="19:22">
      <c r="S5202" t="str">
        <f>IF(ISNUMBER(SEARCH(ZAKL_DATA!$B$18,FU!$U5202)),U5202,"")</f>
        <v/>
      </c>
      <c r="T5202" t="str">
        <f t="array" ref="T5202">IFERROR(INDEX($S$3:$S$6255,SMALL(IF(ISNUMBER(SEARCH("",$S$3:$S$6255)),ROW($S$1:$S$6253),""),ROW(S5200))),"")</f>
        <v/>
      </c>
      <c r="U5202" t="s">
        <v>8253</v>
      </c>
      <c r="V5202">
        <v>587460</v>
      </c>
    </row>
    <row r="5203" spans="19:22">
      <c r="S5203" t="str">
        <f>IF(ISNUMBER(SEARCH(ZAKL_DATA!$B$18,FU!$U5203)),U5203,"")</f>
        <v/>
      </c>
      <c r="T5203" t="str">
        <f t="array" ref="T5203">IFERROR(INDEX($S$3:$S$6255,SMALL(IF(ISNUMBER(SEARCH("",$S$3:$S$6255)),ROW($S$1:$S$6253),""),ROW(S5201))),"")</f>
        <v/>
      </c>
      <c r="U5203" t="s">
        <v>8254</v>
      </c>
      <c r="V5203">
        <v>587478</v>
      </c>
    </row>
    <row r="5204" spans="19:22">
      <c r="S5204" t="str">
        <f>IF(ISNUMBER(SEARCH(ZAKL_DATA!$B$18,FU!$U5204)),U5204,"")</f>
        <v/>
      </c>
      <c r="T5204" t="str">
        <f t="array" ref="T5204">IFERROR(INDEX($S$3:$S$6255,SMALL(IF(ISNUMBER(SEARCH("",$S$3:$S$6255)),ROW($S$1:$S$6253),""),ROW(S5202))),"")</f>
        <v/>
      </c>
      <c r="U5204" t="s">
        <v>8255</v>
      </c>
      <c r="V5204">
        <v>587486</v>
      </c>
    </row>
    <row r="5205" spans="19:22">
      <c r="S5205" t="str">
        <f>IF(ISNUMBER(SEARCH(ZAKL_DATA!$B$18,FU!$U5205)),U5205,"")</f>
        <v/>
      </c>
      <c r="T5205" t="str">
        <f t="array" ref="T5205">IFERROR(INDEX($S$3:$S$6255,SMALL(IF(ISNUMBER(SEARCH("",$S$3:$S$6255)),ROW($S$1:$S$6253),""),ROW(S5203))),"")</f>
        <v/>
      </c>
      <c r="U5205" t="s">
        <v>8255</v>
      </c>
      <c r="V5205">
        <v>587494</v>
      </c>
    </row>
    <row r="5206" spans="19:22">
      <c r="S5206" t="str">
        <f>IF(ISNUMBER(SEARCH(ZAKL_DATA!$B$18,FU!$U5206)),U5206,"")</f>
        <v/>
      </c>
      <c r="T5206" t="str">
        <f t="array" ref="T5206">IFERROR(INDEX($S$3:$S$6255,SMALL(IF(ISNUMBER(SEARCH("",$S$3:$S$6255)),ROW($S$1:$S$6253),""),ROW(S5204))),"")</f>
        <v/>
      </c>
      <c r="U5206" t="s">
        <v>8256</v>
      </c>
      <c r="V5206">
        <v>587508</v>
      </c>
    </row>
    <row r="5207" spans="19:22">
      <c r="S5207" t="str">
        <f>IF(ISNUMBER(SEARCH(ZAKL_DATA!$B$18,FU!$U5207)),U5207,"")</f>
        <v/>
      </c>
      <c r="T5207" t="str">
        <f t="array" ref="T5207">IFERROR(INDEX($S$3:$S$6255,SMALL(IF(ISNUMBER(SEARCH("",$S$3:$S$6255)),ROW($S$1:$S$6253),""),ROW(S5205))),"")</f>
        <v/>
      </c>
      <c r="U5207" t="s">
        <v>8257</v>
      </c>
      <c r="V5207">
        <v>587516</v>
      </c>
    </row>
    <row r="5208" spans="19:22">
      <c r="S5208" t="str">
        <f>IF(ISNUMBER(SEARCH(ZAKL_DATA!$B$18,FU!$U5208)),U5208,"")</f>
        <v/>
      </c>
      <c r="T5208" t="str">
        <f t="array" ref="T5208">IFERROR(INDEX($S$3:$S$6255,SMALL(IF(ISNUMBER(SEARCH("",$S$3:$S$6255)),ROW($S$1:$S$6253),""),ROW(S5206))),"")</f>
        <v/>
      </c>
      <c r="U5208" t="s">
        <v>8258</v>
      </c>
      <c r="V5208">
        <v>587524</v>
      </c>
    </row>
    <row r="5209" spans="19:22">
      <c r="S5209" t="str">
        <f>IF(ISNUMBER(SEARCH(ZAKL_DATA!$B$18,FU!$U5209)),U5209,"")</f>
        <v/>
      </c>
      <c r="T5209" t="str">
        <f t="array" ref="T5209">IFERROR(INDEX($S$3:$S$6255,SMALL(IF(ISNUMBER(SEARCH("",$S$3:$S$6255)),ROW($S$1:$S$6253),""),ROW(S5207))),"")</f>
        <v/>
      </c>
      <c r="U5209" t="s">
        <v>8259</v>
      </c>
      <c r="V5209">
        <v>587532</v>
      </c>
    </row>
    <row r="5210" spans="19:22">
      <c r="S5210" t="str">
        <f>IF(ISNUMBER(SEARCH(ZAKL_DATA!$B$18,FU!$U5210)),U5210,"")</f>
        <v/>
      </c>
      <c r="T5210" t="str">
        <f t="array" ref="T5210">IFERROR(INDEX($S$3:$S$6255,SMALL(IF(ISNUMBER(SEARCH("",$S$3:$S$6255)),ROW($S$1:$S$6253),""),ROW(S5208))),"")</f>
        <v/>
      </c>
      <c r="U5210" t="s">
        <v>8260</v>
      </c>
      <c r="V5210">
        <v>587541</v>
      </c>
    </row>
    <row r="5211" spans="19:22">
      <c r="S5211" t="str">
        <f>IF(ISNUMBER(SEARCH(ZAKL_DATA!$B$18,FU!$U5211)),U5211,"")</f>
        <v/>
      </c>
      <c r="T5211" t="str">
        <f t="array" ref="T5211">IFERROR(INDEX($S$3:$S$6255,SMALL(IF(ISNUMBER(SEARCH("",$S$3:$S$6255)),ROW($S$1:$S$6253),""),ROW(S5209))),"")</f>
        <v/>
      </c>
      <c r="U5211" t="s">
        <v>8261</v>
      </c>
      <c r="V5211">
        <v>587559</v>
      </c>
    </row>
    <row r="5212" spans="19:22">
      <c r="S5212" t="str">
        <f>IF(ISNUMBER(SEARCH(ZAKL_DATA!$B$18,FU!$U5212)),U5212,"")</f>
        <v/>
      </c>
      <c r="T5212" t="str">
        <f t="array" ref="T5212">IFERROR(INDEX($S$3:$S$6255,SMALL(IF(ISNUMBER(SEARCH("",$S$3:$S$6255)),ROW($S$1:$S$6253),""),ROW(S5210))),"")</f>
        <v/>
      </c>
      <c r="U5212" t="s">
        <v>8262</v>
      </c>
      <c r="V5212">
        <v>587567</v>
      </c>
    </row>
    <row r="5213" spans="19:22">
      <c r="S5213" t="str">
        <f>IF(ISNUMBER(SEARCH(ZAKL_DATA!$B$18,FU!$U5213)),U5213,"")</f>
        <v/>
      </c>
      <c r="T5213" t="str">
        <f t="array" ref="T5213">IFERROR(INDEX($S$3:$S$6255,SMALL(IF(ISNUMBER(SEARCH("",$S$3:$S$6255)),ROW($S$1:$S$6253),""),ROW(S5211))),"")</f>
        <v/>
      </c>
      <c r="U5213" t="s">
        <v>8263</v>
      </c>
      <c r="V5213">
        <v>587575</v>
      </c>
    </row>
    <row r="5214" spans="19:22">
      <c r="S5214" t="str">
        <f>IF(ISNUMBER(SEARCH(ZAKL_DATA!$B$18,FU!$U5214)),U5214,"")</f>
        <v/>
      </c>
      <c r="T5214" t="str">
        <f t="array" ref="T5214">IFERROR(INDEX($S$3:$S$6255,SMALL(IF(ISNUMBER(SEARCH("",$S$3:$S$6255)),ROW($S$1:$S$6253),""),ROW(S5212))),"")</f>
        <v/>
      </c>
      <c r="U5214" t="s">
        <v>8264</v>
      </c>
      <c r="V5214">
        <v>587583</v>
      </c>
    </row>
    <row r="5215" spans="19:22">
      <c r="S5215" t="str">
        <f>IF(ISNUMBER(SEARCH(ZAKL_DATA!$B$18,FU!$U5215)),U5215,"")</f>
        <v/>
      </c>
      <c r="T5215" t="str">
        <f t="array" ref="T5215">IFERROR(INDEX($S$3:$S$6255,SMALL(IF(ISNUMBER(SEARCH("",$S$3:$S$6255)),ROW($S$1:$S$6253),""),ROW(S5213))),"")</f>
        <v/>
      </c>
      <c r="U5215" t="s">
        <v>8265</v>
      </c>
      <c r="V5215">
        <v>587591</v>
      </c>
    </row>
    <row r="5216" spans="19:22">
      <c r="S5216" t="str">
        <f>IF(ISNUMBER(SEARCH(ZAKL_DATA!$B$18,FU!$U5216)),U5216,"")</f>
        <v/>
      </c>
      <c r="T5216" t="str">
        <f t="array" ref="T5216">IFERROR(INDEX($S$3:$S$6255,SMALL(IF(ISNUMBER(SEARCH("",$S$3:$S$6255)),ROW($S$1:$S$6253),""),ROW(S5214))),"")</f>
        <v/>
      </c>
      <c r="U5216" t="s">
        <v>8266</v>
      </c>
      <c r="V5216">
        <v>587605</v>
      </c>
    </row>
    <row r="5217" spans="19:22">
      <c r="S5217" t="str">
        <f>IF(ISNUMBER(SEARCH(ZAKL_DATA!$B$18,FU!$U5217)),U5217,"")</f>
        <v/>
      </c>
      <c r="T5217" t="str">
        <f t="array" ref="T5217">IFERROR(INDEX($S$3:$S$6255,SMALL(IF(ISNUMBER(SEARCH("",$S$3:$S$6255)),ROW($S$1:$S$6253),""),ROW(S5215))),"")</f>
        <v/>
      </c>
      <c r="U5217" t="s">
        <v>8267</v>
      </c>
      <c r="V5217">
        <v>587613</v>
      </c>
    </row>
    <row r="5218" spans="19:22">
      <c r="S5218" t="str">
        <f>IF(ISNUMBER(SEARCH(ZAKL_DATA!$B$18,FU!$U5218)),U5218,"")</f>
        <v/>
      </c>
      <c r="T5218" t="str">
        <f t="array" ref="T5218">IFERROR(INDEX($S$3:$S$6255,SMALL(IF(ISNUMBER(SEARCH("",$S$3:$S$6255)),ROW($S$1:$S$6253),""),ROW(S5216))),"")</f>
        <v/>
      </c>
      <c r="U5218" t="s">
        <v>8268</v>
      </c>
      <c r="V5218">
        <v>587621</v>
      </c>
    </row>
    <row r="5219" spans="19:22">
      <c r="S5219" t="str">
        <f>IF(ISNUMBER(SEARCH(ZAKL_DATA!$B$18,FU!$U5219)),U5219,"")</f>
        <v/>
      </c>
      <c r="T5219" t="str">
        <f t="array" ref="T5219">IFERROR(INDEX($S$3:$S$6255,SMALL(IF(ISNUMBER(SEARCH("",$S$3:$S$6255)),ROW($S$1:$S$6253),""),ROW(S5217))),"")</f>
        <v/>
      </c>
      <c r="U5219" t="s">
        <v>8269</v>
      </c>
      <c r="V5219">
        <v>587630</v>
      </c>
    </row>
    <row r="5220" spans="19:22">
      <c r="S5220" t="str">
        <f>IF(ISNUMBER(SEARCH(ZAKL_DATA!$B$18,FU!$U5220)),U5220,"")</f>
        <v/>
      </c>
      <c r="T5220" t="str">
        <f t="array" ref="T5220">IFERROR(INDEX($S$3:$S$6255,SMALL(IF(ISNUMBER(SEARCH("",$S$3:$S$6255)),ROW($S$1:$S$6253),""),ROW(S5218))),"")</f>
        <v/>
      </c>
      <c r="U5220" t="s">
        <v>8270</v>
      </c>
      <c r="V5220">
        <v>587648</v>
      </c>
    </row>
    <row r="5221" spans="19:22">
      <c r="S5221" t="str">
        <f>IF(ISNUMBER(SEARCH(ZAKL_DATA!$B$18,FU!$U5221)),U5221,"")</f>
        <v/>
      </c>
      <c r="T5221" t="str">
        <f t="array" ref="T5221">IFERROR(INDEX($S$3:$S$6255,SMALL(IF(ISNUMBER(SEARCH("",$S$3:$S$6255)),ROW($S$1:$S$6253),""),ROW(S5219))),"")</f>
        <v/>
      </c>
      <c r="U5221" t="s">
        <v>8271</v>
      </c>
      <c r="V5221">
        <v>587656</v>
      </c>
    </row>
    <row r="5222" spans="19:22">
      <c r="S5222" t="str">
        <f>IF(ISNUMBER(SEARCH(ZAKL_DATA!$B$18,FU!$U5222)),U5222,"")</f>
        <v/>
      </c>
      <c r="T5222" t="str">
        <f t="array" ref="T5222">IFERROR(INDEX($S$3:$S$6255,SMALL(IF(ISNUMBER(SEARCH("",$S$3:$S$6255)),ROW($S$1:$S$6253),""),ROW(S5220))),"")</f>
        <v/>
      </c>
      <c r="U5222" t="s">
        <v>8272</v>
      </c>
      <c r="V5222">
        <v>587664</v>
      </c>
    </row>
    <row r="5223" spans="19:22">
      <c r="S5223" t="str">
        <f>IF(ISNUMBER(SEARCH(ZAKL_DATA!$B$18,FU!$U5223)),U5223,"")</f>
        <v/>
      </c>
      <c r="T5223" t="str">
        <f t="array" ref="T5223">IFERROR(INDEX($S$3:$S$6255,SMALL(IF(ISNUMBER(SEARCH("",$S$3:$S$6255)),ROW($S$1:$S$6253),""),ROW(S5221))),"")</f>
        <v/>
      </c>
      <c r="U5223" t="s">
        <v>8273</v>
      </c>
      <c r="V5223">
        <v>587672</v>
      </c>
    </row>
    <row r="5224" spans="19:22">
      <c r="S5224" t="str">
        <f>IF(ISNUMBER(SEARCH(ZAKL_DATA!$B$18,FU!$U5224)),U5224,"")</f>
        <v/>
      </c>
      <c r="T5224" t="str">
        <f t="array" ref="T5224">IFERROR(INDEX($S$3:$S$6255,SMALL(IF(ISNUMBER(SEARCH("",$S$3:$S$6255)),ROW($S$1:$S$6253),""),ROW(S5222))),"")</f>
        <v/>
      </c>
      <c r="U5224" t="s">
        <v>8274</v>
      </c>
      <c r="V5224">
        <v>587681</v>
      </c>
    </row>
    <row r="5225" spans="19:22">
      <c r="S5225" t="str">
        <f>IF(ISNUMBER(SEARCH(ZAKL_DATA!$B$18,FU!$U5225)),U5225,"")</f>
        <v/>
      </c>
      <c r="T5225" t="str">
        <f t="array" ref="T5225">IFERROR(INDEX($S$3:$S$6255,SMALL(IF(ISNUMBER(SEARCH("",$S$3:$S$6255)),ROW($S$1:$S$6253),""),ROW(S5223))),"")</f>
        <v/>
      </c>
      <c r="U5225" t="s">
        <v>8275</v>
      </c>
      <c r="V5225">
        <v>587699</v>
      </c>
    </row>
    <row r="5226" spans="19:22">
      <c r="S5226" t="str">
        <f>IF(ISNUMBER(SEARCH(ZAKL_DATA!$B$18,FU!$U5226)),U5226,"")</f>
        <v/>
      </c>
      <c r="T5226" t="str">
        <f t="array" ref="T5226">IFERROR(INDEX($S$3:$S$6255,SMALL(IF(ISNUMBER(SEARCH("",$S$3:$S$6255)),ROW($S$1:$S$6253),""),ROW(S5224))),"")</f>
        <v/>
      </c>
      <c r="U5226" t="s">
        <v>8276</v>
      </c>
      <c r="V5226">
        <v>587702</v>
      </c>
    </row>
    <row r="5227" spans="19:22">
      <c r="S5227" t="str">
        <f>IF(ISNUMBER(SEARCH(ZAKL_DATA!$B$18,FU!$U5227)),U5227,"")</f>
        <v/>
      </c>
      <c r="T5227" t="str">
        <f t="array" ref="T5227">IFERROR(INDEX($S$3:$S$6255,SMALL(IF(ISNUMBER(SEARCH("",$S$3:$S$6255)),ROW($S$1:$S$6253),""),ROW(S5225))),"")</f>
        <v/>
      </c>
      <c r="U5227" t="s">
        <v>8277</v>
      </c>
      <c r="V5227">
        <v>587711</v>
      </c>
    </row>
    <row r="5228" spans="19:22">
      <c r="S5228" t="str">
        <f>IF(ISNUMBER(SEARCH(ZAKL_DATA!$B$18,FU!$U5228)),U5228,"")</f>
        <v/>
      </c>
      <c r="T5228" t="str">
        <f t="array" ref="T5228">IFERROR(INDEX($S$3:$S$6255,SMALL(IF(ISNUMBER(SEARCH("",$S$3:$S$6255)),ROW($S$1:$S$6253),""),ROW(S5226))),"")</f>
        <v/>
      </c>
      <c r="U5228" t="s">
        <v>8278</v>
      </c>
      <c r="V5228">
        <v>587729</v>
      </c>
    </row>
    <row r="5229" spans="19:22">
      <c r="S5229" t="str">
        <f>IF(ISNUMBER(SEARCH(ZAKL_DATA!$B$18,FU!$U5229)),U5229,"")</f>
        <v/>
      </c>
      <c r="T5229" t="str">
        <f t="array" ref="T5229">IFERROR(INDEX($S$3:$S$6255,SMALL(IF(ISNUMBER(SEARCH("",$S$3:$S$6255)),ROW($S$1:$S$6253),""),ROW(S5227))),"")</f>
        <v/>
      </c>
      <c r="U5229" t="s">
        <v>8278</v>
      </c>
      <c r="V5229">
        <v>587737</v>
      </c>
    </row>
    <row r="5230" spans="19:22">
      <c r="S5230" t="str">
        <f>IF(ISNUMBER(SEARCH(ZAKL_DATA!$B$18,FU!$U5230)),U5230,"")</f>
        <v/>
      </c>
      <c r="T5230" t="str">
        <f t="array" ref="T5230">IFERROR(INDEX($S$3:$S$6255,SMALL(IF(ISNUMBER(SEARCH("",$S$3:$S$6255)),ROW($S$1:$S$6253),""),ROW(S5228))),"")</f>
        <v/>
      </c>
      <c r="U5230" t="s">
        <v>8279</v>
      </c>
      <c r="V5230">
        <v>587745</v>
      </c>
    </row>
    <row r="5231" spans="19:22">
      <c r="S5231" t="str">
        <f>IF(ISNUMBER(SEARCH(ZAKL_DATA!$B$18,FU!$U5231)),U5231,"")</f>
        <v/>
      </c>
      <c r="T5231" t="str">
        <f t="array" ref="T5231">IFERROR(INDEX($S$3:$S$6255,SMALL(IF(ISNUMBER(SEARCH("",$S$3:$S$6255)),ROW($S$1:$S$6253),""),ROW(S5229))),"")</f>
        <v/>
      </c>
      <c r="U5231" t="s">
        <v>8279</v>
      </c>
      <c r="V5231">
        <v>587753</v>
      </c>
    </row>
    <row r="5232" spans="19:22">
      <c r="S5232" t="str">
        <f>IF(ISNUMBER(SEARCH(ZAKL_DATA!$B$18,FU!$U5232)),U5232,"")</f>
        <v/>
      </c>
      <c r="T5232" t="str">
        <f t="array" ref="T5232">IFERROR(INDEX($S$3:$S$6255,SMALL(IF(ISNUMBER(SEARCH("",$S$3:$S$6255)),ROW($S$1:$S$6253),""),ROW(S5230))),"")</f>
        <v/>
      </c>
      <c r="U5232" t="s">
        <v>8280</v>
      </c>
      <c r="V5232">
        <v>587761</v>
      </c>
    </row>
    <row r="5233" spans="19:22">
      <c r="S5233" t="str">
        <f>IF(ISNUMBER(SEARCH(ZAKL_DATA!$B$18,FU!$U5233)),U5233,"")</f>
        <v/>
      </c>
      <c r="T5233" t="str">
        <f t="array" ref="T5233">IFERROR(INDEX($S$3:$S$6255,SMALL(IF(ISNUMBER(SEARCH("",$S$3:$S$6255)),ROW($S$1:$S$6253),""),ROW(S5231))),"")</f>
        <v/>
      </c>
      <c r="U5233" t="s">
        <v>8281</v>
      </c>
      <c r="V5233">
        <v>587770</v>
      </c>
    </row>
    <row r="5234" spans="19:22">
      <c r="S5234" t="str">
        <f>IF(ISNUMBER(SEARCH(ZAKL_DATA!$B$18,FU!$U5234)),U5234,"")</f>
        <v/>
      </c>
      <c r="T5234" t="str">
        <f t="array" ref="T5234">IFERROR(INDEX($S$3:$S$6255,SMALL(IF(ISNUMBER(SEARCH("",$S$3:$S$6255)),ROW($S$1:$S$6253),""),ROW(S5232))),"")</f>
        <v/>
      </c>
      <c r="U5234" t="s">
        <v>8281</v>
      </c>
      <c r="V5234">
        <v>587788</v>
      </c>
    </row>
    <row r="5235" spans="19:22">
      <c r="S5235" t="str">
        <f>IF(ISNUMBER(SEARCH(ZAKL_DATA!$B$18,FU!$U5235)),U5235,"")</f>
        <v/>
      </c>
      <c r="T5235" t="str">
        <f t="array" ref="T5235">IFERROR(INDEX($S$3:$S$6255,SMALL(IF(ISNUMBER(SEARCH("",$S$3:$S$6255)),ROW($S$1:$S$6253),""),ROW(S5233))),"")</f>
        <v/>
      </c>
      <c r="U5235" t="s">
        <v>8282</v>
      </c>
      <c r="V5235">
        <v>587796</v>
      </c>
    </row>
    <row r="5236" spans="19:22">
      <c r="S5236" t="str">
        <f>IF(ISNUMBER(SEARCH(ZAKL_DATA!$B$18,FU!$U5236)),U5236,"")</f>
        <v/>
      </c>
      <c r="T5236" t="str">
        <f t="array" ref="T5236">IFERROR(INDEX($S$3:$S$6255,SMALL(IF(ISNUMBER(SEARCH("",$S$3:$S$6255)),ROW($S$1:$S$6253),""),ROW(S5234))),"")</f>
        <v/>
      </c>
      <c r="U5236" t="s">
        <v>8283</v>
      </c>
      <c r="V5236">
        <v>587800</v>
      </c>
    </row>
    <row r="5237" spans="19:22">
      <c r="S5237" t="str">
        <f>IF(ISNUMBER(SEARCH(ZAKL_DATA!$B$18,FU!$U5237)),U5237,"")</f>
        <v/>
      </c>
      <c r="T5237" t="str">
        <f t="array" ref="T5237">IFERROR(INDEX($S$3:$S$6255,SMALL(IF(ISNUMBER(SEARCH("",$S$3:$S$6255)),ROW($S$1:$S$6253),""),ROW(S5235))),"")</f>
        <v/>
      </c>
      <c r="U5237" t="s">
        <v>8284</v>
      </c>
      <c r="V5237">
        <v>587818</v>
      </c>
    </row>
    <row r="5238" spans="19:22">
      <c r="S5238" t="str">
        <f>IF(ISNUMBER(SEARCH(ZAKL_DATA!$B$18,FU!$U5238)),U5238,"")</f>
        <v/>
      </c>
      <c r="T5238" t="str">
        <f t="array" ref="T5238">IFERROR(INDEX($S$3:$S$6255,SMALL(IF(ISNUMBER(SEARCH("",$S$3:$S$6255)),ROW($S$1:$S$6253),""),ROW(S5236))),"")</f>
        <v/>
      </c>
      <c r="U5238" t="s">
        <v>8285</v>
      </c>
      <c r="V5238">
        <v>587826</v>
      </c>
    </row>
    <row r="5239" spans="19:22">
      <c r="S5239" t="str">
        <f>IF(ISNUMBER(SEARCH(ZAKL_DATA!$B$18,FU!$U5239)),U5239,"")</f>
        <v/>
      </c>
      <c r="T5239" t="str">
        <f t="array" ref="T5239">IFERROR(INDEX($S$3:$S$6255,SMALL(IF(ISNUMBER(SEARCH("",$S$3:$S$6255)),ROW($S$1:$S$6253),""),ROW(S5237))),"")</f>
        <v/>
      </c>
      <c r="U5239" t="s">
        <v>8286</v>
      </c>
      <c r="V5239">
        <v>587834</v>
      </c>
    </row>
    <row r="5240" spans="19:22">
      <c r="S5240" t="str">
        <f>IF(ISNUMBER(SEARCH(ZAKL_DATA!$B$18,FU!$U5240)),U5240,"")</f>
        <v/>
      </c>
      <c r="T5240" t="str">
        <f t="array" ref="T5240">IFERROR(INDEX($S$3:$S$6255,SMALL(IF(ISNUMBER(SEARCH("",$S$3:$S$6255)),ROW($S$1:$S$6253),""),ROW(S5238))),"")</f>
        <v/>
      </c>
      <c r="U5240" t="s">
        <v>8287</v>
      </c>
      <c r="V5240">
        <v>587842</v>
      </c>
    </row>
    <row r="5241" spans="19:22">
      <c r="S5241" t="str">
        <f>IF(ISNUMBER(SEARCH(ZAKL_DATA!$B$18,FU!$U5241)),U5241,"")</f>
        <v/>
      </c>
      <c r="T5241" t="str">
        <f t="array" ref="T5241">IFERROR(INDEX($S$3:$S$6255,SMALL(IF(ISNUMBER(SEARCH("",$S$3:$S$6255)),ROW($S$1:$S$6253),""),ROW(S5239))),"")</f>
        <v/>
      </c>
      <c r="U5241" t="s">
        <v>8288</v>
      </c>
      <c r="V5241">
        <v>587851</v>
      </c>
    </row>
    <row r="5242" spans="19:22">
      <c r="S5242" t="str">
        <f>IF(ISNUMBER(SEARCH(ZAKL_DATA!$B$18,FU!$U5242)),U5242,"")</f>
        <v/>
      </c>
      <c r="T5242" t="str">
        <f t="array" ref="T5242">IFERROR(INDEX($S$3:$S$6255,SMALL(IF(ISNUMBER(SEARCH("",$S$3:$S$6255)),ROW($S$1:$S$6253),""),ROW(S5240))),"")</f>
        <v/>
      </c>
      <c r="U5242" t="s">
        <v>8289</v>
      </c>
      <c r="V5242">
        <v>587869</v>
      </c>
    </row>
    <row r="5243" spans="19:22">
      <c r="S5243" t="str">
        <f>IF(ISNUMBER(SEARCH(ZAKL_DATA!$B$18,FU!$U5243)),U5243,"")</f>
        <v/>
      </c>
      <c r="T5243" t="str">
        <f t="array" ref="T5243">IFERROR(INDEX($S$3:$S$6255,SMALL(IF(ISNUMBER(SEARCH("",$S$3:$S$6255)),ROW($S$1:$S$6253),""),ROW(S5241))),"")</f>
        <v/>
      </c>
      <c r="U5243" t="s">
        <v>8290</v>
      </c>
      <c r="V5243">
        <v>587877</v>
      </c>
    </row>
    <row r="5244" spans="19:22">
      <c r="S5244" t="str">
        <f>IF(ISNUMBER(SEARCH(ZAKL_DATA!$B$18,FU!$U5244)),U5244,"")</f>
        <v/>
      </c>
      <c r="T5244" t="str">
        <f t="array" ref="T5244">IFERROR(INDEX($S$3:$S$6255,SMALL(IF(ISNUMBER(SEARCH("",$S$3:$S$6255)),ROW($S$1:$S$6253),""),ROW(S5242))),"")</f>
        <v/>
      </c>
      <c r="U5244" t="s">
        <v>8291</v>
      </c>
      <c r="V5244">
        <v>587885</v>
      </c>
    </row>
    <row r="5245" spans="19:22">
      <c r="S5245" t="str">
        <f>IF(ISNUMBER(SEARCH(ZAKL_DATA!$B$18,FU!$U5245)),U5245,"")</f>
        <v/>
      </c>
      <c r="T5245" t="str">
        <f t="array" ref="T5245">IFERROR(INDEX($S$3:$S$6255,SMALL(IF(ISNUMBER(SEARCH("",$S$3:$S$6255)),ROW($S$1:$S$6253),""),ROW(S5243))),"")</f>
        <v/>
      </c>
      <c r="U5245" t="s">
        <v>8292</v>
      </c>
      <c r="V5245">
        <v>587893</v>
      </c>
    </row>
    <row r="5246" spans="19:22">
      <c r="S5246" t="str">
        <f>IF(ISNUMBER(SEARCH(ZAKL_DATA!$B$18,FU!$U5246)),U5246,"")</f>
        <v/>
      </c>
      <c r="T5246" t="str">
        <f t="array" ref="T5246">IFERROR(INDEX($S$3:$S$6255,SMALL(IF(ISNUMBER(SEARCH("",$S$3:$S$6255)),ROW($S$1:$S$6253),""),ROW(S5244))),"")</f>
        <v/>
      </c>
      <c r="U5246" t="s">
        <v>8293</v>
      </c>
      <c r="V5246">
        <v>587907</v>
      </c>
    </row>
    <row r="5247" spans="19:22">
      <c r="S5247" t="str">
        <f>IF(ISNUMBER(SEARCH(ZAKL_DATA!$B$18,FU!$U5247)),U5247,"")</f>
        <v/>
      </c>
      <c r="T5247" t="str">
        <f t="array" ref="T5247">IFERROR(INDEX($S$3:$S$6255,SMALL(IF(ISNUMBER(SEARCH("",$S$3:$S$6255)),ROW($S$1:$S$6253),""),ROW(S5245))),"")</f>
        <v/>
      </c>
      <c r="U5247" t="s">
        <v>8294</v>
      </c>
      <c r="V5247">
        <v>587915</v>
      </c>
    </row>
    <row r="5248" spans="19:22">
      <c r="S5248" t="str">
        <f>IF(ISNUMBER(SEARCH(ZAKL_DATA!$B$18,FU!$U5248)),U5248,"")</f>
        <v/>
      </c>
      <c r="T5248" t="str">
        <f t="array" ref="T5248">IFERROR(INDEX($S$3:$S$6255,SMALL(IF(ISNUMBER(SEARCH("",$S$3:$S$6255)),ROW($S$1:$S$6253),""),ROW(S5246))),"")</f>
        <v/>
      </c>
      <c r="U5248" t="s">
        <v>8295</v>
      </c>
      <c r="V5248">
        <v>587923</v>
      </c>
    </row>
    <row r="5249" spans="19:22">
      <c r="S5249" t="str">
        <f>IF(ISNUMBER(SEARCH(ZAKL_DATA!$B$18,FU!$U5249)),U5249,"")</f>
        <v/>
      </c>
      <c r="T5249" t="str">
        <f t="array" ref="T5249">IFERROR(INDEX($S$3:$S$6255,SMALL(IF(ISNUMBER(SEARCH("",$S$3:$S$6255)),ROW($S$1:$S$6253),""),ROW(S5247))),"")</f>
        <v/>
      </c>
      <c r="U5249" t="s">
        <v>8296</v>
      </c>
      <c r="V5249">
        <v>587931</v>
      </c>
    </row>
    <row r="5250" spans="19:22">
      <c r="S5250" t="str">
        <f>IF(ISNUMBER(SEARCH(ZAKL_DATA!$B$18,FU!$U5250)),U5250,"")</f>
        <v/>
      </c>
      <c r="T5250" t="str">
        <f t="array" ref="T5250">IFERROR(INDEX($S$3:$S$6255,SMALL(IF(ISNUMBER(SEARCH("",$S$3:$S$6255)),ROW($S$1:$S$6253),""),ROW(S5248))),"")</f>
        <v/>
      </c>
      <c r="U5250" t="s">
        <v>8297</v>
      </c>
      <c r="V5250">
        <v>587940</v>
      </c>
    </row>
    <row r="5251" spans="19:22">
      <c r="S5251" t="str">
        <f>IF(ISNUMBER(SEARCH(ZAKL_DATA!$B$18,FU!$U5251)),U5251,"")</f>
        <v/>
      </c>
      <c r="T5251" t="str">
        <f t="array" ref="T5251">IFERROR(INDEX($S$3:$S$6255,SMALL(IF(ISNUMBER(SEARCH("",$S$3:$S$6255)),ROW($S$1:$S$6253),""),ROW(S5249))),"")</f>
        <v/>
      </c>
      <c r="U5251" t="s">
        <v>8298</v>
      </c>
      <c r="V5251">
        <v>587958</v>
      </c>
    </row>
    <row r="5252" spans="19:22">
      <c r="S5252" t="str">
        <f>IF(ISNUMBER(SEARCH(ZAKL_DATA!$B$18,FU!$U5252)),U5252,"")</f>
        <v/>
      </c>
      <c r="T5252" t="str">
        <f t="array" ref="T5252">IFERROR(INDEX($S$3:$S$6255,SMALL(IF(ISNUMBER(SEARCH("",$S$3:$S$6255)),ROW($S$1:$S$6253),""),ROW(S5250))),"")</f>
        <v/>
      </c>
      <c r="U5252" t="s">
        <v>8298</v>
      </c>
      <c r="V5252">
        <v>587974</v>
      </c>
    </row>
    <row r="5253" spans="19:22">
      <c r="S5253" t="str">
        <f>IF(ISNUMBER(SEARCH(ZAKL_DATA!$B$18,FU!$U5253)),U5253,"")</f>
        <v/>
      </c>
      <c r="T5253" t="str">
        <f t="array" ref="T5253">IFERROR(INDEX($S$3:$S$6255,SMALL(IF(ISNUMBER(SEARCH("",$S$3:$S$6255)),ROW($S$1:$S$6253),""),ROW(S5251))),"")</f>
        <v/>
      </c>
      <c r="U5253" t="s">
        <v>8298</v>
      </c>
      <c r="V5253">
        <v>587982</v>
      </c>
    </row>
    <row r="5254" spans="19:22">
      <c r="S5254" t="str">
        <f>IF(ISNUMBER(SEARCH(ZAKL_DATA!$B$18,FU!$U5254)),U5254,"")</f>
        <v/>
      </c>
      <c r="T5254" t="str">
        <f t="array" ref="T5254">IFERROR(INDEX($S$3:$S$6255,SMALL(IF(ISNUMBER(SEARCH("",$S$3:$S$6255)),ROW($S$1:$S$6253),""),ROW(S5252))),"")</f>
        <v/>
      </c>
      <c r="U5254" t="s">
        <v>8299</v>
      </c>
      <c r="V5254">
        <v>587991</v>
      </c>
    </row>
    <row r="5255" spans="19:22">
      <c r="S5255" t="str">
        <f>IF(ISNUMBER(SEARCH(ZAKL_DATA!$B$18,FU!$U5255)),U5255,"")</f>
        <v/>
      </c>
      <c r="T5255" t="str">
        <f t="array" ref="T5255">IFERROR(INDEX($S$3:$S$6255,SMALL(IF(ISNUMBER(SEARCH("",$S$3:$S$6255)),ROW($S$1:$S$6253),""),ROW(S5253))),"")</f>
        <v/>
      </c>
      <c r="U5255" t="s">
        <v>8300</v>
      </c>
      <c r="V5255">
        <v>588008</v>
      </c>
    </row>
    <row r="5256" spans="19:22">
      <c r="S5256" t="str">
        <f>IF(ISNUMBER(SEARCH(ZAKL_DATA!$B$18,FU!$U5256)),U5256,"")</f>
        <v/>
      </c>
      <c r="T5256" t="str">
        <f t="array" ref="T5256">IFERROR(INDEX($S$3:$S$6255,SMALL(IF(ISNUMBER(SEARCH("",$S$3:$S$6255)),ROW($S$1:$S$6253),""),ROW(S5254))),"")</f>
        <v/>
      </c>
      <c r="U5256" t="s">
        <v>8301</v>
      </c>
      <c r="V5256">
        <v>588016</v>
      </c>
    </row>
    <row r="5257" spans="19:22">
      <c r="S5257" t="str">
        <f>IF(ISNUMBER(SEARCH(ZAKL_DATA!$B$18,FU!$U5257)),U5257,"")</f>
        <v/>
      </c>
      <c r="T5257" t="str">
        <f t="array" ref="T5257">IFERROR(INDEX($S$3:$S$6255,SMALL(IF(ISNUMBER(SEARCH("",$S$3:$S$6255)),ROW($S$1:$S$6253),""),ROW(S5255))),"")</f>
        <v/>
      </c>
      <c r="U5257" t="s">
        <v>8302</v>
      </c>
      <c r="V5257">
        <v>588024</v>
      </c>
    </row>
    <row r="5258" spans="19:22">
      <c r="S5258" t="str">
        <f>IF(ISNUMBER(SEARCH(ZAKL_DATA!$B$18,FU!$U5258)),U5258,"")</f>
        <v/>
      </c>
      <c r="T5258" t="str">
        <f t="array" ref="T5258">IFERROR(INDEX($S$3:$S$6255,SMALL(IF(ISNUMBER(SEARCH("",$S$3:$S$6255)),ROW($S$1:$S$6253),""),ROW(S5256))),"")</f>
        <v/>
      </c>
      <c r="U5258" t="s">
        <v>8303</v>
      </c>
      <c r="V5258">
        <v>588032</v>
      </c>
    </row>
    <row r="5259" spans="19:22">
      <c r="S5259" t="str">
        <f>IF(ISNUMBER(SEARCH(ZAKL_DATA!$B$18,FU!$U5259)),U5259,"")</f>
        <v/>
      </c>
      <c r="T5259" t="str">
        <f t="array" ref="T5259">IFERROR(INDEX($S$3:$S$6255,SMALL(IF(ISNUMBER(SEARCH("",$S$3:$S$6255)),ROW($S$1:$S$6253),""),ROW(S5257))),"")</f>
        <v/>
      </c>
      <c r="U5259" t="s">
        <v>8304</v>
      </c>
      <c r="V5259">
        <v>588041</v>
      </c>
    </row>
    <row r="5260" spans="19:22">
      <c r="S5260" t="str">
        <f>IF(ISNUMBER(SEARCH(ZAKL_DATA!$B$18,FU!$U5260)),U5260,"")</f>
        <v/>
      </c>
      <c r="T5260" t="str">
        <f t="array" ref="T5260">IFERROR(INDEX($S$3:$S$6255,SMALL(IF(ISNUMBER(SEARCH("",$S$3:$S$6255)),ROW($S$1:$S$6253),""),ROW(S5258))),"")</f>
        <v/>
      </c>
      <c r="U5260" t="s">
        <v>8305</v>
      </c>
      <c r="V5260">
        <v>588059</v>
      </c>
    </row>
    <row r="5261" spans="19:22">
      <c r="S5261" t="str">
        <f>IF(ISNUMBER(SEARCH(ZAKL_DATA!$B$18,FU!$U5261)),U5261,"")</f>
        <v/>
      </c>
      <c r="T5261" t="str">
        <f t="array" ref="T5261">IFERROR(INDEX($S$3:$S$6255,SMALL(IF(ISNUMBER(SEARCH("",$S$3:$S$6255)),ROW($S$1:$S$6253),""),ROW(S5259))),"")</f>
        <v/>
      </c>
      <c r="U5261" t="s">
        <v>8306</v>
      </c>
      <c r="V5261">
        <v>588067</v>
      </c>
    </row>
    <row r="5262" spans="19:22">
      <c r="S5262" t="str">
        <f>IF(ISNUMBER(SEARCH(ZAKL_DATA!$B$18,FU!$U5262)),U5262,"")</f>
        <v/>
      </c>
      <c r="T5262" t="str">
        <f t="array" ref="T5262">IFERROR(INDEX($S$3:$S$6255,SMALL(IF(ISNUMBER(SEARCH("",$S$3:$S$6255)),ROW($S$1:$S$6253),""),ROW(S5260))),"")</f>
        <v/>
      </c>
      <c r="U5262" t="s">
        <v>8307</v>
      </c>
      <c r="V5262">
        <v>588075</v>
      </c>
    </row>
    <row r="5263" spans="19:22">
      <c r="S5263" t="str">
        <f>IF(ISNUMBER(SEARCH(ZAKL_DATA!$B$18,FU!$U5263)),U5263,"")</f>
        <v/>
      </c>
      <c r="T5263" t="str">
        <f t="array" ref="T5263">IFERROR(INDEX($S$3:$S$6255,SMALL(IF(ISNUMBER(SEARCH("",$S$3:$S$6255)),ROW($S$1:$S$6253),""),ROW(S5261))),"")</f>
        <v/>
      </c>
      <c r="U5263" t="s">
        <v>8308</v>
      </c>
      <c r="V5263">
        <v>588083</v>
      </c>
    </row>
    <row r="5264" spans="19:22">
      <c r="S5264" t="str">
        <f>IF(ISNUMBER(SEARCH(ZAKL_DATA!$B$18,FU!$U5264)),U5264,"")</f>
        <v/>
      </c>
      <c r="T5264" t="str">
        <f t="array" ref="T5264">IFERROR(INDEX($S$3:$S$6255,SMALL(IF(ISNUMBER(SEARCH("",$S$3:$S$6255)),ROW($S$1:$S$6253),""),ROW(S5262))),"")</f>
        <v/>
      </c>
      <c r="U5264" t="s">
        <v>8309</v>
      </c>
      <c r="V5264">
        <v>588091</v>
      </c>
    </row>
    <row r="5265" spans="19:22">
      <c r="S5265" t="str">
        <f>IF(ISNUMBER(SEARCH(ZAKL_DATA!$B$18,FU!$U5265)),U5265,"")</f>
        <v/>
      </c>
      <c r="T5265" t="str">
        <f t="array" ref="T5265">IFERROR(INDEX($S$3:$S$6255,SMALL(IF(ISNUMBER(SEARCH("",$S$3:$S$6255)),ROW($S$1:$S$6253),""),ROW(S5263))),"")</f>
        <v/>
      </c>
      <c r="U5265" t="s">
        <v>8310</v>
      </c>
      <c r="V5265">
        <v>588105</v>
      </c>
    </row>
    <row r="5266" spans="19:22">
      <c r="S5266" t="str">
        <f>IF(ISNUMBER(SEARCH(ZAKL_DATA!$B$18,FU!$U5266)),U5266,"")</f>
        <v/>
      </c>
      <c r="T5266" t="str">
        <f t="array" ref="T5266">IFERROR(INDEX($S$3:$S$6255,SMALL(IF(ISNUMBER(SEARCH("",$S$3:$S$6255)),ROW($S$1:$S$6253),""),ROW(S5264))),"")</f>
        <v/>
      </c>
      <c r="U5266" t="s">
        <v>8311</v>
      </c>
      <c r="V5266">
        <v>588113</v>
      </c>
    </row>
    <row r="5267" spans="19:22">
      <c r="S5267" t="str">
        <f>IF(ISNUMBER(SEARCH(ZAKL_DATA!$B$18,FU!$U5267)),U5267,"")</f>
        <v/>
      </c>
      <c r="T5267" t="str">
        <f t="array" ref="T5267">IFERROR(INDEX($S$3:$S$6255,SMALL(IF(ISNUMBER(SEARCH("",$S$3:$S$6255)),ROW($S$1:$S$6253),""),ROW(S5265))),"")</f>
        <v/>
      </c>
      <c r="U5267" t="s">
        <v>8312</v>
      </c>
      <c r="V5267">
        <v>588121</v>
      </c>
    </row>
    <row r="5268" spans="19:22">
      <c r="S5268" t="str">
        <f>IF(ISNUMBER(SEARCH(ZAKL_DATA!$B$18,FU!$U5268)),U5268,"")</f>
        <v/>
      </c>
      <c r="T5268" t="str">
        <f t="array" ref="T5268">IFERROR(INDEX($S$3:$S$6255,SMALL(IF(ISNUMBER(SEARCH("",$S$3:$S$6255)),ROW($S$1:$S$6253),""),ROW(S5266))),"")</f>
        <v/>
      </c>
      <c r="U5268" t="s">
        <v>8313</v>
      </c>
      <c r="V5268">
        <v>588130</v>
      </c>
    </row>
    <row r="5269" spans="19:22">
      <c r="S5269" t="str">
        <f>IF(ISNUMBER(SEARCH(ZAKL_DATA!$B$18,FU!$U5269)),U5269,"")</f>
        <v/>
      </c>
      <c r="T5269" t="str">
        <f t="array" ref="T5269">IFERROR(INDEX($S$3:$S$6255,SMALL(IF(ISNUMBER(SEARCH("",$S$3:$S$6255)),ROW($S$1:$S$6253),""),ROW(S5267))),"")</f>
        <v/>
      </c>
      <c r="U5269" t="s">
        <v>8313</v>
      </c>
      <c r="V5269">
        <v>588148</v>
      </c>
    </row>
    <row r="5270" spans="19:22">
      <c r="S5270" t="str">
        <f>IF(ISNUMBER(SEARCH(ZAKL_DATA!$B$18,FU!$U5270)),U5270,"")</f>
        <v/>
      </c>
      <c r="T5270" t="str">
        <f t="array" ref="T5270">IFERROR(INDEX($S$3:$S$6255,SMALL(IF(ISNUMBER(SEARCH("",$S$3:$S$6255)),ROW($S$1:$S$6253),""),ROW(S5268))),"")</f>
        <v/>
      </c>
      <c r="U5270" t="s">
        <v>8314</v>
      </c>
      <c r="V5270">
        <v>588156</v>
      </c>
    </row>
    <row r="5271" spans="19:22">
      <c r="S5271" t="str">
        <f>IF(ISNUMBER(SEARCH(ZAKL_DATA!$B$18,FU!$U5271)),U5271,"")</f>
        <v/>
      </c>
      <c r="T5271" t="str">
        <f t="array" ref="T5271">IFERROR(INDEX($S$3:$S$6255,SMALL(IF(ISNUMBER(SEARCH("",$S$3:$S$6255)),ROW($S$1:$S$6253),""),ROW(S5269))),"")</f>
        <v/>
      </c>
      <c r="U5271" t="s">
        <v>8315</v>
      </c>
      <c r="V5271">
        <v>588164</v>
      </c>
    </row>
    <row r="5272" spans="19:22">
      <c r="S5272" t="str">
        <f>IF(ISNUMBER(SEARCH(ZAKL_DATA!$B$18,FU!$U5272)),U5272,"")</f>
        <v/>
      </c>
      <c r="T5272" t="str">
        <f t="array" ref="T5272">IFERROR(INDEX($S$3:$S$6255,SMALL(IF(ISNUMBER(SEARCH("",$S$3:$S$6255)),ROW($S$1:$S$6253),""),ROW(S5270))),"")</f>
        <v/>
      </c>
      <c r="U5272" t="s">
        <v>8315</v>
      </c>
      <c r="V5272">
        <v>588172</v>
      </c>
    </row>
    <row r="5273" spans="19:22">
      <c r="S5273" t="str">
        <f>IF(ISNUMBER(SEARCH(ZAKL_DATA!$B$18,FU!$U5273)),U5273,"")</f>
        <v/>
      </c>
      <c r="T5273" t="str">
        <f t="array" ref="T5273">IFERROR(INDEX($S$3:$S$6255,SMALL(IF(ISNUMBER(SEARCH("",$S$3:$S$6255)),ROW($S$1:$S$6253),""),ROW(S5271))),"")</f>
        <v/>
      </c>
      <c r="U5273" t="s">
        <v>8316</v>
      </c>
      <c r="V5273">
        <v>588181</v>
      </c>
    </row>
    <row r="5274" spans="19:22">
      <c r="S5274" t="str">
        <f>IF(ISNUMBER(SEARCH(ZAKL_DATA!$B$18,FU!$U5274)),U5274,"")</f>
        <v/>
      </c>
      <c r="T5274" t="str">
        <f t="array" ref="T5274">IFERROR(INDEX($S$3:$S$6255,SMALL(IF(ISNUMBER(SEARCH("",$S$3:$S$6255)),ROW($S$1:$S$6253),""),ROW(S5272))),"")</f>
        <v/>
      </c>
      <c r="U5274" t="s">
        <v>8317</v>
      </c>
      <c r="V5274">
        <v>588199</v>
      </c>
    </row>
    <row r="5275" spans="19:22">
      <c r="S5275" t="str">
        <f>IF(ISNUMBER(SEARCH(ZAKL_DATA!$B$18,FU!$U5275)),U5275,"")</f>
        <v/>
      </c>
      <c r="T5275" t="str">
        <f t="array" ref="T5275">IFERROR(INDEX($S$3:$S$6255,SMALL(IF(ISNUMBER(SEARCH("",$S$3:$S$6255)),ROW($S$1:$S$6253),""),ROW(S5273))),"")</f>
        <v/>
      </c>
      <c r="U5275" t="s">
        <v>8317</v>
      </c>
      <c r="V5275">
        <v>588202</v>
      </c>
    </row>
    <row r="5276" spans="19:22">
      <c r="S5276" t="str">
        <f>IF(ISNUMBER(SEARCH(ZAKL_DATA!$B$18,FU!$U5276)),U5276,"")</f>
        <v/>
      </c>
      <c r="T5276" t="str">
        <f t="array" ref="T5276">IFERROR(INDEX($S$3:$S$6255,SMALL(IF(ISNUMBER(SEARCH("",$S$3:$S$6255)),ROW($S$1:$S$6253),""),ROW(S5274))),"")</f>
        <v/>
      </c>
      <c r="U5276" t="s">
        <v>8318</v>
      </c>
      <c r="V5276">
        <v>588211</v>
      </c>
    </row>
    <row r="5277" spans="19:22">
      <c r="S5277" t="str">
        <f>IF(ISNUMBER(SEARCH(ZAKL_DATA!$B$18,FU!$U5277)),U5277,"")</f>
        <v/>
      </c>
      <c r="T5277" t="str">
        <f t="array" ref="T5277">IFERROR(INDEX($S$3:$S$6255,SMALL(IF(ISNUMBER(SEARCH("",$S$3:$S$6255)),ROW($S$1:$S$6253),""),ROW(S5275))),"")</f>
        <v/>
      </c>
      <c r="U5277" t="s">
        <v>8319</v>
      </c>
      <c r="V5277">
        <v>588229</v>
      </c>
    </row>
    <row r="5278" spans="19:22">
      <c r="S5278" t="str">
        <f>IF(ISNUMBER(SEARCH(ZAKL_DATA!$B$18,FU!$U5278)),U5278,"")</f>
        <v/>
      </c>
      <c r="T5278" t="str">
        <f t="array" ref="T5278">IFERROR(INDEX($S$3:$S$6255,SMALL(IF(ISNUMBER(SEARCH("",$S$3:$S$6255)),ROW($S$1:$S$6253),""),ROW(S5276))),"")</f>
        <v/>
      </c>
      <c r="U5278" t="s">
        <v>8320</v>
      </c>
      <c r="V5278">
        <v>588237</v>
      </c>
    </row>
    <row r="5279" spans="19:22">
      <c r="S5279" t="str">
        <f>IF(ISNUMBER(SEARCH(ZAKL_DATA!$B$18,FU!$U5279)),U5279,"")</f>
        <v/>
      </c>
      <c r="T5279" t="str">
        <f t="array" ref="T5279">IFERROR(INDEX($S$3:$S$6255,SMALL(IF(ISNUMBER(SEARCH("",$S$3:$S$6255)),ROW($S$1:$S$6253),""),ROW(S5277))),"")</f>
        <v/>
      </c>
      <c r="U5279" t="s">
        <v>8321</v>
      </c>
      <c r="V5279">
        <v>588245</v>
      </c>
    </row>
    <row r="5280" spans="19:22">
      <c r="S5280" t="str">
        <f>IF(ISNUMBER(SEARCH(ZAKL_DATA!$B$18,FU!$U5280)),U5280,"")</f>
        <v/>
      </c>
      <c r="T5280" t="str">
        <f t="array" ref="T5280">IFERROR(INDEX($S$3:$S$6255,SMALL(IF(ISNUMBER(SEARCH("",$S$3:$S$6255)),ROW($S$1:$S$6253),""),ROW(S5278))),"")</f>
        <v/>
      </c>
      <c r="U5280" t="s">
        <v>8322</v>
      </c>
      <c r="V5280">
        <v>588253</v>
      </c>
    </row>
    <row r="5281" spans="19:22">
      <c r="S5281" t="str">
        <f>IF(ISNUMBER(SEARCH(ZAKL_DATA!$B$18,FU!$U5281)),U5281,"")</f>
        <v/>
      </c>
      <c r="T5281" t="str">
        <f t="array" ref="T5281">IFERROR(INDEX($S$3:$S$6255,SMALL(IF(ISNUMBER(SEARCH("",$S$3:$S$6255)),ROW($S$1:$S$6253),""),ROW(S5279))),"")</f>
        <v/>
      </c>
      <c r="U5281" t="s">
        <v>8323</v>
      </c>
      <c r="V5281">
        <v>588261</v>
      </c>
    </row>
    <row r="5282" spans="19:22">
      <c r="S5282" t="str">
        <f>IF(ISNUMBER(SEARCH(ZAKL_DATA!$B$18,FU!$U5282)),U5282,"")</f>
        <v/>
      </c>
      <c r="T5282" t="str">
        <f t="array" ref="T5282">IFERROR(INDEX($S$3:$S$6255,SMALL(IF(ISNUMBER(SEARCH("",$S$3:$S$6255)),ROW($S$1:$S$6253),""),ROW(S5280))),"")</f>
        <v/>
      </c>
      <c r="U5282" t="s">
        <v>8324</v>
      </c>
      <c r="V5282">
        <v>588270</v>
      </c>
    </row>
    <row r="5283" spans="19:22">
      <c r="S5283" t="str">
        <f>IF(ISNUMBER(SEARCH(ZAKL_DATA!$B$18,FU!$U5283)),U5283,"")</f>
        <v/>
      </c>
      <c r="T5283" t="str">
        <f t="array" ref="T5283">IFERROR(INDEX($S$3:$S$6255,SMALL(IF(ISNUMBER(SEARCH("",$S$3:$S$6255)),ROW($S$1:$S$6253),""),ROW(S5281))),"")</f>
        <v/>
      </c>
      <c r="U5283" t="s">
        <v>8325</v>
      </c>
      <c r="V5283">
        <v>588288</v>
      </c>
    </row>
    <row r="5284" spans="19:22">
      <c r="S5284" t="str">
        <f>IF(ISNUMBER(SEARCH(ZAKL_DATA!$B$18,FU!$U5284)),U5284,"")</f>
        <v/>
      </c>
      <c r="T5284" t="str">
        <f t="array" ref="T5284">IFERROR(INDEX($S$3:$S$6255,SMALL(IF(ISNUMBER(SEARCH("",$S$3:$S$6255)),ROW($S$1:$S$6253),""),ROW(S5282))),"")</f>
        <v/>
      </c>
      <c r="U5284" t="s">
        <v>8326</v>
      </c>
      <c r="V5284">
        <v>588296</v>
      </c>
    </row>
    <row r="5285" spans="19:22">
      <c r="S5285" t="str">
        <f>IF(ISNUMBER(SEARCH(ZAKL_DATA!$B$18,FU!$U5285)),U5285,"")</f>
        <v/>
      </c>
      <c r="T5285" t="str">
        <f t="array" ref="T5285">IFERROR(INDEX($S$3:$S$6255,SMALL(IF(ISNUMBER(SEARCH("",$S$3:$S$6255)),ROW($S$1:$S$6253),""),ROW(S5283))),"")</f>
        <v/>
      </c>
      <c r="U5285" t="s">
        <v>8327</v>
      </c>
      <c r="V5285">
        <v>588300</v>
      </c>
    </row>
    <row r="5286" spans="19:22">
      <c r="S5286" t="str">
        <f>IF(ISNUMBER(SEARCH(ZAKL_DATA!$B$18,FU!$U5286)),U5286,"")</f>
        <v/>
      </c>
      <c r="T5286" t="str">
        <f t="array" ref="T5286">IFERROR(INDEX($S$3:$S$6255,SMALL(IF(ISNUMBER(SEARCH("",$S$3:$S$6255)),ROW($S$1:$S$6253),""),ROW(S5284))),"")</f>
        <v/>
      </c>
      <c r="U5286" t="s">
        <v>8328</v>
      </c>
      <c r="V5286">
        <v>588318</v>
      </c>
    </row>
    <row r="5287" spans="19:22">
      <c r="S5287" t="str">
        <f>IF(ISNUMBER(SEARCH(ZAKL_DATA!$B$18,FU!$U5287)),U5287,"")</f>
        <v/>
      </c>
      <c r="T5287" t="str">
        <f t="array" ref="T5287">IFERROR(INDEX($S$3:$S$6255,SMALL(IF(ISNUMBER(SEARCH("",$S$3:$S$6255)),ROW($S$1:$S$6253),""),ROW(S5285))),"")</f>
        <v/>
      </c>
      <c r="U5287" t="s">
        <v>8329</v>
      </c>
      <c r="V5287">
        <v>588326</v>
      </c>
    </row>
    <row r="5288" spans="19:22">
      <c r="S5288" t="str">
        <f>IF(ISNUMBER(SEARCH(ZAKL_DATA!$B$18,FU!$U5288)),U5288,"")</f>
        <v/>
      </c>
      <c r="T5288" t="str">
        <f t="array" ref="T5288">IFERROR(INDEX($S$3:$S$6255,SMALL(IF(ISNUMBER(SEARCH("",$S$3:$S$6255)),ROW($S$1:$S$6253),""),ROW(S5286))),"")</f>
        <v/>
      </c>
      <c r="U5288" t="s">
        <v>8330</v>
      </c>
      <c r="V5288">
        <v>588334</v>
      </c>
    </row>
    <row r="5289" spans="19:22">
      <c r="S5289" t="str">
        <f>IF(ISNUMBER(SEARCH(ZAKL_DATA!$B$18,FU!$U5289)),U5289,"")</f>
        <v/>
      </c>
      <c r="T5289" t="str">
        <f t="array" ref="T5289">IFERROR(INDEX($S$3:$S$6255,SMALL(IF(ISNUMBER(SEARCH("",$S$3:$S$6255)),ROW($S$1:$S$6253),""),ROW(S5287))),"")</f>
        <v/>
      </c>
      <c r="U5289" t="s">
        <v>8331</v>
      </c>
      <c r="V5289">
        <v>588342</v>
      </c>
    </row>
    <row r="5290" spans="19:22">
      <c r="S5290" t="str">
        <f>IF(ISNUMBER(SEARCH(ZAKL_DATA!$B$18,FU!$U5290)),U5290,"")</f>
        <v/>
      </c>
      <c r="T5290" t="str">
        <f t="array" ref="T5290">IFERROR(INDEX($S$3:$S$6255,SMALL(IF(ISNUMBER(SEARCH("",$S$3:$S$6255)),ROW($S$1:$S$6253),""),ROW(S5288))),"")</f>
        <v/>
      </c>
      <c r="U5290" t="s">
        <v>8332</v>
      </c>
      <c r="V5290">
        <v>588377</v>
      </c>
    </row>
    <row r="5291" spans="19:22">
      <c r="S5291" t="str">
        <f>IF(ISNUMBER(SEARCH(ZAKL_DATA!$B$18,FU!$U5291)),U5291,"")</f>
        <v/>
      </c>
      <c r="T5291" t="str">
        <f t="array" ref="T5291">IFERROR(INDEX($S$3:$S$6255,SMALL(IF(ISNUMBER(SEARCH("",$S$3:$S$6255)),ROW($S$1:$S$6253),""),ROW(S5289))),"")</f>
        <v/>
      </c>
      <c r="U5291" t="s">
        <v>8333</v>
      </c>
      <c r="V5291">
        <v>588385</v>
      </c>
    </row>
    <row r="5292" spans="19:22">
      <c r="S5292" t="str">
        <f>IF(ISNUMBER(SEARCH(ZAKL_DATA!$B$18,FU!$U5292)),U5292,"")</f>
        <v/>
      </c>
      <c r="T5292" t="str">
        <f t="array" ref="T5292">IFERROR(INDEX($S$3:$S$6255,SMALL(IF(ISNUMBER(SEARCH("",$S$3:$S$6255)),ROW($S$1:$S$6253),""),ROW(S5290))),"")</f>
        <v/>
      </c>
      <c r="U5292" t="s">
        <v>8334</v>
      </c>
      <c r="V5292">
        <v>588393</v>
      </c>
    </row>
    <row r="5293" spans="19:22">
      <c r="S5293" t="str">
        <f>IF(ISNUMBER(SEARCH(ZAKL_DATA!$B$18,FU!$U5293)),U5293,"")</f>
        <v/>
      </c>
      <c r="T5293" t="str">
        <f t="array" ref="T5293">IFERROR(INDEX($S$3:$S$6255,SMALL(IF(ISNUMBER(SEARCH("",$S$3:$S$6255)),ROW($S$1:$S$6253),""),ROW(S5291))),"")</f>
        <v/>
      </c>
      <c r="U5293" t="s">
        <v>8335</v>
      </c>
      <c r="V5293">
        <v>588407</v>
      </c>
    </row>
    <row r="5294" spans="19:22">
      <c r="S5294" t="str">
        <f>IF(ISNUMBER(SEARCH(ZAKL_DATA!$B$18,FU!$U5294)),U5294,"")</f>
        <v/>
      </c>
      <c r="T5294" t="str">
        <f t="array" ref="T5294">IFERROR(INDEX($S$3:$S$6255,SMALL(IF(ISNUMBER(SEARCH("",$S$3:$S$6255)),ROW($S$1:$S$6253),""),ROW(S5292))),"")</f>
        <v/>
      </c>
      <c r="U5294" t="s">
        <v>8336</v>
      </c>
      <c r="V5294">
        <v>588431</v>
      </c>
    </row>
    <row r="5295" spans="19:22">
      <c r="S5295" t="str">
        <f>IF(ISNUMBER(SEARCH(ZAKL_DATA!$B$18,FU!$U5295)),U5295,"")</f>
        <v/>
      </c>
      <c r="T5295" t="str">
        <f t="array" ref="T5295">IFERROR(INDEX($S$3:$S$6255,SMALL(IF(ISNUMBER(SEARCH("",$S$3:$S$6255)),ROW($S$1:$S$6253),""),ROW(S5293))),"")</f>
        <v/>
      </c>
      <c r="U5295" t="s">
        <v>8337</v>
      </c>
      <c r="V5295">
        <v>588458</v>
      </c>
    </row>
    <row r="5296" spans="19:22">
      <c r="S5296" t="str">
        <f>IF(ISNUMBER(SEARCH(ZAKL_DATA!$B$18,FU!$U5296)),U5296,"")</f>
        <v/>
      </c>
      <c r="T5296" t="str">
        <f t="array" ref="T5296">IFERROR(INDEX($S$3:$S$6255,SMALL(IF(ISNUMBER(SEARCH("",$S$3:$S$6255)),ROW($S$1:$S$6253),""),ROW(S5294))),"")</f>
        <v/>
      </c>
      <c r="U5296" t="s">
        <v>8338</v>
      </c>
      <c r="V5296">
        <v>588474</v>
      </c>
    </row>
    <row r="5297" spans="19:22">
      <c r="S5297" t="str">
        <f>IF(ISNUMBER(SEARCH(ZAKL_DATA!$B$18,FU!$U5297)),U5297,"")</f>
        <v/>
      </c>
      <c r="T5297" t="str">
        <f t="array" ref="T5297">IFERROR(INDEX($S$3:$S$6255,SMALL(IF(ISNUMBER(SEARCH("",$S$3:$S$6255)),ROW($S$1:$S$6253),""),ROW(S5295))),"")</f>
        <v/>
      </c>
      <c r="U5297" t="s">
        <v>8339</v>
      </c>
      <c r="V5297">
        <v>588482</v>
      </c>
    </row>
    <row r="5298" spans="19:22">
      <c r="S5298" t="str">
        <f>IF(ISNUMBER(SEARCH(ZAKL_DATA!$B$18,FU!$U5298)),U5298,"")</f>
        <v/>
      </c>
      <c r="T5298" t="str">
        <f t="array" ref="T5298">IFERROR(INDEX($S$3:$S$6255,SMALL(IF(ISNUMBER(SEARCH("",$S$3:$S$6255)),ROW($S$1:$S$6253),""),ROW(S5296))),"")</f>
        <v/>
      </c>
      <c r="U5298" t="s">
        <v>8340</v>
      </c>
      <c r="V5298">
        <v>588491</v>
      </c>
    </row>
    <row r="5299" spans="19:22">
      <c r="S5299" t="str">
        <f>IF(ISNUMBER(SEARCH(ZAKL_DATA!$B$18,FU!$U5299)),U5299,"")</f>
        <v/>
      </c>
      <c r="T5299" t="str">
        <f t="array" ref="T5299">IFERROR(INDEX($S$3:$S$6255,SMALL(IF(ISNUMBER(SEARCH("",$S$3:$S$6255)),ROW($S$1:$S$6253),""),ROW(S5297))),"")</f>
        <v/>
      </c>
      <c r="U5299" t="s">
        <v>8341</v>
      </c>
      <c r="V5299">
        <v>588504</v>
      </c>
    </row>
    <row r="5300" spans="19:22">
      <c r="S5300" t="str">
        <f>IF(ISNUMBER(SEARCH(ZAKL_DATA!$B$18,FU!$U5300)),U5300,"")</f>
        <v/>
      </c>
      <c r="T5300" t="str">
        <f t="array" ref="T5300">IFERROR(INDEX($S$3:$S$6255,SMALL(IF(ISNUMBER(SEARCH("",$S$3:$S$6255)),ROW($S$1:$S$6253),""),ROW(S5298))),"")</f>
        <v/>
      </c>
      <c r="U5300" t="s">
        <v>8342</v>
      </c>
      <c r="V5300">
        <v>588512</v>
      </c>
    </row>
    <row r="5301" spans="19:22">
      <c r="S5301" t="str">
        <f>IF(ISNUMBER(SEARCH(ZAKL_DATA!$B$18,FU!$U5301)),U5301,"")</f>
        <v/>
      </c>
      <c r="T5301" t="str">
        <f t="array" ref="T5301">IFERROR(INDEX($S$3:$S$6255,SMALL(IF(ISNUMBER(SEARCH("",$S$3:$S$6255)),ROW($S$1:$S$6253),""),ROW(S5299))),"")</f>
        <v/>
      </c>
      <c r="U5301" t="s">
        <v>8343</v>
      </c>
      <c r="V5301">
        <v>588521</v>
      </c>
    </row>
    <row r="5302" spans="19:22">
      <c r="S5302" t="str">
        <f>IF(ISNUMBER(SEARCH(ZAKL_DATA!$B$18,FU!$U5302)),U5302,"")</f>
        <v/>
      </c>
      <c r="T5302" t="str">
        <f t="array" ref="T5302">IFERROR(INDEX($S$3:$S$6255,SMALL(IF(ISNUMBER(SEARCH("",$S$3:$S$6255)),ROW($S$1:$S$6253),""),ROW(S5300))),"")</f>
        <v/>
      </c>
      <c r="U5302" t="s">
        <v>8344</v>
      </c>
      <c r="V5302">
        <v>588547</v>
      </c>
    </row>
    <row r="5303" spans="19:22">
      <c r="S5303" t="str">
        <f>IF(ISNUMBER(SEARCH(ZAKL_DATA!$B$18,FU!$U5303)),U5303,"")</f>
        <v/>
      </c>
      <c r="T5303" t="str">
        <f t="array" ref="T5303">IFERROR(INDEX($S$3:$S$6255,SMALL(IF(ISNUMBER(SEARCH("",$S$3:$S$6255)),ROW($S$1:$S$6253),""),ROW(S5301))),"")</f>
        <v/>
      </c>
      <c r="U5303" t="s">
        <v>8345</v>
      </c>
      <c r="V5303">
        <v>588555</v>
      </c>
    </row>
    <row r="5304" spans="19:22">
      <c r="S5304" t="str">
        <f>IF(ISNUMBER(SEARCH(ZAKL_DATA!$B$18,FU!$U5304)),U5304,"")</f>
        <v/>
      </c>
      <c r="T5304" t="str">
        <f t="array" ref="T5304">IFERROR(INDEX($S$3:$S$6255,SMALL(IF(ISNUMBER(SEARCH("",$S$3:$S$6255)),ROW($S$1:$S$6253),""),ROW(S5302))),"")</f>
        <v/>
      </c>
      <c r="U5304" t="s">
        <v>8346</v>
      </c>
      <c r="V5304">
        <v>588563</v>
      </c>
    </row>
    <row r="5305" spans="19:22">
      <c r="S5305" t="str">
        <f>IF(ISNUMBER(SEARCH(ZAKL_DATA!$B$18,FU!$U5305)),U5305,"")</f>
        <v/>
      </c>
      <c r="T5305" t="str">
        <f t="array" ref="T5305">IFERROR(INDEX($S$3:$S$6255,SMALL(IF(ISNUMBER(SEARCH("",$S$3:$S$6255)),ROW($S$1:$S$6253),""),ROW(S5303))),"")</f>
        <v/>
      </c>
      <c r="U5305" t="s">
        <v>8347</v>
      </c>
      <c r="V5305">
        <v>588598</v>
      </c>
    </row>
    <row r="5306" spans="19:22">
      <c r="S5306" t="str">
        <f>IF(ISNUMBER(SEARCH(ZAKL_DATA!$B$18,FU!$U5306)),U5306,"")</f>
        <v/>
      </c>
      <c r="T5306" t="str">
        <f t="array" ref="T5306">IFERROR(INDEX($S$3:$S$6255,SMALL(IF(ISNUMBER(SEARCH("",$S$3:$S$6255)),ROW($S$1:$S$6253),""),ROW(S5304))),"")</f>
        <v/>
      </c>
      <c r="U5306" t="s">
        <v>8348</v>
      </c>
      <c r="V5306">
        <v>588601</v>
      </c>
    </row>
    <row r="5307" spans="19:22">
      <c r="S5307" t="str">
        <f>IF(ISNUMBER(SEARCH(ZAKL_DATA!$B$18,FU!$U5307)),U5307,"")</f>
        <v/>
      </c>
      <c r="T5307" t="str">
        <f t="array" ref="T5307">IFERROR(INDEX($S$3:$S$6255,SMALL(IF(ISNUMBER(SEARCH("",$S$3:$S$6255)),ROW($S$1:$S$6253),""),ROW(S5305))),"")</f>
        <v/>
      </c>
      <c r="U5307" t="s">
        <v>8349</v>
      </c>
      <c r="V5307">
        <v>588610</v>
      </c>
    </row>
    <row r="5308" spans="19:22">
      <c r="S5308" t="str">
        <f>IF(ISNUMBER(SEARCH(ZAKL_DATA!$B$18,FU!$U5308)),U5308,"")</f>
        <v/>
      </c>
      <c r="T5308" t="str">
        <f t="array" ref="T5308">IFERROR(INDEX($S$3:$S$6255,SMALL(IF(ISNUMBER(SEARCH("",$S$3:$S$6255)),ROW($S$1:$S$6253),""),ROW(S5306))),"")</f>
        <v/>
      </c>
      <c r="U5308" t="s">
        <v>8350</v>
      </c>
      <c r="V5308">
        <v>588628</v>
      </c>
    </row>
    <row r="5309" spans="19:22">
      <c r="S5309" t="str">
        <f>IF(ISNUMBER(SEARCH(ZAKL_DATA!$B$18,FU!$U5309)),U5309,"")</f>
        <v/>
      </c>
      <c r="T5309" t="str">
        <f t="array" ref="T5309">IFERROR(INDEX($S$3:$S$6255,SMALL(IF(ISNUMBER(SEARCH("",$S$3:$S$6255)),ROW($S$1:$S$6253),""),ROW(S5307))),"")</f>
        <v/>
      </c>
      <c r="U5309" t="s">
        <v>8351</v>
      </c>
      <c r="V5309">
        <v>588636</v>
      </c>
    </row>
    <row r="5310" spans="19:22">
      <c r="S5310" t="str">
        <f>IF(ISNUMBER(SEARCH(ZAKL_DATA!$B$18,FU!$U5310)),U5310,"")</f>
        <v/>
      </c>
      <c r="T5310" t="str">
        <f t="array" ref="T5310">IFERROR(INDEX($S$3:$S$6255,SMALL(IF(ISNUMBER(SEARCH("",$S$3:$S$6255)),ROW($S$1:$S$6253),""),ROW(S5308))),"")</f>
        <v/>
      </c>
      <c r="U5310" t="s">
        <v>8352</v>
      </c>
      <c r="V5310">
        <v>588644</v>
      </c>
    </row>
    <row r="5311" spans="19:22">
      <c r="S5311" t="str">
        <f>IF(ISNUMBER(SEARCH(ZAKL_DATA!$B$18,FU!$U5311)),U5311,"")</f>
        <v/>
      </c>
      <c r="T5311" t="str">
        <f t="array" ref="T5311">IFERROR(INDEX($S$3:$S$6255,SMALL(IF(ISNUMBER(SEARCH("",$S$3:$S$6255)),ROW($S$1:$S$6253),""),ROW(S5309))),"")</f>
        <v/>
      </c>
      <c r="U5311" t="s">
        <v>8353</v>
      </c>
      <c r="V5311">
        <v>588652</v>
      </c>
    </row>
    <row r="5312" spans="19:22">
      <c r="S5312" t="str">
        <f>IF(ISNUMBER(SEARCH(ZAKL_DATA!$B$18,FU!$U5312)),U5312,"")</f>
        <v/>
      </c>
      <c r="T5312" t="str">
        <f t="array" ref="T5312">IFERROR(INDEX($S$3:$S$6255,SMALL(IF(ISNUMBER(SEARCH("",$S$3:$S$6255)),ROW($S$1:$S$6253),""),ROW(S5310))),"")</f>
        <v/>
      </c>
      <c r="U5312" t="s">
        <v>8354</v>
      </c>
      <c r="V5312">
        <v>588661</v>
      </c>
    </row>
    <row r="5313" spans="19:22">
      <c r="S5313" t="str">
        <f>IF(ISNUMBER(SEARCH(ZAKL_DATA!$B$18,FU!$U5313)),U5313,"")</f>
        <v/>
      </c>
      <c r="T5313" t="str">
        <f t="array" ref="T5313">IFERROR(INDEX($S$3:$S$6255,SMALL(IF(ISNUMBER(SEARCH("",$S$3:$S$6255)),ROW($S$1:$S$6253),""),ROW(S5311))),"")</f>
        <v/>
      </c>
      <c r="U5313" t="s">
        <v>8354</v>
      </c>
      <c r="V5313">
        <v>588695</v>
      </c>
    </row>
    <row r="5314" spans="19:22">
      <c r="S5314" t="str">
        <f>IF(ISNUMBER(SEARCH(ZAKL_DATA!$B$18,FU!$U5314)),U5314,"")</f>
        <v/>
      </c>
      <c r="T5314" t="str">
        <f t="array" ref="T5314">IFERROR(INDEX($S$3:$S$6255,SMALL(IF(ISNUMBER(SEARCH("",$S$3:$S$6255)),ROW($S$1:$S$6253),""),ROW(S5312))),"")</f>
        <v/>
      </c>
      <c r="U5314" t="s">
        <v>8354</v>
      </c>
      <c r="V5314">
        <v>588709</v>
      </c>
    </row>
    <row r="5315" spans="19:22">
      <c r="S5315" t="str">
        <f>IF(ISNUMBER(SEARCH(ZAKL_DATA!$B$18,FU!$U5315)),U5315,"")</f>
        <v/>
      </c>
      <c r="T5315" t="str">
        <f t="array" ref="T5315">IFERROR(INDEX($S$3:$S$6255,SMALL(IF(ISNUMBER(SEARCH("",$S$3:$S$6255)),ROW($S$1:$S$6253),""),ROW(S5313))),"")</f>
        <v/>
      </c>
      <c r="U5315" t="s">
        <v>8355</v>
      </c>
      <c r="V5315">
        <v>588717</v>
      </c>
    </row>
    <row r="5316" spans="19:22">
      <c r="S5316" t="str">
        <f>IF(ISNUMBER(SEARCH(ZAKL_DATA!$B$18,FU!$U5316)),U5316,"")</f>
        <v/>
      </c>
      <c r="T5316" t="str">
        <f t="array" ref="T5316">IFERROR(INDEX($S$3:$S$6255,SMALL(IF(ISNUMBER(SEARCH("",$S$3:$S$6255)),ROW($S$1:$S$6253),""),ROW(S5314))),"")</f>
        <v/>
      </c>
      <c r="U5316" t="s">
        <v>8356</v>
      </c>
      <c r="V5316">
        <v>588725</v>
      </c>
    </row>
    <row r="5317" spans="19:22">
      <c r="S5317" t="str">
        <f>IF(ISNUMBER(SEARCH(ZAKL_DATA!$B$18,FU!$U5317)),U5317,"")</f>
        <v/>
      </c>
      <c r="T5317" t="str">
        <f t="array" ref="T5317">IFERROR(INDEX($S$3:$S$6255,SMALL(IF(ISNUMBER(SEARCH("",$S$3:$S$6255)),ROW($S$1:$S$6253),""),ROW(S5315))),"")</f>
        <v/>
      </c>
      <c r="U5317" t="s">
        <v>8356</v>
      </c>
      <c r="V5317">
        <v>588733</v>
      </c>
    </row>
    <row r="5318" spans="19:22">
      <c r="S5318" t="str">
        <f>IF(ISNUMBER(SEARCH(ZAKL_DATA!$B$18,FU!$U5318)),U5318,"")</f>
        <v/>
      </c>
      <c r="T5318" t="str">
        <f t="array" ref="T5318">IFERROR(INDEX($S$3:$S$6255,SMALL(IF(ISNUMBER(SEARCH("",$S$3:$S$6255)),ROW($S$1:$S$6253),""),ROW(S5316))),"")</f>
        <v/>
      </c>
      <c r="U5318" t="s">
        <v>8357</v>
      </c>
      <c r="V5318">
        <v>588741</v>
      </c>
    </row>
    <row r="5319" spans="19:22">
      <c r="S5319" t="str">
        <f>IF(ISNUMBER(SEARCH(ZAKL_DATA!$B$18,FU!$U5319)),U5319,"")</f>
        <v/>
      </c>
      <c r="T5319" t="str">
        <f t="array" ref="T5319">IFERROR(INDEX($S$3:$S$6255,SMALL(IF(ISNUMBER(SEARCH("",$S$3:$S$6255)),ROW($S$1:$S$6253),""),ROW(S5317))),"")</f>
        <v/>
      </c>
      <c r="U5319" t="s">
        <v>8358</v>
      </c>
      <c r="V5319">
        <v>588750</v>
      </c>
    </row>
    <row r="5320" spans="19:22">
      <c r="S5320" t="str">
        <f>IF(ISNUMBER(SEARCH(ZAKL_DATA!$B$18,FU!$U5320)),U5320,"")</f>
        <v/>
      </c>
      <c r="T5320" t="str">
        <f t="array" ref="T5320">IFERROR(INDEX($S$3:$S$6255,SMALL(IF(ISNUMBER(SEARCH("",$S$3:$S$6255)),ROW($S$1:$S$6253),""),ROW(S5318))),"")</f>
        <v/>
      </c>
      <c r="U5320" t="s">
        <v>8359</v>
      </c>
      <c r="V5320">
        <v>588768</v>
      </c>
    </row>
    <row r="5321" spans="19:22">
      <c r="S5321" t="str">
        <f>IF(ISNUMBER(SEARCH(ZAKL_DATA!$B$18,FU!$U5321)),U5321,"")</f>
        <v/>
      </c>
      <c r="T5321" t="str">
        <f t="array" ref="T5321">IFERROR(INDEX($S$3:$S$6255,SMALL(IF(ISNUMBER(SEARCH("",$S$3:$S$6255)),ROW($S$1:$S$6253),""),ROW(S5319))),"")</f>
        <v/>
      </c>
      <c r="U5321" t="s">
        <v>8360</v>
      </c>
      <c r="V5321">
        <v>588784</v>
      </c>
    </row>
    <row r="5322" spans="19:22">
      <c r="S5322" t="str">
        <f>IF(ISNUMBER(SEARCH(ZAKL_DATA!$B$18,FU!$U5322)),U5322,"")</f>
        <v/>
      </c>
      <c r="T5322" t="str">
        <f t="array" ref="T5322">IFERROR(INDEX($S$3:$S$6255,SMALL(IF(ISNUMBER(SEARCH("",$S$3:$S$6255)),ROW($S$1:$S$6253),""),ROW(S5320))),"")</f>
        <v/>
      </c>
      <c r="U5322" t="s">
        <v>8361</v>
      </c>
      <c r="V5322">
        <v>588806</v>
      </c>
    </row>
    <row r="5323" spans="19:22">
      <c r="S5323" t="str">
        <f>IF(ISNUMBER(SEARCH(ZAKL_DATA!$B$18,FU!$U5323)),U5323,"")</f>
        <v/>
      </c>
      <c r="T5323" t="str">
        <f t="array" ref="T5323">IFERROR(INDEX($S$3:$S$6255,SMALL(IF(ISNUMBER(SEARCH("",$S$3:$S$6255)),ROW($S$1:$S$6253),""),ROW(S5321))),"")</f>
        <v/>
      </c>
      <c r="U5323" t="s">
        <v>8362</v>
      </c>
      <c r="V5323">
        <v>588814</v>
      </c>
    </row>
    <row r="5324" spans="19:22">
      <c r="S5324" t="str">
        <f>IF(ISNUMBER(SEARCH(ZAKL_DATA!$B$18,FU!$U5324)),U5324,"")</f>
        <v/>
      </c>
      <c r="T5324" t="str">
        <f t="array" ref="T5324">IFERROR(INDEX($S$3:$S$6255,SMALL(IF(ISNUMBER(SEARCH("",$S$3:$S$6255)),ROW($S$1:$S$6253),""),ROW(S5322))),"")</f>
        <v/>
      </c>
      <c r="U5324" t="s">
        <v>8363</v>
      </c>
      <c r="V5324">
        <v>588822</v>
      </c>
    </row>
    <row r="5325" spans="19:22">
      <c r="S5325" t="str">
        <f>IF(ISNUMBER(SEARCH(ZAKL_DATA!$B$18,FU!$U5325)),U5325,"")</f>
        <v/>
      </c>
      <c r="T5325" t="str">
        <f t="array" ref="T5325">IFERROR(INDEX($S$3:$S$6255,SMALL(IF(ISNUMBER(SEARCH("",$S$3:$S$6255)),ROW($S$1:$S$6253),""),ROW(S5323))),"")</f>
        <v/>
      </c>
      <c r="U5325" t="s">
        <v>8364</v>
      </c>
      <c r="V5325">
        <v>588831</v>
      </c>
    </row>
    <row r="5326" spans="19:22">
      <c r="S5326" t="str">
        <f>IF(ISNUMBER(SEARCH(ZAKL_DATA!$B$18,FU!$U5326)),U5326,"")</f>
        <v/>
      </c>
      <c r="T5326" t="str">
        <f t="array" ref="T5326">IFERROR(INDEX($S$3:$S$6255,SMALL(IF(ISNUMBER(SEARCH("",$S$3:$S$6255)),ROW($S$1:$S$6253),""),ROW(S5324))),"")</f>
        <v/>
      </c>
      <c r="U5326" t="s">
        <v>8364</v>
      </c>
      <c r="V5326">
        <v>588849</v>
      </c>
    </row>
    <row r="5327" spans="19:22">
      <c r="S5327" t="str">
        <f>IF(ISNUMBER(SEARCH(ZAKL_DATA!$B$18,FU!$U5327)),U5327,"")</f>
        <v/>
      </c>
      <c r="T5327" t="str">
        <f t="array" ref="T5327">IFERROR(INDEX($S$3:$S$6255,SMALL(IF(ISNUMBER(SEARCH("",$S$3:$S$6255)),ROW($S$1:$S$6253),""),ROW(S5325))),"")</f>
        <v/>
      </c>
      <c r="U5327" t="s">
        <v>8365</v>
      </c>
      <c r="V5327">
        <v>588865</v>
      </c>
    </row>
    <row r="5328" spans="19:22">
      <c r="S5328" t="str">
        <f>IF(ISNUMBER(SEARCH(ZAKL_DATA!$B$18,FU!$U5328)),U5328,"")</f>
        <v/>
      </c>
      <c r="T5328" t="str">
        <f t="array" ref="T5328">IFERROR(INDEX($S$3:$S$6255,SMALL(IF(ISNUMBER(SEARCH("",$S$3:$S$6255)),ROW($S$1:$S$6253),""),ROW(S5326))),"")</f>
        <v/>
      </c>
      <c r="U5328" t="s">
        <v>8366</v>
      </c>
      <c r="V5328">
        <v>588873</v>
      </c>
    </row>
    <row r="5329" spans="19:22">
      <c r="S5329" t="str">
        <f>IF(ISNUMBER(SEARCH(ZAKL_DATA!$B$18,FU!$U5329)),U5329,"")</f>
        <v/>
      </c>
      <c r="T5329" t="str">
        <f t="array" ref="T5329">IFERROR(INDEX($S$3:$S$6255,SMALL(IF(ISNUMBER(SEARCH("",$S$3:$S$6255)),ROW($S$1:$S$6253),""),ROW(S5327))),"")</f>
        <v/>
      </c>
      <c r="U5329" t="s">
        <v>8367</v>
      </c>
      <c r="V5329">
        <v>588890</v>
      </c>
    </row>
    <row r="5330" spans="19:22">
      <c r="S5330" t="str">
        <f>IF(ISNUMBER(SEARCH(ZAKL_DATA!$B$18,FU!$U5330)),U5330,"")</f>
        <v/>
      </c>
      <c r="T5330" t="str">
        <f t="array" ref="T5330">IFERROR(INDEX($S$3:$S$6255,SMALL(IF(ISNUMBER(SEARCH("",$S$3:$S$6255)),ROW($S$1:$S$6253),""),ROW(S5328))),"")</f>
        <v/>
      </c>
      <c r="U5330" t="s">
        <v>8368</v>
      </c>
      <c r="V5330">
        <v>588903</v>
      </c>
    </row>
    <row r="5331" spans="19:22">
      <c r="S5331" t="str">
        <f>IF(ISNUMBER(SEARCH(ZAKL_DATA!$B$18,FU!$U5331)),U5331,"")</f>
        <v/>
      </c>
      <c r="T5331" t="str">
        <f t="array" ref="T5331">IFERROR(INDEX($S$3:$S$6255,SMALL(IF(ISNUMBER(SEARCH("",$S$3:$S$6255)),ROW($S$1:$S$6253),""),ROW(S5329))),"")</f>
        <v/>
      </c>
      <c r="U5331" t="s">
        <v>8369</v>
      </c>
      <c r="V5331">
        <v>588920</v>
      </c>
    </row>
    <row r="5332" spans="19:22">
      <c r="S5332" t="str">
        <f>IF(ISNUMBER(SEARCH(ZAKL_DATA!$B$18,FU!$U5332)),U5332,"")</f>
        <v/>
      </c>
      <c r="T5332" t="str">
        <f t="array" ref="T5332">IFERROR(INDEX($S$3:$S$6255,SMALL(IF(ISNUMBER(SEARCH("",$S$3:$S$6255)),ROW($S$1:$S$6253),""),ROW(S5330))),"")</f>
        <v/>
      </c>
      <c r="U5332" t="s">
        <v>8370</v>
      </c>
      <c r="V5332">
        <v>588938</v>
      </c>
    </row>
    <row r="5333" spans="19:22">
      <c r="S5333" t="str">
        <f>IF(ISNUMBER(SEARCH(ZAKL_DATA!$B$18,FU!$U5333)),U5333,"")</f>
        <v/>
      </c>
      <c r="T5333" t="str">
        <f t="array" ref="T5333">IFERROR(INDEX($S$3:$S$6255,SMALL(IF(ISNUMBER(SEARCH("",$S$3:$S$6255)),ROW($S$1:$S$6253),""),ROW(S5331))),"")</f>
        <v/>
      </c>
      <c r="U5333" t="s">
        <v>8371</v>
      </c>
      <c r="V5333">
        <v>588946</v>
      </c>
    </row>
    <row r="5334" spans="19:22">
      <c r="S5334" t="str">
        <f>IF(ISNUMBER(SEARCH(ZAKL_DATA!$B$18,FU!$U5334)),U5334,"")</f>
        <v/>
      </c>
      <c r="T5334" t="str">
        <f t="array" ref="T5334">IFERROR(INDEX($S$3:$S$6255,SMALL(IF(ISNUMBER(SEARCH("",$S$3:$S$6255)),ROW($S$1:$S$6253),""),ROW(S5332))),"")</f>
        <v/>
      </c>
      <c r="U5334" t="s">
        <v>8372</v>
      </c>
      <c r="V5334">
        <v>588954</v>
      </c>
    </row>
    <row r="5335" spans="19:22">
      <c r="S5335" t="str">
        <f>IF(ISNUMBER(SEARCH(ZAKL_DATA!$B$18,FU!$U5335)),U5335,"")</f>
        <v/>
      </c>
      <c r="T5335" t="str">
        <f t="array" ref="T5335">IFERROR(INDEX($S$3:$S$6255,SMALL(IF(ISNUMBER(SEARCH("",$S$3:$S$6255)),ROW($S$1:$S$6253),""),ROW(S5333))),"")</f>
        <v/>
      </c>
      <c r="U5335" t="s">
        <v>8372</v>
      </c>
      <c r="V5335">
        <v>588962</v>
      </c>
    </row>
    <row r="5336" spans="19:22">
      <c r="S5336" t="str">
        <f>IF(ISNUMBER(SEARCH(ZAKL_DATA!$B$18,FU!$U5336)),U5336,"")</f>
        <v/>
      </c>
      <c r="T5336" t="str">
        <f t="array" ref="T5336">IFERROR(INDEX($S$3:$S$6255,SMALL(IF(ISNUMBER(SEARCH("",$S$3:$S$6255)),ROW($S$1:$S$6253),""),ROW(S5334))),"")</f>
        <v/>
      </c>
      <c r="U5336" t="s">
        <v>8373</v>
      </c>
      <c r="V5336">
        <v>588971</v>
      </c>
    </row>
    <row r="5337" spans="19:22">
      <c r="S5337" t="str">
        <f>IF(ISNUMBER(SEARCH(ZAKL_DATA!$B$18,FU!$U5337)),U5337,"")</f>
        <v/>
      </c>
      <c r="T5337" t="str">
        <f t="array" ref="T5337">IFERROR(INDEX($S$3:$S$6255,SMALL(IF(ISNUMBER(SEARCH("",$S$3:$S$6255)),ROW($S$1:$S$6253),""),ROW(S5335))),"")</f>
        <v/>
      </c>
      <c r="U5337" t="s">
        <v>8374</v>
      </c>
      <c r="V5337">
        <v>588989</v>
      </c>
    </row>
    <row r="5338" spans="19:22">
      <c r="S5338" t="str">
        <f>IF(ISNUMBER(SEARCH(ZAKL_DATA!$B$18,FU!$U5338)),U5338,"")</f>
        <v/>
      </c>
      <c r="T5338" t="str">
        <f t="array" ref="T5338">IFERROR(INDEX($S$3:$S$6255,SMALL(IF(ISNUMBER(SEARCH("",$S$3:$S$6255)),ROW($S$1:$S$6253),""),ROW(S5336))),"")</f>
        <v/>
      </c>
      <c r="U5338" t="s">
        <v>8375</v>
      </c>
      <c r="V5338">
        <v>588997</v>
      </c>
    </row>
    <row r="5339" spans="19:22">
      <c r="S5339" t="str">
        <f>IF(ISNUMBER(SEARCH(ZAKL_DATA!$B$18,FU!$U5339)),U5339,"")</f>
        <v/>
      </c>
      <c r="T5339" t="str">
        <f t="array" ref="T5339">IFERROR(INDEX($S$3:$S$6255,SMALL(IF(ISNUMBER(SEARCH("",$S$3:$S$6255)),ROW($S$1:$S$6253),""),ROW(S5337))),"")</f>
        <v/>
      </c>
      <c r="U5339" t="s">
        <v>8376</v>
      </c>
      <c r="V5339">
        <v>589004</v>
      </c>
    </row>
    <row r="5340" spans="19:22">
      <c r="S5340" t="str">
        <f>IF(ISNUMBER(SEARCH(ZAKL_DATA!$B$18,FU!$U5340)),U5340,"")</f>
        <v/>
      </c>
      <c r="T5340" t="str">
        <f t="array" ref="T5340">IFERROR(INDEX($S$3:$S$6255,SMALL(IF(ISNUMBER(SEARCH("",$S$3:$S$6255)),ROW($S$1:$S$6253),""),ROW(S5338))),"")</f>
        <v/>
      </c>
      <c r="U5340" t="s">
        <v>8377</v>
      </c>
      <c r="V5340">
        <v>589039</v>
      </c>
    </row>
    <row r="5341" spans="19:22">
      <c r="S5341" t="str">
        <f>IF(ISNUMBER(SEARCH(ZAKL_DATA!$B$18,FU!$U5341)),U5341,"")</f>
        <v/>
      </c>
      <c r="T5341" t="str">
        <f t="array" ref="T5341">IFERROR(INDEX($S$3:$S$6255,SMALL(IF(ISNUMBER(SEARCH("",$S$3:$S$6255)),ROW($S$1:$S$6253),""),ROW(S5339))),"")</f>
        <v/>
      </c>
      <c r="U5341" t="s">
        <v>8378</v>
      </c>
      <c r="V5341">
        <v>589047</v>
      </c>
    </row>
    <row r="5342" spans="19:22">
      <c r="S5342" t="str">
        <f>IF(ISNUMBER(SEARCH(ZAKL_DATA!$B$18,FU!$U5342)),U5342,"")</f>
        <v/>
      </c>
      <c r="T5342" t="str">
        <f t="array" ref="T5342">IFERROR(INDEX($S$3:$S$6255,SMALL(IF(ISNUMBER(SEARCH("",$S$3:$S$6255)),ROW($S$1:$S$6253),""),ROW(S5340))),"")</f>
        <v/>
      </c>
      <c r="U5342" t="s">
        <v>8379</v>
      </c>
      <c r="V5342">
        <v>589055</v>
      </c>
    </row>
    <row r="5343" spans="19:22">
      <c r="S5343" t="str">
        <f>IF(ISNUMBER(SEARCH(ZAKL_DATA!$B$18,FU!$U5343)),U5343,"")</f>
        <v/>
      </c>
      <c r="T5343" t="str">
        <f t="array" ref="T5343">IFERROR(INDEX($S$3:$S$6255,SMALL(IF(ISNUMBER(SEARCH("",$S$3:$S$6255)),ROW($S$1:$S$6253),""),ROW(S5341))),"")</f>
        <v/>
      </c>
      <c r="U5343" t="s">
        <v>8380</v>
      </c>
      <c r="V5343">
        <v>589080</v>
      </c>
    </row>
    <row r="5344" spans="19:22">
      <c r="S5344" t="str">
        <f>IF(ISNUMBER(SEARCH(ZAKL_DATA!$B$18,FU!$U5344)),U5344,"")</f>
        <v/>
      </c>
      <c r="T5344" t="str">
        <f t="array" ref="T5344">IFERROR(INDEX($S$3:$S$6255,SMALL(IF(ISNUMBER(SEARCH("",$S$3:$S$6255)),ROW($S$1:$S$6253),""),ROW(S5342))),"")</f>
        <v/>
      </c>
      <c r="U5344" t="s">
        <v>8381</v>
      </c>
      <c r="V5344">
        <v>589098</v>
      </c>
    </row>
    <row r="5345" spans="19:22">
      <c r="S5345" t="str">
        <f>IF(ISNUMBER(SEARCH(ZAKL_DATA!$B$18,FU!$U5345)),U5345,"")</f>
        <v/>
      </c>
      <c r="T5345" t="str">
        <f t="array" ref="T5345">IFERROR(INDEX($S$3:$S$6255,SMALL(IF(ISNUMBER(SEARCH("",$S$3:$S$6255)),ROW($S$1:$S$6253),""),ROW(S5343))),"")</f>
        <v/>
      </c>
      <c r="U5345" t="s">
        <v>8382</v>
      </c>
      <c r="V5345">
        <v>589110</v>
      </c>
    </row>
    <row r="5346" spans="19:22">
      <c r="S5346" t="str">
        <f>IF(ISNUMBER(SEARCH(ZAKL_DATA!$B$18,FU!$U5346)),U5346,"")</f>
        <v/>
      </c>
      <c r="T5346" t="str">
        <f t="array" ref="T5346">IFERROR(INDEX($S$3:$S$6255,SMALL(IF(ISNUMBER(SEARCH("",$S$3:$S$6255)),ROW($S$1:$S$6253),""),ROW(S5344))),"")</f>
        <v/>
      </c>
      <c r="U5346" t="s">
        <v>8383</v>
      </c>
      <c r="V5346">
        <v>589128</v>
      </c>
    </row>
    <row r="5347" spans="19:22">
      <c r="S5347" t="str">
        <f>IF(ISNUMBER(SEARCH(ZAKL_DATA!$B$18,FU!$U5347)),U5347,"")</f>
        <v/>
      </c>
      <c r="T5347" t="str">
        <f t="array" ref="T5347">IFERROR(INDEX($S$3:$S$6255,SMALL(IF(ISNUMBER(SEARCH("",$S$3:$S$6255)),ROW($S$1:$S$6253),""),ROW(S5345))),"")</f>
        <v/>
      </c>
      <c r="U5347" t="s">
        <v>8384</v>
      </c>
      <c r="V5347">
        <v>589136</v>
      </c>
    </row>
    <row r="5348" spans="19:22">
      <c r="S5348" t="str">
        <f>IF(ISNUMBER(SEARCH(ZAKL_DATA!$B$18,FU!$U5348)),U5348,"")</f>
        <v/>
      </c>
      <c r="T5348" t="str">
        <f t="array" ref="T5348">IFERROR(INDEX($S$3:$S$6255,SMALL(IF(ISNUMBER(SEARCH("",$S$3:$S$6255)),ROW($S$1:$S$6253),""),ROW(S5346))),"")</f>
        <v/>
      </c>
      <c r="U5348" t="s">
        <v>8385</v>
      </c>
      <c r="V5348">
        <v>589152</v>
      </c>
    </row>
    <row r="5349" spans="19:22">
      <c r="S5349" t="str">
        <f>IF(ISNUMBER(SEARCH(ZAKL_DATA!$B$18,FU!$U5349)),U5349,"")</f>
        <v/>
      </c>
      <c r="T5349" t="str">
        <f t="array" ref="T5349">IFERROR(INDEX($S$3:$S$6255,SMALL(IF(ISNUMBER(SEARCH("",$S$3:$S$6255)),ROW($S$1:$S$6253),""),ROW(S5347))),"")</f>
        <v/>
      </c>
      <c r="U5349" t="s">
        <v>8386</v>
      </c>
      <c r="V5349">
        <v>589161</v>
      </c>
    </row>
    <row r="5350" spans="19:22">
      <c r="S5350" t="str">
        <f>IF(ISNUMBER(SEARCH(ZAKL_DATA!$B$18,FU!$U5350)),U5350,"")</f>
        <v/>
      </c>
      <c r="T5350" t="str">
        <f t="array" ref="T5350">IFERROR(INDEX($S$3:$S$6255,SMALL(IF(ISNUMBER(SEARCH("",$S$3:$S$6255)),ROW($S$1:$S$6253),""),ROW(S5348))),"")</f>
        <v/>
      </c>
      <c r="U5350" t="s">
        <v>8387</v>
      </c>
      <c r="V5350">
        <v>589187</v>
      </c>
    </row>
    <row r="5351" spans="19:22">
      <c r="S5351" t="str">
        <f>IF(ISNUMBER(SEARCH(ZAKL_DATA!$B$18,FU!$U5351)),U5351,"")</f>
        <v/>
      </c>
      <c r="T5351" t="str">
        <f t="array" ref="T5351">IFERROR(INDEX($S$3:$S$6255,SMALL(IF(ISNUMBER(SEARCH("",$S$3:$S$6255)),ROW($S$1:$S$6253),""),ROW(S5349))),"")</f>
        <v/>
      </c>
      <c r="U5351" t="s">
        <v>8388</v>
      </c>
      <c r="V5351">
        <v>589195</v>
      </c>
    </row>
    <row r="5352" spans="19:22">
      <c r="S5352" t="str">
        <f>IF(ISNUMBER(SEARCH(ZAKL_DATA!$B$18,FU!$U5352)),U5352,"")</f>
        <v/>
      </c>
      <c r="T5352" t="str">
        <f t="array" ref="T5352">IFERROR(INDEX($S$3:$S$6255,SMALL(IF(ISNUMBER(SEARCH("",$S$3:$S$6255)),ROW($S$1:$S$6253),""),ROW(S5350))),"")</f>
        <v/>
      </c>
      <c r="U5352" t="s">
        <v>8388</v>
      </c>
      <c r="V5352">
        <v>589217</v>
      </c>
    </row>
    <row r="5353" spans="19:22">
      <c r="S5353" t="str">
        <f>IF(ISNUMBER(SEARCH(ZAKL_DATA!$B$18,FU!$U5353)),U5353,"")</f>
        <v/>
      </c>
      <c r="T5353" t="str">
        <f t="array" ref="T5353">IFERROR(INDEX($S$3:$S$6255,SMALL(IF(ISNUMBER(SEARCH("",$S$3:$S$6255)),ROW($S$1:$S$6253),""),ROW(S5351))),"")</f>
        <v/>
      </c>
      <c r="U5353" t="s">
        <v>8389</v>
      </c>
      <c r="V5353">
        <v>589225</v>
      </c>
    </row>
    <row r="5354" spans="19:22">
      <c r="S5354" t="str">
        <f>IF(ISNUMBER(SEARCH(ZAKL_DATA!$B$18,FU!$U5354)),U5354,"")</f>
        <v/>
      </c>
      <c r="T5354" t="str">
        <f t="array" ref="T5354">IFERROR(INDEX($S$3:$S$6255,SMALL(IF(ISNUMBER(SEARCH("",$S$3:$S$6255)),ROW($S$1:$S$6253),""),ROW(S5352))),"")</f>
        <v/>
      </c>
      <c r="U5354" t="s">
        <v>8390</v>
      </c>
      <c r="V5354">
        <v>589233</v>
      </c>
    </row>
    <row r="5355" spans="19:22">
      <c r="S5355" t="str">
        <f>IF(ISNUMBER(SEARCH(ZAKL_DATA!$B$18,FU!$U5355)),U5355,"")</f>
        <v/>
      </c>
      <c r="T5355" t="str">
        <f t="array" ref="T5355">IFERROR(INDEX($S$3:$S$6255,SMALL(IF(ISNUMBER(SEARCH("",$S$3:$S$6255)),ROW($S$1:$S$6253),""),ROW(S5353))),"")</f>
        <v/>
      </c>
      <c r="U5355" t="s">
        <v>8391</v>
      </c>
      <c r="V5355">
        <v>589250</v>
      </c>
    </row>
    <row r="5356" spans="19:22">
      <c r="S5356" t="str">
        <f>IF(ISNUMBER(SEARCH(ZAKL_DATA!$B$18,FU!$U5356)),U5356,"")</f>
        <v/>
      </c>
      <c r="T5356" t="str">
        <f t="array" ref="T5356">IFERROR(INDEX($S$3:$S$6255,SMALL(IF(ISNUMBER(SEARCH("",$S$3:$S$6255)),ROW($S$1:$S$6253),""),ROW(S5354))),"")</f>
        <v/>
      </c>
      <c r="U5356" t="s">
        <v>8392</v>
      </c>
      <c r="V5356">
        <v>589268</v>
      </c>
    </row>
    <row r="5357" spans="19:22">
      <c r="S5357" t="str">
        <f>IF(ISNUMBER(SEARCH(ZAKL_DATA!$B$18,FU!$U5357)),U5357,"")</f>
        <v/>
      </c>
      <c r="T5357" t="str">
        <f t="array" ref="T5357">IFERROR(INDEX($S$3:$S$6255,SMALL(IF(ISNUMBER(SEARCH("",$S$3:$S$6255)),ROW($S$1:$S$6253),""),ROW(S5355))),"")</f>
        <v/>
      </c>
      <c r="U5357" t="s">
        <v>8393</v>
      </c>
      <c r="V5357">
        <v>589276</v>
      </c>
    </row>
    <row r="5358" spans="19:22">
      <c r="S5358" t="str">
        <f>IF(ISNUMBER(SEARCH(ZAKL_DATA!$B$18,FU!$U5358)),U5358,"")</f>
        <v/>
      </c>
      <c r="T5358" t="str">
        <f t="array" ref="T5358">IFERROR(INDEX($S$3:$S$6255,SMALL(IF(ISNUMBER(SEARCH("",$S$3:$S$6255)),ROW($S$1:$S$6253),""),ROW(S5356))),"")</f>
        <v/>
      </c>
      <c r="U5358" t="s">
        <v>8394</v>
      </c>
      <c r="V5358">
        <v>589284</v>
      </c>
    </row>
    <row r="5359" spans="19:22">
      <c r="S5359" t="str">
        <f>IF(ISNUMBER(SEARCH(ZAKL_DATA!$B$18,FU!$U5359)),U5359,"")</f>
        <v/>
      </c>
      <c r="T5359" t="str">
        <f t="array" ref="T5359">IFERROR(INDEX($S$3:$S$6255,SMALL(IF(ISNUMBER(SEARCH("",$S$3:$S$6255)),ROW($S$1:$S$6253),""),ROW(S5357))),"")</f>
        <v/>
      </c>
      <c r="U5359" t="s">
        <v>8395</v>
      </c>
      <c r="V5359">
        <v>589292</v>
      </c>
    </row>
    <row r="5360" spans="19:22">
      <c r="S5360" t="str">
        <f>IF(ISNUMBER(SEARCH(ZAKL_DATA!$B$18,FU!$U5360)),U5360,"")</f>
        <v/>
      </c>
      <c r="T5360" t="str">
        <f t="array" ref="T5360">IFERROR(INDEX($S$3:$S$6255,SMALL(IF(ISNUMBER(SEARCH("",$S$3:$S$6255)),ROW($S$1:$S$6253),""),ROW(S5358))),"")</f>
        <v/>
      </c>
      <c r="U5360" t="s">
        <v>8396</v>
      </c>
      <c r="V5360">
        <v>589306</v>
      </c>
    </row>
    <row r="5361" spans="19:22">
      <c r="S5361" t="str">
        <f>IF(ISNUMBER(SEARCH(ZAKL_DATA!$B$18,FU!$U5361)),U5361,"")</f>
        <v/>
      </c>
      <c r="T5361" t="str">
        <f t="array" ref="T5361">IFERROR(INDEX($S$3:$S$6255,SMALL(IF(ISNUMBER(SEARCH("",$S$3:$S$6255)),ROW($S$1:$S$6253),""),ROW(S5359))),"")</f>
        <v/>
      </c>
      <c r="U5361" t="s">
        <v>8397</v>
      </c>
      <c r="V5361">
        <v>589314</v>
      </c>
    </row>
    <row r="5362" spans="19:22">
      <c r="S5362" t="str">
        <f>IF(ISNUMBER(SEARCH(ZAKL_DATA!$B$18,FU!$U5362)),U5362,"")</f>
        <v/>
      </c>
      <c r="T5362" t="str">
        <f t="array" ref="T5362">IFERROR(INDEX($S$3:$S$6255,SMALL(IF(ISNUMBER(SEARCH("",$S$3:$S$6255)),ROW($S$1:$S$6253),""),ROW(S5360))),"")</f>
        <v/>
      </c>
      <c r="U5362" t="s">
        <v>8398</v>
      </c>
      <c r="V5362">
        <v>589322</v>
      </c>
    </row>
    <row r="5363" spans="19:22">
      <c r="S5363" t="str">
        <f>IF(ISNUMBER(SEARCH(ZAKL_DATA!$B$18,FU!$U5363)),U5363,"")</f>
        <v/>
      </c>
      <c r="T5363" t="str">
        <f t="array" ref="T5363">IFERROR(INDEX($S$3:$S$6255,SMALL(IF(ISNUMBER(SEARCH("",$S$3:$S$6255)),ROW($S$1:$S$6253),""),ROW(S5361))),"")</f>
        <v/>
      </c>
      <c r="U5363" t="s">
        <v>8399</v>
      </c>
      <c r="V5363">
        <v>589331</v>
      </c>
    </row>
    <row r="5364" spans="19:22">
      <c r="S5364" t="str">
        <f>IF(ISNUMBER(SEARCH(ZAKL_DATA!$B$18,FU!$U5364)),U5364,"")</f>
        <v/>
      </c>
      <c r="T5364" t="str">
        <f t="array" ref="T5364">IFERROR(INDEX($S$3:$S$6255,SMALL(IF(ISNUMBER(SEARCH("",$S$3:$S$6255)),ROW($S$1:$S$6253),""),ROW(S5362))),"")</f>
        <v/>
      </c>
      <c r="U5364" t="s">
        <v>8400</v>
      </c>
      <c r="V5364">
        <v>589349</v>
      </c>
    </row>
    <row r="5365" spans="19:22">
      <c r="S5365" t="str">
        <f>IF(ISNUMBER(SEARCH(ZAKL_DATA!$B$18,FU!$U5365)),U5365,"")</f>
        <v/>
      </c>
      <c r="T5365" t="str">
        <f t="array" ref="T5365">IFERROR(INDEX($S$3:$S$6255,SMALL(IF(ISNUMBER(SEARCH("",$S$3:$S$6255)),ROW($S$1:$S$6253),""),ROW(S5363))),"")</f>
        <v/>
      </c>
      <c r="U5365" t="s">
        <v>8401</v>
      </c>
      <c r="V5365">
        <v>589357</v>
      </c>
    </row>
    <row r="5366" spans="19:22">
      <c r="S5366" t="str">
        <f>IF(ISNUMBER(SEARCH(ZAKL_DATA!$B$18,FU!$U5366)),U5366,"")</f>
        <v/>
      </c>
      <c r="T5366" t="str">
        <f t="array" ref="T5366">IFERROR(INDEX($S$3:$S$6255,SMALL(IF(ISNUMBER(SEARCH("",$S$3:$S$6255)),ROW($S$1:$S$6253),""),ROW(S5364))),"")</f>
        <v/>
      </c>
      <c r="U5366" t="s">
        <v>8402</v>
      </c>
      <c r="V5366">
        <v>589365</v>
      </c>
    </row>
    <row r="5367" spans="19:22">
      <c r="S5367" t="str">
        <f>IF(ISNUMBER(SEARCH(ZAKL_DATA!$B$18,FU!$U5367)),U5367,"")</f>
        <v/>
      </c>
      <c r="T5367" t="str">
        <f t="array" ref="T5367">IFERROR(INDEX($S$3:$S$6255,SMALL(IF(ISNUMBER(SEARCH("",$S$3:$S$6255)),ROW($S$1:$S$6253),""),ROW(S5365))),"")</f>
        <v/>
      </c>
      <c r="U5367" t="s">
        <v>8402</v>
      </c>
      <c r="V5367">
        <v>589381</v>
      </c>
    </row>
    <row r="5368" spans="19:22">
      <c r="S5368" t="str">
        <f>IF(ISNUMBER(SEARCH(ZAKL_DATA!$B$18,FU!$U5368)),U5368,"")</f>
        <v/>
      </c>
      <c r="T5368" t="str">
        <f t="array" ref="T5368">IFERROR(INDEX($S$3:$S$6255,SMALL(IF(ISNUMBER(SEARCH("",$S$3:$S$6255)),ROW($S$1:$S$6253),""),ROW(S5366))),"")</f>
        <v/>
      </c>
      <c r="U5368" t="s">
        <v>8403</v>
      </c>
      <c r="V5368">
        <v>589390</v>
      </c>
    </row>
    <row r="5369" spans="19:22">
      <c r="S5369" t="str">
        <f>IF(ISNUMBER(SEARCH(ZAKL_DATA!$B$18,FU!$U5369)),U5369,"")</f>
        <v/>
      </c>
      <c r="T5369" t="str">
        <f t="array" ref="T5369">IFERROR(INDEX($S$3:$S$6255,SMALL(IF(ISNUMBER(SEARCH("",$S$3:$S$6255)),ROW($S$1:$S$6253),""),ROW(S5367))),"")</f>
        <v/>
      </c>
      <c r="U5369" t="s">
        <v>8403</v>
      </c>
      <c r="V5369">
        <v>589403</v>
      </c>
    </row>
    <row r="5370" spans="19:22">
      <c r="S5370" t="str">
        <f>IF(ISNUMBER(SEARCH(ZAKL_DATA!$B$18,FU!$U5370)),U5370,"")</f>
        <v/>
      </c>
      <c r="T5370" t="str">
        <f t="array" ref="T5370">IFERROR(INDEX($S$3:$S$6255,SMALL(IF(ISNUMBER(SEARCH("",$S$3:$S$6255)),ROW($S$1:$S$6253),""),ROW(S5368))),"")</f>
        <v/>
      </c>
      <c r="U5370" t="s">
        <v>8404</v>
      </c>
      <c r="V5370">
        <v>589420</v>
      </c>
    </row>
    <row r="5371" spans="19:22">
      <c r="S5371" t="str">
        <f>IF(ISNUMBER(SEARCH(ZAKL_DATA!$B$18,FU!$U5371)),U5371,"")</f>
        <v/>
      </c>
      <c r="T5371" t="str">
        <f t="array" ref="T5371">IFERROR(INDEX($S$3:$S$6255,SMALL(IF(ISNUMBER(SEARCH("",$S$3:$S$6255)),ROW($S$1:$S$6253),""),ROW(S5369))),"")</f>
        <v/>
      </c>
      <c r="U5371" t="s">
        <v>8405</v>
      </c>
      <c r="V5371">
        <v>589438</v>
      </c>
    </row>
    <row r="5372" spans="19:22">
      <c r="S5372" t="str">
        <f>IF(ISNUMBER(SEARCH(ZAKL_DATA!$B$18,FU!$U5372)),U5372,"")</f>
        <v/>
      </c>
      <c r="T5372" t="str">
        <f t="array" ref="T5372">IFERROR(INDEX($S$3:$S$6255,SMALL(IF(ISNUMBER(SEARCH("",$S$3:$S$6255)),ROW($S$1:$S$6253),""),ROW(S5370))),"")</f>
        <v/>
      </c>
      <c r="U5372" t="s">
        <v>8406</v>
      </c>
      <c r="V5372">
        <v>589446</v>
      </c>
    </row>
    <row r="5373" spans="19:22">
      <c r="S5373" t="str">
        <f>IF(ISNUMBER(SEARCH(ZAKL_DATA!$B$18,FU!$U5373)),U5373,"")</f>
        <v/>
      </c>
      <c r="T5373" t="str">
        <f t="array" ref="T5373">IFERROR(INDEX($S$3:$S$6255,SMALL(IF(ISNUMBER(SEARCH("",$S$3:$S$6255)),ROW($S$1:$S$6253),""),ROW(S5371))),"")</f>
        <v/>
      </c>
      <c r="U5373" t="s">
        <v>8407</v>
      </c>
      <c r="V5373">
        <v>589454</v>
      </c>
    </row>
    <row r="5374" spans="19:22">
      <c r="S5374" t="str">
        <f>IF(ISNUMBER(SEARCH(ZAKL_DATA!$B$18,FU!$U5374)),U5374,"")</f>
        <v/>
      </c>
      <c r="T5374" t="str">
        <f t="array" ref="T5374">IFERROR(INDEX($S$3:$S$6255,SMALL(IF(ISNUMBER(SEARCH("",$S$3:$S$6255)),ROW($S$1:$S$6253),""),ROW(S5372))),"")</f>
        <v/>
      </c>
      <c r="U5374" t="s">
        <v>8408</v>
      </c>
      <c r="V5374">
        <v>589462</v>
      </c>
    </row>
    <row r="5375" spans="19:22">
      <c r="S5375" t="str">
        <f>IF(ISNUMBER(SEARCH(ZAKL_DATA!$B$18,FU!$U5375)),U5375,"")</f>
        <v/>
      </c>
      <c r="T5375" t="str">
        <f t="array" ref="T5375">IFERROR(INDEX($S$3:$S$6255,SMALL(IF(ISNUMBER(SEARCH("",$S$3:$S$6255)),ROW($S$1:$S$6253),""),ROW(S5373))),"")</f>
        <v/>
      </c>
      <c r="U5375" t="s">
        <v>8409</v>
      </c>
      <c r="V5375">
        <v>589489</v>
      </c>
    </row>
    <row r="5376" spans="19:22">
      <c r="S5376" t="str">
        <f>IF(ISNUMBER(SEARCH(ZAKL_DATA!$B$18,FU!$U5376)),U5376,"")</f>
        <v/>
      </c>
      <c r="T5376" t="str">
        <f t="array" ref="T5376">IFERROR(INDEX($S$3:$S$6255,SMALL(IF(ISNUMBER(SEARCH("",$S$3:$S$6255)),ROW($S$1:$S$6253),""),ROW(S5374))),"")</f>
        <v/>
      </c>
      <c r="U5376" t="s">
        <v>8410</v>
      </c>
      <c r="V5376">
        <v>589497</v>
      </c>
    </row>
    <row r="5377" spans="19:22">
      <c r="S5377" t="str">
        <f>IF(ISNUMBER(SEARCH(ZAKL_DATA!$B$18,FU!$U5377)),U5377,"")</f>
        <v/>
      </c>
      <c r="T5377" t="str">
        <f t="array" ref="T5377">IFERROR(INDEX($S$3:$S$6255,SMALL(IF(ISNUMBER(SEARCH("",$S$3:$S$6255)),ROW($S$1:$S$6253),""),ROW(S5375))),"")</f>
        <v/>
      </c>
      <c r="U5377" t="s">
        <v>8411</v>
      </c>
      <c r="V5377">
        <v>589501</v>
      </c>
    </row>
    <row r="5378" spans="19:22">
      <c r="S5378" t="str">
        <f>IF(ISNUMBER(SEARCH(ZAKL_DATA!$B$18,FU!$U5378)),U5378,"")</f>
        <v/>
      </c>
      <c r="T5378" t="str">
        <f t="array" ref="T5378">IFERROR(INDEX($S$3:$S$6255,SMALL(IF(ISNUMBER(SEARCH("",$S$3:$S$6255)),ROW($S$1:$S$6253),""),ROW(S5376))),"")</f>
        <v/>
      </c>
      <c r="U5378" t="s">
        <v>8412</v>
      </c>
      <c r="V5378">
        <v>589519</v>
      </c>
    </row>
    <row r="5379" spans="19:22">
      <c r="S5379" t="str">
        <f>IF(ISNUMBER(SEARCH(ZAKL_DATA!$B$18,FU!$U5379)),U5379,"")</f>
        <v/>
      </c>
      <c r="T5379" t="str">
        <f t="array" ref="T5379">IFERROR(INDEX($S$3:$S$6255,SMALL(IF(ISNUMBER(SEARCH("",$S$3:$S$6255)),ROW($S$1:$S$6253),""),ROW(S5377))),"")</f>
        <v/>
      </c>
      <c r="U5379" t="s">
        <v>8413</v>
      </c>
      <c r="V5379">
        <v>589527</v>
      </c>
    </row>
    <row r="5380" spans="19:22">
      <c r="S5380" t="str">
        <f>IF(ISNUMBER(SEARCH(ZAKL_DATA!$B$18,FU!$U5380)),U5380,"")</f>
        <v/>
      </c>
      <c r="T5380" t="str">
        <f t="array" ref="T5380">IFERROR(INDEX($S$3:$S$6255,SMALL(IF(ISNUMBER(SEARCH("",$S$3:$S$6255)),ROW($S$1:$S$6253),""),ROW(S5378))),"")</f>
        <v/>
      </c>
      <c r="U5380" t="s">
        <v>8414</v>
      </c>
      <c r="V5380">
        <v>589535</v>
      </c>
    </row>
    <row r="5381" spans="19:22">
      <c r="S5381" t="str">
        <f>IF(ISNUMBER(SEARCH(ZAKL_DATA!$B$18,FU!$U5381)),U5381,"")</f>
        <v/>
      </c>
      <c r="T5381" t="str">
        <f t="array" ref="T5381">IFERROR(INDEX($S$3:$S$6255,SMALL(IF(ISNUMBER(SEARCH("",$S$3:$S$6255)),ROW($S$1:$S$6253),""),ROW(S5379))),"")</f>
        <v/>
      </c>
      <c r="U5381" t="s">
        <v>8415</v>
      </c>
      <c r="V5381">
        <v>589543</v>
      </c>
    </row>
    <row r="5382" spans="19:22">
      <c r="S5382" t="str">
        <f>IF(ISNUMBER(SEARCH(ZAKL_DATA!$B$18,FU!$U5382)),U5382,"")</f>
        <v/>
      </c>
      <c r="T5382" t="str">
        <f t="array" ref="T5382">IFERROR(INDEX($S$3:$S$6255,SMALL(IF(ISNUMBER(SEARCH("",$S$3:$S$6255)),ROW($S$1:$S$6253),""),ROW(S5380))),"")</f>
        <v/>
      </c>
      <c r="U5382" t="s">
        <v>8416</v>
      </c>
      <c r="V5382">
        <v>589560</v>
      </c>
    </row>
    <row r="5383" spans="19:22">
      <c r="S5383" t="str">
        <f>IF(ISNUMBER(SEARCH(ZAKL_DATA!$B$18,FU!$U5383)),U5383,"")</f>
        <v/>
      </c>
      <c r="T5383" t="str">
        <f t="array" ref="T5383">IFERROR(INDEX($S$3:$S$6255,SMALL(IF(ISNUMBER(SEARCH("",$S$3:$S$6255)),ROW($S$1:$S$6253),""),ROW(S5381))),"")</f>
        <v/>
      </c>
      <c r="U5383" t="s">
        <v>8417</v>
      </c>
      <c r="V5383">
        <v>589578</v>
      </c>
    </row>
    <row r="5384" spans="19:22">
      <c r="S5384" t="str">
        <f>IF(ISNUMBER(SEARCH(ZAKL_DATA!$B$18,FU!$U5384)),U5384,"")</f>
        <v/>
      </c>
      <c r="T5384" t="str">
        <f t="array" ref="T5384">IFERROR(INDEX($S$3:$S$6255,SMALL(IF(ISNUMBER(SEARCH("",$S$3:$S$6255)),ROW($S$1:$S$6253),""),ROW(S5382))),"")</f>
        <v/>
      </c>
      <c r="U5384" t="s">
        <v>8418</v>
      </c>
      <c r="V5384">
        <v>589586</v>
      </c>
    </row>
    <row r="5385" spans="19:22">
      <c r="S5385" t="str">
        <f>IF(ISNUMBER(SEARCH(ZAKL_DATA!$B$18,FU!$U5385)),U5385,"")</f>
        <v/>
      </c>
      <c r="T5385" t="str">
        <f t="array" ref="T5385">IFERROR(INDEX($S$3:$S$6255,SMALL(IF(ISNUMBER(SEARCH("",$S$3:$S$6255)),ROW($S$1:$S$6253),""),ROW(S5383))),"")</f>
        <v/>
      </c>
      <c r="U5385" t="s">
        <v>8418</v>
      </c>
      <c r="V5385">
        <v>589594</v>
      </c>
    </row>
    <row r="5386" spans="19:22">
      <c r="S5386" t="str">
        <f>IF(ISNUMBER(SEARCH(ZAKL_DATA!$B$18,FU!$U5386)),U5386,"")</f>
        <v/>
      </c>
      <c r="T5386" t="str">
        <f t="array" ref="T5386">IFERROR(INDEX($S$3:$S$6255,SMALL(IF(ISNUMBER(SEARCH("",$S$3:$S$6255)),ROW($S$1:$S$6253),""),ROW(S5384))),"")</f>
        <v/>
      </c>
      <c r="U5386" t="s">
        <v>8418</v>
      </c>
      <c r="V5386">
        <v>589608</v>
      </c>
    </row>
    <row r="5387" spans="19:22">
      <c r="S5387" t="str">
        <f>IF(ISNUMBER(SEARCH(ZAKL_DATA!$B$18,FU!$U5387)),U5387,"")</f>
        <v/>
      </c>
      <c r="T5387" t="str">
        <f t="array" ref="T5387">IFERROR(INDEX($S$3:$S$6255,SMALL(IF(ISNUMBER(SEARCH("",$S$3:$S$6255)),ROW($S$1:$S$6253),""),ROW(S5385))),"")</f>
        <v/>
      </c>
      <c r="U5387" t="s">
        <v>8418</v>
      </c>
      <c r="V5387">
        <v>589616</v>
      </c>
    </row>
    <row r="5388" spans="19:22">
      <c r="S5388" t="str">
        <f>IF(ISNUMBER(SEARCH(ZAKL_DATA!$B$18,FU!$U5388)),U5388,"")</f>
        <v/>
      </c>
      <c r="T5388" t="str">
        <f t="array" ref="T5388">IFERROR(INDEX($S$3:$S$6255,SMALL(IF(ISNUMBER(SEARCH("",$S$3:$S$6255)),ROW($S$1:$S$6253),""),ROW(S5386))),"")</f>
        <v/>
      </c>
      <c r="U5388" t="s">
        <v>8419</v>
      </c>
      <c r="V5388">
        <v>589624</v>
      </c>
    </row>
    <row r="5389" spans="19:22">
      <c r="S5389" t="str">
        <f>IF(ISNUMBER(SEARCH(ZAKL_DATA!$B$18,FU!$U5389)),U5389,"")</f>
        <v/>
      </c>
      <c r="T5389" t="str">
        <f t="array" ref="T5389">IFERROR(INDEX($S$3:$S$6255,SMALL(IF(ISNUMBER(SEARCH("",$S$3:$S$6255)),ROW($S$1:$S$6253),""),ROW(S5387))),"")</f>
        <v/>
      </c>
      <c r="U5389" t="s">
        <v>8420</v>
      </c>
      <c r="V5389">
        <v>589632</v>
      </c>
    </row>
    <row r="5390" spans="19:22">
      <c r="S5390" t="str">
        <f>IF(ISNUMBER(SEARCH(ZAKL_DATA!$B$18,FU!$U5390)),U5390,"")</f>
        <v/>
      </c>
      <c r="T5390" t="str">
        <f t="array" ref="T5390">IFERROR(INDEX($S$3:$S$6255,SMALL(IF(ISNUMBER(SEARCH("",$S$3:$S$6255)),ROW($S$1:$S$6253),""),ROW(S5388))),"")</f>
        <v/>
      </c>
      <c r="U5390" t="s">
        <v>8421</v>
      </c>
      <c r="V5390">
        <v>589641</v>
      </c>
    </row>
    <row r="5391" spans="19:22">
      <c r="S5391" t="str">
        <f>IF(ISNUMBER(SEARCH(ZAKL_DATA!$B$18,FU!$U5391)),U5391,"")</f>
        <v/>
      </c>
      <c r="T5391" t="str">
        <f t="array" ref="T5391">IFERROR(INDEX($S$3:$S$6255,SMALL(IF(ISNUMBER(SEARCH("",$S$3:$S$6255)),ROW($S$1:$S$6253),""),ROW(S5389))),"")</f>
        <v/>
      </c>
      <c r="U5391" t="s">
        <v>8422</v>
      </c>
      <c r="V5391">
        <v>589659</v>
      </c>
    </row>
    <row r="5392" spans="19:22">
      <c r="S5392" t="str">
        <f>IF(ISNUMBER(SEARCH(ZAKL_DATA!$B$18,FU!$U5392)),U5392,"")</f>
        <v/>
      </c>
      <c r="T5392" t="str">
        <f t="array" ref="T5392">IFERROR(INDEX($S$3:$S$6255,SMALL(IF(ISNUMBER(SEARCH("",$S$3:$S$6255)),ROW($S$1:$S$6253),""),ROW(S5390))),"")</f>
        <v/>
      </c>
      <c r="U5392" t="s">
        <v>8423</v>
      </c>
      <c r="V5392">
        <v>589667</v>
      </c>
    </row>
    <row r="5393" spans="19:22">
      <c r="S5393" t="str">
        <f>IF(ISNUMBER(SEARCH(ZAKL_DATA!$B$18,FU!$U5393)),U5393,"")</f>
        <v/>
      </c>
      <c r="T5393" t="str">
        <f t="array" ref="T5393">IFERROR(INDEX($S$3:$S$6255,SMALL(IF(ISNUMBER(SEARCH("",$S$3:$S$6255)),ROW($S$1:$S$6253),""),ROW(S5391))),"")</f>
        <v/>
      </c>
      <c r="U5393" t="s">
        <v>8423</v>
      </c>
      <c r="V5393">
        <v>589675</v>
      </c>
    </row>
    <row r="5394" spans="19:22">
      <c r="S5394" t="str">
        <f>IF(ISNUMBER(SEARCH(ZAKL_DATA!$B$18,FU!$U5394)),U5394,"")</f>
        <v/>
      </c>
      <c r="T5394" t="str">
        <f t="array" ref="T5394">IFERROR(INDEX($S$3:$S$6255,SMALL(IF(ISNUMBER(SEARCH("",$S$3:$S$6255)),ROW($S$1:$S$6253),""),ROW(S5392))),"")</f>
        <v/>
      </c>
      <c r="U5394" t="s">
        <v>8423</v>
      </c>
      <c r="V5394">
        <v>589683</v>
      </c>
    </row>
    <row r="5395" spans="19:22">
      <c r="S5395" t="str">
        <f>IF(ISNUMBER(SEARCH(ZAKL_DATA!$B$18,FU!$U5395)),U5395,"")</f>
        <v/>
      </c>
      <c r="T5395" t="str">
        <f t="array" ref="T5395">IFERROR(INDEX($S$3:$S$6255,SMALL(IF(ISNUMBER(SEARCH("",$S$3:$S$6255)),ROW($S$1:$S$6253),""),ROW(S5393))),"")</f>
        <v/>
      </c>
      <c r="U5395" t="s">
        <v>8423</v>
      </c>
      <c r="V5395">
        <v>589691</v>
      </c>
    </row>
    <row r="5396" spans="19:22">
      <c r="S5396" t="str">
        <f>IF(ISNUMBER(SEARCH(ZAKL_DATA!$B$18,FU!$U5396)),U5396,"")</f>
        <v/>
      </c>
      <c r="T5396" t="str">
        <f t="array" ref="T5396">IFERROR(INDEX($S$3:$S$6255,SMALL(IF(ISNUMBER(SEARCH("",$S$3:$S$6255)),ROW($S$1:$S$6253),""),ROW(S5394))),"")</f>
        <v/>
      </c>
      <c r="U5396" t="s">
        <v>8423</v>
      </c>
      <c r="V5396">
        <v>589705</v>
      </c>
    </row>
    <row r="5397" spans="19:22">
      <c r="S5397" t="str">
        <f>IF(ISNUMBER(SEARCH(ZAKL_DATA!$B$18,FU!$U5397)),U5397,"")</f>
        <v/>
      </c>
      <c r="T5397" t="str">
        <f t="array" ref="T5397">IFERROR(INDEX($S$3:$S$6255,SMALL(IF(ISNUMBER(SEARCH("",$S$3:$S$6255)),ROW($S$1:$S$6253),""),ROW(S5395))),"")</f>
        <v/>
      </c>
      <c r="U5397" t="s">
        <v>8423</v>
      </c>
      <c r="V5397">
        <v>589713</v>
      </c>
    </row>
    <row r="5398" spans="19:22">
      <c r="S5398" t="str">
        <f>IF(ISNUMBER(SEARCH(ZAKL_DATA!$B$18,FU!$U5398)),U5398,"")</f>
        <v/>
      </c>
      <c r="T5398" t="str">
        <f t="array" ref="T5398">IFERROR(INDEX($S$3:$S$6255,SMALL(IF(ISNUMBER(SEARCH("",$S$3:$S$6255)),ROW($S$1:$S$6253),""),ROW(S5396))),"")</f>
        <v/>
      </c>
      <c r="U5398" t="s">
        <v>8424</v>
      </c>
      <c r="V5398">
        <v>589721</v>
      </c>
    </row>
    <row r="5399" spans="19:22">
      <c r="S5399" t="str">
        <f>IF(ISNUMBER(SEARCH(ZAKL_DATA!$B$18,FU!$U5399)),U5399,"")</f>
        <v/>
      </c>
      <c r="T5399" t="str">
        <f t="array" ref="T5399">IFERROR(INDEX($S$3:$S$6255,SMALL(IF(ISNUMBER(SEARCH("",$S$3:$S$6255)),ROW($S$1:$S$6253),""),ROW(S5397))),"")</f>
        <v/>
      </c>
      <c r="U5399" t="s">
        <v>8425</v>
      </c>
      <c r="V5399">
        <v>589730</v>
      </c>
    </row>
    <row r="5400" spans="19:22">
      <c r="S5400" t="str">
        <f>IF(ISNUMBER(SEARCH(ZAKL_DATA!$B$18,FU!$U5400)),U5400,"")</f>
        <v/>
      </c>
      <c r="T5400" t="str">
        <f t="array" ref="T5400">IFERROR(INDEX($S$3:$S$6255,SMALL(IF(ISNUMBER(SEARCH("",$S$3:$S$6255)),ROW($S$1:$S$6253),""),ROW(S5398))),"")</f>
        <v/>
      </c>
      <c r="U5400" t="s">
        <v>8426</v>
      </c>
      <c r="V5400">
        <v>589748</v>
      </c>
    </row>
    <row r="5401" spans="19:22">
      <c r="S5401" t="str">
        <f>IF(ISNUMBER(SEARCH(ZAKL_DATA!$B$18,FU!$U5401)),U5401,"")</f>
        <v/>
      </c>
      <c r="T5401" t="str">
        <f t="array" ref="T5401">IFERROR(INDEX($S$3:$S$6255,SMALL(IF(ISNUMBER(SEARCH("",$S$3:$S$6255)),ROW($S$1:$S$6253),""),ROW(S5399))),"")</f>
        <v/>
      </c>
      <c r="U5401" t="s">
        <v>8427</v>
      </c>
      <c r="V5401">
        <v>589756</v>
      </c>
    </row>
    <row r="5402" spans="19:22">
      <c r="S5402" t="str">
        <f>IF(ISNUMBER(SEARCH(ZAKL_DATA!$B$18,FU!$U5402)),U5402,"")</f>
        <v/>
      </c>
      <c r="T5402" t="str">
        <f t="array" ref="T5402">IFERROR(INDEX($S$3:$S$6255,SMALL(IF(ISNUMBER(SEARCH("",$S$3:$S$6255)),ROW($S$1:$S$6253),""),ROW(S5400))),"")</f>
        <v/>
      </c>
      <c r="U5402" t="s">
        <v>8428</v>
      </c>
      <c r="V5402">
        <v>589764</v>
      </c>
    </row>
    <row r="5403" spans="19:22">
      <c r="S5403" t="str">
        <f>IF(ISNUMBER(SEARCH(ZAKL_DATA!$B$18,FU!$U5403)),U5403,"")</f>
        <v/>
      </c>
      <c r="T5403" t="str">
        <f t="array" ref="T5403">IFERROR(INDEX($S$3:$S$6255,SMALL(IF(ISNUMBER(SEARCH("",$S$3:$S$6255)),ROW($S$1:$S$6253),""),ROW(S5401))),"")</f>
        <v/>
      </c>
      <c r="U5403" t="s">
        <v>8429</v>
      </c>
      <c r="V5403">
        <v>589772</v>
      </c>
    </row>
    <row r="5404" spans="19:22">
      <c r="S5404" t="str">
        <f>IF(ISNUMBER(SEARCH(ZAKL_DATA!$B$18,FU!$U5404)),U5404,"")</f>
        <v/>
      </c>
      <c r="T5404" t="str">
        <f t="array" ref="T5404">IFERROR(INDEX($S$3:$S$6255,SMALL(IF(ISNUMBER(SEARCH("",$S$3:$S$6255)),ROW($S$1:$S$6253),""),ROW(S5402))),"")</f>
        <v/>
      </c>
      <c r="U5404" t="s">
        <v>8430</v>
      </c>
      <c r="V5404">
        <v>589799</v>
      </c>
    </row>
    <row r="5405" spans="19:22">
      <c r="S5405" t="str">
        <f>IF(ISNUMBER(SEARCH(ZAKL_DATA!$B$18,FU!$U5405)),U5405,"")</f>
        <v/>
      </c>
      <c r="T5405" t="str">
        <f t="array" ref="T5405">IFERROR(INDEX($S$3:$S$6255,SMALL(IF(ISNUMBER(SEARCH("",$S$3:$S$6255)),ROW($S$1:$S$6253),""),ROW(S5403))),"")</f>
        <v/>
      </c>
      <c r="U5405" t="s">
        <v>8431</v>
      </c>
      <c r="V5405">
        <v>589802</v>
      </c>
    </row>
    <row r="5406" spans="19:22">
      <c r="S5406" t="str">
        <f>IF(ISNUMBER(SEARCH(ZAKL_DATA!$B$18,FU!$U5406)),U5406,"")</f>
        <v/>
      </c>
      <c r="T5406" t="str">
        <f t="array" ref="T5406">IFERROR(INDEX($S$3:$S$6255,SMALL(IF(ISNUMBER(SEARCH("",$S$3:$S$6255)),ROW($S$1:$S$6253),""),ROW(S5404))),"")</f>
        <v/>
      </c>
      <c r="U5406" t="s">
        <v>8432</v>
      </c>
      <c r="V5406">
        <v>589811</v>
      </c>
    </row>
    <row r="5407" spans="19:22">
      <c r="S5407" t="str">
        <f>IF(ISNUMBER(SEARCH(ZAKL_DATA!$B$18,FU!$U5407)),U5407,"")</f>
        <v/>
      </c>
      <c r="T5407" t="str">
        <f t="array" ref="T5407">IFERROR(INDEX($S$3:$S$6255,SMALL(IF(ISNUMBER(SEARCH("",$S$3:$S$6255)),ROW($S$1:$S$6253),""),ROW(S5405))),"")</f>
        <v/>
      </c>
      <c r="U5407" t="s">
        <v>8433</v>
      </c>
      <c r="V5407">
        <v>589829</v>
      </c>
    </row>
    <row r="5408" spans="19:22">
      <c r="S5408" t="str">
        <f>IF(ISNUMBER(SEARCH(ZAKL_DATA!$B$18,FU!$U5408)),U5408,"")</f>
        <v/>
      </c>
      <c r="T5408" t="str">
        <f t="array" ref="T5408">IFERROR(INDEX($S$3:$S$6255,SMALL(IF(ISNUMBER(SEARCH("",$S$3:$S$6255)),ROW($S$1:$S$6253),""),ROW(S5406))),"")</f>
        <v/>
      </c>
      <c r="U5408" t="s">
        <v>8434</v>
      </c>
      <c r="V5408">
        <v>589837</v>
      </c>
    </row>
    <row r="5409" spans="19:22">
      <c r="S5409" t="str">
        <f>IF(ISNUMBER(SEARCH(ZAKL_DATA!$B$18,FU!$U5409)),U5409,"")</f>
        <v/>
      </c>
      <c r="T5409" t="str">
        <f t="array" ref="T5409">IFERROR(INDEX($S$3:$S$6255,SMALL(IF(ISNUMBER(SEARCH("",$S$3:$S$6255)),ROW($S$1:$S$6253),""),ROW(S5407))),"")</f>
        <v/>
      </c>
      <c r="U5409" t="s">
        <v>8435</v>
      </c>
      <c r="V5409">
        <v>589845</v>
      </c>
    </row>
    <row r="5410" spans="19:22">
      <c r="S5410" t="str">
        <f>IF(ISNUMBER(SEARCH(ZAKL_DATA!$B$18,FU!$U5410)),U5410,"")</f>
        <v/>
      </c>
      <c r="T5410" t="str">
        <f t="array" ref="T5410">IFERROR(INDEX($S$3:$S$6255,SMALL(IF(ISNUMBER(SEARCH("",$S$3:$S$6255)),ROW($S$1:$S$6253),""),ROW(S5408))),"")</f>
        <v/>
      </c>
      <c r="U5410" t="s">
        <v>8436</v>
      </c>
      <c r="V5410">
        <v>589853</v>
      </c>
    </row>
    <row r="5411" spans="19:22">
      <c r="S5411" t="str">
        <f>IF(ISNUMBER(SEARCH(ZAKL_DATA!$B$18,FU!$U5411)),U5411,"")</f>
        <v/>
      </c>
      <c r="T5411" t="str">
        <f t="array" ref="T5411">IFERROR(INDEX($S$3:$S$6255,SMALL(IF(ISNUMBER(SEARCH("",$S$3:$S$6255)),ROW($S$1:$S$6253),""),ROW(S5409))),"")</f>
        <v/>
      </c>
      <c r="U5411" t="s">
        <v>8436</v>
      </c>
      <c r="V5411">
        <v>589870</v>
      </c>
    </row>
    <row r="5412" spans="19:22">
      <c r="S5412" t="str">
        <f>IF(ISNUMBER(SEARCH(ZAKL_DATA!$B$18,FU!$U5412)),U5412,"")</f>
        <v/>
      </c>
      <c r="T5412" t="str">
        <f t="array" ref="T5412">IFERROR(INDEX($S$3:$S$6255,SMALL(IF(ISNUMBER(SEARCH("",$S$3:$S$6255)),ROW($S$1:$S$6253),""),ROW(S5410))),"")</f>
        <v/>
      </c>
      <c r="U5412" t="s">
        <v>8436</v>
      </c>
      <c r="V5412">
        <v>589888</v>
      </c>
    </row>
    <row r="5413" spans="19:22">
      <c r="S5413" t="str">
        <f>IF(ISNUMBER(SEARCH(ZAKL_DATA!$B$18,FU!$U5413)),U5413,"")</f>
        <v/>
      </c>
      <c r="T5413" t="str">
        <f t="array" ref="T5413">IFERROR(INDEX($S$3:$S$6255,SMALL(IF(ISNUMBER(SEARCH("",$S$3:$S$6255)),ROW($S$1:$S$6253),""),ROW(S5411))),"")</f>
        <v/>
      </c>
      <c r="U5413" t="s">
        <v>8436</v>
      </c>
      <c r="V5413">
        <v>589896</v>
      </c>
    </row>
    <row r="5414" spans="19:22">
      <c r="S5414" t="str">
        <f>IF(ISNUMBER(SEARCH(ZAKL_DATA!$B$18,FU!$U5414)),U5414,"")</f>
        <v/>
      </c>
      <c r="T5414" t="str">
        <f t="array" ref="T5414">IFERROR(INDEX($S$3:$S$6255,SMALL(IF(ISNUMBER(SEARCH("",$S$3:$S$6255)),ROW($S$1:$S$6253),""),ROW(S5412))),"")</f>
        <v/>
      </c>
      <c r="U5414" t="s">
        <v>8436</v>
      </c>
      <c r="V5414">
        <v>589918</v>
      </c>
    </row>
    <row r="5415" spans="19:22">
      <c r="S5415" t="str">
        <f>IF(ISNUMBER(SEARCH(ZAKL_DATA!$B$18,FU!$U5415)),U5415,"")</f>
        <v/>
      </c>
      <c r="T5415" t="str">
        <f t="array" ref="T5415">IFERROR(INDEX($S$3:$S$6255,SMALL(IF(ISNUMBER(SEARCH("",$S$3:$S$6255)),ROW($S$1:$S$6253),""),ROW(S5413))),"")</f>
        <v/>
      </c>
      <c r="U5415" t="s">
        <v>8437</v>
      </c>
      <c r="V5415">
        <v>589926</v>
      </c>
    </row>
    <row r="5416" spans="19:22">
      <c r="S5416" t="str">
        <f>IF(ISNUMBER(SEARCH(ZAKL_DATA!$B$18,FU!$U5416)),U5416,"")</f>
        <v/>
      </c>
      <c r="T5416" t="str">
        <f t="array" ref="T5416">IFERROR(INDEX($S$3:$S$6255,SMALL(IF(ISNUMBER(SEARCH("",$S$3:$S$6255)),ROW($S$1:$S$6253),""),ROW(S5414))),"")</f>
        <v/>
      </c>
      <c r="U5416" t="s">
        <v>8438</v>
      </c>
      <c r="V5416">
        <v>589934</v>
      </c>
    </row>
    <row r="5417" spans="19:22">
      <c r="S5417" t="str">
        <f>IF(ISNUMBER(SEARCH(ZAKL_DATA!$B$18,FU!$U5417)),U5417,"")</f>
        <v/>
      </c>
      <c r="T5417" t="str">
        <f t="array" ref="T5417">IFERROR(INDEX($S$3:$S$6255,SMALL(IF(ISNUMBER(SEARCH("",$S$3:$S$6255)),ROW($S$1:$S$6253),""),ROW(S5415))),"")</f>
        <v/>
      </c>
      <c r="U5417" t="s">
        <v>8439</v>
      </c>
      <c r="V5417">
        <v>589942</v>
      </c>
    </row>
    <row r="5418" spans="19:22">
      <c r="S5418" t="str">
        <f>IF(ISNUMBER(SEARCH(ZAKL_DATA!$B$18,FU!$U5418)),U5418,"")</f>
        <v/>
      </c>
      <c r="T5418" t="str">
        <f t="array" ref="T5418">IFERROR(INDEX($S$3:$S$6255,SMALL(IF(ISNUMBER(SEARCH("",$S$3:$S$6255)),ROW($S$1:$S$6253),""),ROW(S5416))),"")</f>
        <v/>
      </c>
      <c r="U5418" t="s">
        <v>8440</v>
      </c>
      <c r="V5418">
        <v>589951</v>
      </c>
    </row>
    <row r="5419" spans="19:22">
      <c r="S5419" t="str">
        <f>IF(ISNUMBER(SEARCH(ZAKL_DATA!$B$18,FU!$U5419)),U5419,"")</f>
        <v/>
      </c>
      <c r="T5419" t="str">
        <f t="array" ref="T5419">IFERROR(INDEX($S$3:$S$6255,SMALL(IF(ISNUMBER(SEARCH("",$S$3:$S$6255)),ROW($S$1:$S$6253),""),ROW(S5417))),"")</f>
        <v/>
      </c>
      <c r="U5419" t="s">
        <v>8441</v>
      </c>
      <c r="V5419">
        <v>589969</v>
      </c>
    </row>
    <row r="5420" spans="19:22">
      <c r="S5420" t="str">
        <f>IF(ISNUMBER(SEARCH(ZAKL_DATA!$B$18,FU!$U5420)),U5420,"")</f>
        <v/>
      </c>
      <c r="T5420" t="str">
        <f t="array" ref="T5420">IFERROR(INDEX($S$3:$S$6255,SMALL(IF(ISNUMBER(SEARCH("",$S$3:$S$6255)),ROW($S$1:$S$6253),""),ROW(S5418))),"")</f>
        <v/>
      </c>
      <c r="U5420" t="s">
        <v>8442</v>
      </c>
      <c r="V5420">
        <v>589977</v>
      </c>
    </row>
    <row r="5421" spans="19:22">
      <c r="S5421" t="str">
        <f>IF(ISNUMBER(SEARCH(ZAKL_DATA!$B$18,FU!$U5421)),U5421,"")</f>
        <v/>
      </c>
      <c r="T5421" t="str">
        <f t="array" ref="T5421">IFERROR(INDEX($S$3:$S$6255,SMALL(IF(ISNUMBER(SEARCH("",$S$3:$S$6255)),ROW($S$1:$S$6253),""),ROW(S5419))),"")</f>
        <v/>
      </c>
      <c r="U5421" t="s">
        <v>8443</v>
      </c>
      <c r="V5421">
        <v>589993</v>
      </c>
    </row>
    <row r="5422" spans="19:22">
      <c r="S5422" t="str">
        <f>IF(ISNUMBER(SEARCH(ZAKL_DATA!$B$18,FU!$U5422)),U5422,"")</f>
        <v/>
      </c>
      <c r="T5422" t="str">
        <f t="array" ref="T5422">IFERROR(INDEX($S$3:$S$6255,SMALL(IF(ISNUMBER(SEARCH("",$S$3:$S$6255)),ROW($S$1:$S$6253),""),ROW(S5420))),"")</f>
        <v/>
      </c>
      <c r="U5422" t="s">
        <v>8444</v>
      </c>
      <c r="V5422">
        <v>590002</v>
      </c>
    </row>
    <row r="5423" spans="19:22">
      <c r="S5423" t="str">
        <f>IF(ISNUMBER(SEARCH(ZAKL_DATA!$B$18,FU!$U5423)),U5423,"")</f>
        <v/>
      </c>
      <c r="T5423" t="str">
        <f t="array" ref="T5423">IFERROR(INDEX($S$3:$S$6255,SMALL(IF(ISNUMBER(SEARCH("",$S$3:$S$6255)),ROW($S$1:$S$6253),""),ROW(S5421))),"")</f>
        <v/>
      </c>
      <c r="U5423" t="s">
        <v>8445</v>
      </c>
      <c r="V5423">
        <v>590011</v>
      </c>
    </row>
    <row r="5424" spans="19:22">
      <c r="S5424" t="str">
        <f>IF(ISNUMBER(SEARCH(ZAKL_DATA!$B$18,FU!$U5424)),U5424,"")</f>
        <v/>
      </c>
      <c r="T5424" t="str">
        <f t="array" ref="T5424">IFERROR(INDEX($S$3:$S$6255,SMALL(IF(ISNUMBER(SEARCH("",$S$3:$S$6255)),ROW($S$1:$S$6253),""),ROW(S5422))),"")</f>
        <v/>
      </c>
      <c r="U5424" t="s">
        <v>8446</v>
      </c>
      <c r="V5424">
        <v>590029</v>
      </c>
    </row>
    <row r="5425" spans="19:22">
      <c r="S5425" t="str">
        <f>IF(ISNUMBER(SEARCH(ZAKL_DATA!$B$18,FU!$U5425)),U5425,"")</f>
        <v/>
      </c>
      <c r="T5425" t="str">
        <f t="array" ref="T5425">IFERROR(INDEX($S$3:$S$6255,SMALL(IF(ISNUMBER(SEARCH("",$S$3:$S$6255)),ROW($S$1:$S$6253),""),ROW(S5423))),"")</f>
        <v/>
      </c>
      <c r="U5425" t="s">
        <v>8447</v>
      </c>
      <c r="V5425">
        <v>590045</v>
      </c>
    </row>
    <row r="5426" spans="19:22">
      <c r="S5426" t="str">
        <f>IF(ISNUMBER(SEARCH(ZAKL_DATA!$B$18,FU!$U5426)),U5426,"")</f>
        <v/>
      </c>
      <c r="T5426" t="str">
        <f t="array" ref="T5426">IFERROR(INDEX($S$3:$S$6255,SMALL(IF(ISNUMBER(SEARCH("",$S$3:$S$6255)),ROW($S$1:$S$6253),""),ROW(S5424))),"")</f>
        <v/>
      </c>
      <c r="U5426" t="s">
        <v>8448</v>
      </c>
      <c r="V5426">
        <v>590053</v>
      </c>
    </row>
    <row r="5427" spans="19:22">
      <c r="S5427" t="str">
        <f>IF(ISNUMBER(SEARCH(ZAKL_DATA!$B$18,FU!$U5427)),U5427,"")</f>
        <v/>
      </c>
      <c r="T5427" t="str">
        <f t="array" ref="T5427">IFERROR(INDEX($S$3:$S$6255,SMALL(IF(ISNUMBER(SEARCH("",$S$3:$S$6255)),ROW($S$1:$S$6253),""),ROW(S5425))),"")</f>
        <v/>
      </c>
      <c r="U5427" t="s">
        <v>8449</v>
      </c>
      <c r="V5427">
        <v>590061</v>
      </c>
    </row>
    <row r="5428" spans="19:22">
      <c r="S5428" t="str">
        <f>IF(ISNUMBER(SEARCH(ZAKL_DATA!$B$18,FU!$U5428)),U5428,"")</f>
        <v/>
      </c>
      <c r="T5428" t="str">
        <f t="array" ref="T5428">IFERROR(INDEX($S$3:$S$6255,SMALL(IF(ISNUMBER(SEARCH("",$S$3:$S$6255)),ROW($S$1:$S$6253),""),ROW(S5426))),"")</f>
        <v/>
      </c>
      <c r="U5428" t="s">
        <v>8449</v>
      </c>
      <c r="V5428">
        <v>590070</v>
      </c>
    </row>
    <row r="5429" spans="19:22">
      <c r="S5429" t="str">
        <f>IF(ISNUMBER(SEARCH(ZAKL_DATA!$B$18,FU!$U5429)),U5429,"")</f>
        <v/>
      </c>
      <c r="T5429" t="str">
        <f t="array" ref="T5429">IFERROR(INDEX($S$3:$S$6255,SMALL(IF(ISNUMBER(SEARCH("",$S$3:$S$6255)),ROW($S$1:$S$6253),""),ROW(S5427))),"")</f>
        <v/>
      </c>
      <c r="U5429" t="s">
        <v>8450</v>
      </c>
      <c r="V5429">
        <v>590088</v>
      </c>
    </row>
    <row r="5430" spans="19:22">
      <c r="S5430" t="str">
        <f>IF(ISNUMBER(SEARCH(ZAKL_DATA!$B$18,FU!$U5430)),U5430,"")</f>
        <v/>
      </c>
      <c r="T5430" t="str">
        <f t="array" ref="T5430">IFERROR(INDEX($S$3:$S$6255,SMALL(IF(ISNUMBER(SEARCH("",$S$3:$S$6255)),ROW($S$1:$S$6253),""),ROW(S5428))),"")</f>
        <v/>
      </c>
      <c r="U5430" t="s">
        <v>8451</v>
      </c>
      <c r="V5430">
        <v>590096</v>
      </c>
    </row>
    <row r="5431" spans="19:22">
      <c r="S5431" t="str">
        <f>IF(ISNUMBER(SEARCH(ZAKL_DATA!$B$18,FU!$U5431)),U5431,"")</f>
        <v/>
      </c>
      <c r="T5431" t="str">
        <f t="array" ref="T5431">IFERROR(INDEX($S$3:$S$6255,SMALL(IF(ISNUMBER(SEARCH("",$S$3:$S$6255)),ROW($S$1:$S$6253),""),ROW(S5429))),"")</f>
        <v/>
      </c>
      <c r="U5431" t="s">
        <v>8452</v>
      </c>
      <c r="V5431">
        <v>590100</v>
      </c>
    </row>
    <row r="5432" spans="19:22">
      <c r="S5432" t="str">
        <f>IF(ISNUMBER(SEARCH(ZAKL_DATA!$B$18,FU!$U5432)),U5432,"")</f>
        <v/>
      </c>
      <c r="T5432" t="str">
        <f t="array" ref="T5432">IFERROR(INDEX($S$3:$S$6255,SMALL(IF(ISNUMBER(SEARCH("",$S$3:$S$6255)),ROW($S$1:$S$6253),""),ROW(S5430))),"")</f>
        <v/>
      </c>
      <c r="U5432" t="s">
        <v>8453</v>
      </c>
      <c r="V5432">
        <v>590118</v>
      </c>
    </row>
    <row r="5433" spans="19:22">
      <c r="S5433" t="str">
        <f>IF(ISNUMBER(SEARCH(ZAKL_DATA!$B$18,FU!$U5433)),U5433,"")</f>
        <v/>
      </c>
      <c r="T5433" t="str">
        <f t="array" ref="T5433">IFERROR(INDEX($S$3:$S$6255,SMALL(IF(ISNUMBER(SEARCH("",$S$3:$S$6255)),ROW($S$1:$S$6253),""),ROW(S5431))),"")</f>
        <v/>
      </c>
      <c r="U5433" t="s">
        <v>8454</v>
      </c>
      <c r="V5433">
        <v>590126</v>
      </c>
    </row>
    <row r="5434" spans="19:22">
      <c r="S5434" t="str">
        <f>IF(ISNUMBER(SEARCH(ZAKL_DATA!$B$18,FU!$U5434)),U5434,"")</f>
        <v/>
      </c>
      <c r="T5434" t="str">
        <f t="array" ref="T5434">IFERROR(INDEX($S$3:$S$6255,SMALL(IF(ISNUMBER(SEARCH("",$S$3:$S$6255)),ROW($S$1:$S$6253),""),ROW(S5432))),"")</f>
        <v/>
      </c>
      <c r="U5434" t="s">
        <v>8455</v>
      </c>
      <c r="V5434">
        <v>590134</v>
      </c>
    </row>
    <row r="5435" spans="19:22">
      <c r="S5435" t="str">
        <f>IF(ISNUMBER(SEARCH(ZAKL_DATA!$B$18,FU!$U5435)),U5435,"")</f>
        <v/>
      </c>
      <c r="T5435" t="str">
        <f t="array" ref="T5435">IFERROR(INDEX($S$3:$S$6255,SMALL(IF(ISNUMBER(SEARCH("",$S$3:$S$6255)),ROW($S$1:$S$6253),""),ROW(S5433))),"")</f>
        <v/>
      </c>
      <c r="U5435" t="s">
        <v>8456</v>
      </c>
      <c r="V5435">
        <v>590142</v>
      </c>
    </row>
    <row r="5436" spans="19:22">
      <c r="S5436" t="str">
        <f>IF(ISNUMBER(SEARCH(ZAKL_DATA!$B$18,FU!$U5436)),U5436,"")</f>
        <v/>
      </c>
      <c r="T5436" t="str">
        <f t="array" ref="T5436">IFERROR(INDEX($S$3:$S$6255,SMALL(IF(ISNUMBER(SEARCH("",$S$3:$S$6255)),ROW($S$1:$S$6253),""),ROW(S5434))),"")</f>
        <v/>
      </c>
      <c r="U5436" t="s">
        <v>8457</v>
      </c>
      <c r="V5436">
        <v>590151</v>
      </c>
    </row>
    <row r="5437" spans="19:22">
      <c r="S5437" t="str">
        <f>IF(ISNUMBER(SEARCH(ZAKL_DATA!$B$18,FU!$U5437)),U5437,"")</f>
        <v/>
      </c>
      <c r="T5437" t="str">
        <f t="array" ref="T5437">IFERROR(INDEX($S$3:$S$6255,SMALL(IF(ISNUMBER(SEARCH("",$S$3:$S$6255)),ROW($S$1:$S$6253),""),ROW(S5435))),"")</f>
        <v/>
      </c>
      <c r="U5437" t="s">
        <v>8457</v>
      </c>
      <c r="V5437">
        <v>590177</v>
      </c>
    </row>
    <row r="5438" spans="19:22">
      <c r="S5438" t="str">
        <f>IF(ISNUMBER(SEARCH(ZAKL_DATA!$B$18,FU!$U5438)),U5438,"")</f>
        <v/>
      </c>
      <c r="T5438" t="str">
        <f t="array" ref="T5438">IFERROR(INDEX($S$3:$S$6255,SMALL(IF(ISNUMBER(SEARCH("",$S$3:$S$6255)),ROW($S$1:$S$6253),""),ROW(S5436))),"")</f>
        <v/>
      </c>
      <c r="U5438" t="s">
        <v>8458</v>
      </c>
      <c r="V5438">
        <v>590185</v>
      </c>
    </row>
    <row r="5439" spans="19:22">
      <c r="S5439" t="str">
        <f>IF(ISNUMBER(SEARCH(ZAKL_DATA!$B$18,FU!$U5439)),U5439,"")</f>
        <v/>
      </c>
      <c r="T5439" t="str">
        <f t="array" ref="T5439">IFERROR(INDEX($S$3:$S$6255,SMALL(IF(ISNUMBER(SEARCH("",$S$3:$S$6255)),ROW($S$1:$S$6253),""),ROW(S5437))),"")</f>
        <v/>
      </c>
      <c r="U5439" t="s">
        <v>8459</v>
      </c>
      <c r="V5439">
        <v>590193</v>
      </c>
    </row>
    <row r="5440" spans="19:22">
      <c r="S5440" t="str">
        <f>IF(ISNUMBER(SEARCH(ZAKL_DATA!$B$18,FU!$U5440)),U5440,"")</f>
        <v/>
      </c>
      <c r="T5440" t="str">
        <f t="array" ref="T5440">IFERROR(INDEX($S$3:$S$6255,SMALL(IF(ISNUMBER(SEARCH("",$S$3:$S$6255)),ROW($S$1:$S$6253),""),ROW(S5438))),"")</f>
        <v/>
      </c>
      <c r="U5440" t="s">
        <v>8460</v>
      </c>
      <c r="V5440">
        <v>590207</v>
      </c>
    </row>
    <row r="5441" spans="19:22">
      <c r="S5441" t="str">
        <f>IF(ISNUMBER(SEARCH(ZAKL_DATA!$B$18,FU!$U5441)),U5441,"")</f>
        <v/>
      </c>
      <c r="T5441" t="str">
        <f t="array" ref="T5441">IFERROR(INDEX($S$3:$S$6255,SMALL(IF(ISNUMBER(SEARCH("",$S$3:$S$6255)),ROW($S$1:$S$6253),""),ROW(S5439))),"")</f>
        <v/>
      </c>
      <c r="U5441" t="s">
        <v>8461</v>
      </c>
      <c r="V5441">
        <v>590215</v>
      </c>
    </row>
    <row r="5442" spans="19:22">
      <c r="S5442" t="str">
        <f>IF(ISNUMBER(SEARCH(ZAKL_DATA!$B$18,FU!$U5442)),U5442,"")</f>
        <v/>
      </c>
      <c r="T5442" t="str">
        <f t="array" ref="T5442">IFERROR(INDEX($S$3:$S$6255,SMALL(IF(ISNUMBER(SEARCH("",$S$3:$S$6255)),ROW($S$1:$S$6253),""),ROW(S5440))),"")</f>
        <v/>
      </c>
      <c r="U5442" t="s">
        <v>8462</v>
      </c>
      <c r="V5442">
        <v>590223</v>
      </c>
    </row>
    <row r="5443" spans="19:22">
      <c r="S5443" t="str">
        <f>IF(ISNUMBER(SEARCH(ZAKL_DATA!$B$18,FU!$U5443)),U5443,"")</f>
        <v/>
      </c>
      <c r="T5443" t="str">
        <f t="array" ref="T5443">IFERROR(INDEX($S$3:$S$6255,SMALL(IF(ISNUMBER(SEARCH("",$S$3:$S$6255)),ROW($S$1:$S$6253),""),ROW(S5441))),"")</f>
        <v/>
      </c>
      <c r="U5443" t="s">
        <v>8463</v>
      </c>
      <c r="V5443">
        <v>590240</v>
      </c>
    </row>
    <row r="5444" spans="19:22">
      <c r="S5444" t="str">
        <f>IF(ISNUMBER(SEARCH(ZAKL_DATA!$B$18,FU!$U5444)),U5444,"")</f>
        <v/>
      </c>
      <c r="T5444" t="str">
        <f t="array" ref="T5444">IFERROR(INDEX($S$3:$S$6255,SMALL(IF(ISNUMBER(SEARCH("",$S$3:$S$6255)),ROW($S$1:$S$6253),""),ROW(S5442))),"")</f>
        <v/>
      </c>
      <c r="U5444" t="s">
        <v>8464</v>
      </c>
      <c r="V5444">
        <v>590266</v>
      </c>
    </row>
    <row r="5445" spans="19:22">
      <c r="S5445" t="str">
        <f>IF(ISNUMBER(SEARCH(ZAKL_DATA!$B$18,FU!$U5445)),U5445,"")</f>
        <v/>
      </c>
      <c r="T5445" t="str">
        <f t="array" ref="T5445">IFERROR(INDEX($S$3:$S$6255,SMALL(IF(ISNUMBER(SEARCH("",$S$3:$S$6255)),ROW($S$1:$S$6253),""),ROW(S5443))),"")</f>
        <v/>
      </c>
      <c r="U5445" t="s">
        <v>8465</v>
      </c>
      <c r="V5445">
        <v>590274</v>
      </c>
    </row>
    <row r="5446" spans="19:22">
      <c r="S5446" t="str">
        <f>IF(ISNUMBER(SEARCH(ZAKL_DATA!$B$18,FU!$U5446)),U5446,"")</f>
        <v/>
      </c>
      <c r="T5446" t="str">
        <f t="array" ref="T5446">IFERROR(INDEX($S$3:$S$6255,SMALL(IF(ISNUMBER(SEARCH("",$S$3:$S$6255)),ROW($S$1:$S$6253),""),ROW(S5444))),"")</f>
        <v/>
      </c>
      <c r="U5446" t="s">
        <v>8465</v>
      </c>
      <c r="V5446">
        <v>590282</v>
      </c>
    </row>
    <row r="5447" spans="19:22">
      <c r="S5447" t="str">
        <f>IF(ISNUMBER(SEARCH(ZAKL_DATA!$B$18,FU!$U5447)),U5447,"")</f>
        <v/>
      </c>
      <c r="T5447" t="str">
        <f t="array" ref="T5447">IFERROR(INDEX($S$3:$S$6255,SMALL(IF(ISNUMBER(SEARCH("",$S$3:$S$6255)),ROW($S$1:$S$6253),""),ROW(S5445))),"")</f>
        <v/>
      </c>
      <c r="U5447" t="s">
        <v>8465</v>
      </c>
      <c r="V5447">
        <v>590304</v>
      </c>
    </row>
    <row r="5448" spans="19:22">
      <c r="S5448" t="str">
        <f>IF(ISNUMBER(SEARCH(ZAKL_DATA!$B$18,FU!$U5448)),U5448,"")</f>
        <v/>
      </c>
      <c r="T5448" t="str">
        <f t="array" ref="T5448">IFERROR(INDEX($S$3:$S$6255,SMALL(IF(ISNUMBER(SEARCH("",$S$3:$S$6255)),ROW($S$1:$S$6253),""),ROW(S5446))),"")</f>
        <v/>
      </c>
      <c r="U5448" t="s">
        <v>8466</v>
      </c>
      <c r="V5448">
        <v>590312</v>
      </c>
    </row>
    <row r="5449" spans="19:22">
      <c r="S5449" t="str">
        <f>IF(ISNUMBER(SEARCH(ZAKL_DATA!$B$18,FU!$U5449)),U5449,"")</f>
        <v/>
      </c>
      <c r="T5449" t="str">
        <f t="array" ref="T5449">IFERROR(INDEX($S$3:$S$6255,SMALL(IF(ISNUMBER(SEARCH("",$S$3:$S$6255)),ROW($S$1:$S$6253),""),ROW(S5447))),"")</f>
        <v/>
      </c>
      <c r="U5449" t="s">
        <v>8467</v>
      </c>
      <c r="V5449">
        <v>590321</v>
      </c>
    </row>
    <row r="5450" spans="19:22">
      <c r="S5450" t="str">
        <f>IF(ISNUMBER(SEARCH(ZAKL_DATA!$B$18,FU!$U5450)),U5450,"")</f>
        <v/>
      </c>
      <c r="T5450" t="str">
        <f t="array" ref="T5450">IFERROR(INDEX($S$3:$S$6255,SMALL(IF(ISNUMBER(SEARCH("",$S$3:$S$6255)),ROW($S$1:$S$6253),""),ROW(S5448))),"")</f>
        <v/>
      </c>
      <c r="U5450" t="s">
        <v>8468</v>
      </c>
      <c r="V5450">
        <v>590347</v>
      </c>
    </row>
    <row r="5451" spans="19:22">
      <c r="S5451" t="str">
        <f>IF(ISNUMBER(SEARCH(ZAKL_DATA!$B$18,FU!$U5451)),U5451,"")</f>
        <v/>
      </c>
      <c r="T5451" t="str">
        <f t="array" ref="T5451">IFERROR(INDEX($S$3:$S$6255,SMALL(IF(ISNUMBER(SEARCH("",$S$3:$S$6255)),ROW($S$1:$S$6253),""),ROW(S5449))),"")</f>
        <v/>
      </c>
      <c r="U5451" t="s">
        <v>8469</v>
      </c>
      <c r="V5451">
        <v>590363</v>
      </c>
    </row>
    <row r="5452" spans="19:22">
      <c r="S5452" t="str">
        <f>IF(ISNUMBER(SEARCH(ZAKL_DATA!$B$18,FU!$U5452)),U5452,"")</f>
        <v/>
      </c>
      <c r="T5452" t="str">
        <f t="array" ref="T5452">IFERROR(INDEX($S$3:$S$6255,SMALL(IF(ISNUMBER(SEARCH("",$S$3:$S$6255)),ROW($S$1:$S$6253),""),ROW(S5450))),"")</f>
        <v/>
      </c>
      <c r="U5452" t="s">
        <v>8470</v>
      </c>
      <c r="V5452">
        <v>590371</v>
      </c>
    </row>
    <row r="5453" spans="19:22">
      <c r="S5453" t="str">
        <f>IF(ISNUMBER(SEARCH(ZAKL_DATA!$B$18,FU!$U5453)),U5453,"")</f>
        <v/>
      </c>
      <c r="T5453" t="str">
        <f t="array" ref="T5453">IFERROR(INDEX($S$3:$S$6255,SMALL(IF(ISNUMBER(SEARCH("",$S$3:$S$6255)),ROW($S$1:$S$6253),""),ROW(S5451))),"")</f>
        <v/>
      </c>
      <c r="U5453" t="s">
        <v>8471</v>
      </c>
      <c r="V5453">
        <v>590380</v>
      </c>
    </row>
    <row r="5454" spans="19:22">
      <c r="S5454" t="str">
        <f>IF(ISNUMBER(SEARCH(ZAKL_DATA!$B$18,FU!$U5454)),U5454,"")</f>
        <v/>
      </c>
      <c r="T5454" t="str">
        <f t="array" ref="T5454">IFERROR(INDEX($S$3:$S$6255,SMALL(IF(ISNUMBER(SEARCH("",$S$3:$S$6255)),ROW($S$1:$S$6253),""),ROW(S5452))),"")</f>
        <v/>
      </c>
      <c r="U5454" t="s">
        <v>8472</v>
      </c>
      <c r="V5454">
        <v>590401</v>
      </c>
    </row>
    <row r="5455" spans="19:22">
      <c r="S5455" t="str">
        <f>IF(ISNUMBER(SEARCH(ZAKL_DATA!$B$18,FU!$U5455)),U5455,"")</f>
        <v/>
      </c>
      <c r="T5455" t="str">
        <f t="array" ref="T5455">IFERROR(INDEX($S$3:$S$6255,SMALL(IF(ISNUMBER(SEARCH("",$S$3:$S$6255)),ROW($S$1:$S$6253),""),ROW(S5453))),"")</f>
        <v/>
      </c>
      <c r="U5455" t="s">
        <v>8473</v>
      </c>
      <c r="V5455">
        <v>590410</v>
      </c>
    </row>
    <row r="5456" spans="19:22">
      <c r="S5456" t="str">
        <f>IF(ISNUMBER(SEARCH(ZAKL_DATA!$B$18,FU!$U5456)),U5456,"")</f>
        <v/>
      </c>
      <c r="T5456" t="str">
        <f t="array" ref="T5456">IFERROR(INDEX($S$3:$S$6255,SMALL(IF(ISNUMBER(SEARCH("",$S$3:$S$6255)),ROW($S$1:$S$6253),""),ROW(S5454))),"")</f>
        <v/>
      </c>
      <c r="U5456" t="s">
        <v>8474</v>
      </c>
      <c r="V5456">
        <v>590428</v>
      </c>
    </row>
    <row r="5457" spans="19:22">
      <c r="S5457" t="str">
        <f>IF(ISNUMBER(SEARCH(ZAKL_DATA!$B$18,FU!$U5457)),U5457,"")</f>
        <v/>
      </c>
      <c r="T5457" t="str">
        <f t="array" ref="T5457">IFERROR(INDEX($S$3:$S$6255,SMALL(IF(ISNUMBER(SEARCH("",$S$3:$S$6255)),ROW($S$1:$S$6253),""),ROW(S5455))),"")</f>
        <v/>
      </c>
      <c r="U5457" t="s">
        <v>8475</v>
      </c>
      <c r="V5457">
        <v>590436</v>
      </c>
    </row>
    <row r="5458" spans="19:22">
      <c r="S5458" t="str">
        <f>IF(ISNUMBER(SEARCH(ZAKL_DATA!$B$18,FU!$U5458)),U5458,"")</f>
        <v/>
      </c>
      <c r="T5458" t="str">
        <f t="array" ref="T5458">IFERROR(INDEX($S$3:$S$6255,SMALL(IF(ISNUMBER(SEARCH("",$S$3:$S$6255)),ROW($S$1:$S$6253),""),ROW(S5456))),"")</f>
        <v/>
      </c>
      <c r="U5458" t="s">
        <v>8476</v>
      </c>
      <c r="V5458">
        <v>590444</v>
      </c>
    </row>
    <row r="5459" spans="19:22">
      <c r="S5459" t="str">
        <f>IF(ISNUMBER(SEARCH(ZAKL_DATA!$B$18,FU!$U5459)),U5459,"")</f>
        <v/>
      </c>
      <c r="T5459" t="str">
        <f t="array" ref="T5459">IFERROR(INDEX($S$3:$S$6255,SMALL(IF(ISNUMBER(SEARCH("",$S$3:$S$6255)),ROW($S$1:$S$6253),""),ROW(S5457))),"")</f>
        <v/>
      </c>
      <c r="U5459" t="s">
        <v>8477</v>
      </c>
      <c r="V5459">
        <v>590452</v>
      </c>
    </row>
    <row r="5460" spans="19:22">
      <c r="S5460" t="str">
        <f>IF(ISNUMBER(SEARCH(ZAKL_DATA!$B$18,FU!$U5460)),U5460,"")</f>
        <v/>
      </c>
      <c r="T5460" t="str">
        <f t="array" ref="T5460">IFERROR(INDEX($S$3:$S$6255,SMALL(IF(ISNUMBER(SEARCH("",$S$3:$S$6255)),ROW($S$1:$S$6253),""),ROW(S5458))),"")</f>
        <v/>
      </c>
      <c r="U5460" t="s">
        <v>8478</v>
      </c>
      <c r="V5460">
        <v>590461</v>
      </c>
    </row>
    <row r="5461" spans="19:22">
      <c r="S5461" t="str">
        <f>IF(ISNUMBER(SEARCH(ZAKL_DATA!$B$18,FU!$U5461)),U5461,"")</f>
        <v/>
      </c>
      <c r="T5461" t="str">
        <f t="array" ref="T5461">IFERROR(INDEX($S$3:$S$6255,SMALL(IF(ISNUMBER(SEARCH("",$S$3:$S$6255)),ROW($S$1:$S$6253),""),ROW(S5459))),"")</f>
        <v/>
      </c>
      <c r="U5461" t="s">
        <v>8479</v>
      </c>
      <c r="V5461">
        <v>590479</v>
      </c>
    </row>
    <row r="5462" spans="19:22">
      <c r="S5462" t="str">
        <f>IF(ISNUMBER(SEARCH(ZAKL_DATA!$B$18,FU!$U5462)),U5462,"")</f>
        <v/>
      </c>
      <c r="T5462" t="str">
        <f t="array" ref="T5462">IFERROR(INDEX($S$3:$S$6255,SMALL(IF(ISNUMBER(SEARCH("",$S$3:$S$6255)),ROW($S$1:$S$6253),""),ROW(S5460))),"")</f>
        <v/>
      </c>
      <c r="U5462" t="s">
        <v>8480</v>
      </c>
      <c r="V5462">
        <v>590487</v>
      </c>
    </row>
    <row r="5463" spans="19:22">
      <c r="S5463" t="str">
        <f>IF(ISNUMBER(SEARCH(ZAKL_DATA!$B$18,FU!$U5463)),U5463,"")</f>
        <v/>
      </c>
      <c r="T5463" t="str">
        <f t="array" ref="T5463">IFERROR(INDEX($S$3:$S$6255,SMALL(IF(ISNUMBER(SEARCH("",$S$3:$S$6255)),ROW($S$1:$S$6253),""),ROW(S5461))),"")</f>
        <v/>
      </c>
      <c r="U5463" t="s">
        <v>8481</v>
      </c>
      <c r="V5463">
        <v>590495</v>
      </c>
    </row>
    <row r="5464" spans="19:22">
      <c r="S5464" t="str">
        <f>IF(ISNUMBER(SEARCH(ZAKL_DATA!$B$18,FU!$U5464)),U5464,"")</f>
        <v/>
      </c>
      <c r="T5464" t="str">
        <f t="array" ref="T5464">IFERROR(INDEX($S$3:$S$6255,SMALL(IF(ISNUMBER(SEARCH("",$S$3:$S$6255)),ROW($S$1:$S$6253),""),ROW(S5462))),"")</f>
        <v/>
      </c>
      <c r="U5464" t="s">
        <v>8482</v>
      </c>
      <c r="V5464">
        <v>590509</v>
      </c>
    </row>
    <row r="5465" spans="19:22">
      <c r="S5465" t="str">
        <f>IF(ISNUMBER(SEARCH(ZAKL_DATA!$B$18,FU!$U5465)),U5465,"")</f>
        <v/>
      </c>
      <c r="T5465" t="str">
        <f t="array" ref="T5465">IFERROR(INDEX($S$3:$S$6255,SMALL(IF(ISNUMBER(SEARCH("",$S$3:$S$6255)),ROW($S$1:$S$6253),""),ROW(S5463))),"")</f>
        <v/>
      </c>
      <c r="U5465" t="s">
        <v>8483</v>
      </c>
      <c r="V5465">
        <v>590517</v>
      </c>
    </row>
    <row r="5466" spans="19:22">
      <c r="S5466" t="str">
        <f>IF(ISNUMBER(SEARCH(ZAKL_DATA!$B$18,FU!$U5466)),U5466,"")</f>
        <v/>
      </c>
      <c r="T5466" t="str">
        <f t="array" ref="T5466">IFERROR(INDEX($S$3:$S$6255,SMALL(IF(ISNUMBER(SEARCH("",$S$3:$S$6255)),ROW($S$1:$S$6253),""),ROW(S5464))),"")</f>
        <v/>
      </c>
      <c r="U5466" t="s">
        <v>8484</v>
      </c>
      <c r="V5466">
        <v>590525</v>
      </c>
    </row>
    <row r="5467" spans="19:22">
      <c r="S5467" t="str">
        <f>IF(ISNUMBER(SEARCH(ZAKL_DATA!$B$18,FU!$U5467)),U5467,"")</f>
        <v/>
      </c>
      <c r="T5467" t="str">
        <f t="array" ref="T5467">IFERROR(INDEX($S$3:$S$6255,SMALL(IF(ISNUMBER(SEARCH("",$S$3:$S$6255)),ROW($S$1:$S$6253),""),ROW(S5465))),"")</f>
        <v/>
      </c>
      <c r="U5467" t="s">
        <v>8485</v>
      </c>
      <c r="V5467">
        <v>590533</v>
      </c>
    </row>
    <row r="5468" spans="19:22">
      <c r="S5468" t="str">
        <f>IF(ISNUMBER(SEARCH(ZAKL_DATA!$B$18,FU!$U5468)),U5468,"")</f>
        <v/>
      </c>
      <c r="T5468" t="str">
        <f t="array" ref="T5468">IFERROR(INDEX($S$3:$S$6255,SMALL(IF(ISNUMBER(SEARCH("",$S$3:$S$6255)),ROW($S$1:$S$6253),""),ROW(S5466))),"")</f>
        <v/>
      </c>
      <c r="U5468" t="s">
        <v>8485</v>
      </c>
      <c r="V5468">
        <v>590550</v>
      </c>
    </row>
    <row r="5469" spans="19:22">
      <c r="S5469" t="str">
        <f>IF(ISNUMBER(SEARCH(ZAKL_DATA!$B$18,FU!$U5469)),U5469,"")</f>
        <v/>
      </c>
      <c r="T5469" t="str">
        <f t="array" ref="T5469">IFERROR(INDEX($S$3:$S$6255,SMALL(IF(ISNUMBER(SEARCH("",$S$3:$S$6255)),ROW($S$1:$S$6253),""),ROW(S5467))),"")</f>
        <v/>
      </c>
      <c r="U5469" t="s">
        <v>8486</v>
      </c>
      <c r="V5469">
        <v>590568</v>
      </c>
    </row>
    <row r="5470" spans="19:22">
      <c r="S5470" t="str">
        <f>IF(ISNUMBER(SEARCH(ZAKL_DATA!$B$18,FU!$U5470)),U5470,"")</f>
        <v/>
      </c>
      <c r="T5470" t="str">
        <f t="array" ref="T5470">IFERROR(INDEX($S$3:$S$6255,SMALL(IF(ISNUMBER(SEARCH("",$S$3:$S$6255)),ROW($S$1:$S$6253),""),ROW(S5468))),"")</f>
        <v/>
      </c>
      <c r="U5470" t="s">
        <v>8487</v>
      </c>
      <c r="V5470">
        <v>590576</v>
      </c>
    </row>
    <row r="5471" spans="19:22">
      <c r="S5471" t="str">
        <f>IF(ISNUMBER(SEARCH(ZAKL_DATA!$B$18,FU!$U5471)),U5471,"")</f>
        <v/>
      </c>
      <c r="T5471" t="str">
        <f t="array" ref="T5471">IFERROR(INDEX($S$3:$S$6255,SMALL(IF(ISNUMBER(SEARCH("",$S$3:$S$6255)),ROW($S$1:$S$6253),""),ROW(S5469))),"")</f>
        <v/>
      </c>
      <c r="U5471" t="s">
        <v>8488</v>
      </c>
      <c r="V5471">
        <v>590584</v>
      </c>
    </row>
    <row r="5472" spans="19:22">
      <c r="S5472" t="str">
        <f>IF(ISNUMBER(SEARCH(ZAKL_DATA!$B$18,FU!$U5472)),U5472,"")</f>
        <v/>
      </c>
      <c r="T5472" t="str">
        <f t="array" ref="T5472">IFERROR(INDEX($S$3:$S$6255,SMALL(IF(ISNUMBER(SEARCH("",$S$3:$S$6255)),ROW($S$1:$S$6253),""),ROW(S5470))),"")</f>
        <v/>
      </c>
      <c r="U5472" t="s">
        <v>8489</v>
      </c>
      <c r="V5472">
        <v>590592</v>
      </c>
    </row>
    <row r="5473" spans="19:22">
      <c r="S5473" t="str">
        <f>IF(ISNUMBER(SEARCH(ZAKL_DATA!$B$18,FU!$U5473)),U5473,"")</f>
        <v/>
      </c>
      <c r="T5473" t="str">
        <f t="array" ref="T5473">IFERROR(INDEX($S$3:$S$6255,SMALL(IF(ISNUMBER(SEARCH("",$S$3:$S$6255)),ROW($S$1:$S$6253),""),ROW(S5471))),"")</f>
        <v/>
      </c>
      <c r="U5473" t="s">
        <v>8490</v>
      </c>
      <c r="V5473">
        <v>590614</v>
      </c>
    </row>
    <row r="5474" spans="19:22">
      <c r="S5474" t="str">
        <f>IF(ISNUMBER(SEARCH(ZAKL_DATA!$B$18,FU!$U5474)),U5474,"")</f>
        <v/>
      </c>
      <c r="T5474" t="str">
        <f t="array" ref="T5474">IFERROR(INDEX($S$3:$S$6255,SMALL(IF(ISNUMBER(SEARCH("",$S$3:$S$6255)),ROW($S$1:$S$6253),""),ROW(S5472))),"")</f>
        <v/>
      </c>
      <c r="U5474" t="s">
        <v>8491</v>
      </c>
      <c r="V5474">
        <v>590622</v>
      </c>
    </row>
    <row r="5475" spans="19:22">
      <c r="S5475" t="str">
        <f>IF(ISNUMBER(SEARCH(ZAKL_DATA!$B$18,FU!$U5475)),U5475,"")</f>
        <v/>
      </c>
      <c r="T5475" t="str">
        <f t="array" ref="T5475">IFERROR(INDEX($S$3:$S$6255,SMALL(IF(ISNUMBER(SEARCH("",$S$3:$S$6255)),ROW($S$1:$S$6253),""),ROW(S5473))),"")</f>
        <v/>
      </c>
      <c r="U5475" t="s">
        <v>8492</v>
      </c>
      <c r="V5475">
        <v>590631</v>
      </c>
    </row>
    <row r="5476" spans="19:22">
      <c r="S5476" t="str">
        <f>IF(ISNUMBER(SEARCH(ZAKL_DATA!$B$18,FU!$U5476)),U5476,"")</f>
        <v/>
      </c>
      <c r="T5476" t="str">
        <f t="array" ref="T5476">IFERROR(INDEX($S$3:$S$6255,SMALL(IF(ISNUMBER(SEARCH("",$S$3:$S$6255)),ROW($S$1:$S$6253),""),ROW(S5474))),"")</f>
        <v/>
      </c>
      <c r="U5476" t="s">
        <v>8493</v>
      </c>
      <c r="V5476">
        <v>590649</v>
      </c>
    </row>
    <row r="5477" spans="19:22">
      <c r="S5477" t="str">
        <f>IF(ISNUMBER(SEARCH(ZAKL_DATA!$B$18,FU!$U5477)),U5477,"")</f>
        <v/>
      </c>
      <c r="T5477" t="str">
        <f t="array" ref="T5477">IFERROR(INDEX($S$3:$S$6255,SMALL(IF(ISNUMBER(SEARCH("",$S$3:$S$6255)),ROW($S$1:$S$6253),""),ROW(S5475))),"")</f>
        <v/>
      </c>
      <c r="U5477" t="s">
        <v>8493</v>
      </c>
      <c r="V5477">
        <v>590657</v>
      </c>
    </row>
    <row r="5478" spans="19:22">
      <c r="S5478" t="str">
        <f>IF(ISNUMBER(SEARCH(ZAKL_DATA!$B$18,FU!$U5478)),U5478,"")</f>
        <v/>
      </c>
      <c r="T5478" t="str">
        <f t="array" ref="T5478">IFERROR(INDEX($S$3:$S$6255,SMALL(IF(ISNUMBER(SEARCH("",$S$3:$S$6255)),ROW($S$1:$S$6253),""),ROW(S5476))),"")</f>
        <v/>
      </c>
      <c r="U5478" t="s">
        <v>8494</v>
      </c>
      <c r="V5478">
        <v>590665</v>
      </c>
    </row>
    <row r="5479" spans="19:22">
      <c r="S5479" t="str">
        <f>IF(ISNUMBER(SEARCH(ZAKL_DATA!$B$18,FU!$U5479)),U5479,"")</f>
        <v/>
      </c>
      <c r="T5479" t="str">
        <f t="array" ref="T5479">IFERROR(INDEX($S$3:$S$6255,SMALL(IF(ISNUMBER(SEARCH("",$S$3:$S$6255)),ROW($S$1:$S$6253),""),ROW(S5477))),"")</f>
        <v/>
      </c>
      <c r="U5479" t="s">
        <v>8495</v>
      </c>
      <c r="V5479">
        <v>590673</v>
      </c>
    </row>
    <row r="5480" spans="19:22">
      <c r="S5480" t="str">
        <f>IF(ISNUMBER(SEARCH(ZAKL_DATA!$B$18,FU!$U5480)),U5480,"")</f>
        <v/>
      </c>
      <c r="T5480" t="str">
        <f t="array" ref="T5480">IFERROR(INDEX($S$3:$S$6255,SMALL(IF(ISNUMBER(SEARCH("",$S$3:$S$6255)),ROW($S$1:$S$6253),""),ROW(S5478))),"")</f>
        <v/>
      </c>
      <c r="U5480" t="s">
        <v>8496</v>
      </c>
      <c r="V5480">
        <v>590681</v>
      </c>
    </row>
    <row r="5481" spans="19:22">
      <c r="S5481" t="str">
        <f>IF(ISNUMBER(SEARCH(ZAKL_DATA!$B$18,FU!$U5481)),U5481,"")</f>
        <v/>
      </c>
      <c r="T5481" t="str">
        <f t="array" ref="T5481">IFERROR(INDEX($S$3:$S$6255,SMALL(IF(ISNUMBER(SEARCH("",$S$3:$S$6255)),ROW($S$1:$S$6253),""),ROW(S5479))),"")</f>
        <v/>
      </c>
      <c r="U5481" t="s">
        <v>8497</v>
      </c>
      <c r="V5481">
        <v>590690</v>
      </c>
    </row>
    <row r="5482" spans="19:22">
      <c r="S5482" t="str">
        <f>IF(ISNUMBER(SEARCH(ZAKL_DATA!$B$18,FU!$U5482)),U5482,"")</f>
        <v/>
      </c>
      <c r="T5482" t="str">
        <f t="array" ref="T5482">IFERROR(INDEX($S$3:$S$6255,SMALL(IF(ISNUMBER(SEARCH("",$S$3:$S$6255)),ROW($S$1:$S$6253),""),ROW(S5480))),"")</f>
        <v/>
      </c>
      <c r="U5482" t="s">
        <v>8498</v>
      </c>
      <c r="V5482">
        <v>590703</v>
      </c>
    </row>
    <row r="5483" spans="19:22">
      <c r="S5483" t="str">
        <f>IF(ISNUMBER(SEARCH(ZAKL_DATA!$B$18,FU!$U5483)),U5483,"")</f>
        <v/>
      </c>
      <c r="T5483" t="str">
        <f t="array" ref="T5483">IFERROR(INDEX($S$3:$S$6255,SMALL(IF(ISNUMBER(SEARCH("",$S$3:$S$6255)),ROW($S$1:$S$6253),""),ROW(S5481))),"")</f>
        <v/>
      </c>
      <c r="U5483" t="s">
        <v>8499</v>
      </c>
      <c r="V5483">
        <v>590711</v>
      </c>
    </row>
    <row r="5484" spans="19:22">
      <c r="S5484" t="str">
        <f>IF(ISNUMBER(SEARCH(ZAKL_DATA!$B$18,FU!$U5484)),U5484,"")</f>
        <v/>
      </c>
      <c r="T5484" t="str">
        <f t="array" ref="T5484">IFERROR(INDEX($S$3:$S$6255,SMALL(IF(ISNUMBER(SEARCH("",$S$3:$S$6255)),ROW($S$1:$S$6253),""),ROW(S5482))),"")</f>
        <v/>
      </c>
      <c r="U5484" t="s">
        <v>8500</v>
      </c>
      <c r="V5484">
        <v>590746</v>
      </c>
    </row>
    <row r="5485" spans="19:22">
      <c r="S5485" t="str">
        <f>IF(ISNUMBER(SEARCH(ZAKL_DATA!$B$18,FU!$U5485)),U5485,"")</f>
        <v/>
      </c>
      <c r="T5485" t="str">
        <f t="array" ref="T5485">IFERROR(INDEX($S$3:$S$6255,SMALL(IF(ISNUMBER(SEARCH("",$S$3:$S$6255)),ROW($S$1:$S$6253),""),ROW(S5483))),"")</f>
        <v/>
      </c>
      <c r="U5485" t="s">
        <v>8501</v>
      </c>
      <c r="V5485">
        <v>590754</v>
      </c>
    </row>
    <row r="5486" spans="19:22">
      <c r="S5486" t="str">
        <f>IF(ISNUMBER(SEARCH(ZAKL_DATA!$B$18,FU!$U5486)),U5486,"")</f>
        <v/>
      </c>
      <c r="T5486" t="str">
        <f t="array" ref="T5486">IFERROR(INDEX($S$3:$S$6255,SMALL(IF(ISNUMBER(SEARCH("",$S$3:$S$6255)),ROW($S$1:$S$6253),""),ROW(S5484))),"")</f>
        <v/>
      </c>
      <c r="U5486" t="s">
        <v>8502</v>
      </c>
      <c r="V5486">
        <v>590762</v>
      </c>
    </row>
    <row r="5487" spans="19:22">
      <c r="S5487" t="str">
        <f>IF(ISNUMBER(SEARCH(ZAKL_DATA!$B$18,FU!$U5487)),U5487,"")</f>
        <v/>
      </c>
      <c r="T5487" t="str">
        <f t="array" ref="T5487">IFERROR(INDEX($S$3:$S$6255,SMALL(IF(ISNUMBER(SEARCH("",$S$3:$S$6255)),ROW($S$1:$S$6253),""),ROW(S5485))),"")</f>
        <v/>
      </c>
      <c r="U5487" t="s">
        <v>8502</v>
      </c>
      <c r="V5487">
        <v>590789</v>
      </c>
    </row>
    <row r="5488" spans="19:22">
      <c r="S5488" t="str">
        <f>IF(ISNUMBER(SEARCH(ZAKL_DATA!$B$18,FU!$U5488)),U5488,"")</f>
        <v/>
      </c>
      <c r="T5488" t="str">
        <f t="array" ref="T5488">IFERROR(INDEX($S$3:$S$6255,SMALL(IF(ISNUMBER(SEARCH("",$S$3:$S$6255)),ROW($S$1:$S$6253),""),ROW(S5486))),"")</f>
        <v/>
      </c>
      <c r="U5488" t="s">
        <v>8503</v>
      </c>
      <c r="V5488">
        <v>590797</v>
      </c>
    </row>
    <row r="5489" spans="19:22">
      <c r="S5489" t="str">
        <f>IF(ISNUMBER(SEARCH(ZAKL_DATA!$B$18,FU!$U5489)),U5489,"")</f>
        <v/>
      </c>
      <c r="T5489" t="str">
        <f t="array" ref="T5489">IFERROR(INDEX($S$3:$S$6255,SMALL(IF(ISNUMBER(SEARCH("",$S$3:$S$6255)),ROW($S$1:$S$6253),""),ROW(S5487))),"")</f>
        <v/>
      </c>
      <c r="U5489" t="s">
        <v>8504</v>
      </c>
      <c r="V5489">
        <v>590801</v>
      </c>
    </row>
    <row r="5490" spans="19:22">
      <c r="S5490" t="str">
        <f>IF(ISNUMBER(SEARCH(ZAKL_DATA!$B$18,FU!$U5490)),U5490,"")</f>
        <v/>
      </c>
      <c r="T5490" t="str">
        <f t="array" ref="T5490">IFERROR(INDEX($S$3:$S$6255,SMALL(IF(ISNUMBER(SEARCH("",$S$3:$S$6255)),ROW($S$1:$S$6253),""),ROW(S5488))),"")</f>
        <v/>
      </c>
      <c r="U5490" t="s">
        <v>8505</v>
      </c>
      <c r="V5490">
        <v>590819</v>
      </c>
    </row>
    <row r="5491" spans="19:22">
      <c r="S5491" t="str">
        <f>IF(ISNUMBER(SEARCH(ZAKL_DATA!$B$18,FU!$U5491)),U5491,"")</f>
        <v/>
      </c>
      <c r="T5491" t="str">
        <f t="array" ref="T5491">IFERROR(INDEX($S$3:$S$6255,SMALL(IF(ISNUMBER(SEARCH("",$S$3:$S$6255)),ROW($S$1:$S$6253),""),ROW(S5489))),"")</f>
        <v/>
      </c>
      <c r="U5491" t="s">
        <v>8506</v>
      </c>
      <c r="V5491">
        <v>590827</v>
      </c>
    </row>
    <row r="5492" spans="19:22">
      <c r="S5492" t="str">
        <f>IF(ISNUMBER(SEARCH(ZAKL_DATA!$B$18,FU!$U5492)),U5492,"")</f>
        <v/>
      </c>
      <c r="T5492" t="str">
        <f t="array" ref="T5492">IFERROR(INDEX($S$3:$S$6255,SMALL(IF(ISNUMBER(SEARCH("",$S$3:$S$6255)),ROW($S$1:$S$6253),""),ROW(S5490))),"")</f>
        <v/>
      </c>
      <c r="U5492" t="s">
        <v>8507</v>
      </c>
      <c r="V5492">
        <v>590835</v>
      </c>
    </row>
    <row r="5493" spans="19:22">
      <c r="S5493" t="str">
        <f>IF(ISNUMBER(SEARCH(ZAKL_DATA!$B$18,FU!$U5493)),U5493,"")</f>
        <v/>
      </c>
      <c r="T5493" t="str">
        <f t="array" ref="T5493">IFERROR(INDEX($S$3:$S$6255,SMALL(IF(ISNUMBER(SEARCH("",$S$3:$S$6255)),ROW($S$1:$S$6253),""),ROW(S5491))),"")</f>
        <v/>
      </c>
      <c r="U5493" t="s">
        <v>8508</v>
      </c>
      <c r="V5493">
        <v>590843</v>
      </c>
    </row>
    <row r="5494" spans="19:22">
      <c r="S5494" t="str">
        <f>IF(ISNUMBER(SEARCH(ZAKL_DATA!$B$18,FU!$U5494)),U5494,"")</f>
        <v/>
      </c>
      <c r="T5494" t="str">
        <f t="array" ref="T5494">IFERROR(INDEX($S$3:$S$6255,SMALL(IF(ISNUMBER(SEARCH("",$S$3:$S$6255)),ROW($S$1:$S$6253),""),ROW(S5492))),"")</f>
        <v/>
      </c>
      <c r="U5494" t="s">
        <v>8508</v>
      </c>
      <c r="V5494">
        <v>590851</v>
      </c>
    </row>
    <row r="5495" spans="19:22">
      <c r="S5495" t="str">
        <f>IF(ISNUMBER(SEARCH(ZAKL_DATA!$B$18,FU!$U5495)),U5495,"")</f>
        <v/>
      </c>
      <c r="T5495" t="str">
        <f t="array" ref="T5495">IFERROR(INDEX($S$3:$S$6255,SMALL(IF(ISNUMBER(SEARCH("",$S$3:$S$6255)),ROW($S$1:$S$6253),""),ROW(S5493))),"")</f>
        <v/>
      </c>
      <c r="U5495" t="s">
        <v>8509</v>
      </c>
      <c r="V5495">
        <v>590860</v>
      </c>
    </row>
    <row r="5496" spans="19:22">
      <c r="S5496" t="str">
        <f>IF(ISNUMBER(SEARCH(ZAKL_DATA!$B$18,FU!$U5496)),U5496,"")</f>
        <v/>
      </c>
      <c r="T5496" t="str">
        <f t="array" ref="T5496">IFERROR(INDEX($S$3:$S$6255,SMALL(IF(ISNUMBER(SEARCH("",$S$3:$S$6255)),ROW($S$1:$S$6253),""),ROW(S5494))),"")</f>
        <v/>
      </c>
      <c r="U5496" t="s">
        <v>8510</v>
      </c>
      <c r="V5496">
        <v>590878</v>
      </c>
    </row>
    <row r="5497" spans="19:22">
      <c r="S5497" t="str">
        <f>IF(ISNUMBER(SEARCH(ZAKL_DATA!$B$18,FU!$U5497)),U5497,"")</f>
        <v/>
      </c>
      <c r="T5497" t="str">
        <f t="array" ref="T5497">IFERROR(INDEX($S$3:$S$6255,SMALL(IF(ISNUMBER(SEARCH("",$S$3:$S$6255)),ROW($S$1:$S$6253),""),ROW(S5495))),"")</f>
        <v/>
      </c>
      <c r="U5497" t="s">
        <v>8511</v>
      </c>
      <c r="V5497">
        <v>590886</v>
      </c>
    </row>
    <row r="5498" spans="19:22">
      <c r="S5498" t="str">
        <f>IF(ISNUMBER(SEARCH(ZAKL_DATA!$B$18,FU!$U5498)),U5498,"")</f>
        <v/>
      </c>
      <c r="T5498" t="str">
        <f t="array" ref="T5498">IFERROR(INDEX($S$3:$S$6255,SMALL(IF(ISNUMBER(SEARCH("",$S$3:$S$6255)),ROW($S$1:$S$6253),""),ROW(S5496))),"")</f>
        <v/>
      </c>
      <c r="U5498" t="s">
        <v>8512</v>
      </c>
      <c r="V5498">
        <v>590894</v>
      </c>
    </row>
    <row r="5499" spans="19:22">
      <c r="S5499" t="str">
        <f>IF(ISNUMBER(SEARCH(ZAKL_DATA!$B$18,FU!$U5499)),U5499,"")</f>
        <v/>
      </c>
      <c r="T5499" t="str">
        <f t="array" ref="T5499">IFERROR(INDEX($S$3:$S$6255,SMALL(IF(ISNUMBER(SEARCH("",$S$3:$S$6255)),ROW($S$1:$S$6253),""),ROW(S5497))),"")</f>
        <v/>
      </c>
      <c r="U5499" t="s">
        <v>8513</v>
      </c>
      <c r="V5499">
        <v>590908</v>
      </c>
    </row>
    <row r="5500" spans="19:22">
      <c r="S5500" t="str">
        <f>IF(ISNUMBER(SEARCH(ZAKL_DATA!$B$18,FU!$U5500)),U5500,"")</f>
        <v/>
      </c>
      <c r="T5500" t="str">
        <f t="array" ref="T5500">IFERROR(INDEX($S$3:$S$6255,SMALL(IF(ISNUMBER(SEARCH("",$S$3:$S$6255)),ROW($S$1:$S$6253),""),ROW(S5498))),"")</f>
        <v/>
      </c>
      <c r="U5500" t="s">
        <v>8514</v>
      </c>
      <c r="V5500">
        <v>590916</v>
      </c>
    </row>
    <row r="5501" spans="19:22">
      <c r="S5501" t="str">
        <f>IF(ISNUMBER(SEARCH(ZAKL_DATA!$B$18,FU!$U5501)),U5501,"")</f>
        <v/>
      </c>
      <c r="T5501" t="str">
        <f t="array" ref="T5501">IFERROR(INDEX($S$3:$S$6255,SMALL(IF(ISNUMBER(SEARCH("",$S$3:$S$6255)),ROW($S$1:$S$6253),""),ROW(S5499))),"")</f>
        <v/>
      </c>
      <c r="U5501" t="s">
        <v>8515</v>
      </c>
      <c r="V5501">
        <v>590941</v>
      </c>
    </row>
    <row r="5502" spans="19:22">
      <c r="S5502" t="str">
        <f>IF(ISNUMBER(SEARCH(ZAKL_DATA!$B$18,FU!$U5502)),U5502,"")</f>
        <v/>
      </c>
      <c r="T5502" t="str">
        <f t="array" ref="T5502">IFERROR(INDEX($S$3:$S$6255,SMALL(IF(ISNUMBER(SEARCH("",$S$3:$S$6255)),ROW($S$1:$S$6253),""),ROW(S5500))),"")</f>
        <v/>
      </c>
      <c r="U5502" t="s">
        <v>8516</v>
      </c>
      <c r="V5502">
        <v>590959</v>
      </c>
    </row>
    <row r="5503" spans="19:22">
      <c r="S5503" t="str">
        <f>IF(ISNUMBER(SEARCH(ZAKL_DATA!$B$18,FU!$U5503)),U5503,"")</f>
        <v/>
      </c>
      <c r="T5503" t="str">
        <f t="array" ref="T5503">IFERROR(INDEX($S$3:$S$6255,SMALL(IF(ISNUMBER(SEARCH("",$S$3:$S$6255)),ROW($S$1:$S$6253),""),ROW(S5501))),"")</f>
        <v/>
      </c>
      <c r="U5503" t="s">
        <v>8517</v>
      </c>
      <c r="V5503">
        <v>590967</v>
      </c>
    </row>
    <row r="5504" spans="19:22">
      <c r="S5504" t="str">
        <f>IF(ISNUMBER(SEARCH(ZAKL_DATA!$B$18,FU!$U5504)),U5504,"")</f>
        <v/>
      </c>
      <c r="T5504" t="str">
        <f t="array" ref="T5504">IFERROR(INDEX($S$3:$S$6255,SMALL(IF(ISNUMBER(SEARCH("",$S$3:$S$6255)),ROW($S$1:$S$6253),""),ROW(S5502))),"")</f>
        <v/>
      </c>
      <c r="U5504" t="s">
        <v>8518</v>
      </c>
      <c r="V5504">
        <v>590975</v>
      </c>
    </row>
    <row r="5505" spans="19:22">
      <c r="S5505" t="str">
        <f>IF(ISNUMBER(SEARCH(ZAKL_DATA!$B$18,FU!$U5505)),U5505,"")</f>
        <v/>
      </c>
      <c r="T5505" t="str">
        <f t="array" ref="T5505">IFERROR(INDEX($S$3:$S$6255,SMALL(IF(ISNUMBER(SEARCH("",$S$3:$S$6255)),ROW($S$1:$S$6253),""),ROW(S5503))),"")</f>
        <v/>
      </c>
      <c r="U5505" t="s">
        <v>8519</v>
      </c>
      <c r="V5505">
        <v>590983</v>
      </c>
    </row>
    <row r="5506" spans="19:22">
      <c r="S5506" t="str">
        <f>IF(ISNUMBER(SEARCH(ZAKL_DATA!$B$18,FU!$U5506)),U5506,"")</f>
        <v/>
      </c>
      <c r="T5506" t="str">
        <f t="array" ref="T5506">IFERROR(INDEX($S$3:$S$6255,SMALL(IF(ISNUMBER(SEARCH("",$S$3:$S$6255)),ROW($S$1:$S$6253),""),ROW(S5504))),"")</f>
        <v/>
      </c>
      <c r="U5506" t="s">
        <v>8520</v>
      </c>
      <c r="V5506">
        <v>590991</v>
      </c>
    </row>
    <row r="5507" spans="19:22">
      <c r="S5507" t="str">
        <f>IF(ISNUMBER(SEARCH(ZAKL_DATA!$B$18,FU!$U5507)),U5507,"")</f>
        <v/>
      </c>
      <c r="T5507" t="str">
        <f t="array" ref="T5507">IFERROR(INDEX($S$3:$S$6255,SMALL(IF(ISNUMBER(SEARCH("",$S$3:$S$6255)),ROW($S$1:$S$6253),""),ROW(S5505))),"")</f>
        <v/>
      </c>
      <c r="U5507" t="s">
        <v>8521</v>
      </c>
      <c r="V5507">
        <v>591009</v>
      </c>
    </row>
    <row r="5508" spans="19:22">
      <c r="S5508" t="str">
        <f>IF(ISNUMBER(SEARCH(ZAKL_DATA!$B$18,FU!$U5508)),U5508,"")</f>
        <v/>
      </c>
      <c r="T5508" t="str">
        <f t="array" ref="T5508">IFERROR(INDEX($S$3:$S$6255,SMALL(IF(ISNUMBER(SEARCH("",$S$3:$S$6255)),ROW($S$1:$S$6253),""),ROW(S5506))),"")</f>
        <v/>
      </c>
      <c r="U5508" t="s">
        <v>8521</v>
      </c>
      <c r="V5508">
        <v>591025</v>
      </c>
    </row>
    <row r="5509" spans="19:22">
      <c r="S5509" t="str">
        <f>IF(ISNUMBER(SEARCH(ZAKL_DATA!$B$18,FU!$U5509)),U5509,"")</f>
        <v/>
      </c>
      <c r="T5509" t="str">
        <f t="array" ref="T5509">IFERROR(INDEX($S$3:$S$6255,SMALL(IF(ISNUMBER(SEARCH("",$S$3:$S$6255)),ROW($S$1:$S$6253),""),ROW(S5507))),"")</f>
        <v/>
      </c>
      <c r="U5509" t="s">
        <v>8522</v>
      </c>
      <c r="V5509">
        <v>591041</v>
      </c>
    </row>
    <row r="5510" spans="19:22">
      <c r="S5510" t="str">
        <f>IF(ISNUMBER(SEARCH(ZAKL_DATA!$B$18,FU!$U5510)),U5510,"")</f>
        <v/>
      </c>
      <c r="T5510" t="str">
        <f t="array" ref="T5510">IFERROR(INDEX($S$3:$S$6255,SMALL(IF(ISNUMBER(SEARCH("",$S$3:$S$6255)),ROW($S$1:$S$6253),""),ROW(S5508))),"")</f>
        <v/>
      </c>
      <c r="U5510" t="s">
        <v>8522</v>
      </c>
      <c r="V5510">
        <v>591068</v>
      </c>
    </row>
    <row r="5511" spans="19:22">
      <c r="S5511" t="str">
        <f>IF(ISNUMBER(SEARCH(ZAKL_DATA!$B$18,FU!$U5511)),U5511,"")</f>
        <v/>
      </c>
      <c r="T5511" t="str">
        <f t="array" ref="T5511">IFERROR(INDEX($S$3:$S$6255,SMALL(IF(ISNUMBER(SEARCH("",$S$3:$S$6255)),ROW($S$1:$S$6253),""),ROW(S5509))),"")</f>
        <v/>
      </c>
      <c r="U5511" t="s">
        <v>8522</v>
      </c>
      <c r="V5511">
        <v>591092</v>
      </c>
    </row>
    <row r="5512" spans="19:22">
      <c r="S5512" t="str">
        <f>IF(ISNUMBER(SEARCH(ZAKL_DATA!$B$18,FU!$U5512)),U5512,"")</f>
        <v/>
      </c>
      <c r="T5512" t="str">
        <f t="array" ref="T5512">IFERROR(INDEX($S$3:$S$6255,SMALL(IF(ISNUMBER(SEARCH("",$S$3:$S$6255)),ROW($S$1:$S$6253),""),ROW(S5510))),"")</f>
        <v/>
      </c>
      <c r="U5512" t="s">
        <v>8523</v>
      </c>
      <c r="V5512">
        <v>591114</v>
      </c>
    </row>
    <row r="5513" spans="19:22">
      <c r="S5513" t="str">
        <f>IF(ISNUMBER(SEARCH(ZAKL_DATA!$B$18,FU!$U5513)),U5513,"")</f>
        <v/>
      </c>
      <c r="T5513" t="str">
        <f t="array" ref="T5513">IFERROR(INDEX($S$3:$S$6255,SMALL(IF(ISNUMBER(SEARCH("",$S$3:$S$6255)),ROW($S$1:$S$6253),""),ROW(S5511))),"")</f>
        <v/>
      </c>
      <c r="U5513" t="s">
        <v>8524</v>
      </c>
      <c r="V5513">
        <v>591122</v>
      </c>
    </row>
    <row r="5514" spans="19:22">
      <c r="S5514" t="str">
        <f>IF(ISNUMBER(SEARCH(ZAKL_DATA!$B$18,FU!$U5514)),U5514,"")</f>
        <v/>
      </c>
      <c r="T5514" t="str">
        <f t="array" ref="T5514">IFERROR(INDEX($S$3:$S$6255,SMALL(IF(ISNUMBER(SEARCH("",$S$3:$S$6255)),ROW($S$1:$S$6253),""),ROW(S5512))),"")</f>
        <v/>
      </c>
      <c r="U5514" t="s">
        <v>8525</v>
      </c>
      <c r="V5514">
        <v>591149</v>
      </c>
    </row>
    <row r="5515" spans="19:22">
      <c r="S5515" t="str">
        <f>IF(ISNUMBER(SEARCH(ZAKL_DATA!$B$18,FU!$U5515)),U5515,"")</f>
        <v/>
      </c>
      <c r="T5515" t="str">
        <f t="array" ref="T5515">IFERROR(INDEX($S$3:$S$6255,SMALL(IF(ISNUMBER(SEARCH("",$S$3:$S$6255)),ROW($S$1:$S$6253),""),ROW(S5513))),"")</f>
        <v/>
      </c>
      <c r="U5515" t="s">
        <v>8526</v>
      </c>
      <c r="V5515">
        <v>591157</v>
      </c>
    </row>
    <row r="5516" spans="19:22">
      <c r="S5516" t="str">
        <f>IF(ISNUMBER(SEARCH(ZAKL_DATA!$B$18,FU!$U5516)),U5516,"")</f>
        <v/>
      </c>
      <c r="T5516" t="str">
        <f t="array" ref="T5516">IFERROR(INDEX($S$3:$S$6255,SMALL(IF(ISNUMBER(SEARCH("",$S$3:$S$6255)),ROW($S$1:$S$6253),""),ROW(S5514))),"")</f>
        <v/>
      </c>
      <c r="U5516" t="s">
        <v>8527</v>
      </c>
      <c r="V5516">
        <v>591165</v>
      </c>
    </row>
    <row r="5517" spans="19:22">
      <c r="S5517" t="str">
        <f>IF(ISNUMBER(SEARCH(ZAKL_DATA!$B$18,FU!$U5517)),U5517,"")</f>
        <v/>
      </c>
      <c r="T5517" t="str">
        <f t="array" ref="T5517">IFERROR(INDEX($S$3:$S$6255,SMALL(IF(ISNUMBER(SEARCH("",$S$3:$S$6255)),ROW($S$1:$S$6253),""),ROW(S5515))),"")</f>
        <v/>
      </c>
      <c r="U5517" t="s">
        <v>8528</v>
      </c>
      <c r="V5517">
        <v>591173</v>
      </c>
    </row>
    <row r="5518" spans="19:22">
      <c r="S5518" t="str">
        <f>IF(ISNUMBER(SEARCH(ZAKL_DATA!$B$18,FU!$U5518)),U5518,"")</f>
        <v/>
      </c>
      <c r="T5518" t="str">
        <f t="array" ref="T5518">IFERROR(INDEX($S$3:$S$6255,SMALL(IF(ISNUMBER(SEARCH("",$S$3:$S$6255)),ROW($S$1:$S$6253),""),ROW(S5516))),"")</f>
        <v/>
      </c>
      <c r="U5518" t="s">
        <v>8529</v>
      </c>
      <c r="V5518">
        <v>591181</v>
      </c>
    </row>
    <row r="5519" spans="19:22">
      <c r="S5519" t="str">
        <f>IF(ISNUMBER(SEARCH(ZAKL_DATA!$B$18,FU!$U5519)),U5519,"")</f>
        <v/>
      </c>
      <c r="T5519" t="str">
        <f t="array" ref="T5519">IFERROR(INDEX($S$3:$S$6255,SMALL(IF(ISNUMBER(SEARCH("",$S$3:$S$6255)),ROW($S$1:$S$6253),""),ROW(S5517))),"")</f>
        <v/>
      </c>
      <c r="U5519" t="s">
        <v>8530</v>
      </c>
      <c r="V5519">
        <v>591190</v>
      </c>
    </row>
    <row r="5520" spans="19:22">
      <c r="S5520" t="str">
        <f>IF(ISNUMBER(SEARCH(ZAKL_DATA!$B$18,FU!$U5520)),U5520,"")</f>
        <v/>
      </c>
      <c r="T5520" t="str">
        <f t="array" ref="T5520">IFERROR(INDEX($S$3:$S$6255,SMALL(IF(ISNUMBER(SEARCH("",$S$3:$S$6255)),ROW($S$1:$S$6253),""),ROW(S5518))),"")</f>
        <v/>
      </c>
      <c r="U5520" t="s">
        <v>8531</v>
      </c>
      <c r="V5520">
        <v>591211</v>
      </c>
    </row>
    <row r="5521" spans="19:22">
      <c r="S5521" t="str">
        <f>IF(ISNUMBER(SEARCH(ZAKL_DATA!$B$18,FU!$U5521)),U5521,"")</f>
        <v/>
      </c>
      <c r="T5521" t="str">
        <f t="array" ref="T5521">IFERROR(INDEX($S$3:$S$6255,SMALL(IF(ISNUMBER(SEARCH("",$S$3:$S$6255)),ROW($S$1:$S$6253),""),ROW(S5519))),"")</f>
        <v/>
      </c>
      <c r="U5521" t="s">
        <v>8532</v>
      </c>
      <c r="V5521">
        <v>591220</v>
      </c>
    </row>
    <row r="5522" spans="19:22">
      <c r="S5522" t="str">
        <f>IF(ISNUMBER(SEARCH(ZAKL_DATA!$B$18,FU!$U5522)),U5522,"")</f>
        <v/>
      </c>
      <c r="T5522" t="str">
        <f t="array" ref="T5522">IFERROR(INDEX($S$3:$S$6255,SMALL(IF(ISNUMBER(SEARCH("",$S$3:$S$6255)),ROW($S$1:$S$6253),""),ROW(S5520))),"")</f>
        <v/>
      </c>
      <c r="U5522" t="s">
        <v>8533</v>
      </c>
      <c r="V5522">
        <v>591238</v>
      </c>
    </row>
    <row r="5523" spans="19:22">
      <c r="S5523" t="str">
        <f>IF(ISNUMBER(SEARCH(ZAKL_DATA!$B$18,FU!$U5523)),U5523,"")</f>
        <v/>
      </c>
      <c r="T5523" t="str">
        <f t="array" ref="T5523">IFERROR(INDEX($S$3:$S$6255,SMALL(IF(ISNUMBER(SEARCH("",$S$3:$S$6255)),ROW($S$1:$S$6253),""),ROW(S5521))),"")</f>
        <v/>
      </c>
      <c r="U5523" t="s">
        <v>8534</v>
      </c>
      <c r="V5523">
        <v>591246</v>
      </c>
    </row>
    <row r="5524" spans="19:22">
      <c r="S5524" t="str">
        <f>IF(ISNUMBER(SEARCH(ZAKL_DATA!$B$18,FU!$U5524)),U5524,"")</f>
        <v/>
      </c>
      <c r="T5524" t="str">
        <f t="array" ref="T5524">IFERROR(INDEX($S$3:$S$6255,SMALL(IF(ISNUMBER(SEARCH("",$S$3:$S$6255)),ROW($S$1:$S$6253),""),ROW(S5522))),"")</f>
        <v/>
      </c>
      <c r="U5524" t="s">
        <v>8535</v>
      </c>
      <c r="V5524">
        <v>591254</v>
      </c>
    </row>
    <row r="5525" spans="19:22">
      <c r="S5525" t="str">
        <f>IF(ISNUMBER(SEARCH(ZAKL_DATA!$B$18,FU!$U5525)),U5525,"")</f>
        <v/>
      </c>
      <c r="T5525" t="str">
        <f t="array" ref="T5525">IFERROR(INDEX($S$3:$S$6255,SMALL(IF(ISNUMBER(SEARCH("",$S$3:$S$6255)),ROW($S$1:$S$6253),""),ROW(S5523))),"")</f>
        <v/>
      </c>
      <c r="U5525" t="s">
        <v>8536</v>
      </c>
      <c r="V5525">
        <v>591262</v>
      </c>
    </row>
    <row r="5526" spans="19:22">
      <c r="S5526" t="str">
        <f>IF(ISNUMBER(SEARCH(ZAKL_DATA!$B$18,FU!$U5526)),U5526,"")</f>
        <v/>
      </c>
      <c r="T5526" t="str">
        <f t="array" ref="T5526">IFERROR(INDEX($S$3:$S$6255,SMALL(IF(ISNUMBER(SEARCH("",$S$3:$S$6255)),ROW($S$1:$S$6253),""),ROW(S5524))),"")</f>
        <v/>
      </c>
      <c r="U5526" t="s">
        <v>8537</v>
      </c>
      <c r="V5526">
        <v>591289</v>
      </c>
    </row>
    <row r="5527" spans="19:22">
      <c r="S5527" t="str">
        <f>IF(ISNUMBER(SEARCH(ZAKL_DATA!$B$18,FU!$U5527)),U5527,"")</f>
        <v/>
      </c>
      <c r="T5527" t="str">
        <f t="array" ref="T5527">IFERROR(INDEX($S$3:$S$6255,SMALL(IF(ISNUMBER(SEARCH("",$S$3:$S$6255)),ROW($S$1:$S$6253),""),ROW(S5525))),"")</f>
        <v/>
      </c>
      <c r="U5527" t="s">
        <v>8538</v>
      </c>
      <c r="V5527">
        <v>591297</v>
      </c>
    </row>
    <row r="5528" spans="19:22">
      <c r="S5528" t="str">
        <f>IF(ISNUMBER(SEARCH(ZAKL_DATA!$B$18,FU!$U5528)),U5528,"")</f>
        <v/>
      </c>
      <c r="T5528" t="str">
        <f t="array" ref="T5528">IFERROR(INDEX($S$3:$S$6255,SMALL(IF(ISNUMBER(SEARCH("",$S$3:$S$6255)),ROW($S$1:$S$6253),""),ROW(S5526))),"")</f>
        <v/>
      </c>
      <c r="U5528" t="s">
        <v>8539</v>
      </c>
      <c r="V5528">
        <v>591301</v>
      </c>
    </row>
    <row r="5529" spans="19:22">
      <c r="S5529" t="str">
        <f>IF(ISNUMBER(SEARCH(ZAKL_DATA!$B$18,FU!$U5529)),U5529,"")</f>
        <v/>
      </c>
      <c r="T5529" t="str">
        <f t="array" ref="T5529">IFERROR(INDEX($S$3:$S$6255,SMALL(IF(ISNUMBER(SEARCH("",$S$3:$S$6255)),ROW($S$1:$S$6253),""),ROW(S5527))),"")</f>
        <v/>
      </c>
      <c r="U5529" t="s">
        <v>8540</v>
      </c>
      <c r="V5529">
        <v>591319</v>
      </c>
    </row>
    <row r="5530" spans="19:22">
      <c r="S5530" t="str">
        <f>IF(ISNUMBER(SEARCH(ZAKL_DATA!$B$18,FU!$U5530)),U5530,"")</f>
        <v/>
      </c>
      <c r="T5530" t="str">
        <f t="array" ref="T5530">IFERROR(INDEX($S$3:$S$6255,SMALL(IF(ISNUMBER(SEARCH("",$S$3:$S$6255)),ROW($S$1:$S$6253),""),ROW(S5528))),"")</f>
        <v/>
      </c>
      <c r="U5530" t="s">
        <v>8541</v>
      </c>
      <c r="V5530">
        <v>591327</v>
      </c>
    </row>
    <row r="5531" spans="19:22">
      <c r="S5531" t="str">
        <f>IF(ISNUMBER(SEARCH(ZAKL_DATA!$B$18,FU!$U5531)),U5531,"")</f>
        <v/>
      </c>
      <c r="T5531" t="str">
        <f t="array" ref="T5531">IFERROR(INDEX($S$3:$S$6255,SMALL(IF(ISNUMBER(SEARCH("",$S$3:$S$6255)),ROW($S$1:$S$6253),""),ROW(S5529))),"")</f>
        <v/>
      </c>
      <c r="U5531" t="s">
        <v>8541</v>
      </c>
      <c r="V5531">
        <v>591335</v>
      </c>
    </row>
    <row r="5532" spans="19:22">
      <c r="S5532" t="str">
        <f>IF(ISNUMBER(SEARCH(ZAKL_DATA!$B$18,FU!$U5532)),U5532,"")</f>
        <v/>
      </c>
      <c r="T5532" t="str">
        <f t="array" ref="T5532">IFERROR(INDEX($S$3:$S$6255,SMALL(IF(ISNUMBER(SEARCH("",$S$3:$S$6255)),ROW($S$1:$S$6253),""),ROW(S5530))),"")</f>
        <v/>
      </c>
      <c r="U5532" t="s">
        <v>8542</v>
      </c>
      <c r="V5532">
        <v>591360</v>
      </c>
    </row>
    <row r="5533" spans="19:22">
      <c r="S5533" t="str">
        <f>IF(ISNUMBER(SEARCH(ZAKL_DATA!$B$18,FU!$U5533)),U5533,"")</f>
        <v/>
      </c>
      <c r="T5533" t="str">
        <f t="array" ref="T5533">IFERROR(INDEX($S$3:$S$6255,SMALL(IF(ISNUMBER(SEARCH("",$S$3:$S$6255)),ROW($S$1:$S$6253),""),ROW(S5531))),"")</f>
        <v/>
      </c>
      <c r="U5533" t="s">
        <v>8543</v>
      </c>
      <c r="V5533">
        <v>591378</v>
      </c>
    </row>
    <row r="5534" spans="19:22">
      <c r="S5534" t="str">
        <f>IF(ISNUMBER(SEARCH(ZAKL_DATA!$B$18,FU!$U5534)),U5534,"")</f>
        <v/>
      </c>
      <c r="T5534" t="str">
        <f t="array" ref="T5534">IFERROR(INDEX($S$3:$S$6255,SMALL(IF(ISNUMBER(SEARCH("",$S$3:$S$6255)),ROW($S$1:$S$6253),""),ROW(S5532))),"")</f>
        <v/>
      </c>
      <c r="U5534" t="s">
        <v>8544</v>
      </c>
      <c r="V5534">
        <v>591394</v>
      </c>
    </row>
    <row r="5535" spans="19:22">
      <c r="S5535" t="str">
        <f>IF(ISNUMBER(SEARCH(ZAKL_DATA!$B$18,FU!$U5535)),U5535,"")</f>
        <v/>
      </c>
      <c r="T5535" t="str">
        <f t="array" ref="T5535">IFERROR(INDEX($S$3:$S$6255,SMALL(IF(ISNUMBER(SEARCH("",$S$3:$S$6255)),ROW($S$1:$S$6253),""),ROW(S5533))),"")</f>
        <v/>
      </c>
      <c r="U5535" t="s">
        <v>8545</v>
      </c>
      <c r="V5535">
        <v>591408</v>
      </c>
    </row>
    <row r="5536" spans="19:22">
      <c r="S5536" t="str">
        <f>IF(ISNUMBER(SEARCH(ZAKL_DATA!$B$18,FU!$U5536)),U5536,"")</f>
        <v/>
      </c>
      <c r="T5536" t="str">
        <f t="array" ref="T5536">IFERROR(INDEX($S$3:$S$6255,SMALL(IF(ISNUMBER(SEARCH("",$S$3:$S$6255)),ROW($S$1:$S$6253),""),ROW(S5534))),"")</f>
        <v/>
      </c>
      <c r="U5536" t="s">
        <v>8546</v>
      </c>
      <c r="V5536">
        <v>591416</v>
      </c>
    </row>
    <row r="5537" spans="19:22">
      <c r="S5537" t="str">
        <f>IF(ISNUMBER(SEARCH(ZAKL_DATA!$B$18,FU!$U5537)),U5537,"")</f>
        <v/>
      </c>
      <c r="T5537" t="str">
        <f t="array" ref="T5537">IFERROR(INDEX($S$3:$S$6255,SMALL(IF(ISNUMBER(SEARCH("",$S$3:$S$6255)),ROW($S$1:$S$6253),""),ROW(S5535))),"")</f>
        <v/>
      </c>
      <c r="U5537" t="s">
        <v>8547</v>
      </c>
      <c r="V5537">
        <v>591424</v>
      </c>
    </row>
    <row r="5538" spans="19:22">
      <c r="S5538" t="str">
        <f>IF(ISNUMBER(SEARCH(ZAKL_DATA!$B$18,FU!$U5538)),U5538,"")</f>
        <v/>
      </c>
      <c r="T5538" t="str">
        <f t="array" ref="T5538">IFERROR(INDEX($S$3:$S$6255,SMALL(IF(ISNUMBER(SEARCH("",$S$3:$S$6255)),ROW($S$1:$S$6253),""),ROW(S5536))),"")</f>
        <v/>
      </c>
      <c r="U5538" t="s">
        <v>8548</v>
      </c>
      <c r="V5538">
        <v>591432</v>
      </c>
    </row>
    <row r="5539" spans="19:22">
      <c r="S5539" t="str">
        <f>IF(ISNUMBER(SEARCH(ZAKL_DATA!$B$18,FU!$U5539)),U5539,"")</f>
        <v/>
      </c>
      <c r="T5539" t="str">
        <f t="array" ref="T5539">IFERROR(INDEX($S$3:$S$6255,SMALL(IF(ISNUMBER(SEARCH("",$S$3:$S$6255)),ROW($S$1:$S$6253),""),ROW(S5537))),"")</f>
        <v/>
      </c>
      <c r="U5539" t="s">
        <v>8549</v>
      </c>
      <c r="V5539">
        <v>591441</v>
      </c>
    </row>
    <row r="5540" spans="19:22">
      <c r="S5540" t="str">
        <f>IF(ISNUMBER(SEARCH(ZAKL_DATA!$B$18,FU!$U5540)),U5540,"")</f>
        <v/>
      </c>
      <c r="T5540" t="str">
        <f t="array" ref="T5540">IFERROR(INDEX($S$3:$S$6255,SMALL(IF(ISNUMBER(SEARCH("",$S$3:$S$6255)),ROW($S$1:$S$6253),""),ROW(S5538))),"")</f>
        <v/>
      </c>
      <c r="U5540" t="s">
        <v>8550</v>
      </c>
      <c r="V5540">
        <v>591459</v>
      </c>
    </row>
    <row r="5541" spans="19:22">
      <c r="S5541" t="str">
        <f>IF(ISNUMBER(SEARCH(ZAKL_DATA!$B$18,FU!$U5541)),U5541,"")</f>
        <v/>
      </c>
      <c r="T5541" t="str">
        <f t="array" ref="T5541">IFERROR(INDEX($S$3:$S$6255,SMALL(IF(ISNUMBER(SEARCH("",$S$3:$S$6255)),ROW($S$1:$S$6253),""),ROW(S5539))),"")</f>
        <v/>
      </c>
      <c r="U5541" t="s">
        <v>8551</v>
      </c>
      <c r="V5541">
        <v>591491</v>
      </c>
    </row>
    <row r="5542" spans="19:22">
      <c r="S5542" t="str">
        <f>IF(ISNUMBER(SEARCH(ZAKL_DATA!$B$18,FU!$U5542)),U5542,"")</f>
        <v/>
      </c>
      <c r="T5542" t="str">
        <f t="array" ref="T5542">IFERROR(INDEX($S$3:$S$6255,SMALL(IF(ISNUMBER(SEARCH("",$S$3:$S$6255)),ROW($S$1:$S$6253),""),ROW(S5540))),"")</f>
        <v/>
      </c>
      <c r="U5542" t="s">
        <v>8551</v>
      </c>
      <c r="V5542">
        <v>591505</v>
      </c>
    </row>
    <row r="5543" spans="19:22">
      <c r="S5543" t="str">
        <f>IF(ISNUMBER(SEARCH(ZAKL_DATA!$B$18,FU!$U5543)),U5543,"")</f>
        <v/>
      </c>
      <c r="T5543" t="str">
        <f t="array" ref="T5543">IFERROR(INDEX($S$3:$S$6255,SMALL(IF(ISNUMBER(SEARCH("",$S$3:$S$6255)),ROW($S$1:$S$6253),""),ROW(S5541))),"")</f>
        <v/>
      </c>
      <c r="U5543" t="s">
        <v>8552</v>
      </c>
      <c r="V5543">
        <v>591521</v>
      </c>
    </row>
    <row r="5544" spans="19:22">
      <c r="S5544" t="str">
        <f>IF(ISNUMBER(SEARCH(ZAKL_DATA!$B$18,FU!$U5544)),U5544,"")</f>
        <v/>
      </c>
      <c r="T5544" t="str">
        <f t="array" ref="T5544">IFERROR(INDEX($S$3:$S$6255,SMALL(IF(ISNUMBER(SEARCH("",$S$3:$S$6255)),ROW($S$1:$S$6253),""),ROW(S5542))),"")</f>
        <v/>
      </c>
      <c r="U5544" t="s">
        <v>8553</v>
      </c>
      <c r="V5544">
        <v>591548</v>
      </c>
    </row>
    <row r="5545" spans="19:22">
      <c r="S5545" t="str">
        <f>IF(ISNUMBER(SEARCH(ZAKL_DATA!$B$18,FU!$U5545)),U5545,"")</f>
        <v/>
      </c>
      <c r="T5545" t="str">
        <f t="array" ref="T5545">IFERROR(INDEX($S$3:$S$6255,SMALL(IF(ISNUMBER(SEARCH("",$S$3:$S$6255)),ROW($S$1:$S$6253),""),ROW(S5543))),"")</f>
        <v/>
      </c>
      <c r="U5545" t="s">
        <v>8554</v>
      </c>
      <c r="V5545">
        <v>591556</v>
      </c>
    </row>
    <row r="5546" spans="19:22">
      <c r="S5546" t="str">
        <f>IF(ISNUMBER(SEARCH(ZAKL_DATA!$B$18,FU!$U5546)),U5546,"")</f>
        <v/>
      </c>
      <c r="T5546" t="str">
        <f t="array" ref="T5546">IFERROR(INDEX($S$3:$S$6255,SMALL(IF(ISNUMBER(SEARCH("",$S$3:$S$6255)),ROW($S$1:$S$6253),""),ROW(S5544))),"")</f>
        <v/>
      </c>
      <c r="U5546" t="s">
        <v>8554</v>
      </c>
      <c r="V5546">
        <v>591564</v>
      </c>
    </row>
    <row r="5547" spans="19:22">
      <c r="S5547" t="str">
        <f>IF(ISNUMBER(SEARCH(ZAKL_DATA!$B$18,FU!$U5547)),U5547,"")</f>
        <v/>
      </c>
      <c r="T5547" t="str">
        <f t="array" ref="T5547">IFERROR(INDEX($S$3:$S$6255,SMALL(IF(ISNUMBER(SEARCH("",$S$3:$S$6255)),ROW($S$1:$S$6253),""),ROW(S5545))),"")</f>
        <v/>
      </c>
      <c r="U5547" t="s">
        <v>8555</v>
      </c>
      <c r="V5547">
        <v>591581</v>
      </c>
    </row>
    <row r="5548" spans="19:22">
      <c r="S5548" t="str">
        <f>IF(ISNUMBER(SEARCH(ZAKL_DATA!$B$18,FU!$U5548)),U5548,"")</f>
        <v/>
      </c>
      <c r="T5548" t="str">
        <f t="array" ref="T5548">IFERROR(INDEX($S$3:$S$6255,SMALL(IF(ISNUMBER(SEARCH("",$S$3:$S$6255)),ROW($S$1:$S$6253),""),ROW(S5546))),"")</f>
        <v/>
      </c>
      <c r="U5548" t="s">
        <v>8556</v>
      </c>
      <c r="V5548">
        <v>591602</v>
      </c>
    </row>
    <row r="5549" spans="19:22">
      <c r="S5549" t="str">
        <f>IF(ISNUMBER(SEARCH(ZAKL_DATA!$B$18,FU!$U5549)),U5549,"")</f>
        <v/>
      </c>
      <c r="T5549" t="str">
        <f t="array" ref="T5549">IFERROR(INDEX($S$3:$S$6255,SMALL(IF(ISNUMBER(SEARCH("",$S$3:$S$6255)),ROW($S$1:$S$6253),""),ROW(S5547))),"")</f>
        <v/>
      </c>
      <c r="U5549" t="s">
        <v>8557</v>
      </c>
      <c r="V5549">
        <v>591611</v>
      </c>
    </row>
    <row r="5550" spans="19:22">
      <c r="S5550" t="str">
        <f>IF(ISNUMBER(SEARCH(ZAKL_DATA!$B$18,FU!$U5550)),U5550,"")</f>
        <v/>
      </c>
      <c r="T5550" t="str">
        <f t="array" ref="T5550">IFERROR(INDEX($S$3:$S$6255,SMALL(IF(ISNUMBER(SEARCH("",$S$3:$S$6255)),ROW($S$1:$S$6253),""),ROW(S5548))),"")</f>
        <v/>
      </c>
      <c r="U5550" t="s">
        <v>8558</v>
      </c>
      <c r="V5550">
        <v>591629</v>
      </c>
    </row>
    <row r="5551" spans="19:22">
      <c r="S5551" t="str">
        <f>IF(ISNUMBER(SEARCH(ZAKL_DATA!$B$18,FU!$U5551)),U5551,"")</f>
        <v/>
      </c>
      <c r="T5551" t="str">
        <f t="array" ref="T5551">IFERROR(INDEX($S$3:$S$6255,SMALL(IF(ISNUMBER(SEARCH("",$S$3:$S$6255)),ROW($S$1:$S$6253),""),ROW(S5549))),"")</f>
        <v/>
      </c>
      <c r="U5551" t="s">
        <v>8559</v>
      </c>
      <c r="V5551">
        <v>591637</v>
      </c>
    </row>
    <row r="5552" spans="19:22">
      <c r="S5552" t="str">
        <f>IF(ISNUMBER(SEARCH(ZAKL_DATA!$B$18,FU!$U5552)),U5552,"")</f>
        <v/>
      </c>
      <c r="T5552" t="str">
        <f t="array" ref="T5552">IFERROR(INDEX($S$3:$S$6255,SMALL(IF(ISNUMBER(SEARCH("",$S$3:$S$6255)),ROW($S$1:$S$6253),""),ROW(S5550))),"")</f>
        <v/>
      </c>
      <c r="U5552" t="s">
        <v>8560</v>
      </c>
      <c r="V5552">
        <v>591645</v>
      </c>
    </row>
    <row r="5553" spans="19:22">
      <c r="S5553" t="str">
        <f>IF(ISNUMBER(SEARCH(ZAKL_DATA!$B$18,FU!$U5553)),U5553,"")</f>
        <v/>
      </c>
      <c r="T5553" t="str">
        <f t="array" ref="T5553">IFERROR(INDEX($S$3:$S$6255,SMALL(IF(ISNUMBER(SEARCH("",$S$3:$S$6255)),ROW($S$1:$S$6253),""),ROW(S5551))),"")</f>
        <v/>
      </c>
      <c r="U5553" t="s">
        <v>8561</v>
      </c>
      <c r="V5553">
        <v>591661</v>
      </c>
    </row>
    <row r="5554" spans="19:22">
      <c r="S5554" t="str">
        <f>IF(ISNUMBER(SEARCH(ZAKL_DATA!$B$18,FU!$U5554)),U5554,"")</f>
        <v/>
      </c>
      <c r="T5554" t="str">
        <f t="array" ref="T5554">IFERROR(INDEX($S$3:$S$6255,SMALL(IF(ISNUMBER(SEARCH("",$S$3:$S$6255)),ROW($S$1:$S$6253),""),ROW(S5552))),"")</f>
        <v/>
      </c>
      <c r="U5554" t="s">
        <v>8562</v>
      </c>
      <c r="V5554">
        <v>591688</v>
      </c>
    </row>
    <row r="5555" spans="19:22">
      <c r="S5555" t="str">
        <f>IF(ISNUMBER(SEARCH(ZAKL_DATA!$B$18,FU!$U5555)),U5555,"")</f>
        <v/>
      </c>
      <c r="T5555" t="str">
        <f t="array" ref="T5555">IFERROR(INDEX($S$3:$S$6255,SMALL(IF(ISNUMBER(SEARCH("",$S$3:$S$6255)),ROW($S$1:$S$6253),""),ROW(S5553))),"")</f>
        <v/>
      </c>
      <c r="U5555" t="s">
        <v>8563</v>
      </c>
      <c r="V5555">
        <v>591700</v>
      </c>
    </row>
    <row r="5556" spans="19:22">
      <c r="S5556" t="str">
        <f>IF(ISNUMBER(SEARCH(ZAKL_DATA!$B$18,FU!$U5556)),U5556,"")</f>
        <v/>
      </c>
      <c r="T5556" t="str">
        <f t="array" ref="T5556">IFERROR(INDEX($S$3:$S$6255,SMALL(IF(ISNUMBER(SEARCH("",$S$3:$S$6255)),ROW($S$1:$S$6253),""),ROW(S5554))),"")</f>
        <v/>
      </c>
      <c r="U5556" t="s">
        <v>8564</v>
      </c>
      <c r="V5556">
        <v>591726</v>
      </c>
    </row>
    <row r="5557" spans="19:22">
      <c r="S5557" t="str">
        <f>IF(ISNUMBER(SEARCH(ZAKL_DATA!$B$18,FU!$U5557)),U5557,"")</f>
        <v/>
      </c>
      <c r="T5557" t="str">
        <f t="array" ref="T5557">IFERROR(INDEX($S$3:$S$6255,SMALL(IF(ISNUMBER(SEARCH("",$S$3:$S$6255)),ROW($S$1:$S$6253),""),ROW(S5555))),"")</f>
        <v/>
      </c>
      <c r="U5557" t="s">
        <v>8565</v>
      </c>
      <c r="V5557">
        <v>591742</v>
      </c>
    </row>
    <row r="5558" spans="19:22">
      <c r="S5558" t="str">
        <f>IF(ISNUMBER(SEARCH(ZAKL_DATA!$B$18,FU!$U5558)),U5558,"")</f>
        <v/>
      </c>
      <c r="T5558" t="str">
        <f t="array" ref="T5558">IFERROR(INDEX($S$3:$S$6255,SMALL(IF(ISNUMBER(SEARCH("",$S$3:$S$6255)),ROW($S$1:$S$6253),""),ROW(S5556))),"")</f>
        <v/>
      </c>
      <c r="U5558" t="s">
        <v>8566</v>
      </c>
      <c r="V5558">
        <v>591769</v>
      </c>
    </row>
    <row r="5559" spans="19:22">
      <c r="S5559" t="str">
        <f>IF(ISNUMBER(SEARCH(ZAKL_DATA!$B$18,FU!$U5559)),U5559,"")</f>
        <v/>
      </c>
      <c r="T5559" t="str">
        <f t="array" ref="T5559">IFERROR(INDEX($S$3:$S$6255,SMALL(IF(ISNUMBER(SEARCH("",$S$3:$S$6255)),ROW($S$1:$S$6253),""),ROW(S5557))),"")</f>
        <v/>
      </c>
      <c r="U5559" t="s">
        <v>8567</v>
      </c>
      <c r="V5559">
        <v>591777</v>
      </c>
    </row>
    <row r="5560" spans="19:22">
      <c r="S5560" t="str">
        <f>IF(ISNUMBER(SEARCH(ZAKL_DATA!$B$18,FU!$U5560)),U5560,"")</f>
        <v/>
      </c>
      <c r="T5560" t="str">
        <f t="array" ref="T5560">IFERROR(INDEX($S$3:$S$6255,SMALL(IF(ISNUMBER(SEARCH("",$S$3:$S$6255)),ROW($S$1:$S$6253),""),ROW(S5558))),"")</f>
        <v/>
      </c>
      <c r="U5560" t="s">
        <v>8568</v>
      </c>
      <c r="V5560">
        <v>591785</v>
      </c>
    </row>
    <row r="5561" spans="19:22">
      <c r="S5561" t="str">
        <f>IF(ISNUMBER(SEARCH(ZAKL_DATA!$B$18,FU!$U5561)),U5561,"")</f>
        <v/>
      </c>
      <c r="T5561" t="str">
        <f t="array" ref="T5561">IFERROR(INDEX($S$3:$S$6255,SMALL(IF(ISNUMBER(SEARCH("",$S$3:$S$6255)),ROW($S$1:$S$6253),""),ROW(S5559))),"")</f>
        <v/>
      </c>
      <c r="U5561" t="s">
        <v>8569</v>
      </c>
      <c r="V5561">
        <v>591793</v>
      </c>
    </row>
    <row r="5562" spans="19:22">
      <c r="S5562" t="str">
        <f>IF(ISNUMBER(SEARCH(ZAKL_DATA!$B$18,FU!$U5562)),U5562,"")</f>
        <v/>
      </c>
      <c r="T5562" t="str">
        <f t="array" ref="T5562">IFERROR(INDEX($S$3:$S$6255,SMALL(IF(ISNUMBER(SEARCH("",$S$3:$S$6255)),ROW($S$1:$S$6253),""),ROW(S5560))),"")</f>
        <v/>
      </c>
      <c r="U5562" t="s">
        <v>8570</v>
      </c>
      <c r="V5562">
        <v>591807</v>
      </c>
    </row>
    <row r="5563" spans="19:22">
      <c r="S5563" t="str">
        <f>IF(ISNUMBER(SEARCH(ZAKL_DATA!$B$18,FU!$U5563)),U5563,"")</f>
        <v/>
      </c>
      <c r="T5563" t="str">
        <f t="array" ref="T5563">IFERROR(INDEX($S$3:$S$6255,SMALL(IF(ISNUMBER(SEARCH("",$S$3:$S$6255)),ROW($S$1:$S$6253),""),ROW(S5561))),"")</f>
        <v/>
      </c>
      <c r="U5563" t="s">
        <v>8571</v>
      </c>
      <c r="V5563">
        <v>591815</v>
      </c>
    </row>
    <row r="5564" spans="19:22">
      <c r="S5564" t="str">
        <f>IF(ISNUMBER(SEARCH(ZAKL_DATA!$B$18,FU!$U5564)),U5564,"")</f>
        <v/>
      </c>
      <c r="T5564" t="str">
        <f t="array" ref="T5564">IFERROR(INDEX($S$3:$S$6255,SMALL(IF(ISNUMBER(SEARCH("",$S$3:$S$6255)),ROW($S$1:$S$6253),""),ROW(S5562))),"")</f>
        <v/>
      </c>
      <c r="U5564" t="s">
        <v>8572</v>
      </c>
      <c r="V5564">
        <v>591823</v>
      </c>
    </row>
    <row r="5565" spans="19:22">
      <c r="S5565" t="str">
        <f>IF(ISNUMBER(SEARCH(ZAKL_DATA!$B$18,FU!$U5565)),U5565,"")</f>
        <v/>
      </c>
      <c r="T5565" t="str">
        <f t="array" ref="T5565">IFERROR(INDEX($S$3:$S$6255,SMALL(IF(ISNUMBER(SEARCH("",$S$3:$S$6255)),ROW($S$1:$S$6253),""),ROW(S5563))),"")</f>
        <v/>
      </c>
      <c r="U5565" t="s">
        <v>8573</v>
      </c>
      <c r="V5565">
        <v>591831</v>
      </c>
    </row>
    <row r="5566" spans="19:22">
      <c r="S5566" t="str">
        <f>IF(ISNUMBER(SEARCH(ZAKL_DATA!$B$18,FU!$U5566)),U5566,"")</f>
        <v/>
      </c>
      <c r="T5566" t="str">
        <f t="array" ref="T5566">IFERROR(INDEX($S$3:$S$6255,SMALL(IF(ISNUMBER(SEARCH("",$S$3:$S$6255)),ROW($S$1:$S$6253),""),ROW(S5564))),"")</f>
        <v/>
      </c>
      <c r="U5566" t="s">
        <v>8574</v>
      </c>
      <c r="V5566">
        <v>591840</v>
      </c>
    </row>
    <row r="5567" spans="19:22">
      <c r="S5567" t="str">
        <f>IF(ISNUMBER(SEARCH(ZAKL_DATA!$B$18,FU!$U5567)),U5567,"")</f>
        <v/>
      </c>
      <c r="T5567" t="str">
        <f t="array" ref="T5567">IFERROR(INDEX($S$3:$S$6255,SMALL(IF(ISNUMBER(SEARCH("",$S$3:$S$6255)),ROW($S$1:$S$6253),""),ROW(S5565))),"")</f>
        <v/>
      </c>
      <c r="U5567" t="s">
        <v>8575</v>
      </c>
      <c r="V5567">
        <v>591858</v>
      </c>
    </row>
    <row r="5568" spans="19:22">
      <c r="S5568" t="str">
        <f>IF(ISNUMBER(SEARCH(ZAKL_DATA!$B$18,FU!$U5568)),U5568,"")</f>
        <v/>
      </c>
      <c r="T5568" t="str">
        <f t="array" ref="T5568">IFERROR(INDEX($S$3:$S$6255,SMALL(IF(ISNUMBER(SEARCH("",$S$3:$S$6255)),ROW($S$1:$S$6253),""),ROW(S5566))),"")</f>
        <v/>
      </c>
      <c r="U5568" t="s">
        <v>8576</v>
      </c>
      <c r="V5568">
        <v>591866</v>
      </c>
    </row>
    <row r="5569" spans="19:22">
      <c r="S5569" t="str">
        <f>IF(ISNUMBER(SEARCH(ZAKL_DATA!$B$18,FU!$U5569)),U5569,"")</f>
        <v/>
      </c>
      <c r="T5569" t="str">
        <f t="array" ref="T5569">IFERROR(INDEX($S$3:$S$6255,SMALL(IF(ISNUMBER(SEARCH("",$S$3:$S$6255)),ROW($S$1:$S$6253),""),ROW(S5567))),"")</f>
        <v/>
      </c>
      <c r="U5569" t="s">
        <v>8577</v>
      </c>
      <c r="V5569">
        <v>591874</v>
      </c>
    </row>
    <row r="5570" spans="19:22">
      <c r="S5570" t="str">
        <f>IF(ISNUMBER(SEARCH(ZAKL_DATA!$B$18,FU!$U5570)),U5570,"")</f>
        <v/>
      </c>
      <c r="T5570" t="str">
        <f t="array" ref="T5570">IFERROR(INDEX($S$3:$S$6255,SMALL(IF(ISNUMBER(SEARCH("",$S$3:$S$6255)),ROW($S$1:$S$6253),""),ROW(S5568))),"")</f>
        <v/>
      </c>
      <c r="U5570" t="s">
        <v>8578</v>
      </c>
      <c r="V5570">
        <v>591904</v>
      </c>
    </row>
    <row r="5571" spans="19:22">
      <c r="S5571" t="str">
        <f>IF(ISNUMBER(SEARCH(ZAKL_DATA!$B$18,FU!$U5571)),U5571,"")</f>
        <v/>
      </c>
      <c r="T5571" t="str">
        <f t="array" ref="T5571">IFERROR(INDEX($S$3:$S$6255,SMALL(IF(ISNUMBER(SEARCH("",$S$3:$S$6255)),ROW($S$1:$S$6253),""),ROW(S5569))),"")</f>
        <v/>
      </c>
      <c r="U5571" t="s">
        <v>8579</v>
      </c>
      <c r="V5571">
        <v>591912</v>
      </c>
    </row>
    <row r="5572" spans="19:22">
      <c r="S5572" t="str">
        <f>IF(ISNUMBER(SEARCH(ZAKL_DATA!$B$18,FU!$U5572)),U5572,"")</f>
        <v/>
      </c>
      <c r="T5572" t="str">
        <f t="array" ref="T5572">IFERROR(INDEX($S$3:$S$6255,SMALL(IF(ISNUMBER(SEARCH("",$S$3:$S$6255)),ROW($S$1:$S$6253),""),ROW(S5570))),"")</f>
        <v/>
      </c>
      <c r="U5572" t="s">
        <v>8580</v>
      </c>
      <c r="V5572">
        <v>591939</v>
      </c>
    </row>
    <row r="5573" spans="19:22">
      <c r="S5573" t="str">
        <f>IF(ISNUMBER(SEARCH(ZAKL_DATA!$B$18,FU!$U5573)),U5573,"")</f>
        <v/>
      </c>
      <c r="T5573" t="str">
        <f t="array" ref="T5573">IFERROR(INDEX($S$3:$S$6255,SMALL(IF(ISNUMBER(SEARCH("",$S$3:$S$6255)),ROW($S$1:$S$6253),""),ROW(S5571))),"")</f>
        <v/>
      </c>
      <c r="U5573" t="s">
        <v>8581</v>
      </c>
      <c r="V5573">
        <v>591947</v>
      </c>
    </row>
    <row r="5574" spans="19:22">
      <c r="S5574" t="str">
        <f>IF(ISNUMBER(SEARCH(ZAKL_DATA!$B$18,FU!$U5574)),U5574,"")</f>
        <v/>
      </c>
      <c r="T5574" t="str">
        <f t="array" ref="T5574">IFERROR(INDEX($S$3:$S$6255,SMALL(IF(ISNUMBER(SEARCH("",$S$3:$S$6255)),ROW($S$1:$S$6253),""),ROW(S5572))),"")</f>
        <v/>
      </c>
      <c r="U5574" t="s">
        <v>8582</v>
      </c>
      <c r="V5574">
        <v>591955</v>
      </c>
    </row>
    <row r="5575" spans="19:22">
      <c r="S5575" t="str">
        <f>IF(ISNUMBER(SEARCH(ZAKL_DATA!$B$18,FU!$U5575)),U5575,"")</f>
        <v/>
      </c>
      <c r="T5575" t="str">
        <f t="array" ref="T5575">IFERROR(INDEX($S$3:$S$6255,SMALL(IF(ISNUMBER(SEARCH("",$S$3:$S$6255)),ROW($S$1:$S$6253),""),ROW(S5573))),"")</f>
        <v/>
      </c>
      <c r="U5575" t="s">
        <v>8583</v>
      </c>
      <c r="V5575">
        <v>591963</v>
      </c>
    </row>
    <row r="5576" spans="19:22">
      <c r="S5576" t="str">
        <f>IF(ISNUMBER(SEARCH(ZAKL_DATA!$B$18,FU!$U5576)),U5576,"")</f>
        <v/>
      </c>
      <c r="T5576" t="str">
        <f t="array" ref="T5576">IFERROR(INDEX($S$3:$S$6255,SMALL(IF(ISNUMBER(SEARCH("",$S$3:$S$6255)),ROW($S$1:$S$6253),""),ROW(S5574))),"")</f>
        <v/>
      </c>
      <c r="U5576" t="s">
        <v>8584</v>
      </c>
      <c r="V5576">
        <v>591980</v>
      </c>
    </row>
    <row r="5577" spans="19:22">
      <c r="S5577" t="str">
        <f>IF(ISNUMBER(SEARCH(ZAKL_DATA!$B$18,FU!$U5577)),U5577,"")</f>
        <v/>
      </c>
      <c r="T5577" t="str">
        <f t="array" ref="T5577">IFERROR(INDEX($S$3:$S$6255,SMALL(IF(ISNUMBER(SEARCH("",$S$3:$S$6255)),ROW($S$1:$S$6253),""),ROW(S5575))),"")</f>
        <v/>
      </c>
      <c r="U5577" t="s">
        <v>8585</v>
      </c>
      <c r="V5577">
        <v>591998</v>
      </c>
    </row>
    <row r="5578" spans="19:22">
      <c r="S5578" t="str">
        <f>IF(ISNUMBER(SEARCH(ZAKL_DATA!$B$18,FU!$U5578)),U5578,"")</f>
        <v/>
      </c>
      <c r="T5578" t="str">
        <f t="array" ref="T5578">IFERROR(INDEX($S$3:$S$6255,SMALL(IF(ISNUMBER(SEARCH("",$S$3:$S$6255)),ROW($S$1:$S$6253),""),ROW(S5576))),"")</f>
        <v/>
      </c>
      <c r="U5578" t="s">
        <v>8586</v>
      </c>
      <c r="V5578">
        <v>592005</v>
      </c>
    </row>
    <row r="5579" spans="19:22">
      <c r="S5579" t="str">
        <f>IF(ISNUMBER(SEARCH(ZAKL_DATA!$B$18,FU!$U5579)),U5579,"")</f>
        <v/>
      </c>
      <c r="T5579" t="str">
        <f t="array" ref="T5579">IFERROR(INDEX($S$3:$S$6255,SMALL(IF(ISNUMBER(SEARCH("",$S$3:$S$6255)),ROW($S$1:$S$6253),""),ROW(S5577))),"")</f>
        <v/>
      </c>
      <c r="U5579" t="s">
        <v>8587</v>
      </c>
      <c r="V5579">
        <v>592013</v>
      </c>
    </row>
    <row r="5580" spans="19:22">
      <c r="S5580" t="str">
        <f>IF(ISNUMBER(SEARCH(ZAKL_DATA!$B$18,FU!$U5580)),U5580,"")</f>
        <v/>
      </c>
      <c r="T5580" t="str">
        <f t="array" ref="T5580">IFERROR(INDEX($S$3:$S$6255,SMALL(IF(ISNUMBER(SEARCH("",$S$3:$S$6255)),ROW($S$1:$S$6253),""),ROW(S5578))),"")</f>
        <v/>
      </c>
      <c r="U5580" t="s">
        <v>8588</v>
      </c>
      <c r="V5580">
        <v>592021</v>
      </c>
    </row>
    <row r="5581" spans="19:22">
      <c r="S5581" t="str">
        <f>IF(ISNUMBER(SEARCH(ZAKL_DATA!$B$18,FU!$U5581)),U5581,"")</f>
        <v/>
      </c>
      <c r="T5581" t="str">
        <f t="array" ref="T5581">IFERROR(INDEX($S$3:$S$6255,SMALL(IF(ISNUMBER(SEARCH("",$S$3:$S$6255)),ROW($S$1:$S$6253),""),ROW(S5579))),"")</f>
        <v/>
      </c>
      <c r="U5581" t="s">
        <v>8589</v>
      </c>
      <c r="V5581">
        <v>592030</v>
      </c>
    </row>
    <row r="5582" spans="19:22">
      <c r="S5582" t="str">
        <f>IF(ISNUMBER(SEARCH(ZAKL_DATA!$B$18,FU!$U5582)),U5582,"")</f>
        <v/>
      </c>
      <c r="T5582" t="str">
        <f t="array" ref="T5582">IFERROR(INDEX($S$3:$S$6255,SMALL(IF(ISNUMBER(SEARCH("",$S$3:$S$6255)),ROW($S$1:$S$6253),""),ROW(S5580))),"")</f>
        <v/>
      </c>
      <c r="U5582" t="s">
        <v>8590</v>
      </c>
      <c r="V5582">
        <v>592048</v>
      </c>
    </row>
    <row r="5583" spans="19:22">
      <c r="S5583" t="str">
        <f>IF(ISNUMBER(SEARCH(ZAKL_DATA!$B$18,FU!$U5583)),U5583,"")</f>
        <v/>
      </c>
      <c r="T5583" t="str">
        <f t="array" ref="T5583">IFERROR(INDEX($S$3:$S$6255,SMALL(IF(ISNUMBER(SEARCH("",$S$3:$S$6255)),ROW($S$1:$S$6253),""),ROW(S5581))),"")</f>
        <v/>
      </c>
      <c r="U5583" t="s">
        <v>8591</v>
      </c>
      <c r="V5583">
        <v>592056</v>
      </c>
    </row>
    <row r="5584" spans="19:22">
      <c r="S5584" t="str">
        <f>IF(ISNUMBER(SEARCH(ZAKL_DATA!$B$18,FU!$U5584)),U5584,"")</f>
        <v/>
      </c>
      <c r="T5584" t="str">
        <f t="array" ref="T5584">IFERROR(INDEX($S$3:$S$6255,SMALL(IF(ISNUMBER(SEARCH("",$S$3:$S$6255)),ROW($S$1:$S$6253),""),ROW(S5582))),"")</f>
        <v/>
      </c>
      <c r="U5584" t="s">
        <v>8592</v>
      </c>
      <c r="V5584">
        <v>592064</v>
      </c>
    </row>
    <row r="5585" spans="19:22">
      <c r="S5585" t="str">
        <f>IF(ISNUMBER(SEARCH(ZAKL_DATA!$B$18,FU!$U5585)),U5585,"")</f>
        <v/>
      </c>
      <c r="T5585" t="str">
        <f t="array" ref="T5585">IFERROR(INDEX($S$3:$S$6255,SMALL(IF(ISNUMBER(SEARCH("",$S$3:$S$6255)),ROW($S$1:$S$6253),""),ROW(S5583))),"")</f>
        <v/>
      </c>
      <c r="U5585" t="s">
        <v>8593</v>
      </c>
      <c r="V5585">
        <v>592072</v>
      </c>
    </row>
    <row r="5586" spans="19:22">
      <c r="S5586" t="str">
        <f>IF(ISNUMBER(SEARCH(ZAKL_DATA!$B$18,FU!$U5586)),U5586,"")</f>
        <v/>
      </c>
      <c r="T5586" t="str">
        <f t="array" ref="T5586">IFERROR(INDEX($S$3:$S$6255,SMALL(IF(ISNUMBER(SEARCH("",$S$3:$S$6255)),ROW($S$1:$S$6253),""),ROW(S5584))),"")</f>
        <v/>
      </c>
      <c r="U5586" t="s">
        <v>8594</v>
      </c>
      <c r="V5586">
        <v>592081</v>
      </c>
    </row>
    <row r="5587" spans="19:22">
      <c r="S5587" t="str">
        <f>IF(ISNUMBER(SEARCH(ZAKL_DATA!$B$18,FU!$U5587)),U5587,"")</f>
        <v/>
      </c>
      <c r="T5587" t="str">
        <f t="array" ref="T5587">IFERROR(INDEX($S$3:$S$6255,SMALL(IF(ISNUMBER(SEARCH("",$S$3:$S$6255)),ROW($S$1:$S$6253),""),ROW(S5585))),"")</f>
        <v/>
      </c>
      <c r="U5587" t="s">
        <v>8595</v>
      </c>
      <c r="V5587">
        <v>592099</v>
      </c>
    </row>
    <row r="5588" spans="19:22">
      <c r="S5588" t="str">
        <f>IF(ISNUMBER(SEARCH(ZAKL_DATA!$B$18,FU!$U5588)),U5588,"")</f>
        <v/>
      </c>
      <c r="T5588" t="str">
        <f t="array" ref="T5588">IFERROR(INDEX($S$3:$S$6255,SMALL(IF(ISNUMBER(SEARCH("",$S$3:$S$6255)),ROW($S$1:$S$6253),""),ROW(S5586))),"")</f>
        <v/>
      </c>
      <c r="U5588" t="s">
        <v>8596</v>
      </c>
      <c r="V5588">
        <v>592102</v>
      </c>
    </row>
    <row r="5589" spans="19:22">
      <c r="S5589" t="str">
        <f>IF(ISNUMBER(SEARCH(ZAKL_DATA!$B$18,FU!$U5589)),U5589,"")</f>
        <v/>
      </c>
      <c r="T5589" t="str">
        <f t="array" ref="T5589">IFERROR(INDEX($S$3:$S$6255,SMALL(IF(ISNUMBER(SEARCH("",$S$3:$S$6255)),ROW($S$1:$S$6253),""),ROW(S5587))),"")</f>
        <v/>
      </c>
      <c r="U5589" t="s">
        <v>8597</v>
      </c>
      <c r="V5589">
        <v>592111</v>
      </c>
    </row>
    <row r="5590" spans="19:22">
      <c r="S5590" t="str">
        <f>IF(ISNUMBER(SEARCH(ZAKL_DATA!$B$18,FU!$U5590)),U5590,"")</f>
        <v/>
      </c>
      <c r="T5590" t="str">
        <f t="array" ref="T5590">IFERROR(INDEX($S$3:$S$6255,SMALL(IF(ISNUMBER(SEARCH("",$S$3:$S$6255)),ROW($S$1:$S$6253),""),ROW(S5588))),"")</f>
        <v/>
      </c>
      <c r="U5590" t="s">
        <v>8598</v>
      </c>
      <c r="V5590">
        <v>592137</v>
      </c>
    </row>
    <row r="5591" spans="19:22">
      <c r="S5591" t="str">
        <f>IF(ISNUMBER(SEARCH(ZAKL_DATA!$B$18,FU!$U5591)),U5591,"")</f>
        <v/>
      </c>
      <c r="T5591" t="str">
        <f t="array" ref="T5591">IFERROR(INDEX($S$3:$S$6255,SMALL(IF(ISNUMBER(SEARCH("",$S$3:$S$6255)),ROW($S$1:$S$6253),""),ROW(S5589))),"")</f>
        <v/>
      </c>
      <c r="U5591" t="s">
        <v>8599</v>
      </c>
      <c r="V5591">
        <v>592145</v>
      </c>
    </row>
    <row r="5592" spans="19:22">
      <c r="S5592" t="str">
        <f>IF(ISNUMBER(SEARCH(ZAKL_DATA!$B$18,FU!$U5592)),U5592,"")</f>
        <v/>
      </c>
      <c r="T5592" t="str">
        <f t="array" ref="T5592">IFERROR(INDEX($S$3:$S$6255,SMALL(IF(ISNUMBER(SEARCH("",$S$3:$S$6255)),ROW($S$1:$S$6253),""),ROW(S5590))),"")</f>
        <v/>
      </c>
      <c r="U5592" t="s">
        <v>8600</v>
      </c>
      <c r="V5592">
        <v>592153</v>
      </c>
    </row>
    <row r="5593" spans="19:22">
      <c r="S5593" t="str">
        <f>IF(ISNUMBER(SEARCH(ZAKL_DATA!$B$18,FU!$U5593)),U5593,"")</f>
        <v/>
      </c>
      <c r="T5593" t="str">
        <f t="array" ref="T5593">IFERROR(INDEX($S$3:$S$6255,SMALL(IF(ISNUMBER(SEARCH("",$S$3:$S$6255)),ROW($S$1:$S$6253),""),ROW(S5591))),"")</f>
        <v/>
      </c>
      <c r="U5593" t="s">
        <v>8601</v>
      </c>
      <c r="V5593">
        <v>592170</v>
      </c>
    </row>
    <row r="5594" spans="19:22">
      <c r="S5594" t="str">
        <f>IF(ISNUMBER(SEARCH(ZAKL_DATA!$B$18,FU!$U5594)),U5594,"")</f>
        <v/>
      </c>
      <c r="T5594" t="str">
        <f t="array" ref="T5594">IFERROR(INDEX($S$3:$S$6255,SMALL(IF(ISNUMBER(SEARCH("",$S$3:$S$6255)),ROW($S$1:$S$6253),""),ROW(S5592))),"")</f>
        <v/>
      </c>
      <c r="U5594" t="s">
        <v>8602</v>
      </c>
      <c r="V5594">
        <v>592188</v>
      </c>
    </row>
    <row r="5595" spans="19:22">
      <c r="S5595" t="str">
        <f>IF(ISNUMBER(SEARCH(ZAKL_DATA!$B$18,FU!$U5595)),U5595,"")</f>
        <v/>
      </c>
      <c r="T5595" t="str">
        <f t="array" ref="T5595">IFERROR(INDEX($S$3:$S$6255,SMALL(IF(ISNUMBER(SEARCH("",$S$3:$S$6255)),ROW($S$1:$S$6253),""),ROW(S5593))),"")</f>
        <v/>
      </c>
      <c r="U5595" t="s">
        <v>8603</v>
      </c>
      <c r="V5595">
        <v>592196</v>
      </c>
    </row>
    <row r="5596" spans="19:22">
      <c r="S5596" t="str">
        <f>IF(ISNUMBER(SEARCH(ZAKL_DATA!$B$18,FU!$U5596)),U5596,"")</f>
        <v/>
      </c>
      <c r="T5596" t="str">
        <f t="array" ref="T5596">IFERROR(INDEX($S$3:$S$6255,SMALL(IF(ISNUMBER(SEARCH("",$S$3:$S$6255)),ROW($S$1:$S$6253),""),ROW(S5594))),"")</f>
        <v/>
      </c>
      <c r="U5596" t="s">
        <v>8604</v>
      </c>
      <c r="V5596">
        <v>592200</v>
      </c>
    </row>
    <row r="5597" spans="19:22">
      <c r="S5597" t="str">
        <f>IF(ISNUMBER(SEARCH(ZAKL_DATA!$B$18,FU!$U5597)),U5597,"")</f>
        <v/>
      </c>
      <c r="T5597" t="str">
        <f t="array" ref="T5597">IFERROR(INDEX($S$3:$S$6255,SMALL(IF(ISNUMBER(SEARCH("",$S$3:$S$6255)),ROW($S$1:$S$6253),""),ROW(S5595))),"")</f>
        <v/>
      </c>
      <c r="U5597" t="s">
        <v>8605</v>
      </c>
      <c r="V5597">
        <v>592218</v>
      </c>
    </row>
    <row r="5598" spans="19:22">
      <c r="S5598" t="str">
        <f>IF(ISNUMBER(SEARCH(ZAKL_DATA!$B$18,FU!$U5598)),U5598,"")</f>
        <v/>
      </c>
      <c r="T5598" t="str">
        <f t="array" ref="T5598">IFERROR(INDEX($S$3:$S$6255,SMALL(IF(ISNUMBER(SEARCH("",$S$3:$S$6255)),ROW($S$1:$S$6253),""),ROW(S5596))),"")</f>
        <v/>
      </c>
      <c r="U5598" t="s">
        <v>8606</v>
      </c>
      <c r="V5598">
        <v>592226</v>
      </c>
    </row>
    <row r="5599" spans="19:22">
      <c r="S5599" t="str">
        <f>IF(ISNUMBER(SEARCH(ZAKL_DATA!$B$18,FU!$U5599)),U5599,"")</f>
        <v/>
      </c>
      <c r="T5599" t="str">
        <f t="array" ref="T5599">IFERROR(INDEX($S$3:$S$6255,SMALL(IF(ISNUMBER(SEARCH("",$S$3:$S$6255)),ROW($S$1:$S$6253),""),ROW(S5597))),"")</f>
        <v/>
      </c>
      <c r="U5599" t="s">
        <v>8607</v>
      </c>
      <c r="V5599">
        <v>592234</v>
      </c>
    </row>
    <row r="5600" spans="19:22">
      <c r="S5600" t="str">
        <f>IF(ISNUMBER(SEARCH(ZAKL_DATA!$B$18,FU!$U5600)),U5600,"")</f>
        <v/>
      </c>
      <c r="T5600" t="str">
        <f t="array" ref="T5600">IFERROR(INDEX($S$3:$S$6255,SMALL(IF(ISNUMBER(SEARCH("",$S$3:$S$6255)),ROW($S$1:$S$6253),""),ROW(S5598))),"")</f>
        <v/>
      </c>
      <c r="U5600" t="s">
        <v>8608</v>
      </c>
      <c r="V5600">
        <v>592251</v>
      </c>
    </row>
    <row r="5601" spans="19:22">
      <c r="S5601" t="str">
        <f>IF(ISNUMBER(SEARCH(ZAKL_DATA!$B$18,FU!$U5601)),U5601,"")</f>
        <v/>
      </c>
      <c r="T5601" t="str">
        <f t="array" ref="T5601">IFERROR(INDEX($S$3:$S$6255,SMALL(IF(ISNUMBER(SEARCH("",$S$3:$S$6255)),ROW($S$1:$S$6253),""),ROW(S5599))),"")</f>
        <v/>
      </c>
      <c r="U5601" t="s">
        <v>8609</v>
      </c>
      <c r="V5601">
        <v>592269</v>
      </c>
    </row>
    <row r="5602" spans="19:22">
      <c r="S5602" t="str">
        <f>IF(ISNUMBER(SEARCH(ZAKL_DATA!$B$18,FU!$U5602)),U5602,"")</f>
        <v/>
      </c>
      <c r="T5602" t="str">
        <f t="array" ref="T5602">IFERROR(INDEX($S$3:$S$6255,SMALL(IF(ISNUMBER(SEARCH("",$S$3:$S$6255)),ROW($S$1:$S$6253),""),ROW(S5600))),"")</f>
        <v/>
      </c>
      <c r="U5602" t="s">
        <v>8610</v>
      </c>
      <c r="V5602">
        <v>592277</v>
      </c>
    </row>
    <row r="5603" spans="19:22">
      <c r="S5603" t="str">
        <f>IF(ISNUMBER(SEARCH(ZAKL_DATA!$B$18,FU!$U5603)),U5603,"")</f>
        <v/>
      </c>
      <c r="T5603" t="str">
        <f t="array" ref="T5603">IFERROR(INDEX($S$3:$S$6255,SMALL(IF(ISNUMBER(SEARCH("",$S$3:$S$6255)),ROW($S$1:$S$6253),""),ROW(S5601))),"")</f>
        <v/>
      </c>
      <c r="U5603" t="s">
        <v>8611</v>
      </c>
      <c r="V5603">
        <v>592285</v>
      </c>
    </row>
    <row r="5604" spans="19:22">
      <c r="S5604" t="str">
        <f>IF(ISNUMBER(SEARCH(ZAKL_DATA!$B$18,FU!$U5604)),U5604,"")</f>
        <v/>
      </c>
      <c r="T5604" t="str">
        <f t="array" ref="T5604">IFERROR(INDEX($S$3:$S$6255,SMALL(IF(ISNUMBER(SEARCH("",$S$3:$S$6255)),ROW($S$1:$S$6253),""),ROW(S5602))),"")</f>
        <v/>
      </c>
      <c r="U5604" t="s">
        <v>8612</v>
      </c>
      <c r="V5604">
        <v>592293</v>
      </c>
    </row>
    <row r="5605" spans="19:22">
      <c r="S5605" t="str">
        <f>IF(ISNUMBER(SEARCH(ZAKL_DATA!$B$18,FU!$U5605)),U5605,"")</f>
        <v/>
      </c>
      <c r="T5605" t="str">
        <f t="array" ref="T5605">IFERROR(INDEX($S$3:$S$6255,SMALL(IF(ISNUMBER(SEARCH("",$S$3:$S$6255)),ROW($S$1:$S$6253),""),ROW(S5603))),"")</f>
        <v/>
      </c>
      <c r="U5605" t="s">
        <v>8613</v>
      </c>
      <c r="V5605">
        <v>592307</v>
      </c>
    </row>
    <row r="5606" spans="19:22">
      <c r="S5606" t="str">
        <f>IF(ISNUMBER(SEARCH(ZAKL_DATA!$B$18,FU!$U5606)),U5606,"")</f>
        <v/>
      </c>
      <c r="T5606" t="str">
        <f t="array" ref="T5606">IFERROR(INDEX($S$3:$S$6255,SMALL(IF(ISNUMBER(SEARCH("",$S$3:$S$6255)),ROW($S$1:$S$6253),""),ROW(S5604))),"")</f>
        <v/>
      </c>
      <c r="U5606" t="s">
        <v>8614</v>
      </c>
      <c r="V5606">
        <v>592323</v>
      </c>
    </row>
    <row r="5607" spans="19:22">
      <c r="S5607" t="str">
        <f>IF(ISNUMBER(SEARCH(ZAKL_DATA!$B$18,FU!$U5607)),U5607,"")</f>
        <v/>
      </c>
      <c r="T5607" t="str">
        <f t="array" ref="T5607">IFERROR(INDEX($S$3:$S$6255,SMALL(IF(ISNUMBER(SEARCH("",$S$3:$S$6255)),ROW($S$1:$S$6253),""),ROW(S5605))),"")</f>
        <v/>
      </c>
      <c r="U5607" t="s">
        <v>8615</v>
      </c>
      <c r="V5607">
        <v>592340</v>
      </c>
    </row>
    <row r="5608" spans="19:22">
      <c r="S5608" t="str">
        <f>IF(ISNUMBER(SEARCH(ZAKL_DATA!$B$18,FU!$U5608)),U5608,"")</f>
        <v/>
      </c>
      <c r="T5608" t="str">
        <f t="array" ref="T5608">IFERROR(INDEX($S$3:$S$6255,SMALL(IF(ISNUMBER(SEARCH("",$S$3:$S$6255)),ROW($S$1:$S$6253),""),ROW(S5606))),"")</f>
        <v/>
      </c>
      <c r="U5608" t="s">
        <v>8616</v>
      </c>
      <c r="V5608">
        <v>592366</v>
      </c>
    </row>
    <row r="5609" spans="19:22">
      <c r="S5609" t="str">
        <f>IF(ISNUMBER(SEARCH(ZAKL_DATA!$B$18,FU!$U5609)),U5609,"")</f>
        <v/>
      </c>
      <c r="T5609" t="str">
        <f t="array" ref="T5609">IFERROR(INDEX($S$3:$S$6255,SMALL(IF(ISNUMBER(SEARCH("",$S$3:$S$6255)),ROW($S$1:$S$6253),""),ROW(S5607))),"")</f>
        <v/>
      </c>
      <c r="U5609" t="s">
        <v>8617</v>
      </c>
      <c r="V5609">
        <v>592382</v>
      </c>
    </row>
    <row r="5610" spans="19:22">
      <c r="S5610" t="str">
        <f>IF(ISNUMBER(SEARCH(ZAKL_DATA!$B$18,FU!$U5610)),U5610,"")</f>
        <v/>
      </c>
      <c r="T5610" t="str">
        <f t="array" ref="T5610">IFERROR(INDEX($S$3:$S$6255,SMALL(IF(ISNUMBER(SEARCH("",$S$3:$S$6255)),ROW($S$1:$S$6253),""),ROW(S5608))),"")</f>
        <v/>
      </c>
      <c r="U5610" t="s">
        <v>8618</v>
      </c>
      <c r="V5610">
        <v>592391</v>
      </c>
    </row>
    <row r="5611" spans="19:22">
      <c r="S5611" t="str">
        <f>IF(ISNUMBER(SEARCH(ZAKL_DATA!$B$18,FU!$U5611)),U5611,"")</f>
        <v/>
      </c>
      <c r="T5611" t="str">
        <f t="array" ref="T5611">IFERROR(INDEX($S$3:$S$6255,SMALL(IF(ISNUMBER(SEARCH("",$S$3:$S$6255)),ROW($S$1:$S$6253),""),ROW(S5609))),"")</f>
        <v/>
      </c>
      <c r="U5611" t="s">
        <v>8619</v>
      </c>
      <c r="V5611">
        <v>592404</v>
      </c>
    </row>
    <row r="5612" spans="19:22">
      <c r="S5612" t="str">
        <f>IF(ISNUMBER(SEARCH(ZAKL_DATA!$B$18,FU!$U5612)),U5612,"")</f>
        <v/>
      </c>
      <c r="T5612" t="str">
        <f t="array" ref="T5612">IFERROR(INDEX($S$3:$S$6255,SMALL(IF(ISNUMBER(SEARCH("",$S$3:$S$6255)),ROW($S$1:$S$6253),""),ROW(S5610))),"")</f>
        <v/>
      </c>
      <c r="U5612" t="s">
        <v>8620</v>
      </c>
      <c r="V5612">
        <v>592412</v>
      </c>
    </row>
    <row r="5613" spans="19:22">
      <c r="S5613" t="str">
        <f>IF(ISNUMBER(SEARCH(ZAKL_DATA!$B$18,FU!$U5613)),U5613,"")</f>
        <v/>
      </c>
      <c r="T5613" t="str">
        <f t="array" ref="T5613">IFERROR(INDEX($S$3:$S$6255,SMALL(IF(ISNUMBER(SEARCH("",$S$3:$S$6255)),ROW($S$1:$S$6253),""),ROW(S5611))),"")</f>
        <v/>
      </c>
      <c r="U5613" t="s">
        <v>8621</v>
      </c>
      <c r="V5613">
        <v>592421</v>
      </c>
    </row>
    <row r="5614" spans="19:22">
      <c r="S5614" t="str">
        <f>IF(ISNUMBER(SEARCH(ZAKL_DATA!$B$18,FU!$U5614)),U5614,"")</f>
        <v/>
      </c>
      <c r="T5614" t="str">
        <f t="array" ref="T5614">IFERROR(INDEX($S$3:$S$6255,SMALL(IF(ISNUMBER(SEARCH("",$S$3:$S$6255)),ROW($S$1:$S$6253),""),ROW(S5612))),"")</f>
        <v/>
      </c>
      <c r="U5614" t="s">
        <v>8622</v>
      </c>
      <c r="V5614">
        <v>592439</v>
      </c>
    </row>
    <row r="5615" spans="19:22">
      <c r="S5615" t="str">
        <f>IF(ISNUMBER(SEARCH(ZAKL_DATA!$B$18,FU!$U5615)),U5615,"")</f>
        <v/>
      </c>
      <c r="T5615" t="str">
        <f t="array" ref="T5615">IFERROR(INDEX($S$3:$S$6255,SMALL(IF(ISNUMBER(SEARCH("",$S$3:$S$6255)),ROW($S$1:$S$6253),""),ROW(S5613))),"")</f>
        <v/>
      </c>
      <c r="U5615" t="s">
        <v>8623</v>
      </c>
      <c r="V5615">
        <v>592447</v>
      </c>
    </row>
    <row r="5616" spans="19:22">
      <c r="S5616" t="str">
        <f>IF(ISNUMBER(SEARCH(ZAKL_DATA!$B$18,FU!$U5616)),U5616,"")</f>
        <v/>
      </c>
      <c r="T5616" t="str">
        <f t="array" ref="T5616">IFERROR(INDEX($S$3:$S$6255,SMALL(IF(ISNUMBER(SEARCH("",$S$3:$S$6255)),ROW($S$1:$S$6253),""),ROW(S5614))),"")</f>
        <v/>
      </c>
      <c r="U5616" t="s">
        <v>8624</v>
      </c>
      <c r="V5616">
        <v>592455</v>
      </c>
    </row>
    <row r="5617" spans="19:22">
      <c r="S5617" t="str">
        <f>IF(ISNUMBER(SEARCH(ZAKL_DATA!$B$18,FU!$U5617)),U5617,"")</f>
        <v/>
      </c>
      <c r="T5617" t="str">
        <f t="array" ref="T5617">IFERROR(INDEX($S$3:$S$6255,SMALL(IF(ISNUMBER(SEARCH("",$S$3:$S$6255)),ROW($S$1:$S$6253),""),ROW(S5615))),"")</f>
        <v/>
      </c>
      <c r="U5617" t="s">
        <v>8625</v>
      </c>
      <c r="V5617">
        <v>592463</v>
      </c>
    </row>
    <row r="5618" spans="19:22">
      <c r="S5618" t="str">
        <f>IF(ISNUMBER(SEARCH(ZAKL_DATA!$B$18,FU!$U5618)),U5618,"")</f>
        <v/>
      </c>
      <c r="T5618" t="str">
        <f t="array" ref="T5618">IFERROR(INDEX($S$3:$S$6255,SMALL(IF(ISNUMBER(SEARCH("",$S$3:$S$6255)),ROW($S$1:$S$6253),""),ROW(S5616))),"")</f>
        <v/>
      </c>
      <c r="U5618" t="s">
        <v>8626</v>
      </c>
      <c r="V5618">
        <v>592471</v>
      </c>
    </row>
    <row r="5619" spans="19:22">
      <c r="S5619" t="str">
        <f>IF(ISNUMBER(SEARCH(ZAKL_DATA!$B$18,FU!$U5619)),U5619,"")</f>
        <v/>
      </c>
      <c r="T5619" t="str">
        <f t="array" ref="T5619">IFERROR(INDEX($S$3:$S$6255,SMALL(IF(ISNUMBER(SEARCH("",$S$3:$S$6255)),ROW($S$1:$S$6253),""),ROW(S5617))),"")</f>
        <v/>
      </c>
      <c r="U5619" t="s">
        <v>8627</v>
      </c>
      <c r="V5619">
        <v>592480</v>
      </c>
    </row>
    <row r="5620" spans="19:22">
      <c r="S5620" t="str">
        <f>IF(ISNUMBER(SEARCH(ZAKL_DATA!$B$18,FU!$U5620)),U5620,"")</f>
        <v/>
      </c>
      <c r="T5620" t="str">
        <f t="array" ref="T5620">IFERROR(INDEX($S$3:$S$6255,SMALL(IF(ISNUMBER(SEARCH("",$S$3:$S$6255)),ROW($S$1:$S$6253),""),ROW(S5618))),"")</f>
        <v/>
      </c>
      <c r="U5620" t="s">
        <v>8628</v>
      </c>
      <c r="V5620">
        <v>592498</v>
      </c>
    </row>
    <row r="5621" spans="19:22">
      <c r="S5621" t="str">
        <f>IF(ISNUMBER(SEARCH(ZAKL_DATA!$B$18,FU!$U5621)),U5621,"")</f>
        <v/>
      </c>
      <c r="T5621" t="str">
        <f t="array" ref="T5621">IFERROR(INDEX($S$3:$S$6255,SMALL(IF(ISNUMBER(SEARCH("",$S$3:$S$6255)),ROW($S$1:$S$6253),""),ROW(S5619))),"")</f>
        <v/>
      </c>
      <c r="U5621" t="s">
        <v>8629</v>
      </c>
      <c r="V5621">
        <v>592501</v>
      </c>
    </row>
    <row r="5622" spans="19:22">
      <c r="S5622" t="str">
        <f>IF(ISNUMBER(SEARCH(ZAKL_DATA!$B$18,FU!$U5622)),U5622,"")</f>
        <v/>
      </c>
      <c r="T5622" t="str">
        <f t="array" ref="T5622">IFERROR(INDEX($S$3:$S$6255,SMALL(IF(ISNUMBER(SEARCH("",$S$3:$S$6255)),ROW($S$1:$S$6253),""),ROW(S5620))),"")</f>
        <v/>
      </c>
      <c r="U5622" t="s">
        <v>8630</v>
      </c>
      <c r="V5622">
        <v>592510</v>
      </c>
    </row>
    <row r="5623" spans="19:22">
      <c r="S5623" t="str">
        <f>IF(ISNUMBER(SEARCH(ZAKL_DATA!$B$18,FU!$U5623)),U5623,"")</f>
        <v/>
      </c>
      <c r="T5623" t="str">
        <f t="array" ref="T5623">IFERROR(INDEX($S$3:$S$6255,SMALL(IF(ISNUMBER(SEARCH("",$S$3:$S$6255)),ROW($S$1:$S$6253),""),ROW(S5621))),"")</f>
        <v/>
      </c>
      <c r="U5623" t="s">
        <v>8631</v>
      </c>
      <c r="V5623">
        <v>592528</v>
      </c>
    </row>
    <row r="5624" spans="19:22">
      <c r="S5624" t="str">
        <f>IF(ISNUMBER(SEARCH(ZAKL_DATA!$B$18,FU!$U5624)),U5624,"")</f>
        <v/>
      </c>
      <c r="T5624" t="str">
        <f t="array" ref="T5624">IFERROR(INDEX($S$3:$S$6255,SMALL(IF(ISNUMBER(SEARCH("",$S$3:$S$6255)),ROW($S$1:$S$6253),""),ROW(S5622))),"")</f>
        <v/>
      </c>
      <c r="U5624" t="s">
        <v>8632</v>
      </c>
      <c r="V5624">
        <v>592536</v>
      </c>
    </row>
    <row r="5625" spans="19:22">
      <c r="S5625" t="str">
        <f>IF(ISNUMBER(SEARCH(ZAKL_DATA!$B$18,FU!$U5625)),U5625,"")</f>
        <v/>
      </c>
      <c r="T5625" t="str">
        <f t="array" ref="T5625">IFERROR(INDEX($S$3:$S$6255,SMALL(IF(ISNUMBER(SEARCH("",$S$3:$S$6255)),ROW($S$1:$S$6253),""),ROW(S5623))),"")</f>
        <v/>
      </c>
      <c r="U5625" t="s">
        <v>8633</v>
      </c>
      <c r="V5625">
        <v>592552</v>
      </c>
    </row>
    <row r="5626" spans="19:22">
      <c r="S5626" t="str">
        <f>IF(ISNUMBER(SEARCH(ZAKL_DATA!$B$18,FU!$U5626)),U5626,"")</f>
        <v/>
      </c>
      <c r="T5626" t="str">
        <f t="array" ref="T5626">IFERROR(INDEX($S$3:$S$6255,SMALL(IF(ISNUMBER(SEARCH("",$S$3:$S$6255)),ROW($S$1:$S$6253),""),ROW(S5624))),"")</f>
        <v/>
      </c>
      <c r="U5626" t="s">
        <v>8634</v>
      </c>
      <c r="V5626">
        <v>592561</v>
      </c>
    </row>
    <row r="5627" spans="19:22">
      <c r="S5627" t="str">
        <f>IF(ISNUMBER(SEARCH(ZAKL_DATA!$B$18,FU!$U5627)),U5627,"")</f>
        <v/>
      </c>
      <c r="T5627" t="str">
        <f t="array" ref="T5627">IFERROR(INDEX($S$3:$S$6255,SMALL(IF(ISNUMBER(SEARCH("",$S$3:$S$6255)),ROW($S$1:$S$6253),""),ROW(S5625))),"")</f>
        <v/>
      </c>
      <c r="U5627" t="s">
        <v>8635</v>
      </c>
      <c r="V5627">
        <v>592579</v>
      </c>
    </row>
    <row r="5628" spans="19:22">
      <c r="S5628" t="str">
        <f>IF(ISNUMBER(SEARCH(ZAKL_DATA!$B$18,FU!$U5628)),U5628,"")</f>
        <v/>
      </c>
      <c r="T5628" t="str">
        <f t="array" ref="T5628">IFERROR(INDEX($S$3:$S$6255,SMALL(IF(ISNUMBER(SEARCH("",$S$3:$S$6255)),ROW($S$1:$S$6253),""),ROW(S5626))),"")</f>
        <v/>
      </c>
      <c r="U5628" t="s">
        <v>8635</v>
      </c>
      <c r="V5628">
        <v>592587</v>
      </c>
    </row>
    <row r="5629" spans="19:22">
      <c r="S5629" t="str">
        <f>IF(ISNUMBER(SEARCH(ZAKL_DATA!$B$18,FU!$U5629)),U5629,"")</f>
        <v/>
      </c>
      <c r="T5629" t="str">
        <f t="array" ref="T5629">IFERROR(INDEX($S$3:$S$6255,SMALL(IF(ISNUMBER(SEARCH("",$S$3:$S$6255)),ROW($S$1:$S$6253),""),ROW(S5627))),"")</f>
        <v/>
      </c>
      <c r="U5629" t="s">
        <v>8635</v>
      </c>
      <c r="V5629">
        <v>592609</v>
      </c>
    </row>
    <row r="5630" spans="19:22">
      <c r="S5630" t="str">
        <f>IF(ISNUMBER(SEARCH(ZAKL_DATA!$B$18,FU!$U5630)),U5630,"")</f>
        <v/>
      </c>
      <c r="T5630" t="str">
        <f t="array" ref="T5630">IFERROR(INDEX($S$3:$S$6255,SMALL(IF(ISNUMBER(SEARCH("",$S$3:$S$6255)),ROW($S$1:$S$6253),""),ROW(S5628))),"")</f>
        <v/>
      </c>
      <c r="U5630" t="s">
        <v>8635</v>
      </c>
      <c r="V5630">
        <v>592617</v>
      </c>
    </row>
    <row r="5631" spans="19:22">
      <c r="S5631" t="str">
        <f>IF(ISNUMBER(SEARCH(ZAKL_DATA!$B$18,FU!$U5631)),U5631,"")</f>
        <v/>
      </c>
      <c r="T5631" t="str">
        <f t="array" ref="T5631">IFERROR(INDEX($S$3:$S$6255,SMALL(IF(ISNUMBER(SEARCH("",$S$3:$S$6255)),ROW($S$1:$S$6253),""),ROW(S5629))),"")</f>
        <v/>
      </c>
      <c r="U5631" t="s">
        <v>8636</v>
      </c>
      <c r="V5631">
        <v>592625</v>
      </c>
    </row>
    <row r="5632" spans="19:22">
      <c r="S5632" t="str">
        <f>IF(ISNUMBER(SEARCH(ZAKL_DATA!$B$18,FU!$U5632)),U5632,"")</f>
        <v/>
      </c>
      <c r="T5632" t="str">
        <f t="array" ref="T5632">IFERROR(INDEX($S$3:$S$6255,SMALL(IF(ISNUMBER(SEARCH("",$S$3:$S$6255)),ROW($S$1:$S$6253),""),ROW(S5630))),"")</f>
        <v/>
      </c>
      <c r="U5632" t="s">
        <v>8637</v>
      </c>
      <c r="V5632">
        <v>592633</v>
      </c>
    </row>
    <row r="5633" spans="19:22">
      <c r="S5633" t="str">
        <f>IF(ISNUMBER(SEARCH(ZAKL_DATA!$B$18,FU!$U5633)),U5633,"")</f>
        <v/>
      </c>
      <c r="T5633" t="str">
        <f t="array" ref="T5633">IFERROR(INDEX($S$3:$S$6255,SMALL(IF(ISNUMBER(SEARCH("",$S$3:$S$6255)),ROW($S$1:$S$6253),""),ROW(S5631))),"")</f>
        <v/>
      </c>
      <c r="U5633" t="s">
        <v>8638</v>
      </c>
      <c r="V5633">
        <v>592641</v>
      </c>
    </row>
    <row r="5634" spans="19:22">
      <c r="S5634" t="str">
        <f>IF(ISNUMBER(SEARCH(ZAKL_DATA!$B$18,FU!$U5634)),U5634,"")</f>
        <v/>
      </c>
      <c r="T5634" t="str">
        <f t="array" ref="T5634">IFERROR(INDEX($S$3:$S$6255,SMALL(IF(ISNUMBER(SEARCH("",$S$3:$S$6255)),ROW($S$1:$S$6253),""),ROW(S5632))),"")</f>
        <v/>
      </c>
      <c r="U5634" t="s">
        <v>8639</v>
      </c>
      <c r="V5634">
        <v>592650</v>
      </c>
    </row>
    <row r="5635" spans="19:22">
      <c r="S5635" t="str">
        <f>IF(ISNUMBER(SEARCH(ZAKL_DATA!$B$18,FU!$U5635)),U5635,"")</f>
        <v/>
      </c>
      <c r="T5635" t="str">
        <f t="array" ref="T5635">IFERROR(INDEX($S$3:$S$6255,SMALL(IF(ISNUMBER(SEARCH("",$S$3:$S$6255)),ROW($S$1:$S$6253),""),ROW(S5633))),"")</f>
        <v/>
      </c>
      <c r="U5635" t="s">
        <v>8640</v>
      </c>
      <c r="V5635">
        <v>592668</v>
      </c>
    </row>
    <row r="5636" spans="19:22">
      <c r="S5636" t="str">
        <f>IF(ISNUMBER(SEARCH(ZAKL_DATA!$B$18,FU!$U5636)),U5636,"")</f>
        <v/>
      </c>
      <c r="T5636" t="str">
        <f t="array" ref="T5636">IFERROR(INDEX($S$3:$S$6255,SMALL(IF(ISNUMBER(SEARCH("",$S$3:$S$6255)),ROW($S$1:$S$6253),""),ROW(S5634))),"")</f>
        <v/>
      </c>
      <c r="U5636" t="s">
        <v>8641</v>
      </c>
      <c r="V5636">
        <v>592676</v>
      </c>
    </row>
    <row r="5637" spans="19:22">
      <c r="S5637" t="str">
        <f>IF(ISNUMBER(SEARCH(ZAKL_DATA!$B$18,FU!$U5637)),U5637,"")</f>
        <v/>
      </c>
      <c r="T5637" t="str">
        <f t="array" ref="T5637">IFERROR(INDEX($S$3:$S$6255,SMALL(IF(ISNUMBER(SEARCH("",$S$3:$S$6255)),ROW($S$1:$S$6253),""),ROW(S5635))),"")</f>
        <v/>
      </c>
      <c r="U5637" t="s">
        <v>8641</v>
      </c>
      <c r="V5637">
        <v>592692</v>
      </c>
    </row>
    <row r="5638" spans="19:22">
      <c r="S5638" t="str">
        <f>IF(ISNUMBER(SEARCH(ZAKL_DATA!$B$18,FU!$U5638)),U5638,"")</f>
        <v/>
      </c>
      <c r="T5638" t="str">
        <f t="array" ref="T5638">IFERROR(INDEX($S$3:$S$6255,SMALL(IF(ISNUMBER(SEARCH("",$S$3:$S$6255)),ROW($S$1:$S$6253),""),ROW(S5636))),"")</f>
        <v/>
      </c>
      <c r="U5638" t="s">
        <v>8642</v>
      </c>
      <c r="V5638">
        <v>592706</v>
      </c>
    </row>
    <row r="5639" spans="19:22">
      <c r="S5639" t="str">
        <f>IF(ISNUMBER(SEARCH(ZAKL_DATA!$B$18,FU!$U5639)),U5639,"")</f>
        <v/>
      </c>
      <c r="T5639" t="str">
        <f t="array" ref="T5639">IFERROR(INDEX($S$3:$S$6255,SMALL(IF(ISNUMBER(SEARCH("",$S$3:$S$6255)),ROW($S$1:$S$6253),""),ROW(S5637))),"")</f>
        <v/>
      </c>
      <c r="U5639" t="s">
        <v>8643</v>
      </c>
      <c r="V5639">
        <v>592714</v>
      </c>
    </row>
    <row r="5640" spans="19:22">
      <c r="S5640" t="str">
        <f>IF(ISNUMBER(SEARCH(ZAKL_DATA!$B$18,FU!$U5640)),U5640,"")</f>
        <v/>
      </c>
      <c r="T5640" t="str">
        <f t="array" ref="T5640">IFERROR(INDEX($S$3:$S$6255,SMALL(IF(ISNUMBER(SEARCH("",$S$3:$S$6255)),ROW($S$1:$S$6253),""),ROW(S5638))),"")</f>
        <v/>
      </c>
      <c r="U5640" t="s">
        <v>8643</v>
      </c>
      <c r="V5640">
        <v>592722</v>
      </c>
    </row>
    <row r="5641" spans="19:22">
      <c r="S5641" t="str">
        <f>IF(ISNUMBER(SEARCH(ZAKL_DATA!$B$18,FU!$U5641)),U5641,"")</f>
        <v/>
      </c>
      <c r="T5641" t="str">
        <f t="array" ref="T5641">IFERROR(INDEX($S$3:$S$6255,SMALL(IF(ISNUMBER(SEARCH("",$S$3:$S$6255)),ROW($S$1:$S$6253),""),ROW(S5639))),"")</f>
        <v/>
      </c>
      <c r="U5641" t="s">
        <v>8643</v>
      </c>
      <c r="V5641">
        <v>592731</v>
      </c>
    </row>
    <row r="5642" spans="19:22">
      <c r="S5642" t="str">
        <f>IF(ISNUMBER(SEARCH(ZAKL_DATA!$B$18,FU!$U5642)),U5642,"")</f>
        <v/>
      </c>
      <c r="T5642" t="str">
        <f t="array" ref="T5642">IFERROR(INDEX($S$3:$S$6255,SMALL(IF(ISNUMBER(SEARCH("",$S$3:$S$6255)),ROW($S$1:$S$6253),""),ROW(S5640))),"")</f>
        <v/>
      </c>
      <c r="U5642" t="s">
        <v>8644</v>
      </c>
      <c r="V5642">
        <v>592749</v>
      </c>
    </row>
    <row r="5643" spans="19:22">
      <c r="S5643" t="str">
        <f>IF(ISNUMBER(SEARCH(ZAKL_DATA!$B$18,FU!$U5643)),U5643,"")</f>
        <v/>
      </c>
      <c r="T5643" t="str">
        <f t="array" ref="T5643">IFERROR(INDEX($S$3:$S$6255,SMALL(IF(ISNUMBER(SEARCH("",$S$3:$S$6255)),ROW($S$1:$S$6253),""),ROW(S5641))),"")</f>
        <v/>
      </c>
      <c r="U5643" t="s">
        <v>8645</v>
      </c>
      <c r="V5643">
        <v>592757</v>
      </c>
    </row>
    <row r="5644" spans="19:22">
      <c r="S5644" t="str">
        <f>IF(ISNUMBER(SEARCH(ZAKL_DATA!$B$18,FU!$U5644)),U5644,"")</f>
        <v/>
      </c>
      <c r="T5644" t="str">
        <f t="array" ref="T5644">IFERROR(INDEX($S$3:$S$6255,SMALL(IF(ISNUMBER(SEARCH("",$S$3:$S$6255)),ROW($S$1:$S$6253),""),ROW(S5642))),"")</f>
        <v/>
      </c>
      <c r="U5644" t="s">
        <v>8646</v>
      </c>
      <c r="V5644">
        <v>592773</v>
      </c>
    </row>
    <row r="5645" spans="19:22">
      <c r="S5645" t="str">
        <f>IF(ISNUMBER(SEARCH(ZAKL_DATA!$B$18,FU!$U5645)),U5645,"")</f>
        <v/>
      </c>
      <c r="T5645" t="str">
        <f t="array" ref="T5645">IFERROR(INDEX($S$3:$S$6255,SMALL(IF(ISNUMBER(SEARCH("",$S$3:$S$6255)),ROW($S$1:$S$6253),""),ROW(S5643))),"")</f>
        <v/>
      </c>
      <c r="U5645" t="s">
        <v>8647</v>
      </c>
      <c r="V5645">
        <v>592781</v>
      </c>
    </row>
    <row r="5646" spans="19:22">
      <c r="S5646" t="str">
        <f>IF(ISNUMBER(SEARCH(ZAKL_DATA!$B$18,FU!$U5646)),U5646,"")</f>
        <v/>
      </c>
      <c r="T5646" t="str">
        <f t="array" ref="T5646">IFERROR(INDEX($S$3:$S$6255,SMALL(IF(ISNUMBER(SEARCH("",$S$3:$S$6255)),ROW($S$1:$S$6253),""),ROW(S5644))),"")</f>
        <v/>
      </c>
      <c r="U5646" t="s">
        <v>8648</v>
      </c>
      <c r="V5646">
        <v>592790</v>
      </c>
    </row>
    <row r="5647" spans="19:22">
      <c r="S5647" t="str">
        <f>IF(ISNUMBER(SEARCH(ZAKL_DATA!$B$18,FU!$U5647)),U5647,"")</f>
        <v/>
      </c>
      <c r="T5647" t="str">
        <f t="array" ref="T5647">IFERROR(INDEX($S$3:$S$6255,SMALL(IF(ISNUMBER(SEARCH("",$S$3:$S$6255)),ROW($S$1:$S$6253),""),ROW(S5645))),"")</f>
        <v/>
      </c>
      <c r="U5647" t="s">
        <v>8649</v>
      </c>
      <c r="V5647">
        <v>592803</v>
      </c>
    </row>
    <row r="5648" spans="19:22">
      <c r="S5648" t="str">
        <f>IF(ISNUMBER(SEARCH(ZAKL_DATA!$B$18,FU!$U5648)),U5648,"")</f>
        <v/>
      </c>
      <c r="T5648" t="str">
        <f t="array" ref="T5648">IFERROR(INDEX($S$3:$S$6255,SMALL(IF(ISNUMBER(SEARCH("",$S$3:$S$6255)),ROW($S$1:$S$6253),""),ROW(S5646))),"")</f>
        <v/>
      </c>
      <c r="U5648" t="s">
        <v>8650</v>
      </c>
      <c r="V5648">
        <v>592820</v>
      </c>
    </row>
    <row r="5649" spans="19:22">
      <c r="S5649" t="str">
        <f>IF(ISNUMBER(SEARCH(ZAKL_DATA!$B$18,FU!$U5649)),U5649,"")</f>
        <v/>
      </c>
      <c r="T5649" t="str">
        <f t="array" ref="T5649">IFERROR(INDEX($S$3:$S$6255,SMALL(IF(ISNUMBER(SEARCH("",$S$3:$S$6255)),ROW($S$1:$S$6253),""),ROW(S5647))),"")</f>
        <v/>
      </c>
      <c r="U5649" t="s">
        <v>8651</v>
      </c>
      <c r="V5649">
        <v>592838</v>
      </c>
    </row>
    <row r="5650" spans="19:22">
      <c r="S5650" t="str">
        <f>IF(ISNUMBER(SEARCH(ZAKL_DATA!$B$18,FU!$U5650)),U5650,"")</f>
        <v/>
      </c>
      <c r="T5650" t="str">
        <f t="array" ref="T5650">IFERROR(INDEX($S$3:$S$6255,SMALL(IF(ISNUMBER(SEARCH("",$S$3:$S$6255)),ROW($S$1:$S$6253),""),ROW(S5648))),"")</f>
        <v/>
      </c>
      <c r="U5650" t="s">
        <v>8652</v>
      </c>
      <c r="V5650">
        <v>592846</v>
      </c>
    </row>
    <row r="5651" spans="19:22">
      <c r="S5651" t="str">
        <f>IF(ISNUMBER(SEARCH(ZAKL_DATA!$B$18,FU!$U5651)),U5651,"")</f>
        <v/>
      </c>
      <c r="T5651" t="str">
        <f t="array" ref="T5651">IFERROR(INDEX($S$3:$S$6255,SMALL(IF(ISNUMBER(SEARCH("",$S$3:$S$6255)),ROW($S$1:$S$6253),""),ROW(S5649))),"")</f>
        <v/>
      </c>
      <c r="U5651" t="s">
        <v>8653</v>
      </c>
      <c r="V5651">
        <v>592854</v>
      </c>
    </row>
    <row r="5652" spans="19:22">
      <c r="S5652" t="str">
        <f>IF(ISNUMBER(SEARCH(ZAKL_DATA!$B$18,FU!$U5652)),U5652,"")</f>
        <v/>
      </c>
      <c r="T5652" t="str">
        <f t="array" ref="T5652">IFERROR(INDEX($S$3:$S$6255,SMALL(IF(ISNUMBER(SEARCH("",$S$3:$S$6255)),ROW($S$1:$S$6253),""),ROW(S5650))),"")</f>
        <v/>
      </c>
      <c r="U5652" t="s">
        <v>8654</v>
      </c>
      <c r="V5652">
        <v>592862</v>
      </c>
    </row>
    <row r="5653" spans="19:22">
      <c r="S5653" t="str">
        <f>IF(ISNUMBER(SEARCH(ZAKL_DATA!$B$18,FU!$U5653)),U5653,"")</f>
        <v/>
      </c>
      <c r="T5653" t="str">
        <f t="array" ref="T5653">IFERROR(INDEX($S$3:$S$6255,SMALL(IF(ISNUMBER(SEARCH("",$S$3:$S$6255)),ROW($S$1:$S$6253),""),ROW(S5651))),"")</f>
        <v/>
      </c>
      <c r="U5653" t="s">
        <v>8655</v>
      </c>
      <c r="V5653">
        <v>592871</v>
      </c>
    </row>
    <row r="5654" spans="19:22">
      <c r="S5654" t="str">
        <f>IF(ISNUMBER(SEARCH(ZAKL_DATA!$B$18,FU!$U5654)),U5654,"")</f>
        <v/>
      </c>
      <c r="T5654" t="str">
        <f t="array" ref="T5654">IFERROR(INDEX($S$3:$S$6255,SMALL(IF(ISNUMBER(SEARCH("",$S$3:$S$6255)),ROW($S$1:$S$6253),""),ROW(S5652))),"")</f>
        <v/>
      </c>
      <c r="U5654" t="s">
        <v>8655</v>
      </c>
      <c r="V5654">
        <v>592889</v>
      </c>
    </row>
    <row r="5655" spans="19:22">
      <c r="S5655" t="str">
        <f>IF(ISNUMBER(SEARCH(ZAKL_DATA!$B$18,FU!$U5655)),U5655,"")</f>
        <v/>
      </c>
      <c r="T5655" t="str">
        <f t="array" ref="T5655">IFERROR(INDEX($S$3:$S$6255,SMALL(IF(ISNUMBER(SEARCH("",$S$3:$S$6255)),ROW($S$1:$S$6253),""),ROW(S5653))),"")</f>
        <v/>
      </c>
      <c r="U5655" t="s">
        <v>8656</v>
      </c>
      <c r="V5655">
        <v>592897</v>
      </c>
    </row>
    <row r="5656" spans="19:22">
      <c r="S5656" t="str">
        <f>IF(ISNUMBER(SEARCH(ZAKL_DATA!$B$18,FU!$U5656)),U5656,"")</f>
        <v/>
      </c>
      <c r="T5656" t="str">
        <f t="array" ref="T5656">IFERROR(INDEX($S$3:$S$6255,SMALL(IF(ISNUMBER(SEARCH("",$S$3:$S$6255)),ROW($S$1:$S$6253),""),ROW(S5654))),"")</f>
        <v/>
      </c>
      <c r="U5656" t="s">
        <v>8656</v>
      </c>
      <c r="V5656">
        <v>592901</v>
      </c>
    </row>
    <row r="5657" spans="19:22">
      <c r="S5657" t="str">
        <f>IF(ISNUMBER(SEARCH(ZAKL_DATA!$B$18,FU!$U5657)),U5657,"")</f>
        <v/>
      </c>
      <c r="T5657" t="str">
        <f t="array" ref="T5657">IFERROR(INDEX($S$3:$S$6255,SMALL(IF(ISNUMBER(SEARCH("",$S$3:$S$6255)),ROW($S$1:$S$6253),""),ROW(S5655))),"")</f>
        <v/>
      </c>
      <c r="U5657" t="s">
        <v>8657</v>
      </c>
      <c r="V5657">
        <v>592919</v>
      </c>
    </row>
    <row r="5658" spans="19:22">
      <c r="S5658" t="str">
        <f>IF(ISNUMBER(SEARCH(ZAKL_DATA!$B$18,FU!$U5658)),U5658,"")</f>
        <v/>
      </c>
      <c r="T5658" t="str">
        <f t="array" ref="T5658">IFERROR(INDEX($S$3:$S$6255,SMALL(IF(ISNUMBER(SEARCH("",$S$3:$S$6255)),ROW($S$1:$S$6253),""),ROW(S5656))),"")</f>
        <v/>
      </c>
      <c r="U5658" t="s">
        <v>8657</v>
      </c>
      <c r="V5658">
        <v>592927</v>
      </c>
    </row>
    <row r="5659" spans="19:22">
      <c r="S5659" t="str">
        <f>IF(ISNUMBER(SEARCH(ZAKL_DATA!$B$18,FU!$U5659)),U5659,"")</f>
        <v/>
      </c>
      <c r="T5659" t="str">
        <f t="array" ref="T5659">IFERROR(INDEX($S$3:$S$6255,SMALL(IF(ISNUMBER(SEARCH("",$S$3:$S$6255)),ROW($S$1:$S$6253),""),ROW(S5657))),"")</f>
        <v/>
      </c>
      <c r="U5659" t="s">
        <v>8658</v>
      </c>
      <c r="V5659">
        <v>592935</v>
      </c>
    </row>
    <row r="5660" spans="19:22">
      <c r="S5660" t="str">
        <f>IF(ISNUMBER(SEARCH(ZAKL_DATA!$B$18,FU!$U5660)),U5660,"")</f>
        <v/>
      </c>
      <c r="T5660" t="str">
        <f t="array" ref="T5660">IFERROR(INDEX($S$3:$S$6255,SMALL(IF(ISNUMBER(SEARCH("",$S$3:$S$6255)),ROW($S$1:$S$6253),""),ROW(S5658))),"")</f>
        <v/>
      </c>
      <c r="U5660" t="s">
        <v>8659</v>
      </c>
      <c r="V5660">
        <v>592943</v>
      </c>
    </row>
    <row r="5661" spans="19:22">
      <c r="S5661" t="str">
        <f>IF(ISNUMBER(SEARCH(ZAKL_DATA!$B$18,FU!$U5661)),U5661,"")</f>
        <v/>
      </c>
      <c r="T5661" t="str">
        <f t="array" ref="T5661">IFERROR(INDEX($S$3:$S$6255,SMALL(IF(ISNUMBER(SEARCH("",$S$3:$S$6255)),ROW($S$1:$S$6253),""),ROW(S5659))),"")</f>
        <v/>
      </c>
      <c r="U5661" t="s">
        <v>8660</v>
      </c>
      <c r="V5661">
        <v>592978</v>
      </c>
    </row>
    <row r="5662" spans="19:22">
      <c r="S5662" t="str">
        <f>IF(ISNUMBER(SEARCH(ZAKL_DATA!$B$18,FU!$U5662)),U5662,"")</f>
        <v/>
      </c>
      <c r="T5662" t="str">
        <f t="array" ref="T5662">IFERROR(INDEX($S$3:$S$6255,SMALL(IF(ISNUMBER(SEARCH("",$S$3:$S$6255)),ROW($S$1:$S$6253),""),ROW(S5660))),"")</f>
        <v/>
      </c>
      <c r="U5662" t="s">
        <v>8661</v>
      </c>
      <c r="V5662">
        <v>592986</v>
      </c>
    </row>
    <row r="5663" spans="19:22">
      <c r="S5663" t="str">
        <f>IF(ISNUMBER(SEARCH(ZAKL_DATA!$B$18,FU!$U5663)),U5663,"")</f>
        <v/>
      </c>
      <c r="T5663" t="str">
        <f t="array" ref="T5663">IFERROR(INDEX($S$3:$S$6255,SMALL(IF(ISNUMBER(SEARCH("",$S$3:$S$6255)),ROW($S$1:$S$6253),""),ROW(S5661))),"")</f>
        <v/>
      </c>
      <c r="U5663" t="s">
        <v>8662</v>
      </c>
      <c r="V5663">
        <v>592994</v>
      </c>
    </row>
    <row r="5664" spans="19:22">
      <c r="S5664" t="str">
        <f>IF(ISNUMBER(SEARCH(ZAKL_DATA!$B$18,FU!$U5664)),U5664,"")</f>
        <v/>
      </c>
      <c r="T5664" t="str">
        <f t="array" ref="T5664">IFERROR(INDEX($S$3:$S$6255,SMALL(IF(ISNUMBER(SEARCH("",$S$3:$S$6255)),ROW($S$1:$S$6253),""),ROW(S5662))),"")</f>
        <v/>
      </c>
      <c r="U5664" t="s">
        <v>8663</v>
      </c>
      <c r="V5664">
        <v>593001</v>
      </c>
    </row>
    <row r="5665" spans="19:22">
      <c r="S5665" t="str">
        <f>IF(ISNUMBER(SEARCH(ZAKL_DATA!$B$18,FU!$U5665)),U5665,"")</f>
        <v/>
      </c>
      <c r="T5665" t="str">
        <f t="array" ref="T5665">IFERROR(INDEX($S$3:$S$6255,SMALL(IF(ISNUMBER(SEARCH("",$S$3:$S$6255)),ROW($S$1:$S$6253),""),ROW(S5663))),"")</f>
        <v/>
      </c>
      <c r="U5665" t="s">
        <v>8664</v>
      </c>
      <c r="V5665">
        <v>593010</v>
      </c>
    </row>
    <row r="5666" spans="19:22">
      <c r="S5666" t="str">
        <f>IF(ISNUMBER(SEARCH(ZAKL_DATA!$B$18,FU!$U5666)),U5666,"")</f>
        <v/>
      </c>
      <c r="T5666" t="str">
        <f t="array" ref="T5666">IFERROR(INDEX($S$3:$S$6255,SMALL(IF(ISNUMBER(SEARCH("",$S$3:$S$6255)),ROW($S$1:$S$6253),""),ROW(S5664))),"")</f>
        <v/>
      </c>
      <c r="U5666" t="s">
        <v>8665</v>
      </c>
      <c r="V5666">
        <v>593028</v>
      </c>
    </row>
    <row r="5667" spans="19:22">
      <c r="S5667" t="str">
        <f>IF(ISNUMBER(SEARCH(ZAKL_DATA!$B$18,FU!$U5667)),U5667,"")</f>
        <v/>
      </c>
      <c r="T5667" t="str">
        <f t="array" ref="T5667">IFERROR(INDEX($S$3:$S$6255,SMALL(IF(ISNUMBER(SEARCH("",$S$3:$S$6255)),ROW($S$1:$S$6253),""),ROW(S5665))),"")</f>
        <v/>
      </c>
      <c r="U5667" t="s">
        <v>8666</v>
      </c>
      <c r="V5667">
        <v>593036</v>
      </c>
    </row>
    <row r="5668" spans="19:22">
      <c r="S5668" t="str">
        <f>IF(ISNUMBER(SEARCH(ZAKL_DATA!$B$18,FU!$U5668)),U5668,"")</f>
        <v/>
      </c>
      <c r="T5668" t="str">
        <f t="array" ref="T5668">IFERROR(INDEX($S$3:$S$6255,SMALL(IF(ISNUMBER(SEARCH("",$S$3:$S$6255)),ROW($S$1:$S$6253),""),ROW(S5666))),"")</f>
        <v/>
      </c>
      <c r="U5668" t="s">
        <v>8667</v>
      </c>
      <c r="V5668">
        <v>593044</v>
      </c>
    </row>
    <row r="5669" spans="19:22">
      <c r="S5669" t="str">
        <f>IF(ISNUMBER(SEARCH(ZAKL_DATA!$B$18,FU!$U5669)),U5669,"")</f>
        <v/>
      </c>
      <c r="T5669" t="str">
        <f t="array" ref="T5669">IFERROR(INDEX($S$3:$S$6255,SMALL(IF(ISNUMBER(SEARCH("",$S$3:$S$6255)),ROW($S$1:$S$6253),""),ROW(S5667))),"")</f>
        <v/>
      </c>
      <c r="U5669" t="s">
        <v>8668</v>
      </c>
      <c r="V5669">
        <v>593052</v>
      </c>
    </row>
    <row r="5670" spans="19:22">
      <c r="S5670" t="str">
        <f>IF(ISNUMBER(SEARCH(ZAKL_DATA!$B$18,FU!$U5670)),U5670,"")</f>
        <v/>
      </c>
      <c r="T5670" t="str">
        <f t="array" ref="T5670">IFERROR(INDEX($S$3:$S$6255,SMALL(IF(ISNUMBER(SEARCH("",$S$3:$S$6255)),ROW($S$1:$S$6253),""),ROW(S5668))),"")</f>
        <v/>
      </c>
      <c r="U5670" t="s">
        <v>8668</v>
      </c>
      <c r="V5670">
        <v>593061</v>
      </c>
    </row>
    <row r="5671" spans="19:22">
      <c r="S5671" t="str">
        <f>IF(ISNUMBER(SEARCH(ZAKL_DATA!$B$18,FU!$U5671)),U5671,"")</f>
        <v/>
      </c>
      <c r="T5671" t="str">
        <f t="array" ref="T5671">IFERROR(INDEX($S$3:$S$6255,SMALL(IF(ISNUMBER(SEARCH("",$S$3:$S$6255)),ROW($S$1:$S$6253),""),ROW(S5669))),"")</f>
        <v/>
      </c>
      <c r="U5671" t="s">
        <v>8669</v>
      </c>
      <c r="V5671">
        <v>593079</v>
      </c>
    </row>
    <row r="5672" spans="19:22">
      <c r="S5672" t="str">
        <f>IF(ISNUMBER(SEARCH(ZAKL_DATA!$B$18,FU!$U5672)),U5672,"")</f>
        <v/>
      </c>
      <c r="T5672" t="str">
        <f t="array" ref="T5672">IFERROR(INDEX($S$3:$S$6255,SMALL(IF(ISNUMBER(SEARCH("",$S$3:$S$6255)),ROW($S$1:$S$6253),""),ROW(S5670))),"")</f>
        <v/>
      </c>
      <c r="U5672" t="s">
        <v>8670</v>
      </c>
      <c r="V5672">
        <v>593087</v>
      </c>
    </row>
    <row r="5673" spans="19:22">
      <c r="S5673" t="str">
        <f>IF(ISNUMBER(SEARCH(ZAKL_DATA!$B$18,FU!$U5673)),U5673,"")</f>
        <v/>
      </c>
      <c r="T5673" t="str">
        <f t="array" ref="T5673">IFERROR(INDEX($S$3:$S$6255,SMALL(IF(ISNUMBER(SEARCH("",$S$3:$S$6255)),ROW($S$1:$S$6253),""),ROW(S5671))),"")</f>
        <v/>
      </c>
      <c r="U5673" t="s">
        <v>8671</v>
      </c>
      <c r="V5673">
        <v>593095</v>
      </c>
    </row>
    <row r="5674" spans="19:22">
      <c r="S5674" t="str">
        <f>IF(ISNUMBER(SEARCH(ZAKL_DATA!$B$18,FU!$U5674)),U5674,"")</f>
        <v/>
      </c>
      <c r="T5674" t="str">
        <f t="array" ref="T5674">IFERROR(INDEX($S$3:$S$6255,SMALL(IF(ISNUMBER(SEARCH("",$S$3:$S$6255)),ROW($S$1:$S$6253),""),ROW(S5672))),"")</f>
        <v/>
      </c>
      <c r="U5674" t="s">
        <v>8672</v>
      </c>
      <c r="V5674">
        <v>593117</v>
      </c>
    </row>
    <row r="5675" spans="19:22">
      <c r="S5675" t="str">
        <f>IF(ISNUMBER(SEARCH(ZAKL_DATA!$B$18,FU!$U5675)),U5675,"")</f>
        <v/>
      </c>
      <c r="T5675" t="str">
        <f t="array" ref="T5675">IFERROR(INDEX($S$3:$S$6255,SMALL(IF(ISNUMBER(SEARCH("",$S$3:$S$6255)),ROW($S$1:$S$6253),""),ROW(S5673))),"")</f>
        <v/>
      </c>
      <c r="U5675" t="s">
        <v>8673</v>
      </c>
      <c r="V5675">
        <v>593125</v>
      </c>
    </row>
    <row r="5676" spans="19:22">
      <c r="S5676" t="str">
        <f>IF(ISNUMBER(SEARCH(ZAKL_DATA!$B$18,FU!$U5676)),U5676,"")</f>
        <v/>
      </c>
      <c r="T5676" t="str">
        <f t="array" ref="T5676">IFERROR(INDEX($S$3:$S$6255,SMALL(IF(ISNUMBER(SEARCH("",$S$3:$S$6255)),ROW($S$1:$S$6253),""),ROW(S5674))),"")</f>
        <v/>
      </c>
      <c r="U5676" t="s">
        <v>8674</v>
      </c>
      <c r="V5676">
        <v>593141</v>
      </c>
    </row>
    <row r="5677" spans="19:22">
      <c r="S5677" t="str">
        <f>IF(ISNUMBER(SEARCH(ZAKL_DATA!$B$18,FU!$U5677)),U5677,"")</f>
        <v/>
      </c>
      <c r="T5677" t="str">
        <f t="array" ref="T5677">IFERROR(INDEX($S$3:$S$6255,SMALL(IF(ISNUMBER(SEARCH("",$S$3:$S$6255)),ROW($S$1:$S$6253),""),ROW(S5675))),"")</f>
        <v/>
      </c>
      <c r="U5677" t="s">
        <v>8675</v>
      </c>
      <c r="V5677">
        <v>593150</v>
      </c>
    </row>
    <row r="5678" spans="19:22">
      <c r="S5678" t="str">
        <f>IF(ISNUMBER(SEARCH(ZAKL_DATA!$B$18,FU!$U5678)),U5678,"")</f>
        <v/>
      </c>
      <c r="T5678" t="str">
        <f t="array" ref="T5678">IFERROR(INDEX($S$3:$S$6255,SMALL(IF(ISNUMBER(SEARCH("",$S$3:$S$6255)),ROW($S$1:$S$6253),""),ROW(S5676))),"")</f>
        <v/>
      </c>
      <c r="U5678" t="s">
        <v>8676</v>
      </c>
      <c r="V5678">
        <v>593168</v>
      </c>
    </row>
    <row r="5679" spans="19:22">
      <c r="S5679" t="str">
        <f>IF(ISNUMBER(SEARCH(ZAKL_DATA!$B$18,FU!$U5679)),U5679,"")</f>
        <v/>
      </c>
      <c r="T5679" t="str">
        <f t="array" ref="T5679">IFERROR(INDEX($S$3:$S$6255,SMALL(IF(ISNUMBER(SEARCH("",$S$3:$S$6255)),ROW($S$1:$S$6253),""),ROW(S5677))),"")</f>
        <v/>
      </c>
      <c r="U5679" t="s">
        <v>8677</v>
      </c>
      <c r="V5679">
        <v>593184</v>
      </c>
    </row>
    <row r="5680" spans="19:22">
      <c r="S5680" t="str">
        <f>IF(ISNUMBER(SEARCH(ZAKL_DATA!$B$18,FU!$U5680)),U5680,"")</f>
        <v/>
      </c>
      <c r="T5680" t="str">
        <f t="array" ref="T5680">IFERROR(INDEX($S$3:$S$6255,SMALL(IF(ISNUMBER(SEARCH("",$S$3:$S$6255)),ROW($S$1:$S$6253),""),ROW(S5678))),"")</f>
        <v/>
      </c>
      <c r="U5680" t="s">
        <v>8678</v>
      </c>
      <c r="V5680">
        <v>593192</v>
      </c>
    </row>
    <row r="5681" spans="19:22">
      <c r="S5681" t="str">
        <f>IF(ISNUMBER(SEARCH(ZAKL_DATA!$B$18,FU!$U5681)),U5681,"")</f>
        <v/>
      </c>
      <c r="T5681" t="str">
        <f t="array" ref="T5681">IFERROR(INDEX($S$3:$S$6255,SMALL(IF(ISNUMBER(SEARCH("",$S$3:$S$6255)),ROW($S$1:$S$6253),""),ROW(S5679))),"")</f>
        <v/>
      </c>
      <c r="U5681" t="s">
        <v>8679</v>
      </c>
      <c r="V5681">
        <v>593214</v>
      </c>
    </row>
    <row r="5682" spans="19:22">
      <c r="S5682" t="str">
        <f>IF(ISNUMBER(SEARCH(ZAKL_DATA!$B$18,FU!$U5682)),U5682,"")</f>
        <v/>
      </c>
      <c r="T5682" t="str">
        <f t="array" ref="T5682">IFERROR(INDEX($S$3:$S$6255,SMALL(IF(ISNUMBER(SEARCH("",$S$3:$S$6255)),ROW($S$1:$S$6253),""),ROW(S5680))),"")</f>
        <v/>
      </c>
      <c r="U5682" t="s">
        <v>8680</v>
      </c>
      <c r="V5682">
        <v>593222</v>
      </c>
    </row>
    <row r="5683" spans="19:22">
      <c r="S5683" t="str">
        <f>IF(ISNUMBER(SEARCH(ZAKL_DATA!$B$18,FU!$U5683)),U5683,"")</f>
        <v/>
      </c>
      <c r="T5683" t="str">
        <f t="array" ref="T5683">IFERROR(INDEX($S$3:$S$6255,SMALL(IF(ISNUMBER(SEARCH("",$S$3:$S$6255)),ROW($S$1:$S$6253),""),ROW(S5681))),"")</f>
        <v/>
      </c>
      <c r="U5683" t="s">
        <v>8681</v>
      </c>
      <c r="V5683">
        <v>593231</v>
      </c>
    </row>
    <row r="5684" spans="19:22">
      <c r="S5684" t="str">
        <f>IF(ISNUMBER(SEARCH(ZAKL_DATA!$B$18,FU!$U5684)),U5684,"")</f>
        <v/>
      </c>
      <c r="T5684" t="str">
        <f t="array" ref="T5684">IFERROR(INDEX($S$3:$S$6255,SMALL(IF(ISNUMBER(SEARCH("",$S$3:$S$6255)),ROW($S$1:$S$6253),""),ROW(S5682))),"")</f>
        <v/>
      </c>
      <c r="U5684" t="s">
        <v>8681</v>
      </c>
      <c r="V5684">
        <v>593249</v>
      </c>
    </row>
    <row r="5685" spans="19:22">
      <c r="S5685" t="str">
        <f>IF(ISNUMBER(SEARCH(ZAKL_DATA!$B$18,FU!$U5685)),U5685,"")</f>
        <v/>
      </c>
      <c r="T5685" t="str">
        <f t="array" ref="T5685">IFERROR(INDEX($S$3:$S$6255,SMALL(IF(ISNUMBER(SEARCH("",$S$3:$S$6255)),ROW($S$1:$S$6253),""),ROW(S5683))),"")</f>
        <v/>
      </c>
      <c r="U5685" t="s">
        <v>8681</v>
      </c>
      <c r="V5685">
        <v>593257</v>
      </c>
    </row>
    <row r="5686" spans="19:22">
      <c r="S5686" t="str">
        <f>IF(ISNUMBER(SEARCH(ZAKL_DATA!$B$18,FU!$U5686)),U5686,"")</f>
        <v/>
      </c>
      <c r="T5686" t="str">
        <f t="array" ref="T5686">IFERROR(INDEX($S$3:$S$6255,SMALL(IF(ISNUMBER(SEARCH("",$S$3:$S$6255)),ROW($S$1:$S$6253),""),ROW(S5684))),"")</f>
        <v/>
      </c>
      <c r="U5686" t="s">
        <v>8681</v>
      </c>
      <c r="V5686">
        <v>593265</v>
      </c>
    </row>
    <row r="5687" spans="19:22">
      <c r="S5687" t="str">
        <f>IF(ISNUMBER(SEARCH(ZAKL_DATA!$B$18,FU!$U5687)),U5687,"")</f>
        <v/>
      </c>
      <c r="T5687" t="str">
        <f t="array" ref="T5687">IFERROR(INDEX($S$3:$S$6255,SMALL(IF(ISNUMBER(SEARCH("",$S$3:$S$6255)),ROW($S$1:$S$6253),""),ROW(S5685))),"")</f>
        <v/>
      </c>
      <c r="U5687" t="s">
        <v>8682</v>
      </c>
      <c r="V5687">
        <v>593273</v>
      </c>
    </row>
    <row r="5688" spans="19:22">
      <c r="S5688" t="str">
        <f>IF(ISNUMBER(SEARCH(ZAKL_DATA!$B$18,FU!$U5688)),U5688,"")</f>
        <v/>
      </c>
      <c r="T5688" t="str">
        <f t="array" ref="T5688">IFERROR(INDEX($S$3:$S$6255,SMALL(IF(ISNUMBER(SEARCH("",$S$3:$S$6255)),ROW($S$1:$S$6253),""),ROW(S5686))),"")</f>
        <v/>
      </c>
      <c r="U5688" t="s">
        <v>8682</v>
      </c>
      <c r="V5688">
        <v>593281</v>
      </c>
    </row>
    <row r="5689" spans="19:22">
      <c r="S5689" t="str">
        <f>IF(ISNUMBER(SEARCH(ZAKL_DATA!$B$18,FU!$U5689)),U5689,"")</f>
        <v/>
      </c>
      <c r="T5689" t="str">
        <f t="array" ref="T5689">IFERROR(INDEX($S$3:$S$6255,SMALL(IF(ISNUMBER(SEARCH("",$S$3:$S$6255)),ROW($S$1:$S$6253),""),ROW(S5687))),"")</f>
        <v/>
      </c>
      <c r="U5689" t="s">
        <v>8683</v>
      </c>
      <c r="V5689">
        <v>593290</v>
      </c>
    </row>
    <row r="5690" spans="19:22">
      <c r="S5690" t="str">
        <f>IF(ISNUMBER(SEARCH(ZAKL_DATA!$B$18,FU!$U5690)),U5690,"")</f>
        <v/>
      </c>
      <c r="T5690" t="str">
        <f t="array" ref="T5690">IFERROR(INDEX($S$3:$S$6255,SMALL(IF(ISNUMBER(SEARCH("",$S$3:$S$6255)),ROW($S$1:$S$6253),""),ROW(S5688))),"")</f>
        <v/>
      </c>
      <c r="U5690" t="s">
        <v>8684</v>
      </c>
      <c r="V5690">
        <v>593320</v>
      </c>
    </row>
    <row r="5691" spans="19:22">
      <c r="S5691" t="str">
        <f>IF(ISNUMBER(SEARCH(ZAKL_DATA!$B$18,FU!$U5691)),U5691,"")</f>
        <v/>
      </c>
      <c r="T5691" t="str">
        <f t="array" ref="T5691">IFERROR(INDEX($S$3:$S$6255,SMALL(IF(ISNUMBER(SEARCH("",$S$3:$S$6255)),ROW($S$1:$S$6253),""),ROW(S5689))),"")</f>
        <v/>
      </c>
      <c r="U5691" t="s">
        <v>8685</v>
      </c>
      <c r="V5691">
        <v>593338</v>
      </c>
    </row>
    <row r="5692" spans="19:22">
      <c r="S5692" t="str">
        <f>IF(ISNUMBER(SEARCH(ZAKL_DATA!$B$18,FU!$U5692)),U5692,"")</f>
        <v/>
      </c>
      <c r="T5692" t="str">
        <f t="array" ref="T5692">IFERROR(INDEX($S$3:$S$6255,SMALL(IF(ISNUMBER(SEARCH("",$S$3:$S$6255)),ROW($S$1:$S$6253),""),ROW(S5690))),"")</f>
        <v/>
      </c>
      <c r="U5692" t="s">
        <v>8685</v>
      </c>
      <c r="V5692">
        <v>593346</v>
      </c>
    </row>
    <row r="5693" spans="19:22">
      <c r="S5693" t="str">
        <f>IF(ISNUMBER(SEARCH(ZAKL_DATA!$B$18,FU!$U5693)),U5693,"")</f>
        <v/>
      </c>
      <c r="T5693" t="str">
        <f t="array" ref="T5693">IFERROR(INDEX($S$3:$S$6255,SMALL(IF(ISNUMBER(SEARCH("",$S$3:$S$6255)),ROW($S$1:$S$6253),""),ROW(S5691))),"")</f>
        <v/>
      </c>
      <c r="U5693" t="s">
        <v>8686</v>
      </c>
      <c r="V5693">
        <v>593354</v>
      </c>
    </row>
    <row r="5694" spans="19:22">
      <c r="S5694" t="str">
        <f>IF(ISNUMBER(SEARCH(ZAKL_DATA!$B$18,FU!$U5694)),U5694,"")</f>
        <v/>
      </c>
      <c r="T5694" t="str">
        <f t="array" ref="T5694">IFERROR(INDEX($S$3:$S$6255,SMALL(IF(ISNUMBER(SEARCH("",$S$3:$S$6255)),ROW($S$1:$S$6253),""),ROW(S5692))),"")</f>
        <v/>
      </c>
      <c r="U5694" t="s">
        <v>8687</v>
      </c>
      <c r="V5694">
        <v>593371</v>
      </c>
    </row>
    <row r="5695" spans="19:22">
      <c r="S5695" t="str">
        <f>IF(ISNUMBER(SEARCH(ZAKL_DATA!$B$18,FU!$U5695)),U5695,"")</f>
        <v/>
      </c>
      <c r="T5695" t="str">
        <f t="array" ref="T5695">IFERROR(INDEX($S$3:$S$6255,SMALL(IF(ISNUMBER(SEARCH("",$S$3:$S$6255)),ROW($S$1:$S$6253),""),ROW(S5693))),"")</f>
        <v/>
      </c>
      <c r="U5695" t="s">
        <v>8687</v>
      </c>
      <c r="V5695">
        <v>593389</v>
      </c>
    </row>
    <row r="5696" spans="19:22">
      <c r="S5696" t="str">
        <f>IF(ISNUMBER(SEARCH(ZAKL_DATA!$B$18,FU!$U5696)),U5696,"")</f>
        <v/>
      </c>
      <c r="T5696" t="str">
        <f t="array" ref="T5696">IFERROR(INDEX($S$3:$S$6255,SMALL(IF(ISNUMBER(SEARCH("",$S$3:$S$6255)),ROW($S$1:$S$6253),""),ROW(S5694))),"")</f>
        <v/>
      </c>
      <c r="U5696" t="s">
        <v>8687</v>
      </c>
      <c r="V5696">
        <v>593397</v>
      </c>
    </row>
    <row r="5697" spans="19:22">
      <c r="S5697" t="str">
        <f>IF(ISNUMBER(SEARCH(ZAKL_DATA!$B$18,FU!$U5697)),U5697,"")</f>
        <v/>
      </c>
      <c r="T5697" t="str">
        <f t="array" ref="T5697">IFERROR(INDEX($S$3:$S$6255,SMALL(IF(ISNUMBER(SEARCH("",$S$3:$S$6255)),ROW($S$1:$S$6253),""),ROW(S5695))),"")</f>
        <v/>
      </c>
      <c r="U5697" t="s">
        <v>8687</v>
      </c>
      <c r="V5697">
        <v>593401</v>
      </c>
    </row>
    <row r="5698" spans="19:22">
      <c r="S5698" t="str">
        <f>IF(ISNUMBER(SEARCH(ZAKL_DATA!$B$18,FU!$U5698)),U5698,"")</f>
        <v/>
      </c>
      <c r="T5698" t="str">
        <f t="array" ref="T5698">IFERROR(INDEX($S$3:$S$6255,SMALL(IF(ISNUMBER(SEARCH("",$S$3:$S$6255)),ROW($S$1:$S$6253),""),ROW(S5696))),"")</f>
        <v/>
      </c>
      <c r="U5698" t="s">
        <v>8688</v>
      </c>
      <c r="V5698">
        <v>593419</v>
      </c>
    </row>
    <row r="5699" spans="19:22">
      <c r="S5699" t="str">
        <f>IF(ISNUMBER(SEARCH(ZAKL_DATA!$B$18,FU!$U5699)),U5699,"")</f>
        <v/>
      </c>
      <c r="T5699" t="str">
        <f t="array" ref="T5699">IFERROR(INDEX($S$3:$S$6255,SMALL(IF(ISNUMBER(SEARCH("",$S$3:$S$6255)),ROW($S$1:$S$6253),""),ROW(S5697))),"")</f>
        <v/>
      </c>
      <c r="U5699" t="s">
        <v>8689</v>
      </c>
      <c r="V5699">
        <v>593427</v>
      </c>
    </row>
    <row r="5700" spans="19:22">
      <c r="S5700" t="str">
        <f>IF(ISNUMBER(SEARCH(ZAKL_DATA!$B$18,FU!$U5700)),U5700,"")</f>
        <v/>
      </c>
      <c r="T5700" t="str">
        <f t="array" ref="T5700">IFERROR(INDEX($S$3:$S$6255,SMALL(IF(ISNUMBER(SEARCH("",$S$3:$S$6255)),ROW($S$1:$S$6253),""),ROW(S5698))),"")</f>
        <v/>
      </c>
      <c r="U5700" t="s">
        <v>8690</v>
      </c>
      <c r="V5700">
        <v>593435</v>
      </c>
    </row>
    <row r="5701" spans="19:22">
      <c r="S5701" t="str">
        <f>IF(ISNUMBER(SEARCH(ZAKL_DATA!$B$18,FU!$U5701)),U5701,"")</f>
        <v/>
      </c>
      <c r="T5701" t="str">
        <f t="array" ref="T5701">IFERROR(INDEX($S$3:$S$6255,SMALL(IF(ISNUMBER(SEARCH("",$S$3:$S$6255)),ROW($S$1:$S$6253),""),ROW(S5699))),"")</f>
        <v/>
      </c>
      <c r="U5701" t="s">
        <v>8691</v>
      </c>
      <c r="V5701">
        <v>593443</v>
      </c>
    </row>
    <row r="5702" spans="19:22">
      <c r="S5702" t="str">
        <f>IF(ISNUMBER(SEARCH(ZAKL_DATA!$B$18,FU!$U5702)),U5702,"")</f>
        <v/>
      </c>
      <c r="T5702" t="str">
        <f t="array" ref="T5702">IFERROR(INDEX($S$3:$S$6255,SMALL(IF(ISNUMBER(SEARCH("",$S$3:$S$6255)),ROW($S$1:$S$6253),""),ROW(S5700))),"")</f>
        <v/>
      </c>
      <c r="U5702" t="s">
        <v>8692</v>
      </c>
      <c r="V5702">
        <v>593460</v>
      </c>
    </row>
    <row r="5703" spans="19:22">
      <c r="S5703" t="str">
        <f>IF(ISNUMBER(SEARCH(ZAKL_DATA!$B$18,FU!$U5703)),U5703,"")</f>
        <v/>
      </c>
      <c r="T5703" t="str">
        <f t="array" ref="T5703">IFERROR(INDEX($S$3:$S$6255,SMALL(IF(ISNUMBER(SEARCH("",$S$3:$S$6255)),ROW($S$1:$S$6253),""),ROW(S5701))),"")</f>
        <v/>
      </c>
      <c r="U5703" t="s">
        <v>8693</v>
      </c>
      <c r="V5703">
        <v>593478</v>
      </c>
    </row>
    <row r="5704" spans="19:22">
      <c r="S5704" t="str">
        <f>IF(ISNUMBER(SEARCH(ZAKL_DATA!$B$18,FU!$U5704)),U5704,"")</f>
        <v/>
      </c>
      <c r="T5704" t="str">
        <f t="array" ref="T5704">IFERROR(INDEX($S$3:$S$6255,SMALL(IF(ISNUMBER(SEARCH("",$S$3:$S$6255)),ROW($S$1:$S$6253),""),ROW(S5702))),"")</f>
        <v/>
      </c>
      <c r="U5704" t="s">
        <v>8694</v>
      </c>
      <c r="V5704">
        <v>593486</v>
      </c>
    </row>
    <row r="5705" spans="19:22">
      <c r="S5705" t="str">
        <f>IF(ISNUMBER(SEARCH(ZAKL_DATA!$B$18,FU!$U5705)),U5705,"")</f>
        <v/>
      </c>
      <c r="T5705" t="str">
        <f t="array" ref="T5705">IFERROR(INDEX($S$3:$S$6255,SMALL(IF(ISNUMBER(SEARCH("",$S$3:$S$6255)),ROW($S$1:$S$6253),""),ROW(S5703))),"")</f>
        <v/>
      </c>
      <c r="U5705" t="s">
        <v>8695</v>
      </c>
      <c r="V5705">
        <v>593494</v>
      </c>
    </row>
    <row r="5706" spans="19:22">
      <c r="S5706" t="str">
        <f>IF(ISNUMBER(SEARCH(ZAKL_DATA!$B$18,FU!$U5706)),U5706,"")</f>
        <v/>
      </c>
      <c r="T5706" t="str">
        <f t="array" ref="T5706">IFERROR(INDEX($S$3:$S$6255,SMALL(IF(ISNUMBER(SEARCH("",$S$3:$S$6255)),ROW($S$1:$S$6253),""),ROW(S5704))),"")</f>
        <v/>
      </c>
      <c r="U5706" t="s">
        <v>8695</v>
      </c>
      <c r="V5706">
        <v>593508</v>
      </c>
    </row>
    <row r="5707" spans="19:22">
      <c r="S5707" t="str">
        <f>IF(ISNUMBER(SEARCH(ZAKL_DATA!$B$18,FU!$U5707)),U5707,"")</f>
        <v/>
      </c>
      <c r="T5707" t="str">
        <f t="array" ref="T5707">IFERROR(INDEX($S$3:$S$6255,SMALL(IF(ISNUMBER(SEARCH("",$S$3:$S$6255)),ROW($S$1:$S$6253),""),ROW(S5705))),"")</f>
        <v/>
      </c>
      <c r="U5707" t="s">
        <v>8696</v>
      </c>
      <c r="V5707">
        <v>593516</v>
      </c>
    </row>
    <row r="5708" spans="19:22">
      <c r="S5708" t="str">
        <f>IF(ISNUMBER(SEARCH(ZAKL_DATA!$B$18,FU!$U5708)),U5708,"")</f>
        <v/>
      </c>
      <c r="T5708" t="str">
        <f t="array" ref="T5708">IFERROR(INDEX($S$3:$S$6255,SMALL(IF(ISNUMBER(SEARCH("",$S$3:$S$6255)),ROW($S$1:$S$6253),""),ROW(S5706))),"")</f>
        <v/>
      </c>
      <c r="U5708" t="s">
        <v>8696</v>
      </c>
      <c r="V5708">
        <v>593524</v>
      </c>
    </row>
    <row r="5709" spans="19:22">
      <c r="S5709" t="str">
        <f>IF(ISNUMBER(SEARCH(ZAKL_DATA!$B$18,FU!$U5709)),U5709,"")</f>
        <v/>
      </c>
      <c r="T5709" t="str">
        <f t="array" ref="T5709">IFERROR(INDEX($S$3:$S$6255,SMALL(IF(ISNUMBER(SEARCH("",$S$3:$S$6255)),ROW($S$1:$S$6253),""),ROW(S5707))),"")</f>
        <v/>
      </c>
      <c r="U5709" t="s">
        <v>8696</v>
      </c>
      <c r="V5709">
        <v>593532</v>
      </c>
    </row>
    <row r="5710" spans="19:22">
      <c r="S5710" t="str">
        <f>IF(ISNUMBER(SEARCH(ZAKL_DATA!$B$18,FU!$U5710)),U5710,"")</f>
        <v/>
      </c>
      <c r="T5710" t="str">
        <f t="array" ref="T5710">IFERROR(INDEX($S$3:$S$6255,SMALL(IF(ISNUMBER(SEARCH("",$S$3:$S$6255)),ROW($S$1:$S$6253),""),ROW(S5708))),"")</f>
        <v/>
      </c>
      <c r="U5710" t="s">
        <v>8697</v>
      </c>
      <c r="V5710">
        <v>593559</v>
      </c>
    </row>
    <row r="5711" spans="19:22">
      <c r="S5711" t="str">
        <f>IF(ISNUMBER(SEARCH(ZAKL_DATA!$B$18,FU!$U5711)),U5711,"")</f>
        <v/>
      </c>
      <c r="T5711" t="str">
        <f t="array" ref="T5711">IFERROR(INDEX($S$3:$S$6255,SMALL(IF(ISNUMBER(SEARCH("",$S$3:$S$6255)),ROW($S$1:$S$6253),""),ROW(S5709))),"")</f>
        <v/>
      </c>
      <c r="U5711" t="s">
        <v>8698</v>
      </c>
      <c r="V5711">
        <v>593567</v>
      </c>
    </row>
    <row r="5712" spans="19:22">
      <c r="S5712" t="str">
        <f>IF(ISNUMBER(SEARCH(ZAKL_DATA!$B$18,FU!$U5712)),U5712,"")</f>
        <v/>
      </c>
      <c r="T5712" t="str">
        <f t="array" ref="T5712">IFERROR(INDEX($S$3:$S$6255,SMALL(IF(ISNUMBER(SEARCH("",$S$3:$S$6255)),ROW($S$1:$S$6253),""),ROW(S5710))),"")</f>
        <v/>
      </c>
      <c r="U5712" t="s">
        <v>8699</v>
      </c>
      <c r="V5712">
        <v>593583</v>
      </c>
    </row>
    <row r="5713" spans="19:22">
      <c r="S5713" t="str">
        <f>IF(ISNUMBER(SEARCH(ZAKL_DATA!$B$18,FU!$U5713)),U5713,"")</f>
        <v/>
      </c>
      <c r="T5713" t="str">
        <f t="array" ref="T5713">IFERROR(INDEX($S$3:$S$6255,SMALL(IF(ISNUMBER(SEARCH("",$S$3:$S$6255)),ROW($S$1:$S$6253),""),ROW(S5711))),"")</f>
        <v/>
      </c>
      <c r="U5713" t="s">
        <v>8700</v>
      </c>
      <c r="V5713">
        <v>593591</v>
      </c>
    </row>
    <row r="5714" spans="19:22">
      <c r="S5714" t="str">
        <f>IF(ISNUMBER(SEARCH(ZAKL_DATA!$B$18,FU!$U5714)),U5714,"")</f>
        <v/>
      </c>
      <c r="T5714" t="str">
        <f t="array" ref="T5714">IFERROR(INDEX($S$3:$S$6255,SMALL(IF(ISNUMBER(SEARCH("",$S$3:$S$6255)),ROW($S$1:$S$6253),""),ROW(S5712))),"")</f>
        <v/>
      </c>
      <c r="U5714" t="s">
        <v>8701</v>
      </c>
      <c r="V5714">
        <v>593605</v>
      </c>
    </row>
    <row r="5715" spans="19:22">
      <c r="S5715" t="str">
        <f>IF(ISNUMBER(SEARCH(ZAKL_DATA!$B$18,FU!$U5715)),U5715,"")</f>
        <v/>
      </c>
      <c r="T5715" t="str">
        <f t="array" ref="T5715">IFERROR(INDEX($S$3:$S$6255,SMALL(IF(ISNUMBER(SEARCH("",$S$3:$S$6255)),ROW($S$1:$S$6253),""),ROW(S5713))),"")</f>
        <v/>
      </c>
      <c r="U5715" t="s">
        <v>8702</v>
      </c>
      <c r="V5715">
        <v>593613</v>
      </c>
    </row>
    <row r="5716" spans="19:22">
      <c r="S5716" t="str">
        <f>IF(ISNUMBER(SEARCH(ZAKL_DATA!$B$18,FU!$U5716)),U5716,"")</f>
        <v/>
      </c>
      <c r="T5716" t="str">
        <f t="array" ref="T5716">IFERROR(INDEX($S$3:$S$6255,SMALL(IF(ISNUMBER(SEARCH("",$S$3:$S$6255)),ROW($S$1:$S$6253),""),ROW(S5714))),"")</f>
        <v/>
      </c>
      <c r="U5716" t="s">
        <v>8703</v>
      </c>
      <c r="V5716">
        <v>593621</v>
      </c>
    </row>
    <row r="5717" spans="19:22">
      <c r="S5717" t="str">
        <f>IF(ISNUMBER(SEARCH(ZAKL_DATA!$B$18,FU!$U5717)),U5717,"")</f>
        <v/>
      </c>
      <c r="T5717" t="str">
        <f t="array" ref="T5717">IFERROR(INDEX($S$3:$S$6255,SMALL(IF(ISNUMBER(SEARCH("",$S$3:$S$6255)),ROW($S$1:$S$6253),""),ROW(S5715))),"")</f>
        <v/>
      </c>
      <c r="U5717" t="s">
        <v>8704</v>
      </c>
      <c r="V5717">
        <v>593630</v>
      </c>
    </row>
    <row r="5718" spans="19:22">
      <c r="S5718" t="str">
        <f>IF(ISNUMBER(SEARCH(ZAKL_DATA!$B$18,FU!$U5718)),U5718,"")</f>
        <v/>
      </c>
      <c r="T5718" t="str">
        <f t="array" ref="T5718">IFERROR(INDEX($S$3:$S$6255,SMALL(IF(ISNUMBER(SEARCH("",$S$3:$S$6255)),ROW($S$1:$S$6253),""),ROW(S5716))),"")</f>
        <v/>
      </c>
      <c r="U5718" t="s">
        <v>8705</v>
      </c>
      <c r="V5718">
        <v>593648</v>
      </c>
    </row>
    <row r="5719" spans="19:22">
      <c r="S5719" t="str">
        <f>IF(ISNUMBER(SEARCH(ZAKL_DATA!$B$18,FU!$U5719)),U5719,"")</f>
        <v/>
      </c>
      <c r="T5719" t="str">
        <f t="array" ref="T5719">IFERROR(INDEX($S$3:$S$6255,SMALL(IF(ISNUMBER(SEARCH("",$S$3:$S$6255)),ROW($S$1:$S$6253),""),ROW(S5717))),"")</f>
        <v/>
      </c>
      <c r="U5719" t="s">
        <v>8706</v>
      </c>
      <c r="V5719">
        <v>593656</v>
      </c>
    </row>
    <row r="5720" spans="19:22">
      <c r="S5720" t="str">
        <f>IF(ISNUMBER(SEARCH(ZAKL_DATA!$B$18,FU!$U5720)),U5720,"")</f>
        <v/>
      </c>
      <c r="T5720" t="str">
        <f t="array" ref="T5720">IFERROR(INDEX($S$3:$S$6255,SMALL(IF(ISNUMBER(SEARCH("",$S$3:$S$6255)),ROW($S$1:$S$6253),""),ROW(S5718))),"")</f>
        <v/>
      </c>
      <c r="U5720" t="s">
        <v>8707</v>
      </c>
      <c r="V5720">
        <v>593664</v>
      </c>
    </row>
    <row r="5721" spans="19:22">
      <c r="S5721" t="str">
        <f>IF(ISNUMBER(SEARCH(ZAKL_DATA!$B$18,FU!$U5721)),U5721,"")</f>
        <v/>
      </c>
      <c r="T5721" t="str">
        <f t="array" ref="T5721">IFERROR(INDEX($S$3:$S$6255,SMALL(IF(ISNUMBER(SEARCH("",$S$3:$S$6255)),ROW($S$1:$S$6253),""),ROW(S5719))),"")</f>
        <v/>
      </c>
      <c r="U5721" t="s">
        <v>8708</v>
      </c>
      <c r="V5721">
        <v>593681</v>
      </c>
    </row>
    <row r="5722" spans="19:22">
      <c r="S5722" t="str">
        <f>IF(ISNUMBER(SEARCH(ZAKL_DATA!$B$18,FU!$U5722)),U5722,"")</f>
        <v/>
      </c>
      <c r="T5722" t="str">
        <f t="array" ref="T5722">IFERROR(INDEX($S$3:$S$6255,SMALL(IF(ISNUMBER(SEARCH("",$S$3:$S$6255)),ROW($S$1:$S$6253),""),ROW(S5720))),"")</f>
        <v/>
      </c>
      <c r="U5722" t="s">
        <v>8708</v>
      </c>
      <c r="V5722">
        <v>593699</v>
      </c>
    </row>
    <row r="5723" spans="19:22">
      <c r="S5723" t="str">
        <f>IF(ISNUMBER(SEARCH(ZAKL_DATA!$B$18,FU!$U5723)),U5723,"")</f>
        <v/>
      </c>
      <c r="T5723" t="str">
        <f t="array" ref="T5723">IFERROR(INDEX($S$3:$S$6255,SMALL(IF(ISNUMBER(SEARCH("",$S$3:$S$6255)),ROW($S$1:$S$6253),""),ROW(S5721))),"")</f>
        <v/>
      </c>
      <c r="U5723" t="s">
        <v>8709</v>
      </c>
      <c r="V5723">
        <v>593702</v>
      </c>
    </row>
    <row r="5724" spans="19:22">
      <c r="S5724" t="str">
        <f>IF(ISNUMBER(SEARCH(ZAKL_DATA!$B$18,FU!$U5724)),U5724,"")</f>
        <v/>
      </c>
      <c r="T5724" t="str">
        <f t="array" ref="T5724">IFERROR(INDEX($S$3:$S$6255,SMALL(IF(ISNUMBER(SEARCH("",$S$3:$S$6255)),ROW($S$1:$S$6253),""),ROW(S5722))),"")</f>
        <v/>
      </c>
      <c r="U5724" t="s">
        <v>8710</v>
      </c>
      <c r="V5724">
        <v>593711</v>
      </c>
    </row>
    <row r="5725" spans="19:22">
      <c r="S5725" t="str">
        <f>IF(ISNUMBER(SEARCH(ZAKL_DATA!$B$18,FU!$U5725)),U5725,"")</f>
        <v/>
      </c>
      <c r="T5725" t="str">
        <f t="array" ref="T5725">IFERROR(INDEX($S$3:$S$6255,SMALL(IF(ISNUMBER(SEARCH("",$S$3:$S$6255)),ROW($S$1:$S$6253),""),ROW(S5723))),"")</f>
        <v/>
      </c>
      <c r="U5725" t="s">
        <v>8711</v>
      </c>
      <c r="V5725">
        <v>593729</v>
      </c>
    </row>
    <row r="5726" spans="19:22">
      <c r="S5726" t="str">
        <f>IF(ISNUMBER(SEARCH(ZAKL_DATA!$B$18,FU!$U5726)),U5726,"")</f>
        <v/>
      </c>
      <c r="T5726" t="str">
        <f t="array" ref="T5726">IFERROR(INDEX($S$3:$S$6255,SMALL(IF(ISNUMBER(SEARCH("",$S$3:$S$6255)),ROW($S$1:$S$6253),""),ROW(S5724))),"")</f>
        <v/>
      </c>
      <c r="U5726" t="s">
        <v>8712</v>
      </c>
      <c r="V5726">
        <v>593737</v>
      </c>
    </row>
    <row r="5727" spans="19:22">
      <c r="S5727" t="str">
        <f>IF(ISNUMBER(SEARCH(ZAKL_DATA!$B$18,FU!$U5727)),U5727,"")</f>
        <v/>
      </c>
      <c r="T5727" t="str">
        <f t="array" ref="T5727">IFERROR(INDEX($S$3:$S$6255,SMALL(IF(ISNUMBER(SEARCH("",$S$3:$S$6255)),ROW($S$1:$S$6253),""),ROW(S5725))),"")</f>
        <v/>
      </c>
      <c r="U5727" t="s">
        <v>8713</v>
      </c>
      <c r="V5727">
        <v>593745</v>
      </c>
    </row>
    <row r="5728" spans="19:22">
      <c r="S5728" t="str">
        <f>IF(ISNUMBER(SEARCH(ZAKL_DATA!$B$18,FU!$U5728)),U5728,"")</f>
        <v/>
      </c>
      <c r="T5728" t="str">
        <f t="array" ref="T5728">IFERROR(INDEX($S$3:$S$6255,SMALL(IF(ISNUMBER(SEARCH("",$S$3:$S$6255)),ROW($S$1:$S$6253),""),ROW(S5726))),"")</f>
        <v/>
      </c>
      <c r="U5728" t="s">
        <v>8714</v>
      </c>
      <c r="V5728">
        <v>593753</v>
      </c>
    </row>
    <row r="5729" spans="19:22">
      <c r="S5729" t="str">
        <f>IF(ISNUMBER(SEARCH(ZAKL_DATA!$B$18,FU!$U5729)),U5729,"")</f>
        <v/>
      </c>
      <c r="T5729" t="str">
        <f t="array" ref="T5729">IFERROR(INDEX($S$3:$S$6255,SMALL(IF(ISNUMBER(SEARCH("",$S$3:$S$6255)),ROW($S$1:$S$6253),""),ROW(S5727))),"")</f>
        <v/>
      </c>
      <c r="U5729" t="s">
        <v>8714</v>
      </c>
      <c r="V5729">
        <v>593761</v>
      </c>
    </row>
    <row r="5730" spans="19:22">
      <c r="S5730" t="str">
        <f>IF(ISNUMBER(SEARCH(ZAKL_DATA!$B$18,FU!$U5730)),U5730,"")</f>
        <v/>
      </c>
      <c r="T5730" t="str">
        <f t="array" ref="T5730">IFERROR(INDEX($S$3:$S$6255,SMALL(IF(ISNUMBER(SEARCH("",$S$3:$S$6255)),ROW($S$1:$S$6253),""),ROW(S5728))),"")</f>
        <v/>
      </c>
      <c r="U5730" t="s">
        <v>8715</v>
      </c>
      <c r="V5730">
        <v>593770</v>
      </c>
    </row>
    <row r="5731" spans="19:22">
      <c r="S5731" t="str">
        <f>IF(ISNUMBER(SEARCH(ZAKL_DATA!$B$18,FU!$U5731)),U5731,"")</f>
        <v/>
      </c>
      <c r="T5731" t="str">
        <f t="array" ref="T5731">IFERROR(INDEX($S$3:$S$6255,SMALL(IF(ISNUMBER(SEARCH("",$S$3:$S$6255)),ROW($S$1:$S$6253),""),ROW(S5729))),"")</f>
        <v/>
      </c>
      <c r="U5731" t="s">
        <v>8716</v>
      </c>
      <c r="V5731">
        <v>593788</v>
      </c>
    </row>
    <row r="5732" spans="19:22">
      <c r="S5732" t="str">
        <f>IF(ISNUMBER(SEARCH(ZAKL_DATA!$B$18,FU!$U5732)),U5732,"")</f>
        <v/>
      </c>
      <c r="T5732" t="str">
        <f t="array" ref="T5732">IFERROR(INDEX($S$3:$S$6255,SMALL(IF(ISNUMBER(SEARCH("",$S$3:$S$6255)),ROW($S$1:$S$6253),""),ROW(S5730))),"")</f>
        <v/>
      </c>
      <c r="U5732" t="s">
        <v>8717</v>
      </c>
      <c r="V5732">
        <v>593796</v>
      </c>
    </row>
    <row r="5733" spans="19:22">
      <c r="S5733" t="str">
        <f>IF(ISNUMBER(SEARCH(ZAKL_DATA!$B$18,FU!$U5733)),U5733,"")</f>
        <v/>
      </c>
      <c r="T5733" t="str">
        <f t="array" ref="T5733">IFERROR(INDEX($S$3:$S$6255,SMALL(IF(ISNUMBER(SEARCH("",$S$3:$S$6255)),ROW($S$1:$S$6253),""),ROW(S5731))),"")</f>
        <v/>
      </c>
      <c r="U5733" t="s">
        <v>8718</v>
      </c>
      <c r="V5733">
        <v>593800</v>
      </c>
    </row>
    <row r="5734" spans="19:22">
      <c r="S5734" t="str">
        <f>IF(ISNUMBER(SEARCH(ZAKL_DATA!$B$18,FU!$U5734)),U5734,"")</f>
        <v/>
      </c>
      <c r="T5734" t="str">
        <f t="array" ref="T5734">IFERROR(INDEX($S$3:$S$6255,SMALL(IF(ISNUMBER(SEARCH("",$S$3:$S$6255)),ROW($S$1:$S$6253),""),ROW(S5732))),"")</f>
        <v/>
      </c>
      <c r="U5734" t="s">
        <v>8719</v>
      </c>
      <c r="V5734">
        <v>593818</v>
      </c>
    </row>
    <row r="5735" spans="19:22">
      <c r="S5735" t="str">
        <f>IF(ISNUMBER(SEARCH(ZAKL_DATA!$B$18,FU!$U5735)),U5735,"")</f>
        <v/>
      </c>
      <c r="T5735" t="str">
        <f t="array" ref="T5735">IFERROR(INDEX($S$3:$S$6255,SMALL(IF(ISNUMBER(SEARCH("",$S$3:$S$6255)),ROW($S$1:$S$6253),""),ROW(S5733))),"")</f>
        <v/>
      </c>
      <c r="U5735" t="s">
        <v>8719</v>
      </c>
      <c r="V5735">
        <v>593826</v>
      </c>
    </row>
    <row r="5736" spans="19:22">
      <c r="S5736" t="str">
        <f>IF(ISNUMBER(SEARCH(ZAKL_DATA!$B$18,FU!$U5736)),U5736,"")</f>
        <v/>
      </c>
      <c r="T5736" t="str">
        <f t="array" ref="T5736">IFERROR(INDEX($S$3:$S$6255,SMALL(IF(ISNUMBER(SEARCH("",$S$3:$S$6255)),ROW($S$1:$S$6253),""),ROW(S5734))),"")</f>
        <v/>
      </c>
      <c r="U5736" t="s">
        <v>8720</v>
      </c>
      <c r="V5736">
        <v>593834</v>
      </c>
    </row>
    <row r="5737" spans="19:22">
      <c r="S5737" t="str">
        <f>IF(ISNUMBER(SEARCH(ZAKL_DATA!$B$18,FU!$U5737)),U5737,"")</f>
        <v/>
      </c>
      <c r="T5737" t="str">
        <f t="array" ref="T5737">IFERROR(INDEX($S$3:$S$6255,SMALL(IF(ISNUMBER(SEARCH("",$S$3:$S$6255)),ROW($S$1:$S$6253),""),ROW(S5735))),"")</f>
        <v/>
      </c>
      <c r="U5737" t="s">
        <v>8721</v>
      </c>
      <c r="V5737">
        <v>593842</v>
      </c>
    </row>
    <row r="5738" spans="19:22">
      <c r="S5738" t="str">
        <f>IF(ISNUMBER(SEARCH(ZAKL_DATA!$B$18,FU!$U5738)),U5738,"")</f>
        <v/>
      </c>
      <c r="T5738" t="str">
        <f t="array" ref="T5738">IFERROR(INDEX($S$3:$S$6255,SMALL(IF(ISNUMBER(SEARCH("",$S$3:$S$6255)),ROW($S$1:$S$6253),""),ROW(S5736))),"")</f>
        <v/>
      </c>
      <c r="U5738" t="s">
        <v>8722</v>
      </c>
      <c r="V5738">
        <v>593851</v>
      </c>
    </row>
    <row r="5739" spans="19:22">
      <c r="S5739" t="str">
        <f>IF(ISNUMBER(SEARCH(ZAKL_DATA!$B$18,FU!$U5739)),U5739,"")</f>
        <v/>
      </c>
      <c r="T5739" t="str">
        <f t="array" ref="T5739">IFERROR(INDEX($S$3:$S$6255,SMALL(IF(ISNUMBER(SEARCH("",$S$3:$S$6255)),ROW($S$1:$S$6253),""),ROW(S5737))),"")</f>
        <v/>
      </c>
      <c r="U5739" t="s">
        <v>8723</v>
      </c>
      <c r="V5739">
        <v>593869</v>
      </c>
    </row>
    <row r="5740" spans="19:22">
      <c r="S5740" t="str">
        <f>IF(ISNUMBER(SEARCH(ZAKL_DATA!$B$18,FU!$U5740)),U5740,"")</f>
        <v/>
      </c>
      <c r="T5740" t="str">
        <f t="array" ref="T5740">IFERROR(INDEX($S$3:$S$6255,SMALL(IF(ISNUMBER(SEARCH("",$S$3:$S$6255)),ROW($S$1:$S$6253),""),ROW(S5738))),"")</f>
        <v/>
      </c>
      <c r="U5740" t="s">
        <v>8724</v>
      </c>
      <c r="V5740">
        <v>593877</v>
      </c>
    </row>
    <row r="5741" spans="19:22">
      <c r="S5741" t="str">
        <f>IF(ISNUMBER(SEARCH(ZAKL_DATA!$B$18,FU!$U5741)),U5741,"")</f>
        <v/>
      </c>
      <c r="T5741" t="str">
        <f t="array" ref="T5741">IFERROR(INDEX($S$3:$S$6255,SMALL(IF(ISNUMBER(SEARCH("",$S$3:$S$6255)),ROW($S$1:$S$6253),""),ROW(S5739))),"")</f>
        <v/>
      </c>
      <c r="U5741" t="s">
        <v>8725</v>
      </c>
      <c r="V5741">
        <v>593885</v>
      </c>
    </row>
    <row r="5742" spans="19:22">
      <c r="S5742" t="str">
        <f>IF(ISNUMBER(SEARCH(ZAKL_DATA!$B$18,FU!$U5742)),U5742,"")</f>
        <v/>
      </c>
      <c r="T5742" t="str">
        <f t="array" ref="T5742">IFERROR(INDEX($S$3:$S$6255,SMALL(IF(ISNUMBER(SEARCH("",$S$3:$S$6255)),ROW($S$1:$S$6253),""),ROW(S5740))),"")</f>
        <v/>
      </c>
      <c r="U5742" t="s">
        <v>8726</v>
      </c>
      <c r="V5742">
        <v>593893</v>
      </c>
    </row>
    <row r="5743" spans="19:22">
      <c r="S5743" t="str">
        <f>IF(ISNUMBER(SEARCH(ZAKL_DATA!$B$18,FU!$U5743)),U5743,"")</f>
        <v/>
      </c>
      <c r="T5743" t="str">
        <f t="array" ref="T5743">IFERROR(INDEX($S$3:$S$6255,SMALL(IF(ISNUMBER(SEARCH("",$S$3:$S$6255)),ROW($S$1:$S$6253),""),ROW(S5741))),"")</f>
        <v/>
      </c>
      <c r="U5743" t="s">
        <v>8727</v>
      </c>
      <c r="V5743">
        <v>593907</v>
      </c>
    </row>
    <row r="5744" spans="19:22">
      <c r="S5744" t="str">
        <f>IF(ISNUMBER(SEARCH(ZAKL_DATA!$B$18,FU!$U5744)),U5744,"")</f>
        <v/>
      </c>
      <c r="T5744" t="str">
        <f t="array" ref="T5744">IFERROR(INDEX($S$3:$S$6255,SMALL(IF(ISNUMBER(SEARCH("",$S$3:$S$6255)),ROW($S$1:$S$6253),""),ROW(S5742))),"")</f>
        <v/>
      </c>
      <c r="U5744" t="s">
        <v>8728</v>
      </c>
      <c r="V5744">
        <v>593923</v>
      </c>
    </row>
    <row r="5745" spans="19:22">
      <c r="S5745" t="str">
        <f>IF(ISNUMBER(SEARCH(ZAKL_DATA!$B$18,FU!$U5745)),U5745,"")</f>
        <v/>
      </c>
      <c r="T5745" t="str">
        <f t="array" ref="T5745">IFERROR(INDEX($S$3:$S$6255,SMALL(IF(ISNUMBER(SEARCH("",$S$3:$S$6255)),ROW($S$1:$S$6253),""),ROW(S5743))),"")</f>
        <v/>
      </c>
      <c r="U5745" t="s">
        <v>8728</v>
      </c>
      <c r="V5745">
        <v>593931</v>
      </c>
    </row>
    <row r="5746" spans="19:22">
      <c r="S5746" t="str">
        <f>IF(ISNUMBER(SEARCH(ZAKL_DATA!$B$18,FU!$U5746)),U5746,"")</f>
        <v/>
      </c>
      <c r="T5746" t="str">
        <f t="array" ref="T5746">IFERROR(INDEX($S$3:$S$6255,SMALL(IF(ISNUMBER(SEARCH("",$S$3:$S$6255)),ROW($S$1:$S$6253),""),ROW(S5744))),"")</f>
        <v/>
      </c>
      <c r="U5746" t="s">
        <v>8729</v>
      </c>
      <c r="V5746">
        <v>593958</v>
      </c>
    </row>
    <row r="5747" spans="19:22">
      <c r="S5747" t="str">
        <f>IF(ISNUMBER(SEARCH(ZAKL_DATA!$B$18,FU!$U5747)),U5747,"")</f>
        <v/>
      </c>
      <c r="T5747" t="str">
        <f t="array" ref="T5747">IFERROR(INDEX($S$3:$S$6255,SMALL(IF(ISNUMBER(SEARCH("",$S$3:$S$6255)),ROW($S$1:$S$6253),""),ROW(S5745))),"")</f>
        <v/>
      </c>
      <c r="U5747" t="s">
        <v>8730</v>
      </c>
      <c r="V5747">
        <v>593966</v>
      </c>
    </row>
    <row r="5748" spans="19:22">
      <c r="S5748" t="str">
        <f>IF(ISNUMBER(SEARCH(ZAKL_DATA!$B$18,FU!$U5748)),U5748,"")</f>
        <v/>
      </c>
      <c r="T5748" t="str">
        <f t="array" ref="T5748">IFERROR(INDEX($S$3:$S$6255,SMALL(IF(ISNUMBER(SEARCH("",$S$3:$S$6255)),ROW($S$1:$S$6253),""),ROW(S5746))),"")</f>
        <v/>
      </c>
      <c r="U5748" t="s">
        <v>8731</v>
      </c>
      <c r="V5748">
        <v>593974</v>
      </c>
    </row>
    <row r="5749" spans="19:22">
      <c r="S5749" t="str">
        <f>IF(ISNUMBER(SEARCH(ZAKL_DATA!$B$18,FU!$U5749)),U5749,"")</f>
        <v/>
      </c>
      <c r="T5749" t="str">
        <f t="array" ref="T5749">IFERROR(INDEX($S$3:$S$6255,SMALL(IF(ISNUMBER(SEARCH("",$S$3:$S$6255)),ROW($S$1:$S$6253),""),ROW(S5747))),"")</f>
        <v/>
      </c>
      <c r="U5749" t="s">
        <v>8732</v>
      </c>
      <c r="V5749">
        <v>593982</v>
      </c>
    </row>
    <row r="5750" spans="19:22">
      <c r="S5750" t="str">
        <f>IF(ISNUMBER(SEARCH(ZAKL_DATA!$B$18,FU!$U5750)),U5750,"")</f>
        <v/>
      </c>
      <c r="T5750" t="str">
        <f t="array" ref="T5750">IFERROR(INDEX($S$3:$S$6255,SMALL(IF(ISNUMBER(SEARCH("",$S$3:$S$6255)),ROW($S$1:$S$6253),""),ROW(S5748))),"")</f>
        <v/>
      </c>
      <c r="U5750" t="s">
        <v>8733</v>
      </c>
      <c r="V5750">
        <v>593991</v>
      </c>
    </row>
    <row r="5751" spans="19:22">
      <c r="S5751" t="str">
        <f>IF(ISNUMBER(SEARCH(ZAKL_DATA!$B$18,FU!$U5751)),U5751,"")</f>
        <v/>
      </c>
      <c r="T5751" t="str">
        <f t="array" ref="T5751">IFERROR(INDEX($S$3:$S$6255,SMALL(IF(ISNUMBER(SEARCH("",$S$3:$S$6255)),ROW($S$1:$S$6253),""),ROW(S5749))),"")</f>
        <v/>
      </c>
      <c r="U5751" t="s">
        <v>8734</v>
      </c>
      <c r="V5751">
        <v>594008</v>
      </c>
    </row>
    <row r="5752" spans="19:22">
      <c r="S5752" t="str">
        <f>IF(ISNUMBER(SEARCH(ZAKL_DATA!$B$18,FU!$U5752)),U5752,"")</f>
        <v/>
      </c>
      <c r="T5752" t="str">
        <f t="array" ref="T5752">IFERROR(INDEX($S$3:$S$6255,SMALL(IF(ISNUMBER(SEARCH("",$S$3:$S$6255)),ROW($S$1:$S$6253),""),ROW(S5750))),"")</f>
        <v/>
      </c>
      <c r="U5752" t="s">
        <v>8735</v>
      </c>
      <c r="V5752">
        <v>594016</v>
      </c>
    </row>
    <row r="5753" spans="19:22">
      <c r="S5753" t="str">
        <f>IF(ISNUMBER(SEARCH(ZAKL_DATA!$B$18,FU!$U5753)),U5753,"")</f>
        <v/>
      </c>
      <c r="T5753" t="str">
        <f t="array" ref="T5753">IFERROR(INDEX($S$3:$S$6255,SMALL(IF(ISNUMBER(SEARCH("",$S$3:$S$6255)),ROW($S$1:$S$6253),""),ROW(S5751))),"")</f>
        <v/>
      </c>
      <c r="U5753" t="s">
        <v>8736</v>
      </c>
      <c r="V5753">
        <v>594024</v>
      </c>
    </row>
    <row r="5754" spans="19:22">
      <c r="S5754" t="str">
        <f>IF(ISNUMBER(SEARCH(ZAKL_DATA!$B$18,FU!$U5754)),U5754,"")</f>
        <v/>
      </c>
      <c r="T5754" t="str">
        <f t="array" ref="T5754">IFERROR(INDEX($S$3:$S$6255,SMALL(IF(ISNUMBER(SEARCH("",$S$3:$S$6255)),ROW($S$1:$S$6253),""),ROW(S5752))),"")</f>
        <v/>
      </c>
      <c r="U5754" t="s">
        <v>8736</v>
      </c>
      <c r="V5754">
        <v>594032</v>
      </c>
    </row>
    <row r="5755" spans="19:22">
      <c r="S5755" t="str">
        <f>IF(ISNUMBER(SEARCH(ZAKL_DATA!$B$18,FU!$U5755)),U5755,"")</f>
        <v/>
      </c>
      <c r="T5755" t="str">
        <f t="array" ref="T5755">IFERROR(INDEX($S$3:$S$6255,SMALL(IF(ISNUMBER(SEARCH("",$S$3:$S$6255)),ROW($S$1:$S$6253),""),ROW(S5753))),"")</f>
        <v/>
      </c>
      <c r="U5755" t="s">
        <v>8737</v>
      </c>
      <c r="V5755">
        <v>594041</v>
      </c>
    </row>
    <row r="5756" spans="19:22">
      <c r="S5756" t="str">
        <f>IF(ISNUMBER(SEARCH(ZAKL_DATA!$B$18,FU!$U5756)),U5756,"")</f>
        <v/>
      </c>
      <c r="T5756" t="str">
        <f t="array" ref="T5756">IFERROR(INDEX($S$3:$S$6255,SMALL(IF(ISNUMBER(SEARCH("",$S$3:$S$6255)),ROW($S$1:$S$6253),""),ROW(S5754))),"")</f>
        <v/>
      </c>
      <c r="U5756" t="s">
        <v>8738</v>
      </c>
      <c r="V5756">
        <v>594059</v>
      </c>
    </row>
    <row r="5757" spans="19:22">
      <c r="S5757" t="str">
        <f>IF(ISNUMBER(SEARCH(ZAKL_DATA!$B$18,FU!$U5757)),U5757,"")</f>
        <v/>
      </c>
      <c r="T5757" t="str">
        <f t="array" ref="T5757">IFERROR(INDEX($S$3:$S$6255,SMALL(IF(ISNUMBER(SEARCH("",$S$3:$S$6255)),ROW($S$1:$S$6253),""),ROW(S5755))),"")</f>
        <v/>
      </c>
      <c r="U5757" t="s">
        <v>8738</v>
      </c>
      <c r="V5757">
        <v>594067</v>
      </c>
    </row>
    <row r="5758" spans="19:22">
      <c r="S5758" t="str">
        <f>IF(ISNUMBER(SEARCH(ZAKL_DATA!$B$18,FU!$U5758)),U5758,"")</f>
        <v/>
      </c>
      <c r="T5758" t="str">
        <f t="array" ref="T5758">IFERROR(INDEX($S$3:$S$6255,SMALL(IF(ISNUMBER(SEARCH("",$S$3:$S$6255)),ROW($S$1:$S$6253),""),ROW(S5756))),"")</f>
        <v/>
      </c>
      <c r="U5758" t="s">
        <v>8739</v>
      </c>
      <c r="V5758">
        <v>594075</v>
      </c>
    </row>
    <row r="5759" spans="19:22">
      <c r="S5759" t="str">
        <f>IF(ISNUMBER(SEARCH(ZAKL_DATA!$B$18,FU!$U5759)),U5759,"")</f>
        <v/>
      </c>
      <c r="T5759" t="str">
        <f t="array" ref="T5759">IFERROR(INDEX($S$3:$S$6255,SMALL(IF(ISNUMBER(SEARCH("",$S$3:$S$6255)),ROW($S$1:$S$6253),""),ROW(S5757))),"")</f>
        <v/>
      </c>
      <c r="U5759" t="s">
        <v>8739</v>
      </c>
      <c r="V5759">
        <v>594083</v>
      </c>
    </row>
    <row r="5760" spans="19:22">
      <c r="S5760" t="str">
        <f>IF(ISNUMBER(SEARCH(ZAKL_DATA!$B$18,FU!$U5760)),U5760,"")</f>
        <v/>
      </c>
      <c r="T5760" t="str">
        <f t="array" ref="T5760">IFERROR(INDEX($S$3:$S$6255,SMALL(IF(ISNUMBER(SEARCH("",$S$3:$S$6255)),ROW($S$1:$S$6253),""),ROW(S5758))),"")</f>
        <v/>
      </c>
      <c r="U5760" t="s">
        <v>8739</v>
      </c>
      <c r="V5760">
        <v>594091</v>
      </c>
    </row>
    <row r="5761" spans="19:22">
      <c r="S5761" t="str">
        <f>IF(ISNUMBER(SEARCH(ZAKL_DATA!$B$18,FU!$U5761)),U5761,"")</f>
        <v/>
      </c>
      <c r="T5761" t="str">
        <f t="array" ref="T5761">IFERROR(INDEX($S$3:$S$6255,SMALL(IF(ISNUMBER(SEARCH("",$S$3:$S$6255)),ROW($S$1:$S$6253),""),ROW(S5759))),"")</f>
        <v/>
      </c>
      <c r="U5761" t="s">
        <v>8739</v>
      </c>
      <c r="V5761">
        <v>594105</v>
      </c>
    </row>
    <row r="5762" spans="19:22">
      <c r="S5762" t="str">
        <f>IF(ISNUMBER(SEARCH(ZAKL_DATA!$B$18,FU!$U5762)),U5762,"")</f>
        <v/>
      </c>
      <c r="T5762" t="str">
        <f t="array" ref="T5762">IFERROR(INDEX($S$3:$S$6255,SMALL(IF(ISNUMBER(SEARCH("",$S$3:$S$6255)),ROW($S$1:$S$6253),""),ROW(S5760))),"")</f>
        <v/>
      </c>
      <c r="U5762" t="s">
        <v>8740</v>
      </c>
      <c r="V5762">
        <v>594113</v>
      </c>
    </row>
    <row r="5763" spans="19:22">
      <c r="S5763" t="str">
        <f>IF(ISNUMBER(SEARCH(ZAKL_DATA!$B$18,FU!$U5763)),U5763,"")</f>
        <v/>
      </c>
      <c r="T5763" t="str">
        <f t="array" ref="T5763">IFERROR(INDEX($S$3:$S$6255,SMALL(IF(ISNUMBER(SEARCH("",$S$3:$S$6255)),ROW($S$1:$S$6253),""),ROW(S5761))),"")</f>
        <v/>
      </c>
      <c r="U5763" t="s">
        <v>8741</v>
      </c>
      <c r="V5763">
        <v>594121</v>
      </c>
    </row>
    <row r="5764" spans="19:22">
      <c r="S5764" t="str">
        <f>IF(ISNUMBER(SEARCH(ZAKL_DATA!$B$18,FU!$U5764)),U5764,"")</f>
        <v/>
      </c>
      <c r="T5764" t="str">
        <f t="array" ref="T5764">IFERROR(INDEX($S$3:$S$6255,SMALL(IF(ISNUMBER(SEARCH("",$S$3:$S$6255)),ROW($S$1:$S$6253),""),ROW(S5762))),"")</f>
        <v/>
      </c>
      <c r="U5764" t="s">
        <v>8742</v>
      </c>
      <c r="V5764">
        <v>594130</v>
      </c>
    </row>
    <row r="5765" spans="19:22">
      <c r="S5765" t="str">
        <f>IF(ISNUMBER(SEARCH(ZAKL_DATA!$B$18,FU!$U5765)),U5765,"")</f>
        <v/>
      </c>
      <c r="T5765" t="str">
        <f t="array" ref="T5765">IFERROR(INDEX($S$3:$S$6255,SMALL(IF(ISNUMBER(SEARCH("",$S$3:$S$6255)),ROW($S$1:$S$6253),""),ROW(S5763))),"")</f>
        <v/>
      </c>
      <c r="U5765" t="s">
        <v>8743</v>
      </c>
      <c r="V5765">
        <v>594148</v>
      </c>
    </row>
    <row r="5766" spans="19:22">
      <c r="S5766" t="str">
        <f>IF(ISNUMBER(SEARCH(ZAKL_DATA!$B$18,FU!$U5766)),U5766,"")</f>
        <v/>
      </c>
      <c r="T5766" t="str">
        <f t="array" ref="T5766">IFERROR(INDEX($S$3:$S$6255,SMALL(IF(ISNUMBER(SEARCH("",$S$3:$S$6255)),ROW($S$1:$S$6253),""),ROW(S5764))),"")</f>
        <v/>
      </c>
      <c r="U5766" t="s">
        <v>8744</v>
      </c>
      <c r="V5766">
        <v>594156</v>
      </c>
    </row>
    <row r="5767" spans="19:22">
      <c r="S5767" t="str">
        <f>IF(ISNUMBER(SEARCH(ZAKL_DATA!$B$18,FU!$U5767)),U5767,"")</f>
        <v/>
      </c>
      <c r="T5767" t="str">
        <f t="array" ref="T5767">IFERROR(INDEX($S$3:$S$6255,SMALL(IF(ISNUMBER(SEARCH("",$S$3:$S$6255)),ROW($S$1:$S$6253),""),ROW(S5765))),"")</f>
        <v/>
      </c>
      <c r="U5767" t="s">
        <v>8744</v>
      </c>
      <c r="V5767">
        <v>594164</v>
      </c>
    </row>
    <row r="5768" spans="19:22">
      <c r="S5768" t="str">
        <f>IF(ISNUMBER(SEARCH(ZAKL_DATA!$B$18,FU!$U5768)),U5768,"")</f>
        <v/>
      </c>
      <c r="T5768" t="str">
        <f t="array" ref="T5768">IFERROR(INDEX($S$3:$S$6255,SMALL(IF(ISNUMBER(SEARCH("",$S$3:$S$6255)),ROW($S$1:$S$6253),""),ROW(S5766))),"")</f>
        <v/>
      </c>
      <c r="U5768" t="s">
        <v>8744</v>
      </c>
      <c r="V5768">
        <v>594172</v>
      </c>
    </row>
    <row r="5769" spans="19:22">
      <c r="S5769" t="str">
        <f>IF(ISNUMBER(SEARCH(ZAKL_DATA!$B$18,FU!$U5769)),U5769,"")</f>
        <v/>
      </c>
      <c r="T5769" t="str">
        <f t="array" ref="T5769">IFERROR(INDEX($S$3:$S$6255,SMALL(IF(ISNUMBER(SEARCH("",$S$3:$S$6255)),ROW($S$1:$S$6253),""),ROW(S5767))),"")</f>
        <v/>
      </c>
      <c r="U5769" t="s">
        <v>8745</v>
      </c>
      <c r="V5769">
        <v>594181</v>
      </c>
    </row>
    <row r="5770" spans="19:22">
      <c r="S5770" t="str">
        <f>IF(ISNUMBER(SEARCH(ZAKL_DATA!$B$18,FU!$U5770)),U5770,"")</f>
        <v/>
      </c>
      <c r="T5770" t="str">
        <f t="array" ref="T5770">IFERROR(INDEX($S$3:$S$6255,SMALL(IF(ISNUMBER(SEARCH("",$S$3:$S$6255)),ROW($S$1:$S$6253),""),ROW(S5768))),"")</f>
        <v/>
      </c>
      <c r="U5770" t="s">
        <v>8746</v>
      </c>
      <c r="V5770">
        <v>594199</v>
      </c>
    </row>
    <row r="5771" spans="19:22">
      <c r="S5771" t="str">
        <f>IF(ISNUMBER(SEARCH(ZAKL_DATA!$B$18,FU!$U5771)),U5771,"")</f>
        <v/>
      </c>
      <c r="T5771" t="str">
        <f t="array" ref="T5771">IFERROR(INDEX($S$3:$S$6255,SMALL(IF(ISNUMBER(SEARCH("",$S$3:$S$6255)),ROW($S$1:$S$6253),""),ROW(S5769))),"")</f>
        <v/>
      </c>
      <c r="U5771" t="s">
        <v>8747</v>
      </c>
      <c r="V5771">
        <v>594202</v>
      </c>
    </row>
    <row r="5772" spans="19:22">
      <c r="S5772" t="str">
        <f>IF(ISNUMBER(SEARCH(ZAKL_DATA!$B$18,FU!$U5772)),U5772,"")</f>
        <v/>
      </c>
      <c r="T5772" t="str">
        <f t="array" ref="T5772">IFERROR(INDEX($S$3:$S$6255,SMALL(IF(ISNUMBER(SEARCH("",$S$3:$S$6255)),ROW($S$1:$S$6253),""),ROW(S5770))),"")</f>
        <v/>
      </c>
      <c r="U5772" t="s">
        <v>8748</v>
      </c>
      <c r="V5772">
        <v>594211</v>
      </c>
    </row>
    <row r="5773" spans="19:22">
      <c r="S5773" t="str">
        <f>IF(ISNUMBER(SEARCH(ZAKL_DATA!$B$18,FU!$U5773)),U5773,"")</f>
        <v/>
      </c>
      <c r="T5773" t="str">
        <f t="array" ref="T5773">IFERROR(INDEX($S$3:$S$6255,SMALL(IF(ISNUMBER(SEARCH("",$S$3:$S$6255)),ROW($S$1:$S$6253),""),ROW(S5771))),"")</f>
        <v/>
      </c>
      <c r="U5773" t="s">
        <v>8749</v>
      </c>
      <c r="V5773">
        <v>594229</v>
      </c>
    </row>
    <row r="5774" spans="19:22">
      <c r="S5774" t="str">
        <f>IF(ISNUMBER(SEARCH(ZAKL_DATA!$B$18,FU!$U5774)),U5774,"")</f>
        <v/>
      </c>
      <c r="T5774" t="str">
        <f t="array" ref="T5774">IFERROR(INDEX($S$3:$S$6255,SMALL(IF(ISNUMBER(SEARCH("",$S$3:$S$6255)),ROW($S$1:$S$6253),""),ROW(S5772))),"")</f>
        <v/>
      </c>
      <c r="U5774" t="s">
        <v>8750</v>
      </c>
      <c r="V5774">
        <v>594237</v>
      </c>
    </row>
    <row r="5775" spans="19:22">
      <c r="S5775" t="str">
        <f>IF(ISNUMBER(SEARCH(ZAKL_DATA!$B$18,FU!$U5775)),U5775,"")</f>
        <v/>
      </c>
      <c r="T5775" t="str">
        <f t="array" ref="T5775">IFERROR(INDEX($S$3:$S$6255,SMALL(IF(ISNUMBER(SEARCH("",$S$3:$S$6255)),ROW($S$1:$S$6253),""),ROW(S5773))),"")</f>
        <v/>
      </c>
      <c r="U5775" t="s">
        <v>8751</v>
      </c>
      <c r="V5775">
        <v>594253</v>
      </c>
    </row>
    <row r="5776" spans="19:22">
      <c r="S5776" t="str">
        <f>IF(ISNUMBER(SEARCH(ZAKL_DATA!$B$18,FU!$U5776)),U5776,"")</f>
        <v/>
      </c>
      <c r="T5776" t="str">
        <f t="array" ref="T5776">IFERROR(INDEX($S$3:$S$6255,SMALL(IF(ISNUMBER(SEARCH("",$S$3:$S$6255)),ROW($S$1:$S$6253),""),ROW(S5774))),"")</f>
        <v/>
      </c>
      <c r="U5776" t="s">
        <v>8752</v>
      </c>
      <c r="V5776">
        <v>594261</v>
      </c>
    </row>
    <row r="5777" spans="19:22">
      <c r="S5777" t="str">
        <f>IF(ISNUMBER(SEARCH(ZAKL_DATA!$B$18,FU!$U5777)),U5777,"")</f>
        <v/>
      </c>
      <c r="T5777" t="str">
        <f t="array" ref="T5777">IFERROR(INDEX($S$3:$S$6255,SMALL(IF(ISNUMBER(SEARCH("",$S$3:$S$6255)),ROW($S$1:$S$6253),""),ROW(S5775))),"")</f>
        <v/>
      </c>
      <c r="U5777" t="s">
        <v>8753</v>
      </c>
      <c r="V5777">
        <v>594270</v>
      </c>
    </row>
    <row r="5778" spans="19:22">
      <c r="S5778" t="str">
        <f>IF(ISNUMBER(SEARCH(ZAKL_DATA!$B$18,FU!$U5778)),U5778,"")</f>
        <v/>
      </c>
      <c r="T5778" t="str">
        <f t="array" ref="T5778">IFERROR(INDEX($S$3:$S$6255,SMALL(IF(ISNUMBER(SEARCH("",$S$3:$S$6255)),ROW($S$1:$S$6253),""),ROW(S5776))),"")</f>
        <v/>
      </c>
      <c r="U5778" t="s">
        <v>8753</v>
      </c>
      <c r="V5778">
        <v>594288</v>
      </c>
    </row>
    <row r="5779" spans="19:22">
      <c r="S5779" t="str">
        <f>IF(ISNUMBER(SEARCH(ZAKL_DATA!$B$18,FU!$U5779)),U5779,"")</f>
        <v/>
      </c>
      <c r="T5779" t="str">
        <f t="array" ref="T5779">IFERROR(INDEX($S$3:$S$6255,SMALL(IF(ISNUMBER(SEARCH("",$S$3:$S$6255)),ROW($S$1:$S$6253),""),ROW(S5777))),"")</f>
        <v/>
      </c>
      <c r="U5779" t="s">
        <v>8753</v>
      </c>
      <c r="V5779">
        <v>594296</v>
      </c>
    </row>
    <row r="5780" spans="19:22">
      <c r="S5780" t="str">
        <f>IF(ISNUMBER(SEARCH(ZAKL_DATA!$B$18,FU!$U5780)),U5780,"")</f>
        <v/>
      </c>
      <c r="T5780" t="str">
        <f t="array" ref="T5780">IFERROR(INDEX($S$3:$S$6255,SMALL(IF(ISNUMBER(SEARCH("",$S$3:$S$6255)),ROW($S$1:$S$6253),""),ROW(S5778))),"")</f>
        <v/>
      </c>
      <c r="U5780" t="s">
        <v>8753</v>
      </c>
      <c r="V5780">
        <v>594300</v>
      </c>
    </row>
    <row r="5781" spans="19:22">
      <c r="S5781" t="str">
        <f>IF(ISNUMBER(SEARCH(ZAKL_DATA!$B$18,FU!$U5781)),U5781,"")</f>
        <v/>
      </c>
      <c r="T5781" t="str">
        <f t="array" ref="T5781">IFERROR(INDEX($S$3:$S$6255,SMALL(IF(ISNUMBER(SEARCH("",$S$3:$S$6255)),ROW($S$1:$S$6253),""),ROW(S5779))),"")</f>
        <v/>
      </c>
      <c r="U5781" t="s">
        <v>8754</v>
      </c>
      <c r="V5781">
        <v>594318</v>
      </c>
    </row>
    <row r="5782" spans="19:22">
      <c r="S5782" t="str">
        <f>IF(ISNUMBER(SEARCH(ZAKL_DATA!$B$18,FU!$U5782)),U5782,"")</f>
        <v/>
      </c>
      <c r="T5782" t="str">
        <f t="array" ref="T5782">IFERROR(INDEX($S$3:$S$6255,SMALL(IF(ISNUMBER(SEARCH("",$S$3:$S$6255)),ROW($S$1:$S$6253),""),ROW(S5780))),"")</f>
        <v/>
      </c>
      <c r="U5782" t="s">
        <v>8755</v>
      </c>
      <c r="V5782">
        <v>594326</v>
      </c>
    </row>
    <row r="5783" spans="19:22">
      <c r="S5783" t="str">
        <f>IF(ISNUMBER(SEARCH(ZAKL_DATA!$B$18,FU!$U5783)),U5783,"")</f>
        <v/>
      </c>
      <c r="T5783" t="str">
        <f t="array" ref="T5783">IFERROR(INDEX($S$3:$S$6255,SMALL(IF(ISNUMBER(SEARCH("",$S$3:$S$6255)),ROW($S$1:$S$6253),""),ROW(S5781))),"")</f>
        <v/>
      </c>
      <c r="U5783" t="s">
        <v>8756</v>
      </c>
      <c r="V5783">
        <v>594334</v>
      </c>
    </row>
    <row r="5784" spans="19:22">
      <c r="S5784" t="str">
        <f>IF(ISNUMBER(SEARCH(ZAKL_DATA!$B$18,FU!$U5784)),U5784,"")</f>
        <v/>
      </c>
      <c r="T5784" t="str">
        <f t="array" ref="T5784">IFERROR(INDEX($S$3:$S$6255,SMALL(IF(ISNUMBER(SEARCH("",$S$3:$S$6255)),ROW($S$1:$S$6253),""),ROW(S5782))),"")</f>
        <v/>
      </c>
      <c r="U5784" t="s">
        <v>8757</v>
      </c>
      <c r="V5784">
        <v>594342</v>
      </c>
    </row>
    <row r="5785" spans="19:22">
      <c r="S5785" t="str">
        <f>IF(ISNUMBER(SEARCH(ZAKL_DATA!$B$18,FU!$U5785)),U5785,"")</f>
        <v/>
      </c>
      <c r="T5785" t="str">
        <f t="array" ref="T5785">IFERROR(INDEX($S$3:$S$6255,SMALL(IF(ISNUMBER(SEARCH("",$S$3:$S$6255)),ROW($S$1:$S$6253),""),ROW(S5783))),"")</f>
        <v/>
      </c>
      <c r="U5785" t="s">
        <v>8758</v>
      </c>
      <c r="V5785">
        <v>594351</v>
      </c>
    </row>
    <row r="5786" spans="19:22">
      <c r="S5786" t="str">
        <f>IF(ISNUMBER(SEARCH(ZAKL_DATA!$B$18,FU!$U5786)),U5786,"")</f>
        <v/>
      </c>
      <c r="T5786" t="str">
        <f t="array" ref="T5786">IFERROR(INDEX($S$3:$S$6255,SMALL(IF(ISNUMBER(SEARCH("",$S$3:$S$6255)),ROW($S$1:$S$6253),""),ROW(S5784))),"")</f>
        <v/>
      </c>
      <c r="U5786" t="s">
        <v>8759</v>
      </c>
      <c r="V5786">
        <v>594369</v>
      </c>
    </row>
    <row r="5787" spans="19:22">
      <c r="S5787" t="str">
        <f>IF(ISNUMBER(SEARCH(ZAKL_DATA!$B$18,FU!$U5787)),U5787,"")</f>
        <v/>
      </c>
      <c r="T5787" t="str">
        <f t="array" ref="T5787">IFERROR(INDEX($S$3:$S$6255,SMALL(IF(ISNUMBER(SEARCH("",$S$3:$S$6255)),ROW($S$1:$S$6253),""),ROW(S5785))),"")</f>
        <v/>
      </c>
      <c r="U5787" t="s">
        <v>8760</v>
      </c>
      <c r="V5787">
        <v>594377</v>
      </c>
    </row>
    <row r="5788" spans="19:22">
      <c r="S5788" t="str">
        <f>IF(ISNUMBER(SEARCH(ZAKL_DATA!$B$18,FU!$U5788)),U5788,"")</f>
        <v/>
      </c>
      <c r="T5788" t="str">
        <f t="array" ref="T5788">IFERROR(INDEX($S$3:$S$6255,SMALL(IF(ISNUMBER(SEARCH("",$S$3:$S$6255)),ROW($S$1:$S$6253),""),ROW(S5786))),"")</f>
        <v/>
      </c>
      <c r="U5788" t="s">
        <v>8761</v>
      </c>
      <c r="V5788">
        <v>594385</v>
      </c>
    </row>
    <row r="5789" spans="19:22">
      <c r="S5789" t="str">
        <f>IF(ISNUMBER(SEARCH(ZAKL_DATA!$B$18,FU!$U5789)),U5789,"")</f>
        <v/>
      </c>
      <c r="T5789" t="str">
        <f t="array" ref="T5789">IFERROR(INDEX($S$3:$S$6255,SMALL(IF(ISNUMBER(SEARCH("",$S$3:$S$6255)),ROW($S$1:$S$6253),""),ROW(S5787))),"")</f>
        <v/>
      </c>
      <c r="U5789" t="s">
        <v>8762</v>
      </c>
      <c r="V5789">
        <v>594393</v>
      </c>
    </row>
    <row r="5790" spans="19:22">
      <c r="S5790" t="str">
        <f>IF(ISNUMBER(SEARCH(ZAKL_DATA!$B$18,FU!$U5790)),U5790,"")</f>
        <v/>
      </c>
      <c r="T5790" t="str">
        <f t="array" ref="T5790">IFERROR(INDEX($S$3:$S$6255,SMALL(IF(ISNUMBER(SEARCH("",$S$3:$S$6255)),ROW($S$1:$S$6253),""),ROW(S5788))),"")</f>
        <v/>
      </c>
      <c r="U5790" t="s">
        <v>8763</v>
      </c>
      <c r="V5790">
        <v>594407</v>
      </c>
    </row>
    <row r="5791" spans="19:22">
      <c r="S5791" t="str">
        <f>IF(ISNUMBER(SEARCH(ZAKL_DATA!$B$18,FU!$U5791)),U5791,"")</f>
        <v/>
      </c>
      <c r="T5791" t="str">
        <f t="array" ref="T5791">IFERROR(INDEX($S$3:$S$6255,SMALL(IF(ISNUMBER(SEARCH("",$S$3:$S$6255)),ROW($S$1:$S$6253),""),ROW(S5789))),"")</f>
        <v/>
      </c>
      <c r="U5791" t="s">
        <v>8764</v>
      </c>
      <c r="V5791">
        <v>594415</v>
      </c>
    </row>
    <row r="5792" spans="19:22">
      <c r="S5792" t="str">
        <f>IF(ISNUMBER(SEARCH(ZAKL_DATA!$B$18,FU!$U5792)),U5792,"")</f>
        <v/>
      </c>
      <c r="T5792" t="str">
        <f t="array" ref="T5792">IFERROR(INDEX($S$3:$S$6255,SMALL(IF(ISNUMBER(SEARCH("",$S$3:$S$6255)),ROW($S$1:$S$6253),""),ROW(S5790))),"")</f>
        <v/>
      </c>
      <c r="U5792" t="s">
        <v>8765</v>
      </c>
      <c r="V5792">
        <v>594423</v>
      </c>
    </row>
    <row r="5793" spans="19:22">
      <c r="S5793" t="str">
        <f>IF(ISNUMBER(SEARCH(ZAKL_DATA!$B$18,FU!$U5793)),U5793,"")</f>
        <v/>
      </c>
      <c r="T5793" t="str">
        <f t="array" ref="T5793">IFERROR(INDEX($S$3:$S$6255,SMALL(IF(ISNUMBER(SEARCH("",$S$3:$S$6255)),ROW($S$1:$S$6253),""),ROW(S5791))),"")</f>
        <v/>
      </c>
      <c r="U5793" t="s">
        <v>8765</v>
      </c>
      <c r="V5793">
        <v>594431</v>
      </c>
    </row>
    <row r="5794" spans="19:22">
      <c r="S5794" t="str">
        <f>IF(ISNUMBER(SEARCH(ZAKL_DATA!$B$18,FU!$U5794)),U5794,"")</f>
        <v/>
      </c>
      <c r="T5794" t="str">
        <f t="array" ref="T5794">IFERROR(INDEX($S$3:$S$6255,SMALL(IF(ISNUMBER(SEARCH("",$S$3:$S$6255)),ROW($S$1:$S$6253),""),ROW(S5792))),"")</f>
        <v/>
      </c>
      <c r="U5794" t="s">
        <v>8766</v>
      </c>
      <c r="V5794">
        <v>594440</v>
      </c>
    </row>
    <row r="5795" spans="19:22">
      <c r="S5795" t="str">
        <f>IF(ISNUMBER(SEARCH(ZAKL_DATA!$B$18,FU!$U5795)),U5795,"")</f>
        <v/>
      </c>
      <c r="T5795" t="str">
        <f t="array" ref="T5795">IFERROR(INDEX($S$3:$S$6255,SMALL(IF(ISNUMBER(SEARCH("",$S$3:$S$6255)),ROW($S$1:$S$6253),""),ROW(S5793))),"")</f>
        <v/>
      </c>
      <c r="U5795" t="s">
        <v>8766</v>
      </c>
      <c r="V5795">
        <v>594458</v>
      </c>
    </row>
    <row r="5796" spans="19:22">
      <c r="S5796" t="str">
        <f>IF(ISNUMBER(SEARCH(ZAKL_DATA!$B$18,FU!$U5796)),U5796,"")</f>
        <v/>
      </c>
      <c r="T5796" t="str">
        <f t="array" ref="T5796">IFERROR(INDEX($S$3:$S$6255,SMALL(IF(ISNUMBER(SEARCH("",$S$3:$S$6255)),ROW($S$1:$S$6253),""),ROW(S5794))),"")</f>
        <v/>
      </c>
      <c r="U5796" t="s">
        <v>8767</v>
      </c>
      <c r="V5796">
        <v>594466</v>
      </c>
    </row>
    <row r="5797" spans="19:22">
      <c r="S5797" t="str">
        <f>IF(ISNUMBER(SEARCH(ZAKL_DATA!$B$18,FU!$U5797)),U5797,"")</f>
        <v/>
      </c>
      <c r="T5797" t="str">
        <f t="array" ref="T5797">IFERROR(INDEX($S$3:$S$6255,SMALL(IF(ISNUMBER(SEARCH("",$S$3:$S$6255)),ROW($S$1:$S$6253),""),ROW(S5795))),"")</f>
        <v/>
      </c>
      <c r="U5797" t="s">
        <v>8768</v>
      </c>
      <c r="V5797">
        <v>594474</v>
      </c>
    </row>
    <row r="5798" spans="19:22">
      <c r="S5798" t="str">
        <f>IF(ISNUMBER(SEARCH(ZAKL_DATA!$B$18,FU!$U5798)),U5798,"")</f>
        <v/>
      </c>
      <c r="T5798" t="str">
        <f t="array" ref="T5798">IFERROR(INDEX($S$3:$S$6255,SMALL(IF(ISNUMBER(SEARCH("",$S$3:$S$6255)),ROW($S$1:$S$6253),""),ROW(S5796))),"")</f>
        <v/>
      </c>
      <c r="U5798" t="s">
        <v>8769</v>
      </c>
      <c r="V5798">
        <v>594482</v>
      </c>
    </row>
    <row r="5799" spans="19:22">
      <c r="S5799" t="str">
        <f>IF(ISNUMBER(SEARCH(ZAKL_DATA!$B$18,FU!$U5799)),U5799,"")</f>
        <v/>
      </c>
      <c r="T5799" t="str">
        <f t="array" ref="T5799">IFERROR(INDEX($S$3:$S$6255,SMALL(IF(ISNUMBER(SEARCH("",$S$3:$S$6255)),ROW($S$1:$S$6253),""),ROW(S5797))),"")</f>
        <v/>
      </c>
      <c r="U5799" t="s">
        <v>8770</v>
      </c>
      <c r="V5799">
        <v>594512</v>
      </c>
    </row>
    <row r="5800" spans="19:22">
      <c r="S5800" t="str">
        <f>IF(ISNUMBER(SEARCH(ZAKL_DATA!$B$18,FU!$U5800)),U5800,"")</f>
        <v/>
      </c>
      <c r="T5800" t="str">
        <f t="array" ref="T5800">IFERROR(INDEX($S$3:$S$6255,SMALL(IF(ISNUMBER(SEARCH("",$S$3:$S$6255)),ROW($S$1:$S$6253),""),ROW(S5798))),"")</f>
        <v/>
      </c>
      <c r="U5800" t="s">
        <v>8771</v>
      </c>
      <c r="V5800">
        <v>594521</v>
      </c>
    </row>
    <row r="5801" spans="19:22">
      <c r="S5801" t="str">
        <f>IF(ISNUMBER(SEARCH(ZAKL_DATA!$B$18,FU!$U5801)),U5801,"")</f>
        <v/>
      </c>
      <c r="T5801" t="str">
        <f t="array" ref="T5801">IFERROR(INDEX($S$3:$S$6255,SMALL(IF(ISNUMBER(SEARCH("",$S$3:$S$6255)),ROW($S$1:$S$6253),""),ROW(S5799))),"")</f>
        <v/>
      </c>
      <c r="U5801" t="s">
        <v>8772</v>
      </c>
      <c r="V5801">
        <v>594555</v>
      </c>
    </row>
    <row r="5802" spans="19:22">
      <c r="S5802" t="str">
        <f>IF(ISNUMBER(SEARCH(ZAKL_DATA!$B$18,FU!$U5802)),U5802,"")</f>
        <v/>
      </c>
      <c r="T5802" t="str">
        <f t="array" ref="T5802">IFERROR(INDEX($S$3:$S$6255,SMALL(IF(ISNUMBER(SEARCH("",$S$3:$S$6255)),ROW($S$1:$S$6253),""),ROW(S5800))),"")</f>
        <v/>
      </c>
      <c r="U5802" t="s">
        <v>8773</v>
      </c>
      <c r="V5802">
        <v>594563</v>
      </c>
    </row>
    <row r="5803" spans="19:22">
      <c r="S5803" t="str">
        <f>IF(ISNUMBER(SEARCH(ZAKL_DATA!$B$18,FU!$U5803)),U5803,"")</f>
        <v/>
      </c>
      <c r="T5803" t="str">
        <f t="array" ref="T5803">IFERROR(INDEX($S$3:$S$6255,SMALL(IF(ISNUMBER(SEARCH("",$S$3:$S$6255)),ROW($S$1:$S$6253),""),ROW(S5801))),"")</f>
        <v/>
      </c>
      <c r="U5803" t="s">
        <v>8774</v>
      </c>
      <c r="V5803">
        <v>594571</v>
      </c>
    </row>
    <row r="5804" spans="19:22">
      <c r="S5804" t="str">
        <f>IF(ISNUMBER(SEARCH(ZAKL_DATA!$B$18,FU!$U5804)),U5804,"")</f>
        <v/>
      </c>
      <c r="T5804" t="str">
        <f t="array" ref="T5804">IFERROR(INDEX($S$3:$S$6255,SMALL(IF(ISNUMBER(SEARCH("",$S$3:$S$6255)),ROW($S$1:$S$6253),""),ROW(S5802))),"")</f>
        <v/>
      </c>
      <c r="U5804" t="s">
        <v>8775</v>
      </c>
      <c r="V5804">
        <v>594580</v>
      </c>
    </row>
    <row r="5805" spans="19:22">
      <c r="S5805" t="str">
        <f>IF(ISNUMBER(SEARCH(ZAKL_DATA!$B$18,FU!$U5805)),U5805,"")</f>
        <v/>
      </c>
      <c r="T5805" t="str">
        <f t="array" ref="T5805">IFERROR(INDEX($S$3:$S$6255,SMALL(IF(ISNUMBER(SEARCH("",$S$3:$S$6255)),ROW($S$1:$S$6253),""),ROW(S5803))),"")</f>
        <v/>
      </c>
      <c r="U5805" t="s">
        <v>8776</v>
      </c>
      <c r="V5805">
        <v>594598</v>
      </c>
    </row>
    <row r="5806" spans="19:22">
      <c r="S5806" t="str">
        <f>IF(ISNUMBER(SEARCH(ZAKL_DATA!$B$18,FU!$U5806)),U5806,"")</f>
        <v/>
      </c>
      <c r="T5806" t="str">
        <f t="array" ref="T5806">IFERROR(INDEX($S$3:$S$6255,SMALL(IF(ISNUMBER(SEARCH("",$S$3:$S$6255)),ROW($S$1:$S$6253),""),ROW(S5804))),"")</f>
        <v/>
      </c>
      <c r="U5806" t="s">
        <v>8777</v>
      </c>
      <c r="V5806">
        <v>594601</v>
      </c>
    </row>
    <row r="5807" spans="19:22">
      <c r="S5807" t="str">
        <f>IF(ISNUMBER(SEARCH(ZAKL_DATA!$B$18,FU!$U5807)),U5807,"")</f>
        <v/>
      </c>
      <c r="T5807" t="str">
        <f t="array" ref="T5807">IFERROR(INDEX($S$3:$S$6255,SMALL(IF(ISNUMBER(SEARCH("",$S$3:$S$6255)),ROW($S$1:$S$6253),""),ROW(S5805))),"")</f>
        <v/>
      </c>
      <c r="U5807" t="s">
        <v>8777</v>
      </c>
      <c r="V5807">
        <v>594610</v>
      </c>
    </row>
    <row r="5808" spans="19:22">
      <c r="S5808" t="str">
        <f>IF(ISNUMBER(SEARCH(ZAKL_DATA!$B$18,FU!$U5808)),U5808,"")</f>
        <v/>
      </c>
      <c r="T5808" t="str">
        <f t="array" ref="T5808">IFERROR(INDEX($S$3:$S$6255,SMALL(IF(ISNUMBER(SEARCH("",$S$3:$S$6255)),ROW($S$1:$S$6253),""),ROW(S5806))),"")</f>
        <v/>
      </c>
      <c r="U5808" t="s">
        <v>8778</v>
      </c>
      <c r="V5808">
        <v>594628</v>
      </c>
    </row>
    <row r="5809" spans="19:22">
      <c r="S5809" t="str">
        <f>IF(ISNUMBER(SEARCH(ZAKL_DATA!$B$18,FU!$U5809)),U5809,"")</f>
        <v/>
      </c>
      <c r="T5809" t="str">
        <f t="array" ref="T5809">IFERROR(INDEX($S$3:$S$6255,SMALL(IF(ISNUMBER(SEARCH("",$S$3:$S$6255)),ROW($S$1:$S$6253),""),ROW(S5807))),"")</f>
        <v/>
      </c>
      <c r="U5809" t="s">
        <v>8779</v>
      </c>
      <c r="V5809">
        <v>594636</v>
      </c>
    </row>
    <row r="5810" spans="19:22">
      <c r="S5810" t="str">
        <f>IF(ISNUMBER(SEARCH(ZAKL_DATA!$B$18,FU!$U5810)),U5810,"")</f>
        <v/>
      </c>
      <c r="T5810" t="str">
        <f t="array" ref="T5810">IFERROR(INDEX($S$3:$S$6255,SMALL(IF(ISNUMBER(SEARCH("",$S$3:$S$6255)),ROW($S$1:$S$6253),""),ROW(S5808))),"")</f>
        <v/>
      </c>
      <c r="U5810" t="s">
        <v>8780</v>
      </c>
      <c r="V5810">
        <v>594644</v>
      </c>
    </row>
    <row r="5811" spans="19:22">
      <c r="S5811" t="str">
        <f>IF(ISNUMBER(SEARCH(ZAKL_DATA!$B$18,FU!$U5811)),U5811,"")</f>
        <v/>
      </c>
      <c r="T5811" t="str">
        <f t="array" ref="T5811">IFERROR(INDEX($S$3:$S$6255,SMALL(IF(ISNUMBER(SEARCH("",$S$3:$S$6255)),ROW($S$1:$S$6253),""),ROW(S5809))),"")</f>
        <v/>
      </c>
      <c r="U5811" t="s">
        <v>8781</v>
      </c>
      <c r="V5811">
        <v>594652</v>
      </c>
    </row>
    <row r="5812" spans="19:22">
      <c r="S5812" t="str">
        <f>IF(ISNUMBER(SEARCH(ZAKL_DATA!$B$18,FU!$U5812)),U5812,"")</f>
        <v/>
      </c>
      <c r="T5812" t="str">
        <f t="array" ref="T5812">IFERROR(INDEX($S$3:$S$6255,SMALL(IF(ISNUMBER(SEARCH("",$S$3:$S$6255)),ROW($S$1:$S$6253),""),ROW(S5810))),"")</f>
        <v/>
      </c>
      <c r="U5812" t="s">
        <v>8782</v>
      </c>
      <c r="V5812">
        <v>594679</v>
      </c>
    </row>
    <row r="5813" spans="19:22">
      <c r="S5813" t="str">
        <f>IF(ISNUMBER(SEARCH(ZAKL_DATA!$B$18,FU!$U5813)),U5813,"")</f>
        <v/>
      </c>
      <c r="T5813" t="str">
        <f t="array" ref="T5813">IFERROR(INDEX($S$3:$S$6255,SMALL(IF(ISNUMBER(SEARCH("",$S$3:$S$6255)),ROW($S$1:$S$6253),""),ROW(S5811))),"")</f>
        <v/>
      </c>
      <c r="U5813" t="s">
        <v>8782</v>
      </c>
      <c r="V5813">
        <v>594687</v>
      </c>
    </row>
    <row r="5814" spans="19:22">
      <c r="S5814" t="str">
        <f>IF(ISNUMBER(SEARCH(ZAKL_DATA!$B$18,FU!$U5814)),U5814,"")</f>
        <v/>
      </c>
      <c r="T5814" t="str">
        <f t="array" ref="T5814">IFERROR(INDEX($S$3:$S$6255,SMALL(IF(ISNUMBER(SEARCH("",$S$3:$S$6255)),ROW($S$1:$S$6253),""),ROW(S5812))),"")</f>
        <v/>
      </c>
      <c r="U5814" t="s">
        <v>8782</v>
      </c>
      <c r="V5814">
        <v>594695</v>
      </c>
    </row>
    <row r="5815" spans="19:22">
      <c r="S5815" t="str">
        <f>IF(ISNUMBER(SEARCH(ZAKL_DATA!$B$18,FU!$U5815)),U5815,"")</f>
        <v/>
      </c>
      <c r="T5815" t="str">
        <f t="array" ref="T5815">IFERROR(INDEX($S$3:$S$6255,SMALL(IF(ISNUMBER(SEARCH("",$S$3:$S$6255)),ROW($S$1:$S$6253),""),ROW(S5813))),"")</f>
        <v/>
      </c>
      <c r="U5815" t="s">
        <v>8783</v>
      </c>
      <c r="V5815">
        <v>594709</v>
      </c>
    </row>
    <row r="5816" spans="19:22">
      <c r="S5816" t="str">
        <f>IF(ISNUMBER(SEARCH(ZAKL_DATA!$B$18,FU!$U5816)),U5816,"")</f>
        <v/>
      </c>
      <c r="T5816" t="str">
        <f t="array" ref="T5816">IFERROR(INDEX($S$3:$S$6255,SMALL(IF(ISNUMBER(SEARCH("",$S$3:$S$6255)),ROW($S$1:$S$6253),""),ROW(S5814))),"")</f>
        <v/>
      </c>
      <c r="U5816" t="s">
        <v>8784</v>
      </c>
      <c r="V5816">
        <v>594725</v>
      </c>
    </row>
    <row r="5817" spans="19:22">
      <c r="S5817" t="str">
        <f>IF(ISNUMBER(SEARCH(ZAKL_DATA!$B$18,FU!$U5817)),U5817,"")</f>
        <v/>
      </c>
      <c r="T5817" t="str">
        <f t="array" ref="T5817">IFERROR(INDEX($S$3:$S$6255,SMALL(IF(ISNUMBER(SEARCH("",$S$3:$S$6255)),ROW($S$1:$S$6253),""),ROW(S5815))),"")</f>
        <v/>
      </c>
      <c r="U5817" t="s">
        <v>8785</v>
      </c>
      <c r="V5817">
        <v>594733</v>
      </c>
    </row>
    <row r="5818" spans="19:22">
      <c r="S5818" t="str">
        <f>IF(ISNUMBER(SEARCH(ZAKL_DATA!$B$18,FU!$U5818)),U5818,"")</f>
        <v/>
      </c>
      <c r="T5818" t="str">
        <f t="array" ref="T5818">IFERROR(INDEX($S$3:$S$6255,SMALL(IF(ISNUMBER(SEARCH("",$S$3:$S$6255)),ROW($S$1:$S$6253),""),ROW(S5816))),"")</f>
        <v/>
      </c>
      <c r="U5818" t="s">
        <v>8786</v>
      </c>
      <c r="V5818">
        <v>594741</v>
      </c>
    </row>
    <row r="5819" spans="19:22">
      <c r="S5819" t="str">
        <f>IF(ISNUMBER(SEARCH(ZAKL_DATA!$B$18,FU!$U5819)),U5819,"")</f>
        <v/>
      </c>
      <c r="T5819" t="str">
        <f t="array" ref="T5819">IFERROR(INDEX($S$3:$S$6255,SMALL(IF(ISNUMBER(SEARCH("",$S$3:$S$6255)),ROW($S$1:$S$6253),""),ROW(S5817))),"")</f>
        <v/>
      </c>
      <c r="U5819" t="s">
        <v>8786</v>
      </c>
      <c r="V5819">
        <v>594750</v>
      </c>
    </row>
    <row r="5820" spans="19:22">
      <c r="S5820" t="str">
        <f>IF(ISNUMBER(SEARCH(ZAKL_DATA!$B$18,FU!$U5820)),U5820,"")</f>
        <v/>
      </c>
      <c r="T5820" t="str">
        <f t="array" ref="T5820">IFERROR(INDEX($S$3:$S$6255,SMALL(IF(ISNUMBER(SEARCH("",$S$3:$S$6255)),ROW($S$1:$S$6253),""),ROW(S5818))),"")</f>
        <v/>
      </c>
      <c r="U5820" t="s">
        <v>8787</v>
      </c>
      <c r="V5820">
        <v>594768</v>
      </c>
    </row>
    <row r="5821" spans="19:22">
      <c r="S5821" t="str">
        <f>IF(ISNUMBER(SEARCH(ZAKL_DATA!$B$18,FU!$U5821)),U5821,"")</f>
        <v/>
      </c>
      <c r="T5821" t="str">
        <f t="array" ref="T5821">IFERROR(INDEX($S$3:$S$6255,SMALL(IF(ISNUMBER(SEARCH("",$S$3:$S$6255)),ROW($S$1:$S$6253),""),ROW(S5819))),"")</f>
        <v/>
      </c>
      <c r="U5821" t="s">
        <v>8788</v>
      </c>
      <c r="V5821">
        <v>594776</v>
      </c>
    </row>
    <row r="5822" spans="19:22">
      <c r="S5822" t="str">
        <f>IF(ISNUMBER(SEARCH(ZAKL_DATA!$B$18,FU!$U5822)),U5822,"")</f>
        <v/>
      </c>
      <c r="T5822" t="str">
        <f t="array" ref="T5822">IFERROR(INDEX($S$3:$S$6255,SMALL(IF(ISNUMBER(SEARCH("",$S$3:$S$6255)),ROW($S$1:$S$6253),""),ROW(S5820))),"")</f>
        <v/>
      </c>
      <c r="U5822" t="s">
        <v>8789</v>
      </c>
      <c r="V5822">
        <v>594784</v>
      </c>
    </row>
    <row r="5823" spans="19:22">
      <c r="S5823" t="str">
        <f>IF(ISNUMBER(SEARCH(ZAKL_DATA!$B$18,FU!$U5823)),U5823,"")</f>
        <v/>
      </c>
      <c r="T5823" t="str">
        <f t="array" ref="T5823">IFERROR(INDEX($S$3:$S$6255,SMALL(IF(ISNUMBER(SEARCH("",$S$3:$S$6255)),ROW($S$1:$S$6253),""),ROW(S5821))),"")</f>
        <v/>
      </c>
      <c r="U5823" t="s">
        <v>8790</v>
      </c>
      <c r="V5823">
        <v>594792</v>
      </c>
    </row>
    <row r="5824" spans="19:22">
      <c r="S5824" t="str">
        <f>IF(ISNUMBER(SEARCH(ZAKL_DATA!$B$18,FU!$U5824)),U5824,"")</f>
        <v/>
      </c>
      <c r="T5824" t="str">
        <f t="array" ref="T5824">IFERROR(INDEX($S$3:$S$6255,SMALL(IF(ISNUMBER(SEARCH("",$S$3:$S$6255)),ROW($S$1:$S$6253),""),ROW(S5822))),"")</f>
        <v/>
      </c>
      <c r="U5824" t="s">
        <v>8791</v>
      </c>
      <c r="V5824">
        <v>594806</v>
      </c>
    </row>
    <row r="5825" spans="19:22">
      <c r="S5825" t="str">
        <f>IF(ISNUMBER(SEARCH(ZAKL_DATA!$B$18,FU!$U5825)),U5825,"")</f>
        <v/>
      </c>
      <c r="T5825" t="str">
        <f t="array" ref="T5825">IFERROR(INDEX($S$3:$S$6255,SMALL(IF(ISNUMBER(SEARCH("",$S$3:$S$6255)),ROW($S$1:$S$6253),""),ROW(S5823))),"")</f>
        <v/>
      </c>
      <c r="U5825" t="s">
        <v>8792</v>
      </c>
      <c r="V5825">
        <v>594814</v>
      </c>
    </row>
    <row r="5826" spans="19:22">
      <c r="S5826" t="str">
        <f>IF(ISNUMBER(SEARCH(ZAKL_DATA!$B$18,FU!$U5826)),U5826,"")</f>
        <v/>
      </c>
      <c r="T5826" t="str">
        <f t="array" ref="T5826">IFERROR(INDEX($S$3:$S$6255,SMALL(IF(ISNUMBER(SEARCH("",$S$3:$S$6255)),ROW($S$1:$S$6253),""),ROW(S5824))),"")</f>
        <v/>
      </c>
      <c r="U5826" t="s">
        <v>8793</v>
      </c>
      <c r="V5826">
        <v>594822</v>
      </c>
    </row>
    <row r="5827" spans="19:22">
      <c r="S5827" t="str">
        <f>IF(ISNUMBER(SEARCH(ZAKL_DATA!$B$18,FU!$U5827)),U5827,"")</f>
        <v/>
      </c>
      <c r="T5827" t="str">
        <f t="array" ref="T5827">IFERROR(INDEX($S$3:$S$6255,SMALL(IF(ISNUMBER(SEARCH("",$S$3:$S$6255)),ROW($S$1:$S$6253),""),ROW(S5825))),"")</f>
        <v/>
      </c>
      <c r="U5827" t="s">
        <v>8794</v>
      </c>
      <c r="V5827">
        <v>594831</v>
      </c>
    </row>
    <row r="5828" spans="19:22">
      <c r="S5828" t="str">
        <f>IF(ISNUMBER(SEARCH(ZAKL_DATA!$B$18,FU!$U5828)),U5828,"")</f>
        <v/>
      </c>
      <c r="T5828" t="str">
        <f t="array" ref="T5828">IFERROR(INDEX($S$3:$S$6255,SMALL(IF(ISNUMBER(SEARCH("",$S$3:$S$6255)),ROW($S$1:$S$6253),""),ROW(S5826))),"")</f>
        <v/>
      </c>
      <c r="U5828" t="s">
        <v>8795</v>
      </c>
      <c r="V5828">
        <v>594849</v>
      </c>
    </row>
    <row r="5829" spans="19:22">
      <c r="S5829" t="str">
        <f>IF(ISNUMBER(SEARCH(ZAKL_DATA!$B$18,FU!$U5829)),U5829,"")</f>
        <v/>
      </c>
      <c r="T5829" t="str">
        <f t="array" ref="T5829">IFERROR(INDEX($S$3:$S$6255,SMALL(IF(ISNUMBER(SEARCH("",$S$3:$S$6255)),ROW($S$1:$S$6253),""),ROW(S5827))),"")</f>
        <v/>
      </c>
      <c r="U5829" t="s">
        <v>8796</v>
      </c>
      <c r="V5829">
        <v>594865</v>
      </c>
    </row>
    <row r="5830" spans="19:22">
      <c r="S5830" t="str">
        <f>IF(ISNUMBER(SEARCH(ZAKL_DATA!$B$18,FU!$U5830)),U5830,"")</f>
        <v/>
      </c>
      <c r="T5830" t="str">
        <f t="array" ref="T5830">IFERROR(INDEX($S$3:$S$6255,SMALL(IF(ISNUMBER(SEARCH("",$S$3:$S$6255)),ROW($S$1:$S$6253),""),ROW(S5828))),"")</f>
        <v/>
      </c>
      <c r="U5830" t="s">
        <v>8796</v>
      </c>
      <c r="V5830">
        <v>594873</v>
      </c>
    </row>
    <row r="5831" spans="19:22">
      <c r="S5831" t="str">
        <f>IF(ISNUMBER(SEARCH(ZAKL_DATA!$B$18,FU!$U5831)),U5831,"")</f>
        <v/>
      </c>
      <c r="T5831" t="str">
        <f t="array" ref="T5831">IFERROR(INDEX($S$3:$S$6255,SMALL(IF(ISNUMBER(SEARCH("",$S$3:$S$6255)),ROW($S$1:$S$6253),""),ROW(S5829))),"")</f>
        <v/>
      </c>
      <c r="U5831" t="s">
        <v>8797</v>
      </c>
      <c r="V5831">
        <v>594881</v>
      </c>
    </row>
    <row r="5832" spans="19:22">
      <c r="S5832" t="str">
        <f>IF(ISNUMBER(SEARCH(ZAKL_DATA!$B$18,FU!$U5832)),U5832,"")</f>
        <v/>
      </c>
      <c r="T5832" t="str">
        <f t="array" ref="T5832">IFERROR(INDEX($S$3:$S$6255,SMALL(IF(ISNUMBER(SEARCH("",$S$3:$S$6255)),ROW($S$1:$S$6253),""),ROW(S5830))),"")</f>
        <v/>
      </c>
      <c r="U5832" t="s">
        <v>8798</v>
      </c>
      <c r="V5832">
        <v>594890</v>
      </c>
    </row>
    <row r="5833" spans="19:22">
      <c r="S5833" t="str">
        <f>IF(ISNUMBER(SEARCH(ZAKL_DATA!$B$18,FU!$U5833)),U5833,"")</f>
        <v/>
      </c>
      <c r="T5833" t="str">
        <f t="array" ref="T5833">IFERROR(INDEX($S$3:$S$6255,SMALL(IF(ISNUMBER(SEARCH("",$S$3:$S$6255)),ROW($S$1:$S$6253),""),ROW(S5831))),"")</f>
        <v/>
      </c>
      <c r="U5833" t="s">
        <v>8799</v>
      </c>
      <c r="V5833">
        <v>594903</v>
      </c>
    </row>
    <row r="5834" spans="19:22">
      <c r="S5834" t="str">
        <f>IF(ISNUMBER(SEARCH(ZAKL_DATA!$B$18,FU!$U5834)),U5834,"")</f>
        <v/>
      </c>
      <c r="T5834" t="str">
        <f t="array" ref="T5834">IFERROR(INDEX($S$3:$S$6255,SMALL(IF(ISNUMBER(SEARCH("",$S$3:$S$6255)),ROW($S$1:$S$6253),""),ROW(S5832))),"")</f>
        <v/>
      </c>
      <c r="U5834" t="s">
        <v>8800</v>
      </c>
      <c r="V5834">
        <v>594911</v>
      </c>
    </row>
    <row r="5835" spans="19:22">
      <c r="S5835" t="str">
        <f>IF(ISNUMBER(SEARCH(ZAKL_DATA!$B$18,FU!$U5835)),U5835,"")</f>
        <v/>
      </c>
      <c r="T5835" t="str">
        <f t="array" ref="T5835">IFERROR(INDEX($S$3:$S$6255,SMALL(IF(ISNUMBER(SEARCH("",$S$3:$S$6255)),ROW($S$1:$S$6253),""),ROW(S5833))),"")</f>
        <v/>
      </c>
      <c r="U5835" t="s">
        <v>8801</v>
      </c>
      <c r="V5835">
        <v>594920</v>
      </c>
    </row>
    <row r="5836" spans="19:22">
      <c r="S5836" t="str">
        <f>IF(ISNUMBER(SEARCH(ZAKL_DATA!$B$18,FU!$U5836)),U5836,"")</f>
        <v/>
      </c>
      <c r="T5836" t="str">
        <f t="array" ref="T5836">IFERROR(INDEX($S$3:$S$6255,SMALL(IF(ISNUMBER(SEARCH("",$S$3:$S$6255)),ROW($S$1:$S$6253),""),ROW(S5834))),"")</f>
        <v/>
      </c>
      <c r="U5836" t="s">
        <v>8802</v>
      </c>
      <c r="V5836">
        <v>594938</v>
      </c>
    </row>
    <row r="5837" spans="19:22">
      <c r="S5837" t="str">
        <f>IF(ISNUMBER(SEARCH(ZAKL_DATA!$B$18,FU!$U5837)),U5837,"")</f>
        <v/>
      </c>
      <c r="T5837" t="str">
        <f t="array" ref="T5837">IFERROR(INDEX($S$3:$S$6255,SMALL(IF(ISNUMBER(SEARCH("",$S$3:$S$6255)),ROW($S$1:$S$6253),""),ROW(S5835))),"")</f>
        <v/>
      </c>
      <c r="U5837" t="s">
        <v>8803</v>
      </c>
      <c r="V5837">
        <v>594946</v>
      </c>
    </row>
    <row r="5838" spans="19:22">
      <c r="S5838" t="str">
        <f>IF(ISNUMBER(SEARCH(ZAKL_DATA!$B$18,FU!$U5838)),U5838,"")</f>
        <v/>
      </c>
      <c r="T5838" t="str">
        <f t="array" ref="T5838">IFERROR(INDEX($S$3:$S$6255,SMALL(IF(ISNUMBER(SEARCH("",$S$3:$S$6255)),ROW($S$1:$S$6253),""),ROW(S5836))),"")</f>
        <v/>
      </c>
      <c r="U5838" t="s">
        <v>8803</v>
      </c>
      <c r="V5838">
        <v>594954</v>
      </c>
    </row>
    <row r="5839" spans="19:22">
      <c r="S5839" t="str">
        <f>IF(ISNUMBER(SEARCH(ZAKL_DATA!$B$18,FU!$U5839)),U5839,"")</f>
        <v/>
      </c>
      <c r="T5839" t="str">
        <f t="array" ref="T5839">IFERROR(INDEX($S$3:$S$6255,SMALL(IF(ISNUMBER(SEARCH("",$S$3:$S$6255)),ROW($S$1:$S$6253),""),ROW(S5837))),"")</f>
        <v/>
      </c>
      <c r="U5839" t="s">
        <v>8803</v>
      </c>
      <c r="V5839">
        <v>594962</v>
      </c>
    </row>
    <row r="5840" spans="19:22">
      <c r="S5840" t="str">
        <f>IF(ISNUMBER(SEARCH(ZAKL_DATA!$B$18,FU!$U5840)),U5840,"")</f>
        <v/>
      </c>
      <c r="T5840" t="str">
        <f t="array" ref="T5840">IFERROR(INDEX($S$3:$S$6255,SMALL(IF(ISNUMBER(SEARCH("",$S$3:$S$6255)),ROW($S$1:$S$6253),""),ROW(S5838))),"")</f>
        <v/>
      </c>
      <c r="U5840" t="s">
        <v>8803</v>
      </c>
      <c r="V5840">
        <v>594971</v>
      </c>
    </row>
    <row r="5841" spans="19:22">
      <c r="S5841" t="str">
        <f>IF(ISNUMBER(SEARCH(ZAKL_DATA!$B$18,FU!$U5841)),U5841,"")</f>
        <v/>
      </c>
      <c r="T5841" t="str">
        <f t="array" ref="T5841">IFERROR(INDEX($S$3:$S$6255,SMALL(IF(ISNUMBER(SEARCH("",$S$3:$S$6255)),ROW($S$1:$S$6253),""),ROW(S5839))),"")</f>
        <v/>
      </c>
      <c r="U5841" t="s">
        <v>8803</v>
      </c>
      <c r="V5841">
        <v>594989</v>
      </c>
    </row>
    <row r="5842" spans="19:22">
      <c r="S5842" t="str">
        <f>IF(ISNUMBER(SEARCH(ZAKL_DATA!$B$18,FU!$U5842)),U5842,"")</f>
        <v/>
      </c>
      <c r="T5842" t="str">
        <f t="array" ref="T5842">IFERROR(INDEX($S$3:$S$6255,SMALL(IF(ISNUMBER(SEARCH("",$S$3:$S$6255)),ROW($S$1:$S$6253),""),ROW(S5840))),"")</f>
        <v/>
      </c>
      <c r="U5842" t="s">
        <v>8803</v>
      </c>
      <c r="V5842">
        <v>594997</v>
      </c>
    </row>
    <row r="5843" spans="19:22">
      <c r="S5843" t="str">
        <f>IF(ISNUMBER(SEARCH(ZAKL_DATA!$B$18,FU!$U5843)),U5843,"")</f>
        <v/>
      </c>
      <c r="T5843" t="str">
        <f t="array" ref="T5843">IFERROR(INDEX($S$3:$S$6255,SMALL(IF(ISNUMBER(SEARCH("",$S$3:$S$6255)),ROW($S$1:$S$6253),""),ROW(S5841))),"")</f>
        <v/>
      </c>
      <c r="U5843" t="s">
        <v>8803</v>
      </c>
      <c r="V5843">
        <v>595004</v>
      </c>
    </row>
    <row r="5844" spans="19:22">
      <c r="S5844" t="str">
        <f>IF(ISNUMBER(SEARCH(ZAKL_DATA!$B$18,FU!$U5844)),U5844,"")</f>
        <v/>
      </c>
      <c r="T5844" t="str">
        <f t="array" ref="T5844">IFERROR(INDEX($S$3:$S$6255,SMALL(IF(ISNUMBER(SEARCH("",$S$3:$S$6255)),ROW($S$1:$S$6253),""),ROW(S5842))),"")</f>
        <v/>
      </c>
      <c r="U5844" t="s">
        <v>8804</v>
      </c>
      <c r="V5844">
        <v>595012</v>
      </c>
    </row>
    <row r="5845" spans="19:22">
      <c r="S5845" t="str">
        <f>IF(ISNUMBER(SEARCH(ZAKL_DATA!$B$18,FU!$U5845)),U5845,"")</f>
        <v/>
      </c>
      <c r="T5845" t="str">
        <f t="array" ref="T5845">IFERROR(INDEX($S$3:$S$6255,SMALL(IF(ISNUMBER(SEARCH("",$S$3:$S$6255)),ROW($S$1:$S$6253),""),ROW(S5843))),"")</f>
        <v/>
      </c>
      <c r="U5845" t="s">
        <v>8804</v>
      </c>
      <c r="V5845">
        <v>595021</v>
      </c>
    </row>
    <row r="5846" spans="19:22">
      <c r="S5846" t="str">
        <f>IF(ISNUMBER(SEARCH(ZAKL_DATA!$B$18,FU!$U5846)),U5846,"")</f>
        <v/>
      </c>
      <c r="T5846" t="str">
        <f t="array" ref="T5846">IFERROR(INDEX($S$3:$S$6255,SMALL(IF(ISNUMBER(SEARCH("",$S$3:$S$6255)),ROW($S$1:$S$6253),""),ROW(S5844))),"")</f>
        <v/>
      </c>
      <c r="U5846" t="s">
        <v>8805</v>
      </c>
      <c r="V5846">
        <v>595039</v>
      </c>
    </row>
    <row r="5847" spans="19:22">
      <c r="S5847" t="str">
        <f>IF(ISNUMBER(SEARCH(ZAKL_DATA!$B$18,FU!$U5847)),U5847,"")</f>
        <v/>
      </c>
      <c r="T5847" t="str">
        <f t="array" ref="T5847">IFERROR(INDEX($S$3:$S$6255,SMALL(IF(ISNUMBER(SEARCH("",$S$3:$S$6255)),ROW($S$1:$S$6253),""),ROW(S5845))),"")</f>
        <v/>
      </c>
      <c r="U5847" t="s">
        <v>8806</v>
      </c>
      <c r="V5847">
        <v>595047</v>
      </c>
    </row>
    <row r="5848" spans="19:22">
      <c r="S5848" t="str">
        <f>IF(ISNUMBER(SEARCH(ZAKL_DATA!$B$18,FU!$U5848)),U5848,"")</f>
        <v/>
      </c>
      <c r="T5848" t="str">
        <f t="array" ref="T5848">IFERROR(INDEX($S$3:$S$6255,SMALL(IF(ISNUMBER(SEARCH("",$S$3:$S$6255)),ROW($S$1:$S$6253),""),ROW(S5846))),"")</f>
        <v/>
      </c>
      <c r="U5848" t="s">
        <v>8807</v>
      </c>
      <c r="V5848">
        <v>595055</v>
      </c>
    </row>
    <row r="5849" spans="19:22">
      <c r="S5849" t="str">
        <f>IF(ISNUMBER(SEARCH(ZAKL_DATA!$B$18,FU!$U5849)),U5849,"")</f>
        <v/>
      </c>
      <c r="T5849" t="str">
        <f t="array" ref="T5849">IFERROR(INDEX($S$3:$S$6255,SMALL(IF(ISNUMBER(SEARCH("",$S$3:$S$6255)),ROW($S$1:$S$6253),""),ROW(S5847))),"")</f>
        <v/>
      </c>
      <c r="U5849" t="s">
        <v>8808</v>
      </c>
      <c r="V5849">
        <v>595063</v>
      </c>
    </row>
    <row r="5850" spans="19:22">
      <c r="S5850" t="str">
        <f>IF(ISNUMBER(SEARCH(ZAKL_DATA!$B$18,FU!$U5850)),U5850,"")</f>
        <v/>
      </c>
      <c r="T5850" t="str">
        <f t="array" ref="T5850">IFERROR(INDEX($S$3:$S$6255,SMALL(IF(ISNUMBER(SEARCH("",$S$3:$S$6255)),ROW($S$1:$S$6253),""),ROW(S5848))),"")</f>
        <v/>
      </c>
      <c r="U5850" t="s">
        <v>8809</v>
      </c>
      <c r="V5850">
        <v>595071</v>
      </c>
    </row>
    <row r="5851" spans="19:22">
      <c r="S5851" t="str">
        <f>IF(ISNUMBER(SEARCH(ZAKL_DATA!$B$18,FU!$U5851)),U5851,"")</f>
        <v/>
      </c>
      <c r="T5851" t="str">
        <f t="array" ref="T5851">IFERROR(INDEX($S$3:$S$6255,SMALL(IF(ISNUMBER(SEARCH("",$S$3:$S$6255)),ROW($S$1:$S$6253),""),ROW(S5849))),"")</f>
        <v/>
      </c>
      <c r="U5851" t="s">
        <v>8810</v>
      </c>
      <c r="V5851">
        <v>595080</v>
      </c>
    </row>
    <row r="5852" spans="19:22">
      <c r="S5852" t="str">
        <f>IF(ISNUMBER(SEARCH(ZAKL_DATA!$B$18,FU!$U5852)),U5852,"")</f>
        <v/>
      </c>
      <c r="T5852" t="str">
        <f t="array" ref="T5852">IFERROR(INDEX($S$3:$S$6255,SMALL(IF(ISNUMBER(SEARCH("",$S$3:$S$6255)),ROW($S$1:$S$6253),""),ROW(S5850))),"")</f>
        <v/>
      </c>
      <c r="U5852" t="s">
        <v>8811</v>
      </c>
      <c r="V5852">
        <v>595098</v>
      </c>
    </row>
    <row r="5853" spans="19:22">
      <c r="S5853" t="str">
        <f>IF(ISNUMBER(SEARCH(ZAKL_DATA!$B$18,FU!$U5853)),U5853,"")</f>
        <v/>
      </c>
      <c r="T5853" t="str">
        <f t="array" ref="T5853">IFERROR(INDEX($S$3:$S$6255,SMALL(IF(ISNUMBER(SEARCH("",$S$3:$S$6255)),ROW($S$1:$S$6253),""),ROW(S5851))),"")</f>
        <v/>
      </c>
      <c r="U5853" t="s">
        <v>8812</v>
      </c>
      <c r="V5853">
        <v>595101</v>
      </c>
    </row>
    <row r="5854" spans="19:22">
      <c r="S5854" t="str">
        <f>IF(ISNUMBER(SEARCH(ZAKL_DATA!$B$18,FU!$U5854)),U5854,"")</f>
        <v/>
      </c>
      <c r="T5854" t="str">
        <f t="array" ref="T5854">IFERROR(INDEX($S$3:$S$6255,SMALL(IF(ISNUMBER(SEARCH("",$S$3:$S$6255)),ROW($S$1:$S$6253),""),ROW(S5852))),"")</f>
        <v/>
      </c>
      <c r="U5854" t="s">
        <v>8813</v>
      </c>
      <c r="V5854">
        <v>595110</v>
      </c>
    </row>
    <row r="5855" spans="19:22">
      <c r="S5855" t="str">
        <f>IF(ISNUMBER(SEARCH(ZAKL_DATA!$B$18,FU!$U5855)),U5855,"")</f>
        <v/>
      </c>
      <c r="T5855" t="str">
        <f t="array" ref="T5855">IFERROR(INDEX($S$3:$S$6255,SMALL(IF(ISNUMBER(SEARCH("",$S$3:$S$6255)),ROW($S$1:$S$6253),""),ROW(S5853))),"")</f>
        <v/>
      </c>
      <c r="U5855" t="s">
        <v>8814</v>
      </c>
      <c r="V5855">
        <v>595128</v>
      </c>
    </row>
    <row r="5856" spans="19:22">
      <c r="S5856" t="str">
        <f>IF(ISNUMBER(SEARCH(ZAKL_DATA!$B$18,FU!$U5856)),U5856,"")</f>
        <v/>
      </c>
      <c r="T5856" t="str">
        <f t="array" ref="T5856">IFERROR(INDEX($S$3:$S$6255,SMALL(IF(ISNUMBER(SEARCH("",$S$3:$S$6255)),ROW($S$1:$S$6253),""),ROW(S5854))),"")</f>
        <v/>
      </c>
      <c r="U5856" t="s">
        <v>8815</v>
      </c>
      <c r="V5856">
        <v>595136</v>
      </c>
    </row>
    <row r="5857" spans="19:22">
      <c r="S5857" t="str">
        <f>IF(ISNUMBER(SEARCH(ZAKL_DATA!$B$18,FU!$U5857)),U5857,"")</f>
        <v/>
      </c>
      <c r="T5857" t="str">
        <f t="array" ref="T5857">IFERROR(INDEX($S$3:$S$6255,SMALL(IF(ISNUMBER(SEARCH("",$S$3:$S$6255)),ROW($S$1:$S$6253),""),ROW(S5855))),"")</f>
        <v/>
      </c>
      <c r="U5857" t="s">
        <v>8816</v>
      </c>
      <c r="V5857">
        <v>595144</v>
      </c>
    </row>
    <row r="5858" spans="19:22">
      <c r="S5858" t="str">
        <f>IF(ISNUMBER(SEARCH(ZAKL_DATA!$B$18,FU!$U5858)),U5858,"")</f>
        <v/>
      </c>
      <c r="T5858" t="str">
        <f t="array" ref="T5858">IFERROR(INDEX($S$3:$S$6255,SMALL(IF(ISNUMBER(SEARCH("",$S$3:$S$6255)),ROW($S$1:$S$6253),""),ROW(S5856))),"")</f>
        <v/>
      </c>
      <c r="U5858" t="s">
        <v>8817</v>
      </c>
      <c r="V5858">
        <v>595152</v>
      </c>
    </row>
    <row r="5859" spans="19:22">
      <c r="S5859" t="str">
        <f>IF(ISNUMBER(SEARCH(ZAKL_DATA!$B$18,FU!$U5859)),U5859,"")</f>
        <v/>
      </c>
      <c r="T5859" t="str">
        <f t="array" ref="T5859">IFERROR(INDEX($S$3:$S$6255,SMALL(IF(ISNUMBER(SEARCH("",$S$3:$S$6255)),ROW($S$1:$S$6253),""),ROW(S5857))),"")</f>
        <v/>
      </c>
      <c r="U5859" t="s">
        <v>8818</v>
      </c>
      <c r="V5859">
        <v>595161</v>
      </c>
    </row>
    <row r="5860" spans="19:22">
      <c r="S5860" t="str">
        <f>IF(ISNUMBER(SEARCH(ZAKL_DATA!$B$18,FU!$U5860)),U5860,"")</f>
        <v/>
      </c>
      <c r="T5860" t="str">
        <f t="array" ref="T5860">IFERROR(INDEX($S$3:$S$6255,SMALL(IF(ISNUMBER(SEARCH("",$S$3:$S$6255)),ROW($S$1:$S$6253),""),ROW(S5858))),"")</f>
        <v/>
      </c>
      <c r="U5860" t="s">
        <v>8819</v>
      </c>
      <c r="V5860">
        <v>595179</v>
      </c>
    </row>
    <row r="5861" spans="19:22">
      <c r="S5861" t="str">
        <f>IF(ISNUMBER(SEARCH(ZAKL_DATA!$B$18,FU!$U5861)),U5861,"")</f>
        <v/>
      </c>
      <c r="T5861" t="str">
        <f t="array" ref="T5861">IFERROR(INDEX($S$3:$S$6255,SMALL(IF(ISNUMBER(SEARCH("",$S$3:$S$6255)),ROW($S$1:$S$6253),""),ROW(S5859))),"")</f>
        <v/>
      </c>
      <c r="U5861" t="s">
        <v>8820</v>
      </c>
      <c r="V5861">
        <v>595187</v>
      </c>
    </row>
    <row r="5862" spans="19:22">
      <c r="S5862" t="str">
        <f>IF(ISNUMBER(SEARCH(ZAKL_DATA!$B$18,FU!$U5862)),U5862,"")</f>
        <v/>
      </c>
      <c r="T5862" t="str">
        <f t="array" ref="T5862">IFERROR(INDEX($S$3:$S$6255,SMALL(IF(ISNUMBER(SEARCH("",$S$3:$S$6255)),ROW($S$1:$S$6253),""),ROW(S5860))),"")</f>
        <v/>
      </c>
      <c r="U5862" t="s">
        <v>8821</v>
      </c>
      <c r="V5862">
        <v>595195</v>
      </c>
    </row>
    <row r="5863" spans="19:22">
      <c r="S5863" t="str">
        <f>IF(ISNUMBER(SEARCH(ZAKL_DATA!$B$18,FU!$U5863)),U5863,"")</f>
        <v/>
      </c>
      <c r="T5863" t="str">
        <f t="array" ref="T5863">IFERROR(INDEX($S$3:$S$6255,SMALL(IF(ISNUMBER(SEARCH("",$S$3:$S$6255)),ROW($S$1:$S$6253),""),ROW(S5861))),"")</f>
        <v/>
      </c>
      <c r="U5863" t="s">
        <v>8822</v>
      </c>
      <c r="V5863">
        <v>595209</v>
      </c>
    </row>
    <row r="5864" spans="19:22">
      <c r="S5864" t="str">
        <f>IF(ISNUMBER(SEARCH(ZAKL_DATA!$B$18,FU!$U5864)),U5864,"")</f>
        <v/>
      </c>
      <c r="T5864" t="str">
        <f t="array" ref="T5864">IFERROR(INDEX($S$3:$S$6255,SMALL(IF(ISNUMBER(SEARCH("",$S$3:$S$6255)),ROW($S$1:$S$6253),""),ROW(S5862))),"")</f>
        <v/>
      </c>
      <c r="U5864" t="s">
        <v>8823</v>
      </c>
      <c r="V5864">
        <v>595217</v>
      </c>
    </row>
    <row r="5865" spans="19:22">
      <c r="S5865" t="str">
        <f>IF(ISNUMBER(SEARCH(ZAKL_DATA!$B$18,FU!$U5865)),U5865,"")</f>
        <v/>
      </c>
      <c r="T5865" t="str">
        <f t="array" ref="T5865">IFERROR(INDEX($S$3:$S$6255,SMALL(IF(ISNUMBER(SEARCH("",$S$3:$S$6255)),ROW($S$1:$S$6253),""),ROW(S5863))),"")</f>
        <v/>
      </c>
      <c r="U5865" t="s">
        <v>8823</v>
      </c>
      <c r="V5865">
        <v>595241</v>
      </c>
    </row>
    <row r="5866" spans="19:22">
      <c r="S5866" t="str">
        <f>IF(ISNUMBER(SEARCH(ZAKL_DATA!$B$18,FU!$U5866)),U5866,"")</f>
        <v/>
      </c>
      <c r="T5866" t="str">
        <f t="array" ref="T5866">IFERROR(INDEX($S$3:$S$6255,SMALL(IF(ISNUMBER(SEARCH("",$S$3:$S$6255)),ROW($S$1:$S$6253),""),ROW(S5864))),"")</f>
        <v/>
      </c>
      <c r="U5866" t="s">
        <v>8824</v>
      </c>
      <c r="V5866">
        <v>595250</v>
      </c>
    </row>
    <row r="5867" spans="19:22">
      <c r="S5867" t="str">
        <f>IF(ISNUMBER(SEARCH(ZAKL_DATA!$B$18,FU!$U5867)),U5867,"")</f>
        <v/>
      </c>
      <c r="T5867" t="str">
        <f t="array" ref="T5867">IFERROR(INDEX($S$3:$S$6255,SMALL(IF(ISNUMBER(SEARCH("",$S$3:$S$6255)),ROW($S$1:$S$6253),""),ROW(S5865))),"")</f>
        <v/>
      </c>
      <c r="U5867" t="s">
        <v>8825</v>
      </c>
      <c r="V5867">
        <v>595268</v>
      </c>
    </row>
    <row r="5868" spans="19:22">
      <c r="S5868" t="str">
        <f>IF(ISNUMBER(SEARCH(ZAKL_DATA!$B$18,FU!$U5868)),U5868,"")</f>
        <v/>
      </c>
      <c r="T5868" t="str">
        <f t="array" ref="T5868">IFERROR(INDEX($S$3:$S$6255,SMALL(IF(ISNUMBER(SEARCH("",$S$3:$S$6255)),ROW($S$1:$S$6253),""),ROW(S5866))),"")</f>
        <v/>
      </c>
      <c r="U5868" t="s">
        <v>8826</v>
      </c>
      <c r="V5868">
        <v>595276</v>
      </c>
    </row>
    <row r="5869" spans="19:22">
      <c r="S5869" t="str">
        <f>IF(ISNUMBER(SEARCH(ZAKL_DATA!$B$18,FU!$U5869)),U5869,"")</f>
        <v/>
      </c>
      <c r="T5869" t="str">
        <f t="array" ref="T5869">IFERROR(INDEX($S$3:$S$6255,SMALL(IF(ISNUMBER(SEARCH("",$S$3:$S$6255)),ROW($S$1:$S$6253),""),ROW(S5867))),"")</f>
        <v/>
      </c>
      <c r="U5869" t="s">
        <v>8826</v>
      </c>
      <c r="V5869">
        <v>595284</v>
      </c>
    </row>
    <row r="5870" spans="19:22">
      <c r="S5870" t="str">
        <f>IF(ISNUMBER(SEARCH(ZAKL_DATA!$B$18,FU!$U5870)),U5870,"")</f>
        <v/>
      </c>
      <c r="T5870" t="str">
        <f t="array" ref="T5870">IFERROR(INDEX($S$3:$S$6255,SMALL(IF(ISNUMBER(SEARCH("",$S$3:$S$6255)),ROW($S$1:$S$6253),""),ROW(S5868))),"")</f>
        <v/>
      </c>
      <c r="U5870" t="s">
        <v>8827</v>
      </c>
      <c r="V5870">
        <v>595292</v>
      </c>
    </row>
    <row r="5871" spans="19:22">
      <c r="S5871" t="str">
        <f>IF(ISNUMBER(SEARCH(ZAKL_DATA!$B$18,FU!$U5871)),U5871,"")</f>
        <v/>
      </c>
      <c r="T5871" t="str">
        <f t="array" ref="T5871">IFERROR(INDEX($S$3:$S$6255,SMALL(IF(ISNUMBER(SEARCH("",$S$3:$S$6255)),ROW($S$1:$S$6253),""),ROW(S5869))),"")</f>
        <v/>
      </c>
      <c r="U5871" t="s">
        <v>8828</v>
      </c>
      <c r="V5871">
        <v>595306</v>
      </c>
    </row>
    <row r="5872" spans="19:22">
      <c r="S5872" t="str">
        <f>IF(ISNUMBER(SEARCH(ZAKL_DATA!$B$18,FU!$U5872)),U5872,"")</f>
        <v/>
      </c>
      <c r="T5872" t="str">
        <f t="array" ref="T5872">IFERROR(INDEX($S$3:$S$6255,SMALL(IF(ISNUMBER(SEARCH("",$S$3:$S$6255)),ROW($S$1:$S$6253),""),ROW(S5870))),"")</f>
        <v/>
      </c>
      <c r="U5872" t="s">
        <v>8829</v>
      </c>
      <c r="V5872">
        <v>595314</v>
      </c>
    </row>
    <row r="5873" spans="19:22">
      <c r="S5873" t="str">
        <f>IF(ISNUMBER(SEARCH(ZAKL_DATA!$B$18,FU!$U5873)),U5873,"")</f>
        <v/>
      </c>
      <c r="T5873" t="str">
        <f t="array" ref="T5873">IFERROR(INDEX($S$3:$S$6255,SMALL(IF(ISNUMBER(SEARCH("",$S$3:$S$6255)),ROW($S$1:$S$6253),""),ROW(S5871))),"")</f>
        <v/>
      </c>
      <c r="U5873" t="s">
        <v>8830</v>
      </c>
      <c r="V5873">
        <v>595322</v>
      </c>
    </row>
    <row r="5874" spans="19:22">
      <c r="S5874" t="str">
        <f>IF(ISNUMBER(SEARCH(ZAKL_DATA!$B$18,FU!$U5874)),U5874,"")</f>
        <v/>
      </c>
      <c r="T5874" t="str">
        <f t="array" ref="T5874">IFERROR(INDEX($S$3:$S$6255,SMALL(IF(ISNUMBER(SEARCH("",$S$3:$S$6255)),ROW($S$1:$S$6253),""),ROW(S5872))),"")</f>
        <v/>
      </c>
      <c r="U5874" t="s">
        <v>8830</v>
      </c>
      <c r="V5874">
        <v>595331</v>
      </c>
    </row>
    <row r="5875" spans="19:22">
      <c r="S5875" t="str">
        <f>IF(ISNUMBER(SEARCH(ZAKL_DATA!$B$18,FU!$U5875)),U5875,"")</f>
        <v/>
      </c>
      <c r="T5875" t="str">
        <f t="array" ref="T5875">IFERROR(INDEX($S$3:$S$6255,SMALL(IF(ISNUMBER(SEARCH("",$S$3:$S$6255)),ROW($S$1:$S$6253),""),ROW(S5873))),"")</f>
        <v/>
      </c>
      <c r="U5875" t="s">
        <v>8831</v>
      </c>
      <c r="V5875">
        <v>595349</v>
      </c>
    </row>
    <row r="5876" spans="19:22">
      <c r="S5876" t="str">
        <f>IF(ISNUMBER(SEARCH(ZAKL_DATA!$B$18,FU!$U5876)),U5876,"")</f>
        <v/>
      </c>
      <c r="T5876" t="str">
        <f t="array" ref="T5876">IFERROR(INDEX($S$3:$S$6255,SMALL(IF(ISNUMBER(SEARCH("",$S$3:$S$6255)),ROW($S$1:$S$6253),""),ROW(S5874))),"")</f>
        <v/>
      </c>
      <c r="U5876" t="s">
        <v>8832</v>
      </c>
      <c r="V5876">
        <v>595357</v>
      </c>
    </row>
    <row r="5877" spans="19:22">
      <c r="S5877" t="str">
        <f>IF(ISNUMBER(SEARCH(ZAKL_DATA!$B$18,FU!$U5877)),U5877,"")</f>
        <v/>
      </c>
      <c r="T5877" t="str">
        <f t="array" ref="T5877">IFERROR(INDEX($S$3:$S$6255,SMALL(IF(ISNUMBER(SEARCH("",$S$3:$S$6255)),ROW($S$1:$S$6253),""),ROW(S5875))),"")</f>
        <v/>
      </c>
      <c r="U5877" t="s">
        <v>8833</v>
      </c>
      <c r="V5877">
        <v>595365</v>
      </c>
    </row>
    <row r="5878" spans="19:22">
      <c r="S5878" t="str">
        <f>IF(ISNUMBER(SEARCH(ZAKL_DATA!$B$18,FU!$U5878)),U5878,"")</f>
        <v/>
      </c>
      <c r="T5878" t="str">
        <f t="array" ref="T5878">IFERROR(INDEX($S$3:$S$6255,SMALL(IF(ISNUMBER(SEARCH("",$S$3:$S$6255)),ROW($S$1:$S$6253),""),ROW(S5876))),"")</f>
        <v/>
      </c>
      <c r="U5878" t="s">
        <v>8833</v>
      </c>
      <c r="V5878">
        <v>595381</v>
      </c>
    </row>
    <row r="5879" spans="19:22">
      <c r="S5879" t="str">
        <f>IF(ISNUMBER(SEARCH(ZAKL_DATA!$B$18,FU!$U5879)),U5879,"")</f>
        <v/>
      </c>
      <c r="T5879" t="str">
        <f t="array" ref="T5879">IFERROR(INDEX($S$3:$S$6255,SMALL(IF(ISNUMBER(SEARCH("",$S$3:$S$6255)),ROW($S$1:$S$6253),""),ROW(S5877))),"")</f>
        <v/>
      </c>
      <c r="U5879" t="s">
        <v>8834</v>
      </c>
      <c r="V5879">
        <v>595390</v>
      </c>
    </row>
    <row r="5880" spans="19:22">
      <c r="S5880" t="str">
        <f>IF(ISNUMBER(SEARCH(ZAKL_DATA!$B$18,FU!$U5880)),U5880,"")</f>
        <v/>
      </c>
      <c r="T5880" t="str">
        <f t="array" ref="T5880">IFERROR(INDEX($S$3:$S$6255,SMALL(IF(ISNUMBER(SEARCH("",$S$3:$S$6255)),ROW($S$1:$S$6253),""),ROW(S5878))),"")</f>
        <v/>
      </c>
      <c r="U5880" t="s">
        <v>8834</v>
      </c>
      <c r="V5880">
        <v>595403</v>
      </c>
    </row>
    <row r="5881" spans="19:22">
      <c r="S5881" t="str">
        <f>IF(ISNUMBER(SEARCH(ZAKL_DATA!$B$18,FU!$U5881)),U5881,"")</f>
        <v/>
      </c>
      <c r="T5881" t="str">
        <f t="array" ref="T5881">IFERROR(INDEX($S$3:$S$6255,SMALL(IF(ISNUMBER(SEARCH("",$S$3:$S$6255)),ROW($S$1:$S$6253),""),ROW(S5879))),"")</f>
        <v/>
      </c>
      <c r="U5881" t="s">
        <v>8835</v>
      </c>
      <c r="V5881">
        <v>595411</v>
      </c>
    </row>
    <row r="5882" spans="19:22">
      <c r="S5882" t="str">
        <f>IF(ISNUMBER(SEARCH(ZAKL_DATA!$B$18,FU!$U5882)),U5882,"")</f>
        <v/>
      </c>
      <c r="T5882" t="str">
        <f t="array" ref="T5882">IFERROR(INDEX($S$3:$S$6255,SMALL(IF(ISNUMBER(SEARCH("",$S$3:$S$6255)),ROW($S$1:$S$6253),""),ROW(S5880))),"")</f>
        <v/>
      </c>
      <c r="U5882" t="s">
        <v>8835</v>
      </c>
      <c r="V5882">
        <v>595420</v>
      </c>
    </row>
    <row r="5883" spans="19:22">
      <c r="S5883" t="str">
        <f>IF(ISNUMBER(SEARCH(ZAKL_DATA!$B$18,FU!$U5883)),U5883,"")</f>
        <v/>
      </c>
      <c r="T5883" t="str">
        <f t="array" ref="T5883">IFERROR(INDEX($S$3:$S$6255,SMALL(IF(ISNUMBER(SEARCH("",$S$3:$S$6255)),ROW($S$1:$S$6253),""),ROW(S5881))),"")</f>
        <v/>
      </c>
      <c r="U5883" t="s">
        <v>8836</v>
      </c>
      <c r="V5883">
        <v>595438</v>
      </c>
    </row>
    <row r="5884" spans="19:22">
      <c r="S5884" t="str">
        <f>IF(ISNUMBER(SEARCH(ZAKL_DATA!$B$18,FU!$U5884)),U5884,"")</f>
        <v/>
      </c>
      <c r="T5884" t="str">
        <f t="array" ref="T5884">IFERROR(INDEX($S$3:$S$6255,SMALL(IF(ISNUMBER(SEARCH("",$S$3:$S$6255)),ROW($S$1:$S$6253),""),ROW(S5882))),"")</f>
        <v/>
      </c>
      <c r="U5884" t="s">
        <v>8837</v>
      </c>
      <c r="V5884">
        <v>595446</v>
      </c>
    </row>
    <row r="5885" spans="19:22">
      <c r="S5885" t="str">
        <f>IF(ISNUMBER(SEARCH(ZAKL_DATA!$B$18,FU!$U5885)),U5885,"")</f>
        <v/>
      </c>
      <c r="T5885" t="str">
        <f t="array" ref="T5885">IFERROR(INDEX($S$3:$S$6255,SMALL(IF(ISNUMBER(SEARCH("",$S$3:$S$6255)),ROW($S$1:$S$6253),""),ROW(S5883))),"")</f>
        <v/>
      </c>
      <c r="U5885" t="s">
        <v>8838</v>
      </c>
      <c r="V5885">
        <v>595454</v>
      </c>
    </row>
    <row r="5886" spans="19:22">
      <c r="S5886" t="str">
        <f>IF(ISNUMBER(SEARCH(ZAKL_DATA!$B$18,FU!$U5886)),U5886,"")</f>
        <v/>
      </c>
      <c r="T5886" t="str">
        <f t="array" ref="T5886">IFERROR(INDEX($S$3:$S$6255,SMALL(IF(ISNUMBER(SEARCH("",$S$3:$S$6255)),ROW($S$1:$S$6253),""),ROW(S5884))),"")</f>
        <v/>
      </c>
      <c r="U5886" t="s">
        <v>8839</v>
      </c>
      <c r="V5886">
        <v>595462</v>
      </c>
    </row>
    <row r="5887" spans="19:22">
      <c r="S5887" t="str">
        <f>IF(ISNUMBER(SEARCH(ZAKL_DATA!$B$18,FU!$U5887)),U5887,"")</f>
        <v/>
      </c>
      <c r="T5887" t="str">
        <f t="array" ref="T5887">IFERROR(INDEX($S$3:$S$6255,SMALL(IF(ISNUMBER(SEARCH("",$S$3:$S$6255)),ROW($S$1:$S$6253),""),ROW(S5885))),"")</f>
        <v/>
      </c>
      <c r="U5887" t="s">
        <v>8840</v>
      </c>
      <c r="V5887">
        <v>595471</v>
      </c>
    </row>
    <row r="5888" spans="19:22">
      <c r="S5888" t="str">
        <f>IF(ISNUMBER(SEARCH(ZAKL_DATA!$B$18,FU!$U5888)),U5888,"")</f>
        <v/>
      </c>
      <c r="T5888" t="str">
        <f t="array" ref="T5888">IFERROR(INDEX($S$3:$S$6255,SMALL(IF(ISNUMBER(SEARCH("",$S$3:$S$6255)),ROW($S$1:$S$6253),""),ROW(S5886))),"")</f>
        <v/>
      </c>
      <c r="U5888" t="s">
        <v>8841</v>
      </c>
      <c r="V5888">
        <v>595489</v>
      </c>
    </row>
    <row r="5889" spans="19:22">
      <c r="S5889" t="str">
        <f>IF(ISNUMBER(SEARCH(ZAKL_DATA!$B$18,FU!$U5889)),U5889,"")</f>
        <v/>
      </c>
      <c r="T5889" t="str">
        <f t="array" ref="T5889">IFERROR(INDEX($S$3:$S$6255,SMALL(IF(ISNUMBER(SEARCH("",$S$3:$S$6255)),ROW($S$1:$S$6253),""),ROW(S5887))),"")</f>
        <v/>
      </c>
      <c r="U5889" t="s">
        <v>8842</v>
      </c>
      <c r="V5889">
        <v>595501</v>
      </c>
    </row>
    <row r="5890" spans="19:22">
      <c r="S5890" t="str">
        <f>IF(ISNUMBER(SEARCH(ZAKL_DATA!$B$18,FU!$U5890)),U5890,"")</f>
        <v/>
      </c>
      <c r="T5890" t="str">
        <f t="array" ref="T5890">IFERROR(INDEX($S$3:$S$6255,SMALL(IF(ISNUMBER(SEARCH("",$S$3:$S$6255)),ROW($S$1:$S$6253),""),ROW(S5888))),"")</f>
        <v/>
      </c>
      <c r="U5890" t="s">
        <v>8843</v>
      </c>
      <c r="V5890">
        <v>595519</v>
      </c>
    </row>
    <row r="5891" spans="19:22">
      <c r="S5891" t="str">
        <f>IF(ISNUMBER(SEARCH(ZAKL_DATA!$B$18,FU!$U5891)),U5891,"")</f>
        <v/>
      </c>
      <c r="T5891" t="str">
        <f t="array" ref="T5891">IFERROR(INDEX($S$3:$S$6255,SMALL(IF(ISNUMBER(SEARCH("",$S$3:$S$6255)),ROW($S$1:$S$6253),""),ROW(S5889))),"")</f>
        <v/>
      </c>
      <c r="U5891" t="s">
        <v>8844</v>
      </c>
      <c r="V5891">
        <v>595527</v>
      </c>
    </row>
    <row r="5892" spans="19:22">
      <c r="S5892" t="str">
        <f>IF(ISNUMBER(SEARCH(ZAKL_DATA!$B$18,FU!$U5892)),U5892,"")</f>
        <v/>
      </c>
      <c r="T5892" t="str">
        <f t="array" ref="T5892">IFERROR(INDEX($S$3:$S$6255,SMALL(IF(ISNUMBER(SEARCH("",$S$3:$S$6255)),ROW($S$1:$S$6253),""),ROW(S5890))),"")</f>
        <v/>
      </c>
      <c r="U5892" t="s">
        <v>8845</v>
      </c>
      <c r="V5892">
        <v>595535</v>
      </c>
    </row>
    <row r="5893" spans="19:22">
      <c r="S5893" t="str">
        <f>IF(ISNUMBER(SEARCH(ZAKL_DATA!$B$18,FU!$U5893)),U5893,"")</f>
        <v/>
      </c>
      <c r="T5893" t="str">
        <f t="array" ref="T5893">IFERROR(INDEX($S$3:$S$6255,SMALL(IF(ISNUMBER(SEARCH("",$S$3:$S$6255)),ROW($S$1:$S$6253),""),ROW(S5891))),"")</f>
        <v/>
      </c>
      <c r="U5893" t="s">
        <v>8846</v>
      </c>
      <c r="V5893">
        <v>595551</v>
      </c>
    </row>
    <row r="5894" spans="19:22">
      <c r="S5894" t="str">
        <f>IF(ISNUMBER(SEARCH(ZAKL_DATA!$B$18,FU!$U5894)),U5894,"")</f>
        <v/>
      </c>
      <c r="T5894" t="str">
        <f t="array" ref="T5894">IFERROR(INDEX($S$3:$S$6255,SMALL(IF(ISNUMBER(SEARCH("",$S$3:$S$6255)),ROW($S$1:$S$6253),""),ROW(S5892))),"")</f>
        <v/>
      </c>
      <c r="U5894" t="s">
        <v>8847</v>
      </c>
      <c r="V5894">
        <v>595560</v>
      </c>
    </row>
    <row r="5895" spans="19:22">
      <c r="S5895" t="str">
        <f>IF(ISNUMBER(SEARCH(ZAKL_DATA!$B$18,FU!$U5895)),U5895,"")</f>
        <v/>
      </c>
      <c r="T5895" t="str">
        <f t="array" ref="T5895">IFERROR(INDEX($S$3:$S$6255,SMALL(IF(ISNUMBER(SEARCH("",$S$3:$S$6255)),ROW($S$1:$S$6253),""),ROW(S5893))),"")</f>
        <v/>
      </c>
      <c r="U5895" t="s">
        <v>8847</v>
      </c>
      <c r="V5895">
        <v>595578</v>
      </c>
    </row>
    <row r="5896" spans="19:22">
      <c r="S5896" t="str">
        <f>IF(ISNUMBER(SEARCH(ZAKL_DATA!$B$18,FU!$U5896)),U5896,"")</f>
        <v/>
      </c>
      <c r="T5896" t="str">
        <f t="array" ref="T5896">IFERROR(INDEX($S$3:$S$6255,SMALL(IF(ISNUMBER(SEARCH("",$S$3:$S$6255)),ROW($S$1:$S$6253),""),ROW(S5894))),"")</f>
        <v/>
      </c>
      <c r="U5896" t="s">
        <v>8848</v>
      </c>
      <c r="V5896">
        <v>595586</v>
      </c>
    </row>
    <row r="5897" spans="19:22">
      <c r="S5897" t="str">
        <f>IF(ISNUMBER(SEARCH(ZAKL_DATA!$B$18,FU!$U5897)),U5897,"")</f>
        <v/>
      </c>
      <c r="T5897" t="str">
        <f t="array" ref="T5897">IFERROR(INDEX($S$3:$S$6255,SMALL(IF(ISNUMBER(SEARCH("",$S$3:$S$6255)),ROW($S$1:$S$6253),""),ROW(S5895))),"")</f>
        <v/>
      </c>
      <c r="U5897" t="s">
        <v>8848</v>
      </c>
      <c r="V5897">
        <v>595594</v>
      </c>
    </row>
    <row r="5898" spans="19:22">
      <c r="S5898" t="str">
        <f>IF(ISNUMBER(SEARCH(ZAKL_DATA!$B$18,FU!$U5898)),U5898,"")</f>
        <v/>
      </c>
      <c r="T5898" t="str">
        <f t="array" ref="T5898">IFERROR(INDEX($S$3:$S$6255,SMALL(IF(ISNUMBER(SEARCH("",$S$3:$S$6255)),ROW($S$1:$S$6253),""),ROW(S5896))),"")</f>
        <v/>
      </c>
      <c r="U5898" t="s">
        <v>8849</v>
      </c>
      <c r="V5898">
        <v>595608</v>
      </c>
    </row>
    <row r="5899" spans="19:22">
      <c r="S5899" t="str">
        <f>IF(ISNUMBER(SEARCH(ZAKL_DATA!$B$18,FU!$U5899)),U5899,"")</f>
        <v/>
      </c>
      <c r="T5899" t="str">
        <f t="array" ref="T5899">IFERROR(INDEX($S$3:$S$6255,SMALL(IF(ISNUMBER(SEARCH("",$S$3:$S$6255)),ROW($S$1:$S$6253),""),ROW(S5897))),"")</f>
        <v/>
      </c>
      <c r="U5899" t="s">
        <v>8849</v>
      </c>
      <c r="V5899">
        <v>595624</v>
      </c>
    </row>
    <row r="5900" spans="19:22">
      <c r="S5900" t="str">
        <f>IF(ISNUMBER(SEARCH(ZAKL_DATA!$B$18,FU!$U5900)),U5900,"")</f>
        <v/>
      </c>
      <c r="T5900" t="str">
        <f t="array" ref="T5900">IFERROR(INDEX($S$3:$S$6255,SMALL(IF(ISNUMBER(SEARCH("",$S$3:$S$6255)),ROW($S$1:$S$6253),""),ROW(S5898))),"")</f>
        <v/>
      </c>
      <c r="U5900" t="s">
        <v>8850</v>
      </c>
      <c r="V5900">
        <v>595641</v>
      </c>
    </row>
    <row r="5901" spans="19:22">
      <c r="S5901" t="str">
        <f>IF(ISNUMBER(SEARCH(ZAKL_DATA!$B$18,FU!$U5901)),U5901,"")</f>
        <v/>
      </c>
      <c r="T5901" t="str">
        <f t="array" ref="T5901">IFERROR(INDEX($S$3:$S$6255,SMALL(IF(ISNUMBER(SEARCH("",$S$3:$S$6255)),ROW($S$1:$S$6253),""),ROW(S5899))),"")</f>
        <v/>
      </c>
      <c r="U5901" t="s">
        <v>8851</v>
      </c>
      <c r="V5901">
        <v>595659</v>
      </c>
    </row>
    <row r="5902" spans="19:22">
      <c r="S5902" t="str">
        <f>IF(ISNUMBER(SEARCH(ZAKL_DATA!$B$18,FU!$U5902)),U5902,"")</f>
        <v/>
      </c>
      <c r="T5902" t="str">
        <f t="array" ref="T5902">IFERROR(INDEX($S$3:$S$6255,SMALL(IF(ISNUMBER(SEARCH("",$S$3:$S$6255)),ROW($S$1:$S$6253),""),ROW(S5900))),"")</f>
        <v/>
      </c>
      <c r="U5902" t="s">
        <v>8851</v>
      </c>
      <c r="V5902">
        <v>595667</v>
      </c>
    </row>
    <row r="5903" spans="19:22">
      <c r="S5903" t="str">
        <f>IF(ISNUMBER(SEARCH(ZAKL_DATA!$B$18,FU!$U5903)),U5903,"")</f>
        <v/>
      </c>
      <c r="T5903" t="str">
        <f t="array" ref="T5903">IFERROR(INDEX($S$3:$S$6255,SMALL(IF(ISNUMBER(SEARCH("",$S$3:$S$6255)),ROW($S$1:$S$6253),""),ROW(S5901))),"")</f>
        <v/>
      </c>
      <c r="U5903" t="s">
        <v>8852</v>
      </c>
      <c r="V5903">
        <v>595675</v>
      </c>
    </row>
    <row r="5904" spans="19:22">
      <c r="S5904" t="str">
        <f>IF(ISNUMBER(SEARCH(ZAKL_DATA!$B$18,FU!$U5904)),U5904,"")</f>
        <v/>
      </c>
      <c r="T5904" t="str">
        <f t="array" ref="T5904">IFERROR(INDEX($S$3:$S$6255,SMALL(IF(ISNUMBER(SEARCH("",$S$3:$S$6255)),ROW($S$1:$S$6253),""),ROW(S5902))),"")</f>
        <v/>
      </c>
      <c r="U5904" t="s">
        <v>8853</v>
      </c>
      <c r="V5904">
        <v>595683</v>
      </c>
    </row>
    <row r="5905" spans="19:22">
      <c r="S5905" t="str">
        <f>IF(ISNUMBER(SEARCH(ZAKL_DATA!$B$18,FU!$U5905)),U5905,"")</f>
        <v/>
      </c>
      <c r="T5905" t="str">
        <f t="array" ref="T5905">IFERROR(INDEX($S$3:$S$6255,SMALL(IF(ISNUMBER(SEARCH("",$S$3:$S$6255)),ROW($S$1:$S$6253),""),ROW(S5903))),"")</f>
        <v/>
      </c>
      <c r="U5905" t="s">
        <v>8854</v>
      </c>
      <c r="V5905">
        <v>595705</v>
      </c>
    </row>
    <row r="5906" spans="19:22">
      <c r="S5906" t="str">
        <f>IF(ISNUMBER(SEARCH(ZAKL_DATA!$B$18,FU!$U5906)),U5906,"")</f>
        <v/>
      </c>
      <c r="T5906" t="str">
        <f t="array" ref="T5906">IFERROR(INDEX($S$3:$S$6255,SMALL(IF(ISNUMBER(SEARCH("",$S$3:$S$6255)),ROW($S$1:$S$6253),""),ROW(S5904))),"")</f>
        <v/>
      </c>
      <c r="U5906" t="s">
        <v>8855</v>
      </c>
      <c r="V5906">
        <v>595713</v>
      </c>
    </row>
    <row r="5907" spans="19:22">
      <c r="S5907" t="str">
        <f>IF(ISNUMBER(SEARCH(ZAKL_DATA!$B$18,FU!$U5907)),U5907,"")</f>
        <v/>
      </c>
      <c r="T5907" t="str">
        <f t="array" ref="T5907">IFERROR(INDEX($S$3:$S$6255,SMALL(IF(ISNUMBER(SEARCH("",$S$3:$S$6255)),ROW($S$1:$S$6253),""),ROW(S5905))),"")</f>
        <v/>
      </c>
      <c r="U5907" t="s">
        <v>8856</v>
      </c>
      <c r="V5907">
        <v>595721</v>
      </c>
    </row>
    <row r="5908" spans="19:22">
      <c r="S5908" t="str">
        <f>IF(ISNUMBER(SEARCH(ZAKL_DATA!$B$18,FU!$U5908)),U5908,"")</f>
        <v/>
      </c>
      <c r="T5908" t="str">
        <f t="array" ref="T5908">IFERROR(INDEX($S$3:$S$6255,SMALL(IF(ISNUMBER(SEARCH("",$S$3:$S$6255)),ROW($S$1:$S$6253),""),ROW(S5906))),"")</f>
        <v/>
      </c>
      <c r="U5908" t="s">
        <v>8857</v>
      </c>
      <c r="V5908">
        <v>595730</v>
      </c>
    </row>
    <row r="5909" spans="19:22">
      <c r="S5909" t="str">
        <f>IF(ISNUMBER(SEARCH(ZAKL_DATA!$B$18,FU!$U5909)),U5909,"")</f>
        <v/>
      </c>
      <c r="T5909" t="str">
        <f t="array" ref="T5909">IFERROR(INDEX($S$3:$S$6255,SMALL(IF(ISNUMBER(SEARCH("",$S$3:$S$6255)),ROW($S$1:$S$6253),""),ROW(S5907))),"")</f>
        <v/>
      </c>
      <c r="U5909" t="s">
        <v>8858</v>
      </c>
      <c r="V5909">
        <v>595748</v>
      </c>
    </row>
    <row r="5910" spans="19:22">
      <c r="S5910" t="str">
        <f>IF(ISNUMBER(SEARCH(ZAKL_DATA!$B$18,FU!$U5910)),U5910,"")</f>
        <v/>
      </c>
      <c r="T5910" t="str">
        <f t="array" ref="T5910">IFERROR(INDEX($S$3:$S$6255,SMALL(IF(ISNUMBER(SEARCH("",$S$3:$S$6255)),ROW($S$1:$S$6253),""),ROW(S5908))),"")</f>
        <v/>
      </c>
      <c r="U5910" t="s">
        <v>8859</v>
      </c>
      <c r="V5910">
        <v>595756</v>
      </c>
    </row>
    <row r="5911" spans="19:22">
      <c r="S5911" t="str">
        <f>IF(ISNUMBER(SEARCH(ZAKL_DATA!$B$18,FU!$U5911)),U5911,"")</f>
        <v/>
      </c>
      <c r="T5911" t="str">
        <f t="array" ref="T5911">IFERROR(INDEX($S$3:$S$6255,SMALL(IF(ISNUMBER(SEARCH("",$S$3:$S$6255)),ROW($S$1:$S$6253),""),ROW(S5909))),"")</f>
        <v/>
      </c>
      <c r="U5911" t="s">
        <v>8860</v>
      </c>
      <c r="V5911">
        <v>595772</v>
      </c>
    </row>
    <row r="5912" spans="19:22">
      <c r="S5912" t="str">
        <f>IF(ISNUMBER(SEARCH(ZAKL_DATA!$B$18,FU!$U5912)),U5912,"")</f>
        <v/>
      </c>
      <c r="T5912" t="str">
        <f t="array" ref="T5912">IFERROR(INDEX($S$3:$S$6255,SMALL(IF(ISNUMBER(SEARCH("",$S$3:$S$6255)),ROW($S$1:$S$6253),""),ROW(S5910))),"")</f>
        <v/>
      </c>
      <c r="U5912" t="s">
        <v>8861</v>
      </c>
      <c r="V5912">
        <v>595802</v>
      </c>
    </row>
    <row r="5913" spans="19:22">
      <c r="S5913" t="str">
        <f>IF(ISNUMBER(SEARCH(ZAKL_DATA!$B$18,FU!$U5913)),U5913,"")</f>
        <v/>
      </c>
      <c r="T5913" t="str">
        <f t="array" ref="T5913">IFERROR(INDEX($S$3:$S$6255,SMALL(IF(ISNUMBER(SEARCH("",$S$3:$S$6255)),ROW($S$1:$S$6253),""),ROW(S5911))),"")</f>
        <v/>
      </c>
      <c r="U5913" t="s">
        <v>8862</v>
      </c>
      <c r="V5913">
        <v>595811</v>
      </c>
    </row>
    <row r="5914" spans="19:22">
      <c r="S5914" t="str">
        <f>IF(ISNUMBER(SEARCH(ZAKL_DATA!$B$18,FU!$U5914)),U5914,"")</f>
        <v/>
      </c>
      <c r="T5914" t="str">
        <f t="array" ref="T5914">IFERROR(INDEX($S$3:$S$6255,SMALL(IF(ISNUMBER(SEARCH("",$S$3:$S$6255)),ROW($S$1:$S$6253),""),ROW(S5912))),"")</f>
        <v/>
      </c>
      <c r="U5914" t="s">
        <v>8863</v>
      </c>
      <c r="V5914">
        <v>595829</v>
      </c>
    </row>
    <row r="5915" spans="19:22">
      <c r="S5915" t="str">
        <f>IF(ISNUMBER(SEARCH(ZAKL_DATA!$B$18,FU!$U5915)),U5915,"")</f>
        <v/>
      </c>
      <c r="T5915" t="str">
        <f t="array" ref="T5915">IFERROR(INDEX($S$3:$S$6255,SMALL(IF(ISNUMBER(SEARCH("",$S$3:$S$6255)),ROW($S$1:$S$6253),""),ROW(S5913))),"")</f>
        <v/>
      </c>
      <c r="U5915" t="s">
        <v>8864</v>
      </c>
      <c r="V5915">
        <v>595837</v>
      </c>
    </row>
    <row r="5916" spans="19:22">
      <c r="S5916" t="str">
        <f>IF(ISNUMBER(SEARCH(ZAKL_DATA!$B$18,FU!$U5916)),U5916,"")</f>
        <v/>
      </c>
      <c r="T5916" t="str">
        <f t="array" ref="T5916">IFERROR(INDEX($S$3:$S$6255,SMALL(IF(ISNUMBER(SEARCH("",$S$3:$S$6255)),ROW($S$1:$S$6253),""),ROW(S5914))),"")</f>
        <v/>
      </c>
      <c r="U5916" t="s">
        <v>8865</v>
      </c>
      <c r="V5916">
        <v>595845</v>
      </c>
    </row>
    <row r="5917" spans="19:22">
      <c r="S5917" t="str">
        <f>IF(ISNUMBER(SEARCH(ZAKL_DATA!$B$18,FU!$U5917)),U5917,"")</f>
        <v/>
      </c>
      <c r="T5917" t="str">
        <f t="array" ref="T5917">IFERROR(INDEX($S$3:$S$6255,SMALL(IF(ISNUMBER(SEARCH("",$S$3:$S$6255)),ROW($S$1:$S$6253),""),ROW(S5915))),"")</f>
        <v/>
      </c>
      <c r="U5917" t="s">
        <v>8866</v>
      </c>
      <c r="V5917">
        <v>595853</v>
      </c>
    </row>
    <row r="5918" spans="19:22">
      <c r="S5918" t="str">
        <f>IF(ISNUMBER(SEARCH(ZAKL_DATA!$B$18,FU!$U5918)),U5918,"")</f>
        <v/>
      </c>
      <c r="T5918" t="str">
        <f t="array" ref="T5918">IFERROR(INDEX($S$3:$S$6255,SMALL(IF(ISNUMBER(SEARCH("",$S$3:$S$6255)),ROW($S$1:$S$6253),""),ROW(S5916))),"")</f>
        <v/>
      </c>
      <c r="U5918" t="s">
        <v>8866</v>
      </c>
      <c r="V5918">
        <v>595861</v>
      </c>
    </row>
    <row r="5919" spans="19:22">
      <c r="S5919" t="str">
        <f>IF(ISNUMBER(SEARCH(ZAKL_DATA!$B$18,FU!$U5919)),U5919,"")</f>
        <v/>
      </c>
      <c r="T5919" t="str">
        <f t="array" ref="T5919">IFERROR(INDEX($S$3:$S$6255,SMALL(IF(ISNUMBER(SEARCH("",$S$3:$S$6255)),ROW($S$1:$S$6253),""),ROW(S5917))),"")</f>
        <v/>
      </c>
      <c r="U5919" t="s">
        <v>8867</v>
      </c>
      <c r="V5919">
        <v>595870</v>
      </c>
    </row>
    <row r="5920" spans="19:22">
      <c r="S5920" t="str">
        <f>IF(ISNUMBER(SEARCH(ZAKL_DATA!$B$18,FU!$U5920)),U5920,"")</f>
        <v/>
      </c>
      <c r="T5920" t="str">
        <f t="array" ref="T5920">IFERROR(INDEX($S$3:$S$6255,SMALL(IF(ISNUMBER(SEARCH("",$S$3:$S$6255)),ROW($S$1:$S$6253),""),ROW(S5918))),"")</f>
        <v/>
      </c>
      <c r="U5920" t="s">
        <v>8868</v>
      </c>
      <c r="V5920">
        <v>595888</v>
      </c>
    </row>
    <row r="5921" spans="19:22">
      <c r="S5921" t="str">
        <f>IF(ISNUMBER(SEARCH(ZAKL_DATA!$B$18,FU!$U5921)),U5921,"")</f>
        <v/>
      </c>
      <c r="T5921" t="str">
        <f t="array" ref="T5921">IFERROR(INDEX($S$3:$S$6255,SMALL(IF(ISNUMBER(SEARCH("",$S$3:$S$6255)),ROW($S$1:$S$6253),""),ROW(S5919))),"")</f>
        <v/>
      </c>
      <c r="U5921" t="s">
        <v>8868</v>
      </c>
      <c r="V5921">
        <v>595896</v>
      </c>
    </row>
    <row r="5922" spans="19:22">
      <c r="S5922" t="str">
        <f>IF(ISNUMBER(SEARCH(ZAKL_DATA!$B$18,FU!$U5922)),U5922,"")</f>
        <v/>
      </c>
      <c r="T5922" t="str">
        <f t="array" ref="T5922">IFERROR(INDEX($S$3:$S$6255,SMALL(IF(ISNUMBER(SEARCH("",$S$3:$S$6255)),ROW($S$1:$S$6253),""),ROW(S5920))),"")</f>
        <v/>
      </c>
      <c r="U5922" t="s">
        <v>8868</v>
      </c>
      <c r="V5922">
        <v>595900</v>
      </c>
    </row>
    <row r="5923" spans="19:22">
      <c r="S5923" t="str">
        <f>IF(ISNUMBER(SEARCH(ZAKL_DATA!$B$18,FU!$U5923)),U5923,"")</f>
        <v/>
      </c>
      <c r="T5923" t="str">
        <f t="array" ref="T5923">IFERROR(INDEX($S$3:$S$6255,SMALL(IF(ISNUMBER(SEARCH("",$S$3:$S$6255)),ROW($S$1:$S$6253),""),ROW(S5921))),"")</f>
        <v/>
      </c>
      <c r="U5923" t="s">
        <v>8868</v>
      </c>
      <c r="V5923">
        <v>595918</v>
      </c>
    </row>
    <row r="5924" spans="19:22">
      <c r="S5924" t="str">
        <f>IF(ISNUMBER(SEARCH(ZAKL_DATA!$B$18,FU!$U5924)),U5924,"")</f>
        <v/>
      </c>
      <c r="T5924" t="str">
        <f t="array" ref="T5924">IFERROR(INDEX($S$3:$S$6255,SMALL(IF(ISNUMBER(SEARCH("",$S$3:$S$6255)),ROW($S$1:$S$6253),""),ROW(S5922))),"")</f>
        <v/>
      </c>
      <c r="U5924" t="s">
        <v>8869</v>
      </c>
      <c r="V5924">
        <v>595926</v>
      </c>
    </row>
    <row r="5925" spans="19:22">
      <c r="S5925" t="str">
        <f>IF(ISNUMBER(SEARCH(ZAKL_DATA!$B$18,FU!$U5925)),U5925,"")</f>
        <v/>
      </c>
      <c r="T5925" t="str">
        <f t="array" ref="T5925">IFERROR(INDEX($S$3:$S$6255,SMALL(IF(ISNUMBER(SEARCH("",$S$3:$S$6255)),ROW($S$1:$S$6253),""),ROW(S5923))),"")</f>
        <v/>
      </c>
      <c r="U5925" t="s">
        <v>8870</v>
      </c>
      <c r="V5925">
        <v>595934</v>
      </c>
    </row>
    <row r="5926" spans="19:22">
      <c r="S5926" t="str">
        <f>IF(ISNUMBER(SEARCH(ZAKL_DATA!$B$18,FU!$U5926)),U5926,"")</f>
        <v/>
      </c>
      <c r="T5926" t="str">
        <f t="array" ref="T5926">IFERROR(INDEX($S$3:$S$6255,SMALL(IF(ISNUMBER(SEARCH("",$S$3:$S$6255)),ROW($S$1:$S$6253),""),ROW(S5924))),"")</f>
        <v/>
      </c>
      <c r="U5926" t="s">
        <v>8871</v>
      </c>
      <c r="V5926">
        <v>595951</v>
      </c>
    </row>
    <row r="5927" spans="19:22">
      <c r="S5927" t="str">
        <f>IF(ISNUMBER(SEARCH(ZAKL_DATA!$B$18,FU!$U5927)),U5927,"")</f>
        <v/>
      </c>
      <c r="T5927" t="str">
        <f t="array" ref="T5927">IFERROR(INDEX($S$3:$S$6255,SMALL(IF(ISNUMBER(SEARCH("",$S$3:$S$6255)),ROW($S$1:$S$6253),""),ROW(S5925))),"")</f>
        <v/>
      </c>
      <c r="U5927" t="s">
        <v>8872</v>
      </c>
      <c r="V5927">
        <v>595969</v>
      </c>
    </row>
    <row r="5928" spans="19:22">
      <c r="S5928" t="str">
        <f>IF(ISNUMBER(SEARCH(ZAKL_DATA!$B$18,FU!$U5928)),U5928,"")</f>
        <v/>
      </c>
      <c r="T5928" t="str">
        <f t="array" ref="T5928">IFERROR(INDEX($S$3:$S$6255,SMALL(IF(ISNUMBER(SEARCH("",$S$3:$S$6255)),ROW($S$1:$S$6253),""),ROW(S5926))),"")</f>
        <v/>
      </c>
      <c r="U5928" t="s">
        <v>8872</v>
      </c>
      <c r="V5928">
        <v>595977</v>
      </c>
    </row>
    <row r="5929" spans="19:22">
      <c r="S5929" t="str">
        <f>IF(ISNUMBER(SEARCH(ZAKL_DATA!$B$18,FU!$U5929)),U5929,"")</f>
        <v/>
      </c>
      <c r="T5929" t="str">
        <f t="array" ref="T5929">IFERROR(INDEX($S$3:$S$6255,SMALL(IF(ISNUMBER(SEARCH("",$S$3:$S$6255)),ROW($S$1:$S$6253),""),ROW(S5927))),"")</f>
        <v/>
      </c>
      <c r="U5929" t="s">
        <v>8873</v>
      </c>
      <c r="V5929">
        <v>595985</v>
      </c>
    </row>
    <row r="5930" spans="19:22">
      <c r="S5930" t="str">
        <f>IF(ISNUMBER(SEARCH(ZAKL_DATA!$B$18,FU!$U5930)),U5930,"")</f>
        <v/>
      </c>
      <c r="T5930" t="str">
        <f t="array" ref="T5930">IFERROR(INDEX($S$3:$S$6255,SMALL(IF(ISNUMBER(SEARCH("",$S$3:$S$6255)),ROW($S$1:$S$6253),""),ROW(S5928))),"")</f>
        <v/>
      </c>
      <c r="U5930" t="s">
        <v>8874</v>
      </c>
      <c r="V5930">
        <v>595993</v>
      </c>
    </row>
    <row r="5931" spans="19:22">
      <c r="S5931" t="str">
        <f>IF(ISNUMBER(SEARCH(ZAKL_DATA!$B$18,FU!$U5931)),U5931,"")</f>
        <v/>
      </c>
      <c r="T5931" t="str">
        <f t="array" ref="T5931">IFERROR(INDEX($S$3:$S$6255,SMALL(IF(ISNUMBER(SEARCH("",$S$3:$S$6255)),ROW($S$1:$S$6253),""),ROW(S5929))),"")</f>
        <v/>
      </c>
      <c r="U5931" t="s">
        <v>8875</v>
      </c>
      <c r="V5931">
        <v>596001</v>
      </c>
    </row>
    <row r="5932" spans="19:22">
      <c r="S5932" t="str">
        <f>IF(ISNUMBER(SEARCH(ZAKL_DATA!$B$18,FU!$U5932)),U5932,"")</f>
        <v/>
      </c>
      <c r="T5932" t="str">
        <f t="array" ref="T5932">IFERROR(INDEX($S$3:$S$6255,SMALL(IF(ISNUMBER(SEARCH("",$S$3:$S$6255)),ROW($S$1:$S$6253),""),ROW(S5930))),"")</f>
        <v/>
      </c>
      <c r="U5932" t="s">
        <v>8876</v>
      </c>
      <c r="V5932">
        <v>596019</v>
      </c>
    </row>
    <row r="5933" spans="19:22">
      <c r="S5933" t="str">
        <f>IF(ISNUMBER(SEARCH(ZAKL_DATA!$B$18,FU!$U5933)),U5933,"")</f>
        <v/>
      </c>
      <c r="T5933" t="str">
        <f t="array" ref="T5933">IFERROR(INDEX($S$3:$S$6255,SMALL(IF(ISNUMBER(SEARCH("",$S$3:$S$6255)),ROW($S$1:$S$6253),""),ROW(S5931))),"")</f>
        <v/>
      </c>
      <c r="U5933" t="s">
        <v>8877</v>
      </c>
      <c r="V5933">
        <v>596035</v>
      </c>
    </row>
    <row r="5934" spans="19:22">
      <c r="S5934" t="str">
        <f>IF(ISNUMBER(SEARCH(ZAKL_DATA!$B$18,FU!$U5934)),U5934,"")</f>
        <v/>
      </c>
      <c r="T5934" t="str">
        <f t="array" ref="T5934">IFERROR(INDEX($S$3:$S$6255,SMALL(IF(ISNUMBER(SEARCH("",$S$3:$S$6255)),ROW($S$1:$S$6253),""),ROW(S5932))),"")</f>
        <v/>
      </c>
      <c r="U5934" t="s">
        <v>8878</v>
      </c>
      <c r="V5934">
        <v>596051</v>
      </c>
    </row>
    <row r="5935" spans="19:22">
      <c r="S5935" t="str">
        <f>IF(ISNUMBER(SEARCH(ZAKL_DATA!$B$18,FU!$U5935)),U5935,"")</f>
        <v/>
      </c>
      <c r="T5935" t="str">
        <f t="array" ref="T5935">IFERROR(INDEX($S$3:$S$6255,SMALL(IF(ISNUMBER(SEARCH("",$S$3:$S$6255)),ROW($S$1:$S$6253),""),ROW(S5933))),"")</f>
        <v/>
      </c>
      <c r="U5935" t="s">
        <v>8879</v>
      </c>
      <c r="V5935">
        <v>596060</v>
      </c>
    </row>
    <row r="5936" spans="19:22">
      <c r="S5936" t="str">
        <f>IF(ISNUMBER(SEARCH(ZAKL_DATA!$B$18,FU!$U5936)),U5936,"")</f>
        <v/>
      </c>
      <c r="T5936" t="str">
        <f t="array" ref="T5936">IFERROR(INDEX($S$3:$S$6255,SMALL(IF(ISNUMBER(SEARCH("",$S$3:$S$6255)),ROW($S$1:$S$6253),""),ROW(S5934))),"")</f>
        <v/>
      </c>
      <c r="U5936" t="s">
        <v>8880</v>
      </c>
      <c r="V5936">
        <v>596078</v>
      </c>
    </row>
    <row r="5937" spans="19:22">
      <c r="S5937" t="str">
        <f>IF(ISNUMBER(SEARCH(ZAKL_DATA!$B$18,FU!$U5937)),U5937,"")</f>
        <v/>
      </c>
      <c r="T5937" t="str">
        <f t="array" ref="T5937">IFERROR(INDEX($S$3:$S$6255,SMALL(IF(ISNUMBER(SEARCH("",$S$3:$S$6255)),ROW($S$1:$S$6253),""),ROW(S5935))),"")</f>
        <v/>
      </c>
      <c r="U5937" t="s">
        <v>8881</v>
      </c>
      <c r="V5937">
        <v>596086</v>
      </c>
    </row>
    <row r="5938" spans="19:22">
      <c r="S5938" t="str">
        <f>IF(ISNUMBER(SEARCH(ZAKL_DATA!$B$18,FU!$U5938)),U5938,"")</f>
        <v/>
      </c>
      <c r="T5938" t="str">
        <f t="array" ref="T5938">IFERROR(INDEX($S$3:$S$6255,SMALL(IF(ISNUMBER(SEARCH("",$S$3:$S$6255)),ROW($S$1:$S$6253),""),ROW(S5936))),"")</f>
        <v/>
      </c>
      <c r="U5938" t="s">
        <v>8882</v>
      </c>
      <c r="V5938">
        <v>596094</v>
      </c>
    </row>
    <row r="5939" spans="19:22">
      <c r="S5939" t="str">
        <f>IF(ISNUMBER(SEARCH(ZAKL_DATA!$B$18,FU!$U5939)),U5939,"")</f>
        <v/>
      </c>
      <c r="T5939" t="str">
        <f t="array" ref="T5939">IFERROR(INDEX($S$3:$S$6255,SMALL(IF(ISNUMBER(SEARCH("",$S$3:$S$6255)),ROW($S$1:$S$6253),""),ROW(S5937))),"")</f>
        <v/>
      </c>
      <c r="U5939" t="s">
        <v>8883</v>
      </c>
      <c r="V5939">
        <v>596108</v>
      </c>
    </row>
    <row r="5940" spans="19:22">
      <c r="S5940" t="str">
        <f>IF(ISNUMBER(SEARCH(ZAKL_DATA!$B$18,FU!$U5940)),U5940,"")</f>
        <v/>
      </c>
      <c r="T5940" t="str">
        <f t="array" ref="T5940">IFERROR(INDEX($S$3:$S$6255,SMALL(IF(ISNUMBER(SEARCH("",$S$3:$S$6255)),ROW($S$1:$S$6253),""),ROW(S5938))),"")</f>
        <v/>
      </c>
      <c r="U5940" t="s">
        <v>8884</v>
      </c>
      <c r="V5940">
        <v>596116</v>
      </c>
    </row>
    <row r="5941" spans="19:22">
      <c r="S5941" t="str">
        <f>IF(ISNUMBER(SEARCH(ZAKL_DATA!$B$18,FU!$U5941)),U5941,"")</f>
        <v/>
      </c>
      <c r="T5941" t="str">
        <f t="array" ref="T5941">IFERROR(INDEX($S$3:$S$6255,SMALL(IF(ISNUMBER(SEARCH("",$S$3:$S$6255)),ROW($S$1:$S$6253),""),ROW(S5939))),"")</f>
        <v/>
      </c>
      <c r="U5941" t="s">
        <v>8885</v>
      </c>
      <c r="V5941">
        <v>596132</v>
      </c>
    </row>
    <row r="5942" spans="19:22">
      <c r="S5942" t="str">
        <f>IF(ISNUMBER(SEARCH(ZAKL_DATA!$B$18,FU!$U5942)),U5942,"")</f>
        <v/>
      </c>
      <c r="T5942" t="str">
        <f t="array" ref="T5942">IFERROR(INDEX($S$3:$S$6255,SMALL(IF(ISNUMBER(SEARCH("",$S$3:$S$6255)),ROW($S$1:$S$6253),""),ROW(S5940))),"")</f>
        <v/>
      </c>
      <c r="U5942" t="s">
        <v>8885</v>
      </c>
      <c r="V5942">
        <v>596141</v>
      </c>
    </row>
    <row r="5943" spans="19:22">
      <c r="S5943" t="str">
        <f>IF(ISNUMBER(SEARCH(ZAKL_DATA!$B$18,FU!$U5943)),U5943,"")</f>
        <v/>
      </c>
      <c r="T5943" t="str">
        <f t="array" ref="T5943">IFERROR(INDEX($S$3:$S$6255,SMALL(IF(ISNUMBER(SEARCH("",$S$3:$S$6255)),ROW($S$1:$S$6253),""),ROW(S5941))),"")</f>
        <v/>
      </c>
      <c r="U5943" t="s">
        <v>8885</v>
      </c>
      <c r="V5943">
        <v>596159</v>
      </c>
    </row>
    <row r="5944" spans="19:22">
      <c r="S5944" t="str">
        <f>IF(ISNUMBER(SEARCH(ZAKL_DATA!$B$18,FU!$U5944)),U5944,"")</f>
        <v/>
      </c>
      <c r="T5944" t="str">
        <f t="array" ref="T5944">IFERROR(INDEX($S$3:$S$6255,SMALL(IF(ISNUMBER(SEARCH("",$S$3:$S$6255)),ROW($S$1:$S$6253),""),ROW(S5942))),"")</f>
        <v/>
      </c>
      <c r="U5944" t="s">
        <v>8886</v>
      </c>
      <c r="V5944">
        <v>596175</v>
      </c>
    </row>
    <row r="5945" spans="19:22">
      <c r="S5945" t="str">
        <f>IF(ISNUMBER(SEARCH(ZAKL_DATA!$B$18,FU!$U5945)),U5945,"")</f>
        <v/>
      </c>
      <c r="T5945" t="str">
        <f t="array" ref="T5945">IFERROR(INDEX($S$3:$S$6255,SMALL(IF(ISNUMBER(SEARCH("",$S$3:$S$6255)),ROW($S$1:$S$6253),""),ROW(S5943))),"")</f>
        <v/>
      </c>
      <c r="U5945" t="s">
        <v>8887</v>
      </c>
      <c r="V5945">
        <v>596183</v>
      </c>
    </row>
    <row r="5946" spans="19:22">
      <c r="S5946" t="str">
        <f>IF(ISNUMBER(SEARCH(ZAKL_DATA!$B$18,FU!$U5946)),U5946,"")</f>
        <v/>
      </c>
      <c r="T5946" t="str">
        <f t="array" ref="T5946">IFERROR(INDEX($S$3:$S$6255,SMALL(IF(ISNUMBER(SEARCH("",$S$3:$S$6255)),ROW($S$1:$S$6253),""),ROW(S5944))),"")</f>
        <v/>
      </c>
      <c r="U5946" t="s">
        <v>8888</v>
      </c>
      <c r="V5946">
        <v>596191</v>
      </c>
    </row>
    <row r="5947" spans="19:22">
      <c r="S5947" t="str">
        <f>IF(ISNUMBER(SEARCH(ZAKL_DATA!$B$18,FU!$U5947)),U5947,"")</f>
        <v/>
      </c>
      <c r="T5947" t="str">
        <f t="array" ref="T5947">IFERROR(INDEX($S$3:$S$6255,SMALL(IF(ISNUMBER(SEARCH("",$S$3:$S$6255)),ROW($S$1:$S$6253),""),ROW(S5945))),"")</f>
        <v/>
      </c>
      <c r="U5947" t="s">
        <v>8889</v>
      </c>
      <c r="V5947">
        <v>596205</v>
      </c>
    </row>
    <row r="5948" spans="19:22">
      <c r="S5948" t="str">
        <f>IF(ISNUMBER(SEARCH(ZAKL_DATA!$B$18,FU!$U5948)),U5948,"")</f>
        <v/>
      </c>
      <c r="T5948" t="str">
        <f t="array" ref="T5948">IFERROR(INDEX($S$3:$S$6255,SMALL(IF(ISNUMBER(SEARCH("",$S$3:$S$6255)),ROW($S$1:$S$6253),""),ROW(S5946))),"")</f>
        <v/>
      </c>
      <c r="U5948" t="s">
        <v>8890</v>
      </c>
      <c r="V5948">
        <v>596213</v>
      </c>
    </row>
    <row r="5949" spans="19:22">
      <c r="S5949" t="str">
        <f>IF(ISNUMBER(SEARCH(ZAKL_DATA!$B$18,FU!$U5949)),U5949,"")</f>
        <v/>
      </c>
      <c r="T5949" t="str">
        <f t="array" ref="T5949">IFERROR(INDEX($S$3:$S$6255,SMALL(IF(ISNUMBER(SEARCH("",$S$3:$S$6255)),ROW($S$1:$S$6253),""),ROW(S5947))),"")</f>
        <v/>
      </c>
      <c r="U5949" t="s">
        <v>8891</v>
      </c>
      <c r="V5949">
        <v>596221</v>
      </c>
    </row>
    <row r="5950" spans="19:22">
      <c r="S5950" t="str">
        <f>IF(ISNUMBER(SEARCH(ZAKL_DATA!$B$18,FU!$U5950)),U5950,"")</f>
        <v/>
      </c>
      <c r="T5950" t="str">
        <f t="array" ref="T5950">IFERROR(INDEX($S$3:$S$6255,SMALL(IF(ISNUMBER(SEARCH("",$S$3:$S$6255)),ROW($S$1:$S$6253),""),ROW(S5948))),"")</f>
        <v/>
      </c>
      <c r="U5950" t="s">
        <v>8892</v>
      </c>
      <c r="V5950">
        <v>596230</v>
      </c>
    </row>
    <row r="5951" spans="19:22">
      <c r="S5951" t="str">
        <f>IF(ISNUMBER(SEARCH(ZAKL_DATA!$B$18,FU!$U5951)),U5951,"")</f>
        <v/>
      </c>
      <c r="T5951" t="str">
        <f t="array" ref="T5951">IFERROR(INDEX($S$3:$S$6255,SMALL(IF(ISNUMBER(SEARCH("",$S$3:$S$6255)),ROW($S$1:$S$6253),""),ROW(S5949))),"")</f>
        <v/>
      </c>
      <c r="U5951" t="s">
        <v>8893</v>
      </c>
      <c r="V5951">
        <v>596248</v>
      </c>
    </row>
    <row r="5952" spans="19:22">
      <c r="S5952" t="str">
        <f>IF(ISNUMBER(SEARCH(ZAKL_DATA!$B$18,FU!$U5952)),U5952,"")</f>
        <v/>
      </c>
      <c r="T5952" t="str">
        <f t="array" ref="T5952">IFERROR(INDEX($S$3:$S$6255,SMALL(IF(ISNUMBER(SEARCH("",$S$3:$S$6255)),ROW($S$1:$S$6253),""),ROW(S5950))),"")</f>
        <v/>
      </c>
      <c r="U5952" t="s">
        <v>8894</v>
      </c>
      <c r="V5952">
        <v>596256</v>
      </c>
    </row>
    <row r="5953" spans="19:22">
      <c r="S5953" t="str">
        <f>IF(ISNUMBER(SEARCH(ZAKL_DATA!$B$18,FU!$U5953)),U5953,"")</f>
        <v/>
      </c>
      <c r="T5953" t="str">
        <f t="array" ref="T5953">IFERROR(INDEX($S$3:$S$6255,SMALL(IF(ISNUMBER(SEARCH("",$S$3:$S$6255)),ROW($S$1:$S$6253),""),ROW(S5951))),"")</f>
        <v/>
      </c>
      <c r="U5953" t="s">
        <v>8895</v>
      </c>
      <c r="V5953">
        <v>596264</v>
      </c>
    </row>
    <row r="5954" spans="19:22">
      <c r="S5954" t="str">
        <f>IF(ISNUMBER(SEARCH(ZAKL_DATA!$B$18,FU!$U5954)),U5954,"")</f>
        <v/>
      </c>
      <c r="T5954" t="str">
        <f t="array" ref="T5954">IFERROR(INDEX($S$3:$S$6255,SMALL(IF(ISNUMBER(SEARCH("",$S$3:$S$6255)),ROW($S$1:$S$6253),""),ROW(S5952))),"")</f>
        <v/>
      </c>
      <c r="U5954" t="s">
        <v>8896</v>
      </c>
      <c r="V5954">
        <v>596272</v>
      </c>
    </row>
    <row r="5955" spans="19:22">
      <c r="S5955" t="str">
        <f>IF(ISNUMBER(SEARCH(ZAKL_DATA!$B$18,FU!$U5955)),U5955,"")</f>
        <v/>
      </c>
      <c r="T5955" t="str">
        <f t="array" ref="T5955">IFERROR(INDEX($S$3:$S$6255,SMALL(IF(ISNUMBER(SEARCH("",$S$3:$S$6255)),ROW($S$1:$S$6253),""),ROW(S5953))),"")</f>
        <v/>
      </c>
      <c r="U5955" t="s">
        <v>8897</v>
      </c>
      <c r="V5955">
        <v>596281</v>
      </c>
    </row>
    <row r="5956" spans="19:22">
      <c r="S5956" t="str">
        <f>IF(ISNUMBER(SEARCH(ZAKL_DATA!$B$18,FU!$U5956)),U5956,"")</f>
        <v/>
      </c>
      <c r="T5956" t="str">
        <f t="array" ref="T5956">IFERROR(INDEX($S$3:$S$6255,SMALL(IF(ISNUMBER(SEARCH("",$S$3:$S$6255)),ROW($S$1:$S$6253),""),ROW(S5954))),"")</f>
        <v/>
      </c>
      <c r="U5956" t="s">
        <v>8898</v>
      </c>
      <c r="V5956">
        <v>596302</v>
      </c>
    </row>
    <row r="5957" spans="19:22">
      <c r="S5957" t="str">
        <f>IF(ISNUMBER(SEARCH(ZAKL_DATA!$B$18,FU!$U5957)),U5957,"")</f>
        <v/>
      </c>
      <c r="T5957" t="str">
        <f t="array" ref="T5957">IFERROR(INDEX($S$3:$S$6255,SMALL(IF(ISNUMBER(SEARCH("",$S$3:$S$6255)),ROW($S$1:$S$6253),""),ROW(S5955))),"")</f>
        <v/>
      </c>
      <c r="U5957" t="s">
        <v>8899</v>
      </c>
      <c r="V5957">
        <v>596329</v>
      </c>
    </row>
    <row r="5958" spans="19:22">
      <c r="S5958" t="str">
        <f>IF(ISNUMBER(SEARCH(ZAKL_DATA!$B$18,FU!$U5958)),U5958,"")</f>
        <v/>
      </c>
      <c r="T5958" t="str">
        <f t="array" ref="T5958">IFERROR(INDEX($S$3:$S$6255,SMALL(IF(ISNUMBER(SEARCH("",$S$3:$S$6255)),ROW($S$1:$S$6253),""),ROW(S5956))),"")</f>
        <v/>
      </c>
      <c r="U5958" t="s">
        <v>8900</v>
      </c>
      <c r="V5958">
        <v>596337</v>
      </c>
    </row>
    <row r="5959" spans="19:22">
      <c r="S5959" t="str">
        <f>IF(ISNUMBER(SEARCH(ZAKL_DATA!$B$18,FU!$U5959)),U5959,"")</f>
        <v/>
      </c>
      <c r="T5959" t="str">
        <f t="array" ref="T5959">IFERROR(INDEX($S$3:$S$6255,SMALL(IF(ISNUMBER(SEARCH("",$S$3:$S$6255)),ROW($S$1:$S$6253),""),ROW(S5957))),"")</f>
        <v/>
      </c>
      <c r="U5959" t="s">
        <v>8901</v>
      </c>
      <c r="V5959">
        <v>596345</v>
      </c>
    </row>
    <row r="5960" spans="19:22">
      <c r="S5960" t="str">
        <f>IF(ISNUMBER(SEARCH(ZAKL_DATA!$B$18,FU!$U5960)),U5960,"")</f>
        <v/>
      </c>
      <c r="T5960" t="str">
        <f t="array" ref="T5960">IFERROR(INDEX($S$3:$S$6255,SMALL(IF(ISNUMBER(SEARCH("",$S$3:$S$6255)),ROW($S$1:$S$6253),""),ROW(S5958))),"")</f>
        <v/>
      </c>
      <c r="U5960" t="s">
        <v>8902</v>
      </c>
      <c r="V5960">
        <v>596353</v>
      </c>
    </row>
    <row r="5961" spans="19:22">
      <c r="S5961" t="str">
        <f>IF(ISNUMBER(SEARCH(ZAKL_DATA!$B$18,FU!$U5961)),U5961,"")</f>
        <v/>
      </c>
      <c r="T5961" t="str">
        <f t="array" ref="T5961">IFERROR(INDEX($S$3:$S$6255,SMALL(IF(ISNUMBER(SEARCH("",$S$3:$S$6255)),ROW($S$1:$S$6253),""),ROW(S5959))),"")</f>
        <v/>
      </c>
      <c r="U5961" t="s">
        <v>8902</v>
      </c>
      <c r="V5961">
        <v>596361</v>
      </c>
    </row>
    <row r="5962" spans="19:22">
      <c r="S5962" t="str">
        <f>IF(ISNUMBER(SEARCH(ZAKL_DATA!$B$18,FU!$U5962)),U5962,"")</f>
        <v/>
      </c>
      <c r="T5962" t="str">
        <f t="array" ref="T5962">IFERROR(INDEX($S$3:$S$6255,SMALL(IF(ISNUMBER(SEARCH("",$S$3:$S$6255)),ROW($S$1:$S$6253),""),ROW(S5960))),"")</f>
        <v/>
      </c>
      <c r="U5962" t="s">
        <v>8902</v>
      </c>
      <c r="V5962">
        <v>596370</v>
      </c>
    </row>
    <row r="5963" spans="19:22">
      <c r="S5963" t="str">
        <f>IF(ISNUMBER(SEARCH(ZAKL_DATA!$B$18,FU!$U5963)),U5963,"")</f>
        <v/>
      </c>
      <c r="T5963" t="str">
        <f t="array" ref="T5963">IFERROR(INDEX($S$3:$S$6255,SMALL(IF(ISNUMBER(SEARCH("",$S$3:$S$6255)),ROW($S$1:$S$6253),""),ROW(S5961))),"")</f>
        <v/>
      </c>
      <c r="U5963" t="s">
        <v>8903</v>
      </c>
      <c r="V5963">
        <v>596388</v>
      </c>
    </row>
    <row r="5964" spans="19:22">
      <c r="S5964" t="str">
        <f>IF(ISNUMBER(SEARCH(ZAKL_DATA!$B$18,FU!$U5964)),U5964,"")</f>
        <v/>
      </c>
      <c r="T5964" t="str">
        <f t="array" ref="T5964">IFERROR(INDEX($S$3:$S$6255,SMALL(IF(ISNUMBER(SEARCH("",$S$3:$S$6255)),ROW($S$1:$S$6253),""),ROW(S5962))),"")</f>
        <v/>
      </c>
      <c r="U5964" t="s">
        <v>8904</v>
      </c>
      <c r="V5964">
        <v>596396</v>
      </c>
    </row>
    <row r="5965" spans="19:22">
      <c r="S5965" t="str">
        <f>IF(ISNUMBER(SEARCH(ZAKL_DATA!$B$18,FU!$U5965)),U5965,"")</f>
        <v/>
      </c>
      <c r="T5965" t="str">
        <f t="array" ref="T5965">IFERROR(INDEX($S$3:$S$6255,SMALL(IF(ISNUMBER(SEARCH("",$S$3:$S$6255)),ROW($S$1:$S$6253),""),ROW(S5963))),"")</f>
        <v/>
      </c>
      <c r="U5965" t="s">
        <v>8904</v>
      </c>
      <c r="V5965">
        <v>596400</v>
      </c>
    </row>
    <row r="5966" spans="19:22">
      <c r="S5966" t="str">
        <f>IF(ISNUMBER(SEARCH(ZAKL_DATA!$B$18,FU!$U5966)),U5966,"")</f>
        <v/>
      </c>
      <c r="T5966" t="str">
        <f t="array" ref="T5966">IFERROR(INDEX($S$3:$S$6255,SMALL(IF(ISNUMBER(SEARCH("",$S$3:$S$6255)),ROW($S$1:$S$6253),""),ROW(S5964))),"")</f>
        <v/>
      </c>
      <c r="U5966" t="s">
        <v>8905</v>
      </c>
      <c r="V5966">
        <v>596418</v>
      </c>
    </row>
    <row r="5967" spans="19:22">
      <c r="S5967" t="str">
        <f>IF(ISNUMBER(SEARCH(ZAKL_DATA!$B$18,FU!$U5967)),U5967,"")</f>
        <v/>
      </c>
      <c r="T5967" t="str">
        <f t="array" ref="T5967">IFERROR(INDEX($S$3:$S$6255,SMALL(IF(ISNUMBER(SEARCH("",$S$3:$S$6255)),ROW($S$1:$S$6253),""),ROW(S5965))),"")</f>
        <v/>
      </c>
      <c r="U5967" t="s">
        <v>8906</v>
      </c>
      <c r="V5967">
        <v>596434</v>
      </c>
    </row>
    <row r="5968" spans="19:22">
      <c r="S5968" t="str">
        <f>IF(ISNUMBER(SEARCH(ZAKL_DATA!$B$18,FU!$U5968)),U5968,"")</f>
        <v/>
      </c>
      <c r="T5968" t="str">
        <f t="array" ref="T5968">IFERROR(INDEX($S$3:$S$6255,SMALL(IF(ISNUMBER(SEARCH("",$S$3:$S$6255)),ROW($S$1:$S$6253),""),ROW(S5966))),"")</f>
        <v/>
      </c>
      <c r="U5968" t="s">
        <v>8907</v>
      </c>
      <c r="V5968">
        <v>596442</v>
      </c>
    </row>
    <row r="5969" spans="19:22">
      <c r="S5969" t="str">
        <f>IF(ISNUMBER(SEARCH(ZAKL_DATA!$B$18,FU!$U5969)),U5969,"")</f>
        <v/>
      </c>
      <c r="T5969" t="str">
        <f t="array" ref="T5969">IFERROR(INDEX($S$3:$S$6255,SMALL(IF(ISNUMBER(SEARCH("",$S$3:$S$6255)),ROW($S$1:$S$6253),""),ROW(S5967))),"")</f>
        <v/>
      </c>
      <c r="U5969" t="s">
        <v>8908</v>
      </c>
      <c r="V5969">
        <v>596451</v>
      </c>
    </row>
    <row r="5970" spans="19:22">
      <c r="S5970" t="str">
        <f>IF(ISNUMBER(SEARCH(ZAKL_DATA!$B$18,FU!$U5970)),U5970,"")</f>
        <v/>
      </c>
      <c r="T5970" t="str">
        <f t="array" ref="T5970">IFERROR(INDEX($S$3:$S$6255,SMALL(IF(ISNUMBER(SEARCH("",$S$3:$S$6255)),ROW($S$1:$S$6253),""),ROW(S5968))),"")</f>
        <v/>
      </c>
      <c r="U5970" t="s">
        <v>8909</v>
      </c>
      <c r="V5970">
        <v>596469</v>
      </c>
    </row>
    <row r="5971" spans="19:22">
      <c r="S5971" t="str">
        <f>IF(ISNUMBER(SEARCH(ZAKL_DATA!$B$18,FU!$U5971)),U5971,"")</f>
        <v/>
      </c>
      <c r="T5971" t="str">
        <f t="array" ref="T5971">IFERROR(INDEX($S$3:$S$6255,SMALL(IF(ISNUMBER(SEARCH("",$S$3:$S$6255)),ROW($S$1:$S$6253),""),ROW(S5969))),"")</f>
        <v/>
      </c>
      <c r="U5971" t="s">
        <v>8910</v>
      </c>
      <c r="V5971">
        <v>596477</v>
      </c>
    </row>
    <row r="5972" spans="19:22">
      <c r="S5972" t="str">
        <f>IF(ISNUMBER(SEARCH(ZAKL_DATA!$B$18,FU!$U5972)),U5972,"")</f>
        <v/>
      </c>
      <c r="T5972" t="str">
        <f t="array" ref="T5972">IFERROR(INDEX($S$3:$S$6255,SMALL(IF(ISNUMBER(SEARCH("",$S$3:$S$6255)),ROW($S$1:$S$6253),""),ROW(S5970))),"")</f>
        <v/>
      </c>
      <c r="U5972" t="s">
        <v>8911</v>
      </c>
      <c r="V5972">
        <v>596485</v>
      </c>
    </row>
    <row r="5973" spans="19:22">
      <c r="S5973" t="str">
        <f>IF(ISNUMBER(SEARCH(ZAKL_DATA!$B$18,FU!$U5973)),U5973,"")</f>
        <v/>
      </c>
      <c r="T5973" t="str">
        <f t="array" ref="T5973">IFERROR(INDEX($S$3:$S$6255,SMALL(IF(ISNUMBER(SEARCH("",$S$3:$S$6255)),ROW($S$1:$S$6253),""),ROW(S5971))),"")</f>
        <v/>
      </c>
      <c r="U5973" t="s">
        <v>8912</v>
      </c>
      <c r="V5973">
        <v>596493</v>
      </c>
    </row>
    <row r="5974" spans="19:22">
      <c r="S5974" t="str">
        <f>IF(ISNUMBER(SEARCH(ZAKL_DATA!$B$18,FU!$U5974)),U5974,"")</f>
        <v/>
      </c>
      <c r="T5974" t="str">
        <f t="array" ref="T5974">IFERROR(INDEX($S$3:$S$6255,SMALL(IF(ISNUMBER(SEARCH("",$S$3:$S$6255)),ROW($S$1:$S$6253),""),ROW(S5972))),"")</f>
        <v/>
      </c>
      <c r="U5974" t="s">
        <v>8913</v>
      </c>
      <c r="V5974">
        <v>596507</v>
      </c>
    </row>
    <row r="5975" spans="19:22">
      <c r="S5975" t="str">
        <f>IF(ISNUMBER(SEARCH(ZAKL_DATA!$B$18,FU!$U5975)),U5975,"")</f>
        <v/>
      </c>
      <c r="T5975" t="str">
        <f t="array" ref="T5975">IFERROR(INDEX($S$3:$S$6255,SMALL(IF(ISNUMBER(SEARCH("",$S$3:$S$6255)),ROW($S$1:$S$6253),""),ROW(S5973))),"")</f>
        <v/>
      </c>
      <c r="U5975" t="s">
        <v>8914</v>
      </c>
      <c r="V5975">
        <v>596515</v>
      </c>
    </row>
    <row r="5976" spans="19:22">
      <c r="S5976" t="str">
        <f>IF(ISNUMBER(SEARCH(ZAKL_DATA!$B$18,FU!$U5976)),U5976,"")</f>
        <v/>
      </c>
      <c r="T5976" t="str">
        <f t="array" ref="T5976">IFERROR(INDEX($S$3:$S$6255,SMALL(IF(ISNUMBER(SEARCH("",$S$3:$S$6255)),ROW($S$1:$S$6253),""),ROW(S5974))),"")</f>
        <v/>
      </c>
      <c r="U5976" t="s">
        <v>8915</v>
      </c>
      <c r="V5976">
        <v>596523</v>
      </c>
    </row>
    <row r="5977" spans="19:22">
      <c r="S5977" t="str">
        <f>IF(ISNUMBER(SEARCH(ZAKL_DATA!$B$18,FU!$U5977)),U5977,"")</f>
        <v/>
      </c>
      <c r="T5977" t="str">
        <f t="array" ref="T5977">IFERROR(INDEX($S$3:$S$6255,SMALL(IF(ISNUMBER(SEARCH("",$S$3:$S$6255)),ROW($S$1:$S$6253),""),ROW(S5975))),"")</f>
        <v/>
      </c>
      <c r="U5977" t="s">
        <v>8916</v>
      </c>
      <c r="V5977">
        <v>596531</v>
      </c>
    </row>
    <row r="5978" spans="19:22">
      <c r="S5978" t="str">
        <f>IF(ISNUMBER(SEARCH(ZAKL_DATA!$B$18,FU!$U5978)),U5978,"")</f>
        <v/>
      </c>
      <c r="T5978" t="str">
        <f t="array" ref="T5978">IFERROR(INDEX($S$3:$S$6255,SMALL(IF(ISNUMBER(SEARCH("",$S$3:$S$6255)),ROW($S$1:$S$6253),""),ROW(S5976))),"")</f>
        <v/>
      </c>
      <c r="U5978" t="s">
        <v>8917</v>
      </c>
      <c r="V5978">
        <v>596540</v>
      </c>
    </row>
    <row r="5979" spans="19:22">
      <c r="S5979" t="str">
        <f>IF(ISNUMBER(SEARCH(ZAKL_DATA!$B$18,FU!$U5979)),U5979,"")</f>
        <v/>
      </c>
      <c r="T5979" t="str">
        <f t="array" ref="T5979">IFERROR(INDEX($S$3:$S$6255,SMALL(IF(ISNUMBER(SEARCH("",$S$3:$S$6255)),ROW($S$1:$S$6253),""),ROW(S5977))),"")</f>
        <v/>
      </c>
      <c r="U5979" t="s">
        <v>8918</v>
      </c>
      <c r="V5979">
        <v>596558</v>
      </c>
    </row>
    <row r="5980" spans="19:22">
      <c r="S5980" t="str">
        <f>IF(ISNUMBER(SEARCH(ZAKL_DATA!$B$18,FU!$U5980)),U5980,"")</f>
        <v/>
      </c>
      <c r="T5980" t="str">
        <f t="array" ref="T5980">IFERROR(INDEX($S$3:$S$6255,SMALL(IF(ISNUMBER(SEARCH("",$S$3:$S$6255)),ROW($S$1:$S$6253),""),ROW(S5978))),"")</f>
        <v/>
      </c>
      <c r="U5980" t="s">
        <v>8919</v>
      </c>
      <c r="V5980">
        <v>596566</v>
      </c>
    </row>
    <row r="5981" spans="19:22">
      <c r="S5981" t="str">
        <f>IF(ISNUMBER(SEARCH(ZAKL_DATA!$B$18,FU!$U5981)),U5981,"")</f>
        <v/>
      </c>
      <c r="T5981" t="str">
        <f t="array" ref="T5981">IFERROR(INDEX($S$3:$S$6255,SMALL(IF(ISNUMBER(SEARCH("",$S$3:$S$6255)),ROW($S$1:$S$6253),""),ROW(S5979))),"")</f>
        <v/>
      </c>
      <c r="U5981" t="s">
        <v>8920</v>
      </c>
      <c r="V5981">
        <v>596574</v>
      </c>
    </row>
    <row r="5982" spans="19:22">
      <c r="S5982" t="str">
        <f>IF(ISNUMBER(SEARCH(ZAKL_DATA!$B$18,FU!$U5982)),U5982,"")</f>
        <v/>
      </c>
      <c r="T5982" t="str">
        <f t="array" ref="T5982">IFERROR(INDEX($S$3:$S$6255,SMALL(IF(ISNUMBER(SEARCH("",$S$3:$S$6255)),ROW($S$1:$S$6253),""),ROW(S5980))),"")</f>
        <v/>
      </c>
      <c r="U5982" t="s">
        <v>8921</v>
      </c>
      <c r="V5982">
        <v>596582</v>
      </c>
    </row>
    <row r="5983" spans="19:22">
      <c r="S5983" t="str">
        <f>IF(ISNUMBER(SEARCH(ZAKL_DATA!$B$18,FU!$U5983)),U5983,"")</f>
        <v/>
      </c>
      <c r="T5983" t="str">
        <f t="array" ref="T5983">IFERROR(INDEX($S$3:$S$6255,SMALL(IF(ISNUMBER(SEARCH("",$S$3:$S$6255)),ROW($S$1:$S$6253),""),ROW(S5981))),"")</f>
        <v/>
      </c>
      <c r="U5983" t="s">
        <v>8922</v>
      </c>
      <c r="V5983">
        <v>596604</v>
      </c>
    </row>
    <row r="5984" spans="19:22">
      <c r="S5984" t="str">
        <f>IF(ISNUMBER(SEARCH(ZAKL_DATA!$B$18,FU!$U5984)),U5984,"")</f>
        <v/>
      </c>
      <c r="T5984" t="str">
        <f t="array" ref="T5984">IFERROR(INDEX($S$3:$S$6255,SMALL(IF(ISNUMBER(SEARCH("",$S$3:$S$6255)),ROW($S$1:$S$6253),""),ROW(S5982))),"")</f>
        <v/>
      </c>
      <c r="U5984" t="s">
        <v>8923</v>
      </c>
      <c r="V5984">
        <v>596612</v>
      </c>
    </row>
    <row r="5985" spans="19:22">
      <c r="S5985" t="str">
        <f>IF(ISNUMBER(SEARCH(ZAKL_DATA!$B$18,FU!$U5985)),U5985,"")</f>
        <v/>
      </c>
      <c r="T5985" t="str">
        <f t="array" ref="T5985">IFERROR(INDEX($S$3:$S$6255,SMALL(IF(ISNUMBER(SEARCH("",$S$3:$S$6255)),ROW($S$1:$S$6253),""),ROW(S5983))),"")</f>
        <v/>
      </c>
      <c r="U5985" t="s">
        <v>8924</v>
      </c>
      <c r="V5985">
        <v>596639</v>
      </c>
    </row>
    <row r="5986" spans="19:22">
      <c r="S5986" t="str">
        <f>IF(ISNUMBER(SEARCH(ZAKL_DATA!$B$18,FU!$U5986)),U5986,"")</f>
        <v/>
      </c>
      <c r="T5986" t="str">
        <f t="array" ref="T5986">IFERROR(INDEX($S$3:$S$6255,SMALL(IF(ISNUMBER(SEARCH("",$S$3:$S$6255)),ROW($S$1:$S$6253),""),ROW(S5984))),"")</f>
        <v/>
      </c>
      <c r="U5986" t="s">
        <v>8924</v>
      </c>
      <c r="V5986">
        <v>596647</v>
      </c>
    </row>
    <row r="5987" spans="19:22">
      <c r="S5987" t="str">
        <f>IF(ISNUMBER(SEARCH(ZAKL_DATA!$B$18,FU!$U5987)),U5987,"")</f>
        <v/>
      </c>
      <c r="T5987" t="str">
        <f t="array" ref="T5987">IFERROR(INDEX($S$3:$S$6255,SMALL(IF(ISNUMBER(SEARCH("",$S$3:$S$6255)),ROW($S$1:$S$6253),""),ROW(S5985))),"")</f>
        <v/>
      </c>
      <c r="U5987" t="s">
        <v>8925</v>
      </c>
      <c r="V5987">
        <v>596655</v>
      </c>
    </row>
    <row r="5988" spans="19:22">
      <c r="S5988" t="str">
        <f>IF(ISNUMBER(SEARCH(ZAKL_DATA!$B$18,FU!$U5988)),U5988,"")</f>
        <v/>
      </c>
      <c r="T5988" t="str">
        <f t="array" ref="T5988">IFERROR(INDEX($S$3:$S$6255,SMALL(IF(ISNUMBER(SEARCH("",$S$3:$S$6255)),ROW($S$1:$S$6253),""),ROW(S5986))),"")</f>
        <v/>
      </c>
      <c r="U5988" t="s">
        <v>8925</v>
      </c>
      <c r="V5988">
        <v>596663</v>
      </c>
    </row>
    <row r="5989" spans="19:22">
      <c r="S5989" t="str">
        <f>IF(ISNUMBER(SEARCH(ZAKL_DATA!$B$18,FU!$U5989)),U5989,"")</f>
        <v/>
      </c>
      <c r="T5989" t="str">
        <f t="array" ref="T5989">IFERROR(INDEX($S$3:$S$6255,SMALL(IF(ISNUMBER(SEARCH("",$S$3:$S$6255)),ROW($S$1:$S$6253),""),ROW(S5987))),"")</f>
        <v/>
      </c>
      <c r="U5989" t="s">
        <v>8925</v>
      </c>
      <c r="V5989">
        <v>596671</v>
      </c>
    </row>
    <row r="5990" spans="19:22">
      <c r="S5990" t="str">
        <f>IF(ISNUMBER(SEARCH(ZAKL_DATA!$B$18,FU!$U5990)),U5990,"")</f>
        <v/>
      </c>
      <c r="T5990" t="str">
        <f t="array" ref="T5990">IFERROR(INDEX($S$3:$S$6255,SMALL(IF(ISNUMBER(SEARCH("",$S$3:$S$6255)),ROW($S$1:$S$6253),""),ROW(S5988))),"")</f>
        <v/>
      </c>
      <c r="U5990" t="s">
        <v>8925</v>
      </c>
      <c r="V5990">
        <v>596680</v>
      </c>
    </row>
    <row r="5991" spans="19:22">
      <c r="S5991" t="str">
        <f>IF(ISNUMBER(SEARCH(ZAKL_DATA!$B$18,FU!$U5991)),U5991,"")</f>
        <v/>
      </c>
      <c r="T5991" t="str">
        <f t="array" ref="T5991">IFERROR(INDEX($S$3:$S$6255,SMALL(IF(ISNUMBER(SEARCH("",$S$3:$S$6255)),ROW($S$1:$S$6253),""),ROW(S5989))),"")</f>
        <v/>
      </c>
      <c r="U5991" t="s">
        <v>8926</v>
      </c>
      <c r="V5991">
        <v>596698</v>
      </c>
    </row>
    <row r="5992" spans="19:22">
      <c r="S5992" t="str">
        <f>IF(ISNUMBER(SEARCH(ZAKL_DATA!$B$18,FU!$U5992)),U5992,"")</f>
        <v/>
      </c>
      <c r="T5992" t="str">
        <f t="array" ref="T5992">IFERROR(INDEX($S$3:$S$6255,SMALL(IF(ISNUMBER(SEARCH("",$S$3:$S$6255)),ROW($S$1:$S$6253),""),ROW(S5990))),"")</f>
        <v/>
      </c>
      <c r="U5992" t="s">
        <v>8926</v>
      </c>
      <c r="V5992">
        <v>596701</v>
      </c>
    </row>
    <row r="5993" spans="19:22">
      <c r="S5993" t="str">
        <f>IF(ISNUMBER(SEARCH(ZAKL_DATA!$B$18,FU!$U5993)),U5993,"")</f>
        <v/>
      </c>
      <c r="T5993" t="str">
        <f t="array" ref="T5993">IFERROR(INDEX($S$3:$S$6255,SMALL(IF(ISNUMBER(SEARCH("",$S$3:$S$6255)),ROW($S$1:$S$6253),""),ROW(S5991))),"")</f>
        <v/>
      </c>
      <c r="U5993" t="s">
        <v>8927</v>
      </c>
      <c r="V5993">
        <v>596710</v>
      </c>
    </row>
    <row r="5994" spans="19:22">
      <c r="S5994" t="str">
        <f>IF(ISNUMBER(SEARCH(ZAKL_DATA!$B$18,FU!$U5994)),U5994,"")</f>
        <v/>
      </c>
      <c r="T5994" t="str">
        <f t="array" ref="T5994">IFERROR(INDEX($S$3:$S$6255,SMALL(IF(ISNUMBER(SEARCH("",$S$3:$S$6255)),ROW($S$1:$S$6253),""),ROW(S5992))),"")</f>
        <v/>
      </c>
      <c r="U5994" t="s">
        <v>8927</v>
      </c>
      <c r="V5994">
        <v>596728</v>
      </c>
    </row>
    <row r="5995" spans="19:22">
      <c r="S5995" t="str">
        <f>IF(ISNUMBER(SEARCH(ZAKL_DATA!$B$18,FU!$U5995)),U5995,"")</f>
        <v/>
      </c>
      <c r="T5995" t="str">
        <f t="array" ref="T5995">IFERROR(INDEX($S$3:$S$6255,SMALL(IF(ISNUMBER(SEARCH("",$S$3:$S$6255)),ROW($S$1:$S$6253),""),ROW(S5993))),"")</f>
        <v/>
      </c>
      <c r="U5995" t="s">
        <v>8928</v>
      </c>
      <c r="V5995">
        <v>596736</v>
      </c>
    </row>
    <row r="5996" spans="19:22">
      <c r="S5996" t="str">
        <f>IF(ISNUMBER(SEARCH(ZAKL_DATA!$B$18,FU!$U5996)),U5996,"")</f>
        <v/>
      </c>
      <c r="T5996" t="str">
        <f t="array" ref="T5996">IFERROR(INDEX($S$3:$S$6255,SMALL(IF(ISNUMBER(SEARCH("",$S$3:$S$6255)),ROW($S$1:$S$6253),""),ROW(S5994))),"")</f>
        <v/>
      </c>
      <c r="U5996" t="s">
        <v>8928</v>
      </c>
      <c r="V5996">
        <v>596744</v>
      </c>
    </row>
    <row r="5997" spans="19:22">
      <c r="S5997" t="str">
        <f>IF(ISNUMBER(SEARCH(ZAKL_DATA!$B$18,FU!$U5997)),U5997,"")</f>
        <v/>
      </c>
      <c r="T5997" t="str">
        <f t="array" ref="T5997">IFERROR(INDEX($S$3:$S$6255,SMALL(IF(ISNUMBER(SEARCH("",$S$3:$S$6255)),ROW($S$1:$S$6253),""),ROW(S5995))),"")</f>
        <v/>
      </c>
      <c r="U5997" t="s">
        <v>8929</v>
      </c>
      <c r="V5997">
        <v>596752</v>
      </c>
    </row>
    <row r="5998" spans="19:22">
      <c r="S5998" t="str">
        <f>IF(ISNUMBER(SEARCH(ZAKL_DATA!$B$18,FU!$U5998)),U5998,"")</f>
        <v/>
      </c>
      <c r="T5998" t="str">
        <f t="array" ref="T5998">IFERROR(INDEX($S$3:$S$6255,SMALL(IF(ISNUMBER(SEARCH("",$S$3:$S$6255)),ROW($S$1:$S$6253),""),ROW(S5996))),"")</f>
        <v/>
      </c>
      <c r="U5998" t="s">
        <v>8930</v>
      </c>
      <c r="V5998">
        <v>596761</v>
      </c>
    </row>
    <row r="5999" spans="19:22">
      <c r="S5999" t="str">
        <f>IF(ISNUMBER(SEARCH(ZAKL_DATA!$B$18,FU!$U5999)),U5999,"")</f>
        <v/>
      </c>
      <c r="T5999" t="str">
        <f t="array" ref="T5999">IFERROR(INDEX($S$3:$S$6255,SMALL(IF(ISNUMBER(SEARCH("",$S$3:$S$6255)),ROW($S$1:$S$6253),""),ROW(S5997))),"")</f>
        <v/>
      </c>
      <c r="U5999" t="s">
        <v>8931</v>
      </c>
      <c r="V5999">
        <v>596787</v>
      </c>
    </row>
    <row r="6000" spans="19:22">
      <c r="S6000" t="str">
        <f>IF(ISNUMBER(SEARCH(ZAKL_DATA!$B$18,FU!$U6000)),U6000,"")</f>
        <v/>
      </c>
      <c r="T6000" t="str">
        <f t="array" ref="T6000">IFERROR(INDEX($S$3:$S$6255,SMALL(IF(ISNUMBER(SEARCH("",$S$3:$S$6255)),ROW($S$1:$S$6253),""),ROW(S5998))),"")</f>
        <v/>
      </c>
      <c r="U6000" t="s">
        <v>8932</v>
      </c>
      <c r="V6000">
        <v>596795</v>
      </c>
    </row>
    <row r="6001" spans="19:22">
      <c r="S6001" t="str">
        <f>IF(ISNUMBER(SEARCH(ZAKL_DATA!$B$18,FU!$U6001)),U6001,"")</f>
        <v/>
      </c>
      <c r="T6001" t="str">
        <f t="array" ref="T6001">IFERROR(INDEX($S$3:$S$6255,SMALL(IF(ISNUMBER(SEARCH("",$S$3:$S$6255)),ROW($S$1:$S$6253),""),ROW(S5999))),"")</f>
        <v/>
      </c>
      <c r="U6001" t="s">
        <v>8933</v>
      </c>
      <c r="V6001">
        <v>596809</v>
      </c>
    </row>
    <row r="6002" spans="19:22">
      <c r="S6002" t="str">
        <f>IF(ISNUMBER(SEARCH(ZAKL_DATA!$B$18,FU!$U6002)),U6002,"")</f>
        <v/>
      </c>
      <c r="T6002" t="str">
        <f t="array" ref="T6002">IFERROR(INDEX($S$3:$S$6255,SMALL(IF(ISNUMBER(SEARCH("",$S$3:$S$6255)),ROW($S$1:$S$6253),""),ROW(S6000))),"")</f>
        <v/>
      </c>
      <c r="U6002" t="s">
        <v>8934</v>
      </c>
      <c r="V6002">
        <v>596817</v>
      </c>
    </row>
    <row r="6003" spans="19:22">
      <c r="S6003" t="str">
        <f>IF(ISNUMBER(SEARCH(ZAKL_DATA!$B$18,FU!$U6003)),U6003,"")</f>
        <v/>
      </c>
      <c r="T6003" t="str">
        <f t="array" ref="T6003">IFERROR(INDEX($S$3:$S$6255,SMALL(IF(ISNUMBER(SEARCH("",$S$3:$S$6255)),ROW($S$1:$S$6253),""),ROW(S6001))),"")</f>
        <v/>
      </c>
      <c r="U6003" t="s">
        <v>8935</v>
      </c>
      <c r="V6003">
        <v>596825</v>
      </c>
    </row>
    <row r="6004" spans="19:22">
      <c r="S6004" t="str">
        <f>IF(ISNUMBER(SEARCH(ZAKL_DATA!$B$18,FU!$U6004)),U6004,"")</f>
        <v/>
      </c>
      <c r="T6004" t="str">
        <f t="array" ref="T6004">IFERROR(INDEX($S$3:$S$6255,SMALL(IF(ISNUMBER(SEARCH("",$S$3:$S$6255)),ROW($S$1:$S$6253),""),ROW(S6002))),"")</f>
        <v/>
      </c>
      <c r="U6004" t="s">
        <v>8936</v>
      </c>
      <c r="V6004">
        <v>596833</v>
      </c>
    </row>
    <row r="6005" spans="19:22">
      <c r="S6005" t="str">
        <f>IF(ISNUMBER(SEARCH(ZAKL_DATA!$B$18,FU!$U6005)),U6005,"")</f>
        <v/>
      </c>
      <c r="T6005" t="str">
        <f t="array" ref="T6005">IFERROR(INDEX($S$3:$S$6255,SMALL(IF(ISNUMBER(SEARCH("",$S$3:$S$6255)),ROW($S$1:$S$6253),""),ROW(S6003))),"")</f>
        <v/>
      </c>
      <c r="U6005" t="s">
        <v>8937</v>
      </c>
      <c r="V6005">
        <v>596841</v>
      </c>
    </row>
    <row r="6006" spans="19:22">
      <c r="S6006" t="str">
        <f>IF(ISNUMBER(SEARCH(ZAKL_DATA!$B$18,FU!$U6006)),U6006,"")</f>
        <v/>
      </c>
      <c r="T6006" t="str">
        <f t="array" ref="T6006">IFERROR(INDEX($S$3:$S$6255,SMALL(IF(ISNUMBER(SEARCH("",$S$3:$S$6255)),ROW($S$1:$S$6253),""),ROW(S6004))),"")</f>
        <v/>
      </c>
      <c r="U6006" t="s">
        <v>8938</v>
      </c>
      <c r="V6006">
        <v>596850</v>
      </c>
    </row>
    <row r="6007" spans="19:22">
      <c r="S6007" t="str">
        <f>IF(ISNUMBER(SEARCH(ZAKL_DATA!$B$18,FU!$U6007)),U6007,"")</f>
        <v/>
      </c>
      <c r="T6007" t="str">
        <f t="array" ref="T6007">IFERROR(INDEX($S$3:$S$6255,SMALL(IF(ISNUMBER(SEARCH("",$S$3:$S$6255)),ROW($S$1:$S$6253),""),ROW(S6005))),"")</f>
        <v/>
      </c>
      <c r="U6007" t="s">
        <v>8939</v>
      </c>
      <c r="V6007">
        <v>596868</v>
      </c>
    </row>
    <row r="6008" spans="19:22">
      <c r="S6008" t="str">
        <f>IF(ISNUMBER(SEARCH(ZAKL_DATA!$B$18,FU!$U6008)),U6008,"")</f>
        <v/>
      </c>
      <c r="T6008" t="str">
        <f t="array" ref="T6008">IFERROR(INDEX($S$3:$S$6255,SMALL(IF(ISNUMBER(SEARCH("",$S$3:$S$6255)),ROW($S$1:$S$6253),""),ROW(S6006))),"")</f>
        <v/>
      </c>
      <c r="U6008" t="s">
        <v>8940</v>
      </c>
      <c r="V6008">
        <v>596876</v>
      </c>
    </row>
    <row r="6009" spans="19:22">
      <c r="S6009" t="str">
        <f>IF(ISNUMBER(SEARCH(ZAKL_DATA!$B$18,FU!$U6009)),U6009,"")</f>
        <v/>
      </c>
      <c r="T6009" t="str">
        <f t="array" ref="T6009">IFERROR(INDEX($S$3:$S$6255,SMALL(IF(ISNUMBER(SEARCH("",$S$3:$S$6255)),ROW($S$1:$S$6253),""),ROW(S6007))),"")</f>
        <v/>
      </c>
      <c r="U6009" t="s">
        <v>8941</v>
      </c>
      <c r="V6009">
        <v>596884</v>
      </c>
    </row>
    <row r="6010" spans="19:22">
      <c r="S6010" t="str">
        <f>IF(ISNUMBER(SEARCH(ZAKL_DATA!$B$18,FU!$U6010)),U6010,"")</f>
        <v/>
      </c>
      <c r="T6010" t="str">
        <f t="array" ref="T6010">IFERROR(INDEX($S$3:$S$6255,SMALL(IF(ISNUMBER(SEARCH("",$S$3:$S$6255)),ROW($S$1:$S$6253),""),ROW(S6008))),"")</f>
        <v/>
      </c>
      <c r="U6010" t="s">
        <v>8942</v>
      </c>
      <c r="V6010">
        <v>596892</v>
      </c>
    </row>
    <row r="6011" spans="19:22">
      <c r="S6011" t="str">
        <f>IF(ISNUMBER(SEARCH(ZAKL_DATA!$B$18,FU!$U6011)),U6011,"")</f>
        <v/>
      </c>
      <c r="T6011" t="str">
        <f t="array" ref="T6011">IFERROR(INDEX($S$3:$S$6255,SMALL(IF(ISNUMBER(SEARCH("",$S$3:$S$6255)),ROW($S$1:$S$6253),""),ROW(S6009))),"")</f>
        <v/>
      </c>
      <c r="U6011" t="s">
        <v>8943</v>
      </c>
      <c r="V6011">
        <v>596906</v>
      </c>
    </row>
    <row r="6012" spans="19:22">
      <c r="S6012" t="str">
        <f>IF(ISNUMBER(SEARCH(ZAKL_DATA!$B$18,FU!$U6012)),U6012,"")</f>
        <v/>
      </c>
      <c r="T6012" t="str">
        <f t="array" ref="T6012">IFERROR(INDEX($S$3:$S$6255,SMALL(IF(ISNUMBER(SEARCH("",$S$3:$S$6255)),ROW($S$1:$S$6253),""),ROW(S6010))),"")</f>
        <v/>
      </c>
      <c r="U6012" t="s">
        <v>8944</v>
      </c>
      <c r="V6012">
        <v>596914</v>
      </c>
    </row>
    <row r="6013" spans="19:22">
      <c r="S6013" t="str">
        <f>IF(ISNUMBER(SEARCH(ZAKL_DATA!$B$18,FU!$U6013)),U6013,"")</f>
        <v/>
      </c>
      <c r="T6013" t="str">
        <f t="array" ref="T6013">IFERROR(INDEX($S$3:$S$6255,SMALL(IF(ISNUMBER(SEARCH("",$S$3:$S$6255)),ROW($S$1:$S$6253),""),ROW(S6011))),"")</f>
        <v/>
      </c>
      <c r="U6013" t="s">
        <v>8945</v>
      </c>
      <c r="V6013">
        <v>596922</v>
      </c>
    </row>
    <row r="6014" spans="19:22">
      <c r="S6014" t="str">
        <f>IF(ISNUMBER(SEARCH(ZAKL_DATA!$B$18,FU!$U6014)),U6014,"")</f>
        <v/>
      </c>
      <c r="T6014" t="str">
        <f t="array" ref="T6014">IFERROR(INDEX($S$3:$S$6255,SMALL(IF(ISNUMBER(SEARCH("",$S$3:$S$6255)),ROW($S$1:$S$6253),""),ROW(S6012))),"")</f>
        <v/>
      </c>
      <c r="U6014" t="s">
        <v>8946</v>
      </c>
      <c r="V6014">
        <v>596931</v>
      </c>
    </row>
    <row r="6015" spans="19:22">
      <c r="S6015" t="str">
        <f>IF(ISNUMBER(SEARCH(ZAKL_DATA!$B$18,FU!$U6015)),U6015,"")</f>
        <v/>
      </c>
      <c r="T6015" t="str">
        <f t="array" ref="T6015">IFERROR(INDEX($S$3:$S$6255,SMALL(IF(ISNUMBER(SEARCH("",$S$3:$S$6255)),ROW($S$1:$S$6253),""),ROW(S6013))),"")</f>
        <v/>
      </c>
      <c r="U6015" t="s">
        <v>8946</v>
      </c>
      <c r="V6015">
        <v>596949</v>
      </c>
    </row>
    <row r="6016" spans="19:22">
      <c r="S6016" t="str">
        <f>IF(ISNUMBER(SEARCH(ZAKL_DATA!$B$18,FU!$U6016)),U6016,"")</f>
        <v/>
      </c>
      <c r="T6016" t="str">
        <f t="array" ref="T6016">IFERROR(INDEX($S$3:$S$6255,SMALL(IF(ISNUMBER(SEARCH("",$S$3:$S$6255)),ROW($S$1:$S$6253),""),ROW(S6014))),"")</f>
        <v/>
      </c>
      <c r="U6016" t="s">
        <v>8947</v>
      </c>
      <c r="V6016">
        <v>596957</v>
      </c>
    </row>
    <row r="6017" spans="19:22">
      <c r="S6017" t="str">
        <f>IF(ISNUMBER(SEARCH(ZAKL_DATA!$B$18,FU!$U6017)),U6017,"")</f>
        <v/>
      </c>
      <c r="T6017" t="str">
        <f t="array" ref="T6017">IFERROR(INDEX($S$3:$S$6255,SMALL(IF(ISNUMBER(SEARCH("",$S$3:$S$6255)),ROW($S$1:$S$6253),""),ROW(S6015))),"")</f>
        <v/>
      </c>
      <c r="U6017" t="s">
        <v>8948</v>
      </c>
      <c r="V6017">
        <v>596965</v>
      </c>
    </row>
    <row r="6018" spans="19:22">
      <c r="S6018" t="str">
        <f>IF(ISNUMBER(SEARCH(ZAKL_DATA!$B$18,FU!$U6018)),U6018,"")</f>
        <v/>
      </c>
      <c r="T6018" t="str">
        <f t="array" ref="T6018">IFERROR(INDEX($S$3:$S$6255,SMALL(IF(ISNUMBER(SEARCH("",$S$3:$S$6255)),ROW($S$1:$S$6253),""),ROW(S6016))),"")</f>
        <v/>
      </c>
      <c r="U6018" t="s">
        <v>8948</v>
      </c>
      <c r="V6018">
        <v>596973</v>
      </c>
    </row>
    <row r="6019" spans="19:22">
      <c r="S6019" t="str">
        <f>IF(ISNUMBER(SEARCH(ZAKL_DATA!$B$18,FU!$U6019)),U6019,"")</f>
        <v/>
      </c>
      <c r="T6019" t="str">
        <f t="array" ref="T6019">IFERROR(INDEX($S$3:$S$6255,SMALL(IF(ISNUMBER(SEARCH("",$S$3:$S$6255)),ROW($S$1:$S$6253),""),ROW(S6017))),"")</f>
        <v/>
      </c>
      <c r="U6019" t="s">
        <v>8949</v>
      </c>
      <c r="V6019">
        <v>596981</v>
      </c>
    </row>
    <row r="6020" spans="19:22">
      <c r="S6020" t="str">
        <f>IF(ISNUMBER(SEARCH(ZAKL_DATA!$B$18,FU!$U6020)),U6020,"")</f>
        <v/>
      </c>
      <c r="T6020" t="str">
        <f t="array" ref="T6020">IFERROR(INDEX($S$3:$S$6255,SMALL(IF(ISNUMBER(SEARCH("",$S$3:$S$6255)),ROW($S$1:$S$6253),""),ROW(S6018))),"")</f>
        <v/>
      </c>
      <c r="U6020" t="s">
        <v>8950</v>
      </c>
      <c r="V6020">
        <v>596990</v>
      </c>
    </row>
    <row r="6021" spans="19:22">
      <c r="S6021" t="str">
        <f>IF(ISNUMBER(SEARCH(ZAKL_DATA!$B$18,FU!$U6021)),U6021,"")</f>
        <v/>
      </c>
      <c r="T6021" t="str">
        <f t="array" ref="T6021">IFERROR(INDEX($S$3:$S$6255,SMALL(IF(ISNUMBER(SEARCH("",$S$3:$S$6255)),ROW($S$1:$S$6253),""),ROW(S6019))),"")</f>
        <v/>
      </c>
      <c r="U6021" t="s">
        <v>8951</v>
      </c>
      <c r="V6021">
        <v>597007</v>
      </c>
    </row>
    <row r="6022" spans="19:22">
      <c r="S6022" t="str">
        <f>IF(ISNUMBER(SEARCH(ZAKL_DATA!$B$18,FU!$U6022)),U6022,"")</f>
        <v/>
      </c>
      <c r="T6022" t="str">
        <f t="array" ref="T6022">IFERROR(INDEX($S$3:$S$6255,SMALL(IF(ISNUMBER(SEARCH("",$S$3:$S$6255)),ROW($S$1:$S$6253),""),ROW(S6020))),"")</f>
        <v/>
      </c>
      <c r="U6022" t="s">
        <v>8952</v>
      </c>
      <c r="V6022">
        <v>597015</v>
      </c>
    </row>
    <row r="6023" spans="19:22">
      <c r="S6023" t="str">
        <f>IF(ISNUMBER(SEARCH(ZAKL_DATA!$B$18,FU!$U6023)),U6023,"")</f>
        <v/>
      </c>
      <c r="T6023" t="str">
        <f t="array" ref="T6023">IFERROR(INDEX($S$3:$S$6255,SMALL(IF(ISNUMBER(SEARCH("",$S$3:$S$6255)),ROW($S$1:$S$6253),""),ROW(S6021))),"")</f>
        <v/>
      </c>
      <c r="U6023" t="s">
        <v>8953</v>
      </c>
      <c r="V6023">
        <v>597031</v>
      </c>
    </row>
    <row r="6024" spans="19:22">
      <c r="S6024" t="str">
        <f>IF(ISNUMBER(SEARCH(ZAKL_DATA!$B$18,FU!$U6024)),U6024,"")</f>
        <v/>
      </c>
      <c r="T6024" t="str">
        <f t="array" ref="T6024">IFERROR(INDEX($S$3:$S$6255,SMALL(IF(ISNUMBER(SEARCH("",$S$3:$S$6255)),ROW($S$1:$S$6253),""),ROW(S6022))),"")</f>
        <v/>
      </c>
      <c r="U6024" t="s">
        <v>8954</v>
      </c>
      <c r="V6024">
        <v>597040</v>
      </c>
    </row>
    <row r="6025" spans="19:22">
      <c r="S6025" t="str">
        <f>IF(ISNUMBER(SEARCH(ZAKL_DATA!$B$18,FU!$U6025)),U6025,"")</f>
        <v/>
      </c>
      <c r="T6025" t="str">
        <f t="array" ref="T6025">IFERROR(INDEX($S$3:$S$6255,SMALL(IF(ISNUMBER(SEARCH("",$S$3:$S$6255)),ROW($S$1:$S$6253),""),ROW(S6023))),"")</f>
        <v/>
      </c>
      <c r="U6025" t="s">
        <v>8955</v>
      </c>
      <c r="V6025">
        <v>597058</v>
      </c>
    </row>
    <row r="6026" spans="19:22">
      <c r="S6026" t="str">
        <f>IF(ISNUMBER(SEARCH(ZAKL_DATA!$B$18,FU!$U6026)),U6026,"")</f>
        <v/>
      </c>
      <c r="T6026" t="str">
        <f t="array" ref="T6026">IFERROR(INDEX($S$3:$S$6255,SMALL(IF(ISNUMBER(SEARCH("",$S$3:$S$6255)),ROW($S$1:$S$6253),""),ROW(S6024))),"")</f>
        <v/>
      </c>
      <c r="U6026" t="s">
        <v>8956</v>
      </c>
      <c r="V6026">
        <v>597066</v>
      </c>
    </row>
    <row r="6027" spans="19:22">
      <c r="S6027" t="str">
        <f>IF(ISNUMBER(SEARCH(ZAKL_DATA!$B$18,FU!$U6027)),U6027,"")</f>
        <v/>
      </c>
      <c r="T6027" t="str">
        <f t="array" ref="T6027">IFERROR(INDEX($S$3:$S$6255,SMALL(IF(ISNUMBER(SEARCH("",$S$3:$S$6255)),ROW($S$1:$S$6253),""),ROW(S6025))),"")</f>
        <v/>
      </c>
      <c r="U6027" t="s">
        <v>8957</v>
      </c>
      <c r="V6027">
        <v>597074</v>
      </c>
    </row>
    <row r="6028" spans="19:22">
      <c r="S6028" t="str">
        <f>IF(ISNUMBER(SEARCH(ZAKL_DATA!$B$18,FU!$U6028)),U6028,"")</f>
        <v/>
      </c>
      <c r="T6028" t="str">
        <f t="array" ref="T6028">IFERROR(INDEX($S$3:$S$6255,SMALL(IF(ISNUMBER(SEARCH("",$S$3:$S$6255)),ROW($S$1:$S$6253),""),ROW(S6026))),"")</f>
        <v/>
      </c>
      <c r="U6028" t="s">
        <v>8958</v>
      </c>
      <c r="V6028">
        <v>597082</v>
      </c>
    </row>
    <row r="6029" spans="19:22">
      <c r="S6029" t="str">
        <f>IF(ISNUMBER(SEARCH(ZAKL_DATA!$B$18,FU!$U6029)),U6029,"")</f>
        <v/>
      </c>
      <c r="T6029" t="str">
        <f t="array" ref="T6029">IFERROR(INDEX($S$3:$S$6255,SMALL(IF(ISNUMBER(SEARCH("",$S$3:$S$6255)),ROW($S$1:$S$6253),""),ROW(S6027))),"")</f>
        <v/>
      </c>
      <c r="U6029" t="s">
        <v>8959</v>
      </c>
      <c r="V6029">
        <v>597091</v>
      </c>
    </row>
    <row r="6030" spans="19:22">
      <c r="S6030" t="str">
        <f>IF(ISNUMBER(SEARCH(ZAKL_DATA!$B$18,FU!$U6030)),U6030,"")</f>
        <v/>
      </c>
      <c r="T6030" t="str">
        <f t="array" ref="T6030">IFERROR(INDEX($S$3:$S$6255,SMALL(IF(ISNUMBER(SEARCH("",$S$3:$S$6255)),ROW($S$1:$S$6253),""),ROW(S6028))),"")</f>
        <v/>
      </c>
      <c r="U6030" t="s">
        <v>8960</v>
      </c>
      <c r="V6030">
        <v>597104</v>
      </c>
    </row>
    <row r="6031" spans="19:22">
      <c r="S6031" t="str">
        <f>IF(ISNUMBER(SEARCH(ZAKL_DATA!$B$18,FU!$U6031)),U6031,"")</f>
        <v/>
      </c>
      <c r="T6031" t="str">
        <f t="array" ref="T6031">IFERROR(INDEX($S$3:$S$6255,SMALL(IF(ISNUMBER(SEARCH("",$S$3:$S$6255)),ROW($S$1:$S$6253),""),ROW(S6029))),"")</f>
        <v/>
      </c>
      <c r="U6031" t="s">
        <v>8961</v>
      </c>
      <c r="V6031">
        <v>597112</v>
      </c>
    </row>
    <row r="6032" spans="19:22">
      <c r="S6032" t="str">
        <f>IF(ISNUMBER(SEARCH(ZAKL_DATA!$B$18,FU!$U6032)),U6032,"")</f>
        <v/>
      </c>
      <c r="T6032" t="str">
        <f t="array" ref="T6032">IFERROR(INDEX($S$3:$S$6255,SMALL(IF(ISNUMBER(SEARCH("",$S$3:$S$6255)),ROW($S$1:$S$6253),""),ROW(S6030))),"")</f>
        <v/>
      </c>
      <c r="U6032" t="s">
        <v>8962</v>
      </c>
      <c r="V6032">
        <v>597121</v>
      </c>
    </row>
    <row r="6033" spans="19:22">
      <c r="S6033" t="str">
        <f>IF(ISNUMBER(SEARCH(ZAKL_DATA!$B$18,FU!$U6033)),U6033,"")</f>
        <v/>
      </c>
      <c r="T6033" t="str">
        <f t="array" ref="T6033">IFERROR(INDEX($S$3:$S$6255,SMALL(IF(ISNUMBER(SEARCH("",$S$3:$S$6255)),ROW($S$1:$S$6253),""),ROW(S6031))),"")</f>
        <v/>
      </c>
      <c r="U6033" t="s">
        <v>8963</v>
      </c>
      <c r="V6033">
        <v>597139</v>
      </c>
    </row>
    <row r="6034" spans="19:22">
      <c r="S6034" t="str">
        <f>IF(ISNUMBER(SEARCH(ZAKL_DATA!$B$18,FU!$U6034)),U6034,"")</f>
        <v/>
      </c>
      <c r="T6034" t="str">
        <f t="array" ref="T6034">IFERROR(INDEX($S$3:$S$6255,SMALL(IF(ISNUMBER(SEARCH("",$S$3:$S$6255)),ROW($S$1:$S$6253),""),ROW(S6032))),"")</f>
        <v/>
      </c>
      <c r="U6034" t="s">
        <v>8964</v>
      </c>
      <c r="V6034">
        <v>597147</v>
      </c>
    </row>
    <row r="6035" spans="19:22">
      <c r="S6035" t="str">
        <f>IF(ISNUMBER(SEARCH(ZAKL_DATA!$B$18,FU!$U6035)),U6035,"")</f>
        <v/>
      </c>
      <c r="T6035" t="str">
        <f t="array" ref="T6035">IFERROR(INDEX($S$3:$S$6255,SMALL(IF(ISNUMBER(SEARCH("",$S$3:$S$6255)),ROW($S$1:$S$6253),""),ROW(S6033))),"")</f>
        <v/>
      </c>
      <c r="U6035" t="s">
        <v>8965</v>
      </c>
      <c r="V6035">
        <v>597155</v>
      </c>
    </row>
    <row r="6036" spans="19:22">
      <c r="S6036" t="str">
        <f>IF(ISNUMBER(SEARCH(ZAKL_DATA!$B$18,FU!$U6036)),U6036,"")</f>
        <v/>
      </c>
      <c r="T6036" t="str">
        <f t="array" ref="T6036">IFERROR(INDEX($S$3:$S$6255,SMALL(IF(ISNUMBER(SEARCH("",$S$3:$S$6255)),ROW($S$1:$S$6253),""),ROW(S6034))),"")</f>
        <v/>
      </c>
      <c r="U6036" t="s">
        <v>8966</v>
      </c>
      <c r="V6036">
        <v>597163</v>
      </c>
    </row>
    <row r="6037" spans="19:22">
      <c r="S6037" t="str">
        <f>IF(ISNUMBER(SEARCH(ZAKL_DATA!$B$18,FU!$U6037)),U6037,"")</f>
        <v/>
      </c>
      <c r="T6037" t="str">
        <f t="array" ref="T6037">IFERROR(INDEX($S$3:$S$6255,SMALL(IF(ISNUMBER(SEARCH("",$S$3:$S$6255)),ROW($S$1:$S$6253),""),ROW(S6035))),"")</f>
        <v/>
      </c>
      <c r="U6037" t="s">
        <v>8967</v>
      </c>
      <c r="V6037">
        <v>597171</v>
      </c>
    </row>
    <row r="6038" spans="19:22">
      <c r="S6038" t="str">
        <f>IF(ISNUMBER(SEARCH(ZAKL_DATA!$B$18,FU!$U6038)),U6038,"")</f>
        <v/>
      </c>
      <c r="T6038" t="str">
        <f t="array" ref="T6038">IFERROR(INDEX($S$3:$S$6255,SMALL(IF(ISNUMBER(SEARCH("",$S$3:$S$6255)),ROW($S$1:$S$6253),""),ROW(S6036))),"")</f>
        <v/>
      </c>
      <c r="U6038" t="s">
        <v>8968</v>
      </c>
      <c r="V6038">
        <v>597180</v>
      </c>
    </row>
    <row r="6039" spans="19:22">
      <c r="S6039" t="str">
        <f>IF(ISNUMBER(SEARCH(ZAKL_DATA!$B$18,FU!$U6039)),U6039,"")</f>
        <v/>
      </c>
      <c r="T6039" t="str">
        <f t="array" ref="T6039">IFERROR(INDEX($S$3:$S$6255,SMALL(IF(ISNUMBER(SEARCH("",$S$3:$S$6255)),ROW($S$1:$S$6253),""),ROW(S6037))),"")</f>
        <v/>
      </c>
      <c r="U6039" t="s">
        <v>8969</v>
      </c>
      <c r="V6039">
        <v>597198</v>
      </c>
    </row>
    <row r="6040" spans="19:22">
      <c r="S6040" t="str">
        <f>IF(ISNUMBER(SEARCH(ZAKL_DATA!$B$18,FU!$U6040)),U6040,"")</f>
        <v/>
      </c>
      <c r="T6040" t="str">
        <f t="array" ref="T6040">IFERROR(INDEX($S$3:$S$6255,SMALL(IF(ISNUMBER(SEARCH("",$S$3:$S$6255)),ROW($S$1:$S$6253),""),ROW(S6038))),"")</f>
        <v/>
      </c>
      <c r="U6040" t="s">
        <v>8970</v>
      </c>
      <c r="V6040">
        <v>597201</v>
      </c>
    </row>
    <row r="6041" spans="19:22">
      <c r="S6041" t="str">
        <f>IF(ISNUMBER(SEARCH(ZAKL_DATA!$B$18,FU!$U6041)),U6041,"")</f>
        <v/>
      </c>
      <c r="T6041" t="str">
        <f t="array" ref="T6041">IFERROR(INDEX($S$3:$S$6255,SMALL(IF(ISNUMBER(SEARCH("",$S$3:$S$6255)),ROW($S$1:$S$6253),""),ROW(S6039))),"")</f>
        <v/>
      </c>
      <c r="U6041" t="s">
        <v>8971</v>
      </c>
      <c r="V6041">
        <v>597210</v>
      </c>
    </row>
    <row r="6042" spans="19:22">
      <c r="S6042" t="str">
        <f>IF(ISNUMBER(SEARCH(ZAKL_DATA!$B$18,FU!$U6042)),U6042,"")</f>
        <v/>
      </c>
      <c r="T6042" t="str">
        <f t="array" ref="T6042">IFERROR(INDEX($S$3:$S$6255,SMALL(IF(ISNUMBER(SEARCH("",$S$3:$S$6255)),ROW($S$1:$S$6253),""),ROW(S6040))),"")</f>
        <v/>
      </c>
      <c r="U6042" t="s">
        <v>8972</v>
      </c>
      <c r="V6042">
        <v>597228</v>
      </c>
    </row>
    <row r="6043" spans="19:22">
      <c r="S6043" t="str">
        <f>IF(ISNUMBER(SEARCH(ZAKL_DATA!$B$18,FU!$U6043)),U6043,"")</f>
        <v/>
      </c>
      <c r="T6043" t="str">
        <f t="array" ref="T6043">IFERROR(INDEX($S$3:$S$6255,SMALL(IF(ISNUMBER(SEARCH("",$S$3:$S$6255)),ROW($S$1:$S$6253),""),ROW(S6041))),"")</f>
        <v/>
      </c>
      <c r="U6043" t="s">
        <v>8973</v>
      </c>
      <c r="V6043">
        <v>597252</v>
      </c>
    </row>
    <row r="6044" spans="19:22">
      <c r="S6044" t="str">
        <f>IF(ISNUMBER(SEARCH(ZAKL_DATA!$B$18,FU!$U6044)),U6044,"")</f>
        <v/>
      </c>
      <c r="T6044" t="str">
        <f t="array" ref="T6044">IFERROR(INDEX($S$3:$S$6255,SMALL(IF(ISNUMBER(SEARCH("",$S$3:$S$6255)),ROW($S$1:$S$6253),""),ROW(S6042))),"")</f>
        <v/>
      </c>
      <c r="U6044" t="s">
        <v>8974</v>
      </c>
      <c r="V6044">
        <v>597287</v>
      </c>
    </row>
    <row r="6045" spans="19:22">
      <c r="S6045" t="str">
        <f>IF(ISNUMBER(SEARCH(ZAKL_DATA!$B$18,FU!$U6045)),U6045,"")</f>
        <v/>
      </c>
      <c r="T6045" t="str">
        <f t="array" ref="T6045">IFERROR(INDEX($S$3:$S$6255,SMALL(IF(ISNUMBER(SEARCH("",$S$3:$S$6255)),ROW($S$1:$S$6253),""),ROW(S6043))),"")</f>
        <v/>
      </c>
      <c r="U6045" t="s">
        <v>8975</v>
      </c>
      <c r="V6045">
        <v>597317</v>
      </c>
    </row>
    <row r="6046" spans="19:22">
      <c r="S6046" t="str">
        <f>IF(ISNUMBER(SEARCH(ZAKL_DATA!$B$18,FU!$U6046)),U6046,"")</f>
        <v/>
      </c>
      <c r="T6046" t="str">
        <f t="array" ref="T6046">IFERROR(INDEX($S$3:$S$6255,SMALL(IF(ISNUMBER(SEARCH("",$S$3:$S$6255)),ROW($S$1:$S$6253),""),ROW(S6044))),"")</f>
        <v/>
      </c>
      <c r="U6046" t="s">
        <v>8976</v>
      </c>
      <c r="V6046">
        <v>597325</v>
      </c>
    </row>
    <row r="6047" spans="19:22">
      <c r="S6047" t="str">
        <f>IF(ISNUMBER(SEARCH(ZAKL_DATA!$B$18,FU!$U6047)),U6047,"")</f>
        <v/>
      </c>
      <c r="T6047" t="str">
        <f t="array" ref="T6047">IFERROR(INDEX($S$3:$S$6255,SMALL(IF(ISNUMBER(SEARCH("",$S$3:$S$6255)),ROW($S$1:$S$6253),""),ROW(S6045))),"")</f>
        <v/>
      </c>
      <c r="U6047" t="s">
        <v>8977</v>
      </c>
      <c r="V6047">
        <v>597341</v>
      </c>
    </row>
    <row r="6048" spans="19:22">
      <c r="S6048" t="str">
        <f>IF(ISNUMBER(SEARCH(ZAKL_DATA!$B$18,FU!$U6048)),U6048,"")</f>
        <v/>
      </c>
      <c r="T6048" t="str">
        <f t="array" ref="T6048">IFERROR(INDEX($S$3:$S$6255,SMALL(IF(ISNUMBER(SEARCH("",$S$3:$S$6255)),ROW($S$1:$S$6253),""),ROW(S6046))),"")</f>
        <v/>
      </c>
      <c r="U6048" t="s">
        <v>8978</v>
      </c>
      <c r="V6048">
        <v>597350</v>
      </c>
    </row>
    <row r="6049" spans="19:22">
      <c r="S6049" t="str">
        <f>IF(ISNUMBER(SEARCH(ZAKL_DATA!$B$18,FU!$U6049)),U6049,"")</f>
        <v/>
      </c>
      <c r="T6049" t="str">
        <f t="array" ref="T6049">IFERROR(INDEX($S$3:$S$6255,SMALL(IF(ISNUMBER(SEARCH("",$S$3:$S$6255)),ROW($S$1:$S$6253),""),ROW(S6047))),"")</f>
        <v/>
      </c>
      <c r="U6049" t="s">
        <v>8979</v>
      </c>
      <c r="V6049">
        <v>597368</v>
      </c>
    </row>
    <row r="6050" spans="19:22">
      <c r="S6050" t="str">
        <f>IF(ISNUMBER(SEARCH(ZAKL_DATA!$B$18,FU!$U6050)),U6050,"")</f>
        <v/>
      </c>
      <c r="T6050" t="str">
        <f t="array" ref="T6050">IFERROR(INDEX($S$3:$S$6255,SMALL(IF(ISNUMBER(SEARCH("",$S$3:$S$6255)),ROW($S$1:$S$6253),""),ROW(S6048))),"")</f>
        <v/>
      </c>
      <c r="U6050" t="s">
        <v>8980</v>
      </c>
      <c r="V6050">
        <v>597392</v>
      </c>
    </row>
    <row r="6051" spans="19:22">
      <c r="S6051" t="str">
        <f>IF(ISNUMBER(SEARCH(ZAKL_DATA!$B$18,FU!$U6051)),U6051,"")</f>
        <v/>
      </c>
      <c r="T6051" t="str">
        <f t="array" ref="T6051">IFERROR(INDEX($S$3:$S$6255,SMALL(IF(ISNUMBER(SEARCH("",$S$3:$S$6255)),ROW($S$1:$S$6253),""),ROW(S6049))),"")</f>
        <v/>
      </c>
      <c r="U6051" t="s">
        <v>8981</v>
      </c>
      <c r="V6051">
        <v>597414</v>
      </c>
    </row>
    <row r="6052" spans="19:22">
      <c r="S6052" t="str">
        <f>IF(ISNUMBER(SEARCH(ZAKL_DATA!$B$18,FU!$U6052)),U6052,"")</f>
        <v/>
      </c>
      <c r="T6052" t="str">
        <f t="array" ref="T6052">IFERROR(INDEX($S$3:$S$6255,SMALL(IF(ISNUMBER(SEARCH("",$S$3:$S$6255)),ROW($S$1:$S$6253),""),ROW(S6050))),"")</f>
        <v/>
      </c>
      <c r="U6052" t="s">
        <v>8982</v>
      </c>
      <c r="V6052">
        <v>597431</v>
      </c>
    </row>
    <row r="6053" spans="19:22">
      <c r="S6053" t="str">
        <f>IF(ISNUMBER(SEARCH(ZAKL_DATA!$B$18,FU!$U6053)),U6053,"")</f>
        <v/>
      </c>
      <c r="T6053" t="str">
        <f t="array" ref="T6053">IFERROR(INDEX($S$3:$S$6255,SMALL(IF(ISNUMBER(SEARCH("",$S$3:$S$6255)),ROW($S$1:$S$6253),""),ROW(S6051))),"")</f>
        <v/>
      </c>
      <c r="U6053" t="s">
        <v>8983</v>
      </c>
      <c r="V6053">
        <v>597449</v>
      </c>
    </row>
    <row r="6054" spans="19:22">
      <c r="S6054" t="str">
        <f>IF(ISNUMBER(SEARCH(ZAKL_DATA!$B$18,FU!$U6054)),U6054,"")</f>
        <v/>
      </c>
      <c r="T6054" t="str">
        <f t="array" ref="T6054">IFERROR(INDEX($S$3:$S$6255,SMALL(IF(ISNUMBER(SEARCH("",$S$3:$S$6255)),ROW($S$1:$S$6253),""),ROW(S6052))),"")</f>
        <v/>
      </c>
      <c r="U6054" t="s">
        <v>8984</v>
      </c>
      <c r="V6054">
        <v>597457</v>
      </c>
    </row>
    <row r="6055" spans="19:22">
      <c r="S6055" t="str">
        <f>IF(ISNUMBER(SEARCH(ZAKL_DATA!$B$18,FU!$U6055)),U6055,"")</f>
        <v/>
      </c>
      <c r="T6055" t="str">
        <f t="array" ref="T6055">IFERROR(INDEX($S$3:$S$6255,SMALL(IF(ISNUMBER(SEARCH("",$S$3:$S$6255)),ROW($S$1:$S$6253),""),ROW(S6053))),"")</f>
        <v/>
      </c>
      <c r="U6055" t="s">
        <v>8985</v>
      </c>
      <c r="V6055">
        <v>597473</v>
      </c>
    </row>
    <row r="6056" spans="19:22">
      <c r="S6056" t="str">
        <f>IF(ISNUMBER(SEARCH(ZAKL_DATA!$B$18,FU!$U6056)),U6056,"")</f>
        <v/>
      </c>
      <c r="T6056" t="str">
        <f t="array" ref="T6056">IFERROR(INDEX($S$3:$S$6255,SMALL(IF(ISNUMBER(SEARCH("",$S$3:$S$6255)),ROW($S$1:$S$6253),""),ROW(S6054))),"")</f>
        <v/>
      </c>
      <c r="U6056" t="s">
        <v>8986</v>
      </c>
      <c r="V6056">
        <v>597481</v>
      </c>
    </row>
    <row r="6057" spans="19:22">
      <c r="S6057" t="str">
        <f>IF(ISNUMBER(SEARCH(ZAKL_DATA!$B$18,FU!$U6057)),U6057,"")</f>
        <v/>
      </c>
      <c r="T6057" t="str">
        <f t="array" ref="T6057">IFERROR(INDEX($S$3:$S$6255,SMALL(IF(ISNUMBER(SEARCH("",$S$3:$S$6255)),ROW($S$1:$S$6253),""),ROW(S6055))),"")</f>
        <v/>
      </c>
      <c r="U6057" t="s">
        <v>8987</v>
      </c>
      <c r="V6057">
        <v>597511</v>
      </c>
    </row>
    <row r="6058" spans="19:22">
      <c r="S6058" t="str">
        <f>IF(ISNUMBER(SEARCH(ZAKL_DATA!$B$18,FU!$U6058)),U6058,"")</f>
        <v/>
      </c>
      <c r="T6058" t="str">
        <f t="array" ref="T6058">IFERROR(INDEX($S$3:$S$6255,SMALL(IF(ISNUMBER(SEARCH("",$S$3:$S$6255)),ROW($S$1:$S$6253),""),ROW(S6056))),"")</f>
        <v/>
      </c>
      <c r="U6058" t="s">
        <v>8988</v>
      </c>
      <c r="V6058">
        <v>597520</v>
      </c>
    </row>
    <row r="6059" spans="19:22">
      <c r="S6059" t="str">
        <f>IF(ISNUMBER(SEARCH(ZAKL_DATA!$B$18,FU!$U6059)),U6059,"")</f>
        <v/>
      </c>
      <c r="T6059" t="str">
        <f t="array" ref="T6059">IFERROR(INDEX($S$3:$S$6255,SMALL(IF(ISNUMBER(SEARCH("",$S$3:$S$6255)),ROW($S$1:$S$6253),""),ROW(S6057))),"")</f>
        <v/>
      </c>
      <c r="U6059" t="s">
        <v>8989</v>
      </c>
      <c r="V6059">
        <v>597538</v>
      </c>
    </row>
    <row r="6060" spans="19:22">
      <c r="S6060" t="str">
        <f>IF(ISNUMBER(SEARCH(ZAKL_DATA!$B$18,FU!$U6060)),U6060,"")</f>
        <v/>
      </c>
      <c r="T6060" t="str">
        <f t="array" ref="T6060">IFERROR(INDEX($S$3:$S$6255,SMALL(IF(ISNUMBER(SEARCH("",$S$3:$S$6255)),ROW($S$1:$S$6253),""),ROW(S6058))),"")</f>
        <v/>
      </c>
      <c r="U6060" t="s">
        <v>8990</v>
      </c>
      <c r="V6060">
        <v>597546</v>
      </c>
    </row>
    <row r="6061" spans="19:22">
      <c r="S6061" t="str">
        <f>IF(ISNUMBER(SEARCH(ZAKL_DATA!$B$18,FU!$U6061)),U6061,"")</f>
        <v/>
      </c>
      <c r="T6061" t="str">
        <f t="array" ref="T6061">IFERROR(INDEX($S$3:$S$6255,SMALL(IF(ISNUMBER(SEARCH("",$S$3:$S$6255)),ROW($S$1:$S$6253),""),ROW(S6059))),"")</f>
        <v/>
      </c>
      <c r="U6061" t="s">
        <v>8991</v>
      </c>
      <c r="V6061">
        <v>597554</v>
      </c>
    </row>
    <row r="6062" spans="19:22">
      <c r="S6062" t="str">
        <f>IF(ISNUMBER(SEARCH(ZAKL_DATA!$B$18,FU!$U6062)),U6062,"")</f>
        <v/>
      </c>
      <c r="T6062" t="str">
        <f t="array" ref="T6062">IFERROR(INDEX($S$3:$S$6255,SMALL(IF(ISNUMBER(SEARCH("",$S$3:$S$6255)),ROW($S$1:$S$6253),""),ROW(S6060))),"")</f>
        <v/>
      </c>
      <c r="U6062" t="s">
        <v>8992</v>
      </c>
      <c r="V6062">
        <v>597571</v>
      </c>
    </row>
    <row r="6063" spans="19:22">
      <c r="S6063" t="str">
        <f>IF(ISNUMBER(SEARCH(ZAKL_DATA!$B$18,FU!$U6063)),U6063,"")</f>
        <v/>
      </c>
      <c r="T6063" t="str">
        <f t="array" ref="T6063">IFERROR(INDEX($S$3:$S$6255,SMALL(IF(ISNUMBER(SEARCH("",$S$3:$S$6255)),ROW($S$1:$S$6253),""),ROW(S6061))),"")</f>
        <v/>
      </c>
      <c r="U6063" t="s">
        <v>8992</v>
      </c>
      <c r="V6063">
        <v>597589</v>
      </c>
    </row>
    <row r="6064" spans="19:22">
      <c r="S6064" t="str">
        <f>IF(ISNUMBER(SEARCH(ZAKL_DATA!$B$18,FU!$U6064)),U6064,"")</f>
        <v/>
      </c>
      <c r="T6064" t="str">
        <f t="array" ref="T6064">IFERROR(INDEX($S$3:$S$6255,SMALL(IF(ISNUMBER(SEARCH("",$S$3:$S$6255)),ROW($S$1:$S$6253),""),ROW(S6062))),"")</f>
        <v/>
      </c>
      <c r="U6064" t="s">
        <v>8992</v>
      </c>
      <c r="V6064">
        <v>597601</v>
      </c>
    </row>
    <row r="6065" spans="19:22">
      <c r="S6065" t="str">
        <f>IF(ISNUMBER(SEARCH(ZAKL_DATA!$B$18,FU!$U6065)),U6065,"")</f>
        <v/>
      </c>
      <c r="T6065" t="str">
        <f t="array" ref="T6065">IFERROR(INDEX($S$3:$S$6255,SMALL(IF(ISNUMBER(SEARCH("",$S$3:$S$6255)),ROW($S$1:$S$6253),""),ROW(S6063))),"")</f>
        <v/>
      </c>
      <c r="U6065" t="s">
        <v>8993</v>
      </c>
      <c r="V6065">
        <v>597635</v>
      </c>
    </row>
    <row r="6066" spans="19:22">
      <c r="S6066" t="str">
        <f>IF(ISNUMBER(SEARCH(ZAKL_DATA!$B$18,FU!$U6066)),U6066,"")</f>
        <v/>
      </c>
      <c r="T6066" t="str">
        <f t="array" ref="T6066">IFERROR(INDEX($S$3:$S$6255,SMALL(IF(ISNUMBER(SEARCH("",$S$3:$S$6255)),ROW($S$1:$S$6253),""),ROW(S6064))),"")</f>
        <v/>
      </c>
      <c r="U6066" t="s">
        <v>8994</v>
      </c>
      <c r="V6066">
        <v>597678</v>
      </c>
    </row>
    <row r="6067" spans="19:22">
      <c r="S6067" t="str">
        <f>IF(ISNUMBER(SEARCH(ZAKL_DATA!$B$18,FU!$U6067)),U6067,"")</f>
        <v/>
      </c>
      <c r="T6067" t="str">
        <f t="array" ref="T6067">IFERROR(INDEX($S$3:$S$6255,SMALL(IF(ISNUMBER(SEARCH("",$S$3:$S$6255)),ROW($S$1:$S$6253),""),ROW(S6065))),"")</f>
        <v/>
      </c>
      <c r="U6067" t="s">
        <v>8995</v>
      </c>
      <c r="V6067">
        <v>597686</v>
      </c>
    </row>
    <row r="6068" spans="19:22">
      <c r="S6068" t="str">
        <f>IF(ISNUMBER(SEARCH(ZAKL_DATA!$B$18,FU!$U6068)),U6068,"")</f>
        <v/>
      </c>
      <c r="T6068" t="str">
        <f t="array" ref="T6068">IFERROR(INDEX($S$3:$S$6255,SMALL(IF(ISNUMBER(SEARCH("",$S$3:$S$6255)),ROW($S$1:$S$6253),""),ROW(S6066))),"")</f>
        <v/>
      </c>
      <c r="U6068" t="s">
        <v>8995</v>
      </c>
      <c r="V6068">
        <v>597716</v>
      </c>
    </row>
    <row r="6069" spans="19:22">
      <c r="S6069" t="str">
        <f>IF(ISNUMBER(SEARCH(ZAKL_DATA!$B$18,FU!$U6069)),U6069,"")</f>
        <v/>
      </c>
      <c r="T6069" t="str">
        <f t="array" ref="T6069">IFERROR(INDEX($S$3:$S$6255,SMALL(IF(ISNUMBER(SEARCH("",$S$3:$S$6255)),ROW($S$1:$S$6253),""),ROW(S6067))),"")</f>
        <v/>
      </c>
      <c r="U6069" t="s">
        <v>8996</v>
      </c>
      <c r="V6069">
        <v>597724</v>
      </c>
    </row>
    <row r="6070" spans="19:22">
      <c r="S6070" t="str">
        <f>IF(ISNUMBER(SEARCH(ZAKL_DATA!$B$18,FU!$U6070)),U6070,"")</f>
        <v/>
      </c>
      <c r="T6070" t="str">
        <f t="array" ref="T6070">IFERROR(INDEX($S$3:$S$6255,SMALL(IF(ISNUMBER(SEARCH("",$S$3:$S$6255)),ROW($S$1:$S$6253),""),ROW(S6068))),"")</f>
        <v/>
      </c>
      <c r="U6070" t="s">
        <v>8997</v>
      </c>
      <c r="V6070">
        <v>597741</v>
      </c>
    </row>
    <row r="6071" spans="19:22">
      <c r="S6071" t="str">
        <f>IF(ISNUMBER(SEARCH(ZAKL_DATA!$B$18,FU!$U6071)),U6071,"")</f>
        <v/>
      </c>
      <c r="T6071" t="str">
        <f t="array" ref="T6071">IFERROR(INDEX($S$3:$S$6255,SMALL(IF(ISNUMBER(SEARCH("",$S$3:$S$6255)),ROW($S$1:$S$6253),""),ROW(S6069))),"")</f>
        <v/>
      </c>
      <c r="U6071" t="s">
        <v>8998</v>
      </c>
      <c r="V6071">
        <v>597775</v>
      </c>
    </row>
    <row r="6072" spans="19:22">
      <c r="S6072" t="str">
        <f>IF(ISNUMBER(SEARCH(ZAKL_DATA!$B$18,FU!$U6072)),U6072,"")</f>
        <v/>
      </c>
      <c r="T6072" t="str">
        <f t="array" ref="T6072">IFERROR(INDEX($S$3:$S$6255,SMALL(IF(ISNUMBER(SEARCH("",$S$3:$S$6255)),ROW($S$1:$S$6253),""),ROW(S6070))),"")</f>
        <v/>
      </c>
      <c r="U6072" t="s">
        <v>8999</v>
      </c>
      <c r="V6072">
        <v>597783</v>
      </c>
    </row>
    <row r="6073" spans="19:22">
      <c r="S6073" t="str">
        <f>IF(ISNUMBER(SEARCH(ZAKL_DATA!$B$18,FU!$U6073)),U6073,"")</f>
        <v/>
      </c>
      <c r="T6073" t="str">
        <f t="array" ref="T6073">IFERROR(INDEX($S$3:$S$6255,SMALL(IF(ISNUMBER(SEARCH("",$S$3:$S$6255)),ROW($S$1:$S$6253),""),ROW(S6071))),"")</f>
        <v/>
      </c>
      <c r="U6073" t="s">
        <v>9000</v>
      </c>
      <c r="V6073">
        <v>597791</v>
      </c>
    </row>
    <row r="6074" spans="19:22">
      <c r="S6074" t="str">
        <f>IF(ISNUMBER(SEARCH(ZAKL_DATA!$B$18,FU!$U6074)),U6074,"")</f>
        <v/>
      </c>
      <c r="T6074" t="str">
        <f t="array" ref="T6074">IFERROR(INDEX($S$3:$S$6255,SMALL(IF(ISNUMBER(SEARCH("",$S$3:$S$6255)),ROW($S$1:$S$6253),""),ROW(S6072))),"")</f>
        <v/>
      </c>
      <c r="U6074" t="s">
        <v>9000</v>
      </c>
      <c r="V6074">
        <v>597813</v>
      </c>
    </row>
    <row r="6075" spans="19:22">
      <c r="S6075" t="str">
        <f>IF(ISNUMBER(SEARCH(ZAKL_DATA!$B$18,FU!$U6075)),U6075,"")</f>
        <v/>
      </c>
      <c r="T6075" t="str">
        <f t="array" ref="T6075">IFERROR(INDEX($S$3:$S$6255,SMALL(IF(ISNUMBER(SEARCH("",$S$3:$S$6255)),ROW($S$1:$S$6253),""),ROW(S6073))),"")</f>
        <v/>
      </c>
      <c r="U6075" t="s">
        <v>9001</v>
      </c>
      <c r="V6075">
        <v>597821</v>
      </c>
    </row>
    <row r="6076" spans="19:22">
      <c r="S6076" t="str">
        <f>IF(ISNUMBER(SEARCH(ZAKL_DATA!$B$18,FU!$U6076)),U6076,"")</f>
        <v/>
      </c>
      <c r="T6076" t="str">
        <f t="array" ref="T6076">IFERROR(INDEX($S$3:$S$6255,SMALL(IF(ISNUMBER(SEARCH("",$S$3:$S$6255)),ROW($S$1:$S$6253),""),ROW(S6074))),"")</f>
        <v/>
      </c>
      <c r="U6076" t="s">
        <v>9002</v>
      </c>
      <c r="V6076">
        <v>597872</v>
      </c>
    </row>
    <row r="6077" spans="19:22">
      <c r="S6077" t="str">
        <f>IF(ISNUMBER(SEARCH(ZAKL_DATA!$B$18,FU!$U6077)),U6077,"")</f>
        <v/>
      </c>
      <c r="T6077" t="str">
        <f t="array" ref="T6077">IFERROR(INDEX($S$3:$S$6255,SMALL(IF(ISNUMBER(SEARCH("",$S$3:$S$6255)),ROW($S$1:$S$6253),""),ROW(S6075))),"")</f>
        <v/>
      </c>
      <c r="U6077" t="s">
        <v>9003</v>
      </c>
      <c r="V6077">
        <v>597881</v>
      </c>
    </row>
    <row r="6078" spans="19:22">
      <c r="S6078" t="str">
        <f>IF(ISNUMBER(SEARCH(ZAKL_DATA!$B$18,FU!$U6078)),U6078,"")</f>
        <v/>
      </c>
      <c r="T6078" t="str">
        <f t="array" ref="T6078">IFERROR(INDEX($S$3:$S$6255,SMALL(IF(ISNUMBER(SEARCH("",$S$3:$S$6255)),ROW($S$1:$S$6253),""),ROW(S6076))),"")</f>
        <v/>
      </c>
      <c r="U6078" t="s">
        <v>9004</v>
      </c>
      <c r="V6078">
        <v>597899</v>
      </c>
    </row>
    <row r="6079" spans="19:22">
      <c r="S6079" t="str">
        <f>IF(ISNUMBER(SEARCH(ZAKL_DATA!$B$18,FU!$U6079)),U6079,"")</f>
        <v/>
      </c>
      <c r="T6079" t="str">
        <f t="array" ref="T6079">IFERROR(INDEX($S$3:$S$6255,SMALL(IF(ISNUMBER(SEARCH("",$S$3:$S$6255)),ROW($S$1:$S$6253),""),ROW(S6077))),"")</f>
        <v/>
      </c>
      <c r="U6079" t="s">
        <v>9005</v>
      </c>
      <c r="V6079">
        <v>597911</v>
      </c>
    </row>
    <row r="6080" spans="19:22">
      <c r="S6080" t="str">
        <f>IF(ISNUMBER(SEARCH(ZAKL_DATA!$B$18,FU!$U6080)),U6080,"")</f>
        <v/>
      </c>
      <c r="T6080" t="str">
        <f t="array" ref="T6080">IFERROR(INDEX($S$3:$S$6255,SMALL(IF(ISNUMBER(SEARCH("",$S$3:$S$6255)),ROW($S$1:$S$6253),""),ROW(S6078))),"")</f>
        <v/>
      </c>
      <c r="U6080" t="s">
        <v>9006</v>
      </c>
      <c r="V6080">
        <v>597937</v>
      </c>
    </row>
    <row r="6081" spans="19:22">
      <c r="S6081" t="str">
        <f>IF(ISNUMBER(SEARCH(ZAKL_DATA!$B$18,FU!$U6081)),U6081,"")</f>
        <v/>
      </c>
      <c r="T6081" t="str">
        <f t="array" ref="T6081">IFERROR(INDEX($S$3:$S$6255,SMALL(IF(ISNUMBER(SEARCH("",$S$3:$S$6255)),ROW($S$1:$S$6253),""),ROW(S6079))),"")</f>
        <v/>
      </c>
      <c r="U6081" t="s">
        <v>9007</v>
      </c>
      <c r="V6081">
        <v>597945</v>
      </c>
    </row>
    <row r="6082" spans="19:22">
      <c r="S6082" t="str">
        <f>IF(ISNUMBER(SEARCH(ZAKL_DATA!$B$18,FU!$U6082)),U6082,"")</f>
        <v/>
      </c>
      <c r="T6082" t="str">
        <f t="array" ref="T6082">IFERROR(INDEX($S$3:$S$6255,SMALL(IF(ISNUMBER(SEARCH("",$S$3:$S$6255)),ROW($S$1:$S$6253),""),ROW(S6080))),"")</f>
        <v/>
      </c>
      <c r="U6082" t="s">
        <v>9008</v>
      </c>
      <c r="V6082">
        <v>597961</v>
      </c>
    </row>
    <row r="6083" spans="19:22">
      <c r="S6083" t="str">
        <f>IF(ISNUMBER(SEARCH(ZAKL_DATA!$B$18,FU!$U6083)),U6083,"")</f>
        <v/>
      </c>
      <c r="T6083" t="str">
        <f t="array" ref="T6083">IFERROR(INDEX($S$3:$S$6255,SMALL(IF(ISNUMBER(SEARCH("",$S$3:$S$6255)),ROW($S$1:$S$6253),""),ROW(S6081))),"")</f>
        <v/>
      </c>
      <c r="U6083" t="s">
        <v>9009</v>
      </c>
      <c r="V6083">
        <v>597970</v>
      </c>
    </row>
    <row r="6084" spans="19:22">
      <c r="S6084" t="str">
        <f>IF(ISNUMBER(SEARCH(ZAKL_DATA!$B$18,FU!$U6084)),U6084,"")</f>
        <v/>
      </c>
      <c r="T6084" t="str">
        <f t="array" ref="T6084">IFERROR(INDEX($S$3:$S$6255,SMALL(IF(ISNUMBER(SEARCH("",$S$3:$S$6255)),ROW($S$1:$S$6253),""),ROW(S6082))),"")</f>
        <v/>
      </c>
      <c r="U6084" t="s">
        <v>9010</v>
      </c>
      <c r="V6084">
        <v>597988</v>
      </c>
    </row>
    <row r="6085" spans="19:22">
      <c r="S6085" t="str">
        <f>IF(ISNUMBER(SEARCH(ZAKL_DATA!$B$18,FU!$U6085)),U6085,"")</f>
        <v/>
      </c>
      <c r="T6085" t="str">
        <f t="array" ref="T6085">IFERROR(INDEX($S$3:$S$6255,SMALL(IF(ISNUMBER(SEARCH("",$S$3:$S$6255)),ROW($S$1:$S$6253),""),ROW(S6083))),"")</f>
        <v/>
      </c>
      <c r="U6085" t="s">
        <v>9011</v>
      </c>
      <c r="V6085">
        <v>597996</v>
      </c>
    </row>
    <row r="6086" spans="19:22">
      <c r="S6086" t="str">
        <f>IF(ISNUMBER(SEARCH(ZAKL_DATA!$B$18,FU!$U6086)),U6086,"")</f>
        <v/>
      </c>
      <c r="T6086" t="str">
        <f t="array" ref="T6086">IFERROR(INDEX($S$3:$S$6255,SMALL(IF(ISNUMBER(SEARCH("",$S$3:$S$6255)),ROW($S$1:$S$6253),""),ROW(S6084))),"")</f>
        <v/>
      </c>
      <c r="U6086" t="s">
        <v>9012</v>
      </c>
      <c r="V6086">
        <v>598003</v>
      </c>
    </row>
    <row r="6087" spans="19:22">
      <c r="S6087" t="str">
        <f>IF(ISNUMBER(SEARCH(ZAKL_DATA!$B$18,FU!$U6087)),U6087,"")</f>
        <v/>
      </c>
      <c r="T6087" t="str">
        <f t="array" ref="T6087">IFERROR(INDEX($S$3:$S$6255,SMALL(IF(ISNUMBER(SEARCH("",$S$3:$S$6255)),ROW($S$1:$S$6253),""),ROW(S6085))),"")</f>
        <v/>
      </c>
      <c r="U6087" t="s">
        <v>9013</v>
      </c>
      <c r="V6087">
        <v>598011</v>
      </c>
    </row>
    <row r="6088" spans="19:22">
      <c r="S6088" t="str">
        <f>IF(ISNUMBER(SEARCH(ZAKL_DATA!$B$18,FU!$U6088)),U6088,"")</f>
        <v/>
      </c>
      <c r="T6088" t="str">
        <f t="array" ref="T6088">IFERROR(INDEX($S$3:$S$6255,SMALL(IF(ISNUMBER(SEARCH("",$S$3:$S$6255)),ROW($S$1:$S$6253),""),ROW(S6086))),"")</f>
        <v/>
      </c>
      <c r="U6088" t="s">
        <v>9014</v>
      </c>
      <c r="V6088">
        <v>598020</v>
      </c>
    </row>
    <row r="6089" spans="19:22">
      <c r="S6089" t="str">
        <f>IF(ISNUMBER(SEARCH(ZAKL_DATA!$B$18,FU!$U6089)),U6089,"")</f>
        <v/>
      </c>
      <c r="T6089" t="str">
        <f t="array" ref="T6089">IFERROR(INDEX($S$3:$S$6255,SMALL(IF(ISNUMBER(SEARCH("",$S$3:$S$6255)),ROW($S$1:$S$6253),""),ROW(S6087))),"")</f>
        <v/>
      </c>
      <c r="U6089" t="s">
        <v>9014</v>
      </c>
      <c r="V6089">
        <v>598038</v>
      </c>
    </row>
    <row r="6090" spans="19:22">
      <c r="S6090" t="str">
        <f>IF(ISNUMBER(SEARCH(ZAKL_DATA!$B$18,FU!$U6090)),U6090,"")</f>
        <v/>
      </c>
      <c r="T6090" t="str">
        <f t="array" ref="T6090">IFERROR(INDEX($S$3:$S$6255,SMALL(IF(ISNUMBER(SEARCH("",$S$3:$S$6255)),ROW($S$1:$S$6253),""),ROW(S6088))),"")</f>
        <v/>
      </c>
      <c r="U6090" t="s">
        <v>9014</v>
      </c>
      <c r="V6090">
        <v>598046</v>
      </c>
    </row>
    <row r="6091" spans="19:22">
      <c r="S6091" t="str">
        <f>IF(ISNUMBER(SEARCH(ZAKL_DATA!$B$18,FU!$U6091)),U6091,"")</f>
        <v/>
      </c>
      <c r="T6091" t="str">
        <f t="array" ref="T6091">IFERROR(INDEX($S$3:$S$6255,SMALL(IF(ISNUMBER(SEARCH("",$S$3:$S$6255)),ROW($S$1:$S$6253),""),ROW(S6089))),"")</f>
        <v/>
      </c>
      <c r="U6091" t="s">
        <v>9014</v>
      </c>
      <c r="V6091">
        <v>598062</v>
      </c>
    </row>
    <row r="6092" spans="19:22">
      <c r="S6092" t="str">
        <f>IF(ISNUMBER(SEARCH(ZAKL_DATA!$B$18,FU!$U6092)),U6092,"")</f>
        <v/>
      </c>
      <c r="T6092" t="str">
        <f t="array" ref="T6092">IFERROR(INDEX($S$3:$S$6255,SMALL(IF(ISNUMBER(SEARCH("",$S$3:$S$6255)),ROW($S$1:$S$6253),""),ROW(S6090))),"")</f>
        <v/>
      </c>
      <c r="U6092" t="s">
        <v>9015</v>
      </c>
      <c r="V6092">
        <v>598071</v>
      </c>
    </row>
    <row r="6093" spans="19:22">
      <c r="S6093" t="str">
        <f>IF(ISNUMBER(SEARCH(ZAKL_DATA!$B$18,FU!$U6093)),U6093,"")</f>
        <v/>
      </c>
      <c r="T6093" t="str">
        <f t="array" ref="T6093">IFERROR(INDEX($S$3:$S$6255,SMALL(IF(ISNUMBER(SEARCH("",$S$3:$S$6255)),ROW($S$1:$S$6253),""),ROW(S6091))),"")</f>
        <v/>
      </c>
      <c r="U6093" t="s">
        <v>9016</v>
      </c>
      <c r="V6093">
        <v>598089</v>
      </c>
    </row>
    <row r="6094" spans="19:22">
      <c r="S6094" t="str">
        <f>IF(ISNUMBER(SEARCH(ZAKL_DATA!$B$18,FU!$U6094)),U6094,"")</f>
        <v/>
      </c>
      <c r="T6094" t="str">
        <f t="array" ref="T6094">IFERROR(INDEX($S$3:$S$6255,SMALL(IF(ISNUMBER(SEARCH("",$S$3:$S$6255)),ROW($S$1:$S$6253),""),ROW(S6092))),"")</f>
        <v/>
      </c>
      <c r="U6094" t="s">
        <v>9017</v>
      </c>
      <c r="V6094">
        <v>598101</v>
      </c>
    </row>
    <row r="6095" spans="19:22">
      <c r="S6095" t="str">
        <f>IF(ISNUMBER(SEARCH(ZAKL_DATA!$B$18,FU!$U6095)),U6095,"")</f>
        <v/>
      </c>
      <c r="T6095" t="str">
        <f t="array" ref="T6095">IFERROR(INDEX($S$3:$S$6255,SMALL(IF(ISNUMBER(SEARCH("",$S$3:$S$6255)),ROW($S$1:$S$6253),""),ROW(S6093))),"")</f>
        <v/>
      </c>
      <c r="U6095" t="s">
        <v>9018</v>
      </c>
      <c r="V6095">
        <v>598135</v>
      </c>
    </row>
    <row r="6096" spans="19:22">
      <c r="S6096" t="str">
        <f>IF(ISNUMBER(SEARCH(ZAKL_DATA!$B$18,FU!$U6096)),U6096,"")</f>
        <v/>
      </c>
      <c r="T6096" t="str">
        <f t="array" ref="T6096">IFERROR(INDEX($S$3:$S$6255,SMALL(IF(ISNUMBER(SEARCH("",$S$3:$S$6255)),ROW($S$1:$S$6253),""),ROW(S6094))),"")</f>
        <v/>
      </c>
      <c r="U6096" t="s">
        <v>9019</v>
      </c>
      <c r="V6096">
        <v>598143</v>
      </c>
    </row>
    <row r="6097" spans="19:22">
      <c r="S6097" t="str">
        <f>IF(ISNUMBER(SEARCH(ZAKL_DATA!$B$18,FU!$U6097)),U6097,"")</f>
        <v/>
      </c>
      <c r="T6097" t="str">
        <f t="array" ref="T6097">IFERROR(INDEX($S$3:$S$6255,SMALL(IF(ISNUMBER(SEARCH("",$S$3:$S$6255)),ROW($S$1:$S$6253),""),ROW(S6095))),"")</f>
        <v/>
      </c>
      <c r="U6097" t="s">
        <v>9020</v>
      </c>
      <c r="V6097">
        <v>598160</v>
      </c>
    </row>
    <row r="6098" spans="19:22">
      <c r="S6098" t="str">
        <f>IF(ISNUMBER(SEARCH(ZAKL_DATA!$B$18,FU!$U6098)),U6098,"")</f>
        <v/>
      </c>
      <c r="T6098" t="str">
        <f t="array" ref="T6098">IFERROR(INDEX($S$3:$S$6255,SMALL(IF(ISNUMBER(SEARCH("",$S$3:$S$6255)),ROW($S$1:$S$6253),""),ROW(S6096))),"")</f>
        <v/>
      </c>
      <c r="U6098" t="s">
        <v>9021</v>
      </c>
      <c r="V6098">
        <v>598178</v>
      </c>
    </row>
    <row r="6099" spans="19:22">
      <c r="S6099" t="str">
        <f>IF(ISNUMBER(SEARCH(ZAKL_DATA!$B$18,FU!$U6099)),U6099,"")</f>
        <v/>
      </c>
      <c r="T6099" t="str">
        <f t="array" ref="T6099">IFERROR(INDEX($S$3:$S$6255,SMALL(IF(ISNUMBER(SEARCH("",$S$3:$S$6255)),ROW($S$1:$S$6253),""),ROW(S6097))),"")</f>
        <v/>
      </c>
      <c r="U6099" t="s">
        <v>9022</v>
      </c>
      <c r="V6099">
        <v>598232</v>
      </c>
    </row>
    <row r="6100" spans="19:22">
      <c r="S6100" t="str">
        <f>IF(ISNUMBER(SEARCH(ZAKL_DATA!$B$18,FU!$U6100)),U6100,"")</f>
        <v/>
      </c>
      <c r="T6100" t="str">
        <f t="array" ref="T6100">IFERROR(INDEX($S$3:$S$6255,SMALL(IF(ISNUMBER(SEARCH("",$S$3:$S$6255)),ROW($S$1:$S$6253),""),ROW(S6098))),"")</f>
        <v/>
      </c>
      <c r="U6100" t="s">
        <v>9022</v>
      </c>
      <c r="V6100">
        <v>598241</v>
      </c>
    </row>
    <row r="6101" spans="19:22">
      <c r="S6101" t="str">
        <f>IF(ISNUMBER(SEARCH(ZAKL_DATA!$B$18,FU!$U6101)),U6101,"")</f>
        <v/>
      </c>
      <c r="T6101" t="str">
        <f t="array" ref="T6101">IFERROR(INDEX($S$3:$S$6255,SMALL(IF(ISNUMBER(SEARCH("",$S$3:$S$6255)),ROW($S$1:$S$6253),""),ROW(S6099))),"")</f>
        <v/>
      </c>
      <c r="U6101" t="s">
        <v>9023</v>
      </c>
      <c r="V6101">
        <v>598259</v>
      </c>
    </row>
    <row r="6102" spans="19:22">
      <c r="S6102" t="str">
        <f>IF(ISNUMBER(SEARCH(ZAKL_DATA!$B$18,FU!$U6102)),U6102,"")</f>
        <v/>
      </c>
      <c r="T6102" t="str">
        <f t="array" ref="T6102">IFERROR(INDEX($S$3:$S$6255,SMALL(IF(ISNUMBER(SEARCH("",$S$3:$S$6255)),ROW($S$1:$S$6253),""),ROW(S6100))),"")</f>
        <v/>
      </c>
      <c r="U6102" t="s">
        <v>9024</v>
      </c>
      <c r="V6102">
        <v>598267</v>
      </c>
    </row>
    <row r="6103" spans="19:22">
      <c r="S6103" t="str">
        <f>IF(ISNUMBER(SEARCH(ZAKL_DATA!$B$18,FU!$U6103)),U6103,"")</f>
        <v/>
      </c>
      <c r="T6103" t="str">
        <f t="array" ref="T6103">IFERROR(INDEX($S$3:$S$6255,SMALL(IF(ISNUMBER(SEARCH("",$S$3:$S$6255)),ROW($S$1:$S$6253),""),ROW(S6101))),"")</f>
        <v/>
      </c>
      <c r="U6103" t="s">
        <v>9025</v>
      </c>
      <c r="V6103">
        <v>598275</v>
      </c>
    </row>
    <row r="6104" spans="19:22">
      <c r="S6104" t="str">
        <f>IF(ISNUMBER(SEARCH(ZAKL_DATA!$B$18,FU!$U6104)),U6104,"")</f>
        <v/>
      </c>
      <c r="T6104" t="str">
        <f t="array" ref="T6104">IFERROR(INDEX($S$3:$S$6255,SMALL(IF(ISNUMBER(SEARCH("",$S$3:$S$6255)),ROW($S$1:$S$6253),""),ROW(S6102))),"")</f>
        <v/>
      </c>
      <c r="U6104" t="s">
        <v>9026</v>
      </c>
      <c r="V6104">
        <v>598283</v>
      </c>
    </row>
    <row r="6105" spans="19:22">
      <c r="S6105" t="str">
        <f>IF(ISNUMBER(SEARCH(ZAKL_DATA!$B$18,FU!$U6105)),U6105,"")</f>
        <v/>
      </c>
      <c r="T6105" t="str">
        <f t="array" ref="T6105">IFERROR(INDEX($S$3:$S$6255,SMALL(IF(ISNUMBER(SEARCH("",$S$3:$S$6255)),ROW($S$1:$S$6253),""),ROW(S6103))),"")</f>
        <v/>
      </c>
      <c r="U6105" t="s">
        <v>9027</v>
      </c>
      <c r="V6105">
        <v>598291</v>
      </c>
    </row>
    <row r="6106" spans="19:22">
      <c r="S6106" t="str">
        <f>IF(ISNUMBER(SEARCH(ZAKL_DATA!$B$18,FU!$U6106)),U6106,"")</f>
        <v/>
      </c>
      <c r="T6106" t="str">
        <f t="array" ref="T6106">IFERROR(INDEX($S$3:$S$6255,SMALL(IF(ISNUMBER(SEARCH("",$S$3:$S$6255)),ROW($S$1:$S$6253),""),ROW(S6104))),"")</f>
        <v/>
      </c>
      <c r="U6106" t="s">
        <v>9028</v>
      </c>
      <c r="V6106">
        <v>598305</v>
      </c>
    </row>
    <row r="6107" spans="19:22">
      <c r="S6107" t="str">
        <f>IF(ISNUMBER(SEARCH(ZAKL_DATA!$B$18,FU!$U6107)),U6107,"")</f>
        <v/>
      </c>
      <c r="T6107" t="str">
        <f t="array" ref="T6107">IFERROR(INDEX($S$3:$S$6255,SMALL(IF(ISNUMBER(SEARCH("",$S$3:$S$6255)),ROW($S$1:$S$6253),""),ROW(S6105))),"")</f>
        <v/>
      </c>
      <c r="U6107" t="s">
        <v>9029</v>
      </c>
      <c r="V6107">
        <v>598313</v>
      </c>
    </row>
    <row r="6108" spans="19:22">
      <c r="S6108" t="str">
        <f>IF(ISNUMBER(SEARCH(ZAKL_DATA!$B$18,FU!$U6108)),U6108,"")</f>
        <v/>
      </c>
      <c r="T6108" t="str">
        <f t="array" ref="T6108">IFERROR(INDEX($S$3:$S$6255,SMALL(IF(ISNUMBER(SEARCH("",$S$3:$S$6255)),ROW($S$1:$S$6253),""),ROW(S6106))),"")</f>
        <v/>
      </c>
      <c r="U6108" t="s">
        <v>9030</v>
      </c>
      <c r="V6108">
        <v>598321</v>
      </c>
    </row>
    <row r="6109" spans="19:22">
      <c r="S6109" t="str">
        <f>IF(ISNUMBER(SEARCH(ZAKL_DATA!$B$18,FU!$U6109)),U6109,"")</f>
        <v/>
      </c>
      <c r="T6109" t="str">
        <f t="array" ref="T6109">IFERROR(INDEX($S$3:$S$6255,SMALL(IF(ISNUMBER(SEARCH("",$S$3:$S$6255)),ROW($S$1:$S$6253),""),ROW(S6107))),"")</f>
        <v/>
      </c>
      <c r="U6109" t="s">
        <v>9031</v>
      </c>
      <c r="V6109">
        <v>598330</v>
      </c>
    </row>
    <row r="6110" spans="19:22">
      <c r="S6110" t="str">
        <f>IF(ISNUMBER(SEARCH(ZAKL_DATA!$B$18,FU!$U6110)),U6110,"")</f>
        <v/>
      </c>
      <c r="T6110" t="str">
        <f t="array" ref="T6110">IFERROR(INDEX($S$3:$S$6255,SMALL(IF(ISNUMBER(SEARCH("",$S$3:$S$6255)),ROW($S$1:$S$6253),""),ROW(S6108))),"")</f>
        <v/>
      </c>
      <c r="U6110" t="s">
        <v>9032</v>
      </c>
      <c r="V6110">
        <v>598348</v>
      </c>
    </row>
    <row r="6111" spans="19:22">
      <c r="S6111" t="str">
        <f>IF(ISNUMBER(SEARCH(ZAKL_DATA!$B$18,FU!$U6111)),U6111,"")</f>
        <v/>
      </c>
      <c r="T6111" t="str">
        <f t="array" ref="T6111">IFERROR(INDEX($S$3:$S$6255,SMALL(IF(ISNUMBER(SEARCH("",$S$3:$S$6255)),ROW($S$1:$S$6253),""),ROW(S6109))),"")</f>
        <v/>
      </c>
      <c r="U6111" t="s">
        <v>9033</v>
      </c>
      <c r="V6111">
        <v>598356</v>
      </c>
    </row>
    <row r="6112" spans="19:22">
      <c r="S6112" t="str">
        <f>IF(ISNUMBER(SEARCH(ZAKL_DATA!$B$18,FU!$U6112)),U6112,"")</f>
        <v/>
      </c>
      <c r="T6112" t="str">
        <f t="array" ref="T6112">IFERROR(INDEX($S$3:$S$6255,SMALL(IF(ISNUMBER(SEARCH("",$S$3:$S$6255)),ROW($S$1:$S$6253),""),ROW(S6110))),"")</f>
        <v/>
      </c>
      <c r="U6112" t="s">
        <v>9034</v>
      </c>
      <c r="V6112">
        <v>598364</v>
      </c>
    </row>
    <row r="6113" spans="19:22">
      <c r="S6113" t="str">
        <f>IF(ISNUMBER(SEARCH(ZAKL_DATA!$B$18,FU!$U6113)),U6113,"")</f>
        <v/>
      </c>
      <c r="T6113" t="str">
        <f t="array" ref="T6113">IFERROR(INDEX($S$3:$S$6255,SMALL(IF(ISNUMBER(SEARCH("",$S$3:$S$6255)),ROW($S$1:$S$6253),""),ROW(S6111))),"")</f>
        <v/>
      </c>
      <c r="U6113" t="s">
        <v>9035</v>
      </c>
      <c r="V6113">
        <v>598372</v>
      </c>
    </row>
    <row r="6114" spans="19:22">
      <c r="S6114" t="str">
        <f>IF(ISNUMBER(SEARCH(ZAKL_DATA!$B$18,FU!$U6114)),U6114,"")</f>
        <v/>
      </c>
      <c r="T6114" t="str">
        <f t="array" ref="T6114">IFERROR(INDEX($S$3:$S$6255,SMALL(IF(ISNUMBER(SEARCH("",$S$3:$S$6255)),ROW($S$1:$S$6253),""),ROW(S6112))),"")</f>
        <v/>
      </c>
      <c r="U6114" t="s">
        <v>9036</v>
      </c>
      <c r="V6114">
        <v>598381</v>
      </c>
    </row>
    <row r="6115" spans="19:22">
      <c r="S6115" t="str">
        <f>IF(ISNUMBER(SEARCH(ZAKL_DATA!$B$18,FU!$U6115)),U6115,"")</f>
        <v/>
      </c>
      <c r="T6115" t="str">
        <f t="array" ref="T6115">IFERROR(INDEX($S$3:$S$6255,SMALL(IF(ISNUMBER(SEARCH("",$S$3:$S$6255)),ROW($S$1:$S$6253),""),ROW(S6113))),"")</f>
        <v/>
      </c>
      <c r="U6115" t="s">
        <v>9037</v>
      </c>
      <c r="V6115">
        <v>598399</v>
      </c>
    </row>
    <row r="6116" spans="19:22">
      <c r="S6116" t="str">
        <f>IF(ISNUMBER(SEARCH(ZAKL_DATA!$B$18,FU!$U6116)),U6116,"")</f>
        <v/>
      </c>
      <c r="T6116" t="str">
        <f t="array" ref="T6116">IFERROR(INDEX($S$3:$S$6255,SMALL(IF(ISNUMBER(SEARCH("",$S$3:$S$6255)),ROW($S$1:$S$6253),""),ROW(S6114))),"")</f>
        <v/>
      </c>
      <c r="U6116" t="s">
        <v>9038</v>
      </c>
      <c r="V6116">
        <v>598402</v>
      </c>
    </row>
    <row r="6117" spans="19:22">
      <c r="S6117" t="str">
        <f>IF(ISNUMBER(SEARCH(ZAKL_DATA!$B$18,FU!$U6117)),U6117,"")</f>
        <v/>
      </c>
      <c r="T6117" t="str">
        <f t="array" ref="T6117">IFERROR(INDEX($S$3:$S$6255,SMALL(IF(ISNUMBER(SEARCH("",$S$3:$S$6255)),ROW($S$1:$S$6253),""),ROW(S6115))),"")</f>
        <v/>
      </c>
      <c r="U6117" t="s">
        <v>9039</v>
      </c>
      <c r="V6117">
        <v>598411</v>
      </c>
    </row>
    <row r="6118" spans="19:22">
      <c r="S6118" t="str">
        <f>IF(ISNUMBER(SEARCH(ZAKL_DATA!$B$18,FU!$U6118)),U6118,"")</f>
        <v/>
      </c>
      <c r="T6118" t="str">
        <f t="array" ref="T6118">IFERROR(INDEX($S$3:$S$6255,SMALL(IF(ISNUMBER(SEARCH("",$S$3:$S$6255)),ROW($S$1:$S$6253),""),ROW(S6116))),"")</f>
        <v/>
      </c>
      <c r="U6118" t="s">
        <v>9040</v>
      </c>
      <c r="V6118">
        <v>598429</v>
      </c>
    </row>
    <row r="6119" spans="19:22">
      <c r="S6119" t="str">
        <f>IF(ISNUMBER(SEARCH(ZAKL_DATA!$B$18,FU!$U6119)),U6119,"")</f>
        <v/>
      </c>
      <c r="T6119" t="str">
        <f t="array" ref="T6119">IFERROR(INDEX($S$3:$S$6255,SMALL(IF(ISNUMBER(SEARCH("",$S$3:$S$6255)),ROW($S$1:$S$6253),""),ROW(S6117))),"")</f>
        <v/>
      </c>
      <c r="U6119" t="s">
        <v>9041</v>
      </c>
      <c r="V6119">
        <v>598437</v>
      </c>
    </row>
    <row r="6120" spans="19:22">
      <c r="S6120" t="str">
        <f>IF(ISNUMBER(SEARCH(ZAKL_DATA!$B$18,FU!$U6120)),U6120,"")</f>
        <v/>
      </c>
      <c r="T6120" t="str">
        <f t="array" ref="T6120">IFERROR(INDEX($S$3:$S$6255,SMALL(IF(ISNUMBER(SEARCH("",$S$3:$S$6255)),ROW($S$1:$S$6253),""),ROW(S6118))),"")</f>
        <v/>
      </c>
      <c r="U6120" t="s">
        <v>9041</v>
      </c>
      <c r="V6120">
        <v>598445</v>
      </c>
    </row>
    <row r="6121" spans="19:22">
      <c r="S6121" t="str">
        <f>IF(ISNUMBER(SEARCH(ZAKL_DATA!$B$18,FU!$U6121)),U6121,"")</f>
        <v/>
      </c>
      <c r="T6121" t="str">
        <f t="array" ref="T6121">IFERROR(INDEX($S$3:$S$6255,SMALL(IF(ISNUMBER(SEARCH("",$S$3:$S$6255)),ROW($S$1:$S$6253),""),ROW(S6119))),"")</f>
        <v/>
      </c>
      <c r="U6121" t="s">
        <v>9042</v>
      </c>
      <c r="V6121">
        <v>598453</v>
      </c>
    </row>
    <row r="6122" spans="19:22">
      <c r="S6122" t="str">
        <f>IF(ISNUMBER(SEARCH(ZAKL_DATA!$B$18,FU!$U6122)),U6122,"")</f>
        <v/>
      </c>
      <c r="T6122" t="str">
        <f t="array" ref="T6122">IFERROR(INDEX($S$3:$S$6255,SMALL(IF(ISNUMBER(SEARCH("",$S$3:$S$6255)),ROW($S$1:$S$6253),""),ROW(S6120))),"")</f>
        <v/>
      </c>
      <c r="U6122" t="s">
        <v>9043</v>
      </c>
      <c r="V6122">
        <v>598461</v>
      </c>
    </row>
    <row r="6123" spans="19:22">
      <c r="S6123" t="str">
        <f>IF(ISNUMBER(SEARCH(ZAKL_DATA!$B$18,FU!$U6123)),U6123,"")</f>
        <v/>
      </c>
      <c r="T6123" t="str">
        <f t="array" ref="T6123">IFERROR(INDEX($S$3:$S$6255,SMALL(IF(ISNUMBER(SEARCH("",$S$3:$S$6255)),ROW($S$1:$S$6253),""),ROW(S6121))),"")</f>
        <v/>
      </c>
      <c r="U6123" t="s">
        <v>9044</v>
      </c>
      <c r="V6123">
        <v>598470</v>
      </c>
    </row>
    <row r="6124" spans="19:22">
      <c r="S6124" t="str">
        <f>IF(ISNUMBER(SEARCH(ZAKL_DATA!$B$18,FU!$U6124)),U6124,"")</f>
        <v/>
      </c>
      <c r="T6124" t="str">
        <f t="array" ref="T6124">IFERROR(INDEX($S$3:$S$6255,SMALL(IF(ISNUMBER(SEARCH("",$S$3:$S$6255)),ROW($S$1:$S$6253),""),ROW(S6122))),"")</f>
        <v/>
      </c>
      <c r="U6124" t="s">
        <v>9045</v>
      </c>
      <c r="V6124">
        <v>598488</v>
      </c>
    </row>
    <row r="6125" spans="19:22">
      <c r="S6125" t="str">
        <f>IF(ISNUMBER(SEARCH(ZAKL_DATA!$B$18,FU!$U6125)),U6125,"")</f>
        <v/>
      </c>
      <c r="T6125" t="str">
        <f t="array" ref="T6125">IFERROR(INDEX($S$3:$S$6255,SMALL(IF(ISNUMBER(SEARCH("",$S$3:$S$6255)),ROW($S$1:$S$6253),""),ROW(S6123))),"")</f>
        <v/>
      </c>
      <c r="U6125" t="s">
        <v>9046</v>
      </c>
      <c r="V6125">
        <v>598496</v>
      </c>
    </row>
    <row r="6126" spans="19:22">
      <c r="S6126" t="str">
        <f>IF(ISNUMBER(SEARCH(ZAKL_DATA!$B$18,FU!$U6126)),U6126,"")</f>
        <v/>
      </c>
      <c r="T6126" t="str">
        <f t="array" ref="T6126">IFERROR(INDEX($S$3:$S$6255,SMALL(IF(ISNUMBER(SEARCH("",$S$3:$S$6255)),ROW($S$1:$S$6253),""),ROW(S6124))),"")</f>
        <v/>
      </c>
      <c r="U6126" t="s">
        <v>9047</v>
      </c>
      <c r="V6126">
        <v>598500</v>
      </c>
    </row>
    <row r="6127" spans="19:22">
      <c r="S6127" t="str">
        <f>IF(ISNUMBER(SEARCH(ZAKL_DATA!$B$18,FU!$U6127)),U6127,"")</f>
        <v/>
      </c>
      <c r="T6127" t="str">
        <f t="array" ref="T6127">IFERROR(INDEX($S$3:$S$6255,SMALL(IF(ISNUMBER(SEARCH("",$S$3:$S$6255)),ROW($S$1:$S$6253),""),ROW(S6125))),"")</f>
        <v/>
      </c>
      <c r="U6127" t="s">
        <v>9048</v>
      </c>
      <c r="V6127">
        <v>598518</v>
      </c>
    </row>
    <row r="6128" spans="19:22">
      <c r="S6128" t="str">
        <f>IF(ISNUMBER(SEARCH(ZAKL_DATA!$B$18,FU!$U6128)),U6128,"")</f>
        <v/>
      </c>
      <c r="T6128" t="str">
        <f t="array" ref="T6128">IFERROR(INDEX($S$3:$S$6255,SMALL(IF(ISNUMBER(SEARCH("",$S$3:$S$6255)),ROW($S$1:$S$6253),""),ROW(S6126))),"")</f>
        <v/>
      </c>
      <c r="U6128" t="s">
        <v>9048</v>
      </c>
      <c r="V6128">
        <v>598526</v>
      </c>
    </row>
    <row r="6129" spans="19:22">
      <c r="S6129" t="str">
        <f>IF(ISNUMBER(SEARCH(ZAKL_DATA!$B$18,FU!$U6129)),U6129,"")</f>
        <v/>
      </c>
      <c r="T6129" t="str">
        <f t="array" ref="T6129">IFERROR(INDEX($S$3:$S$6255,SMALL(IF(ISNUMBER(SEARCH("",$S$3:$S$6255)),ROW($S$1:$S$6253),""),ROW(S6127))),"")</f>
        <v/>
      </c>
      <c r="U6129" t="s">
        <v>9049</v>
      </c>
      <c r="V6129">
        <v>598542</v>
      </c>
    </row>
    <row r="6130" spans="19:22">
      <c r="S6130" t="str">
        <f>IF(ISNUMBER(SEARCH(ZAKL_DATA!$B$18,FU!$U6130)),U6130,"")</f>
        <v/>
      </c>
      <c r="T6130" t="str">
        <f t="array" ref="T6130">IFERROR(INDEX($S$3:$S$6255,SMALL(IF(ISNUMBER(SEARCH("",$S$3:$S$6255)),ROW($S$1:$S$6253),""),ROW(S6128))),"")</f>
        <v/>
      </c>
      <c r="U6130" t="s">
        <v>9050</v>
      </c>
      <c r="V6130">
        <v>598551</v>
      </c>
    </row>
    <row r="6131" spans="19:22">
      <c r="S6131" t="str">
        <f>IF(ISNUMBER(SEARCH(ZAKL_DATA!$B$18,FU!$U6131)),U6131,"")</f>
        <v/>
      </c>
      <c r="T6131" t="str">
        <f t="array" ref="T6131">IFERROR(INDEX($S$3:$S$6255,SMALL(IF(ISNUMBER(SEARCH("",$S$3:$S$6255)),ROW($S$1:$S$6253),""),ROW(S6129))),"")</f>
        <v/>
      </c>
      <c r="U6131" t="s">
        <v>9051</v>
      </c>
      <c r="V6131">
        <v>598569</v>
      </c>
    </row>
    <row r="6132" spans="19:22">
      <c r="S6132" t="str">
        <f>IF(ISNUMBER(SEARCH(ZAKL_DATA!$B$18,FU!$U6132)),U6132,"")</f>
        <v/>
      </c>
      <c r="T6132" t="str">
        <f t="array" ref="T6132">IFERROR(INDEX($S$3:$S$6255,SMALL(IF(ISNUMBER(SEARCH("",$S$3:$S$6255)),ROW($S$1:$S$6253),""),ROW(S6130))),"")</f>
        <v/>
      </c>
      <c r="U6132" t="s">
        <v>9051</v>
      </c>
      <c r="V6132">
        <v>598577</v>
      </c>
    </row>
    <row r="6133" spans="19:22">
      <c r="S6133" t="str">
        <f>IF(ISNUMBER(SEARCH(ZAKL_DATA!$B$18,FU!$U6133)),U6133,"")</f>
        <v/>
      </c>
      <c r="T6133" t="str">
        <f t="array" ref="T6133">IFERROR(INDEX($S$3:$S$6255,SMALL(IF(ISNUMBER(SEARCH("",$S$3:$S$6255)),ROW($S$1:$S$6253),""),ROW(S6131))),"")</f>
        <v/>
      </c>
      <c r="U6133" t="s">
        <v>9051</v>
      </c>
      <c r="V6133">
        <v>598585</v>
      </c>
    </row>
    <row r="6134" spans="19:22">
      <c r="S6134" t="str">
        <f>IF(ISNUMBER(SEARCH(ZAKL_DATA!$B$18,FU!$U6134)),U6134,"")</f>
        <v/>
      </c>
      <c r="T6134" t="str">
        <f t="array" ref="T6134">IFERROR(INDEX($S$3:$S$6255,SMALL(IF(ISNUMBER(SEARCH("",$S$3:$S$6255)),ROW($S$1:$S$6253),""),ROW(S6132))),"")</f>
        <v/>
      </c>
      <c r="U6134" t="s">
        <v>9052</v>
      </c>
      <c r="V6134">
        <v>598593</v>
      </c>
    </row>
    <row r="6135" spans="19:22">
      <c r="S6135" t="str">
        <f>IF(ISNUMBER(SEARCH(ZAKL_DATA!$B$18,FU!$U6135)),U6135,"")</f>
        <v/>
      </c>
      <c r="T6135" t="str">
        <f t="array" ref="T6135">IFERROR(INDEX($S$3:$S$6255,SMALL(IF(ISNUMBER(SEARCH("",$S$3:$S$6255)),ROW($S$1:$S$6253),""),ROW(S6133))),"")</f>
        <v/>
      </c>
      <c r="U6135" t="s">
        <v>9053</v>
      </c>
      <c r="V6135">
        <v>598607</v>
      </c>
    </row>
    <row r="6136" spans="19:22">
      <c r="S6136" t="str">
        <f>IF(ISNUMBER(SEARCH(ZAKL_DATA!$B$18,FU!$U6136)),U6136,"")</f>
        <v/>
      </c>
      <c r="T6136" t="str">
        <f t="array" ref="T6136">IFERROR(INDEX($S$3:$S$6255,SMALL(IF(ISNUMBER(SEARCH("",$S$3:$S$6255)),ROW($S$1:$S$6253),""),ROW(S6134))),"")</f>
        <v/>
      </c>
      <c r="U6136" t="s">
        <v>9054</v>
      </c>
      <c r="V6136">
        <v>598615</v>
      </c>
    </row>
    <row r="6137" spans="19:22">
      <c r="S6137" t="str">
        <f>IF(ISNUMBER(SEARCH(ZAKL_DATA!$B$18,FU!$U6137)),U6137,"")</f>
        <v/>
      </c>
      <c r="T6137" t="str">
        <f t="array" ref="T6137">IFERROR(INDEX($S$3:$S$6255,SMALL(IF(ISNUMBER(SEARCH("",$S$3:$S$6255)),ROW($S$1:$S$6253),""),ROW(S6135))),"")</f>
        <v/>
      </c>
      <c r="U6137" t="s">
        <v>9055</v>
      </c>
      <c r="V6137">
        <v>598623</v>
      </c>
    </row>
    <row r="6138" spans="19:22">
      <c r="S6138" t="str">
        <f>IF(ISNUMBER(SEARCH(ZAKL_DATA!$B$18,FU!$U6138)),U6138,"")</f>
        <v/>
      </c>
      <c r="T6138" t="str">
        <f t="array" ref="T6138">IFERROR(INDEX($S$3:$S$6255,SMALL(IF(ISNUMBER(SEARCH("",$S$3:$S$6255)),ROW($S$1:$S$6253),""),ROW(S6136))),"")</f>
        <v/>
      </c>
      <c r="U6138" t="s">
        <v>9056</v>
      </c>
      <c r="V6138">
        <v>598631</v>
      </c>
    </row>
    <row r="6139" spans="19:22">
      <c r="S6139" t="str">
        <f>IF(ISNUMBER(SEARCH(ZAKL_DATA!$B$18,FU!$U6139)),U6139,"")</f>
        <v/>
      </c>
      <c r="T6139" t="str">
        <f t="array" ref="T6139">IFERROR(INDEX($S$3:$S$6255,SMALL(IF(ISNUMBER(SEARCH("",$S$3:$S$6255)),ROW($S$1:$S$6253),""),ROW(S6137))),"")</f>
        <v/>
      </c>
      <c r="U6139" t="s">
        <v>9057</v>
      </c>
      <c r="V6139">
        <v>598640</v>
      </c>
    </row>
    <row r="6140" spans="19:22">
      <c r="S6140" t="str">
        <f>IF(ISNUMBER(SEARCH(ZAKL_DATA!$B$18,FU!$U6140)),U6140,"")</f>
        <v/>
      </c>
      <c r="T6140" t="str">
        <f t="array" ref="T6140">IFERROR(INDEX($S$3:$S$6255,SMALL(IF(ISNUMBER(SEARCH("",$S$3:$S$6255)),ROW($S$1:$S$6253),""),ROW(S6138))),"")</f>
        <v/>
      </c>
      <c r="U6140" t="s">
        <v>9058</v>
      </c>
      <c r="V6140">
        <v>598658</v>
      </c>
    </row>
    <row r="6141" spans="19:22">
      <c r="S6141" t="str">
        <f>IF(ISNUMBER(SEARCH(ZAKL_DATA!$B$18,FU!$U6141)),U6141,"")</f>
        <v/>
      </c>
      <c r="T6141" t="str">
        <f t="array" ref="T6141">IFERROR(INDEX($S$3:$S$6255,SMALL(IF(ISNUMBER(SEARCH("",$S$3:$S$6255)),ROW($S$1:$S$6253),""),ROW(S6139))),"")</f>
        <v/>
      </c>
      <c r="U6141" t="s">
        <v>9059</v>
      </c>
      <c r="V6141">
        <v>598666</v>
      </c>
    </row>
    <row r="6142" spans="19:22">
      <c r="S6142" t="str">
        <f>IF(ISNUMBER(SEARCH(ZAKL_DATA!$B$18,FU!$U6142)),U6142,"")</f>
        <v/>
      </c>
      <c r="T6142" t="str">
        <f t="array" ref="T6142">IFERROR(INDEX($S$3:$S$6255,SMALL(IF(ISNUMBER(SEARCH("",$S$3:$S$6255)),ROW($S$1:$S$6253),""),ROW(S6140))),"")</f>
        <v/>
      </c>
      <c r="U6142" t="s">
        <v>9060</v>
      </c>
      <c r="V6142">
        <v>598674</v>
      </c>
    </row>
    <row r="6143" spans="19:22">
      <c r="S6143" t="str">
        <f>IF(ISNUMBER(SEARCH(ZAKL_DATA!$B$18,FU!$U6143)),U6143,"")</f>
        <v/>
      </c>
      <c r="T6143" t="str">
        <f t="array" ref="T6143">IFERROR(INDEX($S$3:$S$6255,SMALL(IF(ISNUMBER(SEARCH("",$S$3:$S$6255)),ROW($S$1:$S$6253),""),ROW(S6141))),"")</f>
        <v/>
      </c>
      <c r="U6143" t="s">
        <v>9061</v>
      </c>
      <c r="V6143">
        <v>598691</v>
      </c>
    </row>
    <row r="6144" spans="19:22">
      <c r="S6144" t="str">
        <f>IF(ISNUMBER(SEARCH(ZAKL_DATA!$B$18,FU!$U6144)),U6144,"")</f>
        <v/>
      </c>
      <c r="T6144" t="str">
        <f t="array" ref="T6144">IFERROR(INDEX($S$3:$S$6255,SMALL(IF(ISNUMBER(SEARCH("",$S$3:$S$6255)),ROW($S$1:$S$6253),""),ROW(S6142))),"")</f>
        <v/>
      </c>
      <c r="U6144" t="s">
        <v>9062</v>
      </c>
      <c r="V6144">
        <v>598704</v>
      </c>
    </row>
    <row r="6145" spans="19:22">
      <c r="S6145" t="str">
        <f>IF(ISNUMBER(SEARCH(ZAKL_DATA!$B$18,FU!$U6145)),U6145,"")</f>
        <v/>
      </c>
      <c r="T6145" t="str">
        <f t="array" ref="T6145">IFERROR(INDEX($S$3:$S$6255,SMALL(IF(ISNUMBER(SEARCH("",$S$3:$S$6255)),ROW($S$1:$S$6253),""),ROW(S6143))),"")</f>
        <v/>
      </c>
      <c r="U6145" t="s">
        <v>9063</v>
      </c>
      <c r="V6145">
        <v>598712</v>
      </c>
    </row>
    <row r="6146" spans="19:22">
      <c r="S6146" t="str">
        <f>IF(ISNUMBER(SEARCH(ZAKL_DATA!$B$18,FU!$U6146)),U6146,"")</f>
        <v/>
      </c>
      <c r="T6146" t="str">
        <f t="array" ref="T6146">IFERROR(INDEX($S$3:$S$6255,SMALL(IF(ISNUMBER(SEARCH("",$S$3:$S$6255)),ROW($S$1:$S$6253),""),ROW(S6144))),"")</f>
        <v/>
      </c>
      <c r="U6146" t="s">
        <v>9064</v>
      </c>
      <c r="V6146">
        <v>598721</v>
      </c>
    </row>
    <row r="6147" spans="19:22">
      <c r="S6147" t="str">
        <f>IF(ISNUMBER(SEARCH(ZAKL_DATA!$B$18,FU!$U6147)),U6147,"")</f>
        <v/>
      </c>
      <c r="T6147" t="str">
        <f t="array" ref="T6147">IFERROR(INDEX($S$3:$S$6255,SMALL(IF(ISNUMBER(SEARCH("",$S$3:$S$6255)),ROW($S$1:$S$6253),""),ROW(S6145))),"")</f>
        <v/>
      </c>
      <c r="U6147" t="s">
        <v>9065</v>
      </c>
      <c r="V6147">
        <v>598739</v>
      </c>
    </row>
    <row r="6148" spans="19:22">
      <c r="S6148" t="str">
        <f>IF(ISNUMBER(SEARCH(ZAKL_DATA!$B$18,FU!$U6148)),U6148,"")</f>
        <v/>
      </c>
      <c r="T6148" t="str">
        <f t="array" ref="T6148">IFERROR(INDEX($S$3:$S$6255,SMALL(IF(ISNUMBER(SEARCH("",$S$3:$S$6255)),ROW($S$1:$S$6253),""),ROW(S6146))),"")</f>
        <v/>
      </c>
      <c r="U6148" t="s">
        <v>9066</v>
      </c>
      <c r="V6148">
        <v>598747</v>
      </c>
    </row>
    <row r="6149" spans="19:22">
      <c r="S6149" t="str">
        <f>IF(ISNUMBER(SEARCH(ZAKL_DATA!$B$18,FU!$U6149)),U6149,"")</f>
        <v/>
      </c>
      <c r="T6149" t="str">
        <f t="array" ref="T6149">IFERROR(INDEX($S$3:$S$6255,SMALL(IF(ISNUMBER(SEARCH("",$S$3:$S$6255)),ROW($S$1:$S$6253),""),ROW(S6147))),"")</f>
        <v/>
      </c>
      <c r="U6149" t="s">
        <v>9067</v>
      </c>
      <c r="V6149">
        <v>598755</v>
      </c>
    </row>
    <row r="6150" spans="19:22">
      <c r="S6150" t="str">
        <f>IF(ISNUMBER(SEARCH(ZAKL_DATA!$B$18,FU!$U6150)),U6150,"")</f>
        <v/>
      </c>
      <c r="T6150" t="str">
        <f t="array" ref="T6150">IFERROR(INDEX($S$3:$S$6255,SMALL(IF(ISNUMBER(SEARCH("",$S$3:$S$6255)),ROW($S$1:$S$6253),""),ROW(S6148))),"")</f>
        <v/>
      </c>
      <c r="U6150" t="s">
        <v>9068</v>
      </c>
      <c r="V6150">
        <v>598763</v>
      </c>
    </row>
    <row r="6151" spans="19:22">
      <c r="S6151" t="str">
        <f>IF(ISNUMBER(SEARCH(ZAKL_DATA!$B$18,FU!$U6151)),U6151,"")</f>
        <v/>
      </c>
      <c r="T6151" t="str">
        <f t="array" ref="T6151">IFERROR(INDEX($S$3:$S$6255,SMALL(IF(ISNUMBER(SEARCH("",$S$3:$S$6255)),ROW($S$1:$S$6253),""),ROW(S6149))),"")</f>
        <v/>
      </c>
      <c r="U6151" t="s">
        <v>9069</v>
      </c>
      <c r="V6151">
        <v>598771</v>
      </c>
    </row>
    <row r="6152" spans="19:22">
      <c r="S6152" t="str">
        <f>IF(ISNUMBER(SEARCH(ZAKL_DATA!$B$18,FU!$U6152)),U6152,"")</f>
        <v/>
      </c>
      <c r="T6152" t="str">
        <f t="array" ref="T6152">IFERROR(INDEX($S$3:$S$6255,SMALL(IF(ISNUMBER(SEARCH("",$S$3:$S$6255)),ROW($S$1:$S$6253),""),ROW(S6150))),"")</f>
        <v/>
      </c>
      <c r="U6152" t="s">
        <v>9070</v>
      </c>
      <c r="V6152">
        <v>598780</v>
      </c>
    </row>
    <row r="6153" spans="19:22">
      <c r="S6153" t="str">
        <f>IF(ISNUMBER(SEARCH(ZAKL_DATA!$B$18,FU!$U6153)),U6153,"")</f>
        <v/>
      </c>
      <c r="T6153" t="str">
        <f t="array" ref="T6153">IFERROR(INDEX($S$3:$S$6255,SMALL(IF(ISNUMBER(SEARCH("",$S$3:$S$6255)),ROW($S$1:$S$6253),""),ROW(S6151))),"")</f>
        <v/>
      </c>
      <c r="U6153" t="s">
        <v>9071</v>
      </c>
      <c r="V6153">
        <v>598798</v>
      </c>
    </row>
    <row r="6154" spans="19:22">
      <c r="S6154" t="str">
        <f>IF(ISNUMBER(SEARCH(ZAKL_DATA!$B$18,FU!$U6154)),U6154,"")</f>
        <v/>
      </c>
      <c r="T6154" t="str">
        <f t="array" ref="T6154">IFERROR(INDEX($S$3:$S$6255,SMALL(IF(ISNUMBER(SEARCH("",$S$3:$S$6255)),ROW($S$1:$S$6253),""),ROW(S6152))),"")</f>
        <v/>
      </c>
      <c r="U6154" t="s">
        <v>9072</v>
      </c>
      <c r="V6154">
        <v>598801</v>
      </c>
    </row>
    <row r="6155" spans="19:22">
      <c r="S6155" t="str">
        <f>IF(ISNUMBER(SEARCH(ZAKL_DATA!$B$18,FU!$U6155)),U6155,"")</f>
        <v/>
      </c>
      <c r="T6155" t="str">
        <f t="array" ref="T6155">IFERROR(INDEX($S$3:$S$6255,SMALL(IF(ISNUMBER(SEARCH("",$S$3:$S$6255)),ROW($S$1:$S$6253),""),ROW(S6153))),"")</f>
        <v/>
      </c>
      <c r="U6155" t="s">
        <v>9073</v>
      </c>
      <c r="V6155">
        <v>598810</v>
      </c>
    </row>
    <row r="6156" spans="19:22">
      <c r="S6156" t="str">
        <f>IF(ISNUMBER(SEARCH(ZAKL_DATA!$B$18,FU!$U6156)),U6156,"")</f>
        <v/>
      </c>
      <c r="T6156" t="str">
        <f t="array" ref="T6156">IFERROR(INDEX($S$3:$S$6255,SMALL(IF(ISNUMBER(SEARCH("",$S$3:$S$6255)),ROW($S$1:$S$6253),""),ROW(S6154))),"")</f>
        <v/>
      </c>
      <c r="U6156" t="s">
        <v>9074</v>
      </c>
      <c r="V6156">
        <v>598828</v>
      </c>
    </row>
    <row r="6157" spans="19:22">
      <c r="S6157" t="str">
        <f>IF(ISNUMBER(SEARCH(ZAKL_DATA!$B$18,FU!$U6157)),U6157,"")</f>
        <v/>
      </c>
      <c r="T6157" t="str">
        <f t="array" ref="T6157">IFERROR(INDEX($S$3:$S$6255,SMALL(IF(ISNUMBER(SEARCH("",$S$3:$S$6255)),ROW($S$1:$S$6253),""),ROW(S6155))),"")</f>
        <v/>
      </c>
      <c r="U6157" t="s">
        <v>9075</v>
      </c>
      <c r="V6157">
        <v>598836</v>
      </c>
    </row>
    <row r="6158" spans="19:22">
      <c r="S6158" t="str">
        <f>IF(ISNUMBER(SEARCH(ZAKL_DATA!$B$18,FU!$U6158)),U6158,"")</f>
        <v/>
      </c>
      <c r="T6158" t="str">
        <f t="array" ref="T6158">IFERROR(INDEX($S$3:$S$6255,SMALL(IF(ISNUMBER(SEARCH("",$S$3:$S$6255)),ROW($S$1:$S$6253),""),ROW(S6156))),"")</f>
        <v/>
      </c>
      <c r="U6158" t="s">
        <v>9076</v>
      </c>
      <c r="V6158">
        <v>598844</v>
      </c>
    </row>
    <row r="6159" spans="19:22">
      <c r="S6159" t="str">
        <f>IF(ISNUMBER(SEARCH(ZAKL_DATA!$B$18,FU!$U6159)),U6159,"")</f>
        <v/>
      </c>
      <c r="T6159" t="str">
        <f t="array" ref="T6159">IFERROR(INDEX($S$3:$S$6255,SMALL(IF(ISNUMBER(SEARCH("",$S$3:$S$6255)),ROW($S$1:$S$6253),""),ROW(S6157))),"")</f>
        <v/>
      </c>
      <c r="U6159" t="s">
        <v>9076</v>
      </c>
      <c r="V6159">
        <v>598852</v>
      </c>
    </row>
    <row r="6160" spans="19:22">
      <c r="S6160" t="str">
        <f>IF(ISNUMBER(SEARCH(ZAKL_DATA!$B$18,FU!$U6160)),U6160,"")</f>
        <v/>
      </c>
      <c r="T6160" t="str">
        <f t="array" ref="T6160">IFERROR(INDEX($S$3:$S$6255,SMALL(IF(ISNUMBER(SEARCH("",$S$3:$S$6255)),ROW($S$1:$S$6253),""),ROW(S6158))),"")</f>
        <v/>
      </c>
      <c r="U6160" t="s">
        <v>9077</v>
      </c>
      <c r="V6160">
        <v>598861</v>
      </c>
    </row>
    <row r="6161" spans="19:22">
      <c r="S6161" t="str">
        <f>IF(ISNUMBER(SEARCH(ZAKL_DATA!$B$18,FU!$U6161)),U6161,"")</f>
        <v/>
      </c>
      <c r="T6161" t="str">
        <f t="array" ref="T6161">IFERROR(INDEX($S$3:$S$6255,SMALL(IF(ISNUMBER(SEARCH("",$S$3:$S$6255)),ROW($S$1:$S$6253),""),ROW(S6159))),"")</f>
        <v/>
      </c>
      <c r="U6161" t="s">
        <v>9077</v>
      </c>
      <c r="V6161">
        <v>598879</v>
      </c>
    </row>
    <row r="6162" spans="19:22">
      <c r="S6162" t="str">
        <f>IF(ISNUMBER(SEARCH(ZAKL_DATA!$B$18,FU!$U6162)),U6162,"")</f>
        <v/>
      </c>
      <c r="T6162" t="str">
        <f t="array" ref="T6162">IFERROR(INDEX($S$3:$S$6255,SMALL(IF(ISNUMBER(SEARCH("",$S$3:$S$6255)),ROW($S$1:$S$6253),""),ROW(S6160))),"")</f>
        <v/>
      </c>
      <c r="U6162" t="s">
        <v>9077</v>
      </c>
      <c r="V6162">
        <v>598887</v>
      </c>
    </row>
    <row r="6163" spans="19:22">
      <c r="S6163" t="str">
        <f>IF(ISNUMBER(SEARCH(ZAKL_DATA!$B$18,FU!$U6163)),U6163,"")</f>
        <v/>
      </c>
      <c r="T6163" t="str">
        <f t="array" ref="T6163">IFERROR(INDEX($S$3:$S$6255,SMALL(IF(ISNUMBER(SEARCH("",$S$3:$S$6255)),ROW($S$1:$S$6253),""),ROW(S6161))),"")</f>
        <v/>
      </c>
      <c r="U6163" t="s">
        <v>9078</v>
      </c>
      <c r="V6163">
        <v>598895</v>
      </c>
    </row>
    <row r="6164" spans="19:22">
      <c r="S6164" t="str">
        <f>IF(ISNUMBER(SEARCH(ZAKL_DATA!$B$18,FU!$U6164)),U6164,"")</f>
        <v/>
      </c>
      <c r="T6164" t="str">
        <f t="array" ref="T6164">IFERROR(INDEX($S$3:$S$6255,SMALL(IF(ISNUMBER(SEARCH("",$S$3:$S$6255)),ROW($S$1:$S$6253),""),ROW(S6162))),"")</f>
        <v/>
      </c>
      <c r="U6164" t="s">
        <v>9079</v>
      </c>
      <c r="V6164">
        <v>598909</v>
      </c>
    </row>
    <row r="6165" spans="19:22">
      <c r="S6165" t="str">
        <f>IF(ISNUMBER(SEARCH(ZAKL_DATA!$B$18,FU!$U6165)),U6165,"")</f>
        <v/>
      </c>
      <c r="T6165" t="str">
        <f t="array" ref="T6165">IFERROR(INDEX($S$3:$S$6255,SMALL(IF(ISNUMBER(SEARCH("",$S$3:$S$6255)),ROW($S$1:$S$6253),""),ROW(S6163))),"")</f>
        <v/>
      </c>
      <c r="U6165" t="s">
        <v>9079</v>
      </c>
      <c r="V6165">
        <v>598917</v>
      </c>
    </row>
    <row r="6166" spans="19:22">
      <c r="S6166" t="str">
        <f>IF(ISNUMBER(SEARCH(ZAKL_DATA!$B$18,FU!$U6166)),U6166,"")</f>
        <v/>
      </c>
      <c r="T6166" t="str">
        <f t="array" ref="T6166">IFERROR(INDEX($S$3:$S$6255,SMALL(IF(ISNUMBER(SEARCH("",$S$3:$S$6255)),ROW($S$1:$S$6253),""),ROW(S6164))),"")</f>
        <v/>
      </c>
      <c r="U6166" t="s">
        <v>9079</v>
      </c>
      <c r="V6166">
        <v>598925</v>
      </c>
    </row>
    <row r="6167" spans="19:22">
      <c r="S6167" t="str">
        <f>IF(ISNUMBER(SEARCH(ZAKL_DATA!$B$18,FU!$U6167)),U6167,"")</f>
        <v/>
      </c>
      <c r="T6167" t="str">
        <f t="array" ref="T6167">IFERROR(INDEX($S$3:$S$6255,SMALL(IF(ISNUMBER(SEARCH("",$S$3:$S$6255)),ROW($S$1:$S$6253),""),ROW(S6165))),"")</f>
        <v/>
      </c>
      <c r="U6167" t="s">
        <v>9079</v>
      </c>
      <c r="V6167">
        <v>598933</v>
      </c>
    </row>
    <row r="6168" spans="19:22">
      <c r="S6168" t="str">
        <f>IF(ISNUMBER(SEARCH(ZAKL_DATA!$B$18,FU!$U6168)),U6168,"")</f>
        <v/>
      </c>
      <c r="T6168" t="str">
        <f t="array" ref="T6168">IFERROR(INDEX($S$3:$S$6255,SMALL(IF(ISNUMBER(SEARCH("",$S$3:$S$6255)),ROW($S$1:$S$6253),""),ROW(S6166))),"")</f>
        <v/>
      </c>
      <c r="U6168" t="s">
        <v>9079</v>
      </c>
      <c r="V6168">
        <v>598941</v>
      </c>
    </row>
    <row r="6169" spans="19:22">
      <c r="S6169" t="str">
        <f>IF(ISNUMBER(SEARCH(ZAKL_DATA!$B$18,FU!$U6169)),U6169,"")</f>
        <v/>
      </c>
      <c r="T6169" t="str">
        <f t="array" ref="T6169">IFERROR(INDEX($S$3:$S$6255,SMALL(IF(ISNUMBER(SEARCH("",$S$3:$S$6255)),ROW($S$1:$S$6253),""),ROW(S6167))),"")</f>
        <v/>
      </c>
      <c r="U6169" t="s">
        <v>9080</v>
      </c>
      <c r="V6169">
        <v>598950</v>
      </c>
    </row>
    <row r="6170" spans="19:22">
      <c r="S6170" t="str">
        <f>IF(ISNUMBER(SEARCH(ZAKL_DATA!$B$18,FU!$U6170)),U6170,"")</f>
        <v/>
      </c>
      <c r="T6170" t="str">
        <f t="array" ref="T6170">IFERROR(INDEX($S$3:$S$6255,SMALL(IF(ISNUMBER(SEARCH("",$S$3:$S$6255)),ROW($S$1:$S$6253),""),ROW(S6168))),"")</f>
        <v/>
      </c>
      <c r="U6170" t="s">
        <v>9081</v>
      </c>
      <c r="V6170">
        <v>598968</v>
      </c>
    </row>
    <row r="6171" spans="19:22">
      <c r="S6171" t="str">
        <f>IF(ISNUMBER(SEARCH(ZAKL_DATA!$B$18,FU!$U6171)),U6171,"")</f>
        <v/>
      </c>
      <c r="T6171" t="str">
        <f t="array" ref="T6171">IFERROR(INDEX($S$3:$S$6255,SMALL(IF(ISNUMBER(SEARCH("",$S$3:$S$6255)),ROW($S$1:$S$6253),""),ROW(S6169))),"")</f>
        <v/>
      </c>
      <c r="U6171" t="s">
        <v>9082</v>
      </c>
      <c r="V6171">
        <v>598976</v>
      </c>
    </row>
    <row r="6172" spans="19:22">
      <c r="S6172" t="str">
        <f>IF(ISNUMBER(SEARCH(ZAKL_DATA!$B$18,FU!$U6172)),U6172,"")</f>
        <v/>
      </c>
      <c r="T6172" t="str">
        <f t="array" ref="T6172">IFERROR(INDEX($S$3:$S$6255,SMALL(IF(ISNUMBER(SEARCH("",$S$3:$S$6255)),ROW($S$1:$S$6253),""),ROW(S6170))),"")</f>
        <v/>
      </c>
      <c r="U6172" t="s">
        <v>9083</v>
      </c>
      <c r="V6172">
        <v>598992</v>
      </c>
    </row>
    <row r="6173" spans="19:22">
      <c r="S6173" t="str">
        <f>IF(ISNUMBER(SEARCH(ZAKL_DATA!$B$18,FU!$U6173)),U6173,"")</f>
        <v/>
      </c>
      <c r="T6173" t="str">
        <f t="array" ref="T6173">IFERROR(INDEX($S$3:$S$6255,SMALL(IF(ISNUMBER(SEARCH("",$S$3:$S$6255)),ROW($S$1:$S$6253),""),ROW(S6171))),"")</f>
        <v/>
      </c>
      <c r="U6173" t="s">
        <v>9084</v>
      </c>
      <c r="V6173">
        <v>599000</v>
      </c>
    </row>
    <row r="6174" spans="19:22">
      <c r="S6174" t="str">
        <f>IF(ISNUMBER(SEARCH(ZAKL_DATA!$B$18,FU!$U6174)),U6174,"")</f>
        <v/>
      </c>
      <c r="T6174" t="str">
        <f t="array" ref="T6174">IFERROR(INDEX($S$3:$S$6255,SMALL(IF(ISNUMBER(SEARCH("",$S$3:$S$6255)),ROW($S$1:$S$6253),""),ROW(S6172))),"")</f>
        <v/>
      </c>
      <c r="U6174" t="s">
        <v>9085</v>
      </c>
      <c r="V6174">
        <v>599026</v>
      </c>
    </row>
    <row r="6175" spans="19:22">
      <c r="S6175" t="str">
        <f>IF(ISNUMBER(SEARCH(ZAKL_DATA!$B$18,FU!$U6175)),U6175,"")</f>
        <v/>
      </c>
      <c r="T6175" t="str">
        <f t="array" ref="T6175">IFERROR(INDEX($S$3:$S$6255,SMALL(IF(ISNUMBER(SEARCH("",$S$3:$S$6255)),ROW($S$1:$S$6253),""),ROW(S6173))),"")</f>
        <v/>
      </c>
      <c r="U6175" t="s">
        <v>9086</v>
      </c>
      <c r="V6175">
        <v>599034</v>
      </c>
    </row>
    <row r="6176" spans="19:22">
      <c r="S6176" t="str">
        <f>IF(ISNUMBER(SEARCH(ZAKL_DATA!$B$18,FU!$U6176)),U6176,"")</f>
        <v/>
      </c>
      <c r="T6176" t="str">
        <f t="array" ref="T6176">IFERROR(INDEX($S$3:$S$6255,SMALL(IF(ISNUMBER(SEARCH("",$S$3:$S$6255)),ROW($S$1:$S$6253),""),ROW(S6174))),"")</f>
        <v/>
      </c>
      <c r="U6176" t="s">
        <v>9087</v>
      </c>
      <c r="V6176">
        <v>599042</v>
      </c>
    </row>
    <row r="6177" spans="19:22">
      <c r="S6177" t="str">
        <f>IF(ISNUMBER(SEARCH(ZAKL_DATA!$B$18,FU!$U6177)),U6177,"")</f>
        <v/>
      </c>
      <c r="T6177" t="str">
        <f t="array" ref="T6177">IFERROR(INDEX($S$3:$S$6255,SMALL(IF(ISNUMBER(SEARCH("",$S$3:$S$6255)),ROW($S$1:$S$6253),""),ROW(S6175))),"")</f>
        <v/>
      </c>
      <c r="U6177" t="s">
        <v>9087</v>
      </c>
      <c r="V6177">
        <v>599051</v>
      </c>
    </row>
    <row r="6178" spans="19:22">
      <c r="S6178" t="str">
        <f>IF(ISNUMBER(SEARCH(ZAKL_DATA!$B$18,FU!$U6178)),U6178,"")</f>
        <v/>
      </c>
      <c r="T6178" t="str">
        <f t="array" ref="T6178">IFERROR(INDEX($S$3:$S$6255,SMALL(IF(ISNUMBER(SEARCH("",$S$3:$S$6255)),ROW($S$1:$S$6253),""),ROW(S6176))),"")</f>
        <v/>
      </c>
      <c r="U6178" t="s">
        <v>9087</v>
      </c>
      <c r="V6178">
        <v>599069</v>
      </c>
    </row>
    <row r="6179" spans="19:22">
      <c r="S6179" t="str">
        <f>IF(ISNUMBER(SEARCH(ZAKL_DATA!$B$18,FU!$U6179)),U6179,"")</f>
        <v/>
      </c>
      <c r="T6179" t="str">
        <f t="array" ref="T6179">IFERROR(INDEX($S$3:$S$6255,SMALL(IF(ISNUMBER(SEARCH("",$S$3:$S$6255)),ROW($S$1:$S$6253),""),ROW(S6177))),"")</f>
        <v/>
      </c>
      <c r="U6179" t="s">
        <v>9087</v>
      </c>
      <c r="V6179">
        <v>599077</v>
      </c>
    </row>
    <row r="6180" spans="19:22">
      <c r="S6180" t="str">
        <f>IF(ISNUMBER(SEARCH(ZAKL_DATA!$B$18,FU!$U6180)),U6180,"")</f>
        <v/>
      </c>
      <c r="T6180" t="str">
        <f t="array" ref="T6180">IFERROR(INDEX($S$3:$S$6255,SMALL(IF(ISNUMBER(SEARCH("",$S$3:$S$6255)),ROW($S$1:$S$6253),""),ROW(S6178))),"")</f>
        <v/>
      </c>
      <c r="U6180" t="s">
        <v>9088</v>
      </c>
      <c r="V6180">
        <v>599085</v>
      </c>
    </row>
    <row r="6181" spans="19:22">
      <c r="S6181" t="str">
        <f>IF(ISNUMBER(SEARCH(ZAKL_DATA!$B$18,FU!$U6181)),U6181,"")</f>
        <v/>
      </c>
      <c r="T6181" t="str">
        <f t="array" ref="T6181">IFERROR(INDEX($S$3:$S$6255,SMALL(IF(ISNUMBER(SEARCH("",$S$3:$S$6255)),ROW($S$1:$S$6253),""),ROW(S6179))),"")</f>
        <v/>
      </c>
      <c r="U6181" t="s">
        <v>9089</v>
      </c>
      <c r="V6181">
        <v>599107</v>
      </c>
    </row>
    <row r="6182" spans="19:22">
      <c r="S6182" t="str">
        <f>IF(ISNUMBER(SEARCH(ZAKL_DATA!$B$18,FU!$U6182)),U6182,"")</f>
        <v/>
      </c>
      <c r="T6182" t="str">
        <f t="array" ref="T6182">IFERROR(INDEX($S$3:$S$6255,SMALL(IF(ISNUMBER(SEARCH("",$S$3:$S$6255)),ROW($S$1:$S$6253),""),ROW(S6180))),"")</f>
        <v/>
      </c>
      <c r="U6182" t="s">
        <v>9090</v>
      </c>
      <c r="V6182">
        <v>599115</v>
      </c>
    </row>
    <row r="6183" spans="19:22">
      <c r="S6183" t="str">
        <f>IF(ISNUMBER(SEARCH(ZAKL_DATA!$B$18,FU!$U6183)),U6183,"")</f>
        <v/>
      </c>
      <c r="T6183" t="str">
        <f t="array" ref="T6183">IFERROR(INDEX($S$3:$S$6255,SMALL(IF(ISNUMBER(SEARCH("",$S$3:$S$6255)),ROW($S$1:$S$6253),""),ROW(S6181))),"")</f>
        <v/>
      </c>
      <c r="U6183" t="s">
        <v>9091</v>
      </c>
      <c r="V6183">
        <v>599123</v>
      </c>
    </row>
    <row r="6184" spans="19:22">
      <c r="S6184" t="str">
        <f>IF(ISNUMBER(SEARCH(ZAKL_DATA!$B$18,FU!$U6184)),U6184,"")</f>
        <v/>
      </c>
      <c r="T6184" t="str">
        <f t="array" ref="T6184">IFERROR(INDEX($S$3:$S$6255,SMALL(IF(ISNUMBER(SEARCH("",$S$3:$S$6255)),ROW($S$1:$S$6253),""),ROW(S6182))),"")</f>
        <v/>
      </c>
      <c r="U6184" t="s">
        <v>9092</v>
      </c>
      <c r="V6184">
        <v>599131</v>
      </c>
    </row>
    <row r="6185" spans="19:22">
      <c r="S6185" t="str">
        <f>IF(ISNUMBER(SEARCH(ZAKL_DATA!$B$18,FU!$U6185)),U6185,"")</f>
        <v/>
      </c>
      <c r="T6185" t="str">
        <f t="array" ref="T6185">IFERROR(INDEX($S$3:$S$6255,SMALL(IF(ISNUMBER(SEARCH("",$S$3:$S$6255)),ROW($S$1:$S$6253),""),ROW(S6183))),"")</f>
        <v/>
      </c>
      <c r="U6185" t="s">
        <v>9093</v>
      </c>
      <c r="V6185">
        <v>599140</v>
      </c>
    </row>
    <row r="6186" spans="19:22">
      <c r="S6186" t="str">
        <f>IF(ISNUMBER(SEARCH(ZAKL_DATA!$B$18,FU!$U6186)),U6186,"")</f>
        <v/>
      </c>
      <c r="T6186" t="str">
        <f t="array" ref="T6186">IFERROR(INDEX($S$3:$S$6255,SMALL(IF(ISNUMBER(SEARCH("",$S$3:$S$6255)),ROW($S$1:$S$6253),""),ROW(S6184))),"")</f>
        <v/>
      </c>
      <c r="U6186" t="s">
        <v>9093</v>
      </c>
      <c r="V6186">
        <v>599158</v>
      </c>
    </row>
    <row r="6187" spans="19:22">
      <c r="S6187" t="str">
        <f>IF(ISNUMBER(SEARCH(ZAKL_DATA!$B$18,FU!$U6187)),U6187,"")</f>
        <v/>
      </c>
      <c r="T6187" t="str">
        <f t="array" ref="T6187">IFERROR(INDEX($S$3:$S$6255,SMALL(IF(ISNUMBER(SEARCH("",$S$3:$S$6255)),ROW($S$1:$S$6253),""),ROW(S6185))),"")</f>
        <v/>
      </c>
      <c r="U6187" t="s">
        <v>9094</v>
      </c>
      <c r="V6187">
        <v>599166</v>
      </c>
    </row>
    <row r="6188" spans="19:22">
      <c r="S6188" t="str">
        <f>IF(ISNUMBER(SEARCH(ZAKL_DATA!$B$18,FU!$U6188)),U6188,"")</f>
        <v/>
      </c>
      <c r="T6188" t="str">
        <f t="array" ref="T6188">IFERROR(INDEX($S$3:$S$6255,SMALL(IF(ISNUMBER(SEARCH("",$S$3:$S$6255)),ROW($S$1:$S$6253),""),ROW(S6186))),"")</f>
        <v/>
      </c>
      <c r="U6188" t="s">
        <v>9095</v>
      </c>
      <c r="V6188">
        <v>599174</v>
      </c>
    </row>
    <row r="6189" spans="19:22">
      <c r="S6189" t="str">
        <f>IF(ISNUMBER(SEARCH(ZAKL_DATA!$B$18,FU!$U6189)),U6189,"")</f>
        <v/>
      </c>
      <c r="T6189" t="str">
        <f t="array" ref="T6189">IFERROR(INDEX($S$3:$S$6255,SMALL(IF(ISNUMBER(SEARCH("",$S$3:$S$6255)),ROW($S$1:$S$6253),""),ROW(S6187))),"")</f>
        <v/>
      </c>
      <c r="U6189" t="s">
        <v>9096</v>
      </c>
      <c r="V6189">
        <v>599182</v>
      </c>
    </row>
    <row r="6190" spans="19:22">
      <c r="S6190" t="str">
        <f>IF(ISNUMBER(SEARCH(ZAKL_DATA!$B$18,FU!$U6190)),U6190,"")</f>
        <v/>
      </c>
      <c r="T6190" t="str">
        <f t="array" ref="T6190">IFERROR(INDEX($S$3:$S$6255,SMALL(IF(ISNUMBER(SEARCH("",$S$3:$S$6255)),ROW($S$1:$S$6253),""),ROW(S6188))),"")</f>
        <v/>
      </c>
      <c r="U6190" t="s">
        <v>9096</v>
      </c>
      <c r="V6190">
        <v>599191</v>
      </c>
    </row>
    <row r="6191" spans="19:22">
      <c r="S6191" t="str">
        <f>IF(ISNUMBER(SEARCH(ZAKL_DATA!$B$18,FU!$U6191)),U6191,"")</f>
        <v/>
      </c>
      <c r="T6191" t="str">
        <f t="array" ref="T6191">IFERROR(INDEX($S$3:$S$6255,SMALL(IF(ISNUMBER(SEARCH("",$S$3:$S$6255)),ROW($S$1:$S$6253),""),ROW(S6189))),"")</f>
        <v/>
      </c>
      <c r="U6191" t="s">
        <v>9097</v>
      </c>
      <c r="V6191">
        <v>599204</v>
      </c>
    </row>
    <row r="6192" spans="19:22">
      <c r="S6192" t="str">
        <f>IF(ISNUMBER(SEARCH(ZAKL_DATA!$B$18,FU!$U6192)),U6192,"")</f>
        <v/>
      </c>
      <c r="T6192" t="str">
        <f t="array" ref="T6192">IFERROR(INDEX($S$3:$S$6255,SMALL(IF(ISNUMBER(SEARCH("",$S$3:$S$6255)),ROW($S$1:$S$6253),""),ROW(S6190))),"")</f>
        <v/>
      </c>
      <c r="U6192" t="s">
        <v>9098</v>
      </c>
      <c r="V6192">
        <v>599212</v>
      </c>
    </row>
    <row r="6193" spans="19:22">
      <c r="S6193" t="str">
        <f>IF(ISNUMBER(SEARCH(ZAKL_DATA!$B$18,FU!$U6193)),U6193,"")</f>
        <v/>
      </c>
      <c r="T6193" t="str">
        <f t="array" ref="T6193">IFERROR(INDEX($S$3:$S$6255,SMALL(IF(ISNUMBER(SEARCH("",$S$3:$S$6255)),ROW($S$1:$S$6253),""),ROW(S6191))),"")</f>
        <v/>
      </c>
      <c r="U6193" t="s">
        <v>9099</v>
      </c>
      <c r="V6193">
        <v>599221</v>
      </c>
    </row>
    <row r="6194" spans="19:22">
      <c r="S6194" t="str">
        <f>IF(ISNUMBER(SEARCH(ZAKL_DATA!$B$18,FU!$U6194)),U6194,"")</f>
        <v/>
      </c>
      <c r="T6194" t="str">
        <f t="array" ref="T6194">IFERROR(INDEX($S$3:$S$6255,SMALL(IF(ISNUMBER(SEARCH("",$S$3:$S$6255)),ROW($S$1:$S$6253),""),ROW(S6192))),"")</f>
        <v/>
      </c>
      <c r="U6194" t="s">
        <v>9099</v>
      </c>
      <c r="V6194">
        <v>599239</v>
      </c>
    </row>
    <row r="6195" spans="19:22">
      <c r="S6195" t="str">
        <f>IF(ISNUMBER(SEARCH(ZAKL_DATA!$B$18,FU!$U6195)),U6195,"")</f>
        <v/>
      </c>
      <c r="T6195" t="str">
        <f t="array" ref="T6195">IFERROR(INDEX($S$3:$S$6255,SMALL(IF(ISNUMBER(SEARCH("",$S$3:$S$6255)),ROW($S$1:$S$6253),""),ROW(S6193))),"")</f>
        <v/>
      </c>
      <c r="U6195" t="s">
        <v>9100</v>
      </c>
      <c r="V6195">
        <v>599247</v>
      </c>
    </row>
    <row r="6196" spans="19:22">
      <c r="S6196" t="str">
        <f>IF(ISNUMBER(SEARCH(ZAKL_DATA!$B$18,FU!$U6196)),U6196,"")</f>
        <v/>
      </c>
      <c r="T6196" t="str">
        <f t="array" ref="T6196">IFERROR(INDEX($S$3:$S$6255,SMALL(IF(ISNUMBER(SEARCH("",$S$3:$S$6255)),ROW($S$1:$S$6253),""),ROW(S6194))),"")</f>
        <v/>
      </c>
      <c r="U6196" t="s">
        <v>9101</v>
      </c>
      <c r="V6196">
        <v>599255</v>
      </c>
    </row>
    <row r="6197" spans="19:22">
      <c r="S6197" t="str">
        <f>IF(ISNUMBER(SEARCH(ZAKL_DATA!$B$18,FU!$U6197)),U6197,"")</f>
        <v/>
      </c>
      <c r="T6197" t="str">
        <f t="array" ref="T6197">IFERROR(INDEX($S$3:$S$6255,SMALL(IF(ISNUMBER(SEARCH("",$S$3:$S$6255)),ROW($S$1:$S$6253),""),ROW(S6195))),"")</f>
        <v/>
      </c>
      <c r="U6197" t="s">
        <v>9102</v>
      </c>
      <c r="V6197">
        <v>599263</v>
      </c>
    </row>
    <row r="6198" spans="19:22">
      <c r="S6198" t="str">
        <f>IF(ISNUMBER(SEARCH(ZAKL_DATA!$B$18,FU!$U6198)),U6198,"")</f>
        <v/>
      </c>
      <c r="T6198" t="str">
        <f t="array" ref="T6198">IFERROR(INDEX($S$3:$S$6255,SMALL(IF(ISNUMBER(SEARCH("",$S$3:$S$6255)),ROW($S$1:$S$6253),""),ROW(S6196))),"")</f>
        <v/>
      </c>
      <c r="U6198" t="s">
        <v>9103</v>
      </c>
      <c r="V6198">
        <v>599271</v>
      </c>
    </row>
    <row r="6199" spans="19:22">
      <c r="S6199" t="str">
        <f>IF(ISNUMBER(SEARCH(ZAKL_DATA!$B$18,FU!$U6199)),U6199,"")</f>
        <v/>
      </c>
      <c r="T6199" t="str">
        <f t="array" ref="T6199">IFERROR(INDEX($S$3:$S$6255,SMALL(IF(ISNUMBER(SEARCH("",$S$3:$S$6255)),ROW($S$1:$S$6253),""),ROW(S6197))),"")</f>
        <v/>
      </c>
      <c r="U6199" t="s">
        <v>9104</v>
      </c>
      <c r="V6199">
        <v>599280</v>
      </c>
    </row>
    <row r="6200" spans="19:22">
      <c r="S6200" t="str">
        <f>IF(ISNUMBER(SEARCH(ZAKL_DATA!$B$18,FU!$U6200)),U6200,"")</f>
        <v/>
      </c>
      <c r="T6200" t="str">
        <f t="array" ref="T6200">IFERROR(INDEX($S$3:$S$6255,SMALL(IF(ISNUMBER(SEARCH("",$S$3:$S$6255)),ROW($S$1:$S$6253),""),ROW(S6198))),"")</f>
        <v/>
      </c>
      <c r="U6200" t="s">
        <v>9105</v>
      </c>
      <c r="V6200">
        <v>599298</v>
      </c>
    </row>
    <row r="6201" spans="19:22">
      <c r="S6201" t="str">
        <f>IF(ISNUMBER(SEARCH(ZAKL_DATA!$B$18,FU!$U6201)),U6201,"")</f>
        <v/>
      </c>
      <c r="T6201" t="str">
        <f t="array" ref="T6201">IFERROR(INDEX($S$3:$S$6255,SMALL(IF(ISNUMBER(SEARCH("",$S$3:$S$6255)),ROW($S$1:$S$6253),""),ROW(S6199))),"")</f>
        <v/>
      </c>
      <c r="U6201" t="s">
        <v>9106</v>
      </c>
      <c r="V6201">
        <v>599301</v>
      </c>
    </row>
    <row r="6202" spans="19:22">
      <c r="S6202" t="str">
        <f>IF(ISNUMBER(SEARCH(ZAKL_DATA!$B$18,FU!$U6202)),U6202,"")</f>
        <v/>
      </c>
      <c r="T6202" t="str">
        <f t="array" ref="T6202">IFERROR(INDEX($S$3:$S$6255,SMALL(IF(ISNUMBER(SEARCH("",$S$3:$S$6255)),ROW($S$1:$S$6253),""),ROW(S6200))),"")</f>
        <v/>
      </c>
      <c r="U6202" t="s">
        <v>9107</v>
      </c>
      <c r="V6202">
        <v>599344</v>
      </c>
    </row>
    <row r="6203" spans="19:22">
      <c r="S6203" t="str">
        <f>IF(ISNUMBER(SEARCH(ZAKL_DATA!$B$18,FU!$U6203)),U6203,"")</f>
        <v/>
      </c>
      <c r="T6203" t="str">
        <f t="array" ref="T6203">IFERROR(INDEX($S$3:$S$6255,SMALL(IF(ISNUMBER(SEARCH("",$S$3:$S$6255)),ROW($S$1:$S$6253),""),ROW(S6201))),"")</f>
        <v/>
      </c>
      <c r="U6203" t="s">
        <v>9108</v>
      </c>
      <c r="V6203">
        <v>599352</v>
      </c>
    </row>
    <row r="6204" spans="19:22">
      <c r="S6204" t="str">
        <f>IF(ISNUMBER(SEARCH(ZAKL_DATA!$B$18,FU!$U6204)),U6204,"")</f>
        <v/>
      </c>
      <c r="T6204" t="str">
        <f t="array" ref="T6204">IFERROR(INDEX($S$3:$S$6255,SMALL(IF(ISNUMBER(SEARCH("",$S$3:$S$6255)),ROW($S$1:$S$6253),""),ROW(S6202))),"")</f>
        <v/>
      </c>
      <c r="U6204" t="s">
        <v>9109</v>
      </c>
      <c r="V6204">
        <v>599361</v>
      </c>
    </row>
    <row r="6205" spans="19:22">
      <c r="S6205" t="str">
        <f>IF(ISNUMBER(SEARCH(ZAKL_DATA!$B$18,FU!$U6205)),U6205,"")</f>
        <v/>
      </c>
      <c r="T6205" t="str">
        <f t="array" ref="T6205">IFERROR(INDEX($S$3:$S$6255,SMALL(IF(ISNUMBER(SEARCH("",$S$3:$S$6255)),ROW($S$1:$S$6253),""),ROW(S6203))),"")</f>
        <v/>
      </c>
      <c r="U6205" t="s">
        <v>9110</v>
      </c>
      <c r="V6205">
        <v>599379</v>
      </c>
    </row>
    <row r="6206" spans="19:22">
      <c r="S6206" t="str">
        <f>IF(ISNUMBER(SEARCH(ZAKL_DATA!$B$18,FU!$U6206)),U6206,"")</f>
        <v/>
      </c>
      <c r="T6206" t="str">
        <f t="array" ref="T6206">IFERROR(INDEX($S$3:$S$6255,SMALL(IF(ISNUMBER(SEARCH("",$S$3:$S$6255)),ROW($S$1:$S$6253),""),ROW(S6204))),"")</f>
        <v/>
      </c>
      <c r="U6206" t="s">
        <v>9111</v>
      </c>
      <c r="V6206">
        <v>599387</v>
      </c>
    </row>
    <row r="6207" spans="19:22">
      <c r="S6207" t="str">
        <f>IF(ISNUMBER(SEARCH(ZAKL_DATA!$B$18,FU!$U6207)),U6207,"")</f>
        <v/>
      </c>
      <c r="T6207" t="str">
        <f t="array" ref="T6207">IFERROR(INDEX($S$3:$S$6255,SMALL(IF(ISNUMBER(SEARCH("",$S$3:$S$6255)),ROW($S$1:$S$6253),""),ROW(S6205))),"")</f>
        <v/>
      </c>
      <c r="U6207" t="s">
        <v>9112</v>
      </c>
      <c r="V6207">
        <v>599395</v>
      </c>
    </row>
    <row r="6208" spans="19:22">
      <c r="S6208" t="str">
        <f>IF(ISNUMBER(SEARCH(ZAKL_DATA!$B$18,FU!$U6208)),U6208,"")</f>
        <v/>
      </c>
      <c r="T6208" t="str">
        <f t="array" ref="T6208">IFERROR(INDEX($S$3:$S$6255,SMALL(IF(ISNUMBER(SEARCH("",$S$3:$S$6255)),ROW($S$1:$S$6253),""),ROW(S6206))),"")</f>
        <v/>
      </c>
      <c r="U6208" t="s">
        <v>9113</v>
      </c>
      <c r="V6208">
        <v>599409</v>
      </c>
    </row>
    <row r="6209" spans="19:22">
      <c r="S6209" t="str">
        <f>IF(ISNUMBER(SEARCH(ZAKL_DATA!$B$18,FU!$U6209)),U6209,"")</f>
        <v/>
      </c>
      <c r="T6209" t="str">
        <f t="array" ref="T6209">IFERROR(INDEX($S$3:$S$6255,SMALL(IF(ISNUMBER(SEARCH("",$S$3:$S$6255)),ROW($S$1:$S$6253),""),ROW(S6207))),"")</f>
        <v/>
      </c>
      <c r="U6209" t="s">
        <v>9114</v>
      </c>
      <c r="V6209">
        <v>599417</v>
      </c>
    </row>
    <row r="6210" spans="19:22">
      <c r="S6210" t="str">
        <f>IF(ISNUMBER(SEARCH(ZAKL_DATA!$B$18,FU!$U6210)),U6210,"")</f>
        <v/>
      </c>
      <c r="T6210" t="str">
        <f t="array" ref="T6210">IFERROR(INDEX($S$3:$S$6255,SMALL(IF(ISNUMBER(SEARCH("",$S$3:$S$6255)),ROW($S$1:$S$6253),""),ROW(S6208))),"")</f>
        <v/>
      </c>
      <c r="U6210" t="s">
        <v>9115</v>
      </c>
      <c r="V6210">
        <v>599425</v>
      </c>
    </row>
    <row r="6211" spans="19:22">
      <c r="S6211" t="str">
        <f>IF(ISNUMBER(SEARCH(ZAKL_DATA!$B$18,FU!$U6211)),U6211,"")</f>
        <v/>
      </c>
      <c r="T6211" t="str">
        <f t="array" ref="T6211">IFERROR(INDEX($S$3:$S$6255,SMALL(IF(ISNUMBER(SEARCH("",$S$3:$S$6255)),ROW($S$1:$S$6253),""),ROW(S6209))),"")</f>
        <v/>
      </c>
      <c r="U6211" t="s">
        <v>9116</v>
      </c>
      <c r="V6211">
        <v>599433</v>
      </c>
    </row>
    <row r="6212" spans="19:22">
      <c r="S6212" t="str">
        <f>IF(ISNUMBER(SEARCH(ZAKL_DATA!$B$18,FU!$U6212)),U6212,"")</f>
        <v/>
      </c>
      <c r="T6212" t="str">
        <f t="array" ref="T6212">IFERROR(INDEX($S$3:$S$6255,SMALL(IF(ISNUMBER(SEARCH("",$S$3:$S$6255)),ROW($S$1:$S$6253),""),ROW(S6210))),"")</f>
        <v/>
      </c>
      <c r="U6212" t="s">
        <v>9117</v>
      </c>
      <c r="V6212">
        <v>599441</v>
      </c>
    </row>
    <row r="6213" spans="19:22">
      <c r="S6213" t="str">
        <f>IF(ISNUMBER(SEARCH(ZAKL_DATA!$B$18,FU!$U6213)),U6213,"")</f>
        <v/>
      </c>
      <c r="T6213" t="str">
        <f t="array" ref="T6213">IFERROR(INDEX($S$3:$S$6255,SMALL(IF(ISNUMBER(SEARCH("",$S$3:$S$6255)),ROW($S$1:$S$6253),""),ROW(S6211))),"")</f>
        <v/>
      </c>
      <c r="U6213" t="s">
        <v>9117</v>
      </c>
      <c r="V6213">
        <v>599450</v>
      </c>
    </row>
    <row r="6214" spans="19:22">
      <c r="S6214" t="str">
        <f>IF(ISNUMBER(SEARCH(ZAKL_DATA!$B$18,FU!$U6214)),U6214,"")</f>
        <v/>
      </c>
      <c r="T6214" t="str">
        <f t="array" ref="T6214">IFERROR(INDEX($S$3:$S$6255,SMALL(IF(ISNUMBER(SEARCH("",$S$3:$S$6255)),ROW($S$1:$S$6253),""),ROW(S6212))),"")</f>
        <v/>
      </c>
      <c r="U6214" t="s">
        <v>9118</v>
      </c>
      <c r="V6214">
        <v>599468</v>
      </c>
    </row>
    <row r="6215" spans="19:22">
      <c r="S6215" t="str">
        <f>IF(ISNUMBER(SEARCH(ZAKL_DATA!$B$18,FU!$U6215)),U6215,"")</f>
        <v/>
      </c>
      <c r="T6215" t="str">
        <f t="array" ref="T6215">IFERROR(INDEX($S$3:$S$6255,SMALL(IF(ISNUMBER(SEARCH("",$S$3:$S$6255)),ROW($S$1:$S$6253),""),ROW(S6213))),"")</f>
        <v/>
      </c>
      <c r="U6215" t="s">
        <v>9119</v>
      </c>
      <c r="V6215">
        <v>599476</v>
      </c>
    </row>
    <row r="6216" spans="19:22">
      <c r="S6216" t="str">
        <f>IF(ISNUMBER(SEARCH(ZAKL_DATA!$B$18,FU!$U6216)),U6216,"")</f>
        <v/>
      </c>
      <c r="T6216" t="str">
        <f t="array" ref="T6216">IFERROR(INDEX($S$3:$S$6255,SMALL(IF(ISNUMBER(SEARCH("",$S$3:$S$6255)),ROW($S$1:$S$6253),""),ROW(S6214))),"")</f>
        <v/>
      </c>
      <c r="U6216" t="s">
        <v>9120</v>
      </c>
      <c r="V6216">
        <v>599484</v>
      </c>
    </row>
    <row r="6217" spans="19:22">
      <c r="S6217" t="str">
        <f>IF(ISNUMBER(SEARCH(ZAKL_DATA!$B$18,FU!$U6217)),U6217,"")</f>
        <v/>
      </c>
      <c r="T6217" t="str">
        <f t="array" ref="T6217">IFERROR(INDEX($S$3:$S$6255,SMALL(IF(ISNUMBER(SEARCH("",$S$3:$S$6255)),ROW($S$1:$S$6253),""),ROW(S6215))),"")</f>
        <v/>
      </c>
      <c r="U6217" t="s">
        <v>9121</v>
      </c>
      <c r="V6217">
        <v>599492</v>
      </c>
    </row>
    <row r="6218" spans="19:22">
      <c r="S6218" t="str">
        <f>IF(ISNUMBER(SEARCH(ZAKL_DATA!$B$18,FU!$U6218)),U6218,"")</f>
        <v/>
      </c>
      <c r="T6218" t="str">
        <f t="array" ref="T6218">IFERROR(INDEX($S$3:$S$6255,SMALL(IF(ISNUMBER(SEARCH("",$S$3:$S$6255)),ROW($S$1:$S$6253),""),ROW(S6216))),"")</f>
        <v/>
      </c>
      <c r="U6218" t="s">
        <v>9121</v>
      </c>
      <c r="V6218">
        <v>599506</v>
      </c>
    </row>
    <row r="6219" spans="19:22">
      <c r="S6219" t="str">
        <f>IF(ISNUMBER(SEARCH(ZAKL_DATA!$B$18,FU!$U6219)),U6219,"")</f>
        <v/>
      </c>
      <c r="T6219" t="str">
        <f t="array" ref="T6219">IFERROR(INDEX($S$3:$S$6255,SMALL(IF(ISNUMBER(SEARCH("",$S$3:$S$6255)),ROW($S$1:$S$6253),""),ROW(S6217))),"")</f>
        <v/>
      </c>
      <c r="U6219" t="s">
        <v>9122</v>
      </c>
      <c r="V6219">
        <v>599514</v>
      </c>
    </row>
    <row r="6220" spans="19:22">
      <c r="S6220" t="str">
        <f>IF(ISNUMBER(SEARCH(ZAKL_DATA!$B$18,FU!$U6220)),U6220,"")</f>
        <v/>
      </c>
      <c r="T6220" t="str">
        <f t="array" ref="T6220">IFERROR(INDEX($S$3:$S$6255,SMALL(IF(ISNUMBER(SEARCH("",$S$3:$S$6255)),ROW($S$1:$S$6253),""),ROW(S6218))),"")</f>
        <v/>
      </c>
      <c r="U6220" t="s">
        <v>9122</v>
      </c>
      <c r="V6220">
        <v>599522</v>
      </c>
    </row>
    <row r="6221" spans="19:22">
      <c r="S6221" t="str">
        <f>IF(ISNUMBER(SEARCH(ZAKL_DATA!$B$18,FU!$U6221)),U6221,"")</f>
        <v/>
      </c>
      <c r="T6221" t="str">
        <f t="array" ref="T6221">IFERROR(INDEX($S$3:$S$6255,SMALL(IF(ISNUMBER(SEARCH("",$S$3:$S$6255)),ROW($S$1:$S$6253),""),ROW(S6219))),"")</f>
        <v/>
      </c>
      <c r="U6221" t="s">
        <v>9123</v>
      </c>
      <c r="V6221">
        <v>599531</v>
      </c>
    </row>
    <row r="6222" spans="19:22">
      <c r="S6222" t="str">
        <f>IF(ISNUMBER(SEARCH(ZAKL_DATA!$B$18,FU!$U6222)),U6222,"")</f>
        <v/>
      </c>
      <c r="T6222" t="str">
        <f t="array" ref="T6222">IFERROR(INDEX($S$3:$S$6255,SMALL(IF(ISNUMBER(SEARCH("",$S$3:$S$6255)),ROW($S$1:$S$6253),""),ROW(S6220))),"")</f>
        <v/>
      </c>
      <c r="U6222" t="s">
        <v>9124</v>
      </c>
      <c r="V6222">
        <v>599549</v>
      </c>
    </row>
    <row r="6223" spans="19:22">
      <c r="S6223" t="str">
        <f>IF(ISNUMBER(SEARCH(ZAKL_DATA!$B$18,FU!$U6223)),U6223,"")</f>
        <v/>
      </c>
      <c r="T6223" t="str">
        <f t="array" ref="T6223">IFERROR(INDEX($S$3:$S$6255,SMALL(IF(ISNUMBER(SEARCH("",$S$3:$S$6255)),ROW($S$1:$S$6253),""),ROW(S6221))),"")</f>
        <v/>
      </c>
      <c r="U6223" t="s">
        <v>9125</v>
      </c>
      <c r="V6223">
        <v>599557</v>
      </c>
    </row>
    <row r="6224" spans="19:22">
      <c r="S6224" t="str">
        <f>IF(ISNUMBER(SEARCH(ZAKL_DATA!$B$18,FU!$U6224)),U6224,"")</f>
        <v/>
      </c>
      <c r="T6224" t="str">
        <f t="array" ref="T6224">IFERROR(INDEX($S$3:$S$6255,SMALL(IF(ISNUMBER(SEARCH("",$S$3:$S$6255)),ROW($S$1:$S$6253),""),ROW(S6222))),"")</f>
        <v/>
      </c>
      <c r="U6224" t="s">
        <v>9125</v>
      </c>
      <c r="V6224">
        <v>599565</v>
      </c>
    </row>
    <row r="6225" spans="19:22">
      <c r="S6225" t="str">
        <f>IF(ISNUMBER(SEARCH(ZAKL_DATA!$B$18,FU!$U6225)),U6225,"")</f>
        <v/>
      </c>
      <c r="T6225" t="str">
        <f t="array" ref="T6225">IFERROR(INDEX($S$3:$S$6255,SMALL(IF(ISNUMBER(SEARCH("",$S$3:$S$6255)),ROW($S$1:$S$6253),""),ROW(S6223))),"")</f>
        <v/>
      </c>
      <c r="U6225" t="s">
        <v>9126</v>
      </c>
      <c r="V6225">
        <v>599573</v>
      </c>
    </row>
    <row r="6226" spans="19:22">
      <c r="S6226" t="str">
        <f>IF(ISNUMBER(SEARCH(ZAKL_DATA!$B$18,FU!$U6226)),U6226,"")</f>
        <v/>
      </c>
      <c r="T6226" t="str">
        <f t="array" ref="T6226">IFERROR(INDEX($S$3:$S$6255,SMALL(IF(ISNUMBER(SEARCH("",$S$3:$S$6255)),ROW($S$1:$S$6253),""),ROW(S6224))),"")</f>
        <v/>
      </c>
      <c r="U6226" t="s">
        <v>9127</v>
      </c>
      <c r="V6226">
        <v>599581</v>
      </c>
    </row>
    <row r="6227" spans="19:22">
      <c r="S6227" t="str">
        <f>IF(ISNUMBER(SEARCH(ZAKL_DATA!$B$18,FU!$U6227)),U6227,"")</f>
        <v/>
      </c>
      <c r="T6227" t="str">
        <f t="array" ref="T6227">IFERROR(INDEX($S$3:$S$6255,SMALL(IF(ISNUMBER(SEARCH("",$S$3:$S$6255)),ROW($S$1:$S$6253),""),ROW(S6225))),"")</f>
        <v/>
      </c>
      <c r="U6227" t="s">
        <v>9128</v>
      </c>
      <c r="V6227">
        <v>599590</v>
      </c>
    </row>
    <row r="6228" spans="19:22">
      <c r="S6228" t="str">
        <f>IF(ISNUMBER(SEARCH(ZAKL_DATA!$B$18,FU!$U6228)),U6228,"")</f>
        <v/>
      </c>
      <c r="T6228" t="str">
        <f t="array" ref="T6228">IFERROR(INDEX($S$3:$S$6255,SMALL(IF(ISNUMBER(SEARCH("",$S$3:$S$6255)),ROW($S$1:$S$6253),""),ROW(S6226))),"")</f>
        <v/>
      </c>
      <c r="U6228" t="s">
        <v>9129</v>
      </c>
      <c r="V6228">
        <v>599603</v>
      </c>
    </row>
    <row r="6229" spans="19:22">
      <c r="S6229" t="str">
        <f>IF(ISNUMBER(SEARCH(ZAKL_DATA!$B$18,FU!$U6229)),U6229,"")</f>
        <v/>
      </c>
      <c r="T6229" t="str">
        <f t="array" ref="T6229">IFERROR(INDEX($S$3:$S$6255,SMALL(IF(ISNUMBER(SEARCH("",$S$3:$S$6255)),ROW($S$1:$S$6253),""),ROW(S6227))),"")</f>
        <v/>
      </c>
      <c r="U6229" t="s">
        <v>9130</v>
      </c>
      <c r="V6229">
        <v>599611</v>
      </c>
    </row>
    <row r="6230" spans="19:22">
      <c r="S6230" t="str">
        <f>IF(ISNUMBER(SEARCH(ZAKL_DATA!$B$18,FU!$U6230)),U6230,"")</f>
        <v/>
      </c>
      <c r="T6230" t="str">
        <f t="array" ref="T6230">IFERROR(INDEX($S$3:$S$6255,SMALL(IF(ISNUMBER(SEARCH("",$S$3:$S$6255)),ROW($S$1:$S$6253),""),ROW(S6228))),"")</f>
        <v/>
      </c>
      <c r="U6230" t="s">
        <v>9131</v>
      </c>
      <c r="V6230">
        <v>599620</v>
      </c>
    </row>
    <row r="6231" spans="19:22">
      <c r="S6231" t="str">
        <f>IF(ISNUMBER(SEARCH(ZAKL_DATA!$B$18,FU!$U6231)),U6231,"")</f>
        <v/>
      </c>
      <c r="T6231" t="str">
        <f t="array" ref="T6231">IFERROR(INDEX($S$3:$S$6255,SMALL(IF(ISNUMBER(SEARCH("",$S$3:$S$6255)),ROW($S$1:$S$6253),""),ROW(S6229))),"")</f>
        <v/>
      </c>
      <c r="U6231" t="s">
        <v>9132</v>
      </c>
      <c r="V6231">
        <v>599638</v>
      </c>
    </row>
    <row r="6232" spans="19:22">
      <c r="S6232" t="str">
        <f>IF(ISNUMBER(SEARCH(ZAKL_DATA!$B$18,FU!$U6232)),U6232,"")</f>
        <v/>
      </c>
      <c r="T6232" t="str">
        <f t="array" ref="T6232">IFERROR(INDEX($S$3:$S$6255,SMALL(IF(ISNUMBER(SEARCH("",$S$3:$S$6255)),ROW($S$1:$S$6253),""),ROW(S6230))),"")</f>
        <v/>
      </c>
      <c r="U6232" t="s">
        <v>9133</v>
      </c>
      <c r="V6232">
        <v>599646</v>
      </c>
    </row>
    <row r="6233" spans="19:22">
      <c r="S6233" t="str">
        <f>IF(ISNUMBER(SEARCH(ZAKL_DATA!$B$18,FU!$U6233)),U6233,"")</f>
        <v/>
      </c>
      <c r="T6233" t="str">
        <f t="array" ref="T6233">IFERROR(INDEX($S$3:$S$6255,SMALL(IF(ISNUMBER(SEARCH("",$S$3:$S$6255)),ROW($S$1:$S$6253),""),ROW(S6231))),"")</f>
        <v/>
      </c>
      <c r="U6233" t="s">
        <v>9134</v>
      </c>
      <c r="V6233">
        <v>599654</v>
      </c>
    </row>
    <row r="6234" spans="19:22">
      <c r="S6234" t="str">
        <f>IF(ISNUMBER(SEARCH(ZAKL_DATA!$B$18,FU!$U6234)),U6234,"")</f>
        <v/>
      </c>
      <c r="T6234" t="str">
        <f t="array" ref="T6234">IFERROR(INDEX($S$3:$S$6255,SMALL(IF(ISNUMBER(SEARCH("",$S$3:$S$6255)),ROW($S$1:$S$6253),""),ROW(S6232))),"")</f>
        <v/>
      </c>
      <c r="U6234" t="s">
        <v>9135</v>
      </c>
      <c r="V6234">
        <v>599662</v>
      </c>
    </row>
    <row r="6235" spans="19:22">
      <c r="S6235" t="str">
        <f>IF(ISNUMBER(SEARCH(ZAKL_DATA!$B$18,FU!$U6235)),U6235,"")</f>
        <v/>
      </c>
      <c r="T6235" t="str">
        <f t="array" ref="T6235">IFERROR(INDEX($S$3:$S$6255,SMALL(IF(ISNUMBER(SEARCH("",$S$3:$S$6255)),ROW($S$1:$S$6253),""),ROW(S6233))),"")</f>
        <v/>
      </c>
      <c r="U6235" t="s">
        <v>9136</v>
      </c>
      <c r="V6235">
        <v>599671</v>
      </c>
    </row>
    <row r="6236" spans="19:22">
      <c r="S6236" t="str">
        <f>IF(ISNUMBER(SEARCH(ZAKL_DATA!$B$18,FU!$U6236)),U6236,"")</f>
        <v/>
      </c>
      <c r="T6236" t="str">
        <f t="array" ref="T6236">IFERROR(INDEX($S$3:$S$6255,SMALL(IF(ISNUMBER(SEARCH("",$S$3:$S$6255)),ROW($S$1:$S$6253),""),ROW(S6234))),"")</f>
        <v/>
      </c>
      <c r="U6236" t="s">
        <v>9137</v>
      </c>
      <c r="V6236">
        <v>599689</v>
      </c>
    </row>
    <row r="6237" spans="19:22">
      <c r="S6237" t="str">
        <f>IF(ISNUMBER(SEARCH(ZAKL_DATA!$B$18,FU!$U6237)),U6237,"")</f>
        <v/>
      </c>
      <c r="T6237" t="str">
        <f t="array" ref="T6237">IFERROR(INDEX($S$3:$S$6255,SMALL(IF(ISNUMBER(SEARCH("",$S$3:$S$6255)),ROW($S$1:$S$6253),""),ROW(S6235))),"")</f>
        <v/>
      </c>
      <c r="U6237" t="s">
        <v>9138</v>
      </c>
      <c r="V6237">
        <v>599697</v>
      </c>
    </row>
    <row r="6238" spans="19:22">
      <c r="S6238" t="str">
        <f>IF(ISNUMBER(SEARCH(ZAKL_DATA!$B$18,FU!$U6238)),U6238,"")</f>
        <v/>
      </c>
      <c r="T6238" t="str">
        <f t="array" ref="T6238">IFERROR(INDEX($S$3:$S$6255,SMALL(IF(ISNUMBER(SEARCH("",$S$3:$S$6255)),ROW($S$1:$S$6253),""),ROW(S6236))),"")</f>
        <v/>
      </c>
      <c r="U6238" t="s">
        <v>9139</v>
      </c>
      <c r="V6238">
        <v>599701</v>
      </c>
    </row>
    <row r="6239" spans="19:22">
      <c r="S6239" t="str">
        <f>IF(ISNUMBER(SEARCH(ZAKL_DATA!$B$18,FU!$U6239)),U6239,"")</f>
        <v/>
      </c>
      <c r="T6239" t="str">
        <f t="array" ref="T6239">IFERROR(INDEX($S$3:$S$6255,SMALL(IF(ISNUMBER(SEARCH("",$S$3:$S$6255)),ROW($S$1:$S$6253),""),ROW(S6237))),"")</f>
        <v/>
      </c>
      <c r="U6239" t="s">
        <v>9140</v>
      </c>
      <c r="V6239">
        <v>599719</v>
      </c>
    </row>
    <row r="6240" spans="19:22">
      <c r="S6240" t="str">
        <f>IF(ISNUMBER(SEARCH(ZAKL_DATA!$B$18,FU!$U6240)),U6240,"")</f>
        <v/>
      </c>
      <c r="T6240" t="str">
        <f t="array" ref="T6240">IFERROR(INDEX($S$3:$S$6255,SMALL(IF(ISNUMBER(SEARCH("",$S$3:$S$6255)),ROW($S$1:$S$6253),""),ROW(S6238))),"")</f>
        <v/>
      </c>
      <c r="U6240" t="s">
        <v>9141</v>
      </c>
      <c r="V6240">
        <v>599727</v>
      </c>
    </row>
    <row r="6241" spans="19:22">
      <c r="S6241" t="str">
        <f>IF(ISNUMBER(SEARCH(ZAKL_DATA!$B$18,FU!$U6241)),U6241,"")</f>
        <v/>
      </c>
      <c r="T6241" t="str">
        <f t="array" ref="T6241">IFERROR(INDEX($S$3:$S$6255,SMALL(IF(ISNUMBER(SEARCH("",$S$3:$S$6255)),ROW($S$1:$S$6253),""),ROW(S6239))),"")</f>
        <v/>
      </c>
      <c r="U6241" t="s">
        <v>9142</v>
      </c>
      <c r="V6241">
        <v>599735</v>
      </c>
    </row>
    <row r="6242" spans="19:22">
      <c r="S6242" t="str">
        <f>IF(ISNUMBER(SEARCH(ZAKL_DATA!$B$18,FU!$U6242)),U6242,"")</f>
        <v/>
      </c>
      <c r="T6242" t="str">
        <f t="array" ref="T6242">IFERROR(INDEX($S$3:$S$6255,SMALL(IF(ISNUMBER(SEARCH("",$S$3:$S$6255)),ROW($S$1:$S$6253),""),ROW(S6240))),"")</f>
        <v/>
      </c>
      <c r="U6242" t="s">
        <v>9143</v>
      </c>
      <c r="V6242">
        <v>599743</v>
      </c>
    </row>
    <row r="6243" spans="19:22">
      <c r="S6243" t="str">
        <f>IF(ISNUMBER(SEARCH(ZAKL_DATA!$B$18,FU!$U6243)),U6243,"")</f>
        <v/>
      </c>
      <c r="T6243" t="str">
        <f t="array" ref="T6243">IFERROR(INDEX($S$3:$S$6255,SMALL(IF(ISNUMBER(SEARCH("",$S$3:$S$6255)),ROW($S$1:$S$6253),""),ROW(S6241))),"")</f>
        <v/>
      </c>
      <c r="U6243" t="s">
        <v>9144</v>
      </c>
      <c r="V6243">
        <v>599751</v>
      </c>
    </row>
    <row r="6244" spans="19:22">
      <c r="S6244" t="str">
        <f>IF(ISNUMBER(SEARCH(ZAKL_DATA!$B$18,FU!$U6244)),U6244,"")</f>
        <v/>
      </c>
      <c r="T6244" t="str">
        <f t="array" ref="T6244">IFERROR(INDEX($S$3:$S$6255,SMALL(IF(ISNUMBER(SEARCH("",$S$3:$S$6255)),ROW($S$1:$S$6253),""),ROW(S6242))),"")</f>
        <v/>
      </c>
      <c r="U6244" t="s">
        <v>9144</v>
      </c>
      <c r="V6244">
        <v>599760</v>
      </c>
    </row>
    <row r="6245" spans="19:22">
      <c r="S6245" t="str">
        <f>IF(ISNUMBER(SEARCH(ZAKL_DATA!$B$18,FU!$U6245)),U6245,"")</f>
        <v/>
      </c>
      <c r="T6245" t="str">
        <f t="array" ref="T6245">IFERROR(INDEX($S$3:$S$6255,SMALL(IF(ISNUMBER(SEARCH("",$S$3:$S$6255)),ROW($S$1:$S$6253),""),ROW(S6243))),"")</f>
        <v/>
      </c>
      <c r="U6245" t="s">
        <v>9145</v>
      </c>
      <c r="V6245">
        <v>599778</v>
      </c>
    </row>
    <row r="6246" spans="19:22">
      <c r="S6246" t="str">
        <f>IF(ISNUMBER(SEARCH(ZAKL_DATA!$B$18,FU!$U6246)),U6246,"")</f>
        <v/>
      </c>
      <c r="T6246" t="str">
        <f t="array" ref="T6246">IFERROR(INDEX($S$3:$S$6255,SMALL(IF(ISNUMBER(SEARCH("",$S$3:$S$6255)),ROW($S$1:$S$6253),""),ROW(S6244))),"")</f>
        <v/>
      </c>
      <c r="U6246" t="s">
        <v>9146</v>
      </c>
      <c r="V6246">
        <v>599808</v>
      </c>
    </row>
    <row r="6247" spans="19:22">
      <c r="S6247" t="str">
        <f>IF(ISNUMBER(SEARCH(ZAKL_DATA!$B$18,FU!$U6247)),U6247,"")</f>
        <v/>
      </c>
      <c r="T6247" t="str">
        <f t="array" ref="T6247">IFERROR(INDEX($S$3:$S$6255,SMALL(IF(ISNUMBER(SEARCH("",$S$3:$S$6255)),ROW($S$1:$S$6253),""),ROW(S6245))),"")</f>
        <v/>
      </c>
      <c r="U6247" t="s">
        <v>9147</v>
      </c>
      <c r="V6247">
        <v>599832</v>
      </c>
    </row>
    <row r="6248" spans="19:22">
      <c r="S6248" t="str">
        <f>IF(ISNUMBER(SEARCH(ZAKL_DATA!$B$18,FU!$U6248)),U6248,"")</f>
        <v/>
      </c>
      <c r="T6248" t="str">
        <f t="array" ref="T6248">IFERROR(INDEX($S$3:$S$6255,SMALL(IF(ISNUMBER(SEARCH("",$S$3:$S$6255)),ROW($S$1:$S$6253),""),ROW(S6246))),"")</f>
        <v/>
      </c>
      <c r="U6248" t="s">
        <v>9148</v>
      </c>
      <c r="V6248">
        <v>599867</v>
      </c>
    </row>
    <row r="6249" spans="19:22">
      <c r="S6249" t="str">
        <f>IF(ISNUMBER(SEARCH(ZAKL_DATA!$B$18,FU!$U6249)),U6249,"")</f>
        <v/>
      </c>
      <c r="T6249" t="str">
        <f t="array" ref="T6249">IFERROR(INDEX($S$3:$S$6255,SMALL(IF(ISNUMBER(SEARCH("",$S$3:$S$6255)),ROW($S$1:$S$6253),""),ROW(S6247))),"")</f>
        <v/>
      </c>
      <c r="U6249" t="s">
        <v>9149</v>
      </c>
      <c r="V6249">
        <v>599905</v>
      </c>
    </row>
    <row r="6250" spans="19:22">
      <c r="S6250" t="str">
        <f>IF(ISNUMBER(SEARCH(ZAKL_DATA!$B$18,FU!$U6250)),U6250,"")</f>
        <v/>
      </c>
      <c r="T6250" t="str">
        <f t="array" ref="T6250">IFERROR(INDEX($S$3:$S$6255,SMALL(IF(ISNUMBER(SEARCH("",$S$3:$S$6255)),ROW($S$1:$S$6253),""),ROW(S6248))),"")</f>
        <v/>
      </c>
      <c r="U6250" t="s">
        <v>9150</v>
      </c>
      <c r="V6250">
        <v>599921</v>
      </c>
    </row>
    <row r="6251" spans="19:22">
      <c r="S6251" t="str">
        <f>IF(ISNUMBER(SEARCH(ZAKL_DATA!$B$18,FU!$U6251)),U6251,"")</f>
        <v/>
      </c>
      <c r="T6251" t="str">
        <f t="array" ref="T6251">IFERROR(INDEX($S$3:$S$6255,SMALL(IF(ISNUMBER(SEARCH("",$S$3:$S$6255)),ROW($S$1:$S$6253),""),ROW(S6249))),"")</f>
        <v/>
      </c>
      <c r="U6251" t="s">
        <v>9151</v>
      </c>
      <c r="V6251">
        <v>599930</v>
      </c>
    </row>
    <row r="6252" spans="19:22">
      <c r="S6252" t="str">
        <f>IF(ISNUMBER(SEARCH(ZAKL_DATA!$B$18,FU!$U6252)),U6252,"")</f>
        <v/>
      </c>
      <c r="T6252" t="str">
        <f t="array" ref="T6252">IFERROR(INDEX($S$3:$S$6255,SMALL(IF(ISNUMBER(SEARCH("",$S$3:$S$6255)),ROW($S$1:$S$6253),""),ROW(S6250))),"")</f>
        <v/>
      </c>
      <c r="U6252" t="s">
        <v>9152</v>
      </c>
      <c r="V6252">
        <v>599948</v>
      </c>
    </row>
    <row r="6253" spans="19:22">
      <c r="S6253" t="str">
        <f>IF(ISNUMBER(SEARCH(ZAKL_DATA!$B$18,FU!$U6253)),U6253,"")</f>
        <v/>
      </c>
      <c r="T6253" t="str">
        <f t="array" ref="T6253">IFERROR(INDEX($S$3:$S$6255,SMALL(IF(ISNUMBER(SEARCH("",$S$3:$S$6255)),ROW($S$1:$S$6253),""),ROW(S6251))),"")</f>
        <v/>
      </c>
      <c r="U6253" t="s">
        <v>9153</v>
      </c>
      <c r="V6253">
        <v>599956</v>
      </c>
    </row>
    <row r="6254" spans="19:22">
      <c r="S6254" t="str">
        <f>IF(ISNUMBER(SEARCH(ZAKL_DATA!$B$18,FU!$U6254)),U6254,"")</f>
        <v/>
      </c>
      <c r="T6254" t="str">
        <f t="array" ref="T6254">IFERROR(INDEX($S$3:$S$6255,SMALL(IF(ISNUMBER(SEARCH("",$S$3:$S$6255)),ROW($S$1:$S$6253),""),ROW(S6252))),"")</f>
        <v/>
      </c>
      <c r="U6254" t="s">
        <v>9154</v>
      </c>
      <c r="V6254">
        <v>599964</v>
      </c>
    </row>
    <row r="6255" spans="19:22">
      <c r="S6255" t="str">
        <f>IF(ISNUMBER(SEARCH(ZAKL_DATA!$B$18,FU!$U6255)),U6255,"")</f>
        <v/>
      </c>
      <c r="T6255" t="str">
        <f t="array" ref="T6255">IFERROR(INDEX($S$3:$S$6255,SMALL(IF(ISNUMBER(SEARCH("",$S$3:$S$6255)),ROW($S$1:$S$6253),""),ROW(S6253))),"")</f>
        <v/>
      </c>
      <c r="U6255" t="s">
        <v>9154</v>
      </c>
      <c r="V6255">
        <v>599999</v>
      </c>
    </row>
  </sheetData>
  <dataValidations disablePrompts="1" count="1">
    <dataValidation type="list" allowBlank="1" showInputMessage="1" sqref="B20">
      <formula1>validation_list2</formula1>
    </dataValidation>
  </dataValidations>
  <hyperlinks>
    <hyperlink ref="O1703" r:id="rId1" display="http://apl.czso.cz/iSMS/klasstru.jsp?kodcis=80004"/>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sheetPr>
    <tabColor rgb="FFFFCCFF"/>
  </sheetPr>
  <dimension ref="A1:BG541"/>
  <sheetViews>
    <sheetView topLeftCell="A114" workbookViewId="0">
      <selection sqref="A1:M142"/>
    </sheetView>
  </sheetViews>
  <sheetFormatPr defaultRowHeight="12.75"/>
  <cols>
    <col min="1" max="1" width="6.7109375" customWidth="1"/>
    <col min="2" max="2" width="36.5703125" customWidth="1"/>
    <col min="3" max="3" width="6.85546875" customWidth="1"/>
    <col min="8" max="8" width="6.7109375" customWidth="1"/>
    <col min="9" max="9" width="36.5703125" style="329" customWidth="1"/>
    <col min="10" max="10" width="6.85546875" style="329" customWidth="1"/>
    <col min="11" max="12" width="9.140625" style="329"/>
    <col min="13" max="13" width="6.7109375" style="329" customWidth="1"/>
    <col min="14" max="17" width="9.140625" style="452"/>
    <col min="18" max="59" width="9.140625" style="453"/>
  </cols>
  <sheetData>
    <row r="1" spans="1:13" ht="18">
      <c r="A1" s="406" t="s">
        <v>3673</v>
      </c>
      <c r="B1" s="457" t="s">
        <v>3676</v>
      </c>
      <c r="C1" s="456"/>
      <c r="D1" s="456"/>
      <c r="E1" s="456"/>
      <c r="F1" s="456"/>
      <c r="G1" s="456"/>
      <c r="H1" s="456"/>
      <c r="I1" s="456"/>
      <c r="J1" s="456"/>
      <c r="K1" s="456"/>
      <c r="L1" s="456"/>
      <c r="M1" s="414"/>
    </row>
    <row r="2" spans="1:13" ht="18">
      <c r="A2" s="413" t="s">
        <v>3678</v>
      </c>
      <c r="B2" s="457" t="s">
        <v>3762</v>
      </c>
      <c r="C2" s="456"/>
      <c r="D2" s="456"/>
      <c r="E2" s="456"/>
      <c r="F2" s="456"/>
      <c r="G2" s="456"/>
      <c r="H2" s="456"/>
      <c r="I2" s="456"/>
      <c r="J2" s="456"/>
      <c r="K2" s="456"/>
      <c r="L2" s="456"/>
      <c r="M2" s="414"/>
    </row>
    <row r="3" spans="1:13">
      <c r="A3" s="413" t="s">
        <v>3678</v>
      </c>
      <c r="B3" s="451" t="s">
        <v>3674</v>
      </c>
      <c r="C3" s="413"/>
      <c r="D3" s="413"/>
      <c r="E3" s="413"/>
      <c r="F3" s="413"/>
      <c r="G3" s="413"/>
      <c r="H3" s="413"/>
      <c r="I3" s="414"/>
      <c r="J3" s="414"/>
      <c r="K3" s="414"/>
      <c r="L3" s="414"/>
      <c r="M3" s="414"/>
    </row>
    <row r="4" spans="1:13">
      <c r="A4" s="413" t="s">
        <v>3678</v>
      </c>
      <c r="B4" s="412" t="s">
        <v>3675</v>
      </c>
      <c r="C4" s="413"/>
      <c r="D4" s="413"/>
      <c r="E4" s="413"/>
      <c r="F4" s="413"/>
      <c r="G4" s="413"/>
      <c r="H4" s="413"/>
      <c r="I4" s="414"/>
      <c r="J4" s="414"/>
      <c r="K4" s="414"/>
      <c r="L4" s="414"/>
      <c r="M4" s="414"/>
    </row>
    <row r="5" spans="1:13">
      <c r="A5" s="413" t="s">
        <v>3678</v>
      </c>
      <c r="B5" s="412" t="s">
        <v>3677</v>
      </c>
      <c r="C5" s="413"/>
      <c r="D5" s="413"/>
      <c r="E5" s="413"/>
      <c r="F5" s="413"/>
      <c r="G5" s="413"/>
      <c r="H5" s="413"/>
      <c r="I5" s="414"/>
      <c r="J5" s="414"/>
      <c r="K5" s="414"/>
      <c r="L5" s="414"/>
      <c r="M5" s="414"/>
    </row>
    <row r="6" spans="1:13" ht="13.5" thickBot="1">
      <c r="A6" s="413" t="s">
        <v>3678</v>
      </c>
      <c r="B6" s="413"/>
      <c r="C6" s="413"/>
      <c r="D6" s="413"/>
      <c r="E6" s="413"/>
      <c r="F6" s="413"/>
      <c r="G6" s="413"/>
      <c r="H6" s="413"/>
      <c r="I6" s="414"/>
      <c r="J6" s="414"/>
      <c r="K6" s="414"/>
      <c r="L6" s="414"/>
      <c r="M6" s="414"/>
    </row>
    <row r="7" spans="1:13" ht="25.5">
      <c r="A7" s="413" t="s">
        <v>3678</v>
      </c>
      <c r="B7" s="458" t="s">
        <v>3667</v>
      </c>
      <c r="C7" s="459"/>
      <c r="D7" s="459"/>
      <c r="E7" s="459"/>
      <c r="F7" s="459"/>
      <c r="G7" s="459"/>
      <c r="H7" s="459"/>
      <c r="I7" s="459"/>
      <c r="J7" s="459"/>
      <c r="K7" s="459"/>
      <c r="L7" s="460"/>
      <c r="M7" s="414"/>
    </row>
    <row r="8" spans="1:13" ht="0.75" customHeight="1" thickBot="1">
      <c r="A8" s="413" t="s">
        <v>3678</v>
      </c>
      <c r="B8" s="461"/>
      <c r="C8" s="462"/>
      <c r="D8" s="462"/>
      <c r="E8" s="462"/>
      <c r="F8" s="462"/>
      <c r="G8" s="462"/>
      <c r="H8" s="462"/>
      <c r="I8" s="462"/>
      <c r="J8" s="462"/>
      <c r="K8" s="462"/>
      <c r="L8" s="463"/>
      <c r="M8" s="414"/>
    </row>
    <row r="9" spans="1:13" ht="0.75" customHeight="1">
      <c r="A9" s="413" t="s">
        <v>3678</v>
      </c>
      <c r="B9" s="464"/>
      <c r="C9" s="459"/>
      <c r="D9" s="459"/>
      <c r="E9" s="459"/>
      <c r="F9" s="459"/>
      <c r="G9" s="460"/>
      <c r="H9" s="465"/>
      <c r="I9" s="466"/>
      <c r="J9" s="467"/>
      <c r="K9" s="467"/>
      <c r="L9" s="468"/>
      <c r="M9" s="414"/>
    </row>
    <row r="10" spans="1:13" ht="20.25">
      <c r="A10" s="413" t="s">
        <v>3678</v>
      </c>
      <c r="B10" s="469" t="s">
        <v>3668</v>
      </c>
      <c r="C10" s="470"/>
      <c r="D10" s="470"/>
      <c r="E10" s="470"/>
      <c r="F10" s="470"/>
      <c r="G10" s="471"/>
      <c r="H10" s="472"/>
      <c r="I10" s="473" t="s">
        <v>3669</v>
      </c>
      <c r="J10" s="470"/>
      <c r="K10" s="470"/>
      <c r="L10" s="471"/>
      <c r="M10" s="414"/>
    </row>
    <row r="11" spans="1:13" ht="0.75" customHeight="1" thickBot="1">
      <c r="A11" s="413" t="s">
        <v>3678</v>
      </c>
      <c r="B11" s="415"/>
      <c r="C11" s="416"/>
      <c r="D11" s="416"/>
      <c r="E11" s="416"/>
      <c r="F11" s="416"/>
      <c r="G11" s="417"/>
      <c r="H11" s="423"/>
      <c r="I11" s="415"/>
      <c r="J11" s="416"/>
      <c r="K11" s="416"/>
      <c r="L11" s="417"/>
      <c r="M11" s="414"/>
    </row>
    <row r="12" spans="1:13">
      <c r="A12" s="413" t="s">
        <v>3678</v>
      </c>
      <c r="B12" s="418"/>
      <c r="C12" s="407"/>
      <c r="D12" s="408"/>
      <c r="E12" s="408"/>
      <c r="F12" s="408"/>
      <c r="G12" s="409"/>
      <c r="H12" s="423"/>
      <c r="I12" s="419"/>
      <c r="J12" s="410"/>
      <c r="K12" s="420"/>
      <c r="L12" s="421"/>
      <c r="M12" s="414"/>
    </row>
    <row r="13" spans="1:13">
      <c r="A13" s="413" t="s">
        <v>3678</v>
      </c>
      <c r="B13" s="422"/>
      <c r="C13" s="392"/>
      <c r="D13" s="393"/>
      <c r="E13" s="393"/>
      <c r="F13" s="393"/>
      <c r="G13" s="394"/>
      <c r="H13" s="423"/>
      <c r="I13" s="424"/>
      <c r="J13" s="395"/>
      <c r="K13" s="425"/>
      <c r="L13" s="426"/>
      <c r="M13" s="414"/>
    </row>
    <row r="14" spans="1:13">
      <c r="A14" s="413" t="s">
        <v>3678</v>
      </c>
      <c r="B14" s="422"/>
      <c r="C14" s="392"/>
      <c r="D14" s="393"/>
      <c r="E14" s="393"/>
      <c r="F14" s="393"/>
      <c r="G14" s="394"/>
      <c r="H14" s="423"/>
      <c r="I14" s="424"/>
      <c r="J14" s="395"/>
      <c r="K14" s="425"/>
      <c r="L14" s="426"/>
      <c r="M14" s="414"/>
    </row>
    <row r="15" spans="1:13">
      <c r="A15" s="413" t="s">
        <v>3678</v>
      </c>
      <c r="B15" s="422"/>
      <c r="C15" s="392"/>
      <c r="D15" s="393"/>
      <c r="E15" s="393"/>
      <c r="F15" s="393"/>
      <c r="G15" s="394"/>
      <c r="H15" s="423"/>
      <c r="I15" s="424"/>
      <c r="J15" s="395"/>
      <c r="K15" s="425"/>
      <c r="L15" s="426"/>
      <c r="M15" s="414"/>
    </row>
    <row r="16" spans="1:13">
      <c r="A16" s="413" t="s">
        <v>3678</v>
      </c>
      <c r="B16" s="422"/>
      <c r="C16" s="392"/>
      <c r="D16" s="393"/>
      <c r="E16" s="393"/>
      <c r="F16" s="393"/>
      <c r="G16" s="394"/>
      <c r="H16" s="423"/>
      <c r="I16" s="424"/>
      <c r="J16" s="395"/>
      <c r="K16" s="425"/>
      <c r="L16" s="426"/>
      <c r="M16" s="414"/>
    </row>
    <row r="17" spans="1:13">
      <c r="A17" s="413" t="s">
        <v>3678</v>
      </c>
      <c r="B17" s="422"/>
      <c r="C17" s="392"/>
      <c r="D17" s="393"/>
      <c r="E17" s="393"/>
      <c r="F17" s="393"/>
      <c r="G17" s="394"/>
      <c r="H17" s="423"/>
      <c r="I17" s="424"/>
      <c r="J17" s="395"/>
      <c r="K17" s="425"/>
      <c r="L17" s="426"/>
      <c r="M17" s="414"/>
    </row>
    <row r="18" spans="1:13">
      <c r="A18" s="413" t="s">
        <v>3678</v>
      </c>
      <c r="B18" s="422"/>
      <c r="C18" s="392"/>
      <c r="D18" s="393"/>
      <c r="E18" s="393"/>
      <c r="F18" s="393"/>
      <c r="G18" s="394"/>
      <c r="H18" s="423"/>
      <c r="I18" s="424"/>
      <c r="J18" s="395"/>
      <c r="K18" s="425"/>
      <c r="L18" s="426"/>
      <c r="M18" s="414"/>
    </row>
    <row r="19" spans="1:13">
      <c r="A19" s="413" t="s">
        <v>3678</v>
      </c>
      <c r="B19" s="422"/>
      <c r="C19" s="392"/>
      <c r="D19" s="393"/>
      <c r="E19" s="393"/>
      <c r="F19" s="393"/>
      <c r="G19" s="394"/>
      <c r="H19" s="423"/>
      <c r="I19" s="424"/>
      <c r="J19" s="395"/>
      <c r="K19" s="425"/>
      <c r="L19" s="426"/>
      <c r="M19" s="414"/>
    </row>
    <row r="20" spans="1:13">
      <c r="A20" s="413" t="s">
        <v>3678</v>
      </c>
      <c r="B20" s="422"/>
      <c r="C20" s="392"/>
      <c r="D20" s="393"/>
      <c r="E20" s="393"/>
      <c r="F20" s="393"/>
      <c r="G20" s="394"/>
      <c r="H20" s="423"/>
      <c r="I20" s="424"/>
      <c r="J20" s="395"/>
      <c r="K20" s="425"/>
      <c r="L20" s="426"/>
      <c r="M20" s="414"/>
    </row>
    <row r="21" spans="1:13">
      <c r="A21" s="413" t="s">
        <v>3678</v>
      </c>
      <c r="B21" s="422"/>
      <c r="C21" s="392"/>
      <c r="D21" s="393"/>
      <c r="E21" s="393"/>
      <c r="F21" s="393"/>
      <c r="G21" s="394"/>
      <c r="H21" s="423"/>
      <c r="I21" s="424"/>
      <c r="J21" s="395"/>
      <c r="K21" s="425"/>
      <c r="L21" s="426"/>
      <c r="M21" s="414"/>
    </row>
    <row r="22" spans="1:13">
      <c r="A22" s="413" t="s">
        <v>3678</v>
      </c>
      <c r="B22" s="422"/>
      <c r="C22" s="392"/>
      <c r="D22" s="393"/>
      <c r="E22" s="393"/>
      <c r="F22" s="393"/>
      <c r="G22" s="394"/>
      <c r="H22" s="423"/>
      <c r="I22" s="424"/>
      <c r="J22" s="395"/>
      <c r="K22" s="425"/>
      <c r="L22" s="426"/>
      <c r="M22" s="414"/>
    </row>
    <row r="23" spans="1:13">
      <c r="A23" s="413" t="s">
        <v>3678</v>
      </c>
      <c r="B23" s="422"/>
      <c r="C23" s="392"/>
      <c r="D23" s="393"/>
      <c r="E23" s="393"/>
      <c r="F23" s="393"/>
      <c r="G23" s="394"/>
      <c r="H23" s="423"/>
      <c r="I23" s="424"/>
      <c r="J23" s="395"/>
      <c r="K23" s="425"/>
      <c r="L23" s="426"/>
      <c r="M23" s="414"/>
    </row>
    <row r="24" spans="1:13">
      <c r="A24" s="413" t="s">
        <v>3678</v>
      </c>
      <c r="B24" s="422"/>
      <c r="C24" s="392"/>
      <c r="D24" s="393"/>
      <c r="E24" s="393"/>
      <c r="F24" s="393"/>
      <c r="G24" s="394"/>
      <c r="H24" s="423"/>
      <c r="I24" s="424"/>
      <c r="J24" s="395"/>
      <c r="K24" s="425"/>
      <c r="L24" s="426"/>
      <c r="M24" s="414"/>
    </row>
    <row r="25" spans="1:13">
      <c r="A25" s="413" t="s">
        <v>3678</v>
      </c>
      <c r="B25" s="422"/>
      <c r="C25" s="392"/>
      <c r="D25" s="393"/>
      <c r="E25" s="393"/>
      <c r="F25" s="393"/>
      <c r="G25" s="394"/>
      <c r="H25" s="423"/>
      <c r="I25" s="424"/>
      <c r="J25" s="395"/>
      <c r="K25" s="425"/>
      <c r="L25" s="426"/>
      <c r="M25" s="414"/>
    </row>
    <row r="26" spans="1:13">
      <c r="A26" s="413" t="s">
        <v>3678</v>
      </c>
      <c r="B26" s="422"/>
      <c r="C26" s="392"/>
      <c r="D26" s="393"/>
      <c r="E26" s="393"/>
      <c r="F26" s="393"/>
      <c r="G26" s="394"/>
      <c r="H26" s="423"/>
      <c r="I26" s="424"/>
      <c r="J26" s="395"/>
      <c r="K26" s="425"/>
      <c r="L26" s="426"/>
      <c r="M26" s="414"/>
    </row>
    <row r="27" spans="1:13">
      <c r="A27" s="413" t="s">
        <v>3678</v>
      </c>
      <c r="B27" s="422"/>
      <c r="C27" s="392"/>
      <c r="D27" s="393"/>
      <c r="E27" s="393"/>
      <c r="F27" s="393"/>
      <c r="G27" s="394"/>
      <c r="H27" s="423"/>
      <c r="I27" s="424"/>
      <c r="J27" s="395"/>
      <c r="K27" s="425"/>
      <c r="L27" s="426"/>
      <c r="M27" s="414"/>
    </row>
    <row r="28" spans="1:13">
      <c r="A28" s="413" t="s">
        <v>3678</v>
      </c>
      <c r="B28" s="422"/>
      <c r="C28" s="392"/>
      <c r="D28" s="393"/>
      <c r="E28" s="393"/>
      <c r="F28" s="393"/>
      <c r="G28" s="394"/>
      <c r="H28" s="423"/>
      <c r="I28" s="424"/>
      <c r="J28" s="395"/>
      <c r="K28" s="425"/>
      <c r="L28" s="426"/>
      <c r="M28" s="414"/>
    </row>
    <row r="29" spans="1:13">
      <c r="A29" s="413" t="s">
        <v>3678</v>
      </c>
      <c r="B29" s="422"/>
      <c r="C29" s="392"/>
      <c r="D29" s="393"/>
      <c r="E29" s="393"/>
      <c r="F29" s="393"/>
      <c r="G29" s="394"/>
      <c r="H29" s="423"/>
      <c r="I29" s="424"/>
      <c r="J29" s="395"/>
      <c r="K29" s="425"/>
      <c r="L29" s="426"/>
      <c r="M29" s="414"/>
    </row>
    <row r="30" spans="1:13">
      <c r="A30" s="413" t="s">
        <v>3678</v>
      </c>
      <c r="B30" s="422"/>
      <c r="C30" s="392"/>
      <c r="D30" s="393"/>
      <c r="E30" s="393"/>
      <c r="F30" s="393"/>
      <c r="G30" s="394"/>
      <c r="H30" s="423"/>
      <c r="I30" s="424"/>
      <c r="J30" s="395"/>
      <c r="K30" s="425"/>
      <c r="L30" s="426"/>
      <c r="M30" s="414"/>
    </row>
    <row r="31" spans="1:13">
      <c r="A31" s="413" t="s">
        <v>3678</v>
      </c>
      <c r="B31" s="422"/>
      <c r="C31" s="392"/>
      <c r="D31" s="393"/>
      <c r="E31" s="393"/>
      <c r="F31" s="393"/>
      <c r="G31" s="394"/>
      <c r="H31" s="423"/>
      <c r="I31" s="424"/>
      <c r="J31" s="395"/>
      <c r="K31" s="425"/>
      <c r="L31" s="426"/>
      <c r="M31" s="414"/>
    </row>
    <row r="32" spans="1:13">
      <c r="A32" s="413" t="s">
        <v>3678</v>
      </c>
      <c r="B32" s="422"/>
      <c r="C32" s="392"/>
      <c r="D32" s="393"/>
      <c r="E32" s="393"/>
      <c r="F32" s="393"/>
      <c r="G32" s="394"/>
      <c r="H32" s="423"/>
      <c r="I32" s="424"/>
      <c r="J32" s="395"/>
      <c r="K32" s="425"/>
      <c r="L32" s="426"/>
      <c r="M32" s="414"/>
    </row>
    <row r="33" spans="1:13">
      <c r="A33" s="413" t="s">
        <v>3678</v>
      </c>
      <c r="B33" s="422"/>
      <c r="C33" s="392"/>
      <c r="D33" s="393"/>
      <c r="E33" s="393"/>
      <c r="F33" s="393"/>
      <c r="G33" s="394"/>
      <c r="H33" s="423"/>
      <c r="I33" s="424"/>
      <c r="J33" s="395"/>
      <c r="K33" s="425"/>
      <c r="L33" s="426"/>
      <c r="M33" s="414"/>
    </row>
    <row r="34" spans="1:13">
      <c r="A34" s="413" t="s">
        <v>3678</v>
      </c>
      <c r="B34" s="422"/>
      <c r="C34" s="392"/>
      <c r="D34" s="393"/>
      <c r="E34" s="393"/>
      <c r="F34" s="393"/>
      <c r="G34" s="394"/>
      <c r="H34" s="423"/>
      <c r="I34" s="424"/>
      <c r="J34" s="395"/>
      <c r="K34" s="425"/>
      <c r="L34" s="426"/>
      <c r="M34" s="414"/>
    </row>
    <row r="35" spans="1:13">
      <c r="A35" s="413" t="s">
        <v>3678</v>
      </c>
      <c r="B35" s="422"/>
      <c r="C35" s="392"/>
      <c r="D35" s="393"/>
      <c r="E35" s="393"/>
      <c r="F35" s="393"/>
      <c r="G35" s="394"/>
      <c r="H35" s="423"/>
      <c r="I35" s="424"/>
      <c r="J35" s="395"/>
      <c r="K35" s="425"/>
      <c r="L35" s="426"/>
      <c r="M35" s="414"/>
    </row>
    <row r="36" spans="1:13">
      <c r="A36" s="413" t="s">
        <v>3678</v>
      </c>
      <c r="B36" s="422"/>
      <c r="C36" s="392"/>
      <c r="D36" s="393"/>
      <c r="E36" s="393"/>
      <c r="F36" s="393"/>
      <c r="G36" s="394"/>
      <c r="H36" s="423"/>
      <c r="I36" s="424"/>
      <c r="J36" s="395"/>
      <c r="K36" s="425"/>
      <c r="L36" s="426"/>
      <c r="M36" s="414"/>
    </row>
    <row r="37" spans="1:13">
      <c r="A37" s="413" t="s">
        <v>3678</v>
      </c>
      <c r="B37" s="422"/>
      <c r="C37" s="392"/>
      <c r="D37" s="393"/>
      <c r="E37" s="393"/>
      <c r="F37" s="393"/>
      <c r="G37" s="394"/>
      <c r="H37" s="423"/>
      <c r="I37" s="424"/>
      <c r="J37" s="395"/>
      <c r="K37" s="425"/>
      <c r="L37" s="426"/>
      <c r="M37" s="414"/>
    </row>
    <row r="38" spans="1:13">
      <c r="A38" s="413" t="s">
        <v>3678</v>
      </c>
      <c r="B38" s="422"/>
      <c r="C38" s="392"/>
      <c r="D38" s="393"/>
      <c r="E38" s="393"/>
      <c r="F38" s="393"/>
      <c r="G38" s="394"/>
      <c r="H38" s="423"/>
      <c r="I38" s="424"/>
      <c r="J38" s="395"/>
      <c r="K38" s="425"/>
      <c r="L38" s="426"/>
      <c r="M38" s="414"/>
    </row>
    <row r="39" spans="1:13">
      <c r="A39" s="413" t="s">
        <v>3678</v>
      </c>
      <c r="B39" s="422"/>
      <c r="C39" s="392"/>
      <c r="D39" s="393"/>
      <c r="E39" s="393"/>
      <c r="F39" s="393"/>
      <c r="G39" s="394"/>
      <c r="H39" s="423"/>
      <c r="I39" s="424"/>
      <c r="J39" s="395"/>
      <c r="K39" s="425"/>
      <c r="L39" s="426"/>
      <c r="M39" s="414"/>
    </row>
    <row r="40" spans="1:13">
      <c r="A40" s="413" t="s">
        <v>3678</v>
      </c>
      <c r="B40" s="422"/>
      <c r="C40" s="392"/>
      <c r="D40" s="393"/>
      <c r="E40" s="393"/>
      <c r="F40" s="393"/>
      <c r="G40" s="394"/>
      <c r="H40" s="423"/>
      <c r="I40" s="424"/>
      <c r="J40" s="395"/>
      <c r="K40" s="425"/>
      <c r="L40" s="426"/>
      <c r="M40" s="414"/>
    </row>
    <row r="41" spans="1:13">
      <c r="A41" s="413" t="s">
        <v>3678</v>
      </c>
      <c r="B41" s="422"/>
      <c r="C41" s="392"/>
      <c r="D41" s="393"/>
      <c r="E41" s="393"/>
      <c r="F41" s="393"/>
      <c r="G41" s="394"/>
      <c r="H41" s="423"/>
      <c r="I41" s="424"/>
      <c r="J41" s="395"/>
      <c r="K41" s="425"/>
      <c r="L41" s="426"/>
      <c r="M41" s="414"/>
    </row>
    <row r="42" spans="1:13">
      <c r="A42" s="413" t="s">
        <v>3678</v>
      </c>
      <c r="B42" s="422"/>
      <c r="C42" s="395"/>
      <c r="D42" s="396"/>
      <c r="E42" s="396"/>
      <c r="F42" s="396"/>
      <c r="G42" s="397"/>
      <c r="H42" s="423"/>
      <c r="I42" s="424"/>
      <c r="J42" s="395"/>
      <c r="K42" s="425"/>
      <c r="L42" s="426"/>
      <c r="M42" s="414"/>
    </row>
    <row r="43" spans="1:13">
      <c r="A43" s="413" t="s">
        <v>3678</v>
      </c>
      <c r="B43" s="422"/>
      <c r="C43" s="395"/>
      <c r="D43" s="396"/>
      <c r="E43" s="396"/>
      <c r="F43" s="396"/>
      <c r="G43" s="397"/>
      <c r="H43" s="423"/>
      <c r="I43" s="424"/>
      <c r="J43" s="395"/>
      <c r="K43" s="425"/>
      <c r="L43" s="426"/>
      <c r="M43" s="414"/>
    </row>
    <row r="44" spans="1:13">
      <c r="A44" s="413" t="s">
        <v>3678</v>
      </c>
      <c r="B44" s="422"/>
      <c r="C44" s="395"/>
      <c r="D44" s="396"/>
      <c r="E44" s="396"/>
      <c r="F44" s="396"/>
      <c r="G44" s="397"/>
      <c r="H44" s="423"/>
      <c r="I44" s="424"/>
      <c r="J44" s="395"/>
      <c r="K44" s="425"/>
      <c r="L44" s="426"/>
      <c r="M44" s="414"/>
    </row>
    <row r="45" spans="1:13">
      <c r="A45" s="413" t="s">
        <v>3678</v>
      </c>
      <c r="B45" s="422"/>
      <c r="C45" s="395"/>
      <c r="D45" s="396"/>
      <c r="E45" s="396"/>
      <c r="F45" s="396"/>
      <c r="G45" s="397"/>
      <c r="H45" s="423"/>
      <c r="I45" s="424"/>
      <c r="J45" s="395"/>
      <c r="K45" s="425"/>
      <c r="L45" s="426"/>
      <c r="M45" s="414"/>
    </row>
    <row r="46" spans="1:13">
      <c r="A46" s="413" t="s">
        <v>3678</v>
      </c>
      <c r="B46" s="422"/>
      <c r="C46" s="395"/>
      <c r="D46" s="396"/>
      <c r="E46" s="396"/>
      <c r="F46" s="396"/>
      <c r="G46" s="397"/>
      <c r="H46" s="423"/>
      <c r="I46" s="424"/>
      <c r="J46" s="395"/>
      <c r="K46" s="425"/>
      <c r="L46" s="426"/>
      <c r="M46" s="414"/>
    </row>
    <row r="47" spans="1:13">
      <c r="A47" s="413" t="s">
        <v>3678</v>
      </c>
      <c r="B47" s="422"/>
      <c r="C47" s="395"/>
      <c r="D47" s="396"/>
      <c r="E47" s="396"/>
      <c r="F47" s="396"/>
      <c r="G47" s="397"/>
      <c r="H47" s="423"/>
      <c r="I47" s="424"/>
      <c r="J47" s="395"/>
      <c r="K47" s="425"/>
      <c r="L47" s="426"/>
      <c r="M47" s="414"/>
    </row>
    <row r="48" spans="1:13">
      <c r="A48" s="413" t="s">
        <v>3678</v>
      </c>
      <c r="B48" s="422"/>
      <c r="C48" s="395"/>
      <c r="D48" s="396"/>
      <c r="E48" s="396"/>
      <c r="F48" s="396"/>
      <c r="G48" s="397"/>
      <c r="H48" s="423"/>
      <c r="I48" s="424"/>
      <c r="J48" s="395"/>
      <c r="K48" s="425"/>
      <c r="L48" s="426"/>
      <c r="M48" s="414"/>
    </row>
    <row r="49" spans="1:13">
      <c r="A49" s="413" t="s">
        <v>3678</v>
      </c>
      <c r="B49" s="422"/>
      <c r="C49" s="395"/>
      <c r="D49" s="396"/>
      <c r="E49" s="396"/>
      <c r="F49" s="396"/>
      <c r="G49" s="397"/>
      <c r="H49" s="423"/>
      <c r="I49" s="424"/>
      <c r="J49" s="395"/>
      <c r="K49" s="425"/>
      <c r="L49" s="426"/>
      <c r="M49" s="414"/>
    </row>
    <row r="50" spans="1:13">
      <c r="A50" s="413" t="s">
        <v>3678</v>
      </c>
      <c r="B50" s="422"/>
      <c r="C50" s="395"/>
      <c r="D50" s="396"/>
      <c r="E50" s="396"/>
      <c r="F50" s="396"/>
      <c r="G50" s="397"/>
      <c r="H50" s="423"/>
      <c r="I50" s="424"/>
      <c r="J50" s="395"/>
      <c r="K50" s="425"/>
      <c r="L50" s="426"/>
      <c r="M50" s="414"/>
    </row>
    <row r="51" spans="1:13">
      <c r="A51" s="413" t="s">
        <v>3678</v>
      </c>
      <c r="B51" s="422"/>
      <c r="C51" s="395"/>
      <c r="D51" s="396"/>
      <c r="E51" s="396"/>
      <c r="F51" s="396"/>
      <c r="G51" s="397"/>
      <c r="H51" s="423"/>
      <c r="I51" s="424"/>
      <c r="J51" s="398"/>
      <c r="K51" s="425"/>
      <c r="L51" s="426"/>
      <c r="M51" s="414"/>
    </row>
    <row r="52" spans="1:13">
      <c r="A52" s="413" t="s">
        <v>3678</v>
      </c>
      <c r="B52" s="422"/>
      <c r="C52" s="395"/>
      <c r="D52" s="396"/>
      <c r="E52" s="396"/>
      <c r="F52" s="396"/>
      <c r="G52" s="397"/>
      <c r="H52" s="423"/>
      <c r="I52" s="424"/>
      <c r="J52" s="398"/>
      <c r="K52" s="425"/>
      <c r="L52" s="426"/>
      <c r="M52" s="414"/>
    </row>
    <row r="53" spans="1:13">
      <c r="A53" s="413" t="s">
        <v>3678</v>
      </c>
      <c r="B53" s="422"/>
      <c r="C53" s="395"/>
      <c r="D53" s="396"/>
      <c r="E53" s="396"/>
      <c r="F53" s="396"/>
      <c r="G53" s="397"/>
      <c r="H53" s="423"/>
      <c r="I53" s="424"/>
      <c r="J53" s="398"/>
      <c r="K53" s="425"/>
      <c r="L53" s="426"/>
      <c r="M53" s="414"/>
    </row>
    <row r="54" spans="1:13">
      <c r="A54" s="413" t="s">
        <v>3678</v>
      </c>
      <c r="B54" s="422"/>
      <c r="C54" s="395"/>
      <c r="D54" s="396"/>
      <c r="E54" s="396"/>
      <c r="F54" s="396"/>
      <c r="G54" s="397"/>
      <c r="H54" s="423"/>
      <c r="I54" s="424"/>
      <c r="J54" s="398"/>
      <c r="K54" s="425"/>
      <c r="L54" s="426"/>
      <c r="M54" s="414"/>
    </row>
    <row r="55" spans="1:13">
      <c r="A55" s="413" t="s">
        <v>3678</v>
      </c>
      <c r="B55" s="422"/>
      <c r="C55" s="395"/>
      <c r="D55" s="396"/>
      <c r="E55" s="396"/>
      <c r="F55" s="396"/>
      <c r="G55" s="397"/>
      <c r="H55" s="423"/>
      <c r="I55" s="424"/>
      <c r="J55" s="398"/>
      <c r="K55" s="425"/>
      <c r="L55" s="426"/>
      <c r="M55" s="414"/>
    </row>
    <row r="56" spans="1:13">
      <c r="A56" s="413" t="s">
        <v>3678</v>
      </c>
      <c r="B56" s="422"/>
      <c r="C56" s="395"/>
      <c r="D56" s="396"/>
      <c r="E56" s="396"/>
      <c r="F56" s="396"/>
      <c r="G56" s="397"/>
      <c r="H56" s="423"/>
      <c r="I56" s="424"/>
      <c r="J56" s="398"/>
      <c r="K56" s="425"/>
      <c r="L56" s="426"/>
      <c r="M56" s="414"/>
    </row>
    <row r="57" spans="1:13">
      <c r="A57" s="413" t="s">
        <v>3678</v>
      </c>
      <c r="B57" s="422"/>
      <c r="C57" s="395"/>
      <c r="D57" s="396"/>
      <c r="E57" s="396"/>
      <c r="F57" s="396"/>
      <c r="G57" s="397"/>
      <c r="H57" s="423"/>
      <c r="I57" s="424"/>
      <c r="J57" s="398"/>
      <c r="K57" s="425"/>
      <c r="L57" s="426"/>
      <c r="M57" s="414"/>
    </row>
    <row r="58" spans="1:13">
      <c r="A58" s="413" t="s">
        <v>3678</v>
      </c>
      <c r="B58" s="422"/>
      <c r="C58" s="395"/>
      <c r="D58" s="396"/>
      <c r="E58" s="396"/>
      <c r="F58" s="396"/>
      <c r="G58" s="397"/>
      <c r="H58" s="423"/>
      <c r="I58" s="424"/>
      <c r="J58" s="398"/>
      <c r="K58" s="425"/>
      <c r="L58" s="426"/>
      <c r="M58" s="414"/>
    </row>
    <row r="59" spans="1:13">
      <c r="A59" s="413" t="s">
        <v>3678</v>
      </c>
      <c r="B59" s="422"/>
      <c r="C59" s="395"/>
      <c r="D59" s="396"/>
      <c r="E59" s="396"/>
      <c r="F59" s="396"/>
      <c r="G59" s="397"/>
      <c r="H59" s="423"/>
      <c r="I59" s="424"/>
      <c r="J59" s="398"/>
      <c r="K59" s="425"/>
      <c r="L59" s="426"/>
      <c r="M59" s="414"/>
    </row>
    <row r="60" spans="1:13">
      <c r="A60" s="413" t="s">
        <v>3678</v>
      </c>
      <c r="B60" s="422"/>
      <c r="C60" s="395"/>
      <c r="D60" s="396"/>
      <c r="E60" s="396"/>
      <c r="F60" s="396"/>
      <c r="G60" s="397"/>
      <c r="H60" s="423"/>
      <c r="I60" s="424"/>
      <c r="J60" s="398"/>
      <c r="K60" s="425"/>
      <c r="L60" s="426"/>
      <c r="M60" s="414"/>
    </row>
    <row r="61" spans="1:13">
      <c r="A61" s="413" t="s">
        <v>3678</v>
      </c>
      <c r="B61" s="422"/>
      <c r="C61" s="395"/>
      <c r="D61" s="396"/>
      <c r="E61" s="396"/>
      <c r="F61" s="396"/>
      <c r="G61" s="397"/>
      <c r="H61" s="423"/>
      <c r="I61" s="424"/>
      <c r="J61" s="398"/>
      <c r="K61" s="425"/>
      <c r="L61" s="426"/>
      <c r="M61" s="414"/>
    </row>
    <row r="62" spans="1:13">
      <c r="A62" s="413" t="s">
        <v>3678</v>
      </c>
      <c r="B62" s="422"/>
      <c r="C62" s="395"/>
      <c r="D62" s="396"/>
      <c r="E62" s="396"/>
      <c r="F62" s="396"/>
      <c r="G62" s="397"/>
      <c r="H62" s="423"/>
      <c r="I62" s="424"/>
      <c r="J62" s="398"/>
      <c r="K62" s="425"/>
      <c r="L62" s="426"/>
      <c r="M62" s="414"/>
    </row>
    <row r="63" spans="1:13">
      <c r="A63" s="413" t="s">
        <v>3678</v>
      </c>
      <c r="B63" s="422"/>
      <c r="C63" s="395"/>
      <c r="D63" s="396"/>
      <c r="E63" s="396"/>
      <c r="F63" s="396"/>
      <c r="G63" s="397"/>
      <c r="H63" s="423"/>
      <c r="I63" s="424"/>
      <c r="J63" s="398"/>
      <c r="K63" s="425"/>
      <c r="L63" s="426"/>
      <c r="M63" s="414"/>
    </row>
    <row r="64" spans="1:13">
      <c r="A64" s="413" t="s">
        <v>3678</v>
      </c>
      <c r="B64" s="422"/>
      <c r="C64" s="395"/>
      <c r="D64" s="396"/>
      <c r="E64" s="396"/>
      <c r="F64" s="396"/>
      <c r="G64" s="397"/>
      <c r="H64" s="423"/>
      <c r="I64" s="424"/>
      <c r="J64" s="398"/>
      <c r="K64" s="425"/>
      <c r="L64" s="426"/>
      <c r="M64" s="414"/>
    </row>
    <row r="65" spans="1:13">
      <c r="A65" s="413" t="s">
        <v>3678</v>
      </c>
      <c r="B65" s="422"/>
      <c r="C65" s="395"/>
      <c r="D65" s="396"/>
      <c r="E65" s="396"/>
      <c r="F65" s="396"/>
      <c r="G65" s="397"/>
      <c r="H65" s="423"/>
      <c r="I65" s="424"/>
      <c r="J65" s="398"/>
      <c r="K65" s="425"/>
      <c r="L65" s="426"/>
      <c r="M65" s="414"/>
    </row>
    <row r="66" spans="1:13">
      <c r="A66" s="413" t="s">
        <v>3678</v>
      </c>
      <c r="B66" s="422"/>
      <c r="C66" s="395"/>
      <c r="D66" s="396"/>
      <c r="E66" s="396"/>
      <c r="F66" s="396"/>
      <c r="G66" s="397"/>
      <c r="H66" s="423"/>
      <c r="I66" s="424"/>
      <c r="J66" s="398"/>
      <c r="K66" s="425"/>
      <c r="L66" s="426"/>
      <c r="M66" s="414"/>
    </row>
    <row r="67" spans="1:13">
      <c r="A67" s="413" t="s">
        <v>3678</v>
      </c>
      <c r="B67" s="422"/>
      <c r="C67" s="395"/>
      <c r="D67" s="396"/>
      <c r="E67" s="396"/>
      <c r="F67" s="396"/>
      <c r="G67" s="397"/>
      <c r="H67" s="423"/>
      <c r="I67" s="424"/>
      <c r="J67" s="398"/>
      <c r="K67" s="425"/>
      <c r="L67" s="426"/>
      <c r="M67" s="414"/>
    </row>
    <row r="68" spans="1:13">
      <c r="A68" s="413" t="s">
        <v>3678</v>
      </c>
      <c r="B68" s="422"/>
      <c r="C68" s="395"/>
      <c r="D68" s="396"/>
      <c r="E68" s="396"/>
      <c r="F68" s="396"/>
      <c r="G68" s="397"/>
      <c r="H68" s="423"/>
      <c r="I68" s="424"/>
      <c r="J68" s="398"/>
      <c r="K68" s="425"/>
      <c r="L68" s="426"/>
      <c r="M68" s="414"/>
    </row>
    <row r="69" spans="1:13" ht="13.5" thickBot="1">
      <c r="A69" s="413" t="s">
        <v>3678</v>
      </c>
      <c r="B69" s="422"/>
      <c r="C69" s="395"/>
      <c r="D69" s="396"/>
      <c r="E69" s="396"/>
      <c r="F69" s="396"/>
      <c r="G69" s="397"/>
      <c r="H69" s="423"/>
      <c r="I69" s="427"/>
      <c r="J69" s="399"/>
      <c r="K69" s="428"/>
      <c r="L69" s="429"/>
      <c r="M69" s="414"/>
    </row>
    <row r="70" spans="1:13">
      <c r="A70" s="413" t="s">
        <v>3678</v>
      </c>
      <c r="B70" s="422"/>
      <c r="C70" s="395"/>
      <c r="D70" s="396"/>
      <c r="E70" s="396"/>
      <c r="F70" s="396"/>
      <c r="G70" s="397"/>
      <c r="H70" s="450"/>
      <c r="I70" s="414"/>
      <c r="J70" s="430"/>
      <c r="K70" s="431"/>
      <c r="L70" s="431"/>
      <c r="M70" s="414"/>
    </row>
    <row r="71" spans="1:13" ht="13.5" thickBot="1">
      <c r="A71" s="413" t="s">
        <v>3678</v>
      </c>
      <c r="B71" s="422"/>
      <c r="C71" s="395"/>
      <c r="D71" s="396"/>
      <c r="E71" s="396"/>
      <c r="F71" s="396"/>
      <c r="G71" s="397"/>
      <c r="H71" s="413"/>
      <c r="I71" s="414"/>
      <c r="J71" s="430"/>
      <c r="K71" s="431"/>
      <c r="L71" s="431"/>
      <c r="M71" s="414"/>
    </row>
    <row r="72" spans="1:13">
      <c r="A72" s="413" t="s">
        <v>3678</v>
      </c>
      <c r="B72" s="422"/>
      <c r="C72" s="395"/>
      <c r="D72" s="396"/>
      <c r="E72" s="396"/>
      <c r="F72" s="396"/>
      <c r="G72" s="397"/>
      <c r="H72" s="413"/>
      <c r="I72" s="432" t="s">
        <v>3671</v>
      </c>
      <c r="J72" s="433"/>
      <c r="K72" s="433"/>
      <c r="L72" s="434"/>
      <c r="M72" s="414"/>
    </row>
    <row r="73" spans="1:13" ht="13.5" thickBot="1">
      <c r="A73" s="413" t="s">
        <v>3678</v>
      </c>
      <c r="B73" s="422"/>
      <c r="C73" s="395"/>
      <c r="D73" s="396"/>
      <c r="E73" s="396"/>
      <c r="F73" s="396"/>
      <c r="G73" s="397"/>
      <c r="H73" s="413"/>
      <c r="I73" s="435"/>
      <c r="J73" s="436"/>
      <c r="K73" s="436"/>
      <c r="L73" s="437"/>
      <c r="M73" s="414"/>
    </row>
    <row r="74" spans="1:13">
      <c r="A74" s="413" t="s">
        <v>3678</v>
      </c>
      <c r="B74" s="422"/>
      <c r="C74" s="395"/>
      <c r="D74" s="396"/>
      <c r="E74" s="396"/>
      <c r="F74" s="396"/>
      <c r="G74" s="397"/>
      <c r="H74" s="413"/>
      <c r="I74" s="414"/>
      <c r="J74" s="430"/>
      <c r="K74" s="431"/>
      <c r="L74" s="431"/>
      <c r="M74" s="414"/>
    </row>
    <row r="75" spans="1:13">
      <c r="A75" s="413" t="s">
        <v>3678</v>
      </c>
      <c r="B75" s="422"/>
      <c r="C75" s="395"/>
      <c r="D75" s="396"/>
      <c r="E75" s="396"/>
      <c r="F75" s="396"/>
      <c r="G75" s="397"/>
      <c r="H75" s="413"/>
      <c r="I75" s="414"/>
      <c r="J75" s="430"/>
      <c r="K75" s="431"/>
      <c r="L75" s="431"/>
      <c r="M75" s="414"/>
    </row>
    <row r="76" spans="1:13">
      <c r="A76" s="413" t="s">
        <v>3678</v>
      </c>
      <c r="B76" s="422"/>
      <c r="C76" s="395"/>
      <c r="D76" s="396"/>
      <c r="E76" s="396"/>
      <c r="F76" s="396"/>
      <c r="G76" s="397"/>
      <c r="H76" s="413"/>
      <c r="I76" s="414"/>
      <c r="J76" s="430"/>
      <c r="K76" s="431"/>
      <c r="L76" s="431"/>
      <c r="M76" s="414"/>
    </row>
    <row r="77" spans="1:13" ht="13.5" thickBot="1">
      <c r="A77" s="413" t="s">
        <v>3678</v>
      </c>
      <c r="B77" s="438"/>
      <c r="C77" s="400"/>
      <c r="D77" s="401"/>
      <c r="E77" s="401"/>
      <c r="F77" s="401"/>
      <c r="G77" s="402"/>
      <c r="H77" s="413"/>
      <c r="I77" s="414"/>
      <c r="J77" s="414"/>
      <c r="K77" s="414"/>
      <c r="L77" s="414"/>
      <c r="M77" s="414"/>
    </row>
    <row r="78" spans="1:13" ht="13.5" thickBot="1">
      <c r="A78" s="413" t="s">
        <v>3678</v>
      </c>
      <c r="B78" s="413"/>
      <c r="C78" s="439"/>
      <c r="D78" s="439"/>
      <c r="E78" s="439"/>
      <c r="F78" s="439"/>
      <c r="G78" s="439"/>
      <c r="H78" s="413"/>
      <c r="I78" s="414"/>
      <c r="J78" s="414"/>
      <c r="K78" s="414"/>
      <c r="L78" s="414"/>
      <c r="M78" s="414"/>
    </row>
    <row r="79" spans="1:13" ht="20.25">
      <c r="A79" s="413" t="s">
        <v>3678</v>
      </c>
      <c r="B79" s="411"/>
      <c r="C79" s="440"/>
      <c r="D79" s="441" t="s">
        <v>3670</v>
      </c>
      <c r="E79" s="442"/>
      <c r="F79" s="439"/>
      <c r="G79" s="439"/>
      <c r="H79" s="413"/>
      <c r="I79" s="414"/>
      <c r="J79" s="414"/>
      <c r="K79" s="414"/>
      <c r="L79" s="414"/>
      <c r="M79" s="414"/>
    </row>
    <row r="80" spans="1:13" ht="0.75" customHeight="1" thickBot="1">
      <c r="A80" s="413" t="s">
        <v>3678</v>
      </c>
      <c r="B80" s="415"/>
      <c r="C80" s="416"/>
      <c r="D80" s="416"/>
      <c r="E80" s="417"/>
      <c r="F80" s="439"/>
      <c r="G80" s="439"/>
      <c r="H80" s="413"/>
      <c r="I80" s="414"/>
      <c r="J80" s="414"/>
      <c r="K80" s="414"/>
      <c r="L80" s="414"/>
      <c r="M80" s="414"/>
    </row>
    <row r="81" spans="1:13">
      <c r="A81" s="413" t="s">
        <v>3678</v>
      </c>
      <c r="B81" s="443"/>
      <c r="C81" s="403"/>
      <c r="D81" s="444"/>
      <c r="E81" s="445"/>
      <c r="F81" s="439"/>
      <c r="G81" s="439"/>
      <c r="H81" s="413"/>
      <c r="I81" s="414"/>
      <c r="J81" s="414"/>
      <c r="K81" s="414"/>
      <c r="L81" s="414"/>
      <c r="M81" s="414"/>
    </row>
    <row r="82" spans="1:13">
      <c r="A82" s="413" t="s">
        <v>3678</v>
      </c>
      <c r="B82" s="424"/>
      <c r="C82" s="398"/>
      <c r="D82" s="446"/>
      <c r="E82" s="447"/>
      <c r="F82" s="439"/>
      <c r="G82" s="439"/>
      <c r="H82" s="413"/>
      <c r="I82" s="414"/>
      <c r="J82" s="414"/>
      <c r="K82" s="414"/>
      <c r="L82" s="414"/>
      <c r="M82" s="414"/>
    </row>
    <row r="83" spans="1:13">
      <c r="A83" s="413" t="s">
        <v>3678</v>
      </c>
      <c r="B83" s="424"/>
      <c r="C83" s="398"/>
      <c r="D83" s="446"/>
      <c r="E83" s="447"/>
      <c r="F83" s="439"/>
      <c r="G83" s="439"/>
      <c r="H83" s="413"/>
      <c r="I83" s="414"/>
      <c r="J83" s="414"/>
      <c r="K83" s="414"/>
      <c r="L83" s="414"/>
      <c r="M83" s="414"/>
    </row>
    <row r="84" spans="1:13">
      <c r="A84" s="413" t="s">
        <v>3678</v>
      </c>
      <c r="B84" s="424"/>
      <c r="C84" s="398"/>
      <c r="D84" s="446"/>
      <c r="E84" s="447"/>
      <c r="F84" s="439"/>
      <c r="G84" s="439"/>
      <c r="H84" s="413"/>
      <c r="I84" s="414"/>
      <c r="J84" s="414"/>
      <c r="K84" s="414"/>
      <c r="L84" s="414"/>
      <c r="M84" s="414"/>
    </row>
    <row r="85" spans="1:13">
      <c r="A85" s="413" t="s">
        <v>3678</v>
      </c>
      <c r="B85" s="424"/>
      <c r="C85" s="398"/>
      <c r="D85" s="446"/>
      <c r="E85" s="447"/>
      <c r="F85" s="439"/>
      <c r="G85" s="439"/>
      <c r="H85" s="413"/>
      <c r="I85" s="414"/>
      <c r="J85" s="414"/>
      <c r="K85" s="414"/>
      <c r="L85" s="414"/>
      <c r="M85" s="414"/>
    </row>
    <row r="86" spans="1:13">
      <c r="A86" s="413" t="s">
        <v>3678</v>
      </c>
      <c r="B86" s="424"/>
      <c r="C86" s="398"/>
      <c r="D86" s="446"/>
      <c r="E86" s="447"/>
      <c r="F86" s="413"/>
      <c r="G86" s="413"/>
      <c r="H86" s="413"/>
      <c r="I86" s="414"/>
      <c r="J86" s="414"/>
      <c r="K86" s="414"/>
      <c r="L86" s="414"/>
      <c r="M86" s="414"/>
    </row>
    <row r="87" spans="1:13">
      <c r="A87" s="413" t="s">
        <v>3678</v>
      </c>
      <c r="B87" s="424"/>
      <c r="C87" s="398"/>
      <c r="D87" s="446"/>
      <c r="E87" s="447"/>
      <c r="F87" s="413"/>
      <c r="G87" s="413"/>
      <c r="H87" s="413"/>
      <c r="I87" s="414"/>
      <c r="J87" s="414"/>
      <c r="K87" s="414"/>
      <c r="L87" s="414"/>
      <c r="M87" s="414"/>
    </row>
    <row r="88" spans="1:13">
      <c r="A88" s="413" t="s">
        <v>3678</v>
      </c>
      <c r="B88" s="424"/>
      <c r="C88" s="398"/>
      <c r="D88" s="446"/>
      <c r="E88" s="447"/>
      <c r="F88" s="413"/>
      <c r="G88" s="413"/>
      <c r="H88" s="413"/>
      <c r="I88" s="414"/>
      <c r="J88" s="414"/>
      <c r="K88" s="414"/>
      <c r="L88" s="414"/>
      <c r="M88" s="414"/>
    </row>
    <row r="89" spans="1:13">
      <c r="A89" s="413" t="s">
        <v>3678</v>
      </c>
      <c r="B89" s="424"/>
      <c r="C89" s="398"/>
      <c r="D89" s="446"/>
      <c r="E89" s="447"/>
      <c r="F89" s="413"/>
      <c r="G89" s="413"/>
      <c r="H89" s="413"/>
      <c r="I89" s="414"/>
      <c r="J89" s="414"/>
      <c r="K89" s="414"/>
      <c r="L89" s="414"/>
      <c r="M89" s="414"/>
    </row>
    <row r="90" spans="1:13">
      <c r="A90" s="413" t="s">
        <v>3678</v>
      </c>
      <c r="B90" s="424"/>
      <c r="C90" s="398"/>
      <c r="D90" s="446"/>
      <c r="E90" s="447"/>
      <c r="F90" s="413"/>
      <c r="G90" s="413"/>
      <c r="H90" s="413"/>
      <c r="I90" s="414"/>
      <c r="J90" s="414"/>
      <c r="K90" s="414"/>
      <c r="L90" s="414"/>
      <c r="M90" s="414"/>
    </row>
    <row r="91" spans="1:13">
      <c r="A91" s="413" t="s">
        <v>3678</v>
      </c>
      <c r="B91" s="424"/>
      <c r="C91" s="398"/>
      <c r="D91" s="446"/>
      <c r="E91" s="447"/>
      <c r="F91" s="413"/>
      <c r="G91" s="413"/>
      <c r="H91" s="413"/>
      <c r="I91" s="414"/>
      <c r="J91" s="414"/>
      <c r="K91" s="414"/>
      <c r="L91" s="414"/>
      <c r="M91" s="414"/>
    </row>
    <row r="92" spans="1:13">
      <c r="A92" s="413" t="s">
        <v>3678</v>
      </c>
      <c r="B92" s="424"/>
      <c r="C92" s="398"/>
      <c r="D92" s="446"/>
      <c r="E92" s="447"/>
      <c r="F92" s="413"/>
      <c r="G92" s="413"/>
      <c r="H92" s="413"/>
      <c r="I92" s="414"/>
      <c r="J92" s="414"/>
      <c r="K92" s="414"/>
      <c r="L92" s="414"/>
      <c r="M92" s="414"/>
    </row>
    <row r="93" spans="1:13">
      <c r="A93" s="413" t="s">
        <v>3678</v>
      </c>
      <c r="B93" s="424"/>
      <c r="C93" s="398"/>
      <c r="D93" s="446"/>
      <c r="E93" s="447"/>
      <c r="F93" s="413"/>
      <c r="G93" s="413"/>
      <c r="H93" s="413"/>
      <c r="I93" s="414"/>
      <c r="J93" s="414"/>
      <c r="K93" s="414"/>
      <c r="L93" s="414"/>
      <c r="M93" s="414"/>
    </row>
    <row r="94" spans="1:13">
      <c r="A94" s="413" t="s">
        <v>3678</v>
      </c>
      <c r="B94" s="424"/>
      <c r="C94" s="398"/>
      <c r="D94" s="446"/>
      <c r="E94" s="447"/>
      <c r="F94" s="413"/>
      <c r="G94" s="413"/>
      <c r="H94" s="413"/>
      <c r="I94" s="414"/>
      <c r="J94" s="414"/>
      <c r="K94" s="414"/>
      <c r="L94" s="414"/>
      <c r="M94" s="414"/>
    </row>
    <row r="95" spans="1:13">
      <c r="A95" s="413" t="s">
        <v>3678</v>
      </c>
      <c r="B95" s="424"/>
      <c r="C95" s="398"/>
      <c r="D95" s="446"/>
      <c r="E95" s="447"/>
      <c r="F95" s="413"/>
      <c r="G95" s="413"/>
      <c r="H95" s="413"/>
      <c r="I95" s="414"/>
      <c r="J95" s="414"/>
      <c r="K95" s="414"/>
      <c r="L95" s="414"/>
      <c r="M95" s="414"/>
    </row>
    <row r="96" spans="1:13">
      <c r="A96" s="413" t="s">
        <v>3678</v>
      </c>
      <c r="B96" s="424"/>
      <c r="C96" s="398"/>
      <c r="D96" s="446"/>
      <c r="E96" s="447"/>
      <c r="F96" s="413"/>
      <c r="G96" s="413"/>
      <c r="H96" s="413"/>
      <c r="I96" s="414"/>
      <c r="J96" s="414"/>
      <c r="K96" s="414"/>
      <c r="L96" s="414"/>
      <c r="M96" s="414"/>
    </row>
    <row r="97" spans="1:13">
      <c r="A97" s="413" t="s">
        <v>3678</v>
      </c>
      <c r="B97" s="424"/>
      <c r="C97" s="398"/>
      <c r="D97" s="446"/>
      <c r="E97" s="447"/>
      <c r="F97" s="413"/>
      <c r="G97" s="413"/>
      <c r="H97" s="413"/>
      <c r="I97" s="414"/>
      <c r="J97" s="414"/>
      <c r="K97" s="414"/>
      <c r="L97" s="414"/>
      <c r="M97" s="414"/>
    </row>
    <row r="98" spans="1:13">
      <c r="A98" s="413" t="s">
        <v>3678</v>
      </c>
      <c r="B98" s="424"/>
      <c r="C98" s="398"/>
      <c r="D98" s="446"/>
      <c r="E98" s="447"/>
      <c r="F98" s="413"/>
      <c r="G98" s="413"/>
      <c r="H98" s="413"/>
      <c r="I98" s="414"/>
      <c r="J98" s="414"/>
      <c r="K98" s="414"/>
      <c r="L98" s="414"/>
      <c r="M98" s="414"/>
    </row>
    <row r="99" spans="1:13">
      <c r="A99" s="413" t="s">
        <v>3678</v>
      </c>
      <c r="B99" s="424"/>
      <c r="C99" s="398"/>
      <c r="D99" s="446"/>
      <c r="E99" s="447"/>
      <c r="F99" s="413"/>
      <c r="G99" s="413"/>
      <c r="H99" s="413"/>
      <c r="I99" s="414"/>
      <c r="J99" s="414"/>
      <c r="K99" s="414"/>
      <c r="L99" s="414"/>
      <c r="M99" s="414"/>
    </row>
    <row r="100" spans="1:13">
      <c r="A100" s="413" t="s">
        <v>3678</v>
      </c>
      <c r="B100" s="424"/>
      <c r="C100" s="398"/>
      <c r="D100" s="446"/>
      <c r="E100" s="447"/>
      <c r="F100" s="413"/>
      <c r="G100" s="413"/>
      <c r="H100" s="413"/>
      <c r="I100" s="414"/>
      <c r="J100" s="414"/>
      <c r="K100" s="414"/>
      <c r="L100" s="414"/>
      <c r="M100" s="414"/>
    </row>
    <row r="101" spans="1:13">
      <c r="A101" s="413" t="s">
        <v>3678</v>
      </c>
      <c r="B101" s="424"/>
      <c r="C101" s="398"/>
      <c r="D101" s="446"/>
      <c r="E101" s="447"/>
      <c r="F101" s="413"/>
      <c r="G101" s="413"/>
      <c r="H101" s="413"/>
      <c r="I101" s="414"/>
      <c r="J101" s="414"/>
      <c r="K101" s="414"/>
      <c r="L101" s="414"/>
      <c r="M101" s="414"/>
    </row>
    <row r="102" spans="1:13">
      <c r="A102" s="413" t="s">
        <v>3678</v>
      </c>
      <c r="B102" s="424"/>
      <c r="C102" s="398"/>
      <c r="D102" s="446"/>
      <c r="E102" s="447"/>
      <c r="F102" s="413"/>
      <c r="G102" s="413"/>
      <c r="H102" s="413"/>
      <c r="I102" s="414"/>
      <c r="J102" s="414"/>
      <c r="K102" s="414"/>
      <c r="L102" s="414"/>
      <c r="M102" s="414"/>
    </row>
    <row r="103" spans="1:13">
      <c r="A103" s="413" t="s">
        <v>3678</v>
      </c>
      <c r="B103" s="424"/>
      <c r="C103" s="398"/>
      <c r="D103" s="446"/>
      <c r="E103" s="447"/>
      <c r="F103" s="413"/>
      <c r="G103" s="413"/>
      <c r="H103" s="413"/>
      <c r="I103" s="414"/>
      <c r="J103" s="414"/>
      <c r="K103" s="414"/>
      <c r="L103" s="414"/>
      <c r="M103" s="414"/>
    </row>
    <row r="104" spans="1:13">
      <c r="A104" s="413" t="s">
        <v>3678</v>
      </c>
      <c r="B104" s="424"/>
      <c r="C104" s="398"/>
      <c r="D104" s="446"/>
      <c r="E104" s="447"/>
      <c r="F104" s="413"/>
      <c r="G104" s="413"/>
      <c r="H104" s="413"/>
      <c r="I104" s="414"/>
      <c r="J104" s="414"/>
      <c r="K104" s="414"/>
      <c r="L104" s="414"/>
      <c r="M104" s="414"/>
    </row>
    <row r="105" spans="1:13">
      <c r="A105" s="413" t="s">
        <v>3678</v>
      </c>
      <c r="B105" s="424"/>
      <c r="C105" s="398"/>
      <c r="D105" s="446"/>
      <c r="E105" s="447"/>
      <c r="F105" s="413"/>
      <c r="G105" s="413"/>
      <c r="H105" s="413"/>
      <c r="I105" s="414"/>
      <c r="J105" s="414"/>
      <c r="K105" s="414"/>
      <c r="L105" s="414"/>
      <c r="M105" s="414"/>
    </row>
    <row r="106" spans="1:13">
      <c r="A106" s="413" t="s">
        <v>3678</v>
      </c>
      <c r="B106" s="424"/>
      <c r="C106" s="398"/>
      <c r="D106" s="446"/>
      <c r="E106" s="447"/>
      <c r="F106" s="413"/>
      <c r="G106" s="413"/>
      <c r="H106" s="413"/>
      <c r="I106" s="414"/>
      <c r="J106" s="414"/>
      <c r="K106" s="414"/>
      <c r="L106" s="414"/>
      <c r="M106" s="414"/>
    </row>
    <row r="107" spans="1:13">
      <c r="A107" s="413" t="s">
        <v>3678</v>
      </c>
      <c r="B107" s="424"/>
      <c r="C107" s="398"/>
      <c r="D107" s="446"/>
      <c r="E107" s="447"/>
      <c r="F107" s="413"/>
      <c r="G107" s="413"/>
      <c r="H107" s="413"/>
      <c r="I107" s="414"/>
      <c r="J107" s="414"/>
      <c r="K107" s="414"/>
      <c r="L107" s="414"/>
      <c r="M107" s="414"/>
    </row>
    <row r="108" spans="1:13">
      <c r="A108" s="413" t="s">
        <v>3678</v>
      </c>
      <c r="B108" s="424"/>
      <c r="C108" s="398"/>
      <c r="D108" s="446"/>
      <c r="E108" s="447"/>
      <c r="F108" s="413"/>
      <c r="G108" s="413"/>
      <c r="H108" s="413"/>
      <c r="I108" s="414"/>
      <c r="J108" s="414"/>
      <c r="K108" s="414"/>
      <c r="L108" s="414"/>
      <c r="M108" s="414"/>
    </row>
    <row r="109" spans="1:13">
      <c r="A109" s="413" t="s">
        <v>3678</v>
      </c>
      <c r="B109" s="424"/>
      <c r="C109" s="398"/>
      <c r="D109" s="446"/>
      <c r="E109" s="447"/>
      <c r="F109" s="413"/>
      <c r="G109" s="413"/>
      <c r="H109" s="413"/>
      <c r="I109" s="414"/>
      <c r="J109" s="414"/>
      <c r="K109" s="414"/>
      <c r="L109" s="414"/>
      <c r="M109" s="414"/>
    </row>
    <row r="110" spans="1:13">
      <c r="A110" s="413" t="s">
        <v>3678</v>
      </c>
      <c r="B110" s="424"/>
      <c r="C110" s="398"/>
      <c r="D110" s="446"/>
      <c r="E110" s="447"/>
      <c r="F110" s="413"/>
      <c r="G110" s="413"/>
      <c r="H110" s="413"/>
      <c r="I110" s="414"/>
      <c r="J110" s="414"/>
      <c r="K110" s="414"/>
      <c r="L110" s="414"/>
      <c r="M110" s="414"/>
    </row>
    <row r="111" spans="1:13">
      <c r="A111" s="413" t="s">
        <v>3678</v>
      </c>
      <c r="B111" s="424"/>
      <c r="C111" s="398"/>
      <c r="D111" s="446"/>
      <c r="E111" s="447"/>
      <c r="F111" s="413"/>
      <c r="G111" s="413"/>
      <c r="H111" s="413"/>
      <c r="I111" s="414"/>
      <c r="J111" s="414"/>
      <c r="K111" s="414"/>
      <c r="L111" s="414"/>
      <c r="M111" s="414"/>
    </row>
    <row r="112" spans="1:13">
      <c r="A112" s="413" t="s">
        <v>3678</v>
      </c>
      <c r="B112" s="424"/>
      <c r="C112" s="398"/>
      <c r="D112" s="446"/>
      <c r="E112" s="447"/>
      <c r="F112" s="413"/>
      <c r="G112" s="413"/>
      <c r="H112" s="413"/>
      <c r="I112" s="414"/>
      <c r="J112" s="414"/>
      <c r="K112" s="414"/>
      <c r="L112" s="414"/>
      <c r="M112" s="414"/>
    </row>
    <row r="113" spans="1:13">
      <c r="A113" s="413" t="s">
        <v>3678</v>
      </c>
      <c r="B113" s="424"/>
      <c r="C113" s="398"/>
      <c r="D113" s="446"/>
      <c r="E113" s="447"/>
      <c r="F113" s="413"/>
      <c r="G113" s="413"/>
      <c r="H113" s="413"/>
      <c r="I113" s="414"/>
      <c r="J113" s="414"/>
      <c r="K113" s="414"/>
      <c r="L113" s="414"/>
      <c r="M113" s="414"/>
    </row>
    <row r="114" spans="1:13">
      <c r="A114" s="413" t="s">
        <v>3678</v>
      </c>
      <c r="B114" s="424"/>
      <c r="C114" s="398"/>
      <c r="D114" s="446"/>
      <c r="E114" s="447"/>
      <c r="F114" s="413"/>
      <c r="G114" s="413"/>
      <c r="H114" s="413"/>
      <c r="I114" s="414"/>
      <c r="J114" s="414"/>
      <c r="K114" s="414"/>
      <c r="L114" s="414"/>
      <c r="M114" s="414"/>
    </row>
    <row r="115" spans="1:13">
      <c r="A115" s="413" t="s">
        <v>3678</v>
      </c>
      <c r="B115" s="424"/>
      <c r="C115" s="398"/>
      <c r="D115" s="446"/>
      <c r="E115" s="447"/>
      <c r="F115" s="413"/>
      <c r="G115" s="413"/>
      <c r="H115" s="413"/>
      <c r="I115" s="414"/>
      <c r="J115" s="414"/>
      <c r="K115" s="414"/>
      <c r="L115" s="414"/>
      <c r="M115" s="414"/>
    </row>
    <row r="116" spans="1:13">
      <c r="A116" s="413" t="s">
        <v>3678</v>
      </c>
      <c r="B116" s="424"/>
      <c r="C116" s="398"/>
      <c r="D116" s="446"/>
      <c r="E116" s="447"/>
      <c r="F116" s="413"/>
      <c r="G116" s="413"/>
      <c r="H116" s="413"/>
      <c r="I116" s="414"/>
      <c r="J116" s="414"/>
      <c r="K116" s="414"/>
      <c r="L116" s="414"/>
      <c r="M116" s="414"/>
    </row>
    <row r="117" spans="1:13">
      <c r="A117" s="413" t="s">
        <v>3678</v>
      </c>
      <c r="B117" s="424"/>
      <c r="C117" s="398"/>
      <c r="D117" s="446"/>
      <c r="E117" s="447"/>
      <c r="F117" s="413"/>
      <c r="G117" s="413"/>
      <c r="H117" s="413"/>
      <c r="I117" s="414"/>
      <c r="J117" s="414"/>
      <c r="K117" s="414"/>
      <c r="L117" s="414"/>
      <c r="M117" s="414"/>
    </row>
    <row r="118" spans="1:13">
      <c r="A118" s="413" t="s">
        <v>3678</v>
      </c>
      <c r="B118" s="424"/>
      <c r="C118" s="398"/>
      <c r="D118" s="446"/>
      <c r="E118" s="447"/>
      <c r="F118" s="413"/>
      <c r="G118" s="413"/>
      <c r="H118" s="413"/>
      <c r="I118" s="414"/>
      <c r="J118" s="414"/>
      <c r="K118" s="414"/>
      <c r="L118" s="414"/>
      <c r="M118" s="414"/>
    </row>
    <row r="119" spans="1:13">
      <c r="A119" s="413" t="s">
        <v>3678</v>
      </c>
      <c r="B119" s="424"/>
      <c r="C119" s="398"/>
      <c r="D119" s="446"/>
      <c r="E119" s="447"/>
      <c r="F119" s="413"/>
      <c r="G119" s="413"/>
      <c r="H119" s="413"/>
      <c r="I119" s="414"/>
      <c r="J119" s="414"/>
      <c r="K119" s="414"/>
      <c r="L119" s="414"/>
      <c r="M119" s="414"/>
    </row>
    <row r="120" spans="1:13">
      <c r="A120" s="413" t="s">
        <v>3678</v>
      </c>
      <c r="B120" s="424"/>
      <c r="C120" s="398"/>
      <c r="D120" s="446"/>
      <c r="E120" s="447"/>
      <c r="F120" s="413"/>
      <c r="G120" s="413"/>
      <c r="H120" s="413"/>
      <c r="I120" s="414"/>
      <c r="J120" s="414"/>
      <c r="K120" s="414"/>
      <c r="L120" s="414"/>
      <c r="M120" s="414"/>
    </row>
    <row r="121" spans="1:13">
      <c r="A121" s="413" t="s">
        <v>3678</v>
      </c>
      <c r="B121" s="424"/>
      <c r="C121" s="398"/>
      <c r="D121" s="446"/>
      <c r="E121" s="447"/>
      <c r="F121" s="413"/>
      <c r="G121" s="413"/>
      <c r="H121" s="413"/>
      <c r="I121" s="414"/>
      <c r="J121" s="414"/>
      <c r="K121" s="414"/>
      <c r="L121" s="414"/>
      <c r="M121" s="414"/>
    </row>
    <row r="122" spans="1:13">
      <c r="A122" s="413" t="s">
        <v>3678</v>
      </c>
      <c r="B122" s="424"/>
      <c r="C122" s="398"/>
      <c r="D122" s="446"/>
      <c r="E122" s="447"/>
      <c r="F122" s="413"/>
      <c r="G122" s="413"/>
      <c r="H122" s="413"/>
      <c r="I122" s="414"/>
      <c r="J122" s="414"/>
      <c r="K122" s="414"/>
      <c r="L122" s="414"/>
      <c r="M122" s="414"/>
    </row>
    <row r="123" spans="1:13">
      <c r="A123" s="413" t="s">
        <v>3678</v>
      </c>
      <c r="B123" s="424"/>
      <c r="C123" s="398"/>
      <c r="D123" s="446"/>
      <c r="E123" s="447"/>
      <c r="F123" s="413"/>
      <c r="G123" s="413"/>
      <c r="H123" s="413"/>
      <c r="I123" s="414"/>
      <c r="J123" s="414"/>
      <c r="K123" s="414"/>
      <c r="L123" s="414"/>
      <c r="M123" s="414"/>
    </row>
    <row r="124" spans="1:13">
      <c r="A124" s="413" t="s">
        <v>3678</v>
      </c>
      <c r="B124" s="424"/>
      <c r="C124" s="398"/>
      <c r="D124" s="446"/>
      <c r="E124" s="447"/>
      <c r="F124" s="413"/>
      <c r="G124" s="413"/>
      <c r="H124" s="413"/>
      <c r="I124" s="414"/>
      <c r="J124" s="414"/>
      <c r="K124" s="414"/>
      <c r="L124" s="414"/>
      <c r="M124" s="414"/>
    </row>
    <row r="125" spans="1:13">
      <c r="A125" s="413" t="s">
        <v>3678</v>
      </c>
      <c r="B125" s="424"/>
      <c r="C125" s="398"/>
      <c r="D125" s="446"/>
      <c r="E125" s="447"/>
      <c r="F125" s="413"/>
      <c r="G125" s="413"/>
      <c r="H125" s="413"/>
      <c r="I125" s="414"/>
      <c r="J125" s="414"/>
      <c r="K125" s="414"/>
      <c r="L125" s="414"/>
      <c r="M125" s="414"/>
    </row>
    <row r="126" spans="1:13">
      <c r="A126" s="413" t="s">
        <v>3678</v>
      </c>
      <c r="B126" s="424"/>
      <c r="C126" s="398"/>
      <c r="D126" s="446"/>
      <c r="E126" s="447"/>
      <c r="F126" s="413"/>
      <c r="G126" s="413"/>
      <c r="H126" s="413"/>
      <c r="I126" s="414"/>
      <c r="J126" s="414"/>
      <c r="K126" s="414"/>
      <c r="L126" s="414"/>
      <c r="M126" s="414"/>
    </row>
    <row r="127" spans="1:13">
      <c r="A127" s="413" t="s">
        <v>3678</v>
      </c>
      <c r="B127" s="424"/>
      <c r="C127" s="398"/>
      <c r="D127" s="446"/>
      <c r="E127" s="447"/>
      <c r="F127" s="413"/>
      <c r="G127" s="413"/>
      <c r="H127" s="413"/>
      <c r="I127" s="414"/>
      <c r="J127" s="414"/>
      <c r="K127" s="414"/>
      <c r="L127" s="414"/>
      <c r="M127" s="414"/>
    </row>
    <row r="128" spans="1:13">
      <c r="A128" s="413" t="s">
        <v>3678</v>
      </c>
      <c r="B128" s="424"/>
      <c r="C128" s="398"/>
      <c r="D128" s="446"/>
      <c r="E128" s="447"/>
      <c r="F128" s="413"/>
      <c r="G128" s="413"/>
      <c r="H128" s="413"/>
      <c r="I128" s="414"/>
      <c r="J128" s="414"/>
      <c r="K128" s="414"/>
      <c r="L128" s="414"/>
      <c r="M128" s="414"/>
    </row>
    <row r="129" spans="1:17">
      <c r="A129" s="413" t="s">
        <v>3678</v>
      </c>
      <c r="B129" s="424"/>
      <c r="C129" s="398"/>
      <c r="D129" s="446"/>
      <c r="E129" s="447"/>
      <c r="F129" s="413"/>
      <c r="G129" s="413"/>
      <c r="H129" s="413"/>
      <c r="I129" s="414"/>
      <c r="J129" s="414"/>
      <c r="K129" s="414"/>
      <c r="L129" s="414"/>
      <c r="M129" s="414"/>
    </row>
    <row r="130" spans="1:17">
      <c r="A130" s="413" t="s">
        <v>3678</v>
      </c>
      <c r="B130" s="424"/>
      <c r="C130" s="398"/>
      <c r="D130" s="446"/>
      <c r="E130" s="447"/>
      <c r="F130" s="413"/>
      <c r="G130" s="413"/>
      <c r="H130" s="413"/>
      <c r="I130" s="414"/>
      <c r="J130" s="414"/>
      <c r="K130" s="414"/>
      <c r="L130" s="414"/>
      <c r="M130" s="414"/>
    </row>
    <row r="131" spans="1:17">
      <c r="A131" s="413" t="s">
        <v>3678</v>
      </c>
      <c r="B131" s="424"/>
      <c r="C131" s="398"/>
      <c r="D131" s="446"/>
      <c r="E131" s="447"/>
      <c r="F131" s="413"/>
      <c r="G131" s="413"/>
      <c r="H131" s="413"/>
      <c r="I131" s="414"/>
      <c r="J131" s="414"/>
      <c r="K131" s="414"/>
      <c r="L131" s="414"/>
      <c r="M131" s="414"/>
    </row>
    <row r="132" spans="1:17">
      <c r="A132" s="413" t="s">
        <v>3678</v>
      </c>
      <c r="B132" s="424"/>
      <c r="C132" s="398"/>
      <c r="D132" s="446"/>
      <c r="E132" s="447"/>
      <c r="F132" s="413"/>
      <c r="G132" s="413"/>
      <c r="H132" s="413"/>
      <c r="I132" s="414"/>
      <c r="J132" s="414"/>
      <c r="K132" s="414"/>
      <c r="L132" s="414"/>
      <c r="M132" s="414"/>
    </row>
    <row r="133" spans="1:17">
      <c r="A133" s="413" t="s">
        <v>3678</v>
      </c>
      <c r="B133" s="424"/>
      <c r="C133" s="398"/>
      <c r="D133" s="446"/>
      <c r="E133" s="447"/>
      <c r="F133" s="413"/>
      <c r="G133" s="413"/>
      <c r="H133" s="413"/>
      <c r="I133" s="414"/>
      <c r="J133" s="414"/>
      <c r="K133" s="414"/>
      <c r="L133" s="414"/>
      <c r="M133" s="414"/>
    </row>
    <row r="134" spans="1:17">
      <c r="A134" s="413" t="s">
        <v>3678</v>
      </c>
      <c r="B134" s="424"/>
      <c r="C134" s="398"/>
      <c r="D134" s="446"/>
      <c r="E134" s="447"/>
      <c r="F134" s="413"/>
      <c r="G134" s="413"/>
      <c r="H134" s="413"/>
      <c r="I134" s="414"/>
      <c r="J134" s="414"/>
      <c r="K134" s="414"/>
      <c r="L134" s="414"/>
      <c r="M134" s="414"/>
    </row>
    <row r="135" spans="1:17">
      <c r="A135" s="413" t="s">
        <v>3678</v>
      </c>
      <c r="B135" s="424"/>
      <c r="C135" s="398"/>
      <c r="D135" s="446"/>
      <c r="E135" s="447"/>
      <c r="F135" s="413"/>
      <c r="G135" s="413"/>
      <c r="H135" s="413"/>
      <c r="I135" s="414"/>
      <c r="J135" s="414"/>
      <c r="K135" s="414"/>
      <c r="L135" s="414"/>
      <c r="M135" s="414"/>
    </row>
    <row r="136" spans="1:17">
      <c r="A136" s="413" t="s">
        <v>3678</v>
      </c>
      <c r="B136" s="424"/>
      <c r="C136" s="398"/>
      <c r="D136" s="446"/>
      <c r="E136" s="447"/>
      <c r="F136" s="413"/>
      <c r="G136" s="413"/>
      <c r="H136" s="413"/>
      <c r="I136" s="414"/>
      <c r="J136" s="414"/>
      <c r="K136" s="414"/>
      <c r="L136" s="414"/>
      <c r="M136" s="414"/>
    </row>
    <row r="137" spans="1:17">
      <c r="A137" s="413" t="s">
        <v>3678</v>
      </c>
      <c r="B137" s="424"/>
      <c r="C137" s="398"/>
      <c r="D137" s="446"/>
      <c r="E137" s="447"/>
      <c r="F137" s="413"/>
      <c r="G137" s="413"/>
      <c r="H137" s="413"/>
      <c r="I137" s="414"/>
      <c r="J137" s="414"/>
      <c r="K137" s="414"/>
      <c r="L137" s="414"/>
      <c r="M137" s="414"/>
    </row>
    <row r="138" spans="1:17">
      <c r="A138" s="413" t="s">
        <v>3678</v>
      </c>
      <c r="B138" s="424"/>
      <c r="C138" s="398"/>
      <c r="D138" s="446"/>
      <c r="E138" s="447"/>
      <c r="F138" s="413"/>
      <c r="G138" s="413"/>
      <c r="H138" s="413"/>
      <c r="I138" s="414"/>
      <c r="J138" s="414"/>
      <c r="K138" s="414"/>
      <c r="L138" s="414"/>
      <c r="M138" s="414"/>
    </row>
    <row r="139" spans="1:17">
      <c r="A139" s="413" t="s">
        <v>3678</v>
      </c>
      <c r="B139" s="424"/>
      <c r="C139" s="398"/>
      <c r="D139" s="446"/>
      <c r="E139" s="447"/>
      <c r="F139" s="413"/>
      <c r="G139" s="413"/>
      <c r="H139" s="413"/>
      <c r="I139" s="414"/>
      <c r="J139" s="414"/>
      <c r="K139" s="414"/>
      <c r="L139" s="414"/>
      <c r="M139" s="414"/>
    </row>
    <row r="140" spans="1:17">
      <c r="A140" s="413" t="s">
        <v>3678</v>
      </c>
      <c r="B140" s="424"/>
      <c r="C140" s="398"/>
      <c r="D140" s="446"/>
      <c r="E140" s="447"/>
      <c r="F140" s="413"/>
      <c r="G140" s="413"/>
      <c r="H140" s="413"/>
      <c r="I140" s="414"/>
      <c r="J140" s="414"/>
      <c r="K140" s="414"/>
      <c r="L140" s="414"/>
      <c r="M140" s="414"/>
    </row>
    <row r="141" spans="1:17" ht="13.5" thickBot="1">
      <c r="A141" s="413" t="s">
        <v>3678</v>
      </c>
      <c r="B141" s="427"/>
      <c r="C141" s="399"/>
      <c r="D141" s="448"/>
      <c r="E141" s="449"/>
      <c r="F141" s="413"/>
      <c r="G141" s="413"/>
      <c r="H141" s="413"/>
      <c r="I141" s="414"/>
      <c r="J141" s="414"/>
      <c r="K141" s="414"/>
      <c r="L141" s="414"/>
      <c r="M141" s="414"/>
    </row>
    <row r="142" spans="1:17">
      <c r="A142" s="413" t="s">
        <v>3678</v>
      </c>
      <c r="B142" s="413" t="s">
        <v>3678</v>
      </c>
      <c r="C142" s="413" t="s">
        <v>3678</v>
      </c>
      <c r="D142" s="413" t="s">
        <v>3678</v>
      </c>
      <c r="E142" s="413" t="s">
        <v>3678</v>
      </c>
      <c r="F142" s="413" t="s">
        <v>3678</v>
      </c>
      <c r="G142" s="413" t="s">
        <v>3678</v>
      </c>
      <c r="H142" s="413" t="s">
        <v>3678</v>
      </c>
      <c r="I142" s="413" t="s">
        <v>3678</v>
      </c>
      <c r="J142" s="413" t="s">
        <v>3678</v>
      </c>
      <c r="K142" s="413" t="s">
        <v>3678</v>
      </c>
      <c r="L142" s="413" t="s">
        <v>3678</v>
      </c>
      <c r="M142" s="413" t="s">
        <v>3678</v>
      </c>
    </row>
    <row r="143" spans="1:17" s="453" customFormat="1">
      <c r="B143" s="452"/>
      <c r="C143" s="454"/>
      <c r="D143" s="455"/>
      <c r="E143" s="455"/>
      <c r="I143" s="452"/>
      <c r="J143" s="452"/>
      <c r="K143" s="452"/>
      <c r="L143" s="452"/>
      <c r="M143" s="452"/>
      <c r="N143" s="452"/>
      <c r="O143" s="452"/>
      <c r="P143" s="452"/>
      <c r="Q143" s="452"/>
    </row>
    <row r="144" spans="1:17" s="453" customFormat="1">
      <c r="B144" s="452"/>
      <c r="C144" s="454"/>
      <c r="D144" s="455"/>
      <c r="E144" s="455"/>
      <c r="I144" s="452"/>
      <c r="J144" s="452"/>
      <c r="K144" s="452"/>
      <c r="L144" s="452"/>
      <c r="M144" s="452"/>
      <c r="N144" s="452"/>
      <c r="O144" s="452"/>
      <c r="P144" s="452"/>
      <c r="Q144" s="452"/>
    </row>
    <row r="145" spans="2:17" s="453" customFormat="1">
      <c r="B145" s="452"/>
      <c r="C145" s="454"/>
      <c r="D145" s="455"/>
      <c r="E145" s="455"/>
      <c r="I145" s="452"/>
      <c r="J145" s="452"/>
      <c r="K145" s="452"/>
      <c r="L145" s="452"/>
      <c r="M145" s="452"/>
      <c r="N145" s="452"/>
      <c r="O145" s="452"/>
      <c r="P145" s="452"/>
      <c r="Q145" s="452"/>
    </row>
    <row r="146" spans="2:17" s="453" customFormat="1">
      <c r="B146" s="452"/>
      <c r="C146" s="454"/>
      <c r="D146" s="455"/>
      <c r="E146" s="455"/>
      <c r="I146" s="452"/>
      <c r="J146" s="452"/>
      <c r="K146" s="452"/>
      <c r="L146" s="452"/>
      <c r="M146" s="452"/>
      <c r="N146" s="452"/>
      <c r="O146" s="452"/>
      <c r="P146" s="452"/>
      <c r="Q146" s="452"/>
    </row>
    <row r="147" spans="2:17" s="453" customFormat="1">
      <c r="B147" s="452"/>
      <c r="C147" s="454"/>
      <c r="D147" s="455"/>
      <c r="E147" s="455"/>
      <c r="I147" s="452"/>
      <c r="J147" s="452"/>
      <c r="K147" s="452"/>
      <c r="L147" s="452"/>
      <c r="M147" s="452"/>
      <c r="N147" s="452"/>
      <c r="O147" s="452"/>
      <c r="P147" s="452"/>
      <c r="Q147" s="452"/>
    </row>
    <row r="148" spans="2:17" s="453" customFormat="1">
      <c r="I148" s="452"/>
      <c r="J148" s="452"/>
      <c r="K148" s="452"/>
      <c r="L148" s="452"/>
      <c r="M148" s="452"/>
      <c r="N148" s="452"/>
      <c r="O148" s="452"/>
      <c r="P148" s="452"/>
      <c r="Q148" s="452"/>
    </row>
    <row r="149" spans="2:17" s="453" customFormat="1">
      <c r="I149" s="452"/>
      <c r="J149" s="452"/>
      <c r="K149" s="452"/>
      <c r="L149" s="452"/>
      <c r="M149" s="452"/>
      <c r="N149" s="452"/>
      <c r="O149" s="452"/>
      <c r="P149" s="452"/>
      <c r="Q149" s="452"/>
    </row>
    <row r="150" spans="2:17" s="453" customFormat="1">
      <c r="I150" s="452"/>
      <c r="J150" s="452"/>
      <c r="K150" s="452"/>
      <c r="L150" s="452"/>
      <c r="M150" s="452"/>
      <c r="N150" s="452"/>
      <c r="O150" s="452"/>
      <c r="P150" s="452"/>
      <c r="Q150" s="452"/>
    </row>
    <row r="151" spans="2:17" s="453" customFormat="1">
      <c r="I151" s="452"/>
      <c r="J151" s="452"/>
      <c r="K151" s="452"/>
      <c r="L151" s="452"/>
      <c r="M151" s="452"/>
      <c r="N151" s="452"/>
      <c r="O151" s="452"/>
      <c r="P151" s="452"/>
      <c r="Q151" s="452"/>
    </row>
    <row r="152" spans="2:17" s="453" customFormat="1">
      <c r="I152" s="452"/>
      <c r="J152" s="452"/>
      <c r="K152" s="452"/>
      <c r="L152" s="452"/>
      <c r="M152" s="452"/>
      <c r="N152" s="452"/>
      <c r="O152" s="452"/>
      <c r="P152" s="452"/>
      <c r="Q152" s="452"/>
    </row>
    <row r="153" spans="2:17" s="453" customFormat="1">
      <c r="I153" s="452"/>
      <c r="J153" s="452"/>
      <c r="K153" s="452"/>
      <c r="L153" s="452"/>
      <c r="M153" s="452"/>
      <c r="N153" s="452"/>
      <c r="O153" s="452"/>
      <c r="P153" s="452"/>
      <c r="Q153" s="452"/>
    </row>
    <row r="154" spans="2:17" s="453" customFormat="1">
      <c r="I154" s="452"/>
      <c r="J154" s="452"/>
      <c r="K154" s="452"/>
      <c r="L154" s="452"/>
      <c r="M154" s="452"/>
      <c r="N154" s="452"/>
      <c r="O154" s="452"/>
      <c r="P154" s="452"/>
      <c r="Q154" s="452"/>
    </row>
    <row r="155" spans="2:17" s="453" customFormat="1">
      <c r="I155" s="452"/>
      <c r="J155" s="452"/>
      <c r="K155" s="452"/>
      <c r="L155" s="452"/>
      <c r="M155" s="452"/>
      <c r="N155" s="452"/>
      <c r="O155" s="452"/>
      <c r="P155" s="452"/>
      <c r="Q155" s="452"/>
    </row>
    <row r="156" spans="2:17" s="453" customFormat="1">
      <c r="I156" s="452"/>
      <c r="J156" s="452"/>
      <c r="K156" s="452"/>
      <c r="L156" s="452"/>
      <c r="M156" s="452"/>
      <c r="N156" s="452"/>
      <c r="O156" s="452"/>
      <c r="P156" s="452"/>
      <c r="Q156" s="452"/>
    </row>
    <row r="157" spans="2:17" s="453" customFormat="1">
      <c r="I157" s="452"/>
      <c r="J157" s="452"/>
      <c r="K157" s="452"/>
      <c r="L157" s="452"/>
      <c r="M157" s="452"/>
      <c r="N157" s="452"/>
      <c r="O157" s="452"/>
      <c r="P157" s="452"/>
      <c r="Q157" s="452"/>
    </row>
    <row r="158" spans="2:17" s="453" customFormat="1">
      <c r="I158" s="452"/>
      <c r="J158" s="452"/>
      <c r="K158" s="452"/>
      <c r="L158" s="452"/>
      <c r="M158" s="452"/>
      <c r="N158" s="452"/>
      <c r="O158" s="452"/>
      <c r="P158" s="452"/>
      <c r="Q158" s="452"/>
    </row>
    <row r="159" spans="2:17" s="453" customFormat="1">
      <c r="I159" s="452"/>
      <c r="J159" s="452"/>
      <c r="K159" s="452"/>
      <c r="L159" s="452"/>
      <c r="M159" s="452"/>
      <c r="N159" s="452"/>
      <c r="O159" s="452"/>
      <c r="P159" s="452"/>
      <c r="Q159" s="452"/>
    </row>
    <row r="160" spans="2:17" s="453" customFormat="1">
      <c r="I160" s="452"/>
      <c r="J160" s="452"/>
      <c r="K160" s="452"/>
      <c r="L160" s="452"/>
      <c r="M160" s="452"/>
      <c r="N160" s="452"/>
      <c r="O160" s="452"/>
      <c r="P160" s="452"/>
      <c r="Q160" s="452"/>
    </row>
    <row r="161" spans="9:17" s="453" customFormat="1">
      <c r="I161" s="452"/>
      <c r="J161" s="452"/>
      <c r="K161" s="452"/>
      <c r="L161" s="452"/>
      <c r="M161" s="452"/>
      <c r="N161" s="452"/>
      <c r="O161" s="452"/>
      <c r="P161" s="452"/>
      <c r="Q161" s="452"/>
    </row>
    <row r="162" spans="9:17" s="453" customFormat="1">
      <c r="I162" s="452"/>
      <c r="J162" s="452"/>
      <c r="K162" s="452"/>
      <c r="L162" s="452"/>
      <c r="M162" s="452"/>
      <c r="N162" s="452"/>
      <c r="O162" s="452"/>
      <c r="P162" s="452"/>
      <c r="Q162" s="452"/>
    </row>
    <row r="163" spans="9:17" s="453" customFormat="1">
      <c r="I163" s="452"/>
      <c r="J163" s="452"/>
      <c r="K163" s="452"/>
      <c r="L163" s="452"/>
      <c r="M163" s="452"/>
      <c r="N163" s="452"/>
      <c r="O163" s="452"/>
      <c r="P163" s="452"/>
      <c r="Q163" s="452"/>
    </row>
    <row r="164" spans="9:17" s="453" customFormat="1">
      <c r="I164" s="452"/>
      <c r="J164" s="452"/>
      <c r="K164" s="452"/>
      <c r="L164" s="452"/>
      <c r="M164" s="452"/>
      <c r="N164" s="452"/>
      <c r="O164" s="452"/>
      <c r="P164" s="452"/>
      <c r="Q164" s="452"/>
    </row>
    <row r="165" spans="9:17" s="453" customFormat="1">
      <c r="I165" s="452"/>
      <c r="J165" s="452"/>
      <c r="K165" s="452"/>
      <c r="L165" s="452"/>
      <c r="M165" s="452"/>
      <c r="N165" s="452"/>
      <c r="O165" s="452"/>
      <c r="P165" s="452"/>
      <c r="Q165" s="452"/>
    </row>
    <row r="166" spans="9:17" s="453" customFormat="1">
      <c r="I166" s="452"/>
      <c r="J166" s="452"/>
      <c r="K166" s="452"/>
      <c r="L166" s="452"/>
      <c r="M166" s="452"/>
      <c r="N166" s="452"/>
      <c r="O166" s="452"/>
      <c r="P166" s="452"/>
      <c r="Q166" s="452"/>
    </row>
    <row r="167" spans="9:17" s="453" customFormat="1">
      <c r="I167" s="452"/>
      <c r="J167" s="452"/>
      <c r="K167" s="452"/>
      <c r="L167" s="452"/>
      <c r="M167" s="452"/>
      <c r="N167" s="452"/>
      <c r="O167" s="452"/>
      <c r="P167" s="452"/>
      <c r="Q167" s="452"/>
    </row>
    <row r="168" spans="9:17" s="453" customFormat="1">
      <c r="I168" s="452"/>
      <c r="J168" s="452"/>
      <c r="K168" s="452"/>
      <c r="L168" s="452"/>
      <c r="M168" s="452"/>
      <c r="N168" s="452"/>
      <c r="O168" s="452"/>
      <c r="P168" s="452"/>
      <c r="Q168" s="452"/>
    </row>
    <row r="169" spans="9:17" s="453" customFormat="1">
      <c r="I169" s="452"/>
      <c r="J169" s="452"/>
      <c r="K169" s="452"/>
      <c r="L169" s="452"/>
      <c r="M169" s="452"/>
      <c r="N169" s="452"/>
      <c r="O169" s="452"/>
      <c r="P169" s="452"/>
      <c r="Q169" s="452"/>
    </row>
    <row r="170" spans="9:17" s="453" customFormat="1">
      <c r="I170" s="452"/>
      <c r="J170" s="452"/>
      <c r="K170" s="452"/>
      <c r="L170" s="452"/>
      <c r="M170" s="452"/>
      <c r="N170" s="452"/>
      <c r="O170" s="452"/>
      <c r="P170" s="452"/>
      <c r="Q170" s="452"/>
    </row>
    <row r="171" spans="9:17" s="453" customFormat="1">
      <c r="I171" s="452"/>
      <c r="J171" s="452"/>
      <c r="K171" s="452"/>
      <c r="L171" s="452"/>
      <c r="M171" s="452"/>
      <c r="N171" s="452"/>
      <c r="O171" s="452"/>
      <c r="P171" s="452"/>
      <c r="Q171" s="452"/>
    </row>
    <row r="172" spans="9:17" s="453" customFormat="1">
      <c r="I172" s="452"/>
      <c r="J172" s="452"/>
      <c r="K172" s="452"/>
      <c r="L172" s="452"/>
      <c r="M172" s="452"/>
      <c r="N172" s="452"/>
      <c r="O172" s="452"/>
      <c r="P172" s="452"/>
      <c r="Q172" s="452"/>
    </row>
    <row r="173" spans="9:17" s="453" customFormat="1">
      <c r="I173" s="452"/>
      <c r="J173" s="452"/>
      <c r="K173" s="452"/>
      <c r="L173" s="452"/>
      <c r="M173" s="452"/>
      <c r="N173" s="452"/>
      <c r="O173" s="452"/>
      <c r="P173" s="452"/>
      <c r="Q173" s="452"/>
    </row>
    <row r="174" spans="9:17" s="453" customFormat="1">
      <c r="I174" s="452"/>
      <c r="J174" s="452"/>
      <c r="K174" s="452"/>
      <c r="L174" s="452"/>
      <c r="M174" s="452"/>
      <c r="N174" s="452"/>
      <c r="O174" s="452"/>
      <c r="P174" s="452"/>
      <c r="Q174" s="452"/>
    </row>
    <row r="175" spans="9:17" s="453" customFormat="1">
      <c r="I175" s="452"/>
      <c r="J175" s="452"/>
      <c r="K175" s="452"/>
      <c r="L175" s="452"/>
      <c r="M175" s="452"/>
      <c r="N175" s="452"/>
      <c r="O175" s="452"/>
      <c r="P175" s="452"/>
      <c r="Q175" s="452"/>
    </row>
    <row r="176" spans="9:17" s="453" customFormat="1">
      <c r="I176" s="452"/>
      <c r="J176" s="452"/>
      <c r="K176" s="452"/>
      <c r="L176" s="452"/>
      <c r="M176" s="452"/>
      <c r="N176" s="452"/>
      <c r="O176" s="452"/>
      <c r="P176" s="452"/>
      <c r="Q176" s="452"/>
    </row>
    <row r="177" spans="9:17" s="453" customFormat="1">
      <c r="I177" s="452"/>
      <c r="J177" s="452"/>
      <c r="K177" s="452"/>
      <c r="L177" s="452"/>
      <c r="M177" s="452"/>
      <c r="N177" s="452"/>
      <c r="O177" s="452"/>
      <c r="P177" s="452"/>
      <c r="Q177" s="452"/>
    </row>
    <row r="178" spans="9:17" s="453" customFormat="1">
      <c r="I178" s="452"/>
      <c r="J178" s="452"/>
      <c r="K178" s="452"/>
      <c r="L178" s="452"/>
      <c r="M178" s="452"/>
      <c r="N178" s="452"/>
      <c r="O178" s="452"/>
      <c r="P178" s="452"/>
      <c r="Q178" s="452"/>
    </row>
    <row r="179" spans="9:17" s="453" customFormat="1">
      <c r="I179" s="452"/>
      <c r="J179" s="452"/>
      <c r="K179" s="452"/>
      <c r="L179" s="452"/>
      <c r="M179" s="452"/>
      <c r="N179" s="452"/>
      <c r="O179" s="452"/>
      <c r="P179" s="452"/>
      <c r="Q179" s="452"/>
    </row>
    <row r="180" spans="9:17" s="453" customFormat="1">
      <c r="I180" s="452"/>
      <c r="J180" s="452"/>
      <c r="K180" s="452"/>
      <c r="L180" s="452"/>
      <c r="M180" s="452"/>
      <c r="N180" s="452"/>
      <c r="O180" s="452"/>
      <c r="P180" s="452"/>
      <c r="Q180" s="452"/>
    </row>
    <row r="181" spans="9:17" s="453" customFormat="1">
      <c r="I181" s="452"/>
      <c r="J181" s="452"/>
      <c r="K181" s="452"/>
      <c r="L181" s="452"/>
      <c r="M181" s="452"/>
      <c r="N181" s="452"/>
      <c r="O181" s="452"/>
      <c r="P181" s="452"/>
      <c r="Q181" s="452"/>
    </row>
    <row r="182" spans="9:17" s="453" customFormat="1">
      <c r="I182" s="452"/>
      <c r="J182" s="452"/>
      <c r="K182" s="452"/>
      <c r="L182" s="452"/>
      <c r="M182" s="452"/>
      <c r="N182" s="452"/>
      <c r="O182" s="452"/>
      <c r="P182" s="452"/>
      <c r="Q182" s="452"/>
    </row>
    <row r="183" spans="9:17" s="453" customFormat="1">
      <c r="I183" s="452"/>
      <c r="J183" s="452"/>
      <c r="K183" s="452"/>
      <c r="L183" s="452"/>
      <c r="M183" s="452"/>
      <c r="N183" s="452"/>
      <c r="O183" s="452"/>
      <c r="P183" s="452"/>
      <c r="Q183" s="452"/>
    </row>
    <row r="184" spans="9:17" s="453" customFormat="1">
      <c r="I184" s="452"/>
      <c r="J184" s="452"/>
      <c r="K184" s="452"/>
      <c r="L184" s="452"/>
      <c r="M184" s="452"/>
      <c r="N184" s="452"/>
      <c r="O184" s="452"/>
      <c r="P184" s="452"/>
      <c r="Q184" s="452"/>
    </row>
    <row r="185" spans="9:17" s="453" customFormat="1">
      <c r="I185" s="452"/>
      <c r="J185" s="452"/>
      <c r="K185" s="452"/>
      <c r="L185" s="452"/>
      <c r="M185" s="452"/>
      <c r="N185" s="452"/>
      <c r="O185" s="452"/>
      <c r="P185" s="452"/>
      <c r="Q185" s="452"/>
    </row>
    <row r="186" spans="9:17" s="453" customFormat="1">
      <c r="I186" s="452"/>
      <c r="J186" s="452"/>
      <c r="K186" s="452"/>
      <c r="L186" s="452"/>
      <c r="M186" s="452"/>
      <c r="N186" s="452"/>
      <c r="O186" s="452"/>
      <c r="P186" s="452"/>
      <c r="Q186" s="452"/>
    </row>
    <row r="187" spans="9:17" s="453" customFormat="1">
      <c r="I187" s="452"/>
      <c r="J187" s="452"/>
      <c r="K187" s="452"/>
      <c r="L187" s="452"/>
      <c r="M187" s="452"/>
      <c r="N187" s="452"/>
      <c r="O187" s="452"/>
      <c r="P187" s="452"/>
      <c r="Q187" s="452"/>
    </row>
    <row r="188" spans="9:17" s="453" customFormat="1">
      <c r="I188" s="452"/>
      <c r="J188" s="452"/>
      <c r="K188" s="452"/>
      <c r="L188" s="452"/>
      <c r="M188" s="452"/>
      <c r="N188" s="452"/>
      <c r="O188" s="452"/>
      <c r="P188" s="452"/>
      <c r="Q188" s="452"/>
    </row>
    <row r="189" spans="9:17" s="453" customFormat="1">
      <c r="I189" s="452"/>
      <c r="J189" s="452"/>
      <c r="K189" s="452"/>
      <c r="L189" s="452"/>
      <c r="M189" s="452"/>
      <c r="N189" s="452"/>
      <c r="O189" s="452"/>
      <c r="P189" s="452"/>
      <c r="Q189" s="452"/>
    </row>
    <row r="190" spans="9:17" s="453" customFormat="1">
      <c r="I190" s="452"/>
      <c r="J190" s="452"/>
      <c r="K190" s="452"/>
      <c r="L190" s="452"/>
      <c r="M190" s="452"/>
      <c r="N190" s="452"/>
      <c r="O190" s="452"/>
      <c r="P190" s="452"/>
      <c r="Q190" s="452"/>
    </row>
    <row r="191" spans="9:17" s="453" customFormat="1">
      <c r="I191" s="452"/>
      <c r="J191" s="452"/>
      <c r="K191" s="452"/>
      <c r="L191" s="452"/>
      <c r="M191" s="452"/>
      <c r="N191" s="452"/>
      <c r="O191" s="452"/>
      <c r="P191" s="452"/>
      <c r="Q191" s="452"/>
    </row>
    <row r="192" spans="9:17" s="453" customFormat="1">
      <c r="I192" s="452"/>
      <c r="J192" s="452"/>
      <c r="K192" s="452"/>
      <c r="L192" s="452"/>
      <c r="M192" s="452"/>
      <c r="N192" s="452"/>
      <c r="O192" s="452"/>
      <c r="P192" s="452"/>
      <c r="Q192" s="452"/>
    </row>
    <row r="193" spans="9:17" s="453" customFormat="1">
      <c r="I193" s="452"/>
      <c r="J193" s="452"/>
      <c r="K193" s="452"/>
      <c r="L193" s="452"/>
      <c r="M193" s="452"/>
      <c r="N193" s="452"/>
      <c r="O193" s="452"/>
      <c r="P193" s="452"/>
      <c r="Q193" s="452"/>
    </row>
    <row r="194" spans="9:17" s="453" customFormat="1">
      <c r="I194" s="452"/>
      <c r="J194" s="452"/>
      <c r="K194" s="452"/>
      <c r="L194" s="452"/>
      <c r="M194" s="452"/>
      <c r="N194" s="452"/>
      <c r="O194" s="452"/>
      <c r="P194" s="452"/>
      <c r="Q194" s="452"/>
    </row>
    <row r="195" spans="9:17" s="453" customFormat="1">
      <c r="I195" s="452"/>
      <c r="J195" s="452"/>
      <c r="K195" s="452"/>
      <c r="L195" s="452"/>
      <c r="M195" s="452"/>
      <c r="N195" s="452"/>
      <c r="O195" s="452"/>
      <c r="P195" s="452"/>
      <c r="Q195" s="452"/>
    </row>
    <row r="196" spans="9:17" s="453" customFormat="1">
      <c r="I196" s="452"/>
      <c r="J196" s="452"/>
      <c r="K196" s="452"/>
      <c r="L196" s="452"/>
      <c r="M196" s="452"/>
      <c r="N196" s="452"/>
      <c r="O196" s="452"/>
      <c r="P196" s="452"/>
      <c r="Q196" s="452"/>
    </row>
    <row r="197" spans="9:17" s="453" customFormat="1">
      <c r="I197" s="452"/>
      <c r="J197" s="452"/>
      <c r="K197" s="452"/>
      <c r="L197" s="452"/>
      <c r="M197" s="452"/>
      <c r="N197" s="452"/>
      <c r="O197" s="452"/>
      <c r="P197" s="452"/>
      <c r="Q197" s="452"/>
    </row>
    <row r="198" spans="9:17" s="453" customFormat="1">
      <c r="I198" s="452"/>
      <c r="J198" s="452"/>
      <c r="K198" s="452"/>
      <c r="L198" s="452"/>
      <c r="M198" s="452"/>
      <c r="N198" s="452"/>
      <c r="O198" s="452"/>
      <c r="P198" s="452"/>
      <c r="Q198" s="452"/>
    </row>
    <row r="199" spans="9:17" s="453" customFormat="1">
      <c r="I199" s="452"/>
      <c r="J199" s="452"/>
      <c r="K199" s="452"/>
      <c r="L199" s="452"/>
      <c r="M199" s="452"/>
      <c r="N199" s="452"/>
      <c r="O199" s="452"/>
      <c r="P199" s="452"/>
      <c r="Q199" s="452"/>
    </row>
    <row r="200" spans="9:17" s="453" customFormat="1">
      <c r="I200" s="452"/>
      <c r="J200" s="452"/>
      <c r="K200" s="452"/>
      <c r="L200" s="452"/>
      <c r="M200" s="452"/>
      <c r="N200" s="452"/>
      <c r="O200" s="452"/>
      <c r="P200" s="452"/>
      <c r="Q200" s="452"/>
    </row>
    <row r="201" spans="9:17" s="453" customFormat="1">
      <c r="I201" s="452"/>
      <c r="J201" s="452"/>
      <c r="K201" s="452"/>
      <c r="L201" s="452"/>
      <c r="M201" s="452"/>
      <c r="N201" s="452"/>
      <c r="O201" s="452"/>
      <c r="P201" s="452"/>
      <c r="Q201" s="452"/>
    </row>
    <row r="202" spans="9:17" s="453" customFormat="1">
      <c r="I202" s="452"/>
      <c r="J202" s="452"/>
      <c r="K202" s="452"/>
      <c r="L202" s="452"/>
      <c r="M202" s="452"/>
      <c r="N202" s="452"/>
      <c r="O202" s="452"/>
      <c r="P202" s="452"/>
      <c r="Q202" s="452"/>
    </row>
    <row r="203" spans="9:17" s="453" customFormat="1">
      <c r="I203" s="452"/>
      <c r="J203" s="452"/>
      <c r="K203" s="452"/>
      <c r="L203" s="452"/>
      <c r="M203" s="452"/>
      <c r="N203" s="452"/>
      <c r="O203" s="452"/>
      <c r="P203" s="452"/>
      <c r="Q203" s="452"/>
    </row>
    <row r="204" spans="9:17" s="453" customFormat="1">
      <c r="I204" s="452"/>
      <c r="J204" s="452"/>
      <c r="K204" s="452"/>
      <c r="L204" s="452"/>
      <c r="M204" s="452"/>
      <c r="N204" s="452"/>
      <c r="O204" s="452"/>
      <c r="P204" s="452"/>
      <c r="Q204" s="452"/>
    </row>
    <row r="205" spans="9:17" s="453" customFormat="1">
      <c r="I205" s="452"/>
      <c r="J205" s="452"/>
      <c r="K205" s="452"/>
      <c r="L205" s="452"/>
      <c r="M205" s="452"/>
      <c r="N205" s="452"/>
      <c r="O205" s="452"/>
      <c r="P205" s="452"/>
      <c r="Q205" s="452"/>
    </row>
    <row r="206" spans="9:17" s="453" customFormat="1">
      <c r="I206" s="452"/>
      <c r="J206" s="452"/>
      <c r="K206" s="452"/>
      <c r="L206" s="452"/>
      <c r="M206" s="452"/>
      <c r="N206" s="452"/>
      <c r="O206" s="452"/>
      <c r="P206" s="452"/>
      <c r="Q206" s="452"/>
    </row>
    <row r="207" spans="9:17" s="453" customFormat="1">
      <c r="I207" s="452"/>
      <c r="J207" s="452"/>
      <c r="K207" s="452"/>
      <c r="L207" s="452"/>
      <c r="M207" s="452"/>
      <c r="N207" s="452"/>
      <c r="O207" s="452"/>
      <c r="P207" s="452"/>
      <c r="Q207" s="452"/>
    </row>
    <row r="208" spans="9:17" s="453" customFormat="1">
      <c r="I208" s="452"/>
      <c r="J208" s="452"/>
      <c r="K208" s="452"/>
      <c r="L208" s="452"/>
      <c r="M208" s="452"/>
      <c r="N208" s="452"/>
      <c r="O208" s="452"/>
      <c r="P208" s="452"/>
      <c r="Q208" s="452"/>
    </row>
    <row r="209" spans="9:17" s="453" customFormat="1">
      <c r="I209" s="452"/>
      <c r="J209" s="452"/>
      <c r="K209" s="452"/>
      <c r="L209" s="452"/>
      <c r="M209" s="452"/>
      <c r="N209" s="452"/>
      <c r="O209" s="452"/>
      <c r="P209" s="452"/>
      <c r="Q209" s="452"/>
    </row>
    <row r="210" spans="9:17" s="453" customFormat="1">
      <c r="I210" s="452"/>
      <c r="J210" s="452"/>
      <c r="K210" s="452"/>
      <c r="L210" s="452"/>
      <c r="M210" s="452"/>
      <c r="N210" s="452"/>
      <c r="O210" s="452"/>
      <c r="P210" s="452"/>
      <c r="Q210" s="452"/>
    </row>
    <row r="211" spans="9:17" s="453" customFormat="1">
      <c r="I211" s="452"/>
      <c r="J211" s="452"/>
      <c r="K211" s="452"/>
      <c r="L211" s="452"/>
      <c r="M211" s="452"/>
      <c r="N211" s="452"/>
      <c r="O211" s="452"/>
      <c r="P211" s="452"/>
      <c r="Q211" s="452"/>
    </row>
    <row r="212" spans="9:17" s="453" customFormat="1">
      <c r="I212" s="452"/>
      <c r="J212" s="452"/>
      <c r="K212" s="452"/>
      <c r="L212" s="452"/>
      <c r="M212" s="452"/>
      <c r="N212" s="452"/>
      <c r="O212" s="452"/>
      <c r="P212" s="452"/>
      <c r="Q212" s="452"/>
    </row>
    <row r="213" spans="9:17" s="453" customFormat="1">
      <c r="I213" s="452"/>
      <c r="J213" s="452"/>
      <c r="K213" s="452"/>
      <c r="L213" s="452"/>
      <c r="M213" s="452"/>
      <c r="N213" s="452"/>
      <c r="O213" s="452"/>
      <c r="P213" s="452"/>
      <c r="Q213" s="452"/>
    </row>
    <row r="214" spans="9:17" s="453" customFormat="1">
      <c r="I214" s="452"/>
      <c r="J214" s="452"/>
      <c r="K214" s="452"/>
      <c r="L214" s="452"/>
      <c r="M214" s="452"/>
      <c r="N214" s="452"/>
      <c r="O214" s="452"/>
      <c r="P214" s="452"/>
      <c r="Q214" s="452"/>
    </row>
    <row r="215" spans="9:17" s="453" customFormat="1">
      <c r="I215" s="452"/>
      <c r="J215" s="452"/>
      <c r="K215" s="452"/>
      <c r="L215" s="452"/>
      <c r="M215" s="452"/>
      <c r="N215" s="452"/>
      <c r="O215" s="452"/>
      <c r="P215" s="452"/>
      <c r="Q215" s="452"/>
    </row>
    <row r="216" spans="9:17" s="453" customFormat="1">
      <c r="I216" s="452"/>
      <c r="J216" s="452"/>
      <c r="K216" s="452"/>
      <c r="L216" s="452"/>
      <c r="M216" s="452"/>
      <c r="N216" s="452"/>
      <c r="O216" s="452"/>
      <c r="P216" s="452"/>
      <c r="Q216" s="452"/>
    </row>
    <row r="217" spans="9:17" s="453" customFormat="1">
      <c r="I217" s="452"/>
      <c r="J217" s="452"/>
      <c r="K217" s="452"/>
      <c r="L217" s="452"/>
      <c r="M217" s="452"/>
      <c r="N217" s="452"/>
      <c r="O217" s="452"/>
      <c r="P217" s="452"/>
      <c r="Q217" s="452"/>
    </row>
    <row r="218" spans="9:17" s="453" customFormat="1">
      <c r="I218" s="452"/>
      <c r="J218" s="452"/>
      <c r="K218" s="452"/>
      <c r="L218" s="452"/>
      <c r="M218" s="452"/>
      <c r="N218" s="452"/>
      <c r="O218" s="452"/>
      <c r="P218" s="452"/>
      <c r="Q218" s="452"/>
    </row>
    <row r="219" spans="9:17" s="453" customFormat="1">
      <c r="I219" s="452"/>
      <c r="J219" s="452"/>
      <c r="K219" s="452"/>
      <c r="L219" s="452"/>
      <c r="M219" s="452"/>
      <c r="N219" s="452"/>
      <c r="O219" s="452"/>
      <c r="P219" s="452"/>
      <c r="Q219" s="452"/>
    </row>
    <row r="220" spans="9:17" s="453" customFormat="1">
      <c r="I220" s="452"/>
      <c r="J220" s="452"/>
      <c r="K220" s="452"/>
      <c r="L220" s="452"/>
      <c r="M220" s="452"/>
      <c r="N220" s="452"/>
      <c r="O220" s="452"/>
      <c r="P220" s="452"/>
      <c r="Q220" s="452"/>
    </row>
    <row r="221" spans="9:17" s="453" customFormat="1">
      <c r="I221" s="452"/>
      <c r="J221" s="452"/>
      <c r="K221" s="452"/>
      <c r="L221" s="452"/>
      <c r="M221" s="452"/>
      <c r="N221" s="452"/>
      <c r="O221" s="452"/>
      <c r="P221" s="452"/>
      <c r="Q221" s="452"/>
    </row>
    <row r="222" spans="9:17" s="453" customFormat="1">
      <c r="I222" s="452"/>
      <c r="J222" s="452"/>
      <c r="K222" s="452"/>
      <c r="L222" s="452"/>
      <c r="M222" s="452"/>
      <c r="N222" s="452"/>
      <c r="O222" s="452"/>
      <c r="P222" s="452"/>
      <c r="Q222" s="452"/>
    </row>
    <row r="223" spans="9:17" s="453" customFormat="1">
      <c r="I223" s="452"/>
      <c r="J223" s="452"/>
      <c r="K223" s="452"/>
      <c r="L223" s="452"/>
      <c r="M223" s="452"/>
      <c r="N223" s="452"/>
      <c r="O223" s="452"/>
      <c r="P223" s="452"/>
      <c r="Q223" s="452"/>
    </row>
    <row r="224" spans="9:17" s="453" customFormat="1">
      <c r="I224" s="452"/>
      <c r="J224" s="452"/>
      <c r="K224" s="452"/>
      <c r="L224" s="452"/>
      <c r="M224" s="452"/>
      <c r="N224" s="452"/>
      <c r="O224" s="452"/>
      <c r="P224" s="452"/>
      <c r="Q224" s="452"/>
    </row>
    <row r="225" spans="9:17" s="453" customFormat="1">
      <c r="I225" s="452"/>
      <c r="J225" s="452"/>
      <c r="K225" s="452"/>
      <c r="L225" s="452"/>
      <c r="M225" s="452"/>
      <c r="N225" s="452"/>
      <c r="O225" s="452"/>
      <c r="P225" s="452"/>
      <c r="Q225" s="452"/>
    </row>
    <row r="226" spans="9:17" s="453" customFormat="1">
      <c r="I226" s="452"/>
      <c r="J226" s="452"/>
      <c r="K226" s="452"/>
      <c r="L226" s="452"/>
      <c r="M226" s="452"/>
      <c r="N226" s="452"/>
      <c r="O226" s="452"/>
      <c r="P226" s="452"/>
      <c r="Q226" s="452"/>
    </row>
    <row r="227" spans="9:17" s="453" customFormat="1">
      <c r="I227" s="452"/>
      <c r="J227" s="452"/>
      <c r="K227" s="452"/>
      <c r="L227" s="452"/>
      <c r="M227" s="452"/>
      <c r="N227" s="452"/>
      <c r="O227" s="452"/>
      <c r="P227" s="452"/>
      <c r="Q227" s="452"/>
    </row>
    <row r="228" spans="9:17" s="453" customFormat="1">
      <c r="I228" s="452"/>
      <c r="J228" s="452"/>
      <c r="K228" s="452"/>
      <c r="L228" s="452"/>
      <c r="M228" s="452"/>
      <c r="N228" s="452"/>
      <c r="O228" s="452"/>
      <c r="P228" s="452"/>
      <c r="Q228" s="452"/>
    </row>
    <row r="229" spans="9:17" s="453" customFormat="1">
      <c r="I229" s="452"/>
      <c r="J229" s="452"/>
      <c r="K229" s="452"/>
      <c r="L229" s="452"/>
      <c r="M229" s="452"/>
      <c r="N229" s="452"/>
      <c r="O229" s="452"/>
      <c r="P229" s="452"/>
      <c r="Q229" s="452"/>
    </row>
    <row r="230" spans="9:17" s="453" customFormat="1">
      <c r="I230" s="452"/>
      <c r="J230" s="452"/>
      <c r="K230" s="452"/>
      <c r="L230" s="452"/>
      <c r="M230" s="452"/>
      <c r="N230" s="452"/>
      <c r="O230" s="452"/>
      <c r="P230" s="452"/>
      <c r="Q230" s="452"/>
    </row>
    <row r="231" spans="9:17" s="453" customFormat="1">
      <c r="I231" s="452"/>
      <c r="J231" s="452"/>
      <c r="K231" s="452"/>
      <c r="L231" s="452"/>
      <c r="M231" s="452"/>
      <c r="N231" s="452"/>
      <c r="O231" s="452"/>
      <c r="P231" s="452"/>
      <c r="Q231" s="452"/>
    </row>
    <row r="232" spans="9:17" s="453" customFormat="1">
      <c r="I232" s="452"/>
      <c r="J232" s="452"/>
      <c r="K232" s="452"/>
      <c r="L232" s="452"/>
      <c r="M232" s="452"/>
      <c r="N232" s="452"/>
      <c r="O232" s="452"/>
      <c r="P232" s="452"/>
      <c r="Q232" s="452"/>
    </row>
    <row r="233" spans="9:17" s="453" customFormat="1">
      <c r="I233" s="452"/>
      <c r="J233" s="452"/>
      <c r="K233" s="452"/>
      <c r="L233" s="452"/>
      <c r="M233" s="452"/>
      <c r="N233" s="452"/>
      <c r="O233" s="452"/>
      <c r="P233" s="452"/>
      <c r="Q233" s="452"/>
    </row>
    <row r="234" spans="9:17" s="453" customFormat="1">
      <c r="I234" s="452"/>
      <c r="J234" s="452"/>
      <c r="K234" s="452"/>
      <c r="L234" s="452"/>
      <c r="M234" s="452"/>
      <c r="N234" s="452"/>
      <c r="O234" s="452"/>
      <c r="P234" s="452"/>
      <c r="Q234" s="452"/>
    </row>
    <row r="235" spans="9:17" s="453" customFormat="1">
      <c r="I235" s="452"/>
      <c r="J235" s="452"/>
      <c r="K235" s="452"/>
      <c r="L235" s="452"/>
      <c r="M235" s="452"/>
      <c r="N235" s="452"/>
      <c r="O235" s="452"/>
      <c r="P235" s="452"/>
      <c r="Q235" s="452"/>
    </row>
    <row r="236" spans="9:17" s="453" customFormat="1">
      <c r="I236" s="452"/>
      <c r="J236" s="452"/>
      <c r="K236" s="452"/>
      <c r="L236" s="452"/>
      <c r="M236" s="452"/>
      <c r="N236" s="452"/>
      <c r="O236" s="452"/>
      <c r="P236" s="452"/>
      <c r="Q236" s="452"/>
    </row>
    <row r="237" spans="9:17" s="453" customFormat="1">
      <c r="I237" s="452"/>
      <c r="J237" s="452"/>
      <c r="K237" s="452"/>
      <c r="L237" s="452"/>
      <c r="M237" s="452"/>
      <c r="N237" s="452"/>
      <c r="O237" s="452"/>
      <c r="P237" s="452"/>
      <c r="Q237" s="452"/>
    </row>
    <row r="238" spans="9:17" s="453" customFormat="1">
      <c r="I238" s="452"/>
      <c r="J238" s="452"/>
      <c r="K238" s="452"/>
      <c r="L238" s="452"/>
      <c r="M238" s="452"/>
      <c r="N238" s="452"/>
      <c r="O238" s="452"/>
      <c r="P238" s="452"/>
      <c r="Q238" s="452"/>
    </row>
    <row r="239" spans="9:17" s="453" customFormat="1">
      <c r="I239" s="452"/>
      <c r="J239" s="452"/>
      <c r="K239" s="452"/>
      <c r="L239" s="452"/>
      <c r="M239" s="452"/>
      <c r="N239" s="452"/>
      <c r="O239" s="452"/>
      <c r="P239" s="452"/>
      <c r="Q239" s="452"/>
    </row>
    <row r="240" spans="9:17" s="453" customFormat="1">
      <c r="I240" s="452"/>
      <c r="J240" s="452"/>
      <c r="K240" s="452"/>
      <c r="L240" s="452"/>
      <c r="M240" s="452"/>
      <c r="N240" s="452"/>
      <c r="O240" s="452"/>
      <c r="P240" s="452"/>
      <c r="Q240" s="452"/>
    </row>
    <row r="241" spans="9:17" s="453" customFormat="1">
      <c r="I241" s="452"/>
      <c r="J241" s="452"/>
      <c r="K241" s="452"/>
      <c r="L241" s="452"/>
      <c r="M241" s="452"/>
      <c r="N241" s="452"/>
      <c r="O241" s="452"/>
      <c r="P241" s="452"/>
      <c r="Q241" s="452"/>
    </row>
    <row r="242" spans="9:17" s="453" customFormat="1">
      <c r="I242" s="452"/>
      <c r="J242" s="452"/>
      <c r="K242" s="452"/>
      <c r="L242" s="452"/>
      <c r="M242" s="452"/>
      <c r="N242" s="452"/>
      <c r="O242" s="452"/>
      <c r="P242" s="452"/>
      <c r="Q242" s="452"/>
    </row>
    <row r="243" spans="9:17" s="453" customFormat="1">
      <c r="I243" s="452"/>
      <c r="J243" s="452"/>
      <c r="K243" s="452"/>
      <c r="L243" s="452"/>
      <c r="M243" s="452"/>
      <c r="N243" s="452"/>
      <c r="O243" s="452"/>
      <c r="P243" s="452"/>
      <c r="Q243" s="452"/>
    </row>
    <row r="244" spans="9:17" s="453" customFormat="1">
      <c r="I244" s="452"/>
      <c r="J244" s="452"/>
      <c r="K244" s="452"/>
      <c r="L244" s="452"/>
      <c r="M244" s="452"/>
      <c r="N244" s="452"/>
      <c r="O244" s="452"/>
      <c r="P244" s="452"/>
      <c r="Q244" s="452"/>
    </row>
    <row r="245" spans="9:17" s="453" customFormat="1">
      <c r="I245" s="452"/>
      <c r="J245" s="452"/>
      <c r="K245" s="452"/>
      <c r="L245" s="452"/>
      <c r="M245" s="452"/>
      <c r="N245" s="452"/>
      <c r="O245" s="452"/>
      <c r="P245" s="452"/>
      <c r="Q245" s="452"/>
    </row>
    <row r="246" spans="9:17" s="453" customFormat="1">
      <c r="I246" s="452"/>
      <c r="J246" s="452"/>
      <c r="K246" s="452"/>
      <c r="L246" s="452"/>
      <c r="M246" s="452"/>
      <c r="N246" s="452"/>
      <c r="O246" s="452"/>
      <c r="P246" s="452"/>
      <c r="Q246" s="452"/>
    </row>
    <row r="247" spans="9:17" s="453" customFormat="1">
      <c r="I247" s="452"/>
      <c r="J247" s="452"/>
      <c r="K247" s="452"/>
      <c r="L247" s="452"/>
      <c r="M247" s="452"/>
      <c r="N247" s="452"/>
      <c r="O247" s="452"/>
      <c r="P247" s="452"/>
      <c r="Q247" s="452"/>
    </row>
    <row r="248" spans="9:17" s="453" customFormat="1">
      <c r="I248" s="452"/>
      <c r="J248" s="452"/>
      <c r="K248" s="452"/>
      <c r="L248" s="452"/>
      <c r="M248" s="452"/>
      <c r="N248" s="452"/>
      <c r="O248" s="452"/>
      <c r="P248" s="452"/>
      <c r="Q248" s="452"/>
    </row>
    <row r="249" spans="9:17" s="453" customFormat="1">
      <c r="I249" s="452"/>
      <c r="J249" s="452"/>
      <c r="K249" s="452"/>
      <c r="L249" s="452"/>
      <c r="M249" s="452"/>
      <c r="N249" s="452"/>
      <c r="O249" s="452"/>
      <c r="P249" s="452"/>
      <c r="Q249" s="452"/>
    </row>
    <row r="250" spans="9:17" s="453" customFormat="1">
      <c r="I250" s="452"/>
      <c r="J250" s="452"/>
      <c r="K250" s="452"/>
      <c r="L250" s="452"/>
      <c r="M250" s="452"/>
      <c r="N250" s="452"/>
      <c r="O250" s="452"/>
      <c r="P250" s="452"/>
      <c r="Q250" s="452"/>
    </row>
    <row r="251" spans="9:17" s="453" customFormat="1">
      <c r="I251" s="452"/>
      <c r="J251" s="452"/>
      <c r="K251" s="452"/>
      <c r="L251" s="452"/>
      <c r="M251" s="452"/>
      <c r="N251" s="452"/>
      <c r="O251" s="452"/>
      <c r="P251" s="452"/>
      <c r="Q251" s="452"/>
    </row>
    <row r="252" spans="9:17" s="453" customFormat="1">
      <c r="I252" s="452"/>
      <c r="J252" s="452"/>
      <c r="K252" s="452"/>
      <c r="L252" s="452"/>
      <c r="M252" s="452"/>
      <c r="N252" s="452"/>
      <c r="O252" s="452"/>
      <c r="P252" s="452"/>
      <c r="Q252" s="452"/>
    </row>
    <row r="253" spans="9:17" s="453" customFormat="1">
      <c r="I253" s="452"/>
      <c r="J253" s="452"/>
      <c r="K253" s="452"/>
      <c r="L253" s="452"/>
      <c r="M253" s="452"/>
      <c r="N253" s="452"/>
      <c r="O253" s="452"/>
      <c r="P253" s="452"/>
      <c r="Q253" s="452"/>
    </row>
    <row r="254" spans="9:17" s="453" customFormat="1">
      <c r="I254" s="452"/>
      <c r="J254" s="452"/>
      <c r="K254" s="452"/>
      <c r="L254" s="452"/>
      <c r="M254" s="452"/>
      <c r="N254" s="452"/>
      <c r="O254" s="452"/>
      <c r="P254" s="452"/>
      <c r="Q254" s="452"/>
    </row>
    <row r="255" spans="9:17" s="453" customFormat="1">
      <c r="I255" s="452"/>
      <c r="J255" s="452"/>
      <c r="K255" s="452"/>
      <c r="L255" s="452"/>
      <c r="M255" s="452"/>
      <c r="N255" s="452"/>
      <c r="O255" s="452"/>
      <c r="P255" s="452"/>
      <c r="Q255" s="452"/>
    </row>
    <row r="256" spans="9:17" s="453" customFormat="1">
      <c r="I256" s="452"/>
      <c r="J256" s="452"/>
      <c r="K256" s="452"/>
      <c r="L256" s="452"/>
      <c r="M256" s="452"/>
      <c r="N256" s="452"/>
      <c r="O256" s="452"/>
      <c r="P256" s="452"/>
      <c r="Q256" s="452"/>
    </row>
    <row r="257" spans="9:17" s="453" customFormat="1">
      <c r="I257" s="452"/>
      <c r="J257" s="452"/>
      <c r="K257" s="452"/>
      <c r="L257" s="452"/>
      <c r="M257" s="452"/>
      <c r="N257" s="452"/>
      <c r="O257" s="452"/>
      <c r="P257" s="452"/>
      <c r="Q257" s="452"/>
    </row>
    <row r="258" spans="9:17" s="453" customFormat="1">
      <c r="I258" s="452"/>
      <c r="J258" s="452"/>
      <c r="K258" s="452"/>
      <c r="L258" s="452"/>
      <c r="M258" s="452"/>
      <c r="N258" s="452"/>
      <c r="O258" s="452"/>
      <c r="P258" s="452"/>
      <c r="Q258" s="452"/>
    </row>
    <row r="259" spans="9:17" s="453" customFormat="1">
      <c r="I259" s="452"/>
      <c r="J259" s="452"/>
      <c r="K259" s="452"/>
      <c r="L259" s="452"/>
      <c r="M259" s="452"/>
      <c r="N259" s="452"/>
      <c r="O259" s="452"/>
      <c r="P259" s="452"/>
      <c r="Q259" s="452"/>
    </row>
    <row r="260" spans="9:17" s="453" customFormat="1">
      <c r="I260" s="452"/>
      <c r="J260" s="452"/>
      <c r="K260" s="452"/>
      <c r="L260" s="452"/>
      <c r="M260" s="452"/>
      <c r="N260" s="452"/>
      <c r="O260" s="452"/>
      <c r="P260" s="452"/>
      <c r="Q260" s="452"/>
    </row>
    <row r="261" spans="9:17" s="453" customFormat="1">
      <c r="I261" s="452"/>
      <c r="J261" s="452"/>
      <c r="K261" s="452"/>
      <c r="L261" s="452"/>
      <c r="M261" s="452"/>
      <c r="N261" s="452"/>
      <c r="O261" s="452"/>
      <c r="P261" s="452"/>
      <c r="Q261" s="452"/>
    </row>
    <row r="262" spans="9:17" s="453" customFormat="1">
      <c r="I262" s="452"/>
      <c r="J262" s="452"/>
      <c r="K262" s="452"/>
      <c r="L262" s="452"/>
      <c r="M262" s="452"/>
      <c r="N262" s="452"/>
      <c r="O262" s="452"/>
      <c r="P262" s="452"/>
      <c r="Q262" s="452"/>
    </row>
    <row r="263" spans="9:17" s="453" customFormat="1">
      <c r="I263" s="452"/>
      <c r="J263" s="452"/>
      <c r="K263" s="452"/>
      <c r="L263" s="452"/>
      <c r="M263" s="452"/>
      <c r="N263" s="452"/>
      <c r="O263" s="452"/>
      <c r="P263" s="452"/>
      <c r="Q263" s="452"/>
    </row>
    <row r="264" spans="9:17" s="453" customFormat="1">
      <c r="I264" s="452"/>
      <c r="J264" s="452"/>
      <c r="K264" s="452"/>
      <c r="L264" s="452"/>
      <c r="M264" s="452"/>
      <c r="N264" s="452"/>
      <c r="O264" s="452"/>
      <c r="P264" s="452"/>
      <c r="Q264" s="452"/>
    </row>
    <row r="265" spans="9:17" s="453" customFormat="1">
      <c r="I265" s="452"/>
      <c r="J265" s="452"/>
      <c r="K265" s="452"/>
      <c r="L265" s="452"/>
      <c r="M265" s="452"/>
      <c r="N265" s="452"/>
      <c r="O265" s="452"/>
      <c r="P265" s="452"/>
      <c r="Q265" s="452"/>
    </row>
    <row r="266" spans="9:17" s="453" customFormat="1">
      <c r="I266" s="452"/>
      <c r="J266" s="452"/>
      <c r="K266" s="452"/>
      <c r="L266" s="452"/>
      <c r="M266" s="452"/>
      <c r="N266" s="452"/>
      <c r="O266" s="452"/>
      <c r="P266" s="452"/>
      <c r="Q266" s="452"/>
    </row>
    <row r="267" spans="9:17" s="453" customFormat="1">
      <c r="I267" s="452"/>
      <c r="J267" s="452"/>
      <c r="K267" s="452"/>
      <c r="L267" s="452"/>
      <c r="M267" s="452"/>
      <c r="N267" s="452"/>
      <c r="O267" s="452"/>
      <c r="P267" s="452"/>
      <c r="Q267" s="452"/>
    </row>
    <row r="268" spans="9:17" s="453" customFormat="1">
      <c r="I268" s="452"/>
      <c r="J268" s="452"/>
      <c r="K268" s="452"/>
      <c r="L268" s="452"/>
      <c r="M268" s="452"/>
      <c r="N268" s="452"/>
      <c r="O268" s="452"/>
      <c r="P268" s="452"/>
      <c r="Q268" s="452"/>
    </row>
    <row r="269" spans="9:17" s="453" customFormat="1">
      <c r="I269" s="452"/>
      <c r="J269" s="452"/>
      <c r="K269" s="452"/>
      <c r="L269" s="452"/>
      <c r="M269" s="452"/>
      <c r="N269" s="452"/>
      <c r="O269" s="452"/>
      <c r="P269" s="452"/>
      <c r="Q269" s="452"/>
    </row>
    <row r="270" spans="9:17" s="453" customFormat="1">
      <c r="I270" s="452"/>
      <c r="J270" s="452"/>
      <c r="K270" s="452"/>
      <c r="L270" s="452"/>
      <c r="M270" s="452"/>
      <c r="N270" s="452"/>
      <c r="O270" s="452"/>
      <c r="P270" s="452"/>
      <c r="Q270" s="452"/>
    </row>
    <row r="271" spans="9:17" s="453" customFormat="1">
      <c r="I271" s="452"/>
      <c r="J271" s="452"/>
      <c r="K271" s="452"/>
      <c r="L271" s="452"/>
      <c r="M271" s="452"/>
      <c r="N271" s="452"/>
      <c r="O271" s="452"/>
      <c r="P271" s="452"/>
      <c r="Q271" s="452"/>
    </row>
    <row r="272" spans="9:17" s="453" customFormat="1">
      <c r="I272" s="452"/>
      <c r="J272" s="452"/>
      <c r="K272" s="452"/>
      <c r="L272" s="452"/>
      <c r="M272" s="452"/>
      <c r="N272" s="452"/>
      <c r="O272" s="452"/>
      <c r="P272" s="452"/>
      <c r="Q272" s="452"/>
    </row>
    <row r="273" spans="9:17" s="453" customFormat="1">
      <c r="I273" s="452"/>
      <c r="J273" s="452"/>
      <c r="K273" s="452"/>
      <c r="L273" s="452"/>
      <c r="M273" s="452"/>
      <c r="N273" s="452"/>
      <c r="O273" s="452"/>
      <c r="P273" s="452"/>
      <c r="Q273" s="452"/>
    </row>
    <row r="274" spans="9:17" s="453" customFormat="1">
      <c r="I274" s="452"/>
      <c r="J274" s="452"/>
      <c r="K274" s="452"/>
      <c r="L274" s="452"/>
      <c r="M274" s="452"/>
      <c r="N274" s="452"/>
      <c r="O274" s="452"/>
      <c r="P274" s="452"/>
      <c r="Q274" s="452"/>
    </row>
    <row r="275" spans="9:17" s="453" customFormat="1">
      <c r="I275" s="452"/>
      <c r="J275" s="452"/>
      <c r="K275" s="452"/>
      <c r="L275" s="452"/>
      <c r="M275" s="452"/>
      <c r="N275" s="452"/>
      <c r="O275" s="452"/>
      <c r="P275" s="452"/>
      <c r="Q275" s="452"/>
    </row>
    <row r="276" spans="9:17" s="453" customFormat="1">
      <c r="I276" s="452"/>
      <c r="J276" s="452"/>
      <c r="K276" s="452"/>
      <c r="L276" s="452"/>
      <c r="M276" s="452"/>
      <c r="N276" s="452"/>
      <c r="O276" s="452"/>
      <c r="P276" s="452"/>
      <c r="Q276" s="452"/>
    </row>
    <row r="277" spans="9:17" s="453" customFormat="1">
      <c r="I277" s="452"/>
      <c r="J277" s="452"/>
      <c r="K277" s="452"/>
      <c r="L277" s="452"/>
      <c r="M277" s="452"/>
      <c r="N277" s="452"/>
      <c r="O277" s="452"/>
      <c r="P277" s="452"/>
      <c r="Q277" s="452"/>
    </row>
    <row r="278" spans="9:17" s="453" customFormat="1">
      <c r="I278" s="452"/>
      <c r="J278" s="452"/>
      <c r="K278" s="452"/>
      <c r="L278" s="452"/>
      <c r="M278" s="452"/>
      <c r="N278" s="452"/>
      <c r="O278" s="452"/>
      <c r="P278" s="452"/>
      <c r="Q278" s="452"/>
    </row>
    <row r="279" spans="9:17" s="453" customFormat="1">
      <c r="I279" s="452"/>
      <c r="J279" s="452"/>
      <c r="K279" s="452"/>
      <c r="L279" s="452"/>
      <c r="M279" s="452"/>
      <c r="N279" s="452"/>
      <c r="O279" s="452"/>
      <c r="P279" s="452"/>
      <c r="Q279" s="452"/>
    </row>
    <row r="280" spans="9:17" s="453" customFormat="1">
      <c r="I280" s="452"/>
      <c r="J280" s="452"/>
      <c r="K280" s="452"/>
      <c r="L280" s="452"/>
      <c r="M280" s="452"/>
      <c r="N280" s="452"/>
      <c r="O280" s="452"/>
      <c r="P280" s="452"/>
      <c r="Q280" s="452"/>
    </row>
    <row r="281" spans="9:17" s="453" customFormat="1">
      <c r="I281" s="452"/>
      <c r="J281" s="452"/>
      <c r="K281" s="452"/>
      <c r="L281" s="452"/>
      <c r="M281" s="452"/>
      <c r="N281" s="452"/>
      <c r="O281" s="452"/>
      <c r="P281" s="452"/>
      <c r="Q281" s="452"/>
    </row>
    <row r="282" spans="9:17" s="453" customFormat="1">
      <c r="I282" s="452"/>
      <c r="J282" s="452"/>
      <c r="K282" s="452"/>
      <c r="L282" s="452"/>
      <c r="M282" s="452"/>
      <c r="N282" s="452"/>
      <c r="O282" s="452"/>
      <c r="P282" s="452"/>
      <c r="Q282" s="452"/>
    </row>
    <row r="283" spans="9:17" s="453" customFormat="1">
      <c r="I283" s="452"/>
      <c r="J283" s="452"/>
      <c r="K283" s="452"/>
      <c r="L283" s="452"/>
      <c r="M283" s="452"/>
      <c r="N283" s="452"/>
      <c r="O283" s="452"/>
      <c r="P283" s="452"/>
      <c r="Q283" s="452"/>
    </row>
    <row r="284" spans="9:17" s="453" customFormat="1">
      <c r="I284" s="452"/>
      <c r="J284" s="452"/>
      <c r="K284" s="452"/>
      <c r="L284" s="452"/>
      <c r="M284" s="452"/>
      <c r="N284" s="452"/>
      <c r="O284" s="452"/>
      <c r="P284" s="452"/>
      <c r="Q284" s="452"/>
    </row>
    <row r="285" spans="9:17" s="453" customFormat="1">
      <c r="I285" s="452"/>
      <c r="J285" s="452"/>
      <c r="K285" s="452"/>
      <c r="L285" s="452"/>
      <c r="M285" s="452"/>
      <c r="N285" s="452"/>
      <c r="O285" s="452"/>
      <c r="P285" s="452"/>
      <c r="Q285" s="452"/>
    </row>
    <row r="286" spans="9:17" s="453" customFormat="1">
      <c r="I286" s="452"/>
      <c r="J286" s="452"/>
      <c r="K286" s="452"/>
      <c r="L286" s="452"/>
      <c r="M286" s="452"/>
      <c r="N286" s="452"/>
      <c r="O286" s="452"/>
      <c r="P286" s="452"/>
      <c r="Q286" s="452"/>
    </row>
    <row r="287" spans="9:17" s="453" customFormat="1">
      <c r="I287" s="452"/>
      <c r="J287" s="452"/>
      <c r="K287" s="452"/>
      <c r="L287" s="452"/>
      <c r="M287" s="452"/>
      <c r="N287" s="452"/>
      <c r="O287" s="452"/>
      <c r="P287" s="452"/>
      <c r="Q287" s="452"/>
    </row>
    <row r="288" spans="9:17" s="453" customFormat="1">
      <c r="I288" s="452"/>
      <c r="J288" s="452"/>
      <c r="K288" s="452"/>
      <c r="L288" s="452"/>
      <c r="M288" s="452"/>
      <c r="N288" s="452"/>
      <c r="O288" s="452"/>
      <c r="P288" s="452"/>
      <c r="Q288" s="452"/>
    </row>
    <row r="289" spans="9:17" s="453" customFormat="1">
      <c r="I289" s="452"/>
      <c r="J289" s="452"/>
      <c r="K289" s="452"/>
      <c r="L289" s="452"/>
      <c r="M289" s="452"/>
      <c r="N289" s="452"/>
      <c r="O289" s="452"/>
      <c r="P289" s="452"/>
      <c r="Q289" s="452"/>
    </row>
    <row r="290" spans="9:17" s="453" customFormat="1">
      <c r="I290" s="452"/>
      <c r="J290" s="452"/>
      <c r="K290" s="452"/>
      <c r="L290" s="452"/>
      <c r="M290" s="452"/>
      <c r="N290" s="452"/>
      <c r="O290" s="452"/>
      <c r="P290" s="452"/>
      <c r="Q290" s="452"/>
    </row>
    <row r="291" spans="9:17" s="453" customFormat="1">
      <c r="I291" s="452"/>
      <c r="J291" s="452"/>
      <c r="K291" s="452"/>
      <c r="L291" s="452"/>
      <c r="M291" s="452"/>
      <c r="N291" s="452"/>
      <c r="O291" s="452"/>
      <c r="P291" s="452"/>
      <c r="Q291" s="452"/>
    </row>
    <row r="292" spans="9:17" s="453" customFormat="1">
      <c r="I292" s="452"/>
      <c r="J292" s="452"/>
      <c r="K292" s="452"/>
      <c r="L292" s="452"/>
      <c r="M292" s="452"/>
      <c r="N292" s="452"/>
      <c r="O292" s="452"/>
      <c r="P292" s="452"/>
      <c r="Q292" s="452"/>
    </row>
    <row r="293" spans="9:17" s="453" customFormat="1">
      <c r="I293" s="452"/>
      <c r="J293" s="452"/>
      <c r="K293" s="452"/>
      <c r="L293" s="452"/>
      <c r="M293" s="452"/>
      <c r="N293" s="452"/>
      <c r="O293" s="452"/>
      <c r="P293" s="452"/>
      <c r="Q293" s="452"/>
    </row>
    <row r="294" spans="9:17" s="453" customFormat="1">
      <c r="I294" s="452"/>
      <c r="J294" s="452"/>
      <c r="K294" s="452"/>
      <c r="L294" s="452"/>
      <c r="M294" s="452"/>
      <c r="N294" s="452"/>
      <c r="O294" s="452"/>
      <c r="P294" s="452"/>
      <c r="Q294" s="452"/>
    </row>
    <row r="295" spans="9:17" s="453" customFormat="1">
      <c r="I295" s="452"/>
      <c r="J295" s="452"/>
      <c r="K295" s="452"/>
      <c r="L295" s="452"/>
      <c r="M295" s="452"/>
      <c r="N295" s="452"/>
      <c r="O295" s="452"/>
      <c r="P295" s="452"/>
      <c r="Q295" s="452"/>
    </row>
    <row r="296" spans="9:17" s="453" customFormat="1">
      <c r="I296" s="452"/>
      <c r="J296" s="452"/>
      <c r="K296" s="452"/>
      <c r="L296" s="452"/>
      <c r="M296" s="452"/>
      <c r="N296" s="452"/>
      <c r="O296" s="452"/>
      <c r="P296" s="452"/>
      <c r="Q296" s="452"/>
    </row>
    <row r="297" spans="9:17" s="453" customFormat="1">
      <c r="I297" s="452"/>
      <c r="J297" s="452"/>
      <c r="K297" s="452"/>
      <c r="L297" s="452"/>
      <c r="M297" s="452"/>
      <c r="N297" s="452"/>
      <c r="O297" s="452"/>
      <c r="P297" s="452"/>
      <c r="Q297" s="452"/>
    </row>
    <row r="298" spans="9:17" s="453" customFormat="1">
      <c r="I298" s="452"/>
      <c r="J298" s="452"/>
      <c r="K298" s="452"/>
      <c r="L298" s="452"/>
      <c r="M298" s="452"/>
      <c r="N298" s="452"/>
      <c r="O298" s="452"/>
      <c r="P298" s="452"/>
      <c r="Q298" s="452"/>
    </row>
    <row r="299" spans="9:17" s="453" customFormat="1">
      <c r="I299" s="452"/>
      <c r="J299" s="452"/>
      <c r="K299" s="452"/>
      <c r="L299" s="452"/>
      <c r="M299" s="452"/>
      <c r="N299" s="452"/>
      <c r="O299" s="452"/>
      <c r="P299" s="452"/>
      <c r="Q299" s="452"/>
    </row>
    <row r="300" spans="9:17" s="453" customFormat="1">
      <c r="I300" s="452"/>
      <c r="J300" s="452"/>
      <c r="K300" s="452"/>
      <c r="L300" s="452"/>
      <c r="M300" s="452"/>
      <c r="N300" s="452"/>
      <c r="O300" s="452"/>
      <c r="P300" s="452"/>
      <c r="Q300" s="452"/>
    </row>
    <row r="301" spans="9:17" s="453" customFormat="1">
      <c r="I301" s="452"/>
      <c r="J301" s="452"/>
      <c r="K301" s="452"/>
      <c r="L301" s="452"/>
      <c r="M301" s="452"/>
      <c r="N301" s="452"/>
      <c r="O301" s="452"/>
      <c r="P301" s="452"/>
      <c r="Q301" s="452"/>
    </row>
    <row r="302" spans="9:17" s="453" customFormat="1">
      <c r="I302" s="452"/>
      <c r="J302" s="452"/>
      <c r="K302" s="452"/>
      <c r="L302" s="452"/>
      <c r="M302" s="452"/>
      <c r="N302" s="452"/>
      <c r="O302" s="452"/>
      <c r="P302" s="452"/>
      <c r="Q302" s="452"/>
    </row>
    <row r="303" spans="9:17" s="453" customFormat="1">
      <c r="I303" s="452"/>
      <c r="J303" s="452"/>
      <c r="K303" s="452"/>
      <c r="L303" s="452"/>
      <c r="M303" s="452"/>
      <c r="N303" s="452"/>
      <c r="O303" s="452"/>
      <c r="P303" s="452"/>
      <c r="Q303" s="452"/>
    </row>
    <row r="304" spans="9:17" s="453" customFormat="1">
      <c r="I304" s="452"/>
      <c r="J304" s="452"/>
      <c r="K304" s="452"/>
      <c r="L304" s="452"/>
      <c r="M304" s="452"/>
      <c r="N304" s="452"/>
      <c r="O304" s="452"/>
      <c r="P304" s="452"/>
      <c r="Q304" s="452"/>
    </row>
    <row r="305" spans="9:17" s="453" customFormat="1">
      <c r="I305" s="452"/>
      <c r="J305" s="452"/>
      <c r="K305" s="452"/>
      <c r="L305" s="452"/>
      <c r="M305" s="452"/>
      <c r="N305" s="452"/>
      <c r="O305" s="452"/>
      <c r="P305" s="452"/>
      <c r="Q305" s="452"/>
    </row>
    <row r="306" spans="9:17" s="453" customFormat="1">
      <c r="I306" s="452"/>
      <c r="J306" s="452"/>
      <c r="K306" s="452"/>
      <c r="L306" s="452"/>
      <c r="M306" s="452"/>
      <c r="N306" s="452"/>
      <c r="O306" s="452"/>
      <c r="P306" s="452"/>
      <c r="Q306" s="452"/>
    </row>
    <row r="307" spans="9:17" s="453" customFormat="1">
      <c r="I307" s="452"/>
      <c r="J307" s="452"/>
      <c r="K307" s="452"/>
      <c r="L307" s="452"/>
      <c r="M307" s="452"/>
      <c r="N307" s="452"/>
      <c r="O307" s="452"/>
      <c r="P307" s="452"/>
      <c r="Q307" s="452"/>
    </row>
    <row r="308" spans="9:17" s="453" customFormat="1">
      <c r="I308" s="452"/>
      <c r="J308" s="452"/>
      <c r="K308" s="452"/>
      <c r="L308" s="452"/>
      <c r="M308" s="452"/>
      <c r="N308" s="452"/>
      <c r="O308" s="452"/>
      <c r="P308" s="452"/>
      <c r="Q308" s="452"/>
    </row>
    <row r="309" spans="9:17" s="453" customFormat="1">
      <c r="I309" s="452"/>
      <c r="J309" s="452"/>
      <c r="K309" s="452"/>
      <c r="L309" s="452"/>
      <c r="M309" s="452"/>
      <c r="N309" s="452"/>
      <c r="O309" s="452"/>
      <c r="P309" s="452"/>
      <c r="Q309" s="452"/>
    </row>
    <row r="310" spans="9:17" s="453" customFormat="1">
      <c r="I310" s="452"/>
      <c r="J310" s="452"/>
      <c r="K310" s="452"/>
      <c r="L310" s="452"/>
      <c r="M310" s="452"/>
      <c r="N310" s="452"/>
      <c r="O310" s="452"/>
      <c r="P310" s="452"/>
      <c r="Q310" s="452"/>
    </row>
    <row r="311" spans="9:17" s="453" customFormat="1">
      <c r="I311" s="452"/>
      <c r="J311" s="452"/>
      <c r="K311" s="452"/>
      <c r="L311" s="452"/>
      <c r="M311" s="452"/>
      <c r="N311" s="452"/>
      <c r="O311" s="452"/>
      <c r="P311" s="452"/>
      <c r="Q311" s="452"/>
    </row>
    <row r="312" spans="9:17" s="453" customFormat="1">
      <c r="I312" s="452"/>
      <c r="J312" s="452"/>
      <c r="K312" s="452"/>
      <c r="L312" s="452"/>
      <c r="M312" s="452"/>
      <c r="N312" s="452"/>
      <c r="O312" s="452"/>
      <c r="P312" s="452"/>
      <c r="Q312" s="452"/>
    </row>
    <row r="313" spans="9:17" s="453" customFormat="1">
      <c r="I313" s="452"/>
      <c r="J313" s="452"/>
      <c r="K313" s="452"/>
      <c r="L313" s="452"/>
      <c r="M313" s="452"/>
      <c r="N313" s="452"/>
      <c r="O313" s="452"/>
      <c r="P313" s="452"/>
      <c r="Q313" s="452"/>
    </row>
    <row r="314" spans="9:17" s="453" customFormat="1">
      <c r="I314" s="452"/>
      <c r="J314" s="452"/>
      <c r="K314" s="452"/>
      <c r="L314" s="452"/>
      <c r="M314" s="452"/>
      <c r="N314" s="452"/>
      <c r="O314" s="452"/>
      <c r="P314" s="452"/>
      <c r="Q314" s="452"/>
    </row>
    <row r="315" spans="9:17" s="453" customFormat="1">
      <c r="I315" s="452"/>
      <c r="J315" s="452"/>
      <c r="K315" s="452"/>
      <c r="L315" s="452"/>
      <c r="M315" s="452"/>
      <c r="N315" s="452"/>
      <c r="O315" s="452"/>
      <c r="P315" s="452"/>
      <c r="Q315" s="452"/>
    </row>
    <row r="316" spans="9:17" s="453" customFormat="1">
      <c r="I316" s="452"/>
      <c r="J316" s="452"/>
      <c r="K316" s="452"/>
      <c r="L316" s="452"/>
      <c r="M316" s="452"/>
      <c r="N316" s="452"/>
      <c r="O316" s="452"/>
      <c r="P316" s="452"/>
      <c r="Q316" s="452"/>
    </row>
    <row r="317" spans="9:17" s="453" customFormat="1">
      <c r="I317" s="452"/>
      <c r="J317" s="452"/>
      <c r="K317" s="452"/>
      <c r="L317" s="452"/>
      <c r="M317" s="452"/>
      <c r="N317" s="452"/>
      <c r="O317" s="452"/>
      <c r="P317" s="452"/>
      <c r="Q317" s="452"/>
    </row>
    <row r="318" spans="9:17" s="453" customFormat="1">
      <c r="I318" s="452"/>
      <c r="J318" s="452"/>
      <c r="K318" s="452"/>
      <c r="L318" s="452"/>
      <c r="M318" s="452"/>
      <c r="N318" s="452"/>
      <c r="O318" s="452"/>
      <c r="P318" s="452"/>
      <c r="Q318" s="452"/>
    </row>
    <row r="319" spans="9:17" s="453" customFormat="1">
      <c r="I319" s="452"/>
      <c r="J319" s="452"/>
      <c r="K319" s="452"/>
      <c r="L319" s="452"/>
      <c r="M319" s="452"/>
      <c r="N319" s="452"/>
      <c r="O319" s="452"/>
      <c r="P319" s="452"/>
      <c r="Q319" s="452"/>
    </row>
    <row r="320" spans="9:17" s="453" customFormat="1">
      <c r="I320" s="452"/>
      <c r="J320" s="452"/>
      <c r="K320" s="452"/>
      <c r="L320" s="452"/>
      <c r="M320" s="452"/>
      <c r="N320" s="452"/>
      <c r="O320" s="452"/>
      <c r="P320" s="452"/>
      <c r="Q320" s="452"/>
    </row>
    <row r="321" spans="9:17" s="453" customFormat="1">
      <c r="I321" s="452"/>
      <c r="J321" s="452"/>
      <c r="K321" s="452"/>
      <c r="L321" s="452"/>
      <c r="M321" s="452"/>
      <c r="N321" s="452"/>
      <c r="O321" s="452"/>
      <c r="P321" s="452"/>
      <c r="Q321" s="452"/>
    </row>
    <row r="322" spans="9:17" s="453" customFormat="1">
      <c r="I322" s="452"/>
      <c r="J322" s="452"/>
      <c r="K322" s="452"/>
      <c r="L322" s="452"/>
      <c r="M322" s="452"/>
      <c r="N322" s="452"/>
      <c r="O322" s="452"/>
      <c r="P322" s="452"/>
      <c r="Q322" s="452"/>
    </row>
    <row r="323" spans="9:17" s="453" customFormat="1">
      <c r="I323" s="452"/>
      <c r="J323" s="452"/>
      <c r="K323" s="452"/>
      <c r="L323" s="452"/>
      <c r="M323" s="452"/>
      <c r="N323" s="452"/>
      <c r="O323" s="452"/>
      <c r="P323" s="452"/>
      <c r="Q323" s="452"/>
    </row>
    <row r="324" spans="9:17" s="453" customFormat="1">
      <c r="I324" s="452"/>
      <c r="J324" s="452"/>
      <c r="K324" s="452"/>
      <c r="L324" s="452"/>
      <c r="M324" s="452"/>
      <c r="N324" s="452"/>
      <c r="O324" s="452"/>
      <c r="P324" s="452"/>
      <c r="Q324" s="452"/>
    </row>
    <row r="325" spans="9:17" s="453" customFormat="1">
      <c r="I325" s="452"/>
      <c r="J325" s="452"/>
      <c r="K325" s="452"/>
      <c r="L325" s="452"/>
      <c r="M325" s="452"/>
      <c r="N325" s="452"/>
      <c r="O325" s="452"/>
      <c r="P325" s="452"/>
      <c r="Q325" s="452"/>
    </row>
    <row r="326" spans="9:17" s="453" customFormat="1">
      <c r="I326" s="452"/>
      <c r="J326" s="452"/>
      <c r="K326" s="452"/>
      <c r="L326" s="452"/>
      <c r="M326" s="452"/>
      <c r="N326" s="452"/>
      <c r="O326" s="452"/>
      <c r="P326" s="452"/>
      <c r="Q326" s="452"/>
    </row>
    <row r="327" spans="9:17" s="453" customFormat="1">
      <c r="I327" s="452"/>
      <c r="J327" s="452"/>
      <c r="K327" s="452"/>
      <c r="L327" s="452"/>
      <c r="M327" s="452"/>
      <c r="N327" s="452"/>
      <c r="O327" s="452"/>
      <c r="P327" s="452"/>
      <c r="Q327" s="452"/>
    </row>
    <row r="328" spans="9:17" s="453" customFormat="1">
      <c r="I328" s="452"/>
      <c r="J328" s="452"/>
      <c r="K328" s="452"/>
      <c r="L328" s="452"/>
      <c r="M328" s="452"/>
      <c r="N328" s="452"/>
      <c r="O328" s="452"/>
      <c r="P328" s="452"/>
      <c r="Q328" s="452"/>
    </row>
    <row r="329" spans="9:17" s="453" customFormat="1">
      <c r="I329" s="452"/>
      <c r="J329" s="452"/>
      <c r="K329" s="452"/>
      <c r="L329" s="452"/>
      <c r="M329" s="452"/>
      <c r="N329" s="452"/>
      <c r="O329" s="452"/>
      <c r="P329" s="452"/>
      <c r="Q329" s="452"/>
    </row>
    <row r="330" spans="9:17" s="453" customFormat="1">
      <c r="I330" s="452"/>
      <c r="J330" s="452"/>
      <c r="K330" s="452"/>
      <c r="L330" s="452"/>
      <c r="M330" s="452"/>
      <c r="N330" s="452"/>
      <c r="O330" s="452"/>
      <c r="P330" s="452"/>
      <c r="Q330" s="452"/>
    </row>
    <row r="331" spans="9:17" s="453" customFormat="1">
      <c r="I331" s="452"/>
      <c r="J331" s="452"/>
      <c r="K331" s="452"/>
      <c r="L331" s="452"/>
      <c r="M331" s="452"/>
      <c r="N331" s="452"/>
      <c r="O331" s="452"/>
      <c r="P331" s="452"/>
      <c r="Q331" s="452"/>
    </row>
    <row r="332" spans="9:17" s="453" customFormat="1">
      <c r="I332" s="452"/>
      <c r="J332" s="452"/>
      <c r="K332" s="452"/>
      <c r="L332" s="452"/>
      <c r="M332" s="452"/>
      <c r="N332" s="452"/>
      <c r="O332" s="452"/>
      <c r="P332" s="452"/>
      <c r="Q332" s="452"/>
    </row>
    <row r="333" spans="9:17" s="453" customFormat="1">
      <c r="I333" s="452"/>
      <c r="J333" s="452"/>
      <c r="K333" s="452"/>
      <c r="L333" s="452"/>
      <c r="M333" s="452"/>
      <c r="N333" s="452"/>
      <c r="O333" s="452"/>
      <c r="P333" s="452"/>
      <c r="Q333" s="452"/>
    </row>
    <row r="334" spans="9:17" s="453" customFormat="1">
      <c r="I334" s="452"/>
      <c r="J334" s="452"/>
      <c r="K334" s="452"/>
      <c r="L334" s="452"/>
      <c r="M334" s="452"/>
      <c r="N334" s="452"/>
      <c r="O334" s="452"/>
      <c r="P334" s="452"/>
      <c r="Q334" s="452"/>
    </row>
    <row r="335" spans="9:17" s="453" customFormat="1">
      <c r="I335" s="452"/>
      <c r="J335" s="452"/>
      <c r="K335" s="452"/>
      <c r="L335" s="452"/>
      <c r="M335" s="452"/>
      <c r="N335" s="452"/>
      <c r="O335" s="452"/>
      <c r="P335" s="452"/>
      <c r="Q335" s="452"/>
    </row>
    <row r="336" spans="9:17" s="453" customFormat="1">
      <c r="I336" s="452"/>
      <c r="J336" s="452"/>
      <c r="K336" s="452"/>
      <c r="L336" s="452"/>
      <c r="M336" s="452"/>
      <c r="N336" s="452"/>
      <c r="O336" s="452"/>
      <c r="P336" s="452"/>
      <c r="Q336" s="452"/>
    </row>
    <row r="337" spans="9:17" s="453" customFormat="1">
      <c r="I337" s="452"/>
      <c r="J337" s="452"/>
      <c r="K337" s="452"/>
      <c r="L337" s="452"/>
      <c r="M337" s="452"/>
      <c r="N337" s="452"/>
      <c r="O337" s="452"/>
      <c r="P337" s="452"/>
      <c r="Q337" s="452"/>
    </row>
    <row r="338" spans="9:17" s="453" customFormat="1">
      <c r="I338" s="452"/>
      <c r="J338" s="452"/>
      <c r="K338" s="452"/>
      <c r="L338" s="452"/>
      <c r="M338" s="452"/>
      <c r="N338" s="452"/>
      <c r="O338" s="452"/>
      <c r="P338" s="452"/>
      <c r="Q338" s="452"/>
    </row>
    <row r="339" spans="9:17" s="453" customFormat="1">
      <c r="I339" s="452"/>
      <c r="J339" s="452"/>
      <c r="K339" s="452"/>
      <c r="L339" s="452"/>
      <c r="M339" s="452"/>
      <c r="N339" s="452"/>
      <c r="O339" s="452"/>
      <c r="P339" s="452"/>
      <c r="Q339" s="452"/>
    </row>
    <row r="340" spans="9:17" s="453" customFormat="1">
      <c r="I340" s="452"/>
      <c r="J340" s="452"/>
      <c r="K340" s="452"/>
      <c r="L340" s="452"/>
      <c r="M340" s="452"/>
      <c r="N340" s="452"/>
      <c r="O340" s="452"/>
      <c r="P340" s="452"/>
      <c r="Q340" s="452"/>
    </row>
    <row r="341" spans="9:17" s="453" customFormat="1">
      <c r="I341" s="452"/>
      <c r="J341" s="452"/>
      <c r="K341" s="452"/>
      <c r="L341" s="452"/>
      <c r="M341" s="452"/>
      <c r="N341" s="452"/>
      <c r="O341" s="452"/>
      <c r="P341" s="452"/>
      <c r="Q341" s="452"/>
    </row>
    <row r="342" spans="9:17" s="453" customFormat="1">
      <c r="I342" s="452"/>
      <c r="J342" s="452"/>
      <c r="K342" s="452"/>
      <c r="L342" s="452"/>
      <c r="M342" s="452"/>
      <c r="N342" s="452"/>
      <c r="O342" s="452"/>
      <c r="P342" s="452"/>
      <c r="Q342" s="452"/>
    </row>
    <row r="343" spans="9:17" s="453" customFormat="1">
      <c r="I343" s="452"/>
      <c r="J343" s="452"/>
      <c r="K343" s="452"/>
      <c r="L343" s="452"/>
      <c r="M343" s="452"/>
      <c r="N343" s="452"/>
      <c r="O343" s="452"/>
      <c r="P343" s="452"/>
      <c r="Q343" s="452"/>
    </row>
    <row r="344" spans="9:17" s="453" customFormat="1">
      <c r="I344" s="452"/>
      <c r="J344" s="452"/>
      <c r="K344" s="452"/>
      <c r="L344" s="452"/>
      <c r="M344" s="452"/>
      <c r="N344" s="452"/>
      <c r="O344" s="452"/>
      <c r="P344" s="452"/>
      <c r="Q344" s="452"/>
    </row>
    <row r="345" spans="9:17" s="453" customFormat="1">
      <c r="I345" s="452"/>
      <c r="J345" s="452"/>
      <c r="K345" s="452"/>
      <c r="L345" s="452"/>
      <c r="M345" s="452"/>
      <c r="N345" s="452"/>
      <c r="O345" s="452"/>
      <c r="P345" s="452"/>
      <c r="Q345" s="452"/>
    </row>
    <row r="346" spans="9:17" s="453" customFormat="1">
      <c r="I346" s="452"/>
      <c r="J346" s="452"/>
      <c r="K346" s="452"/>
      <c r="L346" s="452"/>
      <c r="M346" s="452"/>
      <c r="N346" s="452"/>
      <c r="O346" s="452"/>
      <c r="P346" s="452"/>
      <c r="Q346" s="452"/>
    </row>
    <row r="347" spans="9:17" s="453" customFormat="1">
      <c r="I347" s="452"/>
      <c r="J347" s="452"/>
      <c r="K347" s="452"/>
      <c r="L347" s="452"/>
      <c r="M347" s="452"/>
      <c r="N347" s="452"/>
      <c r="O347" s="452"/>
      <c r="P347" s="452"/>
      <c r="Q347" s="452"/>
    </row>
    <row r="348" spans="9:17" s="453" customFormat="1">
      <c r="I348" s="452"/>
      <c r="J348" s="452"/>
      <c r="K348" s="452"/>
      <c r="L348" s="452"/>
      <c r="M348" s="452"/>
      <c r="N348" s="452"/>
      <c r="O348" s="452"/>
      <c r="P348" s="452"/>
      <c r="Q348" s="452"/>
    </row>
    <row r="349" spans="9:17" s="453" customFormat="1">
      <c r="I349" s="452"/>
      <c r="J349" s="452"/>
      <c r="K349" s="452"/>
      <c r="L349" s="452"/>
      <c r="M349" s="452"/>
      <c r="N349" s="452"/>
      <c r="O349" s="452"/>
      <c r="P349" s="452"/>
      <c r="Q349" s="452"/>
    </row>
    <row r="350" spans="9:17" s="453" customFormat="1">
      <c r="I350" s="452"/>
      <c r="J350" s="452"/>
      <c r="K350" s="452"/>
      <c r="L350" s="452"/>
      <c r="M350" s="452"/>
      <c r="N350" s="452"/>
      <c r="O350" s="452"/>
      <c r="P350" s="452"/>
      <c r="Q350" s="452"/>
    </row>
    <row r="351" spans="9:17" s="453" customFormat="1">
      <c r="I351" s="452"/>
      <c r="J351" s="452"/>
      <c r="K351" s="452"/>
      <c r="L351" s="452"/>
      <c r="M351" s="452"/>
      <c r="N351" s="452"/>
      <c r="O351" s="452"/>
      <c r="P351" s="452"/>
      <c r="Q351" s="452"/>
    </row>
    <row r="352" spans="9:17" s="453" customFormat="1">
      <c r="I352" s="452"/>
      <c r="J352" s="452"/>
      <c r="K352" s="452"/>
      <c r="L352" s="452"/>
      <c r="M352" s="452"/>
      <c r="N352" s="452"/>
      <c r="O352" s="452"/>
      <c r="P352" s="452"/>
      <c r="Q352" s="452"/>
    </row>
    <row r="353" spans="9:17" s="453" customFormat="1">
      <c r="I353" s="452"/>
      <c r="J353" s="452"/>
      <c r="K353" s="452"/>
      <c r="L353" s="452"/>
      <c r="M353" s="452"/>
      <c r="N353" s="452"/>
      <c r="O353" s="452"/>
      <c r="P353" s="452"/>
      <c r="Q353" s="452"/>
    </row>
    <row r="354" spans="9:17" s="453" customFormat="1">
      <c r="I354" s="452"/>
      <c r="J354" s="452"/>
      <c r="K354" s="452"/>
      <c r="L354" s="452"/>
      <c r="M354" s="452"/>
      <c r="N354" s="452"/>
      <c r="O354" s="452"/>
      <c r="P354" s="452"/>
      <c r="Q354" s="452"/>
    </row>
    <row r="355" spans="9:17" s="453" customFormat="1">
      <c r="I355" s="452"/>
      <c r="J355" s="452"/>
      <c r="K355" s="452"/>
      <c r="L355" s="452"/>
      <c r="M355" s="452"/>
      <c r="N355" s="452"/>
      <c r="O355" s="452"/>
      <c r="P355" s="452"/>
      <c r="Q355" s="452"/>
    </row>
    <row r="356" spans="9:17" s="453" customFormat="1">
      <c r="I356" s="452"/>
      <c r="J356" s="452"/>
      <c r="K356" s="452"/>
      <c r="L356" s="452"/>
      <c r="M356" s="452"/>
      <c r="N356" s="452"/>
      <c r="O356" s="452"/>
      <c r="P356" s="452"/>
      <c r="Q356" s="452"/>
    </row>
    <row r="357" spans="9:17" s="453" customFormat="1">
      <c r="I357" s="452"/>
      <c r="J357" s="452"/>
      <c r="K357" s="452"/>
      <c r="L357" s="452"/>
      <c r="M357" s="452"/>
      <c r="N357" s="452"/>
      <c r="O357" s="452"/>
      <c r="P357" s="452"/>
      <c r="Q357" s="452"/>
    </row>
    <row r="358" spans="9:17" s="453" customFormat="1">
      <c r="I358" s="452"/>
      <c r="J358" s="452"/>
      <c r="K358" s="452"/>
      <c r="L358" s="452"/>
      <c r="M358" s="452"/>
      <c r="N358" s="452"/>
      <c r="O358" s="452"/>
      <c r="P358" s="452"/>
      <c r="Q358" s="452"/>
    </row>
    <row r="359" spans="9:17" s="453" customFormat="1">
      <c r="I359" s="452"/>
      <c r="J359" s="452"/>
      <c r="K359" s="452"/>
      <c r="L359" s="452"/>
      <c r="M359" s="452"/>
      <c r="N359" s="452"/>
      <c r="O359" s="452"/>
      <c r="P359" s="452"/>
      <c r="Q359" s="452"/>
    </row>
    <row r="360" spans="9:17" s="453" customFormat="1">
      <c r="I360" s="452"/>
      <c r="J360" s="452"/>
      <c r="K360" s="452"/>
      <c r="L360" s="452"/>
      <c r="M360" s="452"/>
      <c r="N360" s="452"/>
      <c r="O360" s="452"/>
      <c r="P360" s="452"/>
      <c r="Q360" s="452"/>
    </row>
    <row r="361" spans="9:17" s="453" customFormat="1">
      <c r="I361" s="452"/>
      <c r="J361" s="452"/>
      <c r="K361" s="452"/>
      <c r="L361" s="452"/>
      <c r="M361" s="452"/>
      <c r="N361" s="452"/>
      <c r="O361" s="452"/>
      <c r="P361" s="452"/>
      <c r="Q361" s="452"/>
    </row>
    <row r="362" spans="9:17" s="453" customFormat="1">
      <c r="I362" s="452"/>
      <c r="J362" s="452"/>
      <c r="K362" s="452"/>
      <c r="L362" s="452"/>
      <c r="M362" s="452"/>
      <c r="N362" s="452"/>
      <c r="O362" s="452"/>
      <c r="P362" s="452"/>
      <c r="Q362" s="452"/>
    </row>
    <row r="363" spans="9:17" s="453" customFormat="1">
      <c r="I363" s="452"/>
      <c r="J363" s="452"/>
      <c r="K363" s="452"/>
      <c r="L363" s="452"/>
      <c r="M363" s="452"/>
      <c r="N363" s="452"/>
      <c r="O363" s="452"/>
      <c r="P363" s="452"/>
      <c r="Q363" s="452"/>
    </row>
    <row r="364" spans="9:17" s="453" customFormat="1">
      <c r="I364" s="452"/>
      <c r="J364" s="452"/>
      <c r="K364" s="452"/>
      <c r="L364" s="452"/>
      <c r="M364" s="452"/>
      <c r="N364" s="452"/>
      <c r="O364" s="452"/>
      <c r="P364" s="452"/>
      <c r="Q364" s="452"/>
    </row>
    <row r="365" spans="9:17" s="453" customFormat="1">
      <c r="I365" s="452"/>
      <c r="J365" s="452"/>
      <c r="K365" s="452"/>
      <c r="L365" s="452"/>
      <c r="M365" s="452"/>
      <c r="N365" s="452"/>
      <c r="O365" s="452"/>
      <c r="P365" s="452"/>
      <c r="Q365" s="452"/>
    </row>
    <row r="366" spans="9:17" s="453" customFormat="1">
      <c r="I366" s="452"/>
      <c r="J366" s="452"/>
      <c r="K366" s="452"/>
      <c r="L366" s="452"/>
      <c r="M366" s="452"/>
      <c r="N366" s="452"/>
      <c r="O366" s="452"/>
      <c r="P366" s="452"/>
      <c r="Q366" s="452"/>
    </row>
    <row r="367" spans="9:17" s="453" customFormat="1">
      <c r="I367" s="452"/>
      <c r="J367" s="452"/>
      <c r="K367" s="452"/>
      <c r="L367" s="452"/>
      <c r="M367" s="452"/>
      <c r="N367" s="452"/>
      <c r="O367" s="452"/>
      <c r="P367" s="452"/>
      <c r="Q367" s="452"/>
    </row>
    <row r="368" spans="9:17" s="453" customFormat="1">
      <c r="I368" s="452"/>
      <c r="J368" s="452"/>
      <c r="K368" s="452"/>
      <c r="L368" s="452"/>
      <c r="M368" s="452"/>
      <c r="N368" s="452"/>
      <c r="O368" s="452"/>
      <c r="P368" s="452"/>
      <c r="Q368" s="452"/>
    </row>
    <row r="369" spans="9:17" s="453" customFormat="1">
      <c r="I369" s="452"/>
      <c r="J369" s="452"/>
      <c r="K369" s="452"/>
      <c r="L369" s="452"/>
      <c r="M369" s="452"/>
      <c r="N369" s="452"/>
      <c r="O369" s="452"/>
      <c r="P369" s="452"/>
      <c r="Q369" s="452"/>
    </row>
    <row r="370" spans="9:17" s="453" customFormat="1">
      <c r="I370" s="452"/>
      <c r="J370" s="452"/>
      <c r="K370" s="452"/>
      <c r="L370" s="452"/>
      <c r="M370" s="452"/>
      <c r="N370" s="452"/>
      <c r="O370" s="452"/>
      <c r="P370" s="452"/>
      <c r="Q370" s="452"/>
    </row>
    <row r="371" spans="9:17" s="453" customFormat="1">
      <c r="I371" s="452"/>
      <c r="J371" s="452"/>
      <c r="K371" s="452"/>
      <c r="L371" s="452"/>
      <c r="M371" s="452"/>
      <c r="N371" s="452"/>
      <c r="O371" s="452"/>
      <c r="P371" s="452"/>
      <c r="Q371" s="452"/>
    </row>
    <row r="372" spans="9:17" s="453" customFormat="1">
      <c r="I372" s="452"/>
      <c r="J372" s="452"/>
      <c r="K372" s="452"/>
      <c r="L372" s="452"/>
      <c r="M372" s="452"/>
      <c r="N372" s="452"/>
      <c r="O372" s="452"/>
      <c r="P372" s="452"/>
      <c r="Q372" s="452"/>
    </row>
    <row r="373" spans="9:17" s="453" customFormat="1">
      <c r="I373" s="452"/>
      <c r="J373" s="452"/>
      <c r="K373" s="452"/>
      <c r="L373" s="452"/>
      <c r="M373" s="452"/>
      <c r="N373" s="452"/>
      <c r="O373" s="452"/>
      <c r="P373" s="452"/>
      <c r="Q373" s="452"/>
    </row>
    <row r="374" spans="9:17" s="453" customFormat="1">
      <c r="I374" s="452"/>
      <c r="J374" s="452"/>
      <c r="K374" s="452"/>
      <c r="L374" s="452"/>
      <c r="M374" s="452"/>
      <c r="N374" s="452"/>
      <c r="O374" s="452"/>
      <c r="P374" s="452"/>
      <c r="Q374" s="452"/>
    </row>
    <row r="375" spans="9:17" s="453" customFormat="1">
      <c r="I375" s="452"/>
      <c r="J375" s="452"/>
      <c r="K375" s="452"/>
      <c r="L375" s="452"/>
      <c r="M375" s="452"/>
      <c r="N375" s="452"/>
      <c r="O375" s="452"/>
      <c r="P375" s="452"/>
      <c r="Q375" s="452"/>
    </row>
    <row r="376" spans="9:17" s="453" customFormat="1">
      <c r="I376" s="452"/>
      <c r="J376" s="452"/>
      <c r="K376" s="452"/>
      <c r="L376" s="452"/>
      <c r="M376" s="452"/>
      <c r="N376" s="452"/>
      <c r="O376" s="452"/>
      <c r="P376" s="452"/>
      <c r="Q376" s="452"/>
    </row>
    <row r="377" spans="9:17" s="453" customFormat="1">
      <c r="I377" s="452"/>
      <c r="J377" s="452"/>
      <c r="K377" s="452"/>
      <c r="L377" s="452"/>
      <c r="M377" s="452"/>
      <c r="N377" s="452"/>
      <c r="O377" s="452"/>
      <c r="P377" s="452"/>
      <c r="Q377" s="452"/>
    </row>
    <row r="378" spans="9:17" s="453" customFormat="1">
      <c r="I378" s="452"/>
      <c r="J378" s="452"/>
      <c r="K378" s="452"/>
      <c r="L378" s="452"/>
      <c r="M378" s="452"/>
      <c r="N378" s="452"/>
      <c r="O378" s="452"/>
      <c r="P378" s="452"/>
      <c r="Q378" s="452"/>
    </row>
    <row r="379" spans="9:17" s="453" customFormat="1">
      <c r="I379" s="452"/>
      <c r="J379" s="452"/>
      <c r="K379" s="452"/>
      <c r="L379" s="452"/>
      <c r="M379" s="452"/>
      <c r="N379" s="452"/>
      <c r="O379" s="452"/>
      <c r="P379" s="452"/>
      <c r="Q379" s="452"/>
    </row>
    <row r="380" spans="9:17" s="453" customFormat="1">
      <c r="I380" s="452"/>
      <c r="J380" s="452"/>
      <c r="K380" s="452"/>
      <c r="L380" s="452"/>
      <c r="M380" s="452"/>
      <c r="N380" s="452"/>
      <c r="O380" s="452"/>
      <c r="P380" s="452"/>
      <c r="Q380" s="452"/>
    </row>
    <row r="381" spans="9:17" s="453" customFormat="1">
      <c r="I381" s="452"/>
      <c r="J381" s="452"/>
      <c r="K381" s="452"/>
      <c r="L381" s="452"/>
      <c r="M381" s="452"/>
      <c r="N381" s="452"/>
      <c r="O381" s="452"/>
      <c r="P381" s="452"/>
      <c r="Q381" s="452"/>
    </row>
    <row r="382" spans="9:17" s="453" customFormat="1">
      <c r="I382" s="452"/>
      <c r="J382" s="452"/>
      <c r="K382" s="452"/>
      <c r="L382" s="452"/>
      <c r="M382" s="452"/>
      <c r="N382" s="452"/>
      <c r="O382" s="452"/>
      <c r="P382" s="452"/>
      <c r="Q382" s="452"/>
    </row>
    <row r="383" spans="9:17" s="453" customFormat="1">
      <c r="I383" s="452"/>
      <c r="J383" s="452"/>
      <c r="K383" s="452"/>
      <c r="L383" s="452"/>
      <c r="M383" s="452"/>
      <c r="N383" s="452"/>
      <c r="O383" s="452"/>
      <c r="P383" s="452"/>
      <c r="Q383" s="452"/>
    </row>
    <row r="384" spans="9:17" s="453" customFormat="1">
      <c r="I384" s="452"/>
      <c r="J384" s="452"/>
      <c r="K384" s="452"/>
      <c r="L384" s="452"/>
      <c r="M384" s="452"/>
      <c r="N384" s="452"/>
      <c r="O384" s="452"/>
      <c r="P384" s="452"/>
      <c r="Q384" s="452"/>
    </row>
    <row r="385" spans="9:17" s="453" customFormat="1">
      <c r="I385" s="452"/>
      <c r="J385" s="452"/>
      <c r="K385" s="452"/>
      <c r="L385" s="452"/>
      <c r="M385" s="452"/>
      <c r="N385" s="452"/>
      <c r="O385" s="452"/>
      <c r="P385" s="452"/>
      <c r="Q385" s="452"/>
    </row>
    <row r="386" spans="9:17" s="453" customFormat="1">
      <c r="I386" s="452"/>
      <c r="J386" s="452"/>
      <c r="K386" s="452"/>
      <c r="L386" s="452"/>
      <c r="M386" s="452"/>
      <c r="N386" s="452"/>
      <c r="O386" s="452"/>
      <c r="P386" s="452"/>
      <c r="Q386" s="452"/>
    </row>
    <row r="387" spans="9:17" s="453" customFormat="1">
      <c r="I387" s="452"/>
      <c r="J387" s="452"/>
      <c r="K387" s="452"/>
      <c r="L387" s="452"/>
      <c r="M387" s="452"/>
      <c r="N387" s="452"/>
      <c r="O387" s="452"/>
      <c r="P387" s="452"/>
      <c r="Q387" s="452"/>
    </row>
    <row r="388" spans="9:17" s="453" customFormat="1">
      <c r="I388" s="452"/>
      <c r="J388" s="452"/>
      <c r="K388" s="452"/>
      <c r="L388" s="452"/>
      <c r="M388" s="452"/>
      <c r="N388" s="452"/>
      <c r="O388" s="452"/>
      <c r="P388" s="452"/>
      <c r="Q388" s="452"/>
    </row>
    <row r="389" spans="9:17" s="453" customFormat="1">
      <c r="I389" s="452"/>
      <c r="J389" s="452"/>
      <c r="K389" s="452"/>
      <c r="L389" s="452"/>
      <c r="M389" s="452"/>
      <c r="N389" s="452"/>
      <c r="O389" s="452"/>
      <c r="P389" s="452"/>
      <c r="Q389" s="452"/>
    </row>
    <row r="390" spans="9:17" s="453" customFormat="1">
      <c r="I390" s="452"/>
      <c r="J390" s="452"/>
      <c r="K390" s="452"/>
      <c r="L390" s="452"/>
      <c r="M390" s="452"/>
      <c r="N390" s="452"/>
      <c r="O390" s="452"/>
      <c r="P390" s="452"/>
      <c r="Q390" s="452"/>
    </row>
    <row r="391" spans="9:17" s="453" customFormat="1">
      <c r="I391" s="452"/>
      <c r="J391" s="452"/>
      <c r="K391" s="452"/>
      <c r="L391" s="452"/>
      <c r="M391" s="452"/>
      <c r="N391" s="452"/>
      <c r="O391" s="452"/>
      <c r="P391" s="452"/>
      <c r="Q391" s="452"/>
    </row>
    <row r="392" spans="9:17" s="453" customFormat="1">
      <c r="I392" s="452"/>
      <c r="J392" s="452"/>
      <c r="K392" s="452"/>
      <c r="L392" s="452"/>
      <c r="M392" s="452"/>
      <c r="N392" s="452"/>
      <c r="O392" s="452"/>
      <c r="P392" s="452"/>
      <c r="Q392" s="452"/>
    </row>
    <row r="393" spans="9:17" s="453" customFormat="1">
      <c r="I393" s="452"/>
      <c r="J393" s="452"/>
      <c r="K393" s="452"/>
      <c r="L393" s="452"/>
      <c r="M393" s="452"/>
      <c r="N393" s="452"/>
      <c r="O393" s="452"/>
      <c r="P393" s="452"/>
      <c r="Q393" s="452"/>
    </row>
    <row r="394" spans="9:17" s="453" customFormat="1">
      <c r="I394" s="452"/>
      <c r="J394" s="452"/>
      <c r="K394" s="452"/>
      <c r="L394" s="452"/>
      <c r="M394" s="452"/>
      <c r="N394" s="452"/>
      <c r="O394" s="452"/>
      <c r="P394" s="452"/>
      <c r="Q394" s="452"/>
    </row>
    <row r="395" spans="9:17" s="453" customFormat="1">
      <c r="I395" s="452"/>
      <c r="J395" s="452"/>
      <c r="K395" s="452"/>
      <c r="L395" s="452"/>
      <c r="M395" s="452"/>
      <c r="N395" s="452"/>
      <c r="O395" s="452"/>
      <c r="P395" s="452"/>
      <c r="Q395" s="452"/>
    </row>
    <row r="396" spans="9:17" s="453" customFormat="1">
      <c r="I396" s="452"/>
      <c r="J396" s="452"/>
      <c r="K396" s="452"/>
      <c r="L396" s="452"/>
      <c r="M396" s="452"/>
      <c r="N396" s="452"/>
      <c r="O396" s="452"/>
      <c r="P396" s="452"/>
      <c r="Q396" s="452"/>
    </row>
    <row r="397" spans="9:17" s="453" customFormat="1">
      <c r="I397" s="452"/>
      <c r="J397" s="452"/>
      <c r="K397" s="452"/>
      <c r="L397" s="452"/>
      <c r="M397" s="452"/>
      <c r="N397" s="452"/>
      <c r="O397" s="452"/>
      <c r="P397" s="452"/>
      <c r="Q397" s="452"/>
    </row>
    <row r="398" spans="9:17" s="453" customFormat="1">
      <c r="I398" s="452"/>
      <c r="J398" s="452"/>
      <c r="K398" s="452"/>
      <c r="L398" s="452"/>
      <c r="M398" s="452"/>
      <c r="N398" s="452"/>
      <c r="O398" s="452"/>
      <c r="P398" s="452"/>
      <c r="Q398" s="452"/>
    </row>
    <row r="399" spans="9:17" s="453" customFormat="1">
      <c r="I399" s="452"/>
      <c r="J399" s="452"/>
      <c r="K399" s="452"/>
      <c r="L399" s="452"/>
      <c r="M399" s="452"/>
      <c r="N399" s="452"/>
      <c r="O399" s="452"/>
      <c r="P399" s="452"/>
      <c r="Q399" s="452"/>
    </row>
    <row r="400" spans="9:17" s="453" customFormat="1">
      <c r="I400" s="452"/>
      <c r="J400" s="452"/>
      <c r="K400" s="452"/>
      <c r="L400" s="452"/>
      <c r="M400" s="452"/>
      <c r="N400" s="452"/>
      <c r="O400" s="452"/>
      <c r="P400" s="452"/>
      <c r="Q400" s="452"/>
    </row>
    <row r="401" spans="9:17" s="453" customFormat="1">
      <c r="I401" s="452"/>
      <c r="J401" s="452"/>
      <c r="K401" s="452"/>
      <c r="L401" s="452"/>
      <c r="M401" s="452"/>
      <c r="N401" s="452"/>
      <c r="O401" s="452"/>
      <c r="P401" s="452"/>
      <c r="Q401" s="452"/>
    </row>
    <row r="402" spans="9:17" s="453" customFormat="1">
      <c r="I402" s="452"/>
      <c r="J402" s="452"/>
      <c r="K402" s="452"/>
      <c r="L402" s="452"/>
      <c r="M402" s="452"/>
      <c r="N402" s="452"/>
      <c r="O402" s="452"/>
      <c r="P402" s="452"/>
      <c r="Q402" s="452"/>
    </row>
    <row r="403" spans="9:17" s="453" customFormat="1">
      <c r="I403" s="452"/>
      <c r="J403" s="452"/>
      <c r="K403" s="452"/>
      <c r="L403" s="452"/>
      <c r="M403" s="452"/>
      <c r="N403" s="452"/>
      <c r="O403" s="452"/>
      <c r="P403" s="452"/>
      <c r="Q403" s="452"/>
    </row>
    <row r="404" spans="9:17" s="453" customFormat="1">
      <c r="I404" s="452"/>
      <c r="J404" s="452"/>
      <c r="K404" s="452"/>
      <c r="L404" s="452"/>
      <c r="M404" s="452"/>
      <c r="N404" s="452"/>
      <c r="O404" s="452"/>
      <c r="P404" s="452"/>
      <c r="Q404" s="452"/>
    </row>
    <row r="405" spans="9:17" s="453" customFormat="1">
      <c r="I405" s="452"/>
      <c r="J405" s="452"/>
      <c r="K405" s="452"/>
      <c r="L405" s="452"/>
      <c r="M405" s="452"/>
      <c r="N405" s="452"/>
      <c r="O405" s="452"/>
      <c r="P405" s="452"/>
      <c r="Q405" s="452"/>
    </row>
    <row r="406" spans="9:17" s="453" customFormat="1">
      <c r="I406" s="452"/>
      <c r="J406" s="452"/>
      <c r="K406" s="452"/>
      <c r="L406" s="452"/>
      <c r="M406" s="452"/>
      <c r="N406" s="452"/>
      <c r="O406" s="452"/>
      <c r="P406" s="452"/>
      <c r="Q406" s="452"/>
    </row>
    <row r="407" spans="9:17" s="453" customFormat="1">
      <c r="I407" s="452"/>
      <c r="J407" s="452"/>
      <c r="K407" s="452"/>
      <c r="L407" s="452"/>
      <c r="M407" s="452"/>
      <c r="N407" s="452"/>
      <c r="O407" s="452"/>
      <c r="P407" s="452"/>
      <c r="Q407" s="452"/>
    </row>
    <row r="408" spans="9:17" s="453" customFormat="1">
      <c r="I408" s="452"/>
      <c r="J408" s="452"/>
      <c r="K408" s="452"/>
      <c r="L408" s="452"/>
      <c r="M408" s="452"/>
      <c r="N408" s="452"/>
      <c r="O408" s="452"/>
      <c r="P408" s="452"/>
      <c r="Q408" s="452"/>
    </row>
    <row r="409" spans="9:17" s="453" customFormat="1">
      <c r="I409" s="452"/>
      <c r="J409" s="452"/>
      <c r="K409" s="452"/>
      <c r="L409" s="452"/>
      <c r="M409" s="452"/>
      <c r="N409" s="452"/>
      <c r="O409" s="452"/>
      <c r="P409" s="452"/>
      <c r="Q409" s="452"/>
    </row>
    <row r="410" spans="9:17" s="453" customFormat="1">
      <c r="I410" s="452"/>
      <c r="J410" s="452"/>
      <c r="K410" s="452"/>
      <c r="L410" s="452"/>
      <c r="M410" s="452"/>
      <c r="N410" s="452"/>
      <c r="O410" s="452"/>
      <c r="P410" s="452"/>
      <c r="Q410" s="452"/>
    </row>
    <row r="411" spans="9:17" s="453" customFormat="1">
      <c r="I411" s="452"/>
      <c r="J411" s="452"/>
      <c r="K411" s="452"/>
      <c r="L411" s="452"/>
      <c r="M411" s="452"/>
      <c r="N411" s="452"/>
      <c r="O411" s="452"/>
      <c r="P411" s="452"/>
      <c r="Q411" s="452"/>
    </row>
    <row r="412" spans="9:17" s="453" customFormat="1">
      <c r="I412" s="452"/>
      <c r="J412" s="452"/>
      <c r="K412" s="452"/>
      <c r="L412" s="452"/>
      <c r="M412" s="452"/>
      <c r="N412" s="452"/>
      <c r="O412" s="452"/>
      <c r="P412" s="452"/>
      <c r="Q412" s="452"/>
    </row>
    <row r="413" spans="9:17" s="453" customFormat="1">
      <c r="I413" s="452"/>
      <c r="J413" s="452"/>
      <c r="K413" s="452"/>
      <c r="L413" s="452"/>
      <c r="M413" s="452"/>
      <c r="N413" s="452"/>
      <c r="O413" s="452"/>
      <c r="P413" s="452"/>
      <c r="Q413" s="452"/>
    </row>
    <row r="414" spans="9:17" s="453" customFormat="1">
      <c r="I414" s="452"/>
      <c r="J414" s="452"/>
      <c r="K414" s="452"/>
      <c r="L414" s="452"/>
      <c r="M414" s="452"/>
      <c r="N414" s="452"/>
      <c r="O414" s="452"/>
      <c r="P414" s="452"/>
      <c r="Q414" s="452"/>
    </row>
    <row r="415" spans="9:17" s="453" customFormat="1">
      <c r="I415" s="452"/>
      <c r="J415" s="452"/>
      <c r="K415" s="452"/>
      <c r="L415" s="452"/>
      <c r="M415" s="452"/>
      <c r="N415" s="452"/>
      <c r="O415" s="452"/>
      <c r="P415" s="452"/>
      <c r="Q415" s="452"/>
    </row>
    <row r="416" spans="9:17" s="453" customFormat="1">
      <c r="I416" s="452"/>
      <c r="J416" s="452"/>
      <c r="K416" s="452"/>
      <c r="L416" s="452"/>
      <c r="M416" s="452"/>
      <c r="N416" s="452"/>
      <c r="O416" s="452"/>
      <c r="P416" s="452"/>
      <c r="Q416" s="452"/>
    </row>
    <row r="417" spans="9:17" s="453" customFormat="1">
      <c r="I417" s="452"/>
      <c r="J417" s="452"/>
      <c r="K417" s="452"/>
      <c r="L417" s="452"/>
      <c r="M417" s="452"/>
      <c r="N417" s="452"/>
      <c r="O417" s="452"/>
      <c r="P417" s="452"/>
      <c r="Q417" s="452"/>
    </row>
    <row r="418" spans="9:17" s="453" customFormat="1">
      <c r="I418" s="452"/>
      <c r="J418" s="452"/>
      <c r="K418" s="452"/>
      <c r="L418" s="452"/>
      <c r="M418" s="452"/>
      <c r="N418" s="452"/>
      <c r="O418" s="452"/>
      <c r="P418" s="452"/>
      <c r="Q418" s="452"/>
    </row>
    <row r="419" spans="9:17" s="453" customFormat="1">
      <c r="I419" s="452"/>
      <c r="J419" s="452"/>
      <c r="K419" s="452"/>
      <c r="L419" s="452"/>
      <c r="M419" s="452"/>
      <c r="N419" s="452"/>
      <c r="O419" s="452"/>
      <c r="P419" s="452"/>
      <c r="Q419" s="452"/>
    </row>
    <row r="420" spans="9:17" s="453" customFormat="1">
      <c r="I420" s="452"/>
      <c r="J420" s="452"/>
      <c r="K420" s="452"/>
      <c r="L420" s="452"/>
      <c r="M420" s="452"/>
      <c r="N420" s="452"/>
      <c r="O420" s="452"/>
      <c r="P420" s="452"/>
      <c r="Q420" s="452"/>
    </row>
    <row r="421" spans="9:17" s="453" customFormat="1">
      <c r="I421" s="452"/>
      <c r="J421" s="452"/>
      <c r="K421" s="452"/>
      <c r="L421" s="452"/>
      <c r="M421" s="452"/>
      <c r="N421" s="452"/>
      <c r="O421" s="452"/>
      <c r="P421" s="452"/>
      <c r="Q421" s="452"/>
    </row>
    <row r="422" spans="9:17" s="453" customFormat="1">
      <c r="I422" s="452"/>
      <c r="J422" s="452"/>
      <c r="K422" s="452"/>
      <c r="L422" s="452"/>
      <c r="M422" s="452"/>
      <c r="N422" s="452"/>
      <c r="O422" s="452"/>
      <c r="P422" s="452"/>
      <c r="Q422" s="452"/>
    </row>
    <row r="423" spans="9:17" s="453" customFormat="1">
      <c r="I423" s="452"/>
      <c r="J423" s="452"/>
      <c r="K423" s="452"/>
      <c r="L423" s="452"/>
      <c r="M423" s="452"/>
      <c r="N423" s="452"/>
      <c r="O423" s="452"/>
      <c r="P423" s="452"/>
      <c r="Q423" s="452"/>
    </row>
    <row r="424" spans="9:17" s="453" customFormat="1">
      <c r="I424" s="452"/>
      <c r="J424" s="452"/>
      <c r="K424" s="452"/>
      <c r="L424" s="452"/>
      <c r="M424" s="452"/>
      <c r="N424" s="452"/>
      <c r="O424" s="452"/>
      <c r="P424" s="452"/>
      <c r="Q424" s="452"/>
    </row>
    <row r="425" spans="9:17" s="453" customFormat="1">
      <c r="I425" s="452"/>
      <c r="J425" s="452"/>
      <c r="K425" s="452"/>
      <c r="L425" s="452"/>
      <c r="M425" s="452"/>
      <c r="N425" s="452"/>
      <c r="O425" s="452"/>
      <c r="P425" s="452"/>
      <c r="Q425" s="452"/>
    </row>
    <row r="426" spans="9:17" s="453" customFormat="1">
      <c r="I426" s="452"/>
      <c r="J426" s="452"/>
      <c r="K426" s="452"/>
      <c r="L426" s="452"/>
      <c r="M426" s="452"/>
      <c r="N426" s="452"/>
      <c r="O426" s="452"/>
      <c r="P426" s="452"/>
      <c r="Q426" s="452"/>
    </row>
    <row r="427" spans="9:17" s="453" customFormat="1">
      <c r="I427" s="452"/>
      <c r="J427" s="452"/>
      <c r="K427" s="452"/>
      <c r="L427" s="452"/>
      <c r="M427" s="452"/>
      <c r="N427" s="452"/>
      <c r="O427" s="452"/>
      <c r="P427" s="452"/>
      <c r="Q427" s="452"/>
    </row>
    <row r="428" spans="9:17" s="453" customFormat="1">
      <c r="I428" s="452"/>
      <c r="J428" s="452"/>
      <c r="K428" s="452"/>
      <c r="L428" s="452"/>
      <c r="M428" s="452"/>
      <c r="N428" s="452"/>
      <c r="O428" s="452"/>
      <c r="P428" s="452"/>
      <c r="Q428" s="452"/>
    </row>
    <row r="429" spans="9:17" s="453" customFormat="1">
      <c r="I429" s="452"/>
      <c r="J429" s="452"/>
      <c r="K429" s="452"/>
      <c r="L429" s="452"/>
      <c r="M429" s="452"/>
      <c r="N429" s="452"/>
      <c r="O429" s="452"/>
      <c r="P429" s="452"/>
      <c r="Q429" s="452"/>
    </row>
    <row r="430" spans="9:17" s="453" customFormat="1">
      <c r="I430" s="452"/>
      <c r="J430" s="452"/>
      <c r="K430" s="452"/>
      <c r="L430" s="452"/>
      <c r="M430" s="452"/>
      <c r="N430" s="452"/>
      <c r="O430" s="452"/>
      <c r="P430" s="452"/>
      <c r="Q430" s="452"/>
    </row>
    <row r="431" spans="9:17" s="453" customFormat="1">
      <c r="I431" s="452"/>
      <c r="J431" s="452"/>
      <c r="K431" s="452"/>
      <c r="L431" s="452"/>
      <c r="M431" s="452"/>
      <c r="N431" s="452"/>
      <c r="O431" s="452"/>
      <c r="P431" s="452"/>
      <c r="Q431" s="452"/>
    </row>
    <row r="432" spans="9:17" s="453" customFormat="1">
      <c r="I432" s="452"/>
      <c r="J432" s="452"/>
      <c r="K432" s="452"/>
      <c r="L432" s="452"/>
      <c r="M432" s="452"/>
      <c r="N432" s="452"/>
      <c r="O432" s="452"/>
      <c r="P432" s="452"/>
      <c r="Q432" s="452"/>
    </row>
    <row r="433" spans="9:17" s="453" customFormat="1">
      <c r="I433" s="452"/>
      <c r="J433" s="452"/>
      <c r="K433" s="452"/>
      <c r="L433" s="452"/>
      <c r="M433" s="452"/>
      <c r="N433" s="452"/>
      <c r="O433" s="452"/>
      <c r="P433" s="452"/>
      <c r="Q433" s="452"/>
    </row>
    <row r="434" spans="9:17" s="453" customFormat="1">
      <c r="I434" s="452"/>
      <c r="J434" s="452"/>
      <c r="K434" s="452"/>
      <c r="L434" s="452"/>
      <c r="M434" s="452"/>
      <c r="N434" s="452"/>
      <c r="O434" s="452"/>
      <c r="P434" s="452"/>
      <c r="Q434" s="452"/>
    </row>
    <row r="435" spans="9:17" s="453" customFormat="1">
      <c r="I435" s="452"/>
      <c r="J435" s="452"/>
      <c r="K435" s="452"/>
      <c r="L435" s="452"/>
      <c r="M435" s="452"/>
      <c r="N435" s="452"/>
      <c r="O435" s="452"/>
      <c r="P435" s="452"/>
      <c r="Q435" s="452"/>
    </row>
    <row r="436" spans="9:17" s="453" customFormat="1">
      <c r="I436" s="452"/>
      <c r="J436" s="452"/>
      <c r="K436" s="452"/>
      <c r="L436" s="452"/>
      <c r="M436" s="452"/>
      <c r="N436" s="452"/>
      <c r="O436" s="452"/>
      <c r="P436" s="452"/>
      <c r="Q436" s="452"/>
    </row>
    <row r="437" spans="9:17" s="453" customFormat="1">
      <c r="I437" s="452"/>
      <c r="J437" s="452"/>
      <c r="K437" s="452"/>
      <c r="L437" s="452"/>
      <c r="M437" s="452"/>
      <c r="N437" s="452"/>
      <c r="O437" s="452"/>
      <c r="P437" s="452"/>
      <c r="Q437" s="452"/>
    </row>
    <row r="438" spans="9:17" s="453" customFormat="1">
      <c r="I438" s="452"/>
      <c r="J438" s="452"/>
      <c r="K438" s="452"/>
      <c r="L438" s="452"/>
      <c r="M438" s="452"/>
      <c r="N438" s="452"/>
      <c r="O438" s="452"/>
      <c r="P438" s="452"/>
      <c r="Q438" s="452"/>
    </row>
    <row r="439" spans="9:17" s="453" customFormat="1">
      <c r="I439" s="452"/>
      <c r="J439" s="452"/>
      <c r="K439" s="452"/>
      <c r="L439" s="452"/>
      <c r="M439" s="452"/>
      <c r="N439" s="452"/>
      <c r="O439" s="452"/>
      <c r="P439" s="452"/>
      <c r="Q439" s="452"/>
    </row>
    <row r="440" spans="9:17" s="453" customFormat="1">
      <c r="I440" s="452"/>
      <c r="J440" s="452"/>
      <c r="K440" s="452"/>
      <c r="L440" s="452"/>
      <c r="M440" s="452"/>
      <c r="N440" s="452"/>
      <c r="O440" s="452"/>
      <c r="P440" s="452"/>
      <c r="Q440" s="452"/>
    </row>
    <row r="441" spans="9:17" s="453" customFormat="1">
      <c r="I441" s="452"/>
      <c r="J441" s="452"/>
      <c r="K441" s="452"/>
      <c r="L441" s="452"/>
      <c r="M441" s="452"/>
      <c r="N441" s="452"/>
      <c r="O441" s="452"/>
      <c r="P441" s="452"/>
      <c r="Q441" s="452"/>
    </row>
    <row r="442" spans="9:17" s="453" customFormat="1">
      <c r="I442" s="452"/>
      <c r="J442" s="452"/>
      <c r="K442" s="452"/>
      <c r="L442" s="452"/>
      <c r="M442" s="452"/>
      <c r="N442" s="452"/>
      <c r="O442" s="452"/>
      <c r="P442" s="452"/>
      <c r="Q442" s="452"/>
    </row>
    <row r="443" spans="9:17" s="453" customFormat="1">
      <c r="I443" s="452"/>
      <c r="J443" s="452"/>
      <c r="K443" s="452"/>
      <c r="L443" s="452"/>
      <c r="M443" s="452"/>
      <c r="N443" s="452"/>
      <c r="O443" s="452"/>
      <c r="P443" s="452"/>
      <c r="Q443" s="452"/>
    </row>
    <row r="444" spans="9:17" s="453" customFormat="1">
      <c r="I444" s="452"/>
      <c r="J444" s="452"/>
      <c r="K444" s="452"/>
      <c r="L444" s="452"/>
      <c r="M444" s="452"/>
      <c r="N444" s="452"/>
      <c r="O444" s="452"/>
      <c r="P444" s="452"/>
      <c r="Q444" s="452"/>
    </row>
    <row r="445" spans="9:17" s="453" customFormat="1">
      <c r="I445" s="452"/>
      <c r="J445" s="452"/>
      <c r="K445" s="452"/>
      <c r="L445" s="452"/>
      <c r="M445" s="452"/>
      <c r="N445" s="452"/>
      <c r="O445" s="452"/>
      <c r="P445" s="452"/>
      <c r="Q445" s="452"/>
    </row>
    <row r="446" spans="9:17" s="453" customFormat="1">
      <c r="I446" s="452"/>
      <c r="J446" s="452"/>
      <c r="K446" s="452"/>
      <c r="L446" s="452"/>
      <c r="M446" s="452"/>
      <c r="N446" s="452"/>
      <c r="O446" s="452"/>
      <c r="P446" s="452"/>
      <c r="Q446" s="452"/>
    </row>
    <row r="447" spans="9:17" s="453" customFormat="1">
      <c r="I447" s="452"/>
      <c r="J447" s="452"/>
      <c r="K447" s="452"/>
      <c r="L447" s="452"/>
      <c r="M447" s="452"/>
      <c r="N447" s="452"/>
      <c r="O447" s="452"/>
      <c r="P447" s="452"/>
      <c r="Q447" s="452"/>
    </row>
    <row r="448" spans="9:17" s="453" customFormat="1">
      <c r="I448" s="452"/>
      <c r="J448" s="452"/>
      <c r="K448" s="452"/>
      <c r="L448" s="452"/>
      <c r="M448" s="452"/>
      <c r="N448" s="452"/>
      <c r="O448" s="452"/>
      <c r="P448" s="452"/>
      <c r="Q448" s="452"/>
    </row>
    <row r="449" spans="9:17" s="453" customFormat="1">
      <c r="I449" s="452"/>
      <c r="J449" s="452"/>
      <c r="K449" s="452"/>
      <c r="L449" s="452"/>
      <c r="M449" s="452"/>
      <c r="N449" s="452"/>
      <c r="O449" s="452"/>
      <c r="P449" s="452"/>
      <c r="Q449" s="452"/>
    </row>
    <row r="450" spans="9:17" s="453" customFormat="1">
      <c r="I450" s="452"/>
      <c r="J450" s="452"/>
      <c r="K450" s="452"/>
      <c r="L450" s="452"/>
      <c r="M450" s="452"/>
      <c r="N450" s="452"/>
      <c r="O450" s="452"/>
      <c r="P450" s="452"/>
      <c r="Q450" s="452"/>
    </row>
    <row r="451" spans="9:17" s="453" customFormat="1">
      <c r="I451" s="452"/>
      <c r="J451" s="452"/>
      <c r="K451" s="452"/>
      <c r="L451" s="452"/>
      <c r="M451" s="452"/>
      <c r="N451" s="452"/>
      <c r="O451" s="452"/>
      <c r="P451" s="452"/>
      <c r="Q451" s="452"/>
    </row>
    <row r="452" spans="9:17" s="453" customFormat="1">
      <c r="I452" s="452"/>
      <c r="J452" s="452"/>
      <c r="K452" s="452"/>
      <c r="L452" s="452"/>
      <c r="M452" s="452"/>
      <c r="N452" s="452"/>
      <c r="O452" s="452"/>
      <c r="P452" s="452"/>
      <c r="Q452" s="452"/>
    </row>
    <row r="453" spans="9:17" s="453" customFormat="1">
      <c r="I453" s="452"/>
      <c r="J453" s="452"/>
      <c r="K453" s="452"/>
      <c r="L453" s="452"/>
      <c r="M453" s="452"/>
      <c r="N453" s="452"/>
      <c r="O453" s="452"/>
      <c r="P453" s="452"/>
      <c r="Q453" s="452"/>
    </row>
    <row r="454" spans="9:17" s="453" customFormat="1">
      <c r="I454" s="452"/>
      <c r="J454" s="452"/>
      <c r="K454" s="452"/>
      <c r="L454" s="452"/>
      <c r="M454" s="452"/>
      <c r="N454" s="452"/>
      <c r="O454" s="452"/>
      <c r="P454" s="452"/>
      <c r="Q454" s="452"/>
    </row>
    <row r="455" spans="9:17" s="453" customFormat="1">
      <c r="I455" s="452"/>
      <c r="J455" s="452"/>
      <c r="K455" s="452"/>
      <c r="L455" s="452"/>
      <c r="M455" s="452"/>
      <c r="N455" s="452"/>
      <c r="O455" s="452"/>
      <c r="P455" s="452"/>
      <c r="Q455" s="452"/>
    </row>
    <row r="456" spans="9:17" s="453" customFormat="1">
      <c r="I456" s="452"/>
      <c r="J456" s="452"/>
      <c r="K456" s="452"/>
      <c r="L456" s="452"/>
      <c r="M456" s="452"/>
      <c r="N456" s="452"/>
      <c r="O456" s="452"/>
      <c r="P456" s="452"/>
      <c r="Q456" s="452"/>
    </row>
    <row r="457" spans="9:17" s="453" customFormat="1">
      <c r="I457" s="452"/>
      <c r="J457" s="452"/>
      <c r="K457" s="452"/>
      <c r="L457" s="452"/>
      <c r="M457" s="452"/>
      <c r="N457" s="452"/>
      <c r="O457" s="452"/>
      <c r="P457" s="452"/>
      <c r="Q457" s="452"/>
    </row>
    <row r="458" spans="9:17" s="453" customFormat="1">
      <c r="I458" s="452"/>
      <c r="J458" s="452"/>
      <c r="K458" s="452"/>
      <c r="L458" s="452"/>
      <c r="M458" s="452"/>
      <c r="N458" s="452"/>
      <c r="O458" s="452"/>
      <c r="P458" s="452"/>
      <c r="Q458" s="452"/>
    </row>
    <row r="459" spans="9:17" s="453" customFormat="1">
      <c r="I459" s="452"/>
      <c r="J459" s="452"/>
      <c r="K459" s="452"/>
      <c r="L459" s="452"/>
      <c r="M459" s="452"/>
      <c r="N459" s="452"/>
      <c r="O459" s="452"/>
      <c r="P459" s="452"/>
      <c r="Q459" s="452"/>
    </row>
    <row r="460" spans="9:17" s="453" customFormat="1">
      <c r="I460" s="452"/>
      <c r="J460" s="452"/>
      <c r="K460" s="452"/>
      <c r="L460" s="452"/>
      <c r="M460" s="452"/>
      <c r="N460" s="452"/>
      <c r="O460" s="452"/>
      <c r="P460" s="452"/>
      <c r="Q460" s="452"/>
    </row>
    <row r="461" spans="9:17" s="453" customFormat="1">
      <c r="I461" s="452"/>
      <c r="J461" s="452"/>
      <c r="K461" s="452"/>
      <c r="L461" s="452"/>
      <c r="M461" s="452"/>
      <c r="N461" s="452"/>
      <c r="O461" s="452"/>
      <c r="P461" s="452"/>
      <c r="Q461" s="452"/>
    </row>
    <row r="462" spans="9:17" s="453" customFormat="1">
      <c r="I462" s="452"/>
      <c r="J462" s="452"/>
      <c r="K462" s="452"/>
      <c r="L462" s="452"/>
      <c r="M462" s="452"/>
      <c r="N462" s="452"/>
      <c r="O462" s="452"/>
      <c r="P462" s="452"/>
      <c r="Q462" s="452"/>
    </row>
    <row r="463" spans="9:17" s="453" customFormat="1">
      <c r="I463" s="452"/>
      <c r="J463" s="452"/>
      <c r="K463" s="452"/>
      <c r="L463" s="452"/>
      <c r="M463" s="452"/>
      <c r="N463" s="452"/>
      <c r="O463" s="452"/>
      <c r="P463" s="452"/>
      <c r="Q463" s="452"/>
    </row>
    <row r="464" spans="9:17" s="453" customFormat="1">
      <c r="I464" s="452"/>
      <c r="J464" s="452"/>
      <c r="K464" s="452"/>
      <c r="L464" s="452"/>
      <c r="M464" s="452"/>
      <c r="N464" s="452"/>
      <c r="O464" s="452"/>
      <c r="P464" s="452"/>
      <c r="Q464" s="452"/>
    </row>
    <row r="465" spans="9:17" s="453" customFormat="1">
      <c r="I465" s="452"/>
      <c r="J465" s="452"/>
      <c r="K465" s="452"/>
      <c r="L465" s="452"/>
      <c r="M465" s="452"/>
      <c r="N465" s="452"/>
      <c r="O465" s="452"/>
      <c r="P465" s="452"/>
      <c r="Q465" s="452"/>
    </row>
    <row r="466" spans="9:17" s="453" customFormat="1">
      <c r="I466" s="452"/>
      <c r="J466" s="452"/>
      <c r="K466" s="452"/>
      <c r="L466" s="452"/>
      <c r="M466" s="452"/>
      <c r="N466" s="452"/>
      <c r="O466" s="452"/>
      <c r="P466" s="452"/>
      <c r="Q466" s="452"/>
    </row>
    <row r="467" spans="9:17" s="453" customFormat="1">
      <c r="I467" s="452"/>
      <c r="J467" s="452"/>
      <c r="K467" s="452"/>
      <c r="L467" s="452"/>
      <c r="M467" s="452"/>
      <c r="N467" s="452"/>
      <c r="O467" s="452"/>
      <c r="P467" s="452"/>
      <c r="Q467" s="452"/>
    </row>
    <row r="468" spans="9:17" s="453" customFormat="1">
      <c r="I468" s="452"/>
      <c r="J468" s="452"/>
      <c r="K468" s="452"/>
      <c r="L468" s="452"/>
      <c r="M468" s="452"/>
      <c r="N468" s="452"/>
      <c r="O468" s="452"/>
      <c r="P468" s="452"/>
      <c r="Q468" s="452"/>
    </row>
    <row r="469" spans="9:17" s="453" customFormat="1">
      <c r="I469" s="452"/>
      <c r="J469" s="452"/>
      <c r="K469" s="452"/>
      <c r="L469" s="452"/>
      <c r="M469" s="452"/>
      <c r="N469" s="452"/>
      <c r="O469" s="452"/>
      <c r="P469" s="452"/>
      <c r="Q469" s="452"/>
    </row>
    <row r="470" spans="9:17" s="453" customFormat="1">
      <c r="I470" s="452"/>
      <c r="J470" s="452"/>
      <c r="K470" s="452"/>
      <c r="L470" s="452"/>
      <c r="M470" s="452"/>
      <c r="N470" s="452"/>
      <c r="O470" s="452"/>
      <c r="P470" s="452"/>
      <c r="Q470" s="452"/>
    </row>
    <row r="471" spans="9:17" s="453" customFormat="1">
      <c r="I471" s="452"/>
      <c r="J471" s="452"/>
      <c r="K471" s="452"/>
      <c r="L471" s="452"/>
      <c r="M471" s="452"/>
      <c r="N471" s="452"/>
      <c r="O471" s="452"/>
      <c r="P471" s="452"/>
      <c r="Q471" s="452"/>
    </row>
    <row r="472" spans="9:17" s="453" customFormat="1">
      <c r="I472" s="452"/>
      <c r="J472" s="452"/>
      <c r="K472" s="452"/>
      <c r="L472" s="452"/>
      <c r="M472" s="452"/>
      <c r="N472" s="452"/>
      <c r="O472" s="452"/>
      <c r="P472" s="452"/>
      <c r="Q472" s="452"/>
    </row>
    <row r="473" spans="9:17" s="453" customFormat="1">
      <c r="I473" s="452"/>
      <c r="J473" s="452"/>
      <c r="K473" s="452"/>
      <c r="L473" s="452"/>
      <c r="M473" s="452"/>
      <c r="N473" s="452"/>
      <c r="O473" s="452"/>
      <c r="P473" s="452"/>
      <c r="Q473" s="452"/>
    </row>
    <row r="474" spans="9:17" s="453" customFormat="1">
      <c r="I474" s="452"/>
      <c r="J474" s="452"/>
      <c r="K474" s="452"/>
      <c r="L474" s="452"/>
      <c r="M474" s="452"/>
      <c r="N474" s="452"/>
      <c r="O474" s="452"/>
      <c r="P474" s="452"/>
      <c r="Q474" s="452"/>
    </row>
    <row r="475" spans="9:17" s="453" customFormat="1">
      <c r="I475" s="452"/>
      <c r="J475" s="452"/>
      <c r="K475" s="452"/>
      <c r="L475" s="452"/>
      <c r="M475" s="452"/>
      <c r="N475" s="452"/>
      <c r="O475" s="452"/>
      <c r="P475" s="452"/>
      <c r="Q475" s="452"/>
    </row>
    <row r="476" spans="9:17" s="453" customFormat="1">
      <c r="I476" s="452"/>
      <c r="J476" s="452"/>
      <c r="K476" s="452"/>
      <c r="L476" s="452"/>
      <c r="M476" s="452"/>
      <c r="N476" s="452"/>
      <c r="O476" s="452"/>
      <c r="P476" s="452"/>
      <c r="Q476" s="452"/>
    </row>
    <row r="477" spans="9:17" s="453" customFormat="1">
      <c r="I477" s="452"/>
      <c r="J477" s="452"/>
      <c r="K477" s="452"/>
      <c r="L477" s="452"/>
      <c r="M477" s="452"/>
      <c r="N477" s="452"/>
      <c r="O477" s="452"/>
      <c r="P477" s="452"/>
      <c r="Q477" s="452"/>
    </row>
    <row r="478" spans="9:17" s="453" customFormat="1">
      <c r="I478" s="452"/>
      <c r="J478" s="452"/>
      <c r="K478" s="452"/>
      <c r="L478" s="452"/>
      <c r="M478" s="452"/>
      <c r="N478" s="452"/>
      <c r="O478" s="452"/>
      <c r="P478" s="452"/>
      <c r="Q478" s="452"/>
    </row>
    <row r="479" spans="9:17" s="453" customFormat="1">
      <c r="I479" s="452"/>
      <c r="J479" s="452"/>
      <c r="K479" s="452"/>
      <c r="L479" s="452"/>
      <c r="M479" s="452"/>
      <c r="N479" s="452"/>
      <c r="O479" s="452"/>
      <c r="P479" s="452"/>
      <c r="Q479" s="452"/>
    </row>
    <row r="480" spans="9:17" s="453" customFormat="1">
      <c r="I480" s="452"/>
      <c r="J480" s="452"/>
      <c r="K480" s="452"/>
      <c r="L480" s="452"/>
      <c r="M480" s="452"/>
      <c r="N480" s="452"/>
      <c r="O480" s="452"/>
      <c r="P480" s="452"/>
      <c r="Q480" s="452"/>
    </row>
    <row r="481" spans="9:17" s="453" customFormat="1">
      <c r="I481" s="452"/>
      <c r="J481" s="452"/>
      <c r="K481" s="452"/>
      <c r="L481" s="452"/>
      <c r="M481" s="452"/>
      <c r="N481" s="452"/>
      <c r="O481" s="452"/>
      <c r="P481" s="452"/>
      <c r="Q481" s="452"/>
    </row>
    <row r="482" spans="9:17" s="453" customFormat="1">
      <c r="I482" s="452"/>
      <c r="J482" s="452"/>
      <c r="K482" s="452"/>
      <c r="L482" s="452"/>
      <c r="M482" s="452"/>
      <c r="N482" s="452"/>
      <c r="O482" s="452"/>
      <c r="P482" s="452"/>
      <c r="Q482" s="452"/>
    </row>
    <row r="483" spans="9:17" s="453" customFormat="1">
      <c r="I483" s="452"/>
      <c r="J483" s="452"/>
      <c r="K483" s="452"/>
      <c r="L483" s="452"/>
      <c r="M483" s="452"/>
      <c r="N483" s="452"/>
      <c r="O483" s="452"/>
      <c r="P483" s="452"/>
      <c r="Q483" s="452"/>
    </row>
    <row r="484" spans="9:17" s="453" customFormat="1">
      <c r="I484" s="452"/>
      <c r="J484" s="452"/>
      <c r="K484" s="452"/>
      <c r="L484" s="452"/>
      <c r="M484" s="452"/>
      <c r="N484" s="452"/>
      <c r="O484" s="452"/>
      <c r="P484" s="452"/>
      <c r="Q484" s="452"/>
    </row>
    <row r="485" spans="9:17" s="453" customFormat="1">
      <c r="I485" s="452"/>
      <c r="J485" s="452"/>
      <c r="K485" s="452"/>
      <c r="L485" s="452"/>
      <c r="M485" s="452"/>
      <c r="N485" s="452"/>
      <c r="O485" s="452"/>
      <c r="P485" s="452"/>
      <c r="Q485" s="452"/>
    </row>
    <row r="486" spans="9:17" s="453" customFormat="1">
      <c r="I486" s="452"/>
      <c r="J486" s="452"/>
      <c r="K486" s="452"/>
      <c r="L486" s="452"/>
      <c r="M486" s="452"/>
      <c r="N486" s="452"/>
      <c r="O486" s="452"/>
      <c r="P486" s="452"/>
      <c r="Q486" s="452"/>
    </row>
    <row r="487" spans="9:17" s="453" customFormat="1">
      <c r="I487" s="452"/>
      <c r="J487" s="452"/>
      <c r="K487" s="452"/>
      <c r="L487" s="452"/>
      <c r="M487" s="452"/>
      <c r="N487" s="452"/>
      <c r="O487" s="452"/>
      <c r="P487" s="452"/>
      <c r="Q487" s="452"/>
    </row>
    <row r="488" spans="9:17" s="453" customFormat="1">
      <c r="I488" s="452"/>
      <c r="J488" s="452"/>
      <c r="K488" s="452"/>
      <c r="L488" s="452"/>
      <c r="M488" s="452"/>
      <c r="N488" s="452"/>
      <c r="O488" s="452"/>
      <c r="P488" s="452"/>
      <c r="Q488" s="452"/>
    </row>
    <row r="489" spans="9:17" s="453" customFormat="1">
      <c r="I489" s="452"/>
      <c r="J489" s="452"/>
      <c r="K489" s="452"/>
      <c r="L489" s="452"/>
      <c r="M489" s="452"/>
      <c r="N489" s="452"/>
      <c r="O489" s="452"/>
      <c r="P489" s="452"/>
      <c r="Q489" s="452"/>
    </row>
    <row r="490" spans="9:17" s="453" customFormat="1">
      <c r="I490" s="452"/>
      <c r="J490" s="452"/>
      <c r="K490" s="452"/>
      <c r="L490" s="452"/>
      <c r="M490" s="452"/>
      <c r="N490" s="452"/>
      <c r="O490" s="452"/>
      <c r="P490" s="452"/>
      <c r="Q490" s="452"/>
    </row>
    <row r="491" spans="9:17" s="453" customFormat="1">
      <c r="I491" s="452"/>
      <c r="J491" s="452"/>
      <c r="K491" s="452"/>
      <c r="L491" s="452"/>
      <c r="M491" s="452"/>
      <c r="N491" s="452"/>
      <c r="O491" s="452"/>
      <c r="P491" s="452"/>
      <c r="Q491" s="452"/>
    </row>
    <row r="492" spans="9:17" s="453" customFormat="1">
      <c r="I492" s="452"/>
      <c r="J492" s="452"/>
      <c r="K492" s="452"/>
      <c r="L492" s="452"/>
      <c r="M492" s="452"/>
      <c r="N492" s="452"/>
      <c r="O492" s="452"/>
      <c r="P492" s="452"/>
      <c r="Q492" s="452"/>
    </row>
    <row r="493" spans="9:17" s="453" customFormat="1">
      <c r="I493" s="452"/>
      <c r="J493" s="452"/>
      <c r="K493" s="452"/>
      <c r="L493" s="452"/>
      <c r="M493" s="452"/>
      <c r="N493" s="452"/>
      <c r="O493" s="452"/>
      <c r="P493" s="452"/>
      <c r="Q493" s="452"/>
    </row>
    <row r="494" spans="9:17" s="453" customFormat="1">
      <c r="I494" s="452"/>
      <c r="J494" s="452"/>
      <c r="K494" s="452"/>
      <c r="L494" s="452"/>
      <c r="M494" s="452"/>
      <c r="N494" s="452"/>
      <c r="O494" s="452"/>
      <c r="P494" s="452"/>
      <c r="Q494" s="452"/>
    </row>
    <row r="495" spans="9:17" s="453" customFormat="1">
      <c r="I495" s="452"/>
      <c r="J495" s="452"/>
      <c r="K495" s="452"/>
      <c r="L495" s="452"/>
      <c r="M495" s="452"/>
      <c r="N495" s="452"/>
      <c r="O495" s="452"/>
      <c r="P495" s="452"/>
      <c r="Q495" s="452"/>
    </row>
    <row r="496" spans="9:17" s="453" customFormat="1">
      <c r="I496" s="452"/>
      <c r="J496" s="452"/>
      <c r="K496" s="452"/>
      <c r="L496" s="452"/>
      <c r="M496" s="452"/>
      <c r="N496" s="452"/>
      <c r="O496" s="452"/>
      <c r="P496" s="452"/>
      <c r="Q496" s="452"/>
    </row>
    <row r="497" spans="9:17" s="453" customFormat="1">
      <c r="I497" s="452"/>
      <c r="J497" s="452"/>
      <c r="K497" s="452"/>
      <c r="L497" s="452"/>
      <c r="M497" s="452"/>
      <c r="N497" s="452"/>
      <c r="O497" s="452"/>
      <c r="P497" s="452"/>
      <c r="Q497" s="452"/>
    </row>
    <row r="498" spans="9:17" s="453" customFormat="1">
      <c r="I498" s="452"/>
      <c r="J498" s="452"/>
      <c r="K498" s="452"/>
      <c r="L498" s="452"/>
      <c r="M498" s="452"/>
      <c r="N498" s="452"/>
      <c r="O498" s="452"/>
      <c r="P498" s="452"/>
      <c r="Q498" s="452"/>
    </row>
    <row r="499" spans="9:17" s="453" customFormat="1">
      <c r="I499" s="452"/>
      <c r="J499" s="452"/>
      <c r="K499" s="452"/>
      <c r="L499" s="452"/>
      <c r="M499" s="452"/>
      <c r="N499" s="452"/>
      <c r="O499" s="452"/>
      <c r="P499" s="452"/>
      <c r="Q499" s="452"/>
    </row>
    <row r="500" spans="9:17" s="453" customFormat="1">
      <c r="I500" s="452"/>
      <c r="J500" s="452"/>
      <c r="K500" s="452"/>
      <c r="L500" s="452"/>
      <c r="M500" s="452"/>
      <c r="N500" s="452"/>
      <c r="O500" s="452"/>
      <c r="P500" s="452"/>
      <c r="Q500" s="452"/>
    </row>
    <row r="501" spans="9:17" s="453" customFormat="1">
      <c r="I501" s="452"/>
      <c r="J501" s="452"/>
      <c r="K501" s="452"/>
      <c r="L501" s="452"/>
      <c r="M501" s="452"/>
      <c r="N501" s="452"/>
      <c r="O501" s="452"/>
      <c r="P501" s="452"/>
      <c r="Q501" s="452"/>
    </row>
    <row r="502" spans="9:17" s="453" customFormat="1">
      <c r="I502" s="452"/>
      <c r="J502" s="452"/>
      <c r="K502" s="452"/>
      <c r="L502" s="452"/>
      <c r="M502" s="452"/>
      <c r="N502" s="452"/>
      <c r="O502" s="452"/>
      <c r="P502" s="452"/>
      <c r="Q502" s="452"/>
    </row>
    <row r="503" spans="9:17" s="453" customFormat="1">
      <c r="I503" s="452"/>
      <c r="J503" s="452"/>
      <c r="K503" s="452"/>
      <c r="L503" s="452"/>
      <c r="M503" s="452"/>
      <c r="N503" s="452"/>
      <c r="O503" s="452"/>
      <c r="P503" s="452"/>
      <c r="Q503" s="452"/>
    </row>
    <row r="504" spans="9:17" s="453" customFormat="1">
      <c r="I504" s="452"/>
      <c r="J504" s="452"/>
      <c r="K504" s="452"/>
      <c r="L504" s="452"/>
      <c r="M504" s="452"/>
      <c r="N504" s="452"/>
      <c r="O504" s="452"/>
      <c r="P504" s="452"/>
      <c r="Q504" s="452"/>
    </row>
    <row r="505" spans="9:17" s="453" customFormat="1">
      <c r="I505" s="452"/>
      <c r="J505" s="452"/>
      <c r="K505" s="452"/>
      <c r="L505" s="452"/>
      <c r="M505" s="452"/>
      <c r="N505" s="452"/>
      <c r="O505" s="452"/>
      <c r="P505" s="452"/>
      <c r="Q505" s="452"/>
    </row>
    <row r="506" spans="9:17" s="453" customFormat="1">
      <c r="I506" s="452"/>
      <c r="J506" s="452"/>
      <c r="K506" s="452"/>
      <c r="L506" s="452"/>
      <c r="M506" s="452"/>
      <c r="N506" s="452"/>
      <c r="O506" s="452"/>
      <c r="P506" s="452"/>
      <c r="Q506" s="452"/>
    </row>
    <row r="507" spans="9:17" s="453" customFormat="1">
      <c r="I507" s="452"/>
      <c r="J507" s="452"/>
      <c r="K507" s="452"/>
      <c r="L507" s="452"/>
      <c r="M507" s="452"/>
      <c r="N507" s="452"/>
      <c r="O507" s="452"/>
      <c r="P507" s="452"/>
      <c r="Q507" s="452"/>
    </row>
    <row r="508" spans="9:17" s="453" customFormat="1">
      <c r="I508" s="452"/>
      <c r="J508" s="452"/>
      <c r="K508" s="452"/>
      <c r="L508" s="452"/>
      <c r="M508" s="452"/>
      <c r="N508" s="452"/>
      <c r="O508" s="452"/>
      <c r="P508" s="452"/>
      <c r="Q508" s="452"/>
    </row>
    <row r="509" spans="9:17" s="453" customFormat="1">
      <c r="I509" s="452"/>
      <c r="J509" s="452"/>
      <c r="K509" s="452"/>
      <c r="L509" s="452"/>
      <c r="M509" s="452"/>
      <c r="N509" s="452"/>
      <c r="O509" s="452"/>
      <c r="P509" s="452"/>
      <c r="Q509" s="452"/>
    </row>
    <row r="510" spans="9:17" s="453" customFormat="1">
      <c r="I510" s="452"/>
      <c r="J510" s="452"/>
      <c r="K510" s="452"/>
      <c r="L510" s="452"/>
      <c r="M510" s="452"/>
      <c r="N510" s="452"/>
      <c r="O510" s="452"/>
      <c r="P510" s="452"/>
      <c r="Q510" s="452"/>
    </row>
    <row r="511" spans="9:17" s="453" customFormat="1">
      <c r="I511" s="452"/>
      <c r="J511" s="452"/>
      <c r="K511" s="452"/>
      <c r="L511" s="452"/>
      <c r="M511" s="452"/>
      <c r="N511" s="452"/>
      <c r="O511" s="452"/>
      <c r="P511" s="452"/>
      <c r="Q511" s="452"/>
    </row>
    <row r="512" spans="9:17" s="453" customFormat="1">
      <c r="I512" s="452"/>
      <c r="J512" s="452"/>
      <c r="K512" s="452"/>
      <c r="L512" s="452"/>
      <c r="M512" s="452"/>
      <c r="N512" s="452"/>
      <c r="O512" s="452"/>
      <c r="P512" s="452"/>
      <c r="Q512" s="452"/>
    </row>
    <row r="513" spans="9:17" s="453" customFormat="1">
      <c r="I513" s="452"/>
      <c r="J513" s="452"/>
      <c r="K513" s="452"/>
      <c r="L513" s="452"/>
      <c r="M513" s="452"/>
      <c r="N513" s="452"/>
      <c r="O513" s="452"/>
      <c r="P513" s="452"/>
      <c r="Q513" s="452"/>
    </row>
    <row r="514" spans="9:17" s="453" customFormat="1">
      <c r="I514" s="452"/>
      <c r="J514" s="452"/>
      <c r="K514" s="452"/>
      <c r="L514" s="452"/>
      <c r="M514" s="452"/>
      <c r="N514" s="452"/>
      <c r="O514" s="452"/>
      <c r="P514" s="452"/>
      <c r="Q514" s="452"/>
    </row>
    <row r="515" spans="9:17" s="453" customFormat="1">
      <c r="I515" s="452"/>
      <c r="J515" s="452"/>
      <c r="K515" s="452"/>
      <c r="L515" s="452"/>
      <c r="M515" s="452"/>
      <c r="N515" s="452"/>
      <c r="O515" s="452"/>
      <c r="P515" s="452"/>
      <c r="Q515" s="452"/>
    </row>
    <row r="516" spans="9:17" s="453" customFormat="1">
      <c r="I516" s="452"/>
      <c r="J516" s="452"/>
      <c r="K516" s="452"/>
      <c r="L516" s="452"/>
      <c r="M516" s="452"/>
      <c r="N516" s="452"/>
      <c r="O516" s="452"/>
      <c r="P516" s="452"/>
      <c r="Q516" s="452"/>
    </row>
    <row r="517" spans="9:17" s="453" customFormat="1">
      <c r="I517" s="452"/>
      <c r="J517" s="452"/>
      <c r="K517" s="452"/>
      <c r="L517" s="452"/>
      <c r="M517" s="452"/>
      <c r="N517" s="452"/>
      <c r="O517" s="452"/>
      <c r="P517" s="452"/>
      <c r="Q517" s="452"/>
    </row>
    <row r="518" spans="9:17" s="453" customFormat="1">
      <c r="I518" s="452"/>
      <c r="J518" s="452"/>
      <c r="K518" s="452"/>
      <c r="L518" s="452"/>
      <c r="M518" s="452"/>
      <c r="N518" s="452"/>
      <c r="O518" s="452"/>
      <c r="P518" s="452"/>
      <c r="Q518" s="452"/>
    </row>
    <row r="519" spans="9:17" s="453" customFormat="1">
      <c r="I519" s="452"/>
      <c r="J519" s="452"/>
      <c r="K519" s="452"/>
      <c r="L519" s="452"/>
      <c r="M519" s="452"/>
      <c r="N519" s="452"/>
      <c r="O519" s="452"/>
      <c r="P519" s="452"/>
      <c r="Q519" s="452"/>
    </row>
    <row r="520" spans="9:17" s="453" customFormat="1">
      <c r="I520" s="452"/>
      <c r="J520" s="452"/>
      <c r="K520" s="452"/>
      <c r="L520" s="452"/>
      <c r="M520" s="452"/>
      <c r="N520" s="452"/>
      <c r="O520" s="452"/>
      <c r="P520" s="452"/>
      <c r="Q520" s="452"/>
    </row>
    <row r="521" spans="9:17" s="453" customFormat="1">
      <c r="I521" s="452"/>
      <c r="J521" s="452"/>
      <c r="K521" s="452"/>
      <c r="L521" s="452"/>
      <c r="M521" s="452"/>
      <c r="N521" s="452"/>
      <c r="O521" s="452"/>
      <c r="P521" s="452"/>
      <c r="Q521" s="452"/>
    </row>
    <row r="522" spans="9:17" s="453" customFormat="1">
      <c r="I522" s="452"/>
      <c r="J522" s="452"/>
      <c r="K522" s="452"/>
      <c r="L522" s="452"/>
      <c r="M522" s="452"/>
      <c r="N522" s="452"/>
      <c r="O522" s="452"/>
      <c r="P522" s="452"/>
      <c r="Q522" s="452"/>
    </row>
    <row r="523" spans="9:17" s="453" customFormat="1">
      <c r="I523" s="452"/>
      <c r="J523" s="452"/>
      <c r="K523" s="452"/>
      <c r="L523" s="452"/>
      <c r="M523" s="452"/>
      <c r="N523" s="452"/>
      <c r="O523" s="452"/>
      <c r="P523" s="452"/>
      <c r="Q523" s="452"/>
    </row>
    <row r="524" spans="9:17" s="453" customFormat="1">
      <c r="I524" s="452"/>
      <c r="J524" s="452"/>
      <c r="K524" s="452"/>
      <c r="L524" s="452"/>
      <c r="M524" s="452"/>
      <c r="N524" s="452"/>
      <c r="O524" s="452"/>
      <c r="P524" s="452"/>
      <c r="Q524" s="452"/>
    </row>
    <row r="525" spans="9:17" s="453" customFormat="1">
      <c r="I525" s="452"/>
      <c r="J525" s="452"/>
      <c r="K525" s="452"/>
      <c r="L525" s="452"/>
      <c r="M525" s="452"/>
      <c r="N525" s="452"/>
      <c r="O525" s="452"/>
      <c r="P525" s="452"/>
      <c r="Q525" s="452"/>
    </row>
    <row r="526" spans="9:17" s="453" customFormat="1">
      <c r="I526" s="452"/>
      <c r="J526" s="452"/>
      <c r="K526" s="452"/>
      <c r="L526" s="452"/>
      <c r="M526" s="452"/>
      <c r="N526" s="452"/>
      <c r="O526" s="452"/>
      <c r="P526" s="452"/>
      <c r="Q526" s="452"/>
    </row>
    <row r="527" spans="9:17" s="453" customFormat="1">
      <c r="I527" s="452"/>
      <c r="J527" s="452"/>
      <c r="K527" s="452"/>
      <c r="L527" s="452"/>
      <c r="M527" s="452"/>
      <c r="N527" s="452"/>
      <c r="O527" s="452"/>
      <c r="P527" s="452"/>
      <c r="Q527" s="452"/>
    </row>
    <row r="528" spans="9:17" s="453" customFormat="1">
      <c r="I528" s="452"/>
      <c r="J528" s="452"/>
      <c r="K528" s="452"/>
      <c r="L528" s="452"/>
      <c r="M528" s="452"/>
      <c r="N528" s="452"/>
      <c r="O528" s="452"/>
      <c r="P528" s="452"/>
      <c r="Q528" s="452"/>
    </row>
    <row r="529" spans="9:17" s="453" customFormat="1">
      <c r="I529" s="452"/>
      <c r="J529" s="452"/>
      <c r="K529" s="452"/>
      <c r="L529" s="452"/>
      <c r="M529" s="452"/>
      <c r="N529" s="452"/>
      <c r="O529" s="452"/>
      <c r="P529" s="452"/>
      <c r="Q529" s="452"/>
    </row>
    <row r="530" spans="9:17" s="453" customFormat="1">
      <c r="I530" s="452"/>
      <c r="J530" s="452"/>
      <c r="K530" s="452"/>
      <c r="L530" s="452"/>
      <c r="M530" s="452"/>
      <c r="N530" s="452"/>
      <c r="O530" s="452"/>
      <c r="P530" s="452"/>
      <c r="Q530" s="452"/>
    </row>
    <row r="531" spans="9:17" s="453" customFormat="1">
      <c r="I531" s="452"/>
      <c r="J531" s="452"/>
      <c r="K531" s="452"/>
      <c r="L531" s="452"/>
      <c r="M531" s="452"/>
      <c r="N531" s="452"/>
      <c r="O531" s="452"/>
      <c r="P531" s="452"/>
      <c r="Q531" s="452"/>
    </row>
    <row r="532" spans="9:17" s="453" customFormat="1">
      <c r="I532" s="452"/>
      <c r="J532" s="452"/>
      <c r="K532" s="452"/>
      <c r="L532" s="452"/>
      <c r="M532" s="452"/>
      <c r="N532" s="452"/>
      <c r="O532" s="452"/>
      <c r="P532" s="452"/>
      <c r="Q532" s="452"/>
    </row>
    <row r="533" spans="9:17" s="453" customFormat="1">
      <c r="I533" s="452"/>
      <c r="J533" s="452"/>
      <c r="K533" s="452"/>
      <c r="L533" s="452"/>
      <c r="M533" s="452"/>
      <c r="N533" s="452"/>
      <c r="O533" s="452"/>
      <c r="P533" s="452"/>
      <c r="Q533" s="452"/>
    </row>
    <row r="534" spans="9:17" s="453" customFormat="1">
      <c r="I534" s="452"/>
      <c r="J534" s="452"/>
      <c r="K534" s="452"/>
      <c r="L534" s="452"/>
      <c r="M534" s="452"/>
      <c r="N534" s="452"/>
      <c r="O534" s="452"/>
      <c r="P534" s="452"/>
      <c r="Q534" s="452"/>
    </row>
    <row r="535" spans="9:17" s="453" customFormat="1">
      <c r="I535" s="452"/>
      <c r="J535" s="452"/>
      <c r="K535" s="452"/>
      <c r="L535" s="452"/>
      <c r="M535" s="452"/>
      <c r="N535" s="452"/>
      <c r="O535" s="452"/>
      <c r="P535" s="452"/>
      <c r="Q535" s="452"/>
    </row>
    <row r="536" spans="9:17" s="453" customFormat="1">
      <c r="I536" s="452"/>
      <c r="J536" s="452"/>
      <c r="K536" s="452"/>
      <c r="L536" s="452"/>
      <c r="M536" s="452"/>
      <c r="N536" s="452"/>
      <c r="O536" s="452"/>
      <c r="P536" s="452"/>
      <c r="Q536" s="452"/>
    </row>
    <row r="537" spans="9:17" s="453" customFormat="1">
      <c r="I537" s="452"/>
      <c r="J537" s="452"/>
      <c r="K537" s="452"/>
      <c r="L537" s="452"/>
      <c r="M537" s="452"/>
      <c r="N537" s="452"/>
      <c r="O537" s="452"/>
      <c r="P537" s="452"/>
      <c r="Q537" s="452"/>
    </row>
    <row r="538" spans="9:17" s="453" customFormat="1">
      <c r="I538" s="452"/>
      <c r="J538" s="452"/>
      <c r="K538" s="452"/>
      <c r="L538" s="452"/>
      <c r="M538" s="452"/>
      <c r="N538" s="452"/>
      <c r="O538" s="452"/>
      <c r="P538" s="452"/>
      <c r="Q538" s="452"/>
    </row>
    <row r="539" spans="9:17" s="453" customFormat="1">
      <c r="I539" s="452"/>
      <c r="J539" s="452"/>
      <c r="K539" s="452"/>
      <c r="L539" s="452"/>
      <c r="M539" s="452"/>
      <c r="N539" s="452"/>
      <c r="O539" s="452"/>
      <c r="P539" s="452"/>
      <c r="Q539" s="452"/>
    </row>
    <row r="540" spans="9:17" s="453" customFormat="1">
      <c r="I540" s="452"/>
      <c r="J540" s="452"/>
      <c r="K540" s="452"/>
      <c r="L540" s="452"/>
      <c r="M540" s="452"/>
      <c r="N540" s="452"/>
      <c r="O540" s="452"/>
      <c r="P540" s="452"/>
      <c r="Q540" s="452"/>
    </row>
    <row r="541" spans="9:17" s="453" customFormat="1">
      <c r="I541" s="452"/>
      <c r="J541" s="452"/>
      <c r="K541" s="452"/>
      <c r="L541" s="452"/>
      <c r="M541" s="452"/>
      <c r="N541" s="452"/>
      <c r="O541" s="452"/>
      <c r="P541" s="452"/>
      <c r="Q541" s="452"/>
    </row>
  </sheetData>
  <pageMargins left="0.19685039370078741" right="0.19685039370078741" top="0.78740157480314965" bottom="0.78740157480314965" header="0.31496062992125984" footer="0.31496062992125984"/>
  <pageSetup paperSize="9" scale="69" fitToHeight="2" orientation="portrait" verticalDpi="0" r:id="rId1"/>
  <rowBreaks count="1" manualBreakCount="1">
    <brk id="78" min="1" max="11" man="1"/>
  </rowBreaks>
</worksheet>
</file>

<file path=xl/worksheets/sheet21.xml><?xml version="1.0" encoding="utf-8"?>
<worksheet xmlns="http://schemas.openxmlformats.org/spreadsheetml/2006/main" xmlns:r="http://schemas.openxmlformats.org/officeDocument/2006/relationships">
  <sheetPr>
    <outlinePr summaryBelow="0" summaryRight="0"/>
    <pageSetUpPr autoPageBreaks="0"/>
  </sheetPr>
  <dimension ref="A1:AE320"/>
  <sheetViews>
    <sheetView showOutlineSymbols="0" workbookViewId="0">
      <selection activeCell="A8" sqref="A8"/>
    </sheetView>
  </sheetViews>
  <sheetFormatPr defaultRowHeight="12.75"/>
  <cols>
    <col min="1" max="1" width="41.28515625" style="5" customWidth="1"/>
    <col min="2" max="2" width="47.140625" style="5" customWidth="1"/>
    <col min="3" max="3" width="13" style="24" customWidth="1"/>
    <col min="4" max="4" width="4.7109375" style="24" customWidth="1"/>
    <col min="5" max="31" width="9.140625" style="24"/>
    <col min="32" max="16384" width="9.140625" style="5"/>
  </cols>
  <sheetData>
    <row r="1" spans="1:5" ht="18" customHeight="1">
      <c r="A1" s="1104" t="s">
        <v>3763</v>
      </c>
      <c r="B1" s="592"/>
      <c r="C1" s="23"/>
      <c r="D1" s="23"/>
    </row>
    <row r="2" spans="1:5" ht="18" customHeight="1" thickBot="1">
      <c r="A2" s="578"/>
      <c r="B2" s="578"/>
      <c r="C2" s="23"/>
      <c r="D2" s="23"/>
    </row>
    <row r="3" spans="1:5" ht="18" customHeight="1">
      <c r="A3" s="247" t="s">
        <v>328</v>
      </c>
      <c r="B3" s="248" t="str">
        <f>'1'!A29</f>
        <v xml:space="preserve">LUMA electric, s. r. o. - organizační složka, </v>
      </c>
      <c r="D3" s="23"/>
    </row>
    <row r="4" spans="1:5" ht="18" customHeight="1">
      <c r="A4" s="249" t="s">
        <v>238</v>
      </c>
      <c r="B4" s="250">
        <f>+'7'!C37</f>
        <v>0</v>
      </c>
      <c r="D4" s="23"/>
    </row>
    <row r="5" spans="1:5" ht="18" customHeight="1">
      <c r="A5" s="249" t="s">
        <v>239</v>
      </c>
      <c r="B5" s="251">
        <f>+'8'!E19+'8'!E21</f>
        <v>0</v>
      </c>
      <c r="D5" s="23"/>
    </row>
    <row r="6" spans="1:5" ht="18" customHeight="1">
      <c r="A6" s="249" t="s">
        <v>330</v>
      </c>
      <c r="B6" s="252">
        <f>+MONTH('1'!H26)-MONTH('1'!F26)+1</f>
        <v>12</v>
      </c>
      <c r="C6" s="23"/>
      <c r="D6" s="23"/>
    </row>
    <row r="7" spans="1:5" ht="18" customHeight="1">
      <c r="A7" s="249" t="s">
        <v>240</v>
      </c>
      <c r="B7" s="251">
        <f>+'7'!C40/B6*12</f>
        <v>0</v>
      </c>
      <c r="C7" s="23"/>
      <c r="D7" s="23"/>
    </row>
    <row r="8" spans="1:5" ht="18" customHeight="1" thickBot="1">
      <c r="A8" s="253" t="s">
        <v>329</v>
      </c>
      <c r="B8" s="254">
        <f>IF(OR(EXACT((LEFT('1'!L42,1)),A30),(EXACT((LEFT('1'!L46,1)),A30))),42551,42460)</f>
        <v>42460</v>
      </c>
      <c r="C8" s="23"/>
      <c r="D8" s="23"/>
    </row>
    <row r="9" spans="1:5" ht="18" customHeight="1" thickBot="1">
      <c r="A9" s="1105" t="s">
        <v>331</v>
      </c>
      <c r="B9" s="1105"/>
      <c r="C9" s="23"/>
      <c r="D9" s="23"/>
    </row>
    <row r="10" spans="1:5" ht="18" customHeight="1" thickBot="1">
      <c r="A10" s="255" t="s">
        <v>241</v>
      </c>
      <c r="B10" s="256" t="s">
        <v>242</v>
      </c>
      <c r="C10" s="23"/>
      <c r="D10" s="23"/>
    </row>
    <row r="11" spans="1:5" ht="18" customHeight="1">
      <c r="A11" s="257">
        <f>+B8</f>
        <v>42460</v>
      </c>
      <c r="B11" s="258">
        <f>B4-B5</f>
        <v>0</v>
      </c>
      <c r="C11" s="23"/>
      <c r="D11" s="23"/>
    </row>
    <row r="12" spans="1:5" ht="18" customHeight="1">
      <c r="A12" s="259" t="str">
        <f>CONCATENATE("15.",IF(MONTH(A11)&gt;9,MONTH(A11)-9,MONTH(A11)+3),".",IF(MONTH(A11)&gt;9,YEAR(A11)+1,YEAR(A11)))</f>
        <v>15.6.2016</v>
      </c>
      <c r="B12" s="260">
        <f>+IF(OR(MONTH(A12)=6,MONTH(A12)=12),+IF($B$7&gt;150000,INT($B$7/4/100+0.99)*100,0)+IF($B$7&gt;30000,INT($B$7*0.4/100+0.99)*100,0)*IF($B$7&gt;150000,0,1),+IF($B$7&gt;150000,INT($B$7/4/100+0.99)*100,0))</f>
        <v>0</v>
      </c>
      <c r="C12" s="23"/>
      <c r="D12" s="23"/>
      <c r="E12" s="25"/>
    </row>
    <row r="13" spans="1:5" ht="18" customHeight="1">
      <c r="A13" s="259" t="str">
        <f>CONCATENATE("15.",IF(MONTH(A12)&gt;9,MONTH(A12)-9,MONTH(A12)+3),".",IF(MONTH(A12)&gt;9,YEAR(A12)+1,YEAR(A12)))</f>
        <v>15.9.2016</v>
      </c>
      <c r="B13" s="260">
        <f>+IF(OR(MONTH(A13)=6,MONTH(A13)=12),+IF($B$7&gt;150000,INT($B$7/4/100+0.99)*100,0)+IF($B$7&gt;30000,INT($B$7*0.4/100+0.99)*100,0)*IF($B$7&gt;150000,0,1),+IF($B$7&gt;150000,INT($B$7/4/100+0.99)*100,0))</f>
        <v>0</v>
      </c>
      <c r="C13" s="23"/>
      <c r="D13" s="23"/>
    </row>
    <row r="14" spans="1:5" ht="18" customHeight="1">
      <c r="A14" s="259" t="str">
        <f>CONCATENATE("15.",IF(MONTH(A13)&gt;9,MONTH(A13)-9,MONTH(A13)+3),".",IF(MONTH(A13)&gt;9,YEAR(A13)+1,YEAR(A13)))</f>
        <v>15.12.2016</v>
      </c>
      <c r="B14" s="260">
        <f>+IF(OR(MONTH(A14)=6,MONTH(A14)=12),+IF($B$7&gt;150000,INT($B$7/4/100+0.99)*100,0)+IF($B$7&gt;30000,INT($B$7*0.4/100+0.99)*100,0)*IF($B$7&gt;150000,0,1),+IF($B$7&gt;150000,INT($B$7/4/100+0.99)*100,0))</f>
        <v>0</v>
      </c>
      <c r="C14" s="23"/>
      <c r="D14" s="23"/>
    </row>
    <row r="15" spans="1:5" ht="18" customHeight="1" thickBot="1">
      <c r="A15" s="261" t="str">
        <f>CONCATENATE("15.",IF(MONTH(A14)&gt;9,MONTH(A14)-9,MONTH(A14)+3),".",IF(MONTH(A14)&gt;9,YEAR(A14)+1,YEAR(A14)))</f>
        <v>15.3.2017</v>
      </c>
      <c r="B15" s="260">
        <f>+IF(OR(MONTH(A15)=6,MONTH(A15)=12),+IF($B$7&gt;150000,INT($B$7/4/100+0.99)*100,0)+IF($B$7&gt;30000,INT($B$7*0.4/100+0.99)*100,0)*IF($B$7&gt;150000,0,1),+IF($B$7&gt;150000,INT($B$7/4/100+0.99)*100,0))</f>
        <v>0</v>
      </c>
      <c r="C15" s="23"/>
      <c r="D15" s="23"/>
    </row>
    <row r="16" spans="1:5">
      <c r="A16" s="1106"/>
      <c r="B16" s="1107"/>
    </row>
    <row r="17" spans="1:2" ht="39" customHeight="1">
      <c r="A17" s="1100" t="str">
        <f>+IF(B11&lt;0,"Záporná částka značí přeplatek na dani. Finanční úřad vrátí přeplatek pouze na základě žádosti, kterou je potřeba podat ne dříve než 14 dní před termínem splatnosti daně. Vrácení přeplatku daně lze očekávat cca do 6-ti týdnů od podání žádosti"," ")</f>
        <v/>
      </c>
      <c r="B17" s="1101"/>
    </row>
    <row r="18" spans="1:2">
      <c r="A18" s="1102" t="str">
        <f>+'1'!A56:L56</f>
        <v>Formulář zpracovala ASPEKT HM, daňová, účetní a auditorská kancelář, www.danovapriznani.cz, business.center.cz</v>
      </c>
      <c r="B18" s="1103"/>
    </row>
    <row r="19" spans="1:2">
      <c r="A19" s="1103"/>
      <c r="B19" s="1103"/>
    </row>
    <row r="20" spans="1:2">
      <c r="A20" s="24"/>
      <c r="B20" s="24"/>
    </row>
    <row r="21" spans="1:2">
      <c r="A21" s="24"/>
      <c r="B21" s="24"/>
    </row>
    <row r="22" spans="1:2">
      <c r="A22" s="24"/>
      <c r="B22" s="24"/>
    </row>
    <row r="23" spans="1:2">
      <c r="A23" s="24"/>
      <c r="B23" s="24"/>
    </row>
    <row r="24" spans="1:2">
      <c r="A24" s="24"/>
      <c r="B24" s="24"/>
    </row>
    <row r="25" spans="1:2">
      <c r="A25" s="24"/>
      <c r="B25" s="24"/>
    </row>
    <row r="26" spans="1:2">
      <c r="A26" s="24"/>
      <c r="B26" s="24"/>
    </row>
    <row r="27" spans="1:2">
      <c r="A27" s="24"/>
      <c r="B27" s="24"/>
    </row>
    <row r="28" spans="1:2">
      <c r="A28" s="24"/>
      <c r="B28" s="24"/>
    </row>
    <row r="29" spans="1:2">
      <c r="A29" s="24"/>
      <c r="B29" s="24"/>
    </row>
    <row r="30" spans="1:2" hidden="1">
      <c r="A30" s="24" t="s">
        <v>320</v>
      </c>
      <c r="B30" s="24"/>
    </row>
    <row r="31" spans="1:2">
      <c r="A31" s="24"/>
      <c r="B31" s="24"/>
    </row>
    <row r="32" spans="1:2">
      <c r="A32" s="24"/>
      <c r="B32" s="24"/>
    </row>
    <row r="33" spans="1:2">
      <c r="A33" s="24"/>
      <c r="B33" s="24"/>
    </row>
    <row r="34" spans="1:2">
      <c r="A34" s="24"/>
      <c r="B34" s="24"/>
    </row>
    <row r="35" spans="1:2">
      <c r="A35" s="24"/>
      <c r="B35" s="24"/>
    </row>
    <row r="36" spans="1:2">
      <c r="A36" s="24"/>
      <c r="B36" s="24"/>
    </row>
    <row r="37" spans="1:2">
      <c r="A37" s="24"/>
      <c r="B37" s="24"/>
    </row>
    <row r="38" spans="1:2">
      <c r="A38" s="24"/>
      <c r="B38" s="24"/>
    </row>
    <row r="39" spans="1:2">
      <c r="A39" s="24"/>
      <c r="B39" s="24"/>
    </row>
    <row r="40" spans="1:2">
      <c r="A40" s="24"/>
      <c r="B40" s="24"/>
    </row>
    <row r="41" spans="1:2">
      <c r="A41" s="24"/>
      <c r="B41" s="24"/>
    </row>
    <row r="42" spans="1:2">
      <c r="A42" s="24"/>
      <c r="B42" s="24"/>
    </row>
    <row r="43" spans="1:2">
      <c r="A43" s="24"/>
      <c r="B43" s="24"/>
    </row>
    <row r="44" spans="1:2">
      <c r="A44" s="24"/>
      <c r="B44" s="24"/>
    </row>
    <row r="45" spans="1:2">
      <c r="A45" s="24"/>
      <c r="B45" s="24"/>
    </row>
    <row r="46" spans="1:2">
      <c r="A46" s="24"/>
      <c r="B46" s="24"/>
    </row>
    <row r="47" spans="1:2">
      <c r="A47" s="24"/>
      <c r="B47" s="24"/>
    </row>
    <row r="48" spans="1:2">
      <c r="A48" s="24"/>
      <c r="B48" s="24"/>
    </row>
    <row r="49" s="24" customFormat="1"/>
    <row r="50" s="24" customFormat="1"/>
    <row r="51" s="24" customFormat="1"/>
    <row r="52" s="24" customFormat="1"/>
    <row r="53" s="24" customFormat="1"/>
    <row r="54" s="24" customFormat="1"/>
    <row r="55" s="24" customFormat="1"/>
    <row r="56" s="24" customFormat="1"/>
    <row r="57" s="24" customFormat="1"/>
    <row r="58" s="24" customFormat="1"/>
    <row r="59" s="24" customFormat="1"/>
    <row r="60" s="24" customFormat="1"/>
    <row r="61" s="24" customFormat="1"/>
    <row r="62" s="24" customFormat="1"/>
    <row r="63" s="24" customFormat="1"/>
    <row r="64" s="24" customFormat="1"/>
    <row r="65" s="24" customFormat="1"/>
    <row r="66" s="24" customFormat="1"/>
    <row r="67" s="24" customFormat="1"/>
    <row r="68" s="24" customFormat="1"/>
    <row r="69" s="24" customFormat="1"/>
    <row r="70" s="24" customFormat="1"/>
    <row r="71" s="24" customFormat="1"/>
    <row r="72" s="24" customFormat="1"/>
    <row r="73" s="24" customFormat="1"/>
    <row r="74" s="24" customFormat="1"/>
    <row r="75" s="24" customFormat="1"/>
    <row r="76" s="24" customFormat="1"/>
    <row r="77" s="24" customFormat="1"/>
    <row r="78" s="24" customFormat="1"/>
    <row r="79" s="24" customFormat="1"/>
    <row r="80" s="24" customFormat="1"/>
    <row r="81" s="24" customFormat="1"/>
    <row r="82" s="24" customFormat="1"/>
    <row r="83" s="24" customFormat="1"/>
    <row r="84" s="24" customFormat="1"/>
    <row r="85" s="24" customFormat="1"/>
    <row r="86" s="24" customFormat="1"/>
    <row r="87" s="24" customFormat="1"/>
    <row r="88" s="24" customFormat="1"/>
    <row r="89" s="24" customFormat="1"/>
    <row r="90" s="24" customFormat="1"/>
    <row r="91" s="24" customFormat="1"/>
    <row r="92" s="24" customFormat="1"/>
    <row r="93" s="24" customFormat="1"/>
    <row r="94" s="24" customFormat="1"/>
    <row r="95" s="24" customFormat="1"/>
    <row r="96" s="24" customFormat="1"/>
    <row r="97" s="24" customFormat="1"/>
    <row r="98" s="24" customFormat="1"/>
    <row r="99" s="24" customFormat="1"/>
    <row r="100" s="24" customFormat="1"/>
    <row r="101" s="24" customFormat="1"/>
    <row r="102" s="24" customFormat="1"/>
    <row r="103" s="24" customFormat="1"/>
    <row r="104" s="24" customFormat="1"/>
    <row r="105" s="24" customFormat="1"/>
    <row r="106" s="24" customFormat="1"/>
    <row r="107" s="24" customFormat="1"/>
    <row r="108" s="24" customFormat="1"/>
    <row r="109" s="24" customFormat="1"/>
    <row r="110" s="24" customFormat="1"/>
    <row r="111" s="24" customFormat="1"/>
    <row r="112" s="24" customFormat="1"/>
    <row r="113" s="24" customFormat="1"/>
    <row r="114" s="24" customFormat="1"/>
    <row r="115" s="24" customFormat="1"/>
    <row r="116" s="24" customFormat="1"/>
    <row r="117" s="24" customFormat="1"/>
    <row r="118" s="24" customFormat="1"/>
    <row r="119" s="24" customFormat="1"/>
    <row r="120" s="24" customFormat="1"/>
    <row r="121" s="24" customFormat="1"/>
    <row r="122" s="24" customFormat="1"/>
    <row r="123" s="24" customFormat="1"/>
    <row r="124" s="24" customFormat="1"/>
    <row r="125" s="24" customFormat="1"/>
    <row r="126" s="24" customFormat="1"/>
    <row r="127" s="24" customFormat="1"/>
    <row r="128" s="24" customFormat="1"/>
    <row r="129" s="24" customFormat="1"/>
    <row r="130" s="24" customFormat="1"/>
    <row r="131" s="24" customFormat="1"/>
    <row r="132" s="24" customFormat="1"/>
    <row r="133" s="24" customFormat="1"/>
    <row r="134" s="24" customFormat="1"/>
    <row r="135" s="24" customFormat="1"/>
    <row r="136" s="24" customFormat="1"/>
    <row r="137" s="24" customFormat="1"/>
    <row r="138" s="24" customFormat="1"/>
    <row r="139" s="24" customFormat="1"/>
    <row r="140" s="24" customFormat="1"/>
    <row r="141" s="24" customFormat="1"/>
    <row r="142" s="24" customFormat="1"/>
    <row r="143" s="24" customFormat="1"/>
    <row r="144" s="24" customFormat="1"/>
    <row r="145" s="24" customFormat="1"/>
    <row r="146" s="24" customFormat="1"/>
    <row r="147" s="24" customFormat="1"/>
    <row r="148" s="24" customFormat="1"/>
    <row r="149" s="24" customFormat="1"/>
    <row r="150" s="24" customFormat="1"/>
    <row r="151" s="24" customFormat="1"/>
    <row r="152" s="24" customFormat="1"/>
    <row r="153" s="24" customFormat="1"/>
    <row r="154" s="24" customFormat="1"/>
    <row r="155" s="24" customFormat="1"/>
    <row r="156" s="24" customFormat="1"/>
    <row r="157" s="24" customFormat="1"/>
    <row r="158" s="24" customFormat="1"/>
    <row r="159" s="24" customFormat="1"/>
    <row r="160" s="24" customFormat="1"/>
    <row r="161" s="24" customFormat="1"/>
    <row r="162" s="24" customFormat="1"/>
    <row r="163" s="24" customFormat="1"/>
    <row r="164" s="24" customFormat="1"/>
    <row r="165" s="24" customFormat="1"/>
    <row r="166" s="24" customFormat="1"/>
    <row r="167" s="24" customFormat="1"/>
    <row r="168" s="24" customFormat="1"/>
    <row r="169" s="24" customFormat="1"/>
    <row r="170" s="24" customFormat="1"/>
    <row r="171" s="24" customFormat="1"/>
    <row r="172" s="24" customFormat="1"/>
    <row r="173" s="24" customFormat="1"/>
    <row r="174" s="24" customFormat="1"/>
    <row r="175" s="24" customFormat="1"/>
    <row r="176" s="24" customFormat="1"/>
    <row r="177" s="24" customFormat="1"/>
    <row r="178" s="24" customFormat="1"/>
    <row r="179" s="24" customFormat="1"/>
    <row r="180" s="24" customFormat="1"/>
    <row r="181" s="24" customFormat="1"/>
    <row r="182" s="24" customFormat="1"/>
    <row r="183" s="24" customFormat="1"/>
    <row r="184" s="24" customFormat="1"/>
    <row r="185" s="24" customFormat="1"/>
    <row r="186" s="24" customFormat="1"/>
    <row r="187" s="24" customFormat="1"/>
    <row r="188" s="24" customFormat="1"/>
    <row r="189" s="24" customFormat="1"/>
    <row r="190" s="24" customFormat="1"/>
    <row r="191" s="24" customFormat="1"/>
    <row r="192" s="24" customFormat="1"/>
    <row r="193" s="24" customFormat="1"/>
    <row r="194" s="24" customFormat="1"/>
    <row r="195" s="24" customFormat="1"/>
    <row r="196" s="24" customFormat="1"/>
    <row r="197" s="24" customFormat="1"/>
    <row r="198" s="24" customFormat="1"/>
    <row r="199" s="24" customFormat="1"/>
    <row r="200" s="24" customFormat="1"/>
    <row r="201" s="24" customFormat="1"/>
    <row r="202" s="24" customFormat="1"/>
    <row r="203" s="24" customFormat="1"/>
    <row r="204" s="24" customFormat="1"/>
    <row r="205" s="24" customFormat="1"/>
    <row r="206" s="24" customFormat="1"/>
    <row r="207" s="24" customFormat="1"/>
    <row r="208" s="24" customFormat="1"/>
    <row r="209" s="24" customFormat="1"/>
    <row r="210" s="24" customFormat="1"/>
    <row r="211" s="24" customFormat="1"/>
    <row r="212" s="24" customFormat="1"/>
    <row r="213" s="24" customFormat="1"/>
    <row r="214" s="24" customFormat="1"/>
    <row r="215" s="24" customFormat="1"/>
    <row r="216" s="24" customFormat="1"/>
    <row r="217" s="24" customFormat="1"/>
    <row r="218" s="24" customFormat="1"/>
    <row r="219" s="24" customFormat="1"/>
    <row r="220" s="24" customFormat="1"/>
    <row r="221" s="24" customFormat="1"/>
    <row r="222" s="24" customFormat="1"/>
    <row r="223" s="24" customFormat="1"/>
    <row r="224" s="24" customFormat="1"/>
    <row r="225" s="24" customFormat="1"/>
    <row r="226" s="24" customFormat="1"/>
    <row r="227" s="24" customFormat="1"/>
    <row r="228" s="24" customFormat="1"/>
    <row r="229" s="24" customFormat="1"/>
    <row r="230" s="24" customFormat="1"/>
    <row r="231" s="24" customFormat="1"/>
    <row r="232" s="24" customFormat="1"/>
    <row r="233" s="24" customFormat="1"/>
    <row r="234" s="24" customFormat="1"/>
    <row r="235" s="24" customFormat="1"/>
    <row r="236" s="24" customFormat="1"/>
    <row r="237" s="24" customFormat="1"/>
    <row r="238" s="24" customFormat="1"/>
    <row r="239" s="24" customFormat="1"/>
    <row r="240" s="24" customFormat="1"/>
    <row r="241" s="24" customFormat="1"/>
    <row r="242" s="24" customFormat="1"/>
    <row r="243" s="24" customFormat="1"/>
    <row r="244" s="24" customFormat="1"/>
    <row r="245" s="24" customFormat="1"/>
    <row r="246" s="24" customFormat="1"/>
    <row r="247" s="24" customFormat="1"/>
    <row r="248" s="24" customFormat="1"/>
    <row r="249" s="24" customFormat="1"/>
    <row r="250" s="24" customFormat="1"/>
    <row r="251" s="24" customFormat="1"/>
    <row r="252" s="24" customFormat="1"/>
    <row r="253" s="24" customFormat="1"/>
    <row r="254" s="24" customFormat="1"/>
    <row r="255" s="24" customFormat="1"/>
    <row r="256" s="24" customFormat="1"/>
    <row r="257" s="24" customFormat="1"/>
    <row r="258" s="24" customFormat="1"/>
    <row r="259" s="24" customFormat="1"/>
    <row r="260" s="24" customFormat="1"/>
    <row r="261" s="24" customFormat="1"/>
    <row r="262" s="24" customFormat="1"/>
    <row r="263" s="24" customFormat="1"/>
    <row r="264" s="24" customFormat="1"/>
    <row r="265" s="24" customFormat="1"/>
    <row r="266" s="24" customFormat="1"/>
    <row r="267" s="24" customFormat="1"/>
    <row r="268" s="24" customFormat="1"/>
    <row r="269" s="24" customFormat="1"/>
    <row r="270" s="24" customFormat="1"/>
    <row r="271" s="24" customFormat="1"/>
    <row r="272" s="24" customFormat="1"/>
    <row r="273" s="24" customFormat="1"/>
    <row r="274" s="24" customFormat="1"/>
    <row r="275" s="24" customFormat="1"/>
    <row r="276" s="24" customFormat="1"/>
    <row r="277" s="24" customFormat="1"/>
    <row r="278" s="24" customFormat="1"/>
    <row r="279" s="24" customFormat="1"/>
    <row r="280" s="24" customFormat="1"/>
    <row r="281" s="24" customFormat="1"/>
    <row r="282" s="24" customFormat="1"/>
    <row r="283" s="24" customFormat="1"/>
    <row r="284" s="24" customFormat="1"/>
    <row r="285" s="24" customFormat="1"/>
    <row r="286" s="24" customFormat="1"/>
    <row r="287" s="24" customFormat="1"/>
    <row r="288" s="24" customFormat="1"/>
    <row r="289" s="24" customFormat="1"/>
    <row r="290" s="24" customFormat="1"/>
    <row r="291" s="24" customFormat="1"/>
    <row r="292" s="24" customFormat="1"/>
    <row r="293" s="24" customFormat="1"/>
    <row r="294" s="24" customFormat="1"/>
    <row r="295" s="24" customFormat="1"/>
    <row r="296" s="24" customFormat="1"/>
    <row r="297" s="24" customFormat="1"/>
    <row r="298" s="24" customFormat="1"/>
    <row r="299" s="24" customFormat="1"/>
    <row r="300" s="24" customFormat="1"/>
    <row r="301" s="24" customFormat="1"/>
    <row r="302" s="24" customFormat="1"/>
    <row r="303" s="24" customFormat="1"/>
    <row r="304" s="24" customFormat="1"/>
    <row r="305" s="24" customFormat="1"/>
    <row r="306" s="24" customFormat="1"/>
    <row r="307" s="24" customFormat="1"/>
    <row r="308" s="24" customFormat="1"/>
    <row r="309" s="24" customFormat="1"/>
    <row r="310" s="24" customFormat="1"/>
    <row r="311" s="24" customFormat="1"/>
    <row r="312" s="24" customFormat="1"/>
    <row r="313" s="24" customFormat="1"/>
    <row r="314" s="24" customFormat="1"/>
    <row r="315" s="24" customFormat="1"/>
    <row r="316" s="24" customFormat="1"/>
    <row r="317" s="24" customFormat="1"/>
    <row r="318" s="24" customFormat="1"/>
    <row r="319" s="24" customFormat="1"/>
    <row r="320" s="24" customFormat="1"/>
  </sheetData>
  <sheetProtection sheet="1" objects="1" scenarios="1"/>
  <mergeCells count="6">
    <mergeCell ref="A17:B17"/>
    <mergeCell ref="A18:B19"/>
    <mergeCell ref="A1:B1"/>
    <mergeCell ref="A2:B2"/>
    <mergeCell ref="A9:B9"/>
    <mergeCell ref="A16:B16"/>
  </mergeCells>
  <phoneticPr fontId="10" type="noConversion"/>
  <printOptions horizontalCentered="1"/>
  <pageMargins left="0.39370078740157483" right="0.39370078740157483" top="0.82677165354330717" bottom="0.82677165354330717" header="0.31496062992125984" footer="0.31496062992125984"/>
  <pageSetup paperSize="9"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dimension ref="A1:W67"/>
  <sheetViews>
    <sheetView workbookViewId="0">
      <selection activeCell="A20" sqref="A20:B24"/>
    </sheetView>
  </sheetViews>
  <sheetFormatPr defaultRowHeight="12.75"/>
  <cols>
    <col min="1" max="1" width="20.42578125" customWidth="1"/>
    <col min="2" max="2" width="14.42578125" customWidth="1"/>
    <col min="3" max="3" width="30.140625" customWidth="1"/>
    <col min="4" max="4" width="28" customWidth="1"/>
    <col min="5" max="23" width="9.140625" style="24"/>
  </cols>
  <sheetData>
    <row r="1" spans="1:4" ht="42.75" customHeight="1">
      <c r="A1" s="1120" t="s">
        <v>201</v>
      </c>
      <c r="B1" s="1120"/>
      <c r="C1" s="1120"/>
      <c r="D1" s="1120"/>
    </row>
    <row r="2" spans="1:4" ht="15.95" customHeight="1">
      <c r="A2" s="1122"/>
      <c r="B2" s="1122"/>
      <c r="C2" s="1122"/>
      <c r="D2" s="1122"/>
    </row>
    <row r="3" spans="1:4" ht="33.75" customHeight="1">
      <c r="A3" s="1121" t="s">
        <v>198</v>
      </c>
      <c r="B3" s="1121"/>
      <c r="C3" s="1121"/>
      <c r="D3" s="1121"/>
    </row>
    <row r="4" spans="1:4" ht="15.95" customHeight="1">
      <c r="A4" s="1122"/>
      <c r="B4" s="1122"/>
      <c r="C4" s="1122"/>
      <c r="D4" s="1122"/>
    </row>
    <row r="5" spans="1:4" ht="15.95" customHeight="1">
      <c r="A5" s="206" t="s">
        <v>199</v>
      </c>
      <c r="B5" s="1123" t="str">
        <f>+Povinná_příloha!D3</f>
        <v xml:space="preserve">LUMA electric, s. r. o. - organizační složka, </v>
      </c>
      <c r="C5" s="1123"/>
      <c r="D5" s="1123"/>
    </row>
    <row r="6" spans="1:4" ht="15.95" customHeight="1">
      <c r="A6" s="1116"/>
      <c r="B6" s="1116"/>
      <c r="C6" s="1116"/>
      <c r="D6" s="1116"/>
    </row>
    <row r="7" spans="1:4" ht="15.95" customHeight="1">
      <c r="A7" s="206" t="s">
        <v>200</v>
      </c>
      <c r="B7" s="1124" t="str">
        <f>+CONCATENATE(+'1'!A34,", ",'1'!A36,", PSČ : ",'1'!L36)</f>
        <v>Pod Pekárnami  300/17, Praha 9 - Vysočany, PSČ : 190 00</v>
      </c>
      <c r="C7" s="1124"/>
      <c r="D7" s="1124"/>
    </row>
    <row r="8" spans="1:4" ht="15.95" customHeight="1">
      <c r="A8" s="1116"/>
      <c r="B8" s="1116"/>
      <c r="C8" s="1116"/>
      <c r="D8" s="1116"/>
    </row>
    <row r="9" spans="1:4" ht="15.95" customHeight="1">
      <c r="A9" s="206" t="s">
        <v>144</v>
      </c>
      <c r="B9" s="1125" t="str">
        <f>+Povinná_příloha!D4</f>
        <v>CZ 27293131</v>
      </c>
      <c r="C9" s="1125"/>
      <c r="D9" s="1125"/>
    </row>
    <row r="10" spans="1:4" ht="15.95" customHeight="1">
      <c r="A10" s="1116"/>
      <c r="B10" s="1116"/>
      <c r="C10" s="1116"/>
      <c r="D10" s="1116"/>
    </row>
    <row r="11" spans="1:4" ht="15.95" customHeight="1">
      <c r="A11" s="1117" t="s">
        <v>202</v>
      </c>
      <c r="B11" s="1117"/>
      <c r="C11" s="1117"/>
      <c r="D11" s="208">
        <f>+IF('8'!E22&gt;0,'8'!E22,0)</f>
        <v>0</v>
      </c>
    </row>
    <row r="12" spans="1:4" ht="15.95" customHeight="1">
      <c r="A12" s="1116"/>
      <c r="B12" s="1116"/>
      <c r="C12" s="1116"/>
      <c r="D12" s="1116"/>
    </row>
    <row r="13" spans="1:4" ht="15.95" customHeight="1">
      <c r="A13" s="1117" t="s">
        <v>205</v>
      </c>
      <c r="B13" s="1117"/>
      <c r="C13" s="1117"/>
      <c r="D13" s="1117"/>
    </row>
    <row r="14" spans="1:4" ht="15.95" customHeight="1">
      <c r="A14" s="207" t="s">
        <v>206</v>
      </c>
      <c r="B14" s="1113" t="str">
        <f>+CONCATENATE(DAY('1'!F26),".",MONTH('1'!F26),".",YEAR('1'!F26)," - ",DAY('1'!H26),".",MONTH('1'!H26),".",YEAR('1'!H26))</f>
        <v>1.1.2015 - 31.12.2015</v>
      </c>
      <c r="C14" s="1113"/>
      <c r="D14" s="1113"/>
    </row>
    <row r="15" spans="1:4" ht="15.95" customHeight="1">
      <c r="A15" s="1116"/>
      <c r="B15" s="1116"/>
      <c r="C15" s="1116"/>
      <c r="D15" s="1116"/>
    </row>
    <row r="16" spans="1:4" ht="15.95" customHeight="1">
      <c r="A16" s="1117" t="s">
        <v>203</v>
      </c>
      <c r="B16" s="1117"/>
      <c r="C16" s="1118" t="str">
        <f>CONCATENATE(+ZAKL_DATA!B34)</f>
        <v/>
      </c>
      <c r="D16" s="1119"/>
    </row>
    <row r="17" spans="1:4" ht="15.95" customHeight="1">
      <c r="A17" s="1117" t="s">
        <v>204</v>
      </c>
      <c r="B17" s="1117"/>
      <c r="C17" s="1118" t="str">
        <f>+CONCATENATE(ZAKL_DATA!B32," / ",ZAKL_DATA!B33)</f>
        <v xml:space="preserve"> / </v>
      </c>
      <c r="D17" s="1119"/>
    </row>
    <row r="18" spans="1:4" ht="15.95" customHeight="1">
      <c r="A18" s="1116"/>
      <c r="B18" s="1116"/>
      <c r="C18" s="1116"/>
      <c r="D18" s="1116"/>
    </row>
    <row r="19" spans="1:4" ht="15.95" customHeight="1">
      <c r="A19" s="1113" t="str">
        <f ca="1">+CONCATENATE('1'!A36,", dne ",,DAY(TODAY()),".",MONTH(TODAY()),".",YEAR(TODAY()))</f>
        <v>Praha 9 - Vysočany, dne 31.3.2016</v>
      </c>
      <c r="B19" s="1115"/>
      <c r="C19" s="1115"/>
      <c r="D19" s="1115"/>
    </row>
    <row r="20" spans="1:4" ht="15.95" customHeight="1">
      <c r="A20" s="1113"/>
      <c r="B20" s="1114"/>
      <c r="C20" s="1110"/>
      <c r="D20" s="1111"/>
    </row>
    <row r="21" spans="1:4" ht="15.95" customHeight="1">
      <c r="A21" s="1114"/>
      <c r="B21" s="1114"/>
      <c r="C21" s="1111"/>
      <c r="D21" s="1111"/>
    </row>
    <row r="22" spans="1:4" ht="15.95" customHeight="1">
      <c r="A22" s="1114"/>
      <c r="B22" s="1114"/>
      <c r="C22" s="1111"/>
      <c r="D22" s="1111"/>
    </row>
    <row r="23" spans="1:4" ht="15.95" customHeight="1">
      <c r="A23" s="1114"/>
      <c r="B23" s="1114"/>
      <c r="C23" s="1112"/>
      <c r="D23" s="1112"/>
    </row>
    <row r="24" spans="1:4" ht="15">
      <c r="A24" s="1115"/>
      <c r="B24" s="1115"/>
      <c r="C24" s="1108" t="str">
        <f>+CONCATENATE(ZAKL_DATA!D14," ",ZAKL_DATA!D15," ",ZAKL_DATA!D16," - ",ZAKL_DATA!D17)</f>
        <v>Ľuboš Kokoška Ing. - jednateľ - vedúci organizační složky</v>
      </c>
      <c r="D24" s="1108"/>
    </row>
    <row r="25" spans="1:4" ht="342.75" customHeight="1">
      <c r="A25" s="1109" t="str">
        <f>+'8'!A54:G54</f>
        <v>Formulář zpracovala ASPEKT HM, daňová, účetní a auditorská kancelář, www.danovapriznani.cz, business.center.cz</v>
      </c>
      <c r="B25" s="1109"/>
      <c r="C25" s="1109"/>
      <c r="D25" s="1109"/>
    </row>
    <row r="26" spans="1:4">
      <c r="A26" s="24"/>
      <c r="B26" s="24"/>
      <c r="C26" s="24"/>
      <c r="D26" s="24"/>
    </row>
    <row r="27" spans="1:4">
      <c r="A27" s="24"/>
      <c r="B27" s="24"/>
      <c r="C27" s="24"/>
      <c r="D27" s="24"/>
    </row>
    <row r="28" spans="1:4">
      <c r="A28" s="24"/>
      <c r="B28" s="24"/>
      <c r="C28" s="24"/>
      <c r="D28" s="24"/>
    </row>
    <row r="29" spans="1:4">
      <c r="A29" s="24"/>
      <c r="B29" s="24"/>
      <c r="C29" s="24"/>
      <c r="D29" s="24"/>
    </row>
    <row r="30" spans="1:4">
      <c r="A30" s="24"/>
      <c r="B30" s="24"/>
      <c r="C30" s="24"/>
      <c r="D30" s="24"/>
    </row>
    <row r="31" spans="1:4">
      <c r="A31" s="24"/>
      <c r="B31" s="24"/>
      <c r="C31" s="24"/>
      <c r="D31" s="24"/>
    </row>
    <row r="32" spans="1:4">
      <c r="A32" s="24"/>
      <c r="B32" s="24"/>
      <c r="C32" s="24"/>
      <c r="D32" s="24"/>
    </row>
    <row r="33" s="24" customFormat="1"/>
    <row r="34" s="24" customFormat="1"/>
    <row r="35" s="24" customFormat="1"/>
    <row r="36" s="24" customFormat="1"/>
    <row r="37" s="24" customFormat="1"/>
    <row r="38" s="24" customFormat="1"/>
    <row r="39" s="24" customFormat="1"/>
    <row r="40" s="24" customFormat="1"/>
    <row r="41" s="24" customFormat="1"/>
    <row r="42" s="24" customFormat="1"/>
    <row r="43" s="24" customFormat="1"/>
    <row r="44" s="24" customFormat="1"/>
    <row r="45" s="24" customFormat="1"/>
    <row r="46" s="24" customFormat="1"/>
    <row r="47" s="24" customFormat="1"/>
    <row r="48" s="24" customFormat="1"/>
    <row r="49" s="24" customFormat="1"/>
    <row r="50" s="24" customFormat="1"/>
    <row r="51" s="24" customFormat="1"/>
    <row r="52" s="24" customFormat="1"/>
    <row r="53" s="24" customFormat="1"/>
    <row r="54" s="24" customFormat="1"/>
    <row r="55" s="24" customFormat="1"/>
    <row r="56" s="24" customFormat="1"/>
    <row r="57" s="24" customFormat="1"/>
    <row r="58" s="24" customFormat="1"/>
    <row r="59" s="24" customFormat="1"/>
    <row r="60" s="24" customFormat="1"/>
    <row r="61" s="24" customFormat="1"/>
    <row r="62" s="24" customFormat="1"/>
    <row r="63" s="24" customFormat="1"/>
    <row r="64" s="24" customFormat="1"/>
    <row r="65" s="24" customFormat="1"/>
    <row r="66" s="24" customFormat="1"/>
    <row r="67" s="24" customFormat="1"/>
  </sheetData>
  <sheetProtection sheet="1" objects="1" scenarios="1"/>
  <mergeCells count="25">
    <mergeCell ref="A13:D13"/>
    <mergeCell ref="A12:D12"/>
    <mergeCell ref="A1:D1"/>
    <mergeCell ref="A3:D3"/>
    <mergeCell ref="A4:D4"/>
    <mergeCell ref="B5:D5"/>
    <mergeCell ref="A2:D2"/>
    <mergeCell ref="A6:D6"/>
    <mergeCell ref="B7:D7"/>
    <mergeCell ref="A8:D8"/>
    <mergeCell ref="A10:D10"/>
    <mergeCell ref="B9:D9"/>
    <mergeCell ref="A11:C11"/>
    <mergeCell ref="C24:D24"/>
    <mergeCell ref="A25:D25"/>
    <mergeCell ref="C20:D23"/>
    <mergeCell ref="A20:B24"/>
    <mergeCell ref="B14:D14"/>
    <mergeCell ref="A18:D18"/>
    <mergeCell ref="A19:D19"/>
    <mergeCell ref="A15:D15"/>
    <mergeCell ref="A16:B16"/>
    <mergeCell ref="A17:B17"/>
    <mergeCell ref="C16:D16"/>
    <mergeCell ref="C17:D17"/>
  </mergeCells>
  <phoneticPr fontId="10" type="noConversion"/>
  <printOptions horizontalCentered="1"/>
  <pageMargins left="0.39370078740157483" right="0.39370078740157483" top="0.78740157480314965"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A1:BP573"/>
  <sheetViews>
    <sheetView topLeftCell="A4" zoomScale="80" zoomScaleNormal="80" workbookViewId="0">
      <selection activeCell="E136" sqref="E136"/>
    </sheetView>
  </sheetViews>
  <sheetFormatPr defaultRowHeight="12.75"/>
  <cols>
    <col min="1" max="1" width="25.7109375" customWidth="1"/>
    <col min="2" max="2" width="23.140625" customWidth="1"/>
    <col min="3" max="3" width="62.85546875" customWidth="1"/>
    <col min="4" max="4" width="21.5703125" customWidth="1"/>
    <col min="5" max="5" width="22" customWidth="1"/>
    <col min="6" max="6" width="38.7109375" customWidth="1"/>
    <col min="7" max="7" width="21.85546875" customWidth="1"/>
    <col min="8" max="9" width="13.85546875" customWidth="1"/>
    <col min="10" max="64" width="12.85546875" customWidth="1"/>
    <col min="65" max="65" width="8.7109375" customWidth="1"/>
    <col min="66" max="66" width="11.7109375" bestFit="1" customWidth="1"/>
    <col min="67" max="67" width="16.42578125" bestFit="1" customWidth="1"/>
    <col min="68" max="68" width="10.5703125" bestFit="1" customWidth="1"/>
  </cols>
  <sheetData>
    <row r="1" spans="1:68">
      <c r="A1" s="330" t="s">
        <v>976</v>
      </c>
      <c r="D1" s="330" t="s">
        <v>977</v>
      </c>
      <c r="G1" s="330" t="s">
        <v>1255</v>
      </c>
      <c r="BM1" s="336"/>
    </row>
    <row r="2" spans="1:68">
      <c r="A2" t="s">
        <v>947</v>
      </c>
      <c r="B2" t="e">
        <f>VLOOKUP(ZAKL_DATA!B13,FU!B3:C17,2,FALSE)</f>
        <v>#N/A</v>
      </c>
      <c r="D2" s="331" t="s">
        <v>978</v>
      </c>
      <c r="E2" s="326">
        <f>ZAKL_DATA!B26</f>
        <v>0</v>
      </c>
      <c r="G2" s="324" t="s">
        <v>1256</v>
      </c>
      <c r="H2" s="188" t="s">
        <v>1315</v>
      </c>
      <c r="J2" s="483" t="s">
        <v>1257</v>
      </c>
      <c r="K2" s="484" t="s">
        <v>1261</v>
      </c>
      <c r="L2" s="484" t="s">
        <v>1262</v>
      </c>
      <c r="M2" s="484" t="s">
        <v>1263</v>
      </c>
      <c r="N2" s="484" t="s">
        <v>1264</v>
      </c>
      <c r="O2" s="484" t="s">
        <v>1265</v>
      </c>
      <c r="P2" s="484" t="s">
        <v>1266</v>
      </c>
      <c r="Q2" s="484" t="s">
        <v>1267</v>
      </c>
      <c r="R2" s="484" t="s">
        <v>1268</v>
      </c>
      <c r="S2" s="484" t="s">
        <v>1269</v>
      </c>
      <c r="T2" s="484" t="s">
        <v>1270</v>
      </c>
      <c r="U2" s="484" t="s">
        <v>1271</v>
      </c>
      <c r="V2" s="484" t="s">
        <v>1272</v>
      </c>
      <c r="W2" s="484" t="s">
        <v>1273</v>
      </c>
      <c r="X2" s="484" t="s">
        <v>1274</v>
      </c>
      <c r="Y2" s="484" t="s">
        <v>1275</v>
      </c>
      <c r="Z2" s="484" t="s">
        <v>1276</v>
      </c>
      <c r="AA2" s="484" t="s">
        <v>1277</v>
      </c>
      <c r="AB2" s="484" t="s">
        <v>1278</v>
      </c>
      <c r="AC2" s="484" t="s">
        <v>1279</v>
      </c>
      <c r="AD2" s="484" t="s">
        <v>1280</v>
      </c>
      <c r="AE2" s="484" t="s">
        <v>1281</v>
      </c>
      <c r="AF2" s="484" t="s">
        <v>1282</v>
      </c>
      <c r="AG2" s="484" t="s">
        <v>1283</v>
      </c>
      <c r="AH2" s="484" t="s">
        <v>1284</v>
      </c>
      <c r="AI2" s="484" t="s">
        <v>1285</v>
      </c>
      <c r="AJ2" s="484" t="s">
        <v>1286</v>
      </c>
      <c r="AK2" s="484" t="s">
        <v>1287</v>
      </c>
      <c r="AL2" s="484" t="s">
        <v>1288</v>
      </c>
      <c r="AM2" s="484" t="s">
        <v>1289</v>
      </c>
      <c r="AN2" s="484" t="s">
        <v>1290</v>
      </c>
      <c r="AO2" s="484" t="s">
        <v>1291</v>
      </c>
      <c r="AP2" s="484" t="s">
        <v>1292</v>
      </c>
      <c r="AQ2" s="484" t="s">
        <v>1293</v>
      </c>
      <c r="AR2" s="484" t="s">
        <v>1294</v>
      </c>
      <c r="AS2" s="484" t="s">
        <v>1295</v>
      </c>
      <c r="AT2" s="484" t="s">
        <v>1296</v>
      </c>
      <c r="AU2" s="484" t="s">
        <v>1297</v>
      </c>
      <c r="AV2" s="484" t="s">
        <v>1298</v>
      </c>
      <c r="AW2" s="484" t="s">
        <v>1299</v>
      </c>
      <c r="AX2" s="484" t="s">
        <v>1300</v>
      </c>
      <c r="AY2" s="484" t="s">
        <v>1301</v>
      </c>
      <c r="AZ2" s="484" t="s">
        <v>1302</v>
      </c>
      <c r="BA2" s="484" t="s">
        <v>1303</v>
      </c>
      <c r="BB2" s="484" t="s">
        <v>1304</v>
      </c>
      <c r="BC2" s="484" t="s">
        <v>1305</v>
      </c>
      <c r="BD2" s="484" t="s">
        <v>1306</v>
      </c>
      <c r="BE2" s="484" t="s">
        <v>1307</v>
      </c>
      <c r="BF2" s="484" t="s">
        <v>1308</v>
      </c>
      <c r="BG2" s="484" t="s">
        <v>1309</v>
      </c>
      <c r="BH2" s="484" t="s">
        <v>1310</v>
      </c>
      <c r="BI2" s="484" t="s">
        <v>1311</v>
      </c>
      <c r="BJ2" s="484" t="s">
        <v>1312</v>
      </c>
      <c r="BK2" s="484" t="s">
        <v>1313</v>
      </c>
      <c r="BL2" s="484" t="s">
        <v>1314</v>
      </c>
      <c r="BM2" s="483" t="s">
        <v>1258</v>
      </c>
      <c r="BN2" s="483" t="s">
        <v>1260</v>
      </c>
      <c r="BO2" s="483" t="s">
        <v>1259</v>
      </c>
      <c r="BP2" s="485" t="s">
        <v>1256</v>
      </c>
    </row>
    <row r="3" spans="1:68">
      <c r="A3" t="s">
        <v>948</v>
      </c>
      <c r="B3" t="e">
        <f>VLOOKUP(ZAKL_DATA!B14,FU!E3:F204,2,FALSE)</f>
        <v>#N/A</v>
      </c>
      <c r="D3" s="324" t="s">
        <v>979</v>
      </c>
      <c r="E3" s="329">
        <f>IF(ISNUMBER(FIND("-",ZAKL_DATA!B32)),MID(ZAKL_DATA!B32,(FIND("-",ZAKL_DATA!B32,1))+1,LEN(ZAKL_DATA!B32)),ZAKL_DATA!B32)</f>
        <v>0</v>
      </c>
      <c r="G3" s="324" t="s">
        <v>1257</v>
      </c>
      <c r="H3" s="331" t="s">
        <v>1316</v>
      </c>
      <c r="J3" s="486" t="str">
        <f>TEXT('2'!C6,"DD.MM.RRRR")</f>
        <v>31.12.2015</v>
      </c>
      <c r="K3" s="478">
        <f>'2'!E5</f>
        <v>0</v>
      </c>
      <c r="L3" s="481">
        <f>'2'!E17</f>
        <v>0</v>
      </c>
      <c r="M3" s="481">
        <f>'2'!E18</f>
        <v>0</v>
      </c>
      <c r="N3" s="481">
        <f>'2'!E19</f>
        <v>0</v>
      </c>
      <c r="O3" s="481">
        <f>'2'!E23</f>
        <v>0</v>
      </c>
      <c r="P3" s="481">
        <f>'2'!E24</f>
        <v>0</v>
      </c>
      <c r="Q3" s="481">
        <f>'2'!E25</f>
        <v>0</v>
      </c>
      <c r="R3" s="481">
        <f>'2'!E26</f>
        <v>0</v>
      </c>
      <c r="S3" s="481">
        <f>'2'!E27</f>
        <v>0</v>
      </c>
      <c r="T3" s="481">
        <f>'2'!E28</f>
        <v>0</v>
      </c>
      <c r="U3" s="481">
        <f>'2'!E29</f>
        <v>0</v>
      </c>
      <c r="V3" s="481">
        <f>'2'!E30</f>
        <v>0</v>
      </c>
      <c r="W3" s="481">
        <f>'7'!C3</f>
        <v>0</v>
      </c>
      <c r="X3" s="481">
        <f>'7'!C4</f>
        <v>0</v>
      </c>
      <c r="Y3" s="481" t="str">
        <f>IF('7'!C10&lt;&gt;0,'7'!C10,"")</f>
        <v/>
      </c>
      <c r="Z3" s="481" t="str">
        <f>IF('7'!C11&lt;&gt;0,'7'!C11,"")</f>
        <v/>
      </c>
      <c r="AA3" s="481" t="str">
        <f>IF('7'!C12&lt;&gt;0,'7'!C12,"")</f>
        <v/>
      </c>
      <c r="AB3" s="481" t="str">
        <f>IF('7'!C15&lt;&gt;0,'7'!C15,"")</f>
        <v/>
      </c>
      <c r="AC3" s="481" t="str">
        <f>IF('7'!C17&lt;&gt;0,'7'!C17,"")</f>
        <v/>
      </c>
      <c r="AD3" s="481" t="str">
        <f>IF('7'!C18&lt;&gt;0,'7'!C18,"")</f>
        <v/>
      </c>
      <c r="AE3" s="481">
        <f>'7'!C5</f>
        <v>0</v>
      </c>
      <c r="AF3" s="481" t="str">
        <f>IF('7'!C19&lt;&gt;0,'7'!C19,"")</f>
        <v/>
      </c>
      <c r="AG3" s="482" t="str">
        <f>IF(AND('7'!C21&lt;&gt;0,'XML Export'!$AX$3:$AX$3&gt;0),'7'!C21*100,"")</f>
        <v/>
      </c>
      <c r="AH3" s="481" t="str">
        <f>IF('7'!C22&lt;&gt;0,'7'!C22,"")</f>
        <v/>
      </c>
      <c r="AI3" s="481" t="str">
        <f>IF('7'!C24&lt;&gt;0,'7'!C24,"")</f>
        <v/>
      </c>
      <c r="AJ3" s="481" t="str">
        <f>IF('7'!C25&lt;&gt;0,'7'!C25,"")</f>
        <v/>
      </c>
      <c r="AK3" s="481" t="str">
        <f>IF('7'!C26&lt;&gt;0,'7'!C26,"")</f>
        <v/>
      </c>
      <c r="AL3" s="481">
        <f>'2'!E9</f>
        <v>0</v>
      </c>
      <c r="AM3" s="481" t="str">
        <f>IF('7'!C28&lt;&gt;0,'7'!C28,"")</f>
        <v/>
      </c>
      <c r="AN3" s="481" t="str">
        <f>IF('XML Export'!$AX$3:$AX$3&gt;0,'7'!C29,"")</f>
        <v/>
      </c>
      <c r="AO3" s="481">
        <f>'2'!E10</f>
        <v>0</v>
      </c>
      <c r="AP3" s="481">
        <f>'2'!E11</f>
        <v>0</v>
      </c>
      <c r="AQ3" s="481">
        <f>'2'!E12</f>
        <v>0</v>
      </c>
      <c r="AR3" s="481">
        <f>'2'!E13</f>
        <v>0</v>
      </c>
      <c r="AS3" s="481">
        <f>'2'!E14</f>
        <v>0</v>
      </c>
      <c r="AT3" s="481">
        <f>'2'!E15</f>
        <v>0</v>
      </c>
      <c r="AU3" s="481">
        <f>'2'!E19</f>
        <v>0</v>
      </c>
      <c r="AV3" s="481">
        <f>'2'!E21</f>
        <v>0</v>
      </c>
      <c r="AW3" s="481">
        <f>'2'!E22</f>
        <v>0</v>
      </c>
      <c r="AX3" s="481">
        <f>'7'!C6</f>
        <v>0</v>
      </c>
      <c r="AY3" s="481" t="str">
        <f>IF('7'!C13&lt;&gt;0,'7'!C13,"")</f>
        <v/>
      </c>
      <c r="AZ3" s="481" t="str">
        <f>IF('7'!C14&lt;&gt;0,'7'!C14,"")</f>
        <v/>
      </c>
      <c r="BA3" s="481">
        <f>'7'!C31</f>
        <v>0</v>
      </c>
      <c r="BB3" s="482">
        <f>'7'!C32*100</f>
        <v>15</v>
      </c>
      <c r="BC3" s="481">
        <f>'7'!C33</f>
        <v>0</v>
      </c>
      <c r="BD3" s="481">
        <f>'7'!C34</f>
        <v>0</v>
      </c>
      <c r="BE3" s="481">
        <f>'7'!C35</f>
        <v>0</v>
      </c>
      <c r="BF3" s="481">
        <f>'7'!C37</f>
        <v>0</v>
      </c>
      <c r="BG3" s="481">
        <f>'7'!C40</f>
        <v>0</v>
      </c>
      <c r="BH3" s="487"/>
      <c r="BI3" s="488">
        <f>'2'!B29</f>
        <v>0</v>
      </c>
      <c r="BJ3" s="488" t="str">
        <f>IF('7'!B12&lt;&gt;0,'7'!B12,"")</f>
        <v/>
      </c>
      <c r="BK3" s="488" t="str">
        <f>IF('7'!B25&lt;&gt;0,'7'!B25,"")</f>
        <v/>
      </c>
      <c r="BL3" s="488">
        <f>'2'!B14</f>
        <v>0</v>
      </c>
      <c r="BM3" s="489"/>
      <c r="BN3" s="490"/>
      <c r="BO3" s="489"/>
      <c r="BP3" s="491">
        <v>1</v>
      </c>
    </row>
    <row r="4" spans="1:68">
      <c r="A4" s="188" t="s">
        <v>949</v>
      </c>
      <c r="B4" s="323" t="str">
        <f>TEXT('1'!F26,"DD.MM.RRRR")</f>
        <v>01.01.2015</v>
      </c>
      <c r="D4" s="324" t="s">
        <v>980</v>
      </c>
      <c r="G4" s="324" t="s">
        <v>1258</v>
      </c>
      <c r="H4" s="188" t="s">
        <v>1316</v>
      </c>
      <c r="I4" s="188" t="s">
        <v>1315</v>
      </c>
      <c r="BM4" s="336"/>
    </row>
    <row r="5" spans="1:68">
      <c r="A5" s="188" t="s">
        <v>950</v>
      </c>
      <c r="B5" s="323" t="str">
        <f>TEXT('1'!H26,"DD.MM.RRRR")</f>
        <v>31.12.2015</v>
      </c>
      <c r="D5" s="324" t="s">
        <v>981</v>
      </c>
      <c r="E5" s="327" t="str">
        <f>IF(ISNUMBER(FIND("/",ZAKL_DATA!B17)),MID(ZAKL_DATA!B17,(FIND("/",ZAKL_DATA!B17,1))+1,LEN(ZAKL_DATA!B17)),"")</f>
        <v>17</v>
      </c>
      <c r="G5" s="324" t="s">
        <v>1259</v>
      </c>
      <c r="H5" s="188" t="s">
        <v>1316</v>
      </c>
      <c r="I5" s="188" t="s">
        <v>1315</v>
      </c>
      <c r="BH5" s="188" t="s">
        <v>1315</v>
      </c>
      <c r="BM5" s="188" t="s">
        <v>1315</v>
      </c>
      <c r="BN5" s="188" t="s">
        <v>1315</v>
      </c>
      <c r="BO5" s="188" t="s">
        <v>1315</v>
      </c>
      <c r="BP5" s="188" t="s">
        <v>1541</v>
      </c>
    </row>
    <row r="6" spans="1:68">
      <c r="A6" s="188" t="s">
        <v>967</v>
      </c>
      <c r="B6" s="328" t="str">
        <f ca="1">TEXT('8'!A39,"DD.MM.RRRR")</f>
        <v>31.03.RRRR</v>
      </c>
      <c r="D6" s="324" t="s">
        <v>982</v>
      </c>
      <c r="E6" t="str">
        <f>IF(ISNUMBER(FIND("/",ZAKL_DATA!B17)),LEFT(ZAKL_DATA!B17,(FIND("/",ZAKL_DATA!B17,1))-1),ZAKL_DATA!B17)</f>
        <v>300</v>
      </c>
      <c r="G6" s="324" t="s">
        <v>1260</v>
      </c>
      <c r="H6" s="188" t="s">
        <v>1316</v>
      </c>
    </row>
    <row r="7" spans="1:68">
      <c r="A7" s="188" t="s">
        <v>951</v>
      </c>
      <c r="B7" s="367" t="str">
        <f>IF('1'!A11="řádné","B",IF('1'!A11="řádné-opravné","O",IF('1'!A11="dodatečné","D",IF('1'!A11="dodatečné-opravné","E","chyba"))))</f>
        <v>B</v>
      </c>
      <c r="D7" s="324" t="s">
        <v>948</v>
      </c>
      <c r="E7" s="188" t="s">
        <v>983</v>
      </c>
      <c r="G7" s="324" t="s">
        <v>1261</v>
      </c>
      <c r="H7" s="188" t="s">
        <v>1316</v>
      </c>
    </row>
    <row r="8" spans="1:68">
      <c r="A8" s="188" t="s">
        <v>952</v>
      </c>
      <c r="B8" s="325" t="s">
        <v>3764</v>
      </c>
      <c r="C8" s="188" t="s">
        <v>953</v>
      </c>
      <c r="D8" s="324" t="s">
        <v>984</v>
      </c>
      <c r="E8" s="326">
        <f>IF(ZAKL_DATA!B25&lt;&gt;"",ZAKL_DATA!B25,"")</f>
        <v>421905510582</v>
      </c>
      <c r="G8" s="324" t="s">
        <v>1262</v>
      </c>
    </row>
    <row r="9" spans="1:68">
      <c r="A9" s="188" t="s">
        <v>955</v>
      </c>
      <c r="B9" s="325" t="s">
        <v>954</v>
      </c>
      <c r="C9" s="188" t="s">
        <v>953</v>
      </c>
      <c r="D9" s="324" t="s">
        <v>985</v>
      </c>
      <c r="E9" s="323" t="str">
        <f>MID(ZAKL_DATA!D2,3,10)</f>
        <v xml:space="preserve"> 27293131</v>
      </c>
      <c r="G9" s="324" t="s">
        <v>1263</v>
      </c>
    </row>
    <row r="10" spans="1:68">
      <c r="A10" s="188" t="s">
        <v>956</v>
      </c>
      <c r="B10" s="326"/>
      <c r="C10" s="368" t="s">
        <v>2555</v>
      </c>
      <c r="D10" s="324" t="s">
        <v>986</v>
      </c>
      <c r="E10" s="323">
        <f>ZAKL_DATA!B33</f>
        <v>0</v>
      </c>
      <c r="G10" s="324" t="s">
        <v>1264</v>
      </c>
    </row>
    <row r="11" spans="1:68">
      <c r="A11" s="188" t="s">
        <v>957</v>
      </c>
      <c r="B11" s="326" t="str">
        <f>IF(OR(B7="D",B7="E"),'7'!C37,"")</f>
        <v/>
      </c>
      <c r="C11" s="368" t="s">
        <v>2560</v>
      </c>
      <c r="D11" s="324" t="s">
        <v>987</v>
      </c>
      <c r="E11" s="327" t="str">
        <f>IF(ZAKL_DATA!B20&lt;&gt;"ČESKÁ REPUBLIKA",VLOOKUP(ZAKL_DATA!B20,FU!J3:K253,2,FALSE),"")</f>
        <v/>
      </c>
      <c r="G11" s="324" t="s">
        <v>1265</v>
      </c>
    </row>
    <row r="12" spans="1:68">
      <c r="A12" s="188" t="s">
        <v>2558</v>
      </c>
      <c r="B12" s="326" t="str">
        <f>IF(OR(B7="D",B7="E"),'7'!C40,"")</f>
        <v/>
      </c>
      <c r="C12" s="368" t="s">
        <v>2557</v>
      </c>
      <c r="D12" s="324" t="s">
        <v>988</v>
      </c>
      <c r="E12" s="479" t="str">
        <f>IF(ZAKL_DATA!B18&lt;&gt;"",ZAKL_DATA!B18,"")</f>
        <v>Praha 9 - Vysočany</v>
      </c>
      <c r="G12" s="324" t="s">
        <v>1266</v>
      </c>
    </row>
    <row r="13" spans="1:68">
      <c r="A13" s="188" t="s">
        <v>958</v>
      </c>
      <c r="B13" s="326" t="str">
        <f>IF(OR(B7="D",B7="E"),'7'!C40,"")</f>
        <v/>
      </c>
      <c r="C13" s="368" t="s">
        <v>2559</v>
      </c>
      <c r="D13" s="324" t="s">
        <v>989</v>
      </c>
      <c r="E13" s="479" t="str">
        <f>IF(E38="V1",IF(ZAKL_DATA!D14&lt;&gt;0,ZAKL_DATA!D14,""),IF(E38="V4",LEFT('8'!A28,(FIND(" ",'8'!A28,1))-1),""))</f>
        <v>Ľuboš</v>
      </c>
      <c r="G13" s="324" t="s">
        <v>1267</v>
      </c>
    </row>
    <row r="14" spans="1:68">
      <c r="A14" s="188" t="s">
        <v>959</v>
      </c>
      <c r="B14" s="326" t="str">
        <f>IF(OR(B7="D",B7="E"),'8'!E12,"")</f>
        <v/>
      </c>
      <c r="C14" s="368" t="s">
        <v>2561</v>
      </c>
      <c r="D14" s="324" t="s">
        <v>990</v>
      </c>
      <c r="E14" s="323" t="str">
        <f>IF(E38="V1",IF(ZAKL_DATA!D17&lt;&gt;0,ZAKL_DATA!D17,""),"")</f>
        <v>jednateľ - vedúci organizační složky</v>
      </c>
      <c r="G14" s="324" t="s">
        <v>1268</v>
      </c>
    </row>
    <row r="15" spans="1:68">
      <c r="A15" s="188" t="s">
        <v>960</v>
      </c>
      <c r="B15" s="326" t="str">
        <f>IF(OR(B7="D",B7="E"),'7'!C6,"")</f>
        <v/>
      </c>
      <c r="C15" s="368" t="s">
        <v>2563</v>
      </c>
      <c r="D15" s="324" t="s">
        <v>991</v>
      </c>
      <c r="E15" s="479" t="str">
        <f>IF(E38="V1",IF(ZAKL_DATA!D15&lt;&gt;0,ZAKL_DATA!D15,""),IF(E38="V4",MID('8'!A28,(FIND(" ",'8'!A28,1))+1,LEN('8'!A28)),""))</f>
        <v>Kokoška</v>
      </c>
      <c r="G15" s="324" t="s">
        <v>1269</v>
      </c>
    </row>
    <row r="16" spans="1:68">
      <c r="A16" s="188" t="s">
        <v>961</v>
      </c>
      <c r="B16" s="326" t="str">
        <f>IF(OR(B7="D",B7="E"),'8'!E13,"")</f>
        <v/>
      </c>
      <c r="C16" s="368" t="s">
        <v>2562</v>
      </c>
      <c r="D16" s="324" t="s">
        <v>992</v>
      </c>
      <c r="E16" t="str">
        <f>IF(ISNUMBER(FIND("-",ZAKL_DATA!B32)),LEFT(ZAKL_DATA!B32,(FIND("-",ZAKL_DATA!B32,1))-1),"")</f>
        <v/>
      </c>
      <c r="F16" s="188"/>
      <c r="G16" s="324" t="s">
        <v>1270</v>
      </c>
    </row>
    <row r="17" spans="1:7">
      <c r="A17" s="188" t="s">
        <v>962</v>
      </c>
      <c r="B17" s="326" t="str">
        <f>IF(OR(B7="D",B7="E"),'8'!E15,"")</f>
        <v/>
      </c>
      <c r="C17" s="368" t="s">
        <v>2564</v>
      </c>
      <c r="D17" s="324" t="s">
        <v>993</v>
      </c>
      <c r="E17" s="479" t="str">
        <f>IF(ZAKL_DATA!B19&lt;&gt;"",ZAKL_DATA!B19,"")</f>
        <v>190 00</v>
      </c>
      <c r="G17" s="324" t="s">
        <v>1271</v>
      </c>
    </row>
    <row r="18" spans="1:7">
      <c r="A18" s="188" t="s">
        <v>963</v>
      </c>
      <c r="B18" s="326">
        <f>'8'!E19</f>
        <v>0</v>
      </c>
      <c r="D18" s="324" t="s">
        <v>994</v>
      </c>
      <c r="E18" s="327" t="str">
        <f>'1'!A9</f>
        <v xml:space="preserve"> 27293131</v>
      </c>
      <c r="G18" s="324" t="s">
        <v>1272</v>
      </c>
    </row>
    <row r="19" spans="1:7">
      <c r="A19" s="188" t="s">
        <v>964</v>
      </c>
      <c r="B19" s="326">
        <f>'8'!E20</f>
        <v>0</v>
      </c>
      <c r="D19" s="324" t="s">
        <v>995</v>
      </c>
      <c r="E19" s="327" t="str">
        <f>IF(ZAKL_DATA!B20&lt;&gt;"ČESKÁ REPUBLIKA", VLOOKUP(ZAKL_DATA!B20,FU!J3:J253,1,FALSE), "")</f>
        <v/>
      </c>
      <c r="G19" s="324" t="s">
        <v>1273</v>
      </c>
    </row>
    <row r="20" spans="1:7">
      <c r="A20" s="188" t="s">
        <v>965</v>
      </c>
      <c r="B20" s="326">
        <f>'8'!E21</f>
        <v>0</v>
      </c>
      <c r="D20" s="324" t="s">
        <v>996</v>
      </c>
      <c r="E20" s="329" t="str">
        <f>IF(ZAKL_DATA!B16&lt;&gt;"",ZAKL_DATA!B16,"")</f>
        <v xml:space="preserve">Pod Pekárnami </v>
      </c>
      <c r="G20" s="324" t="s">
        <v>1274</v>
      </c>
    </row>
    <row r="21" spans="1:7">
      <c r="A21" s="188" t="s">
        <v>966</v>
      </c>
      <c r="B21" s="326">
        <f>'8'!E22</f>
        <v>0</v>
      </c>
      <c r="D21" s="324" t="s">
        <v>997</v>
      </c>
      <c r="E21" s="479" t="str">
        <f>IF(E38="V3",'8'!A30,"")</f>
        <v/>
      </c>
      <c r="G21" s="324" t="s">
        <v>1275</v>
      </c>
    </row>
    <row r="22" spans="1:7">
      <c r="A22" s="188" t="s">
        <v>971</v>
      </c>
      <c r="B22" s="329">
        <f>'1'!L13</f>
        <v>1</v>
      </c>
      <c r="D22" s="324" t="s">
        <v>998</v>
      </c>
      <c r="E22" s="323" t="str">
        <f>IF(E38="V2",'8'!A30,"")</f>
        <v/>
      </c>
      <c r="G22" s="324" t="s">
        <v>1276</v>
      </c>
    </row>
    <row r="23" spans="1:7">
      <c r="A23" s="188" t="s">
        <v>972</v>
      </c>
      <c r="B23" s="329">
        <f>'1'!L20</f>
        <v>0</v>
      </c>
      <c r="D23" s="324" t="s">
        <v>999</v>
      </c>
      <c r="E23" s="323" t="str">
        <f>IF(E38="V4",'8'!A30,"")</f>
        <v/>
      </c>
      <c r="G23" s="324" t="s">
        <v>1277</v>
      </c>
    </row>
    <row r="24" spans="1:7">
      <c r="A24" s="188" t="s">
        <v>968</v>
      </c>
      <c r="B24" s="327" t="str">
        <f>IF(LEFT('1'!L50)="A","A","N")</f>
        <v>N</v>
      </c>
      <c r="C24" s="188"/>
      <c r="D24" s="324" t="s">
        <v>1000</v>
      </c>
      <c r="E24" s="323" t="str">
        <f>IF(E38="V2",ZAKL_DATA!D20,IF(E38="V3",LEFT('8'!A28,(FIND(" ",'8'!A28,1))-1),""))</f>
        <v/>
      </c>
      <c r="G24" s="324" t="s">
        <v>1278</v>
      </c>
    </row>
    <row r="25" spans="1:7">
      <c r="A25" s="324" t="s">
        <v>951</v>
      </c>
      <c r="B25" s="323" t="str">
        <f>RIGHT('1'!E16,1)</f>
        <v>A</v>
      </c>
      <c r="D25" s="324" t="s">
        <v>1001</v>
      </c>
      <c r="E25" s="327" t="str">
        <f>IF(E38="V2","4b",IF(OR(E38="V3",E38="V4"),"4a",""))</f>
        <v/>
      </c>
      <c r="G25" s="324" t="s">
        <v>1279</v>
      </c>
    </row>
    <row r="26" spans="1:7">
      <c r="A26" s="324" t="s">
        <v>969</v>
      </c>
      <c r="B26" s="323" t="str">
        <f>LEFT('1'!E16,1)</f>
        <v>1</v>
      </c>
      <c r="D26" s="324" t="s">
        <v>1002</v>
      </c>
      <c r="E26" s="323" t="str">
        <f>IF(E38="V4",'8'!A28,"")</f>
        <v/>
      </c>
      <c r="G26" s="324" t="s">
        <v>1280</v>
      </c>
    </row>
    <row r="27" spans="1:7">
      <c r="A27" s="188" t="s">
        <v>970</v>
      </c>
      <c r="B27" s="480" t="str">
        <f>IF(OR('1'!F20="a",'1'!F20="A"),"A",IF(OR('1'!F20="b",'1'!F20="B"),"B",IF(OR('1'!F20="c",'1'!F20="C"),"C",IF(OR('1'!F20="d",'1'!F20="D"),"D",""))))</f>
        <v>A</v>
      </c>
      <c r="D27" s="324" t="s">
        <v>1003</v>
      </c>
      <c r="E27" s="323" t="str">
        <f>IF(E38="V2",ZAKL_DATA!D21,IF(E38="V3",MID('8'!A28,(FIND(" ",'8'!A28,1))+1,LEN('8'!A28)),""))</f>
        <v/>
      </c>
      <c r="G27" s="324" t="s">
        <v>1281</v>
      </c>
    </row>
    <row r="28" spans="1:7">
      <c r="A28" s="188" t="s">
        <v>974</v>
      </c>
      <c r="B28" s="323" t="str">
        <f>TEXT('1'!H26,"DD.MM.RRRR")</f>
        <v>31.12.2015</v>
      </c>
      <c r="D28" s="324" t="s">
        <v>1004</v>
      </c>
      <c r="E28" s="323" t="str">
        <f>IF(OR(E38="V2",E38="V3"),"F",IF(E38="V4","P",""))</f>
        <v/>
      </c>
      <c r="F28" s="188" t="s">
        <v>1254</v>
      </c>
      <c r="G28" s="324" t="s">
        <v>1282</v>
      </c>
    </row>
    <row r="29" spans="1:7">
      <c r="A29" s="188" t="s">
        <v>973</v>
      </c>
      <c r="B29" s="323" t="str">
        <f>TEXT('1'!F26,"DD.MM.RRRR")</f>
        <v>01.01.2015</v>
      </c>
      <c r="D29" s="324" t="s">
        <v>1005</v>
      </c>
      <c r="E29" s="323" t="str">
        <f>CONCATENATE(ZAKL_DATA!D4,IF(ZAKL_DATA!D7&lt;&gt;"",", ",""),ZAKL_DATA!D7)</f>
        <v>LUMA electric, s. r. o. - organizační složka</v>
      </c>
      <c r="G29" s="324" t="s">
        <v>1283</v>
      </c>
    </row>
    <row r="30" spans="1:7">
      <c r="A30" s="188" t="s">
        <v>975</v>
      </c>
      <c r="B30">
        <f>'1'!L16</f>
        <v>2</v>
      </c>
      <c r="E30">
        <v>123</v>
      </c>
      <c r="G30" s="324" t="s">
        <v>1284</v>
      </c>
    </row>
    <row r="31" spans="1:7">
      <c r="A31" s="188" t="s">
        <v>1640</v>
      </c>
      <c r="B31" s="327" t="str">
        <f>IF(LEFT('1'!L42)="A","A","N")</f>
        <v>N</v>
      </c>
      <c r="G31" s="324" t="s">
        <v>1285</v>
      </c>
    </row>
    <row r="32" spans="1:7">
      <c r="A32" s="188" t="s">
        <v>2546</v>
      </c>
      <c r="B32" t="e">
        <f>IF(VALUE(C32)&gt;99999,VALUE(C32),IF(VALUE(C32)&gt;9999,VALUE(C32)*10,IF(VALUE(C32)&gt;999,VALUE(C32)*100,IF(VALUE(C32)&gt;99,VALUE(C32)*1000,IF(VALUE(C32)&gt;9,VALUE(C32)*10000,VALUE(C32)*100000)))))</f>
        <v>#N/A</v>
      </c>
      <c r="C32" s="188" t="e">
        <f>UPPER(VLOOKUP(ZAKL_DATA!B29,FU!N3:O1699,2,FALSE))</f>
        <v>#N/A</v>
      </c>
      <c r="G32" s="324" t="s">
        <v>1286</v>
      </c>
    </row>
    <row r="33" spans="1:7">
      <c r="A33" s="188" t="s">
        <v>2550</v>
      </c>
      <c r="B33" s="326"/>
      <c r="C33" s="368" t="s">
        <v>2556</v>
      </c>
      <c r="G33" s="324" t="s">
        <v>1287</v>
      </c>
    </row>
    <row r="34" spans="1:7">
      <c r="A34" s="188" t="s">
        <v>2551</v>
      </c>
      <c r="B34">
        <v>500</v>
      </c>
      <c r="C34" s="188" t="s">
        <v>1315</v>
      </c>
      <c r="D34" s="390" t="s">
        <v>3659</v>
      </c>
      <c r="E34" t="str">
        <f>IF(AND('8'!C26="",OR('8'!A28="  ",'8'!A28=""),'8'!A30="", LEN('8'!A34)&gt;5),"V1","")</f>
        <v>V1</v>
      </c>
      <c r="F34" s="390" t="s">
        <v>3660</v>
      </c>
      <c r="G34" s="324" t="s">
        <v>1288</v>
      </c>
    </row>
    <row r="35" spans="1:7">
      <c r="A35" s="188" t="s">
        <v>2552</v>
      </c>
      <c r="B35" s="479" t="str">
        <f>IF(Účetní_závěrka!I73&lt;&gt;"",LEFT(Účetní_závěrka!I73,(FIND("-",Účetní_závěrka!I73,1))-1),"")</f>
        <v/>
      </c>
      <c r="C35" s="188" t="s">
        <v>1315</v>
      </c>
      <c r="D35" s="390" t="s">
        <v>3661</v>
      </c>
      <c r="E35" t="str">
        <f>IF(OR('8'!C26="4b",'8'!C26="4B"),"V2","")</f>
        <v/>
      </c>
      <c r="G35" s="324" t="s">
        <v>1289</v>
      </c>
    </row>
    <row r="36" spans="1:7">
      <c r="A36" s="188" t="s">
        <v>2553</v>
      </c>
      <c r="B36" s="323" t="str">
        <f>IF(LEFT('1'!J48)="A","A","N")</f>
        <v>A</v>
      </c>
      <c r="D36" s="390" t="s">
        <v>3662</v>
      </c>
      <c r="E36" t="str">
        <f>IF(AND(OR('8'!C26="4a",'8'!C26="4A"),NOT(ISERR(DATEVALUE('8'!A30)))),"V3","")</f>
        <v/>
      </c>
      <c r="G36" s="324" t="s">
        <v>1290</v>
      </c>
    </row>
    <row r="37" spans="1:7">
      <c r="A37" s="188" t="s">
        <v>2554</v>
      </c>
      <c r="B37" s="323" t="str">
        <f>IF(LEFT('1'!L46)="A","A","N")</f>
        <v>N</v>
      </c>
      <c r="D37" s="390" t="s">
        <v>3663</v>
      </c>
      <c r="E37" t="str">
        <f>IF(AND(OR('8'!C26="4a",'8'!C26="4A"),E36&lt;&gt;"V3"),"V4","")</f>
        <v/>
      </c>
      <c r="G37" s="324" t="s">
        <v>1291</v>
      </c>
    </row>
    <row r="38" spans="1:7">
      <c r="A38" s="390" t="s">
        <v>3672</v>
      </c>
      <c r="B38" s="479" t="str">
        <f>IF(Účetní_závěrka!C12&lt;&gt;"",IF(Účetní_závěrka!C77&gt;0,"P","Z"),"")</f>
        <v/>
      </c>
      <c r="D38" s="390" t="s">
        <v>3664</v>
      </c>
      <c r="E38" s="390" t="str">
        <f>CONCATENATE(E34,E35,E36,E37)</f>
        <v>V1</v>
      </c>
      <c r="G38" s="324" t="s">
        <v>1292</v>
      </c>
    </row>
    <row r="39" spans="1:7">
      <c r="A39" s="390" t="s">
        <v>3767</v>
      </c>
      <c r="B39" s="323" t="str">
        <f>IF(AND('1'!E13&lt;&gt;"",NOT(ISNUMBER(FIND("x",'1'!E13)))),TEXT('1'!E13,"DD.MM.RRRR"),"")</f>
        <v/>
      </c>
      <c r="G39" s="324" t="s">
        <v>1293</v>
      </c>
    </row>
    <row r="40" spans="1:7">
      <c r="A40" s="390" t="s">
        <v>3770</v>
      </c>
      <c r="B40" s="323" t="s">
        <v>3771</v>
      </c>
      <c r="G40" s="324" t="s">
        <v>1294</v>
      </c>
    </row>
    <row r="41" spans="1:7">
      <c r="A41" t="s">
        <v>951</v>
      </c>
      <c r="B41" s="323" t="str">
        <f>IF('1'!E16&lt;&gt;"",RIGHT('1'!E16,1),"")</f>
        <v>A</v>
      </c>
      <c r="G41" s="324" t="s">
        <v>1295</v>
      </c>
    </row>
    <row r="42" spans="1:7">
      <c r="G42" s="324" t="s">
        <v>1296</v>
      </c>
    </row>
    <row r="43" spans="1:7">
      <c r="G43" s="324" t="s">
        <v>1297</v>
      </c>
    </row>
    <row r="44" spans="1:7">
      <c r="G44" s="324" t="s">
        <v>1298</v>
      </c>
    </row>
    <row r="45" spans="1:7">
      <c r="G45" s="324" t="s">
        <v>1299</v>
      </c>
    </row>
    <row r="46" spans="1:7">
      <c r="G46" s="324" t="s">
        <v>1300</v>
      </c>
    </row>
    <row r="47" spans="1:7">
      <c r="G47" s="324"/>
    </row>
    <row r="48" spans="1:7">
      <c r="G48" s="324"/>
    </row>
    <row r="49" spans="1:7">
      <c r="G49" s="324"/>
    </row>
    <row r="50" spans="1:7">
      <c r="A50" s="330" t="s">
        <v>1317</v>
      </c>
      <c r="G50" s="324"/>
    </row>
    <row r="51" spans="1:7">
      <c r="G51" s="324"/>
    </row>
    <row r="52" spans="1:7">
      <c r="A52" t="s">
        <v>3765</v>
      </c>
      <c r="B52" t="s">
        <v>1320</v>
      </c>
      <c r="C52" t="s">
        <v>1321</v>
      </c>
      <c r="G52" s="324"/>
    </row>
    <row r="53" spans="1:7">
      <c r="B53" s="323" t="str">
        <f>IF('3'!B10:C10&lt;&gt;"",'3'!B10:C10,"")</f>
        <v/>
      </c>
      <c r="C53" s="326" t="str">
        <f>IF(ISNUMBER('3'!D10),'3'!D10,"")</f>
        <v/>
      </c>
      <c r="G53" s="324"/>
    </row>
    <row r="54" spans="1:7">
      <c r="B54" s="323" t="str">
        <f>IF('3'!B11:C11&lt;&gt;"",'3'!B11:C11,"")</f>
        <v/>
      </c>
      <c r="C54" s="326" t="str">
        <f>IF(ISNUMBER('3'!D11),'3'!D11,"")</f>
        <v/>
      </c>
      <c r="G54" s="324"/>
    </row>
    <row r="55" spans="1:7">
      <c r="A55" s="329"/>
      <c r="B55" s="323" t="str">
        <f>IF('3'!B12:C12&lt;&gt;"",'3'!B12:C12,"")</f>
        <v/>
      </c>
      <c r="C55" s="326" t="str">
        <f>IF(ISNUMBER('3'!D12),'3'!D12,"")</f>
        <v/>
      </c>
      <c r="G55" s="324"/>
    </row>
    <row r="56" spans="1:7">
      <c r="A56" s="329"/>
      <c r="B56" s="323" t="str">
        <f>IF('3'!B13:C13&lt;&gt;"",'3'!B13:C13,"")</f>
        <v/>
      </c>
      <c r="C56" s="326" t="str">
        <f>IF(ISNUMBER('3'!D13),'3'!D13,"")</f>
        <v/>
      </c>
      <c r="G56" s="324"/>
    </row>
    <row r="57" spans="1:7">
      <c r="A57" s="329"/>
      <c r="B57" s="323" t="str">
        <f>IF('3'!B14:C14&lt;&gt;"",'3'!B14:C14,"")</f>
        <v/>
      </c>
      <c r="C57" s="326" t="str">
        <f>IF(ISNUMBER('3'!D14),'3'!D14,"")</f>
        <v/>
      </c>
      <c r="G57" s="324"/>
    </row>
    <row r="58" spans="1:7">
      <c r="A58" s="329"/>
      <c r="B58" s="323" t="str">
        <f>IF('3'!B15:C15&lt;&gt;"",'3'!B15:C15,"")</f>
        <v/>
      </c>
      <c r="C58" s="326" t="str">
        <f>IF(ISNUMBER('3'!D15),'3'!D15,"")</f>
        <v/>
      </c>
      <c r="G58" s="324"/>
    </row>
    <row r="59" spans="1:7">
      <c r="A59" s="329"/>
      <c r="B59" s="323" t="str">
        <f>IF('3'!B16:C16&lt;&gt;"",'3'!B16:C16,"")</f>
        <v/>
      </c>
      <c r="C59" s="326" t="str">
        <f>IF(ISNUMBER('3'!D16),'3'!D16,"")</f>
        <v/>
      </c>
      <c r="G59" s="324"/>
    </row>
    <row r="60" spans="1:7">
      <c r="A60" s="329"/>
      <c r="B60" s="323" t="str">
        <f>IF('3'!B17:C17&lt;&gt;"",'3'!B17:C17,"")</f>
        <v/>
      </c>
      <c r="C60" s="326" t="str">
        <f>IF(ISNUMBER('3'!D17),'3'!D17,"")</f>
        <v/>
      </c>
      <c r="G60" s="324"/>
    </row>
    <row r="61" spans="1:7">
      <c r="A61" s="329"/>
      <c r="B61" s="323" t="str">
        <f>IF('3'!B18:C18&lt;&gt;"",'3'!B18:C18,"")</f>
        <v/>
      </c>
      <c r="C61" s="326" t="str">
        <f>IF(ISNUMBER('3'!D18),'3'!D18,"")</f>
        <v/>
      </c>
      <c r="G61" s="324"/>
    </row>
    <row r="62" spans="1:7">
      <c r="A62" s="329"/>
      <c r="B62" s="323" t="str">
        <f>IF('3'!B19:C19&lt;&gt;"",'3'!B19:C19,"")</f>
        <v/>
      </c>
      <c r="C62" s="326" t="str">
        <f>IF(ISNUMBER('3'!D19),'3'!D19,"")</f>
        <v/>
      </c>
      <c r="G62" s="324"/>
    </row>
    <row r="63" spans="1:7">
      <c r="A63" s="329"/>
      <c r="B63" s="323" t="str">
        <f>IF('3'!B20:C20&lt;&gt;"",'3'!B20:C20,"")</f>
        <v/>
      </c>
      <c r="C63" s="326" t="str">
        <f>IF(ISNUMBER('3'!D20),'3'!D20,"")</f>
        <v/>
      </c>
      <c r="G63" s="324"/>
    </row>
    <row r="64" spans="1:7">
      <c r="A64" s="329"/>
      <c r="B64" s="323" t="str">
        <f>IF('3'!B21:C21&lt;&gt;"",'3'!B21:C21,"")</f>
        <v/>
      </c>
      <c r="C64" s="326" t="str">
        <f>IF(ISNUMBER('3'!D21),'3'!D21,"")</f>
        <v/>
      </c>
      <c r="G64" s="324"/>
    </row>
    <row r="65" spans="1:12">
      <c r="C65" s="326"/>
      <c r="G65" s="324"/>
    </row>
    <row r="66" spans="1:12">
      <c r="G66" s="324"/>
    </row>
    <row r="67" spans="1:12">
      <c r="A67" s="330" t="s">
        <v>1318</v>
      </c>
      <c r="G67" s="324"/>
    </row>
    <row r="68" spans="1:12">
      <c r="G68" s="324"/>
    </row>
    <row r="69" spans="1:12">
      <c r="A69" s="501" t="s">
        <v>1256</v>
      </c>
      <c r="B69" s="502" t="s">
        <v>1319</v>
      </c>
      <c r="G69" s="324"/>
    </row>
    <row r="70" spans="1:12">
      <c r="A70" s="497">
        <f>A53</f>
        <v>0</v>
      </c>
      <c r="B70" s="500">
        <f>IF(ISNUMBER('3'!D22),'3'!D22,"")</f>
        <v>0</v>
      </c>
      <c r="G70" s="324"/>
    </row>
    <row r="71" spans="1:12">
      <c r="G71" s="324"/>
    </row>
    <row r="72" spans="1:12">
      <c r="A72" s="324"/>
    </row>
    <row r="73" spans="1:12">
      <c r="A73" s="330" t="s">
        <v>1322</v>
      </c>
    </row>
    <row r="75" spans="1:12">
      <c r="A75" s="494" t="s">
        <v>1256</v>
      </c>
      <c r="B75" s="495" t="s">
        <v>1324</v>
      </c>
      <c r="C75" s="495" t="s">
        <v>1323</v>
      </c>
      <c r="D75" s="495" t="s">
        <v>1325</v>
      </c>
      <c r="E75" s="495" t="s">
        <v>1326</v>
      </c>
      <c r="F75" s="495" t="s">
        <v>1327</v>
      </c>
      <c r="G75" s="495" t="s">
        <v>1328</v>
      </c>
      <c r="H75" s="495" t="s">
        <v>1329</v>
      </c>
      <c r="I75" s="495" t="s">
        <v>1330</v>
      </c>
      <c r="J75" s="495" t="s">
        <v>1331</v>
      </c>
      <c r="K75" s="495" t="s">
        <v>1332</v>
      </c>
      <c r="L75" s="496" t="s">
        <v>1333</v>
      </c>
    </row>
    <row r="76" spans="1:12">
      <c r="A76" s="497">
        <f>'XML Export'!$BP$3:$BP$3</f>
        <v>1</v>
      </c>
      <c r="B76" s="498">
        <f>IF(ISNUMBER('3'!D41),'3'!D41,"")</f>
        <v>0</v>
      </c>
      <c r="C76" s="498" t="str">
        <f>IF(ISNUMBER('3'!D35),'3'!D35,"")</f>
        <v/>
      </c>
      <c r="D76" s="498" t="str">
        <f>IF(ISNUMBER('3'!D34),'3'!D34,"")</f>
        <v/>
      </c>
      <c r="E76" s="498" t="str">
        <f>IF(ISNUMBER('3'!D36),'3'!D36,"")</f>
        <v/>
      </c>
      <c r="F76" s="498" t="str">
        <f>IF(ISNUMBER('3'!D37),'3'!D37,"")</f>
        <v/>
      </c>
      <c r="G76" s="498" t="str">
        <f>IF(ISNUMBER('3'!D28),'3'!D28,"")</f>
        <v/>
      </c>
      <c r="H76" s="498" t="str">
        <f>IF(ISNUMBER('3'!D30),'3'!D30,"")</f>
        <v/>
      </c>
      <c r="I76" s="498" t="str">
        <f>IF(ISNUMBER('3'!D31),'3'!D31,"")</f>
        <v/>
      </c>
      <c r="J76" s="498" t="str">
        <f>IF(ISNUMBER('3'!D32),'3'!D32,"")</f>
        <v/>
      </c>
      <c r="K76" s="498" t="str">
        <f>IF(ISNUMBER('3'!D33),'3'!D33,"")</f>
        <v/>
      </c>
      <c r="L76" s="499" t="str">
        <f>IF('3'!D38&lt;&gt;0,'3'!D38,"")</f>
        <v/>
      </c>
    </row>
    <row r="79" spans="1:12">
      <c r="A79" s="330" t="s">
        <v>1334</v>
      </c>
    </row>
    <row r="81" spans="1:30">
      <c r="A81" s="494" t="s">
        <v>1256</v>
      </c>
      <c r="B81" s="495" t="s">
        <v>1336</v>
      </c>
      <c r="C81" s="495" t="s">
        <v>1337</v>
      </c>
      <c r="D81" s="495" t="s">
        <v>1338</v>
      </c>
      <c r="E81" s="495" t="s">
        <v>1339</v>
      </c>
      <c r="F81" s="495" t="s">
        <v>1335</v>
      </c>
      <c r="G81" s="495" t="s">
        <v>1340</v>
      </c>
      <c r="H81" s="495" t="s">
        <v>1341</v>
      </c>
      <c r="I81" s="495" t="s">
        <v>1342</v>
      </c>
      <c r="J81" s="495" t="s">
        <v>1343</v>
      </c>
      <c r="K81" s="495" t="s">
        <v>1344</v>
      </c>
      <c r="L81" s="495" t="s">
        <v>1345</v>
      </c>
      <c r="M81" s="495" t="s">
        <v>1346</v>
      </c>
      <c r="N81" s="495" t="s">
        <v>1347</v>
      </c>
      <c r="O81" s="495" t="s">
        <v>1348</v>
      </c>
      <c r="P81" s="495" t="s">
        <v>1349</v>
      </c>
      <c r="Q81" s="495" t="s">
        <v>1350</v>
      </c>
      <c r="R81" s="495" t="s">
        <v>1351</v>
      </c>
      <c r="S81" s="495" t="s">
        <v>1352</v>
      </c>
      <c r="T81" s="495" t="s">
        <v>1353</v>
      </c>
      <c r="U81" s="495" t="s">
        <v>1354</v>
      </c>
      <c r="V81" s="495" t="s">
        <v>1355</v>
      </c>
      <c r="W81" s="495" t="s">
        <v>1356</v>
      </c>
      <c r="X81" s="495" t="s">
        <v>1357</v>
      </c>
      <c r="Y81" s="495" t="s">
        <v>1358</v>
      </c>
      <c r="Z81" s="495" t="s">
        <v>1359</v>
      </c>
      <c r="AA81" s="495" t="s">
        <v>1360</v>
      </c>
      <c r="AB81" s="496" t="s">
        <v>1361</v>
      </c>
      <c r="AC81" t="s">
        <v>3768</v>
      </c>
      <c r="AD81" t="s">
        <v>3769</v>
      </c>
    </row>
    <row r="82" spans="1:30">
      <c r="A82" s="497">
        <f>'XML Export'!$BP$3:$BP$3</f>
        <v>1</v>
      </c>
      <c r="B82" s="498" t="str">
        <f>IF(ISNUMBER('4'!E19),'4'!E19,"")</f>
        <v/>
      </c>
      <c r="C82" s="498" t="str">
        <f>IF(ISNUMBER('4'!E20),'4'!E20,"")</f>
        <v/>
      </c>
      <c r="D82" s="498" t="str">
        <f>IF(ISNUMBER('4'!E21),'4'!E21,"")</f>
        <v/>
      </c>
      <c r="E82" s="498" t="str">
        <f>IF(ISNUMBER('4'!E22),'4'!E22,"")</f>
        <v/>
      </c>
      <c r="F82" s="498" t="str">
        <f>IF(ISNUMBER('4'!E23),'4'!E23,"")</f>
        <v/>
      </c>
      <c r="G82" s="498" t="str">
        <f>IF(ISNUMBER('4'!E30),'4'!E30,"")</f>
        <v/>
      </c>
      <c r="H82" s="498" t="str">
        <f>IF(ISNUMBER('4'!E31),'4'!E31,"")</f>
        <v/>
      </c>
      <c r="I82" s="498" t="str">
        <f>IF(ISNUMBER('5'!F2),'5'!F2,"")</f>
        <v/>
      </c>
      <c r="J82" s="498" t="str">
        <f>IF(ISNUMBER('5'!F3),'5'!F3,"")</f>
        <v/>
      </c>
      <c r="K82" s="498" t="str">
        <f>IF(ISNUMBER('5'!F5),'5'!F5,"")</f>
        <v/>
      </c>
      <c r="L82" s="498" t="str">
        <f>IF(ISNUMBER('5'!F6),'5'!F6,"")</f>
        <v/>
      </c>
      <c r="M82" s="498" t="str">
        <f>IF(ISNUMBER('5'!F7),'5'!F7,"")</f>
        <v/>
      </c>
      <c r="N82" s="498" t="str">
        <f>IF(ISNUMBER('4'!E7),'4'!E7,"")</f>
        <v/>
      </c>
      <c r="O82" s="498" t="str">
        <f>IF(ISNUMBER('4'!E8),'4'!E8,"")</f>
        <v/>
      </c>
      <c r="P82" s="498" t="str">
        <f>IF(ISNUMBER('4'!E9),'4'!E9,"")</f>
        <v/>
      </c>
      <c r="Q82" s="498" t="str">
        <f>IF(ISNUMBER('4'!E10),'4'!E10,"")</f>
        <v/>
      </c>
      <c r="R82" s="498" t="str">
        <f>IF(ISNUMBER('4'!E11),'4'!E11,"")</f>
        <v/>
      </c>
      <c r="S82" s="498" t="str">
        <f>IF(ISNUMBER('4'!E16),'4'!E16,"")</f>
        <v/>
      </c>
      <c r="T82" s="498" t="str">
        <f>IF(ISNUMBER('4'!E18),'4'!E18,"")</f>
        <v/>
      </c>
      <c r="U82" s="498" t="str">
        <f>IF(ISNUMBER('4'!E25),'4'!E25,"")</f>
        <v/>
      </c>
      <c r="V82" s="498" t="str">
        <f>IF(ISNUMBER('4'!E26),'4'!E26,"")</f>
        <v/>
      </c>
      <c r="W82" s="498" t="str">
        <f>IF(ISNUMBER('4'!E27),'4'!E27,"")</f>
        <v/>
      </c>
      <c r="X82" s="498" t="str">
        <f>IF(ISNUMBER('4'!E28),'4'!E28,"")</f>
        <v/>
      </c>
      <c r="Y82" s="498" t="str">
        <f>IF(ISNUMBER('4'!E12),'4'!E12,"")</f>
        <v/>
      </c>
      <c r="Z82" s="498" t="str">
        <f>IF(ISNUMBER('4'!E14),'4'!E14,"")</f>
        <v/>
      </c>
      <c r="AA82" s="498" t="str">
        <f>IF(ISNUMBER('4'!E13),'4'!E13,"")</f>
        <v/>
      </c>
      <c r="AB82" s="499" t="str">
        <f>IF(ISNUMBER('4'!E15),'4'!E15,"")</f>
        <v/>
      </c>
      <c r="AC82" t="str">
        <f>IF(ISNUMBER('5'!F10),'5'!F10,"")</f>
        <v/>
      </c>
      <c r="AD82" t="str">
        <f>IF(ISNUMBER('5'!F9),'5'!F9,"")</f>
        <v/>
      </c>
    </row>
    <row r="85" spans="1:30">
      <c r="A85" s="330" t="s">
        <v>1363</v>
      </c>
    </row>
    <row r="87" spans="1:30">
      <c r="A87" s="324" t="s">
        <v>1256</v>
      </c>
      <c r="B87" s="324" t="s">
        <v>1364</v>
      </c>
      <c r="C87" s="324" t="s">
        <v>1365</v>
      </c>
      <c r="D87" s="324" t="s">
        <v>1366</v>
      </c>
      <c r="E87" s="324" t="s">
        <v>1367</v>
      </c>
      <c r="F87" s="324" t="s">
        <v>1368</v>
      </c>
      <c r="G87" s="324" t="s">
        <v>1369</v>
      </c>
    </row>
    <row r="88" spans="1:30">
      <c r="A88">
        <f>'XML Export'!$BP$3:$BP$3</f>
        <v>1</v>
      </c>
      <c r="B88" s="327" t="str">
        <f>IF('5'!C16&gt;0,TEXT('5'!C16,"DD.MM.RRRR"),"")</f>
        <v>31.12.2015</v>
      </c>
      <c r="C88" s="327" t="str">
        <f>IF('5'!B16&gt;0,TEXT('5'!B16,"DD.MM.RRRR"),"")</f>
        <v>01.01.2015</v>
      </c>
      <c r="D88" s="326">
        <f>IF('5'!D16&lt;&gt;"",'5'!D16,"")</f>
        <v>0</v>
      </c>
      <c r="E88" s="326">
        <f>IF('5'!E16&lt;&gt;"",'5'!E16,"")</f>
        <v>0</v>
      </c>
      <c r="F88" s="326">
        <f>IF('5'!F16&lt;&gt;"",'5'!F16,"")</f>
        <v>0</v>
      </c>
      <c r="G88" s="326">
        <f>IF(AND('5'!G16&lt;&gt;"",'5'!B16&gt;0),'5'!G16,"")</f>
        <v>0</v>
      </c>
    </row>
    <row r="89" spans="1:30">
      <c r="A89">
        <f>'XML Export'!$BP$3:$BP$3</f>
        <v>1</v>
      </c>
      <c r="B89" s="323" t="str">
        <f>IF('5'!C17&gt;0,TEXT('5'!C17,"DD.MM.RRRR"),"")</f>
        <v/>
      </c>
      <c r="C89" s="323" t="str">
        <f>IF('5'!B17&gt;0,TEXT('5'!B17,"DD.MM.RRRR"),"")</f>
        <v/>
      </c>
      <c r="D89" s="326" t="str">
        <f>IF('5'!D17&lt;&gt;"",'5'!D17,"")</f>
        <v/>
      </c>
      <c r="E89" s="326" t="str">
        <f>IF('5'!E17&lt;&gt;"",'5'!E17,"")</f>
        <v/>
      </c>
      <c r="F89" s="326" t="str">
        <f>IF('5'!F17&lt;&gt;"",'5'!F17,"")</f>
        <v/>
      </c>
      <c r="G89" s="326" t="str">
        <f>IF(AND('5'!G17&lt;&gt;"",'5'!B17&gt;0),'5'!G17,"")</f>
        <v/>
      </c>
    </row>
    <row r="90" spans="1:30">
      <c r="A90">
        <f>'XML Export'!$BP$3:$BP$3</f>
        <v>1</v>
      </c>
      <c r="B90" s="323" t="str">
        <f>IF('5'!C18&gt;0,TEXT('5'!C18,"DD.MM.RRRR"),"")</f>
        <v/>
      </c>
      <c r="C90" s="323" t="str">
        <f>IF('5'!B18&gt;0,TEXT('5'!B18,"DD.MM.RRRR"),"")</f>
        <v/>
      </c>
      <c r="D90" s="326" t="str">
        <f>IF('5'!D18&lt;&gt;"",'5'!D18,"")</f>
        <v/>
      </c>
      <c r="E90" s="326" t="str">
        <f>IF('5'!E18&lt;&gt;"",'5'!E18,"")</f>
        <v/>
      </c>
      <c r="F90" s="326" t="str">
        <f>IF('5'!F18&lt;&gt;"",'5'!F18,"")</f>
        <v/>
      </c>
      <c r="G90" s="326" t="str">
        <f>IF(AND('5'!G18&lt;&gt;"",'5'!B18&gt;0),'5'!G18,"")</f>
        <v/>
      </c>
    </row>
    <row r="91" spans="1:30">
      <c r="A91">
        <f>'XML Export'!$BP$3:$BP$3</f>
        <v>1</v>
      </c>
      <c r="B91" s="323" t="str">
        <f>IF('5'!C19&gt;0,TEXT('5'!C19,"DD.MM.RRRR"),"")</f>
        <v/>
      </c>
      <c r="C91" s="323" t="str">
        <f>IF('5'!B19&gt;0,TEXT('5'!B19,"DD.MM.RRRR"),"")</f>
        <v/>
      </c>
      <c r="D91" s="326" t="str">
        <f>IF('5'!D19&lt;&gt;"",'5'!D19,"")</f>
        <v/>
      </c>
      <c r="E91" s="326" t="str">
        <f>IF('5'!E19&lt;&gt;"",'5'!E19,"")</f>
        <v/>
      </c>
      <c r="F91" s="326" t="str">
        <f>IF('5'!F19&lt;&gt;"",'5'!F19,"")</f>
        <v/>
      </c>
      <c r="G91" s="326" t="str">
        <f>IF(AND('5'!G19&lt;&gt;"",'5'!B19&gt;0),'5'!G19,"")</f>
        <v/>
      </c>
    </row>
    <row r="92" spans="1:30">
      <c r="A92">
        <f>'XML Export'!$BP$3:$BP$3</f>
        <v>1</v>
      </c>
      <c r="B92" s="323" t="str">
        <f>IF('5'!C20&gt;0,TEXT('5'!C20,"DD.MM.RRRR"),"")</f>
        <v/>
      </c>
      <c r="C92" s="323" t="str">
        <f>IF('5'!B20&gt;0,TEXT('5'!B20,"DD.MM.RRRR"),"")</f>
        <v/>
      </c>
      <c r="D92" s="326" t="str">
        <f>IF('5'!D20&lt;&gt;"",'5'!D20,"")</f>
        <v/>
      </c>
      <c r="E92" s="326" t="str">
        <f>IF('5'!E20&lt;&gt;"",'5'!E20,"")</f>
        <v/>
      </c>
      <c r="F92" s="326" t="str">
        <f>IF('5'!F20&lt;&gt;"",'5'!F20,"")</f>
        <v/>
      </c>
      <c r="G92" s="326" t="str">
        <f>IF(AND('5'!G20&lt;&gt;"",'5'!B20&gt;0),'5'!G20,"")</f>
        <v/>
      </c>
    </row>
    <row r="93" spans="1:30">
      <c r="A93">
        <f>'XML Export'!$BP$3:$BP$3</f>
        <v>1</v>
      </c>
      <c r="B93" s="323" t="str">
        <f>IF('5'!C21&gt;0,TEXT('5'!C21,"DD.MM.RRRR"),"")</f>
        <v/>
      </c>
      <c r="C93" s="323" t="str">
        <f>IF('5'!B21&gt;0,TEXT('5'!B21,"DD.MM.RRRR"),"")</f>
        <v/>
      </c>
      <c r="D93" s="326" t="str">
        <f>IF('5'!D21&lt;&gt;"",'5'!D21,"")</f>
        <v/>
      </c>
      <c r="E93" s="326" t="str">
        <f>IF('5'!E21&lt;&gt;"",'5'!E21,"")</f>
        <v/>
      </c>
      <c r="F93" s="326" t="str">
        <f>IF('5'!F21&lt;&gt;"",'5'!F21,"")</f>
        <v/>
      </c>
      <c r="G93" s="326" t="str">
        <f>IF(AND('5'!G21&lt;&gt;"",'5'!B21&gt;0),'5'!G21,"")</f>
        <v/>
      </c>
    </row>
    <row r="94" spans="1:30">
      <c r="A94">
        <f>'XML Export'!$BP$3:$BP$3</f>
        <v>1</v>
      </c>
      <c r="B94" s="323" t="str">
        <f>IF('5'!C22&gt;0,TEXT('5'!C22,"DD.MM.RRRR"),"")</f>
        <v/>
      </c>
      <c r="C94" s="323" t="str">
        <f>IF('5'!B22&gt;0,TEXT('5'!B22,"DD.MM.RRRR"),"")</f>
        <v/>
      </c>
      <c r="D94" s="326" t="str">
        <f>IF('5'!D22&lt;&gt;"",'5'!D22,"")</f>
        <v/>
      </c>
      <c r="E94" s="326" t="str">
        <f>IF('5'!E22&lt;&gt;"",'5'!E22,"")</f>
        <v/>
      </c>
      <c r="F94" s="326" t="str">
        <f>IF('5'!F22&lt;&gt;"",'5'!F22,"")</f>
        <v/>
      </c>
      <c r="G94" s="326" t="str">
        <f>IF(AND('5'!G22&lt;&gt;"",'5'!B22&gt;0),'5'!G22,"")</f>
        <v/>
      </c>
    </row>
    <row r="95" spans="1:30">
      <c r="A95">
        <f>'XML Export'!$BP$3:$BP$3</f>
        <v>1</v>
      </c>
      <c r="B95" s="323" t="str">
        <f>IF('5'!C23&gt;0,TEXT('5'!C23,"DD.MM.RRRR"),"")</f>
        <v/>
      </c>
      <c r="C95" s="323" t="str">
        <f>IF('5'!B23&gt;0,TEXT('5'!B23,"DD.MM.RRRR"),"")</f>
        <v/>
      </c>
      <c r="D95" s="326" t="str">
        <f>IF('5'!D23&lt;&gt;"",'5'!D23,"")</f>
        <v/>
      </c>
      <c r="E95" s="326" t="str">
        <f>IF('5'!E23&lt;&gt;"",'5'!E23,"")</f>
        <v/>
      </c>
      <c r="F95" s="326" t="str">
        <f>IF('5'!F23&lt;&gt;"",'5'!F23,"")</f>
        <v/>
      </c>
      <c r="G95" s="326" t="str">
        <f>IF(AND('5'!G23&lt;&gt;"",'5'!B23&gt;0),'5'!G23,"")</f>
        <v/>
      </c>
    </row>
    <row r="98" spans="1:54">
      <c r="A98" s="330" t="s">
        <v>1370</v>
      </c>
    </row>
    <row r="100" spans="1:54">
      <c r="A100" s="494" t="s">
        <v>1256</v>
      </c>
      <c r="B100" s="495" t="s">
        <v>1371</v>
      </c>
      <c r="C100" s="496" t="s">
        <v>1372</v>
      </c>
      <c r="F100" s="188"/>
    </row>
    <row r="101" spans="1:54">
      <c r="A101" s="497">
        <f>'XML Export'!$BP$3:$BP$3</f>
        <v>1</v>
      </c>
      <c r="B101" s="498">
        <f>'5'!G24</f>
        <v>0</v>
      </c>
      <c r="C101" s="499">
        <f>'5'!F24</f>
        <v>0</v>
      </c>
    </row>
    <row r="104" spans="1:54">
      <c r="A104" s="330" t="s">
        <v>1373</v>
      </c>
    </row>
    <row r="106" spans="1:54">
      <c r="A106" s="494"/>
      <c r="B106" s="495" t="s">
        <v>1374</v>
      </c>
      <c r="C106" s="495" t="s">
        <v>1375</v>
      </c>
      <c r="D106" s="495" t="s">
        <v>1376</v>
      </c>
      <c r="E106" s="495" t="s">
        <v>1377</v>
      </c>
      <c r="F106" s="495" t="s">
        <v>1378</v>
      </c>
      <c r="G106" s="495" t="s">
        <v>1379</v>
      </c>
      <c r="H106" s="495" t="s">
        <v>1380</v>
      </c>
      <c r="I106" s="495" t="s">
        <v>1381</v>
      </c>
      <c r="J106" s="495" t="s">
        <v>1382</v>
      </c>
      <c r="K106" s="495" t="s">
        <v>1383</v>
      </c>
      <c r="L106" s="495" t="s">
        <v>1384</v>
      </c>
      <c r="M106" s="495" t="s">
        <v>1385</v>
      </c>
      <c r="N106" s="495" t="s">
        <v>1386</v>
      </c>
      <c r="O106" s="495" t="s">
        <v>1387</v>
      </c>
      <c r="P106" s="495" t="s">
        <v>1388</v>
      </c>
      <c r="Q106" s="495" t="s">
        <v>1389</v>
      </c>
      <c r="R106" s="495" t="s">
        <v>1390</v>
      </c>
      <c r="S106" s="495" t="s">
        <v>1391</v>
      </c>
      <c r="T106" s="495" t="s">
        <v>1392</v>
      </c>
      <c r="U106" s="495" t="s">
        <v>1393</v>
      </c>
      <c r="V106" s="495" t="s">
        <v>1394</v>
      </c>
      <c r="W106" s="495" t="s">
        <v>1395</v>
      </c>
      <c r="X106" s="495" t="s">
        <v>1396</v>
      </c>
      <c r="Y106" s="495" t="s">
        <v>1397</v>
      </c>
      <c r="Z106" s="495" t="s">
        <v>1398</v>
      </c>
      <c r="AA106" s="495" t="s">
        <v>1399</v>
      </c>
      <c r="AB106" s="495" t="s">
        <v>1400</v>
      </c>
      <c r="AC106" s="495" t="s">
        <v>1401</v>
      </c>
      <c r="AD106" s="495" t="s">
        <v>1402</v>
      </c>
      <c r="AE106" s="495" t="s">
        <v>1403</v>
      </c>
      <c r="AF106" s="495" t="s">
        <v>1404</v>
      </c>
      <c r="AG106" s="495" t="s">
        <v>1405</v>
      </c>
      <c r="AH106" s="495" t="s">
        <v>1406</v>
      </c>
      <c r="AI106" s="495" t="s">
        <v>1407</v>
      </c>
      <c r="AJ106" s="495" t="s">
        <v>1408</v>
      </c>
      <c r="AK106" s="495" t="s">
        <v>1409</v>
      </c>
      <c r="AL106" s="495" t="s">
        <v>1410</v>
      </c>
      <c r="AM106" s="495" t="s">
        <v>1411</v>
      </c>
      <c r="AN106" s="495" t="s">
        <v>1412</v>
      </c>
      <c r="AO106" s="495" t="s">
        <v>1413</v>
      </c>
      <c r="AP106" s="495" t="s">
        <v>1414</v>
      </c>
      <c r="AQ106" s="495" t="s">
        <v>1415</v>
      </c>
      <c r="AR106" s="495" t="s">
        <v>1416</v>
      </c>
      <c r="AS106" s="495" t="s">
        <v>1417</v>
      </c>
      <c r="AT106" s="495" t="s">
        <v>1418</v>
      </c>
      <c r="AU106" s="495" t="s">
        <v>1419</v>
      </c>
      <c r="AV106" s="495" t="s">
        <v>1420</v>
      </c>
      <c r="AW106" s="495" t="s">
        <v>1421</v>
      </c>
      <c r="AX106" s="495" t="s">
        <v>1422</v>
      </c>
      <c r="AY106" s="495" t="s">
        <v>1423</v>
      </c>
      <c r="AZ106" s="495" t="s">
        <v>1424</v>
      </c>
      <c r="BA106" s="495" t="s">
        <v>1425</v>
      </c>
      <c r="BB106" s="496" t="s">
        <v>1426</v>
      </c>
    </row>
    <row r="107" spans="1:54">
      <c r="A107" s="490"/>
      <c r="B107" s="487"/>
      <c r="C107" s="488" t="str">
        <f>IF('5'!C31&lt;&gt;"",TEXT('5'!C31,"DD.MM.RRRR"),"")</f>
        <v/>
      </c>
      <c r="D107" s="488" t="str">
        <f>IF('5'!B31&lt;&gt;"",TEXT('5'!B31,"DD.MM.RRRR"),"")</f>
        <v/>
      </c>
      <c r="E107" s="488" t="str">
        <f>IF('5'!C32&lt;&gt;"",TEXT('5'!C32,"DD.MM.RRRR"),"")</f>
        <v/>
      </c>
      <c r="F107" s="488" t="str">
        <f>IF('5'!B32&lt;&gt;"",TEXT('5'!B32,"DD.MM.RRRR"),"")</f>
        <v/>
      </c>
      <c r="G107" s="488" t="str">
        <f>IF('5'!C33&lt;&gt;"",TEXT('5'!C33,"DD.MM.RRRR"),"")</f>
        <v/>
      </c>
      <c r="H107" s="488" t="str">
        <f>IF('5'!B33&lt;&gt;"",TEXT('5'!B33,"DD.MM.RRRR"),"")</f>
        <v/>
      </c>
      <c r="I107" s="488" t="str">
        <f>IF('5'!C34&lt;&gt;"",TEXT('5'!C34,"DD.MM.RRRR"),"")</f>
        <v/>
      </c>
      <c r="J107" s="488" t="str">
        <f>IF('5'!B34&lt;&gt;"",TEXT('5'!B34,"DD.MM.RRRR"),"")</f>
        <v/>
      </c>
      <c r="K107" s="487" t="str">
        <f>IF('5'!D31&lt;&gt;"",'5'!D31,"")</f>
        <v/>
      </c>
      <c r="L107" s="487" t="str">
        <f>IF('5'!D32&lt;&gt;"",'5'!D32,"")</f>
        <v/>
      </c>
      <c r="M107" s="487" t="str">
        <f>IF('5'!D33&lt;&gt;"",'5'!D33,"")</f>
        <v/>
      </c>
      <c r="N107" s="487" t="str">
        <f>IF('5'!D34&lt;&gt;"",'5'!D34,"")</f>
        <v/>
      </c>
      <c r="O107" s="487" t="str">
        <f>IF('5'!E31&lt;&gt;"",'5'!E31,"")</f>
        <v/>
      </c>
      <c r="P107" s="487" t="str">
        <f>IF('5'!E32&lt;&gt;"",'5'!E32,"")</f>
        <v/>
      </c>
      <c r="Q107" s="487" t="str">
        <f>IF('5'!E33&lt;&gt;"",'5'!E33,"")</f>
        <v/>
      </c>
      <c r="R107" s="487" t="str">
        <f>IF('5'!E34&lt;&gt;"",'5'!E34,"")</f>
        <v/>
      </c>
      <c r="S107" s="487" t="str">
        <f>IF('5'!F31&lt;&gt;"",'5'!F31,"")</f>
        <v/>
      </c>
      <c r="T107" s="487" t="str">
        <f>IF('5'!F32&lt;&gt;"",'5'!F32,"")</f>
        <v/>
      </c>
      <c r="U107" s="487" t="str">
        <f>IF('5'!F33&lt;&gt;"",'5'!F33,"")</f>
        <v/>
      </c>
      <c r="V107" s="487" t="str">
        <f>IF('5'!F34&lt;&gt;"",'5'!F34,"")</f>
        <v/>
      </c>
      <c r="W107" s="487" t="str">
        <f>IF('5'!F35&lt;&gt;0,'5'!F35,"")</f>
        <v/>
      </c>
      <c r="X107" s="487" t="str">
        <f>IF('5'!G31&lt;&gt;0,'5'!G31,"")</f>
        <v/>
      </c>
      <c r="Y107" s="487" t="str">
        <f>IF('5'!G32&lt;&gt;0,'5'!G32,"")</f>
        <v/>
      </c>
      <c r="Z107" s="487" t="str">
        <f>IF('5'!G33&lt;&gt;0,'5'!G33,"")</f>
        <v/>
      </c>
      <c r="AA107" s="487" t="str">
        <f>IF('5'!G34&lt;&gt;0,'5'!G34,"")</f>
        <v/>
      </c>
      <c r="AB107" s="487" t="str">
        <f>IF('5'!G35&lt;&gt;0,'5'!G35,"")</f>
        <v/>
      </c>
      <c r="AC107" s="488" t="str">
        <f>IF('5'!C40&lt;&gt;"",TEXT('5'!C40,"DD.MM.RRRR"),"")</f>
        <v/>
      </c>
      <c r="AD107" s="488" t="str">
        <f>IF('5'!B40&lt;&gt;"",TEXT('5'!B40,"DD.MM.RRRR"),"")</f>
        <v/>
      </c>
      <c r="AE107" s="488" t="str">
        <f>IF('5'!C41&lt;&gt;"",TEXT('5'!C41,"DD.MM.RRRR"),"")</f>
        <v/>
      </c>
      <c r="AF107" s="488" t="str">
        <f>IF('5'!B41&lt;&gt;"",TEXT('5'!B41,"DD.MM.RRRR"),"")</f>
        <v/>
      </c>
      <c r="AG107" s="488" t="str">
        <f>IF('5'!C42&lt;&gt;"",TEXT('5'!C42,"DD.MM.RRRR"),"")</f>
        <v/>
      </c>
      <c r="AH107" s="488" t="str">
        <f>IF('5'!B42&lt;&gt;"",TEXT('5'!B42,"DD.MM.RRRR"),"")</f>
        <v/>
      </c>
      <c r="AI107" s="488" t="str">
        <f>IF('5'!C43&lt;&gt;"",TEXT('5'!C43,"DD.MM.RRRR"),"")</f>
        <v/>
      </c>
      <c r="AJ107" s="488" t="str">
        <f>IF('5'!B43&lt;&gt;"",TEXT('5'!B43,"DD.MM.RRRR"),"")</f>
        <v/>
      </c>
      <c r="AK107" s="487" t="str">
        <f>IF('5'!D40&lt;&gt;"",'5'!D40,"")</f>
        <v/>
      </c>
      <c r="AL107" s="487" t="str">
        <f>IF('5'!D41&lt;&gt;"",'5'!D41,"")</f>
        <v/>
      </c>
      <c r="AM107" s="487" t="str">
        <f>IF('5'!D42&lt;&gt;"",'5'!D42,"")</f>
        <v/>
      </c>
      <c r="AN107" s="487" t="str">
        <f>IF('5'!D43&lt;&gt;"",'5'!D43,"")</f>
        <v/>
      </c>
      <c r="AO107" s="487" t="str">
        <f>IF('5'!E40&lt;&gt;"",'5'!E40,"")</f>
        <v/>
      </c>
      <c r="AP107" s="487" t="str">
        <f>IF('5'!E41&lt;&gt;"",'5'!E41,"")</f>
        <v/>
      </c>
      <c r="AQ107" s="487" t="str">
        <f>IF('5'!E42&lt;&gt;"",'5'!E42,"")</f>
        <v/>
      </c>
      <c r="AR107" s="487" t="str">
        <f>IF('5'!E43&lt;&gt;"",'5'!E43,"")</f>
        <v/>
      </c>
      <c r="AS107" s="487" t="str">
        <f>IF('5'!F40&lt;&gt;"",'5'!F40,"")</f>
        <v/>
      </c>
      <c r="AT107" s="487" t="str">
        <f>IF('5'!F41&lt;&gt;"",'5'!F41,"")</f>
        <v/>
      </c>
      <c r="AU107" s="487" t="str">
        <f>IF('5'!F42&lt;&gt;"",'5'!F42,"")</f>
        <v/>
      </c>
      <c r="AV107" s="487" t="str">
        <f>IF('5'!F43&lt;&gt;"",'5'!F43,"")</f>
        <v/>
      </c>
      <c r="AW107" s="487" t="str">
        <f>IF('5'!F44&lt;&gt;0,'5'!F44,"")</f>
        <v/>
      </c>
      <c r="AX107" s="487" t="str">
        <f>IF('5'!G40&lt;&gt;0,'5'!G40,"")</f>
        <v/>
      </c>
      <c r="AY107" s="487" t="str">
        <f>IF('5'!G41&lt;&gt;0,'5'!G41,"")</f>
        <v/>
      </c>
      <c r="AZ107" s="487" t="str">
        <f>IF('5'!G42&lt;&gt;0,'5'!G42,"")</f>
        <v/>
      </c>
      <c r="BA107" s="487" t="str">
        <f>IF('5'!G43&lt;&gt;0,'5'!G43,"")</f>
        <v/>
      </c>
      <c r="BB107" s="493" t="str">
        <f>IF('5'!G44&lt;&gt;0,'5'!G44,"")</f>
        <v/>
      </c>
    </row>
    <row r="109" spans="1:54">
      <c r="B109" s="188" t="s">
        <v>1315</v>
      </c>
    </row>
    <row r="110" spans="1:54">
      <c r="A110" s="330" t="s">
        <v>1427</v>
      </c>
    </row>
    <row r="112" spans="1:54">
      <c r="A112" s="494" t="s">
        <v>1256</v>
      </c>
      <c r="B112" s="495" t="s">
        <v>1428</v>
      </c>
      <c r="C112" s="496" t="s">
        <v>1429</v>
      </c>
    </row>
    <row r="113" spans="1:7">
      <c r="A113" s="490">
        <f>'XML Export'!$BP$3:$BP$3</f>
        <v>1</v>
      </c>
      <c r="B113" s="481" t="str">
        <f>IF('6'!D4&lt;&gt;0,'6'!D4,"")</f>
        <v/>
      </c>
      <c r="C113" s="492" t="str">
        <f>IF('6'!D5&lt;&gt;0,'6'!D5,"")</f>
        <v/>
      </c>
    </row>
    <row r="116" spans="1:7">
      <c r="A116" s="330" t="s">
        <v>1430</v>
      </c>
    </row>
    <row r="118" spans="1:7">
      <c r="A118" s="494" t="s">
        <v>1256</v>
      </c>
      <c r="B118" s="495" t="s">
        <v>1431</v>
      </c>
      <c r="C118" s="495" t="s">
        <v>1432</v>
      </c>
      <c r="D118" s="495" t="s">
        <v>1433</v>
      </c>
      <c r="E118" s="495" t="s">
        <v>1434</v>
      </c>
      <c r="F118" s="495" t="s">
        <v>1435</v>
      </c>
      <c r="G118" s="496" t="s">
        <v>1436</v>
      </c>
    </row>
    <row r="119" spans="1:7">
      <c r="A119" s="490">
        <f>'XML Export'!$BP$3:$BP$3</f>
        <v>1</v>
      </c>
      <c r="B119" s="487"/>
      <c r="C119" s="481">
        <f>'6'!D9</f>
        <v>0</v>
      </c>
      <c r="D119" s="481">
        <f>'6'!D10</f>
        <v>0</v>
      </c>
      <c r="E119" s="481">
        <f>'6'!D12</f>
        <v>0</v>
      </c>
      <c r="F119" s="481">
        <f>'6'!D13</f>
        <v>0</v>
      </c>
      <c r="G119" s="492"/>
    </row>
    <row r="122" spans="1:7">
      <c r="A122" s="330" t="s">
        <v>1437</v>
      </c>
    </row>
    <row r="124" spans="1:7">
      <c r="A124" s="494" t="s">
        <v>1256</v>
      </c>
      <c r="B124" s="495" t="s">
        <v>1438</v>
      </c>
      <c r="C124" s="495" t="s">
        <v>1439</v>
      </c>
      <c r="D124" s="495" t="s">
        <v>1440</v>
      </c>
      <c r="E124" s="495" t="s">
        <v>1441</v>
      </c>
      <c r="F124" s="495" t="s">
        <v>1442</v>
      </c>
      <c r="G124" s="496" t="s">
        <v>1443</v>
      </c>
    </row>
    <row r="125" spans="1:7">
      <c r="A125" s="490">
        <f>'XML Export'!$BP$3:$BP$3</f>
        <v>1</v>
      </c>
      <c r="B125" s="481" t="str">
        <f>IF('6'!D21&lt;&gt;0,'6'!D21,"")</f>
        <v/>
      </c>
      <c r="C125" s="487"/>
      <c r="D125" s="481" t="str">
        <f>IF('6'!D17&lt;&gt;0,'6'!D17,"")</f>
        <v/>
      </c>
      <c r="E125" s="481" t="str">
        <f>IF('6'!D18&lt;&gt;0,'6'!D18,"")</f>
        <v/>
      </c>
      <c r="F125" s="481" t="str">
        <f>IF('6'!D19&lt;&gt;0,'6'!D19,"")</f>
        <v/>
      </c>
      <c r="G125" s="492" t="str">
        <f>IF('6'!D20&lt;&gt;0,'6'!D20,"")</f>
        <v/>
      </c>
    </row>
    <row r="128" spans="1:7">
      <c r="A128" s="330" t="s">
        <v>1444</v>
      </c>
    </row>
    <row r="130" spans="1:25">
      <c r="A130" s="324" t="s">
        <v>1256</v>
      </c>
      <c r="B130" s="324" t="s">
        <v>1445</v>
      </c>
      <c r="C130" s="324" t="s">
        <v>1446</v>
      </c>
      <c r="D130" s="324" t="s">
        <v>1447</v>
      </c>
      <c r="E130" s="324" t="s">
        <v>1448</v>
      </c>
      <c r="F130" s="324" t="s">
        <v>1449</v>
      </c>
      <c r="G130" s="324" t="s">
        <v>1450</v>
      </c>
      <c r="H130" s="324" t="s">
        <v>1451</v>
      </c>
      <c r="I130" s="324" t="s">
        <v>1452</v>
      </c>
      <c r="J130" s="324" t="s">
        <v>1453</v>
      </c>
      <c r="K130" s="324" t="s">
        <v>1454</v>
      </c>
      <c r="L130" s="324" t="s">
        <v>1455</v>
      </c>
      <c r="M130" s="324" t="s">
        <v>1456</v>
      </c>
      <c r="N130" s="324" t="s">
        <v>1457</v>
      </c>
      <c r="O130" s="324" t="s">
        <v>1458</v>
      </c>
      <c r="P130" s="324" t="s">
        <v>1459</v>
      </c>
      <c r="Q130" s="324" t="s">
        <v>1460</v>
      </c>
      <c r="R130" s="324" t="s">
        <v>1461</v>
      </c>
      <c r="S130" s="324" t="s">
        <v>1462</v>
      </c>
      <c r="T130" s="324" t="s">
        <v>1463</v>
      </c>
      <c r="U130" s="324" t="s">
        <v>1464</v>
      </c>
      <c r="V130" s="324" t="s">
        <v>1465</v>
      </c>
      <c r="W130" s="324" t="s">
        <v>1466</v>
      </c>
      <c r="X130" s="324" t="s">
        <v>1467</v>
      </c>
      <c r="Y130" s="324" t="s">
        <v>1468</v>
      </c>
    </row>
    <row r="131" spans="1:25">
      <c r="A131">
        <f>'XML Export'!$BP$3:$BP$3</f>
        <v>1</v>
      </c>
      <c r="B131" s="326" t="str">
        <f>IF('6'!C27&lt;&gt;0,'6'!C27,"")</f>
        <v/>
      </c>
      <c r="C131" s="326" t="str">
        <f>IF('6'!C28&lt;&gt;0,'6'!C28,"")</f>
        <v/>
      </c>
      <c r="D131" s="326" t="str">
        <f>IF('6'!C29&lt;&gt;0,'6'!C29,"")</f>
        <v/>
      </c>
      <c r="E131" s="326" t="str">
        <f>IF('6'!C30&lt;&gt;0,'6'!C30,"")</f>
        <v/>
      </c>
      <c r="F131" s="326" t="str">
        <f>IF('6'!C31&lt;&gt;0,'6'!C31,"")</f>
        <v/>
      </c>
      <c r="G131" s="326" t="str">
        <f>IF('6'!C32&lt;&gt;0,'6'!C32,"")</f>
        <v/>
      </c>
      <c r="H131" s="326" t="str">
        <f>IF('6'!C33&lt;&gt;0,'6'!C33,"")</f>
        <v/>
      </c>
      <c r="I131" s="326" t="str">
        <f>IF('6'!C35&lt;&gt;0,'6'!C35,"")</f>
        <v/>
      </c>
      <c r="J131" s="326" t="str">
        <f>IF('6'!D27&lt;&gt;0,'6'!D27,"")</f>
        <v/>
      </c>
      <c r="K131" s="326" t="str">
        <f>IF('6'!D28&lt;&gt;0,'6'!D28,"")</f>
        <v/>
      </c>
      <c r="L131" s="326" t="str">
        <f>IF('6'!D29&lt;&gt;0,'6'!D29,"")</f>
        <v/>
      </c>
      <c r="M131" s="326" t="str">
        <f>IF('6'!D30&lt;&gt;0,'6'!D30,"")</f>
        <v/>
      </c>
      <c r="N131" s="326" t="str">
        <f>IF('6'!D31&lt;&gt;0,'6'!D31,"")</f>
        <v/>
      </c>
      <c r="O131" s="326" t="str">
        <f>IF('6'!D32&lt;&gt;0,'6'!D32,"")</f>
        <v/>
      </c>
      <c r="P131" s="326" t="str">
        <f>IF('6'!D33&lt;&gt;0,'6'!D33,"")</f>
        <v/>
      </c>
      <c r="Q131" s="326" t="str">
        <f>IF('6'!D35&lt;&gt;0,'6'!D35,"")</f>
        <v/>
      </c>
      <c r="R131" s="326" t="str">
        <f>IF('6'!E27&lt;&gt;0,'6'!E27,"")</f>
        <v/>
      </c>
      <c r="S131" s="326" t="str">
        <f>IF('6'!E28&lt;&gt;0,'6'!E28,"")</f>
        <v/>
      </c>
      <c r="T131" s="326" t="str">
        <f>IF('6'!E29&lt;&gt;0,'6'!E29,"")</f>
        <v/>
      </c>
      <c r="U131" s="326" t="str">
        <f>IF('6'!E30&lt;&gt;0,'6'!E30,"")</f>
        <v/>
      </c>
      <c r="V131" s="326" t="str">
        <f>IF('6'!E31&lt;&gt;0,'6'!E31,"")</f>
        <v/>
      </c>
      <c r="W131" s="326" t="str">
        <f>IF('6'!E32&lt;&gt;0,'6'!E32,"")</f>
        <v/>
      </c>
      <c r="X131" s="326" t="str">
        <f>IF('6'!E33&lt;&gt;0,'6'!E33,"")</f>
        <v/>
      </c>
      <c r="Y131" s="326" t="str">
        <f>IF('6'!E35&lt;&gt;0,'6'!E35,"")</f>
        <v/>
      </c>
    </row>
    <row r="132" spans="1:25">
      <c r="B132" s="326" t="str">
        <f>IF('6'!C28&lt;&gt;0,'6'!C28,"")</f>
        <v/>
      </c>
      <c r="C132" s="326" t="str">
        <f>IF('6'!C29&lt;&gt;0,'6'!C29,"")</f>
        <v/>
      </c>
      <c r="D132" s="326" t="str">
        <f>IF('6'!C30&lt;&gt;0,'6'!C30,"")</f>
        <v/>
      </c>
      <c r="E132" s="326" t="str">
        <f>IF('6'!C31&lt;&gt;0,'6'!C31,"")</f>
        <v/>
      </c>
      <c r="F132" s="326" t="str">
        <f>IF('6'!C32&lt;&gt;0,'6'!C32,"")</f>
        <v/>
      </c>
      <c r="G132" s="326" t="str">
        <f>IF('6'!C33&lt;&gt;0,'6'!C33,"")</f>
        <v/>
      </c>
      <c r="H132" s="326" t="str">
        <f>IF('6'!C34&lt;&gt;0,'6'!C34,"")</f>
        <v>X</v>
      </c>
      <c r="I132" s="326" t="str">
        <f>IF('6'!C36&lt;&gt;0,'6'!C36,"")</f>
        <v/>
      </c>
      <c r="J132" s="326" t="str">
        <f>IF('6'!D28&lt;&gt;0,'6'!D28,"")</f>
        <v/>
      </c>
      <c r="K132" s="326" t="str">
        <f>IF('6'!D29&lt;&gt;0,'6'!D29,"")</f>
        <v/>
      </c>
      <c r="L132" s="326" t="str">
        <f>IF('6'!D30&lt;&gt;0,'6'!D30,"")</f>
        <v/>
      </c>
      <c r="M132" s="326" t="str">
        <f>IF('6'!D31&lt;&gt;0,'6'!D31,"")</f>
        <v/>
      </c>
      <c r="N132" s="326" t="str">
        <f>IF('6'!D32&lt;&gt;0,'6'!D32,"")</f>
        <v/>
      </c>
      <c r="O132" s="326" t="str">
        <f>IF('6'!D33&lt;&gt;0,'6'!D33,"")</f>
        <v/>
      </c>
      <c r="P132" s="326" t="str">
        <f>IF('6'!D34&lt;&gt;0,'6'!D34,"")</f>
        <v>X</v>
      </c>
      <c r="Q132" s="326" t="str">
        <f>IF('6'!D36&lt;&gt;0,'6'!D36,"")</f>
        <v/>
      </c>
      <c r="R132" s="326" t="str">
        <f>IF('6'!E28&lt;&gt;0,'6'!E28,"")</f>
        <v/>
      </c>
      <c r="S132" s="326" t="str">
        <f>IF('6'!E29&lt;&gt;0,'6'!E29,"")</f>
        <v/>
      </c>
      <c r="T132" s="326" t="str">
        <f>IF('6'!E30&lt;&gt;0,'6'!E30,"")</f>
        <v/>
      </c>
      <c r="U132" s="326" t="str">
        <f>IF('6'!E31&lt;&gt;0,'6'!E31,"")</f>
        <v/>
      </c>
      <c r="V132" s="326" t="str">
        <f>IF('6'!E32&lt;&gt;0,'6'!E32,"")</f>
        <v/>
      </c>
      <c r="W132" s="326" t="str">
        <f>IF('6'!E33&lt;&gt;0,'6'!E33,"")</f>
        <v/>
      </c>
      <c r="X132" s="326" t="str">
        <f>IF('6'!E34&lt;&gt;0,'6'!E34,"")</f>
        <v>X</v>
      </c>
      <c r="Y132" s="326" t="str">
        <f>IF('6'!E36&lt;&gt;0,'6'!E36,"")</f>
        <v/>
      </c>
    </row>
    <row r="134" spans="1:25">
      <c r="A134" s="330" t="s">
        <v>1469</v>
      </c>
    </row>
    <row r="136" spans="1:25">
      <c r="A136" s="494" t="s">
        <v>1256</v>
      </c>
      <c r="B136" s="495" t="s">
        <v>1470</v>
      </c>
      <c r="C136" s="496" t="s">
        <v>1471</v>
      </c>
    </row>
    <row r="137" spans="1:25">
      <c r="A137" s="497">
        <f>'XML Export'!$BP$3:$BP$3</f>
        <v>1</v>
      </c>
      <c r="B137" s="498">
        <f>'6'!D39</f>
        <v>0</v>
      </c>
      <c r="C137" s="499">
        <f>'6'!D40</f>
        <v>0</v>
      </c>
    </row>
    <row r="140" spans="1:25">
      <c r="A140" s="330" t="s">
        <v>1472</v>
      </c>
    </row>
    <row r="142" spans="1:25">
      <c r="A142" s="324" t="s">
        <v>1256</v>
      </c>
      <c r="B142" s="324" t="s">
        <v>1473</v>
      </c>
      <c r="C142" s="324" t="s">
        <v>1474</v>
      </c>
      <c r="D142" s="324" t="s">
        <v>1475</v>
      </c>
      <c r="E142" s="324" t="s">
        <v>1476</v>
      </c>
      <c r="F142" s="324" t="s">
        <v>1477</v>
      </c>
    </row>
    <row r="143" spans="1:25">
      <c r="A143" s="329">
        <f>'XML Export'!$BP$3:$BP$3</f>
        <v>1</v>
      </c>
      <c r="B143" s="323"/>
      <c r="C143" s="323"/>
      <c r="E143" s="323"/>
      <c r="F143" s="323"/>
    </row>
    <row r="146" spans="1:23">
      <c r="A146" s="330" t="s">
        <v>1478</v>
      </c>
    </row>
    <row r="148" spans="1:23">
      <c r="A148" s="324" t="s">
        <v>1256</v>
      </c>
      <c r="B148" s="324">
        <f>'XML Export'!$BP$3:$BP$3</f>
        <v>1</v>
      </c>
      <c r="C148" s="324"/>
      <c r="D148" s="324"/>
      <c r="E148" s="324"/>
      <c r="F148" s="324"/>
      <c r="G148" s="324"/>
      <c r="H148" s="324"/>
      <c r="I148" s="324"/>
      <c r="J148" s="324"/>
      <c r="K148" s="324"/>
      <c r="L148" s="324"/>
      <c r="M148" s="324"/>
      <c r="N148" s="324"/>
      <c r="O148" s="324"/>
      <c r="P148" s="324"/>
      <c r="Q148" s="324"/>
      <c r="R148" s="324"/>
      <c r="S148" s="324"/>
      <c r="T148" s="324"/>
      <c r="U148" s="324"/>
    </row>
    <row r="149" spans="1:23">
      <c r="A149" s="324" t="s">
        <v>1479</v>
      </c>
      <c r="B149" s="326" t="str">
        <f>IF(Př_H1!D20&lt;&gt;0,Př_H1!D20,"")</f>
        <v/>
      </c>
    </row>
    <row r="150" spans="1:23">
      <c r="A150" s="324" t="s">
        <v>1480</v>
      </c>
      <c r="B150" s="326" t="str">
        <f>IF(Př_H2!D17&lt;&gt;0,Př_H2!D17,"")</f>
        <v/>
      </c>
    </row>
    <row r="151" spans="1:23">
      <c r="A151" s="324" t="s">
        <v>1481</v>
      </c>
      <c r="B151" s="326" t="str">
        <f>IF(Př_H2!D18&lt;&gt;0,Př_H2!D18,"")</f>
        <v/>
      </c>
      <c r="N151" s="188"/>
    </row>
    <row r="152" spans="1:23">
      <c r="A152" s="324" t="s">
        <v>1482</v>
      </c>
      <c r="B152" s="339">
        <f>IF(Př_H2!D19&lt;&gt;0,Př_H2!D19*100,"")</f>
        <v>19</v>
      </c>
    </row>
    <row r="153" spans="1:23">
      <c r="A153" s="324" t="s">
        <v>1483</v>
      </c>
      <c r="B153" s="326" t="str">
        <f>IF(Př_H2!D20&lt;&gt;0,Př_H2!D20,"")</f>
        <v/>
      </c>
    </row>
    <row r="154" spans="1:23">
      <c r="A154" s="324" t="s">
        <v>1484</v>
      </c>
      <c r="B154" t="e">
        <f>IF(Př_H2!#REF!&lt;&gt;0,Př_H2!#REF!,"")</f>
        <v>#REF!</v>
      </c>
    </row>
    <row r="155" spans="1:23">
      <c r="A155" s="324" t="s">
        <v>1485</v>
      </c>
      <c r="B155" s="326" t="e">
        <f>IF(Př_H2!#REF!&lt;&gt;0,Př_H2!#REF!,"")</f>
        <v>#REF!</v>
      </c>
    </row>
    <row r="156" spans="1:23">
      <c r="A156" s="324" t="s">
        <v>1486</v>
      </c>
      <c r="B156" s="326" t="e">
        <f>IF(Př_H2!#REF!&lt;&gt;0,Př_H2!#REF!,"")</f>
        <v>#REF!</v>
      </c>
    </row>
    <row r="157" spans="1:23">
      <c r="A157" s="324" t="s">
        <v>1487</v>
      </c>
      <c r="B157" s="339" t="e">
        <f>IF(Př_H2!#REF!&lt;&gt;0,Př_H2!#REF!*100,"")</f>
        <v>#REF!</v>
      </c>
      <c r="E157" s="324"/>
      <c r="F157" s="324"/>
      <c r="G157" s="324"/>
      <c r="H157" s="324"/>
      <c r="I157" s="324"/>
      <c r="J157" s="324"/>
      <c r="K157" s="324"/>
      <c r="L157" s="324"/>
      <c r="M157" s="324"/>
      <c r="N157" s="324"/>
      <c r="O157" s="324"/>
      <c r="P157" s="324"/>
      <c r="Q157" s="324"/>
      <c r="R157" s="324"/>
      <c r="S157" s="324"/>
      <c r="T157" s="324"/>
      <c r="U157" s="324"/>
      <c r="V157" s="324"/>
      <c r="W157" s="324"/>
    </row>
    <row r="158" spans="1:23">
      <c r="A158" s="324" t="s">
        <v>1488</v>
      </c>
      <c r="B158" t="str">
        <f>IF(Př_H2!D25&lt;&gt;0,Př_H2!D25,"")</f>
        <v/>
      </c>
    </row>
    <row r="159" spans="1:23">
      <c r="A159" s="324" t="s">
        <v>1489</v>
      </c>
      <c r="B159" t="str">
        <f>IF(Př_H2!D26&lt;&gt;0,Př_H2!D26,"")</f>
        <v/>
      </c>
    </row>
    <row r="160" spans="1:23">
      <c r="A160" s="324" t="s">
        <v>1490</v>
      </c>
      <c r="B160" t="str">
        <f>IF(Př_H2!D27&lt;&gt;0,Př_H2!D27,"")</f>
        <v/>
      </c>
      <c r="O160" s="188"/>
      <c r="P160" s="188"/>
      <c r="Q160" s="188"/>
    </row>
    <row r="161" spans="1:2">
      <c r="A161" s="324" t="s">
        <v>1491</v>
      </c>
      <c r="B161" t="str">
        <f>IF(Př_H2!D20&lt;&gt;0,Př_H2!D20,"")</f>
        <v/>
      </c>
    </row>
    <row r="162" spans="1:2">
      <c r="A162" s="324" t="s">
        <v>1492</v>
      </c>
      <c r="B162" t="str">
        <f>IF(Př_H2!D27&lt;&gt;0,Př_H2!D27,"")</f>
        <v/>
      </c>
    </row>
    <row r="163" spans="1:2">
      <c r="A163" s="324" t="s">
        <v>1493</v>
      </c>
      <c r="B163" s="326" t="str">
        <f>IF(Př_H2!D6&lt;&gt;0,Př_H2!D6,"")</f>
        <v/>
      </c>
    </row>
    <row r="164" spans="1:2">
      <c r="A164" s="324" t="s">
        <v>1494</v>
      </c>
      <c r="B164" s="327" t="str">
        <f>IF(Př_H2!A33&lt;&gt;0,Př_H2!A33,"")</f>
        <v/>
      </c>
    </row>
    <row r="165" spans="1:2">
      <c r="A165" s="324" t="s">
        <v>1495</v>
      </c>
      <c r="B165" t="str">
        <f>IF(Př_H2!B33&lt;&gt;0,Př_H2!B33,"")</f>
        <v/>
      </c>
    </row>
    <row r="166" spans="1:2">
      <c r="A166" s="324" t="s">
        <v>1496</v>
      </c>
      <c r="B166" t="str">
        <f>IF(Př_H2!C33&lt;&gt;0,Př_H2!C33,"")</f>
        <v/>
      </c>
    </row>
    <row r="167" spans="1:2">
      <c r="A167" s="324" t="s">
        <v>1497</v>
      </c>
      <c r="B167" t="str">
        <f>IF(Př_H2!C33&lt;&gt;0,Př_H2!C33,"")</f>
        <v/>
      </c>
    </row>
    <row r="168" spans="1:2">
      <c r="A168" s="324" t="s">
        <v>1498</v>
      </c>
      <c r="B168" t="str">
        <f>IF(Př_H2!E33&lt;&gt;0,Př_H2!E33,"")</f>
        <v/>
      </c>
    </row>
    <row r="169" spans="1:2">
      <c r="A169" s="324" t="s">
        <v>1499</v>
      </c>
      <c r="B169" s="326" t="str">
        <f>IF(Př_H1!F20&lt;&gt;0,Př_H1!F20,"")</f>
        <v/>
      </c>
    </row>
    <row r="170" spans="1:2">
      <c r="A170" s="324" t="s">
        <v>1500</v>
      </c>
      <c r="B170" s="326" t="str">
        <f>IF(Př_H1!F21&lt;&gt;0,Př_H1!F21,"")</f>
        <v/>
      </c>
    </row>
    <row r="171" spans="1:2">
      <c r="A171" s="324" t="s">
        <v>1501</v>
      </c>
      <c r="B171" s="326" t="str">
        <f>IF(Př_H1!F22&lt;&gt;0,Př_H1!F22,"")</f>
        <v/>
      </c>
    </row>
    <row r="172" spans="1:2">
      <c r="A172" s="324" t="s">
        <v>1502</v>
      </c>
      <c r="B172" s="326">
        <f>IF(Př_H1!F23&lt;&gt;0,Př_H1!F23*100,"")</f>
        <v>19</v>
      </c>
    </row>
    <row r="173" spans="1:2">
      <c r="A173" s="324" t="s">
        <v>1503</v>
      </c>
      <c r="B173" s="326" t="str">
        <f>IF(Př_H1!F24&lt;&gt;0,Př_H1!F24,"")</f>
        <v/>
      </c>
    </row>
    <row r="174" spans="1:2">
      <c r="A174" s="324" t="s">
        <v>1504</v>
      </c>
      <c r="B174" s="327" t="str">
        <f>IF(Př_H1!A34&lt;&gt;0,Př_H1!A34,"")</f>
        <v/>
      </c>
    </row>
    <row r="175" spans="1:2">
      <c r="A175" s="324" t="s">
        <v>1505</v>
      </c>
      <c r="B175" t="str">
        <f>IF(Př_H1!B34&lt;&gt;0,Př_H1!B34,"")</f>
        <v/>
      </c>
    </row>
    <row r="176" spans="1:2">
      <c r="A176" s="324" t="s">
        <v>1506</v>
      </c>
      <c r="B176" s="326" t="str">
        <f>IF(Př_H1!D34&lt;&gt;0,Př_H1!D34,"")</f>
        <v/>
      </c>
    </row>
    <row r="177" spans="1:3">
      <c r="A177" s="324" t="s">
        <v>1507</v>
      </c>
      <c r="B177" s="326" t="str">
        <f>IF(Př_H1!F34&lt;&gt;0,Př_H1!F34,"")</f>
        <v/>
      </c>
    </row>
    <row r="178" spans="1:3">
      <c r="A178" s="324" t="s">
        <v>1508</v>
      </c>
      <c r="B178" s="326" t="str">
        <f>IF(Př_H1!G34&lt;&gt;0,Př_H1!G34,"")</f>
        <v/>
      </c>
    </row>
    <row r="179" spans="1:3">
      <c r="A179" s="324" t="s">
        <v>1509</v>
      </c>
      <c r="C179" s="188" t="s">
        <v>1315</v>
      </c>
    </row>
    <row r="180" spans="1:3">
      <c r="A180" s="324" t="s">
        <v>1510</v>
      </c>
      <c r="C180" s="188" t="s">
        <v>1315</v>
      </c>
    </row>
    <row r="181" spans="1:3">
      <c r="A181" s="324" t="s">
        <v>1511</v>
      </c>
      <c r="B181" s="323"/>
      <c r="C181" s="188" t="s">
        <v>1315</v>
      </c>
    </row>
    <row r="182" spans="1:3">
      <c r="A182" s="324" t="s">
        <v>1512</v>
      </c>
      <c r="B182" s="326" t="str">
        <f>IF(Př_H1!F25&lt;&gt;0,Př_H1!F25,"")</f>
        <v/>
      </c>
    </row>
    <row r="183" spans="1:3">
      <c r="A183" s="324" t="s">
        <v>1513</v>
      </c>
      <c r="B183" s="326" t="str">
        <f>IF(Př_H1!F26&lt;&gt;0,Př_H1!F26,"")</f>
        <v/>
      </c>
    </row>
    <row r="184" spans="1:3">
      <c r="A184" s="324" t="s">
        <v>1514</v>
      </c>
      <c r="B184" s="326" t="str">
        <f>IF(Př_H1!F27&lt;&gt;0,Př_H1!F27,"")</f>
        <v/>
      </c>
    </row>
    <row r="185" spans="1:3">
      <c r="A185" s="324" t="s">
        <v>1515</v>
      </c>
      <c r="B185" s="326" t="str">
        <f>IF(Př_H2!D7&lt;&gt;0,Př_H2!D7,"")</f>
        <v/>
      </c>
    </row>
    <row r="186" spans="1:3">
      <c r="A186" s="324" t="s">
        <v>1516</v>
      </c>
      <c r="B186" s="326" t="str">
        <f>IF(Př_H2!D8&lt;&gt;0,Př_H2!D8,"")</f>
        <v/>
      </c>
    </row>
    <row r="187" spans="1:3">
      <c r="A187" s="324" t="s">
        <v>1517</v>
      </c>
      <c r="B187" s="326" t="str">
        <f>IF(Př_H2!D9&lt;&gt;0,Př_H2!D9,"")</f>
        <v/>
      </c>
    </row>
    <row r="188" spans="1:3">
      <c r="A188" s="324" t="s">
        <v>3766</v>
      </c>
      <c r="B188" t="str">
        <f>IF(Př_H2!D27&lt;&gt;0,Př_H2!D27,"")</f>
        <v/>
      </c>
    </row>
    <row r="189" spans="1:3">
      <c r="A189" s="324" t="s">
        <v>3772</v>
      </c>
      <c r="B189" s="479" t="s">
        <v>3771</v>
      </c>
    </row>
    <row r="190" spans="1:3">
      <c r="A190" s="335" t="s">
        <v>1518</v>
      </c>
    </row>
    <row r="192" spans="1:3">
      <c r="A192" s="324" t="s">
        <v>1519</v>
      </c>
    </row>
    <row r="193" spans="1:10">
      <c r="A193" s="324" t="s">
        <v>1520</v>
      </c>
    </row>
    <row r="194" spans="1:10">
      <c r="A194" s="324" t="s">
        <v>1521</v>
      </c>
    </row>
    <row r="195" spans="1:10">
      <c r="A195" s="324" t="s">
        <v>1522</v>
      </c>
    </row>
    <row r="196" spans="1:10">
      <c r="A196" s="324" t="s">
        <v>1523</v>
      </c>
    </row>
    <row r="197" spans="1:10">
      <c r="A197" s="324" t="s">
        <v>1524</v>
      </c>
    </row>
    <row r="198" spans="1:10">
      <c r="A198" s="324" t="s">
        <v>1525</v>
      </c>
    </row>
    <row r="199" spans="1:10">
      <c r="A199" s="324" t="s">
        <v>1526</v>
      </c>
    </row>
    <row r="200" spans="1:10">
      <c r="A200" s="324" t="s">
        <v>1527</v>
      </c>
    </row>
    <row r="201" spans="1:10">
      <c r="A201" s="324" t="s">
        <v>1528</v>
      </c>
    </row>
    <row r="202" spans="1:10">
      <c r="A202" s="324" t="s">
        <v>1529</v>
      </c>
    </row>
    <row r="203" spans="1:10">
      <c r="A203" s="324" t="s">
        <v>1530</v>
      </c>
    </row>
    <row r="206" spans="1:10">
      <c r="A206" s="335" t="s">
        <v>1531</v>
      </c>
    </row>
    <row r="208" spans="1:10">
      <c r="A208" s="324" t="s">
        <v>1256</v>
      </c>
      <c r="B208" s="324" t="s">
        <v>1534</v>
      </c>
      <c r="C208" s="324" t="s">
        <v>1535</v>
      </c>
      <c r="D208" s="324" t="s">
        <v>1536</v>
      </c>
      <c r="E208" s="324" t="s">
        <v>1532</v>
      </c>
      <c r="F208" s="324" t="s">
        <v>1537</v>
      </c>
      <c r="G208" s="324" t="s">
        <v>1533</v>
      </c>
      <c r="H208" s="324" t="s">
        <v>1538</v>
      </c>
      <c r="I208" s="324" t="s">
        <v>1539</v>
      </c>
      <c r="J208" s="324" t="s">
        <v>1540</v>
      </c>
    </row>
    <row r="212" spans="1:8">
      <c r="A212" s="330" t="s">
        <v>1543</v>
      </c>
      <c r="B212">
        <v>1</v>
      </c>
    </row>
    <row r="214" spans="1:8">
      <c r="A214" s="324" t="s">
        <v>1256</v>
      </c>
      <c r="B214" s="324" t="s">
        <v>1473</v>
      </c>
      <c r="C214" s="324" t="s">
        <v>1542</v>
      </c>
      <c r="D214" s="324" t="s">
        <v>1544</v>
      </c>
      <c r="E214" s="324" t="s">
        <v>1545</v>
      </c>
      <c r="F214" s="324" t="s">
        <v>1546</v>
      </c>
    </row>
    <row r="215" spans="1:8">
      <c r="A215" s="324">
        <f t="shared" ref="A215:A246" si="0">$B$212</f>
        <v>1</v>
      </c>
      <c r="B215" s="324">
        <f>IF($B$38="P",Účetní_závěrka!C12,H215)</f>
        <v>1</v>
      </c>
      <c r="C215" s="405">
        <f>Účetní_závěrka!D12</f>
        <v>0</v>
      </c>
      <c r="D215" s="405">
        <f>ABS(Účetní_závěrka!E12)</f>
        <v>0</v>
      </c>
      <c r="E215" s="405">
        <f>Účetní_závěrka!F12</f>
        <v>0</v>
      </c>
      <c r="F215" s="405">
        <f>Účetní_závěrka!G12</f>
        <v>0</v>
      </c>
      <c r="H215">
        <v>1</v>
      </c>
    </row>
    <row r="216" spans="1:8">
      <c r="A216" s="324">
        <f t="shared" si="0"/>
        <v>1</v>
      </c>
      <c r="B216" s="324">
        <f>IF($B$38="P",Účetní_závěrka!C13,H216)</f>
        <v>2</v>
      </c>
      <c r="C216" s="405">
        <f>Účetní_závěrka!D13</f>
        <v>0</v>
      </c>
      <c r="D216" s="405">
        <f>ABS(Účetní_závěrka!E13)</f>
        <v>0</v>
      </c>
      <c r="E216" s="405">
        <f>Účetní_závěrka!F13</f>
        <v>0</v>
      </c>
      <c r="F216" s="405">
        <f>Účetní_závěrka!G13</f>
        <v>0</v>
      </c>
      <c r="H216">
        <v>2</v>
      </c>
    </row>
    <row r="217" spans="1:8">
      <c r="A217" s="324">
        <f t="shared" si="0"/>
        <v>1</v>
      </c>
      <c r="B217" s="324">
        <f>IF($B$38="P",Účetní_závěrka!C14,H217)</f>
        <v>3</v>
      </c>
      <c r="C217" s="405">
        <f>Účetní_závěrka!D14</f>
        <v>0</v>
      </c>
      <c r="D217" s="405">
        <f>ABS(Účetní_závěrka!E14)</f>
        <v>0</v>
      </c>
      <c r="E217" s="405">
        <f>Účetní_závěrka!F14</f>
        <v>0</v>
      </c>
      <c r="F217" s="405">
        <f>Účetní_závěrka!G14</f>
        <v>0</v>
      </c>
      <c r="H217">
        <v>3</v>
      </c>
    </row>
    <row r="218" spans="1:8">
      <c r="A218" s="324">
        <f t="shared" si="0"/>
        <v>1</v>
      </c>
      <c r="B218" s="324">
        <f>IF($B$38="P",Účetní_závěrka!C15,H218)</f>
        <v>4</v>
      </c>
      <c r="C218" s="405">
        <f>Účetní_závěrka!D15</f>
        <v>0</v>
      </c>
      <c r="D218" s="405">
        <f>ABS(Účetní_závěrka!E15)</f>
        <v>0</v>
      </c>
      <c r="E218" s="405">
        <f>Účetní_závěrka!F15</f>
        <v>0</v>
      </c>
      <c r="F218" s="405">
        <f>Účetní_závěrka!G15</f>
        <v>0</v>
      </c>
      <c r="H218">
        <v>4</v>
      </c>
    </row>
    <row r="219" spans="1:8">
      <c r="A219" s="324">
        <f t="shared" si="0"/>
        <v>1</v>
      </c>
      <c r="B219" s="324">
        <f>IF($B$38="P",Účetní_závěrka!C16,H219)</f>
        <v>13</v>
      </c>
      <c r="C219" s="405">
        <f>Účetní_závěrka!D16</f>
        <v>0</v>
      </c>
      <c r="D219" s="405">
        <f>ABS(Účetní_závěrka!E16)</f>
        <v>0</v>
      </c>
      <c r="E219" s="405">
        <f>Účetní_závěrka!F16</f>
        <v>0</v>
      </c>
      <c r="F219" s="405">
        <f>Účetní_závěrka!G16</f>
        <v>0</v>
      </c>
      <c r="H219">
        <v>13</v>
      </c>
    </row>
    <row r="220" spans="1:8">
      <c r="A220" s="324">
        <f t="shared" si="0"/>
        <v>1</v>
      </c>
      <c r="B220" s="324">
        <f>IF($B$38="P",Účetní_závěrka!C17,H220)</f>
        <v>23</v>
      </c>
      <c r="C220" s="405">
        <f>Účetní_závěrka!D17</f>
        <v>0</v>
      </c>
      <c r="D220" s="405">
        <f>ABS(Účetní_závěrka!E17)</f>
        <v>0</v>
      </c>
      <c r="E220" s="405">
        <f>Účetní_závěrka!F17</f>
        <v>0</v>
      </c>
      <c r="F220" s="405">
        <f>Účetní_závěrka!G17</f>
        <v>0</v>
      </c>
      <c r="H220">
        <v>23</v>
      </c>
    </row>
    <row r="221" spans="1:8">
      <c r="A221" s="324">
        <f t="shared" si="0"/>
        <v>1</v>
      </c>
      <c r="B221" s="324">
        <f>IF($B$38="P",Účetní_závěrka!C18,H221)</f>
        <v>31</v>
      </c>
      <c r="C221" s="405">
        <f>Účetní_závěrka!D18</f>
        <v>0</v>
      </c>
      <c r="D221" s="405">
        <f>ABS(Účetní_závěrka!E18)</f>
        <v>0</v>
      </c>
      <c r="E221" s="405">
        <f>Účetní_závěrka!F18</f>
        <v>0</v>
      </c>
      <c r="F221" s="405">
        <f>Účetní_závěrka!G18</f>
        <v>0</v>
      </c>
      <c r="H221">
        <v>31</v>
      </c>
    </row>
    <row r="222" spans="1:8">
      <c r="A222" s="324">
        <f t="shared" si="0"/>
        <v>1</v>
      </c>
      <c r="B222" s="324">
        <f>IF($B$38="P",Účetní_závěrka!C19,H222)</f>
        <v>32</v>
      </c>
      <c r="C222" s="405">
        <f>Účetní_závěrka!D19</f>
        <v>0</v>
      </c>
      <c r="D222" s="405">
        <f>ABS(Účetní_závěrka!E19)</f>
        <v>0</v>
      </c>
      <c r="E222" s="405">
        <f>Účetní_závěrka!F19</f>
        <v>0</v>
      </c>
      <c r="F222" s="405">
        <f>Účetní_závěrka!G19</f>
        <v>0</v>
      </c>
      <c r="H222">
        <v>32</v>
      </c>
    </row>
    <row r="223" spans="1:8">
      <c r="A223" s="324">
        <f t="shared" si="0"/>
        <v>1</v>
      </c>
      <c r="B223" s="324">
        <f>IF($B$38="P",Účetní_závěrka!C20,H223)</f>
        <v>39</v>
      </c>
      <c r="C223" s="405">
        <f>Účetní_závěrka!D20</f>
        <v>0</v>
      </c>
      <c r="D223" s="405">
        <f>ABS(Účetní_závěrka!E20)</f>
        <v>0</v>
      </c>
      <c r="E223" s="405">
        <f>Účetní_závěrka!F20</f>
        <v>0</v>
      </c>
      <c r="F223" s="405">
        <f>Účetní_závěrka!G20</f>
        <v>0</v>
      </c>
      <c r="H223">
        <v>39</v>
      </c>
    </row>
    <row r="224" spans="1:8">
      <c r="A224" s="324">
        <f t="shared" si="0"/>
        <v>1</v>
      </c>
      <c r="B224" s="324">
        <f>IF($B$38="P",Účetní_závěrka!C21,H224)</f>
        <v>48</v>
      </c>
      <c r="C224" s="405">
        <f>Účetní_závěrka!D21</f>
        <v>0</v>
      </c>
      <c r="D224" s="405">
        <f>ABS(Účetní_závěrka!E21)</f>
        <v>0</v>
      </c>
      <c r="E224" s="405">
        <f>Účetní_závěrka!F21</f>
        <v>0</v>
      </c>
      <c r="F224" s="405">
        <f>Účetní_závěrka!G21</f>
        <v>0</v>
      </c>
      <c r="H224">
        <v>48</v>
      </c>
    </row>
    <row r="225" spans="1:8">
      <c r="A225" s="324">
        <f t="shared" si="0"/>
        <v>1</v>
      </c>
      <c r="B225" s="324">
        <f>IF($B$38="P",Účetní_závěrka!C22,H225)</f>
        <v>58</v>
      </c>
      <c r="C225" s="405">
        <f>Účetní_závěrka!D22</f>
        <v>0</v>
      </c>
      <c r="D225" s="405">
        <f>ABS(Účetní_závěrka!E22)</f>
        <v>0</v>
      </c>
      <c r="E225" s="405">
        <f>Účetní_závěrka!F22</f>
        <v>0</v>
      </c>
      <c r="F225" s="405">
        <f>Účetní_závěrka!G22</f>
        <v>0</v>
      </c>
      <c r="H225">
        <v>58</v>
      </c>
    </row>
    <row r="226" spans="1:8">
      <c r="A226" s="324">
        <f t="shared" si="0"/>
        <v>1</v>
      </c>
      <c r="B226" s="324">
        <f>IF($B$38="P",Účetní_závěrka!C23,H226)</f>
        <v>63</v>
      </c>
      <c r="C226" s="405">
        <f>Účetní_závěrka!D23</f>
        <v>0</v>
      </c>
      <c r="D226" s="405">
        <f>ABS(Účetní_závěrka!E23)</f>
        <v>0</v>
      </c>
      <c r="E226" s="405">
        <f>Účetní_závěrka!F23</f>
        <v>0</v>
      </c>
      <c r="F226" s="405">
        <f>Účetní_závěrka!G23</f>
        <v>0</v>
      </c>
      <c r="H226">
        <v>63</v>
      </c>
    </row>
    <row r="227" spans="1:8">
      <c r="A227" s="404">
        <f t="shared" si="0"/>
        <v>1</v>
      </c>
      <c r="B227" s="404">
        <f>IF($B$38="P",Účetní_závěrka!C24,H227)</f>
        <v>5</v>
      </c>
      <c r="C227" s="405">
        <f>Účetní_závěrka!D24</f>
        <v>0</v>
      </c>
      <c r="D227" s="405">
        <f>ABS(Účetní_závěrka!E24)</f>
        <v>0</v>
      </c>
      <c r="E227" s="405">
        <f>Účetní_závěrka!F24</f>
        <v>0</v>
      </c>
      <c r="F227" s="405">
        <f>Účetní_závěrka!G24</f>
        <v>0</v>
      </c>
      <c r="H227" s="474">
        <v>5</v>
      </c>
    </row>
    <row r="228" spans="1:8">
      <c r="A228" s="404">
        <f t="shared" si="0"/>
        <v>1</v>
      </c>
      <c r="B228" s="404">
        <f>IF($B$38="P",Účetní_závěrka!C25,H228)</f>
        <v>6</v>
      </c>
      <c r="C228" s="405">
        <f>Účetní_závěrka!D25</f>
        <v>0</v>
      </c>
      <c r="D228" s="405">
        <f>ABS(Účetní_závěrka!E25)</f>
        <v>0</v>
      </c>
      <c r="E228" s="405">
        <f>Účetní_závěrka!F25</f>
        <v>0</v>
      </c>
      <c r="F228" s="405">
        <f>Účetní_závěrka!G25</f>
        <v>0</v>
      </c>
      <c r="H228" s="474">
        <v>6</v>
      </c>
    </row>
    <row r="229" spans="1:8">
      <c r="A229" s="404">
        <f t="shared" si="0"/>
        <v>1</v>
      </c>
      <c r="B229" s="404">
        <f>IF($B$38="P",Účetní_závěrka!C26,H229)</f>
        <v>7</v>
      </c>
      <c r="C229" s="405">
        <f>Účetní_závěrka!D26</f>
        <v>0</v>
      </c>
      <c r="D229" s="405">
        <f>ABS(Účetní_závěrka!E26)</f>
        <v>0</v>
      </c>
      <c r="E229" s="405">
        <f>Účetní_závěrka!F26</f>
        <v>0</v>
      </c>
      <c r="F229" s="405">
        <f>Účetní_závěrka!G26</f>
        <v>0</v>
      </c>
      <c r="H229" s="474">
        <v>7</v>
      </c>
    </row>
    <row r="230" spans="1:8">
      <c r="A230" s="404">
        <f t="shared" si="0"/>
        <v>1</v>
      </c>
      <c r="B230" s="404">
        <f>IF($B$38="P",Účetní_závěrka!C27,H230)</f>
        <v>8</v>
      </c>
      <c r="C230" s="405">
        <f>Účetní_závěrka!D27</f>
        <v>0</v>
      </c>
      <c r="D230" s="405">
        <f>ABS(Účetní_závěrka!E27)</f>
        <v>0</v>
      </c>
      <c r="E230" s="405">
        <f>Účetní_závěrka!F27</f>
        <v>0</v>
      </c>
      <c r="F230" s="405">
        <f>Účetní_závěrka!G27</f>
        <v>0</v>
      </c>
      <c r="H230" s="474">
        <v>8</v>
      </c>
    </row>
    <row r="231" spans="1:8">
      <c r="A231" s="404">
        <f t="shared" si="0"/>
        <v>1</v>
      </c>
      <c r="B231" s="404">
        <f>IF($B$38="P",Účetní_závěrka!C28,H231)</f>
        <v>9</v>
      </c>
      <c r="C231" s="405">
        <f>Účetní_závěrka!D28</f>
        <v>0</v>
      </c>
      <c r="D231" s="405">
        <f>ABS(Účetní_závěrka!E28)</f>
        <v>0</v>
      </c>
      <c r="E231" s="405">
        <f>Účetní_závěrka!F28</f>
        <v>0</v>
      </c>
      <c r="F231" s="405">
        <f>Účetní_závěrka!G28</f>
        <v>0</v>
      </c>
      <c r="H231" s="474">
        <v>9</v>
      </c>
    </row>
    <row r="232" spans="1:8">
      <c r="A232" s="404">
        <f t="shared" si="0"/>
        <v>1</v>
      </c>
      <c r="B232" s="404">
        <f>IF($B$38="P",Účetní_závěrka!C29,H232)</f>
        <v>10</v>
      </c>
      <c r="C232" s="405">
        <f>Účetní_závěrka!D29</f>
        <v>0</v>
      </c>
      <c r="D232" s="405">
        <f>ABS(Účetní_závěrka!E29)</f>
        <v>0</v>
      </c>
      <c r="E232" s="405">
        <f>Účetní_závěrka!F29</f>
        <v>0</v>
      </c>
      <c r="F232" s="405">
        <f>Účetní_závěrka!G29</f>
        <v>0</v>
      </c>
      <c r="H232" s="474">
        <v>10</v>
      </c>
    </row>
    <row r="233" spans="1:8">
      <c r="A233" s="404">
        <f t="shared" si="0"/>
        <v>1</v>
      </c>
      <c r="B233" s="404">
        <f>IF($B$38="P",Účetní_závěrka!C30,H233)</f>
        <v>11</v>
      </c>
      <c r="C233" s="405">
        <f>Účetní_závěrka!D30</f>
        <v>0</v>
      </c>
      <c r="D233" s="405">
        <f>ABS(Účetní_závěrka!E30)</f>
        <v>0</v>
      </c>
      <c r="E233" s="405">
        <f>Účetní_závěrka!F30</f>
        <v>0</v>
      </c>
      <c r="F233" s="405">
        <f>Účetní_závěrka!G30</f>
        <v>0</v>
      </c>
      <c r="H233" s="474">
        <v>11</v>
      </c>
    </row>
    <row r="234" spans="1:8">
      <c r="A234" s="404">
        <f t="shared" si="0"/>
        <v>1</v>
      </c>
      <c r="B234" s="404">
        <f>IF($B$38="P",Účetní_závěrka!C31,H234)</f>
        <v>12</v>
      </c>
      <c r="C234" s="405">
        <f>Účetní_závěrka!D31</f>
        <v>0</v>
      </c>
      <c r="D234" s="405">
        <f>ABS(Účetní_závěrka!E31)</f>
        <v>0</v>
      </c>
      <c r="E234" s="405">
        <f>Účetní_závěrka!F31</f>
        <v>0</v>
      </c>
      <c r="F234" s="405">
        <f>Účetní_závěrka!G31</f>
        <v>0</v>
      </c>
      <c r="H234" s="474">
        <v>12</v>
      </c>
    </row>
    <row r="235" spans="1:8">
      <c r="A235" s="404">
        <f t="shared" si="0"/>
        <v>1</v>
      </c>
      <c r="B235" s="404">
        <f>IF($B$38="P",Účetní_závěrka!C32,H235)</f>
        <v>14</v>
      </c>
      <c r="C235" s="405">
        <f>Účetní_závěrka!D32</f>
        <v>0</v>
      </c>
      <c r="D235" s="405">
        <f>ABS(Účetní_závěrka!E32)</f>
        <v>0</v>
      </c>
      <c r="E235" s="405">
        <f>Účetní_závěrka!F32</f>
        <v>0</v>
      </c>
      <c r="F235" s="405">
        <f>Účetní_závěrka!G32</f>
        <v>0</v>
      </c>
      <c r="H235" s="474">
        <v>14</v>
      </c>
    </row>
    <row r="236" spans="1:8">
      <c r="A236" s="404">
        <f t="shared" si="0"/>
        <v>1</v>
      </c>
      <c r="B236" s="404">
        <f>IF($B$38="P",Účetní_závěrka!C33,H236)</f>
        <v>15</v>
      </c>
      <c r="C236" s="405">
        <f>Účetní_závěrka!D33</f>
        <v>0</v>
      </c>
      <c r="D236" s="405">
        <f>ABS(Účetní_závěrka!E33)</f>
        <v>0</v>
      </c>
      <c r="E236" s="405">
        <f>Účetní_závěrka!F33</f>
        <v>0</v>
      </c>
      <c r="F236" s="405">
        <f>Účetní_závěrka!G33</f>
        <v>0</v>
      </c>
      <c r="H236" s="474">
        <v>15</v>
      </c>
    </row>
    <row r="237" spans="1:8">
      <c r="A237" s="404">
        <f t="shared" si="0"/>
        <v>1</v>
      </c>
      <c r="B237" s="404">
        <f>IF($B$38="P",Účetní_závěrka!C34,H237)</f>
        <v>16</v>
      </c>
      <c r="C237" s="405">
        <f>Účetní_závěrka!D34</f>
        <v>0</v>
      </c>
      <c r="D237" s="405">
        <f>ABS(Účetní_závěrka!E34)</f>
        <v>0</v>
      </c>
      <c r="E237" s="405">
        <f>Účetní_závěrka!F34</f>
        <v>0</v>
      </c>
      <c r="F237" s="405">
        <f>Účetní_závěrka!G34</f>
        <v>0</v>
      </c>
      <c r="H237" s="474">
        <v>16</v>
      </c>
    </row>
    <row r="238" spans="1:8">
      <c r="A238" s="404">
        <f t="shared" si="0"/>
        <v>1</v>
      </c>
      <c r="B238" s="404">
        <f>IF($B$38="P",Účetní_závěrka!C35,H238)</f>
        <v>17</v>
      </c>
      <c r="C238" s="405">
        <f>Účetní_závěrka!D35</f>
        <v>0</v>
      </c>
      <c r="D238" s="405">
        <f>ABS(Účetní_závěrka!E35)</f>
        <v>0</v>
      </c>
      <c r="E238" s="405">
        <f>Účetní_závěrka!F35</f>
        <v>0</v>
      </c>
      <c r="F238" s="405">
        <f>Účetní_závěrka!G35</f>
        <v>0</v>
      </c>
      <c r="H238" s="474">
        <v>17</v>
      </c>
    </row>
    <row r="239" spans="1:8">
      <c r="A239" s="404">
        <f t="shared" si="0"/>
        <v>1</v>
      </c>
      <c r="B239" s="404">
        <f>IF($B$38="P",Účetní_závěrka!C36,H239)</f>
        <v>18</v>
      </c>
      <c r="C239" s="405">
        <f>Účetní_závěrka!D36</f>
        <v>0</v>
      </c>
      <c r="D239" s="405">
        <f>ABS(Účetní_závěrka!E36)</f>
        <v>0</v>
      </c>
      <c r="E239" s="405">
        <f>Účetní_závěrka!F36</f>
        <v>0</v>
      </c>
      <c r="F239" s="405">
        <f>Účetní_závěrka!G36</f>
        <v>0</v>
      </c>
      <c r="H239" s="474">
        <v>18</v>
      </c>
    </row>
    <row r="240" spans="1:8">
      <c r="A240" s="404">
        <f t="shared" si="0"/>
        <v>1</v>
      </c>
      <c r="B240" s="404">
        <f>IF($B$38="P",Účetní_závěrka!C37,H240)</f>
        <v>19</v>
      </c>
      <c r="C240" s="405">
        <f>Účetní_závěrka!D37</f>
        <v>0</v>
      </c>
      <c r="D240" s="405">
        <f>ABS(Účetní_závěrka!E37)</f>
        <v>0</v>
      </c>
      <c r="E240" s="405">
        <f>Účetní_závěrka!F37</f>
        <v>0</v>
      </c>
      <c r="F240" s="405">
        <f>Účetní_závěrka!G37</f>
        <v>0</v>
      </c>
      <c r="H240" s="474">
        <v>19</v>
      </c>
    </row>
    <row r="241" spans="1:8">
      <c r="A241" s="404">
        <f t="shared" si="0"/>
        <v>1</v>
      </c>
      <c r="B241" s="404">
        <f>IF($B$38="P",Účetní_závěrka!C38,H241)</f>
        <v>20</v>
      </c>
      <c r="C241" s="405">
        <f>Účetní_závěrka!D38</f>
        <v>0</v>
      </c>
      <c r="D241" s="405">
        <f>ABS(Účetní_závěrka!E38)</f>
        <v>0</v>
      </c>
      <c r="E241" s="405">
        <f>Účetní_závěrka!F38</f>
        <v>0</v>
      </c>
      <c r="F241" s="405">
        <f>Účetní_závěrka!G38</f>
        <v>0</v>
      </c>
      <c r="H241" s="474">
        <v>20</v>
      </c>
    </row>
    <row r="242" spans="1:8">
      <c r="A242" s="404">
        <f t="shared" si="0"/>
        <v>1</v>
      </c>
      <c r="B242" s="404">
        <f>IF($B$38="P",Účetní_závěrka!C39,H242)</f>
        <v>21</v>
      </c>
      <c r="C242" s="405">
        <f>Účetní_závěrka!D39</f>
        <v>0</v>
      </c>
      <c r="D242" s="405">
        <f>ABS(Účetní_závěrka!E39)</f>
        <v>0</v>
      </c>
      <c r="E242" s="405">
        <f>Účetní_závěrka!F39</f>
        <v>0</v>
      </c>
      <c r="F242" s="405">
        <f>Účetní_závěrka!G39</f>
        <v>0</v>
      </c>
      <c r="H242" s="474">
        <v>21</v>
      </c>
    </row>
    <row r="243" spans="1:8">
      <c r="A243" s="404">
        <f t="shared" si="0"/>
        <v>1</v>
      </c>
      <c r="B243" s="404">
        <f>IF($B$38="P",Účetní_závěrka!C40,H243)</f>
        <v>22</v>
      </c>
      <c r="C243" s="405">
        <f>Účetní_závěrka!D40</f>
        <v>0</v>
      </c>
      <c r="D243" s="405">
        <f>ABS(Účetní_závěrka!E40)</f>
        <v>0</v>
      </c>
      <c r="E243" s="405">
        <f>Účetní_závěrka!F40</f>
        <v>0</v>
      </c>
      <c r="F243" s="405">
        <f>Účetní_závěrka!G40</f>
        <v>0</v>
      </c>
      <c r="H243" s="474">
        <v>22</v>
      </c>
    </row>
    <row r="244" spans="1:8">
      <c r="A244" s="404">
        <f t="shared" si="0"/>
        <v>1</v>
      </c>
      <c r="B244" s="404">
        <f>IF($B$38="P",Účetní_závěrka!C41,H244)</f>
        <v>24</v>
      </c>
      <c r="C244" s="405">
        <f>Účetní_závěrka!D41</f>
        <v>0</v>
      </c>
      <c r="D244" s="405">
        <f>ABS(Účetní_závěrka!E41)</f>
        <v>0</v>
      </c>
      <c r="E244" s="405">
        <f>Účetní_závěrka!F41</f>
        <v>0</v>
      </c>
      <c r="F244" s="405">
        <f>Účetní_závěrka!G41</f>
        <v>0</v>
      </c>
      <c r="H244" s="474">
        <v>24</v>
      </c>
    </row>
    <row r="245" spans="1:8">
      <c r="A245" s="404">
        <f t="shared" si="0"/>
        <v>1</v>
      </c>
      <c r="B245" s="404">
        <f>IF($B$38="P",Účetní_závěrka!C42,H245)</f>
        <v>25</v>
      </c>
      <c r="C245" s="405">
        <f>Účetní_závěrka!D42</f>
        <v>0</v>
      </c>
      <c r="D245" s="405">
        <f>ABS(Účetní_závěrka!E42)</f>
        <v>0</v>
      </c>
      <c r="E245" s="405">
        <f>Účetní_závěrka!F42</f>
        <v>0</v>
      </c>
      <c r="F245" s="405">
        <f>Účetní_závěrka!G42</f>
        <v>0</v>
      </c>
      <c r="H245" s="474">
        <v>25</v>
      </c>
    </row>
    <row r="246" spans="1:8">
      <c r="A246" s="404">
        <f t="shared" si="0"/>
        <v>1</v>
      </c>
      <c r="B246" s="404">
        <f>IF($B$38="P",Účetní_závěrka!C43,H246)</f>
        <v>26</v>
      </c>
      <c r="C246" s="405">
        <f>Účetní_závěrka!D43</f>
        <v>0</v>
      </c>
      <c r="D246" s="405">
        <f>ABS(Účetní_závěrka!E43)</f>
        <v>0</v>
      </c>
      <c r="E246" s="405">
        <f>Účetní_závěrka!F43</f>
        <v>0</v>
      </c>
      <c r="F246" s="405">
        <f>Účetní_závěrka!G43</f>
        <v>0</v>
      </c>
      <c r="H246" s="474">
        <v>26</v>
      </c>
    </row>
    <row r="247" spans="1:8">
      <c r="A247" s="404">
        <f t="shared" ref="A247:A280" si="1">$B$212</f>
        <v>1</v>
      </c>
      <c r="B247" s="404">
        <f>IF($B$38="P",Účetní_závěrka!C44,H247)</f>
        <v>27</v>
      </c>
      <c r="C247" s="405">
        <f>Účetní_závěrka!D44</f>
        <v>0</v>
      </c>
      <c r="D247" s="405">
        <f>ABS(Účetní_závěrka!E44)</f>
        <v>0</v>
      </c>
      <c r="E247" s="405">
        <f>Účetní_závěrka!F44</f>
        <v>0</v>
      </c>
      <c r="F247" s="405">
        <f>Účetní_závěrka!G44</f>
        <v>0</v>
      </c>
      <c r="H247" s="474">
        <v>27</v>
      </c>
    </row>
    <row r="248" spans="1:8">
      <c r="A248" s="404">
        <f t="shared" si="1"/>
        <v>1</v>
      </c>
      <c r="B248" s="404">
        <f>IF($B$38="P",Účetní_závěrka!C45,H248)</f>
        <v>28</v>
      </c>
      <c r="C248" s="405">
        <f>Účetní_závěrka!D45</f>
        <v>0</v>
      </c>
      <c r="D248" s="405">
        <f>ABS(Účetní_závěrka!E45)</f>
        <v>0</v>
      </c>
      <c r="E248" s="405">
        <f>Účetní_závěrka!F45</f>
        <v>0</v>
      </c>
      <c r="F248" s="405">
        <f>Účetní_závěrka!G45</f>
        <v>0</v>
      </c>
      <c r="H248" s="474">
        <v>28</v>
      </c>
    </row>
    <row r="249" spans="1:8">
      <c r="A249" s="404">
        <f t="shared" si="1"/>
        <v>1</v>
      </c>
      <c r="B249" s="404">
        <f>IF($B$38="P",Účetní_závěrka!C46,H249)</f>
        <v>29</v>
      </c>
      <c r="C249" s="405">
        <f>Účetní_závěrka!D46</f>
        <v>0</v>
      </c>
      <c r="D249" s="405">
        <f>ABS(Účetní_závěrka!E46)</f>
        <v>0</v>
      </c>
      <c r="E249" s="405">
        <f>Účetní_závěrka!F46</f>
        <v>0</v>
      </c>
      <c r="F249" s="405">
        <f>Účetní_závěrka!G46</f>
        <v>0</v>
      </c>
      <c r="H249" s="474">
        <v>29</v>
      </c>
    </row>
    <row r="250" spans="1:8">
      <c r="A250" s="404">
        <f t="shared" si="1"/>
        <v>1</v>
      </c>
      <c r="B250" s="404">
        <f>IF($B$38="P",Účetní_závěrka!C47,H250)</f>
        <v>30</v>
      </c>
      <c r="C250" s="405">
        <f>Účetní_závěrka!D47</f>
        <v>0</v>
      </c>
      <c r="D250" s="405">
        <f>ABS(Účetní_závěrka!E47)</f>
        <v>0</v>
      </c>
      <c r="E250" s="405">
        <f>Účetní_závěrka!F47</f>
        <v>0</v>
      </c>
      <c r="F250" s="405">
        <f>Účetní_závěrka!G47</f>
        <v>0</v>
      </c>
      <c r="H250" s="474">
        <v>30</v>
      </c>
    </row>
    <row r="251" spans="1:8">
      <c r="A251" s="404">
        <f t="shared" si="1"/>
        <v>1</v>
      </c>
      <c r="B251" s="404">
        <f>IF($B$38="P",Účetní_závěrka!C48,H251)</f>
        <v>33</v>
      </c>
      <c r="C251" s="405">
        <f>Účetní_závěrka!D48</f>
        <v>0</v>
      </c>
      <c r="D251" s="405">
        <f>ABS(Účetní_závěrka!E48)</f>
        <v>0</v>
      </c>
      <c r="E251" s="405">
        <f>Účetní_závěrka!F48</f>
        <v>0</v>
      </c>
      <c r="F251" s="405">
        <f>Účetní_závěrka!G48</f>
        <v>0</v>
      </c>
      <c r="H251" s="474">
        <v>33</v>
      </c>
    </row>
    <row r="252" spans="1:8">
      <c r="A252" s="404">
        <f t="shared" si="1"/>
        <v>1</v>
      </c>
      <c r="B252" s="404">
        <f>IF($B$38="P",Účetní_závěrka!C49,H252)</f>
        <v>34</v>
      </c>
      <c r="C252" s="405">
        <f>Účetní_závěrka!D49</f>
        <v>0</v>
      </c>
      <c r="D252" s="405">
        <f>ABS(Účetní_závěrka!E49)</f>
        <v>0</v>
      </c>
      <c r="E252" s="405">
        <f>Účetní_závěrka!F49</f>
        <v>0</v>
      </c>
      <c r="F252" s="405">
        <f>Účetní_závěrka!G49</f>
        <v>0</v>
      </c>
      <c r="H252" s="474">
        <v>34</v>
      </c>
    </row>
    <row r="253" spans="1:8">
      <c r="A253" s="404">
        <f t="shared" si="1"/>
        <v>1</v>
      </c>
      <c r="B253" s="404">
        <f>IF($B$38="P",Účetní_závěrka!C50,H253)</f>
        <v>35</v>
      </c>
      <c r="C253" s="405">
        <f>Účetní_závěrka!D50</f>
        <v>0</v>
      </c>
      <c r="D253" s="405">
        <f>ABS(Účetní_závěrka!E50)</f>
        <v>0</v>
      </c>
      <c r="E253" s="405">
        <f>Účetní_závěrka!F50</f>
        <v>0</v>
      </c>
      <c r="F253" s="405">
        <f>Účetní_závěrka!G50</f>
        <v>0</v>
      </c>
      <c r="H253" s="474">
        <v>35</v>
      </c>
    </row>
    <row r="254" spans="1:8">
      <c r="A254" s="404">
        <f t="shared" si="1"/>
        <v>1</v>
      </c>
      <c r="B254" s="404">
        <f>IF($B$38="P",Účetní_závěrka!C51,H254)</f>
        <v>36</v>
      </c>
      <c r="C254" s="405">
        <f>Účetní_závěrka!D51</f>
        <v>0</v>
      </c>
      <c r="D254" s="405">
        <f>ABS(Účetní_závěrka!E51)</f>
        <v>0</v>
      </c>
      <c r="E254" s="405">
        <f>Účetní_závěrka!F51</f>
        <v>0</v>
      </c>
      <c r="F254" s="405">
        <f>Účetní_závěrka!G51</f>
        <v>0</v>
      </c>
      <c r="H254" s="474">
        <v>36</v>
      </c>
    </row>
    <row r="255" spans="1:8">
      <c r="A255" s="404">
        <f t="shared" si="1"/>
        <v>1</v>
      </c>
      <c r="B255" s="404">
        <f>IF($B$38="P",Účetní_závěrka!C52,H255)</f>
        <v>37</v>
      </c>
      <c r="C255" s="405">
        <f>Účetní_závěrka!D52</f>
        <v>0</v>
      </c>
      <c r="D255" s="405">
        <f>ABS(Účetní_závěrka!E52)</f>
        <v>0</v>
      </c>
      <c r="E255" s="405">
        <f>Účetní_závěrka!F52</f>
        <v>0</v>
      </c>
      <c r="F255" s="405">
        <f>Účetní_závěrka!G52</f>
        <v>0</v>
      </c>
      <c r="H255" s="474">
        <v>37</v>
      </c>
    </row>
    <row r="256" spans="1:8">
      <c r="A256" s="404">
        <f t="shared" si="1"/>
        <v>1</v>
      </c>
      <c r="B256" s="404">
        <f>IF($B$38="P",Účetní_závěrka!C53,H256)</f>
        <v>38</v>
      </c>
      <c r="C256" s="405">
        <f>Účetní_závěrka!D53</f>
        <v>0</v>
      </c>
      <c r="D256" s="405">
        <f>ABS(Účetní_závěrka!E53)</f>
        <v>0</v>
      </c>
      <c r="E256" s="405">
        <f>Účetní_závěrka!F53</f>
        <v>0</v>
      </c>
      <c r="F256" s="405">
        <f>Účetní_závěrka!G53</f>
        <v>0</v>
      </c>
      <c r="H256" s="474">
        <v>38</v>
      </c>
    </row>
    <row r="257" spans="1:8">
      <c r="A257" s="404">
        <f t="shared" si="1"/>
        <v>1</v>
      </c>
      <c r="B257" s="404">
        <f>IF($B$38="P",Účetní_závěrka!C54,H257)</f>
        <v>40</v>
      </c>
      <c r="C257" s="405">
        <f>Účetní_závěrka!D54</f>
        <v>0</v>
      </c>
      <c r="D257" s="405">
        <f>ABS(Účetní_závěrka!E54)</f>
        <v>0</v>
      </c>
      <c r="E257" s="405">
        <f>Účetní_závěrka!F54</f>
        <v>0</v>
      </c>
      <c r="F257" s="405">
        <f>Účetní_závěrka!G54</f>
        <v>0</v>
      </c>
      <c r="H257" s="474">
        <v>40</v>
      </c>
    </row>
    <row r="258" spans="1:8">
      <c r="A258" s="404">
        <f t="shared" si="1"/>
        <v>1</v>
      </c>
      <c r="B258" s="404">
        <f>IF($B$38="P",Účetní_závěrka!C55,H258)</f>
        <v>41</v>
      </c>
      <c r="C258" s="405">
        <f>Účetní_závěrka!D55</f>
        <v>0</v>
      </c>
      <c r="D258" s="405">
        <f>ABS(Účetní_závěrka!E55)</f>
        <v>0</v>
      </c>
      <c r="E258" s="405">
        <f>Účetní_závěrka!F55</f>
        <v>0</v>
      </c>
      <c r="F258" s="405">
        <f>Účetní_závěrka!G55</f>
        <v>0</v>
      </c>
      <c r="H258" s="474">
        <v>41</v>
      </c>
    </row>
    <row r="259" spans="1:8">
      <c r="A259" s="404">
        <f t="shared" si="1"/>
        <v>1</v>
      </c>
      <c r="B259" s="404">
        <f>IF($B$38="P",Účetní_závěrka!C56,H259)</f>
        <v>42</v>
      </c>
      <c r="C259" s="405">
        <f>Účetní_závěrka!D56</f>
        <v>0</v>
      </c>
      <c r="D259" s="405">
        <f>ABS(Účetní_závěrka!E56)</f>
        <v>0</v>
      </c>
      <c r="E259" s="405">
        <f>Účetní_závěrka!F56</f>
        <v>0</v>
      </c>
      <c r="F259" s="405">
        <f>Účetní_závěrka!G56</f>
        <v>0</v>
      </c>
      <c r="H259" s="474">
        <v>42</v>
      </c>
    </row>
    <row r="260" spans="1:8">
      <c r="A260" s="404">
        <f t="shared" si="1"/>
        <v>1</v>
      </c>
      <c r="B260" s="404">
        <f>IF($B$38="P",Účetní_závěrka!C57,H260)</f>
        <v>43</v>
      </c>
      <c r="C260" s="405">
        <f>Účetní_závěrka!D57</f>
        <v>0</v>
      </c>
      <c r="D260" s="405">
        <f>ABS(Účetní_závěrka!E57)</f>
        <v>0</v>
      </c>
      <c r="E260" s="405">
        <f>Účetní_závěrka!F57</f>
        <v>0</v>
      </c>
      <c r="F260" s="405">
        <f>Účetní_závěrka!G57</f>
        <v>0</v>
      </c>
      <c r="H260" s="474">
        <v>43</v>
      </c>
    </row>
    <row r="261" spans="1:8">
      <c r="A261" s="404">
        <f t="shared" si="1"/>
        <v>1</v>
      </c>
      <c r="B261" s="404">
        <f>IF($B$38="P",Účetní_závěrka!C58,H261)</f>
        <v>44</v>
      </c>
      <c r="C261" s="405">
        <f>Účetní_závěrka!D58</f>
        <v>0</v>
      </c>
      <c r="D261" s="405">
        <f>ABS(Účetní_závěrka!E58)</f>
        <v>0</v>
      </c>
      <c r="E261" s="405">
        <f>Účetní_závěrka!F58</f>
        <v>0</v>
      </c>
      <c r="F261" s="405">
        <f>Účetní_závěrka!G58</f>
        <v>0</v>
      </c>
      <c r="H261" s="474">
        <v>44</v>
      </c>
    </row>
    <row r="262" spans="1:8">
      <c r="A262" s="404">
        <f t="shared" si="1"/>
        <v>1</v>
      </c>
      <c r="B262" s="404">
        <f>IF($B$38="P",Účetní_závěrka!C59,H262)</f>
        <v>45</v>
      </c>
      <c r="C262" s="405">
        <f>Účetní_závěrka!D59</f>
        <v>0</v>
      </c>
      <c r="D262" s="405">
        <f>ABS(Účetní_závěrka!E59)</f>
        <v>0</v>
      </c>
      <c r="E262" s="405">
        <f>Účetní_závěrka!F59</f>
        <v>0</v>
      </c>
      <c r="F262" s="405">
        <f>Účetní_závěrka!G59</f>
        <v>0</v>
      </c>
      <c r="H262" s="474">
        <v>45</v>
      </c>
    </row>
    <row r="263" spans="1:8">
      <c r="A263" s="404">
        <f t="shared" si="1"/>
        <v>1</v>
      </c>
      <c r="B263" s="404">
        <f>IF($B$38="P",Účetní_závěrka!C60,H263)</f>
        <v>46</v>
      </c>
      <c r="C263" s="405">
        <f>Účetní_závěrka!D60</f>
        <v>0</v>
      </c>
      <c r="D263" s="405">
        <f>ABS(Účetní_závěrka!E60)</f>
        <v>0</v>
      </c>
      <c r="E263" s="405">
        <f>Účetní_závěrka!F60</f>
        <v>0</v>
      </c>
      <c r="F263" s="405">
        <f>Účetní_závěrka!G60</f>
        <v>0</v>
      </c>
      <c r="H263" s="474">
        <v>46</v>
      </c>
    </row>
    <row r="264" spans="1:8">
      <c r="A264" s="404">
        <f t="shared" si="1"/>
        <v>1</v>
      </c>
      <c r="B264" s="404">
        <f>IF($B$38="P",Účetní_závěrka!C61,H264)</f>
        <v>47</v>
      </c>
      <c r="C264" s="405">
        <f>Účetní_závěrka!D61</f>
        <v>0</v>
      </c>
      <c r="D264" s="405">
        <f>ABS(Účetní_závěrka!E61)</f>
        <v>0</v>
      </c>
      <c r="E264" s="405">
        <f>Účetní_závěrka!F61</f>
        <v>0</v>
      </c>
      <c r="F264" s="405">
        <f>Účetní_závěrka!G61</f>
        <v>0</v>
      </c>
      <c r="H264" s="474">
        <v>47</v>
      </c>
    </row>
    <row r="265" spans="1:8">
      <c r="A265" s="404">
        <f t="shared" si="1"/>
        <v>1</v>
      </c>
      <c r="B265" s="404">
        <f>IF($B$38="P",Účetní_závěrka!C62,H265)</f>
        <v>49</v>
      </c>
      <c r="C265" s="405">
        <f>Účetní_závěrka!D62</f>
        <v>0</v>
      </c>
      <c r="D265" s="405">
        <f>ABS(Účetní_závěrka!E62)</f>
        <v>0</v>
      </c>
      <c r="E265" s="405">
        <f>Účetní_závěrka!F62</f>
        <v>0</v>
      </c>
      <c r="F265" s="405">
        <f>Účetní_závěrka!G62</f>
        <v>0</v>
      </c>
      <c r="H265" s="474">
        <v>49</v>
      </c>
    </row>
    <row r="266" spans="1:8">
      <c r="A266" s="404">
        <f t="shared" si="1"/>
        <v>1</v>
      </c>
      <c r="B266" s="404">
        <f>IF($B$38="P",Účetní_závěrka!C63,H266)</f>
        <v>50</v>
      </c>
      <c r="C266" s="405">
        <f>Účetní_závěrka!D63</f>
        <v>0</v>
      </c>
      <c r="D266" s="405">
        <f>ABS(Účetní_závěrka!E63)</f>
        <v>0</v>
      </c>
      <c r="E266" s="405">
        <f>Účetní_závěrka!F63</f>
        <v>0</v>
      </c>
      <c r="F266" s="405">
        <f>Účetní_závěrka!G63</f>
        <v>0</v>
      </c>
      <c r="H266" s="474">
        <v>50</v>
      </c>
    </row>
    <row r="267" spans="1:8">
      <c r="A267" s="404">
        <f t="shared" si="1"/>
        <v>1</v>
      </c>
      <c r="B267" s="404">
        <f>IF($B$38="P",Účetní_závěrka!C64,H267)</f>
        <v>51</v>
      </c>
      <c r="C267" s="405">
        <f>Účetní_závěrka!D64</f>
        <v>0</v>
      </c>
      <c r="D267" s="405">
        <f>ABS(Účetní_závěrka!E64)</f>
        <v>0</v>
      </c>
      <c r="E267" s="405">
        <f>Účetní_závěrka!F64</f>
        <v>0</v>
      </c>
      <c r="F267" s="405">
        <f>Účetní_závěrka!G64</f>
        <v>0</v>
      </c>
      <c r="H267" s="474">
        <v>51</v>
      </c>
    </row>
    <row r="268" spans="1:8">
      <c r="A268" s="404">
        <f t="shared" si="1"/>
        <v>1</v>
      </c>
      <c r="B268" s="404">
        <f>IF($B$38="P",Účetní_závěrka!C65,H268)</f>
        <v>52</v>
      </c>
      <c r="C268" s="405">
        <f>Účetní_závěrka!D65</f>
        <v>0</v>
      </c>
      <c r="D268" s="405">
        <f>ABS(Účetní_závěrka!E65)</f>
        <v>0</v>
      </c>
      <c r="E268" s="405">
        <f>Účetní_závěrka!F65</f>
        <v>0</v>
      </c>
      <c r="F268" s="405">
        <f>Účetní_závěrka!G65</f>
        <v>0</v>
      </c>
      <c r="H268" s="474">
        <v>52</v>
      </c>
    </row>
    <row r="269" spans="1:8">
      <c r="A269" s="404">
        <f t="shared" si="1"/>
        <v>1</v>
      </c>
      <c r="B269" s="404">
        <f>IF($B$38="P",Účetní_závěrka!C66,H269)</f>
        <v>53</v>
      </c>
      <c r="C269" s="405">
        <f>Účetní_závěrka!D66</f>
        <v>0</v>
      </c>
      <c r="D269" s="405">
        <f>ABS(Účetní_závěrka!E66)</f>
        <v>0</v>
      </c>
      <c r="E269" s="405">
        <f>Účetní_závěrka!F66</f>
        <v>0</v>
      </c>
      <c r="F269" s="405">
        <f>Účetní_závěrka!G66</f>
        <v>0</v>
      </c>
      <c r="H269" s="474">
        <v>53</v>
      </c>
    </row>
    <row r="270" spans="1:8">
      <c r="A270" s="404">
        <f t="shared" si="1"/>
        <v>1</v>
      </c>
      <c r="B270" s="404">
        <f>IF($B$38="P",Účetní_závěrka!C67,H270)</f>
        <v>54</v>
      </c>
      <c r="C270" s="405">
        <f>Účetní_závěrka!D67</f>
        <v>0</v>
      </c>
      <c r="D270" s="405">
        <f>ABS(Účetní_závěrka!E67)</f>
        <v>0</v>
      </c>
      <c r="E270" s="405">
        <f>Účetní_závěrka!F67</f>
        <v>0</v>
      </c>
      <c r="F270" s="405">
        <f>Účetní_závěrka!G67</f>
        <v>0</v>
      </c>
      <c r="H270" s="474">
        <v>54</v>
      </c>
    </row>
    <row r="271" spans="1:8">
      <c r="A271" s="404">
        <f t="shared" si="1"/>
        <v>1</v>
      </c>
      <c r="B271" s="404">
        <f>IF($B$38="P",Účetní_závěrka!C68,H271)</f>
        <v>55</v>
      </c>
      <c r="C271" s="405">
        <f>Účetní_závěrka!D68</f>
        <v>0</v>
      </c>
      <c r="D271" s="405">
        <f>ABS(Účetní_závěrka!E68)</f>
        <v>0</v>
      </c>
      <c r="E271" s="405">
        <f>Účetní_závěrka!F68</f>
        <v>0</v>
      </c>
      <c r="F271" s="405">
        <f>Účetní_závěrka!G68</f>
        <v>0</v>
      </c>
      <c r="H271" s="474">
        <v>55</v>
      </c>
    </row>
    <row r="272" spans="1:8">
      <c r="A272" s="404">
        <f t="shared" si="1"/>
        <v>1</v>
      </c>
      <c r="B272" s="404">
        <f>IF($B$38="P",Účetní_závěrka!C69,H272)</f>
        <v>56</v>
      </c>
      <c r="C272" s="405">
        <f>Účetní_závěrka!D69</f>
        <v>0</v>
      </c>
      <c r="D272" s="405">
        <f>ABS(Účetní_závěrka!E69)</f>
        <v>0</v>
      </c>
      <c r="E272" s="405">
        <f>Účetní_závěrka!F69</f>
        <v>0</v>
      </c>
      <c r="F272" s="405">
        <f>Účetní_závěrka!G69</f>
        <v>0</v>
      </c>
      <c r="H272" s="474">
        <v>56</v>
      </c>
    </row>
    <row r="273" spans="1:8">
      <c r="A273" s="404">
        <f t="shared" si="1"/>
        <v>1</v>
      </c>
      <c r="B273" s="404">
        <f>IF($B$38="P",Účetní_závěrka!C70,H273)</f>
        <v>57</v>
      </c>
      <c r="C273" s="405">
        <f>Účetní_závěrka!D70</f>
        <v>0</v>
      </c>
      <c r="D273" s="405">
        <f>ABS(Účetní_závěrka!E70)</f>
        <v>0</v>
      </c>
      <c r="E273" s="405">
        <f>Účetní_závěrka!F70</f>
        <v>0</v>
      </c>
      <c r="F273" s="405">
        <f>Účetní_závěrka!G70</f>
        <v>0</v>
      </c>
      <c r="H273" s="474">
        <v>57</v>
      </c>
    </row>
    <row r="274" spans="1:8">
      <c r="A274" s="404">
        <f t="shared" si="1"/>
        <v>1</v>
      </c>
      <c r="B274" s="404">
        <f>IF($B$38="P",Účetní_závěrka!C71,H274)</f>
        <v>59</v>
      </c>
      <c r="C274" s="405">
        <f>Účetní_závěrka!D71</f>
        <v>0</v>
      </c>
      <c r="D274" s="405">
        <f>ABS(Účetní_závěrka!E71)</f>
        <v>0</v>
      </c>
      <c r="E274" s="405">
        <f>Účetní_závěrka!F71</f>
        <v>0</v>
      </c>
      <c r="F274" s="405">
        <f>Účetní_závěrka!G71</f>
        <v>0</v>
      </c>
      <c r="H274" s="474">
        <v>59</v>
      </c>
    </row>
    <row r="275" spans="1:8">
      <c r="A275" s="404">
        <f t="shared" si="1"/>
        <v>1</v>
      </c>
      <c r="B275" s="404">
        <f>IF($B$38="P",Účetní_závěrka!C72,H275)</f>
        <v>60</v>
      </c>
      <c r="C275" s="405">
        <f>Účetní_závěrka!D72</f>
        <v>0</v>
      </c>
      <c r="D275" s="405">
        <f>ABS(Účetní_závěrka!E72)</f>
        <v>0</v>
      </c>
      <c r="E275" s="405">
        <f>Účetní_závěrka!F72</f>
        <v>0</v>
      </c>
      <c r="F275" s="405">
        <f>Účetní_závěrka!G72</f>
        <v>0</v>
      </c>
      <c r="H275" s="474">
        <v>60</v>
      </c>
    </row>
    <row r="276" spans="1:8">
      <c r="A276" s="404">
        <f t="shared" si="1"/>
        <v>1</v>
      </c>
      <c r="B276" s="404">
        <f>IF($B$38="P",Účetní_závěrka!C73,H276)</f>
        <v>61</v>
      </c>
      <c r="C276" s="405">
        <f>Účetní_závěrka!D73</f>
        <v>0</v>
      </c>
      <c r="D276" s="405">
        <f>ABS(Účetní_závěrka!E73)</f>
        <v>0</v>
      </c>
      <c r="E276" s="405">
        <f>Účetní_závěrka!F73</f>
        <v>0</v>
      </c>
      <c r="F276" s="405">
        <f>Účetní_závěrka!G73</f>
        <v>0</v>
      </c>
      <c r="H276" s="474">
        <v>61</v>
      </c>
    </row>
    <row r="277" spans="1:8">
      <c r="A277" s="404">
        <f t="shared" si="1"/>
        <v>1</v>
      </c>
      <c r="B277" s="404">
        <f>IF($B$38="P",Účetní_závěrka!C74,H277)</f>
        <v>62</v>
      </c>
      <c r="C277" s="405">
        <f>Účetní_závěrka!D74</f>
        <v>0</v>
      </c>
      <c r="D277" s="405">
        <f>ABS(Účetní_závěrka!E74)</f>
        <v>0</v>
      </c>
      <c r="E277" s="405">
        <f>Účetní_závěrka!F74</f>
        <v>0</v>
      </c>
      <c r="F277" s="405">
        <f>Účetní_závěrka!G74</f>
        <v>0</v>
      </c>
      <c r="H277" s="474">
        <v>62</v>
      </c>
    </row>
    <row r="278" spans="1:8">
      <c r="A278" s="404">
        <f t="shared" si="1"/>
        <v>1</v>
      </c>
      <c r="B278" s="404">
        <f>IF($B$38="P",Účetní_závěrka!C75,H278)</f>
        <v>64</v>
      </c>
      <c r="C278" s="405">
        <f>Účetní_závěrka!D75</f>
        <v>0</v>
      </c>
      <c r="D278" s="405">
        <f>ABS(Účetní_závěrka!E75)</f>
        <v>0</v>
      </c>
      <c r="E278" s="405">
        <f>Účetní_závěrka!F75</f>
        <v>0</v>
      </c>
      <c r="F278" s="405">
        <f>Účetní_závěrka!G75</f>
        <v>0</v>
      </c>
      <c r="H278" s="474">
        <v>64</v>
      </c>
    </row>
    <row r="279" spans="1:8">
      <c r="A279" s="404">
        <f t="shared" si="1"/>
        <v>1</v>
      </c>
      <c r="B279" s="404">
        <f>IF($B$38="P",Účetní_závěrka!C76,H279)</f>
        <v>65</v>
      </c>
      <c r="C279" s="405">
        <f>Účetní_závěrka!D76</f>
        <v>0</v>
      </c>
      <c r="D279" s="405">
        <f>ABS(Účetní_závěrka!E76)</f>
        <v>0</v>
      </c>
      <c r="E279" s="405">
        <f>Účetní_závěrka!F76</f>
        <v>0</v>
      </c>
      <c r="F279" s="405">
        <f>Účetní_závěrka!G76</f>
        <v>0</v>
      </c>
      <c r="H279" s="474">
        <v>65</v>
      </c>
    </row>
    <row r="280" spans="1:8">
      <c r="A280" s="404">
        <f t="shared" si="1"/>
        <v>1</v>
      </c>
      <c r="B280" s="404">
        <f>IF($B$38="P",Účetní_závěrka!C77,H280)</f>
        <v>66</v>
      </c>
      <c r="C280" s="405">
        <f>Účetní_závěrka!D77</f>
        <v>0</v>
      </c>
      <c r="D280" s="405">
        <f>ABS(Účetní_závěrka!E77)</f>
        <v>0</v>
      </c>
      <c r="E280" s="405">
        <f>Účetní_závěrka!F77</f>
        <v>0</v>
      </c>
      <c r="F280" s="405">
        <f>Účetní_závěrka!G77</f>
        <v>0</v>
      </c>
      <c r="H280" s="474">
        <v>66</v>
      </c>
    </row>
    <row r="282" spans="1:8">
      <c r="A282" s="330" t="s">
        <v>1547</v>
      </c>
      <c r="B282">
        <v>1</v>
      </c>
    </row>
    <row r="284" spans="1:8">
      <c r="A284" s="324" t="s">
        <v>1256</v>
      </c>
      <c r="B284" s="324" t="s">
        <v>1473</v>
      </c>
      <c r="C284" s="324" t="s">
        <v>1548</v>
      </c>
      <c r="D284" s="324" t="s">
        <v>1549</v>
      </c>
    </row>
    <row r="285" spans="1:8">
      <c r="A285" s="324">
        <f>$B$282</f>
        <v>1</v>
      </c>
      <c r="B285" s="324">
        <f>IF($B$38="P",Účetní_závěrka!C81,F285)</f>
        <v>1</v>
      </c>
      <c r="C285" s="405">
        <f>Účetní_závěrka!E81</f>
        <v>0</v>
      </c>
      <c r="D285" s="405">
        <f>Účetní_závěrka!D81</f>
        <v>0</v>
      </c>
      <c r="F285">
        <v>1</v>
      </c>
    </row>
    <row r="286" spans="1:8">
      <c r="A286" s="324">
        <f t="shared" ref="A286:A317" si="2">$B$282</f>
        <v>1</v>
      </c>
      <c r="B286" s="324">
        <f>IF($B$38="P",Účetní_závěrka!C82,F286)</f>
        <v>2</v>
      </c>
      <c r="C286" s="324">
        <f>Účetní_závěrka!E82</f>
        <v>0</v>
      </c>
      <c r="D286" s="324">
        <f>Účetní_závěrka!D82</f>
        <v>0</v>
      </c>
      <c r="F286">
        <v>2</v>
      </c>
    </row>
    <row r="287" spans="1:8">
      <c r="A287" s="324">
        <f t="shared" si="2"/>
        <v>1</v>
      </c>
      <c r="B287" s="324">
        <f>IF($B$38="P",Účetní_závěrka!C83,F287)</f>
        <v>3</v>
      </c>
      <c r="C287" s="324">
        <f>Účetní_závěrka!E83</f>
        <v>0</v>
      </c>
      <c r="D287" s="324">
        <f>Účetní_závěrka!D83</f>
        <v>0</v>
      </c>
      <c r="F287">
        <v>3</v>
      </c>
    </row>
    <row r="288" spans="1:8">
      <c r="A288" s="324">
        <f t="shared" si="2"/>
        <v>1</v>
      </c>
      <c r="B288" s="324">
        <f>IF($B$38="P",Účetní_závěrka!C84,F288)</f>
        <v>4</v>
      </c>
      <c r="C288" s="324">
        <f>Účetní_závěrka!E84</f>
        <v>0</v>
      </c>
      <c r="D288" s="324">
        <f>Účetní_závěrka!D84</f>
        <v>0</v>
      </c>
      <c r="F288">
        <v>4</v>
      </c>
    </row>
    <row r="289" spans="1:6">
      <c r="A289" s="324">
        <f t="shared" si="2"/>
        <v>1</v>
      </c>
      <c r="B289" s="324">
        <f>IF($B$38="P",Účetní_závěrka!C85,F289)</f>
        <v>8</v>
      </c>
      <c r="C289" s="324">
        <f>Účetní_závěrka!E85</f>
        <v>0</v>
      </c>
      <c r="D289" s="324">
        <f>Účetní_závěrka!D85</f>
        <v>0</v>
      </c>
      <c r="F289">
        <v>8</v>
      </c>
    </row>
    <row r="290" spans="1:6">
      <c r="A290" s="324">
        <f t="shared" si="2"/>
        <v>1</v>
      </c>
      <c r="B290" s="324">
        <f>IF($B$38="P",Účetní_závěrka!C86,F290)</f>
        <v>11</v>
      </c>
      <c r="C290" s="324">
        <f>Účetní_závěrka!E86</f>
        <v>0</v>
      </c>
      <c r="D290" s="324">
        <f>Účetní_závěrka!D86</f>
        <v>0</v>
      </c>
      <c r="F290">
        <v>11</v>
      </c>
    </row>
    <row r="291" spans="1:6">
      <c r="A291" s="324">
        <f t="shared" si="2"/>
        <v>1</v>
      </c>
      <c r="B291" s="324">
        <f>IF($B$38="P",Účetní_závěrka!C87,F291)</f>
        <v>12</v>
      </c>
      <c r="C291" s="324">
        <f>Účetní_závěrka!E87</f>
        <v>0</v>
      </c>
      <c r="D291" s="324">
        <f>Účetní_závěrka!D87</f>
        <v>0</v>
      </c>
      <c r="F291">
        <v>12</v>
      </c>
    </row>
    <row r="292" spans="1:6">
      <c r="A292" s="324">
        <f t="shared" si="2"/>
        <v>1</v>
      </c>
      <c r="B292" s="324">
        <f>IF($B$38="P",Účetní_závěrka!C88,F292)</f>
        <v>17</v>
      </c>
      <c r="C292" s="324">
        <f>Účetní_závěrka!E88</f>
        <v>0</v>
      </c>
      <c r="D292" s="324">
        <f>Účetní_závěrka!D88</f>
        <v>0</v>
      </c>
      <c r="F292">
        <v>17</v>
      </c>
    </row>
    <row r="293" spans="1:6">
      <c r="A293" s="324">
        <f t="shared" si="2"/>
        <v>1</v>
      </c>
      <c r="B293" s="324">
        <f>IF($B$38="P",Účetní_závěrka!C89,F293)</f>
        <v>18</v>
      </c>
      <c r="C293" s="324">
        <f>Účetní_závěrka!E89</f>
        <v>0</v>
      </c>
      <c r="D293" s="324">
        <f>Účetní_závěrka!D89</f>
        <v>0</v>
      </c>
      <c r="F293">
        <v>18</v>
      </c>
    </row>
    <row r="294" spans="1:6">
      <c r="A294" s="324">
        <f t="shared" si="2"/>
        <v>1</v>
      </c>
      <c r="B294" s="324">
        <f>IF($B$38="P",Účetní_závěrka!C90,F294)</f>
        <v>19</v>
      </c>
      <c r="C294" s="324">
        <f>Účetní_závěrka!E90</f>
        <v>0</v>
      </c>
      <c r="D294" s="324">
        <f>Účetní_závěrka!D90</f>
        <v>0</v>
      </c>
      <c r="F294">
        <v>19</v>
      </c>
    </row>
    <row r="295" spans="1:6">
      <c r="A295" s="324">
        <f t="shared" si="2"/>
        <v>1</v>
      </c>
      <c r="B295" s="324">
        <f>IF($B$38="P",Účetní_závěrka!C91,F295)</f>
        <v>22</v>
      </c>
      <c r="C295" s="324">
        <f>Účetní_závěrka!E91</f>
        <v>0</v>
      </c>
      <c r="D295" s="324">
        <f>Účetní_závěrka!D91</f>
        <v>0</v>
      </c>
      <c r="F295">
        <v>22</v>
      </c>
    </row>
    <row r="296" spans="1:6">
      <c r="A296" s="324">
        <f t="shared" si="2"/>
        <v>1</v>
      </c>
      <c r="B296" s="324">
        <f>IF($B$38="P",Účetní_závěrka!C92,F296)</f>
        <v>25</v>
      </c>
      <c r="C296" s="324">
        <f>Účetní_závěrka!E92</f>
        <v>0</v>
      </c>
      <c r="D296" s="324">
        <f>Účetní_závěrka!D92</f>
        <v>0</v>
      </c>
      <c r="F296">
        <v>25</v>
      </c>
    </row>
    <row r="297" spans="1:6">
      <c r="A297" s="324">
        <f t="shared" si="2"/>
        <v>1</v>
      </c>
      <c r="B297" s="324">
        <f>IF($B$38="P",Účetní_závěrka!C93,F297)</f>
        <v>26</v>
      </c>
      <c r="C297" s="324">
        <f>Účetní_závěrka!E93</f>
        <v>0</v>
      </c>
      <c r="D297" s="324">
        <f>Účetní_závěrka!D93</f>
        <v>0</v>
      </c>
      <c r="F297">
        <v>26</v>
      </c>
    </row>
    <row r="298" spans="1:6">
      <c r="A298" s="324">
        <f t="shared" si="2"/>
        <v>1</v>
      </c>
      <c r="B298" s="324">
        <f>IF($B$38="P",Účetní_závěrka!C94,F298)</f>
        <v>27</v>
      </c>
      <c r="C298" s="324">
        <f>Účetní_závěrka!E94</f>
        <v>0</v>
      </c>
      <c r="D298" s="324">
        <f>Účetní_závěrka!D94</f>
        <v>0</v>
      </c>
      <c r="F298">
        <v>27</v>
      </c>
    </row>
    <row r="299" spans="1:6">
      <c r="A299" s="324">
        <f t="shared" si="2"/>
        <v>1</v>
      </c>
      <c r="B299" s="324">
        <f>IF($B$38="P",Účetní_závěrka!C95,F299)</f>
        <v>28</v>
      </c>
      <c r="C299" s="324">
        <f>Účetní_závěrka!E95</f>
        <v>0</v>
      </c>
      <c r="D299" s="324">
        <f>Účetní_závěrka!D95</f>
        <v>0</v>
      </c>
      <c r="F299">
        <v>28</v>
      </c>
    </row>
    <row r="300" spans="1:6">
      <c r="A300" s="324">
        <f t="shared" si="2"/>
        <v>1</v>
      </c>
      <c r="B300" s="324">
        <f>IF($B$38="P",Účetní_závěrka!C96,F300)</f>
        <v>29</v>
      </c>
      <c r="C300" s="324">
        <f>Účetní_závěrka!E96</f>
        <v>0</v>
      </c>
      <c r="D300" s="324">
        <f>Účetní_závěrka!D96</f>
        <v>0</v>
      </c>
      <c r="F300">
        <v>29</v>
      </c>
    </row>
    <row r="301" spans="1:6">
      <c r="A301" s="324">
        <f t="shared" si="2"/>
        <v>1</v>
      </c>
      <c r="B301" s="324">
        <f>IF($B$38="P",Účetní_závěrka!C97,F301)</f>
        <v>30</v>
      </c>
      <c r="C301" s="324">
        <f>Účetní_závěrka!E97</f>
        <v>0</v>
      </c>
      <c r="D301" s="324">
        <f>Účetní_závěrka!D97</f>
        <v>0</v>
      </c>
      <c r="F301">
        <v>30</v>
      </c>
    </row>
    <row r="302" spans="1:6">
      <c r="A302" s="324">
        <f t="shared" si="2"/>
        <v>1</v>
      </c>
      <c r="B302" s="324">
        <f>IF($B$38="P",Účetní_závěrka!C98,F302)</f>
        <v>31</v>
      </c>
      <c r="C302" s="324">
        <f>Účetní_závěrka!E98</f>
        <v>0</v>
      </c>
      <c r="D302" s="324">
        <f>Účetní_závěrka!D98</f>
        <v>0</v>
      </c>
      <c r="F302">
        <v>31</v>
      </c>
    </row>
    <row r="303" spans="1:6">
      <c r="A303" s="324">
        <f t="shared" si="2"/>
        <v>1</v>
      </c>
      <c r="B303" s="324">
        <f>IF($B$38="P",Účetní_závěrka!C99,F303)</f>
        <v>32</v>
      </c>
      <c r="C303" s="324">
        <f>Účetní_závěrka!E99</f>
        <v>0</v>
      </c>
      <c r="D303" s="324">
        <f>Účetní_závěrka!D99</f>
        <v>0</v>
      </c>
      <c r="F303">
        <v>32</v>
      </c>
    </row>
    <row r="304" spans="1:6">
      <c r="A304" s="324">
        <f t="shared" si="2"/>
        <v>1</v>
      </c>
      <c r="B304" s="324">
        <f>IF($B$38="P",Účetní_závěrka!C100,F304)</f>
        <v>33</v>
      </c>
      <c r="C304" s="324">
        <f>Účetní_závěrka!E100</f>
        <v>0</v>
      </c>
      <c r="D304" s="324">
        <f>Účetní_závěrka!D100</f>
        <v>0</v>
      </c>
      <c r="F304">
        <v>33</v>
      </c>
    </row>
    <row r="305" spans="1:6">
      <c r="A305" s="324">
        <f t="shared" si="2"/>
        <v>1</v>
      </c>
      <c r="B305" s="324">
        <f>IF($B$38="P",Účetní_závěrka!C101,F305)</f>
        <v>37</v>
      </c>
      <c r="C305" s="324">
        <f>Účetní_závěrka!E101</f>
        <v>0</v>
      </c>
      <c r="D305" s="324">
        <f>Účetní_závěrka!D101</f>
        <v>0</v>
      </c>
      <c r="F305">
        <v>37</v>
      </c>
    </row>
    <row r="306" spans="1:6">
      <c r="A306" s="324">
        <f t="shared" si="2"/>
        <v>1</v>
      </c>
      <c r="B306" s="324">
        <f>IF($B$38="P",Účetní_závěrka!C102,F306)</f>
        <v>38</v>
      </c>
      <c r="C306" s="324">
        <f>Účetní_závěrka!E102</f>
        <v>0</v>
      </c>
      <c r="D306" s="324">
        <f>Účetní_závěrka!D102</f>
        <v>0</v>
      </c>
      <c r="F306">
        <v>38</v>
      </c>
    </row>
    <row r="307" spans="1:6">
      <c r="A307" s="324">
        <f t="shared" si="2"/>
        <v>1</v>
      </c>
      <c r="B307" s="324">
        <f>IF($B$38="P",Účetní_závěrka!C103,F307)</f>
        <v>39</v>
      </c>
      <c r="C307" s="324">
        <f>Účetní_závěrka!E103</f>
        <v>0</v>
      </c>
      <c r="D307" s="324">
        <f>Účetní_závěrka!D103</f>
        <v>0</v>
      </c>
      <c r="F307">
        <v>39</v>
      </c>
    </row>
    <row r="308" spans="1:6">
      <c r="A308" s="324">
        <f t="shared" si="2"/>
        <v>1</v>
      </c>
      <c r="B308" s="324">
        <f>IF($B$38="P",Účetní_závěrka!C104,F308)</f>
        <v>40</v>
      </c>
      <c r="C308" s="324">
        <f>Účetní_závěrka!E104</f>
        <v>0</v>
      </c>
      <c r="D308" s="324">
        <f>Účetní_závěrka!D104</f>
        <v>0</v>
      </c>
      <c r="F308">
        <v>40</v>
      </c>
    </row>
    <row r="309" spans="1:6">
      <c r="A309" s="324">
        <f t="shared" si="2"/>
        <v>1</v>
      </c>
      <c r="B309" s="324">
        <f>IF($B$38="P",Účetní_závěrka!C105,F309)</f>
        <v>41</v>
      </c>
      <c r="C309" s="324">
        <f>Účetní_závěrka!E105</f>
        <v>0</v>
      </c>
      <c r="D309" s="324">
        <f>Účetní_závěrka!D105</f>
        <v>0</v>
      </c>
      <c r="F309">
        <v>41</v>
      </c>
    </row>
    <row r="310" spans="1:6">
      <c r="A310" s="324">
        <f t="shared" si="2"/>
        <v>1</v>
      </c>
      <c r="B310" s="324">
        <f>IF($B$38="P",Účetní_závěrka!C106,F310)</f>
        <v>42</v>
      </c>
      <c r="C310" s="324">
        <f>Účetní_závěrka!E106</f>
        <v>0</v>
      </c>
      <c r="D310" s="324">
        <f>Účetní_závěrka!D106</f>
        <v>0</v>
      </c>
      <c r="F310">
        <v>42</v>
      </c>
    </row>
    <row r="311" spans="1:6">
      <c r="A311" s="324">
        <f t="shared" si="2"/>
        <v>1</v>
      </c>
      <c r="B311" s="324">
        <f>IF($B$38="P",Účetní_závěrka!C107,F311)</f>
        <v>43</v>
      </c>
      <c r="C311" s="324">
        <f>Účetní_závěrka!E107</f>
        <v>0</v>
      </c>
      <c r="D311" s="324">
        <f>Účetní_závěrka!D107</f>
        <v>0</v>
      </c>
      <c r="F311">
        <v>43</v>
      </c>
    </row>
    <row r="312" spans="1:6">
      <c r="A312" s="324">
        <f t="shared" si="2"/>
        <v>1</v>
      </c>
      <c r="B312" s="324">
        <f>IF($B$38="P",Účetní_závěrka!C108,F312)</f>
        <v>44</v>
      </c>
      <c r="C312" s="324">
        <f>Účetní_závěrka!E108</f>
        <v>0</v>
      </c>
      <c r="D312" s="324">
        <f>Účetní_závěrka!D108</f>
        <v>0</v>
      </c>
      <c r="F312">
        <v>44</v>
      </c>
    </row>
    <row r="313" spans="1:6">
      <c r="A313" s="324">
        <f t="shared" si="2"/>
        <v>1</v>
      </c>
      <c r="B313" s="324">
        <f>IF($B$38="P",Účetní_závěrka!C109,F313)</f>
        <v>45</v>
      </c>
      <c r="C313" s="324">
        <f>Účetní_závěrka!E109</f>
        <v>0</v>
      </c>
      <c r="D313" s="324">
        <f>Účetní_závěrka!D109</f>
        <v>0</v>
      </c>
      <c r="F313">
        <v>45</v>
      </c>
    </row>
    <row r="314" spans="1:6">
      <c r="A314" s="324">
        <f t="shared" si="2"/>
        <v>1</v>
      </c>
      <c r="B314" s="324">
        <f>IF($B$38="P",Účetní_závěrka!C110,F314)</f>
        <v>46</v>
      </c>
      <c r="C314" s="324">
        <f>Účetní_závěrka!E110</f>
        <v>0</v>
      </c>
      <c r="D314" s="324">
        <f>Účetní_závěrka!D110</f>
        <v>0</v>
      </c>
      <c r="F314">
        <v>46</v>
      </c>
    </row>
    <row r="315" spans="1:6">
      <c r="A315" s="324">
        <f t="shared" si="2"/>
        <v>1</v>
      </c>
      <c r="B315" s="324">
        <f>IF($B$38="P",Účetní_závěrka!C111,F315)</f>
        <v>47</v>
      </c>
      <c r="C315" s="324">
        <f>Účetní_závěrka!E111</f>
        <v>0</v>
      </c>
      <c r="D315" s="324">
        <f>Účetní_závěrka!D111</f>
        <v>0</v>
      </c>
      <c r="F315">
        <v>47</v>
      </c>
    </row>
    <row r="316" spans="1:6">
      <c r="A316" s="324">
        <f t="shared" si="2"/>
        <v>1</v>
      </c>
      <c r="B316" s="324">
        <f>IF($B$38="P",Účetní_závěrka!C112,F316)</f>
        <v>48</v>
      </c>
      <c r="C316" s="324">
        <f>Účetní_závěrka!E112</f>
        <v>0</v>
      </c>
      <c r="D316" s="324">
        <f>Účetní_závěrka!D112</f>
        <v>0</v>
      </c>
      <c r="F316">
        <v>48</v>
      </c>
    </row>
    <row r="317" spans="1:6">
      <c r="A317" s="324">
        <f t="shared" si="2"/>
        <v>1</v>
      </c>
      <c r="B317" s="324">
        <f>IF($B$38="P",Účetní_závěrka!C113,F317)</f>
        <v>49</v>
      </c>
      <c r="C317" s="324">
        <f>Účetní_závěrka!E113</f>
        <v>0</v>
      </c>
      <c r="D317" s="324">
        <f>Účetní_závěrka!D113</f>
        <v>0</v>
      </c>
      <c r="F317">
        <v>49</v>
      </c>
    </row>
    <row r="318" spans="1:6">
      <c r="A318" s="324">
        <f t="shared" ref="A318:A344" si="3">$B$282</f>
        <v>1</v>
      </c>
      <c r="B318" s="324">
        <f>IF($B$38="P",Účetní_závěrka!C114,F318)</f>
        <v>52</v>
      </c>
      <c r="C318" s="324">
        <f>Účetní_závěrka!E114</f>
        <v>0</v>
      </c>
      <c r="D318" s="324">
        <f>Účetní_závěrka!D114</f>
        <v>0</v>
      </c>
      <c r="F318">
        <v>52</v>
      </c>
    </row>
    <row r="319" spans="1:6">
      <c r="A319" s="324">
        <f t="shared" si="3"/>
        <v>1</v>
      </c>
      <c r="B319" s="324">
        <f>IF($B$38="P",Účetní_závěrka!C115,F319)</f>
        <v>53</v>
      </c>
      <c r="C319" s="324">
        <f>Účetní_závěrka!E115</f>
        <v>0</v>
      </c>
      <c r="D319" s="324">
        <f>Účetní_závěrka!D115</f>
        <v>0</v>
      </c>
      <c r="F319">
        <v>53</v>
      </c>
    </row>
    <row r="320" spans="1:6">
      <c r="A320" s="324">
        <f t="shared" si="3"/>
        <v>1</v>
      </c>
      <c r="B320" s="324">
        <f>IF($B$38="P",Účetní_závěrka!C116,F320)</f>
        <v>54</v>
      </c>
      <c r="C320" s="324">
        <f>Účetní_závěrka!E116</f>
        <v>0</v>
      </c>
      <c r="D320" s="324">
        <f>Účetní_závěrka!D116</f>
        <v>0</v>
      </c>
      <c r="F320">
        <v>54</v>
      </c>
    </row>
    <row r="321" spans="1:6">
      <c r="A321" s="324">
        <f t="shared" si="3"/>
        <v>1</v>
      </c>
      <c r="B321" s="324">
        <f>IF($B$38="P",Účetní_závěrka!C117,F321)</f>
        <v>55</v>
      </c>
      <c r="C321" s="324">
        <f>Účetní_závěrka!E117</f>
        <v>0</v>
      </c>
      <c r="D321" s="324">
        <f>Účetní_závěrka!D117</f>
        <v>0</v>
      </c>
      <c r="F321">
        <v>55</v>
      </c>
    </row>
    <row r="322" spans="1:6">
      <c r="A322" s="324">
        <f t="shared" si="3"/>
        <v>1</v>
      </c>
      <c r="B322" s="324">
        <f>IF($B$38="P",Účetní_závěrka!C118,F322)</f>
        <v>58</v>
      </c>
      <c r="C322" s="324">
        <f>Účetní_závěrka!E118</f>
        <v>0</v>
      </c>
      <c r="D322" s="324">
        <f>Účetní_závěrka!D118</f>
        <v>0</v>
      </c>
      <c r="F322">
        <v>58</v>
      </c>
    </row>
    <row r="323" spans="1:6">
      <c r="A323" s="324">
        <f t="shared" si="3"/>
        <v>1</v>
      </c>
      <c r="B323" s="324">
        <f>IF($B$38="P",Účetní_závěrka!C119,F323)</f>
        <v>59</v>
      </c>
      <c r="C323" s="324">
        <f>Účetní_závěrka!E119</f>
        <v>0</v>
      </c>
      <c r="D323" s="324">
        <f>Účetní_závěrka!D119</f>
        <v>0</v>
      </c>
      <c r="F323">
        <v>59</v>
      </c>
    </row>
    <row r="324" spans="1:6">
      <c r="A324" s="324">
        <f t="shared" si="3"/>
        <v>1</v>
      </c>
      <c r="B324" s="324">
        <f>IF($B$38="P",Účetní_závěrka!C120,F324)</f>
        <v>60</v>
      </c>
      <c r="C324" s="324">
        <f>Účetní_závěrka!E120</f>
        <v>0</v>
      </c>
      <c r="D324" s="324">
        <f>Účetní_závěrka!D120</f>
        <v>0</v>
      </c>
      <c r="F324">
        <v>60</v>
      </c>
    </row>
    <row r="325" spans="1:6">
      <c r="A325" s="324">
        <f t="shared" si="3"/>
        <v>1</v>
      </c>
      <c r="B325" s="324">
        <f>IF($B$38="P",Účetní_závěrka!C121,F325)</f>
        <v>61</v>
      </c>
      <c r="C325" s="324">
        <f>Účetní_závěrka!E121</f>
        <v>0</v>
      </c>
      <c r="D325" s="324">
        <f>Účetní_závěrka!D121</f>
        <v>0</v>
      </c>
      <c r="F325" s="390">
        <v>61</v>
      </c>
    </row>
    <row r="326" spans="1:6">
      <c r="A326" s="324">
        <f t="shared" si="3"/>
        <v>1</v>
      </c>
      <c r="B326" s="324">
        <f>IF($B$38="P",Účetní_závěrka!C122,F326)</f>
        <v>5</v>
      </c>
      <c r="C326" s="324">
        <f>Účetní_závěrka!E122</f>
        <v>0</v>
      </c>
      <c r="D326" s="324">
        <f>Účetní_závěrka!D122</f>
        <v>0</v>
      </c>
      <c r="F326" s="474">
        <v>5</v>
      </c>
    </row>
    <row r="327" spans="1:6">
      <c r="A327" s="324">
        <f t="shared" si="3"/>
        <v>1</v>
      </c>
      <c r="B327" s="324">
        <f>IF($B$38="P",Účetní_závěrka!C123,F327)</f>
        <v>6</v>
      </c>
      <c r="C327" s="324">
        <f>Účetní_závěrka!E123</f>
        <v>0</v>
      </c>
      <c r="D327" s="324">
        <f>Účetní_závěrka!D123</f>
        <v>0</v>
      </c>
      <c r="F327" s="474">
        <v>6</v>
      </c>
    </row>
    <row r="328" spans="1:6">
      <c r="A328" s="324">
        <f t="shared" si="3"/>
        <v>1</v>
      </c>
      <c r="B328" s="324">
        <f>IF($B$38="P",Účetní_závěrka!C124,F328)</f>
        <v>7</v>
      </c>
      <c r="C328" s="324">
        <f>Účetní_závěrka!E124</f>
        <v>0</v>
      </c>
      <c r="D328" s="324">
        <f>Účetní_závěrka!D124</f>
        <v>0</v>
      </c>
      <c r="F328" s="474">
        <v>7</v>
      </c>
    </row>
    <row r="329" spans="1:6">
      <c r="A329" s="324">
        <f t="shared" si="3"/>
        <v>1</v>
      </c>
      <c r="B329" s="324">
        <f>IF($B$38="P",Účetní_závěrka!C125,F329)</f>
        <v>9</v>
      </c>
      <c r="C329" s="324">
        <f>Účetní_závěrka!E125</f>
        <v>0</v>
      </c>
      <c r="D329" s="324">
        <f>Účetní_závěrka!D125</f>
        <v>0</v>
      </c>
      <c r="F329" s="474">
        <v>9</v>
      </c>
    </row>
    <row r="330" spans="1:6">
      <c r="A330" s="324">
        <f t="shared" si="3"/>
        <v>1</v>
      </c>
      <c r="B330" s="324">
        <f>IF($B$38="P",Účetní_závěrka!C126,F330)</f>
        <v>10</v>
      </c>
      <c r="C330" s="324">
        <f>Účetní_závěrka!E126</f>
        <v>0</v>
      </c>
      <c r="D330" s="324">
        <f>Účetní_závěrka!D126</f>
        <v>0</v>
      </c>
      <c r="F330" s="474">
        <v>10</v>
      </c>
    </row>
    <row r="331" spans="1:6">
      <c r="A331" s="324">
        <f t="shared" si="3"/>
        <v>1</v>
      </c>
      <c r="B331" s="324">
        <f>IF($B$38="P",Účetní_závěrka!C127,F331)</f>
        <v>13</v>
      </c>
      <c r="C331" s="324">
        <f>Účetní_závěrka!E127</f>
        <v>0</v>
      </c>
      <c r="D331" s="324">
        <f>Účetní_závěrka!D127</f>
        <v>0</v>
      </c>
      <c r="F331" s="474">
        <v>13</v>
      </c>
    </row>
    <row r="332" spans="1:6">
      <c r="A332" s="324">
        <f t="shared" si="3"/>
        <v>1</v>
      </c>
      <c r="B332" s="324">
        <f>IF($B$38="P",Účetní_závěrka!C128,F332)</f>
        <v>14</v>
      </c>
      <c r="C332" s="324">
        <f>Účetní_závěrka!E128</f>
        <v>0</v>
      </c>
      <c r="D332" s="324">
        <f>Účetní_závěrka!D128</f>
        <v>0</v>
      </c>
      <c r="F332" s="474">
        <v>14</v>
      </c>
    </row>
    <row r="333" spans="1:6">
      <c r="A333" s="324">
        <f t="shared" si="3"/>
        <v>1</v>
      </c>
      <c r="B333" s="324">
        <f>IF($B$38="P",Účetní_závěrka!C129,F333)</f>
        <v>15</v>
      </c>
      <c r="C333" s="324">
        <f>Účetní_závěrka!E129</f>
        <v>0</v>
      </c>
      <c r="D333" s="324">
        <f>Účetní_závěrka!D129</f>
        <v>0</v>
      </c>
      <c r="F333" s="474">
        <v>15</v>
      </c>
    </row>
    <row r="334" spans="1:6">
      <c r="A334" s="324">
        <f t="shared" si="3"/>
        <v>1</v>
      </c>
      <c r="B334" s="324">
        <f>IF($B$38="P",Účetní_závěrka!C130,F334)</f>
        <v>16</v>
      </c>
      <c r="C334" s="324">
        <f>Účetní_závěrka!E130</f>
        <v>0</v>
      </c>
      <c r="D334" s="324">
        <f>Účetní_závěrka!D130</f>
        <v>0</v>
      </c>
      <c r="F334" s="474">
        <v>16</v>
      </c>
    </row>
    <row r="335" spans="1:6">
      <c r="A335" s="324">
        <f t="shared" si="3"/>
        <v>1</v>
      </c>
      <c r="B335" s="324">
        <f>IF($B$38="P",Účetní_závěrka!C131,F335)</f>
        <v>20</v>
      </c>
      <c r="C335" s="324">
        <f>Účetní_závěrka!E131</f>
        <v>0</v>
      </c>
      <c r="D335" s="324">
        <f>Účetní_závěrka!D131</f>
        <v>0</v>
      </c>
      <c r="F335" s="474">
        <v>20</v>
      </c>
    </row>
    <row r="336" spans="1:6">
      <c r="A336" s="324">
        <f t="shared" si="3"/>
        <v>1</v>
      </c>
      <c r="B336" s="324">
        <f>IF($B$38="P",Účetní_závěrka!C132,F336)</f>
        <v>21</v>
      </c>
      <c r="C336" s="324">
        <f>Účetní_závěrka!E132</f>
        <v>0</v>
      </c>
      <c r="D336" s="324">
        <f>Účetní_závěrka!D132</f>
        <v>0</v>
      </c>
      <c r="F336" s="474">
        <v>21</v>
      </c>
    </row>
    <row r="337" spans="1:6">
      <c r="A337" s="324">
        <f t="shared" si="3"/>
        <v>1</v>
      </c>
      <c r="B337" s="324">
        <f>IF($B$38="P",Účetní_závěrka!C133,F337)</f>
        <v>23</v>
      </c>
      <c r="C337" s="324">
        <f>Účetní_závěrka!E133</f>
        <v>0</v>
      </c>
      <c r="D337" s="324">
        <f>Účetní_závěrka!D133</f>
        <v>0</v>
      </c>
      <c r="F337" s="474">
        <v>23</v>
      </c>
    </row>
    <row r="338" spans="1:6">
      <c r="A338" s="324">
        <f t="shared" si="3"/>
        <v>1</v>
      </c>
      <c r="B338" s="324">
        <f>IF($B$38="P",Účetní_závěrka!C134,F338)</f>
        <v>24</v>
      </c>
      <c r="C338" s="324">
        <f>Účetní_závěrka!E134</f>
        <v>0</v>
      </c>
      <c r="D338" s="324">
        <f>Účetní_závěrka!D134</f>
        <v>0</v>
      </c>
      <c r="F338" s="474">
        <v>24</v>
      </c>
    </row>
    <row r="339" spans="1:6">
      <c r="A339" s="324">
        <f t="shared" si="3"/>
        <v>1</v>
      </c>
      <c r="B339" s="324">
        <f>IF($B$38="P",Účetní_závěrka!C135,F339)</f>
        <v>34</v>
      </c>
      <c r="C339" s="324">
        <f>Účetní_závěrka!E135</f>
        <v>0</v>
      </c>
      <c r="D339" s="324">
        <f>Účetní_závěrka!D135</f>
        <v>0</v>
      </c>
      <c r="F339" s="474">
        <v>34</v>
      </c>
    </row>
    <row r="340" spans="1:6">
      <c r="A340" s="324">
        <f t="shared" si="3"/>
        <v>1</v>
      </c>
      <c r="B340" s="324">
        <f>IF($B$38="P",Účetní_závěrka!C136,F340)</f>
        <v>35</v>
      </c>
      <c r="C340" s="324">
        <f>Účetní_závěrka!E136</f>
        <v>0</v>
      </c>
      <c r="D340" s="324">
        <f>Účetní_závěrka!D136</f>
        <v>0</v>
      </c>
      <c r="F340" s="474">
        <v>35</v>
      </c>
    </row>
    <row r="341" spans="1:6">
      <c r="A341" s="324">
        <f t="shared" si="3"/>
        <v>1</v>
      </c>
      <c r="B341" s="324">
        <f>IF($B$38="P",Účetní_závěrka!C137,F341)</f>
        <v>36</v>
      </c>
      <c r="C341" s="324">
        <f>Účetní_závěrka!E137</f>
        <v>0</v>
      </c>
      <c r="D341" s="324">
        <f>Účetní_závěrka!D137</f>
        <v>0</v>
      </c>
      <c r="F341" s="474">
        <v>36</v>
      </c>
    </row>
    <row r="342" spans="1:6">
      <c r="A342" s="324">
        <f t="shared" si="3"/>
        <v>1</v>
      </c>
      <c r="B342" s="324">
        <f>IF($B$38="P",Účetní_závěrka!C138,F342)</f>
        <v>50</v>
      </c>
      <c r="C342" s="324">
        <f>Účetní_závěrka!E138</f>
        <v>0</v>
      </c>
      <c r="D342" s="324">
        <f>Účetní_závěrka!D138</f>
        <v>0</v>
      </c>
      <c r="F342" s="474">
        <v>50</v>
      </c>
    </row>
    <row r="343" spans="1:6">
      <c r="A343" s="324">
        <f t="shared" si="3"/>
        <v>1</v>
      </c>
      <c r="B343" s="324">
        <f>IF($B$38="P",Účetní_závěrka!C139,F343)</f>
        <v>51</v>
      </c>
      <c r="C343" s="324">
        <f>Účetní_závěrka!E139</f>
        <v>0</v>
      </c>
      <c r="D343" s="324">
        <f>Účetní_závěrka!D139</f>
        <v>0</v>
      </c>
      <c r="F343" s="474">
        <v>51</v>
      </c>
    </row>
    <row r="344" spans="1:6">
      <c r="A344" s="324">
        <f t="shared" si="3"/>
        <v>1</v>
      </c>
      <c r="B344" s="324">
        <f>IF($B$38="P",Účetní_závěrka!C140,F344)</f>
        <v>56</v>
      </c>
      <c r="C344" s="324">
        <f>Účetní_závěrka!E140</f>
        <v>0</v>
      </c>
      <c r="D344" s="324">
        <f>Účetní_závěrka!D140</f>
        <v>0</v>
      </c>
      <c r="F344" s="474">
        <v>56</v>
      </c>
    </row>
    <row r="345" spans="1:6">
      <c r="A345" s="324">
        <f t="shared" ref="A345" si="4">$B$282</f>
        <v>1</v>
      </c>
      <c r="B345" s="324">
        <f>IF($B$38="P",Účetní_závěrka!C141,F345)</f>
        <v>57</v>
      </c>
      <c r="C345" s="324">
        <f>Účetní_závěrka!E141</f>
        <v>0</v>
      </c>
      <c r="D345" s="324">
        <f>Účetní_závěrka!D141</f>
        <v>0</v>
      </c>
      <c r="F345" s="474">
        <v>57</v>
      </c>
    </row>
    <row r="346" spans="1:6">
      <c r="A346" s="324"/>
      <c r="B346" s="324"/>
      <c r="C346" s="324"/>
      <c r="D346" s="324"/>
    </row>
    <row r="347" spans="1:6">
      <c r="A347" s="330" t="s">
        <v>1550</v>
      </c>
    </row>
    <row r="349" spans="1:6">
      <c r="A349" s="324" t="s">
        <v>1256</v>
      </c>
      <c r="B349" s="324" t="s">
        <v>1473</v>
      </c>
      <c r="C349" s="324" t="s">
        <v>1548</v>
      </c>
      <c r="D349" s="324" t="s">
        <v>1549</v>
      </c>
    </row>
    <row r="353" spans="1:7">
      <c r="A353" s="330" t="s">
        <v>1551</v>
      </c>
      <c r="B353">
        <v>1</v>
      </c>
    </row>
    <row r="355" spans="1:7">
      <c r="A355" s="324" t="s">
        <v>1256</v>
      </c>
      <c r="B355" s="324" t="s">
        <v>1473</v>
      </c>
      <c r="C355" s="324" t="s">
        <v>1548</v>
      </c>
      <c r="D355" s="324" t="s">
        <v>1549</v>
      </c>
      <c r="F355">
        <v>0</v>
      </c>
      <c r="G355">
        <v>0</v>
      </c>
    </row>
    <row r="356" spans="1:7">
      <c r="A356" s="324">
        <f>$B$353</f>
        <v>1</v>
      </c>
      <c r="B356" s="404">
        <f t="shared" ref="B356:B387" si="5">IF($B$38="P",F356,G356)</f>
        <v>1</v>
      </c>
      <c r="C356" s="405">
        <f>Účetní_závěrka!L12</f>
        <v>0</v>
      </c>
      <c r="D356" s="405">
        <f>Účetní_závěrka!K12</f>
        <v>0</v>
      </c>
      <c r="F356">
        <v>1</v>
      </c>
      <c r="G356">
        <v>1</v>
      </c>
    </row>
    <row r="357" spans="1:7">
      <c r="A357" s="324">
        <f t="shared" ref="A357:A401" si="6">$B$353</f>
        <v>1</v>
      </c>
      <c r="B357" s="324">
        <f t="shared" si="5"/>
        <v>2</v>
      </c>
      <c r="C357" s="324">
        <f>Účetní_závěrka!L13</f>
        <v>0</v>
      </c>
      <c r="D357" s="324">
        <f>Účetní_závěrka!K13</f>
        <v>0</v>
      </c>
      <c r="F357">
        <v>2</v>
      </c>
      <c r="G357">
        <v>2</v>
      </c>
    </row>
    <row r="358" spans="1:7">
      <c r="A358" s="324">
        <f t="shared" si="6"/>
        <v>1</v>
      </c>
      <c r="B358" s="324">
        <f t="shared" si="5"/>
        <v>3</v>
      </c>
      <c r="C358" s="324">
        <f>Účetní_závěrka!L14</f>
        <v>0</v>
      </c>
      <c r="D358" s="324">
        <f>Účetní_závěrka!K14</f>
        <v>0</v>
      </c>
      <c r="F358">
        <v>3</v>
      </c>
      <c r="G358">
        <v>3</v>
      </c>
    </row>
    <row r="359" spans="1:7">
      <c r="A359" s="324">
        <f t="shared" si="6"/>
        <v>1</v>
      </c>
      <c r="B359" s="324">
        <f t="shared" si="5"/>
        <v>7</v>
      </c>
      <c r="C359" s="324">
        <f>Účetní_závěrka!L15</f>
        <v>0</v>
      </c>
      <c r="D359" s="324">
        <f>Účetní_závěrka!K15</f>
        <v>0</v>
      </c>
      <c r="F359">
        <v>4</v>
      </c>
      <c r="G359">
        <v>7</v>
      </c>
    </row>
    <row r="360" spans="1:7">
      <c r="A360" s="324">
        <f t="shared" si="6"/>
        <v>1</v>
      </c>
      <c r="B360" s="324">
        <f t="shared" si="5"/>
        <v>12</v>
      </c>
      <c r="C360" s="324">
        <f>Účetní_závěrka!L16</f>
        <v>0</v>
      </c>
      <c r="D360" s="324">
        <f>Účetní_závěrka!K16</f>
        <v>0</v>
      </c>
      <c r="F360">
        <v>5</v>
      </c>
      <c r="G360">
        <v>12</v>
      </c>
    </row>
    <row r="361" spans="1:7">
      <c r="A361" s="324">
        <f t="shared" si="6"/>
        <v>1</v>
      </c>
      <c r="B361" s="324">
        <f t="shared" si="5"/>
        <v>15</v>
      </c>
      <c r="C361" s="324">
        <f>Účetní_závěrka!L17</f>
        <v>0</v>
      </c>
      <c r="D361" s="324">
        <f>Účetní_závěrka!K17</f>
        <v>0</v>
      </c>
      <c r="F361">
        <v>6</v>
      </c>
      <c r="G361">
        <v>15</v>
      </c>
    </row>
    <row r="362" spans="1:7">
      <c r="A362" s="324">
        <f t="shared" si="6"/>
        <v>1</v>
      </c>
      <c r="B362" s="324">
        <f t="shared" si="5"/>
        <v>18</v>
      </c>
      <c r="C362" s="324">
        <f>Účetní_závěrka!L18</f>
        <v>0</v>
      </c>
      <c r="D362" s="324">
        <f>Účetní_závěrka!K18</f>
        <v>0</v>
      </c>
      <c r="F362">
        <v>7</v>
      </c>
      <c r="G362">
        <v>18</v>
      </c>
    </row>
    <row r="363" spans="1:7">
      <c r="A363" s="324">
        <f t="shared" si="6"/>
        <v>1</v>
      </c>
      <c r="B363" s="324">
        <f t="shared" si="5"/>
        <v>58</v>
      </c>
      <c r="C363" s="324">
        <f>Účetní_závěrka!L19</f>
        <v>0</v>
      </c>
      <c r="D363" s="324">
        <f>Účetní_závěrka!K19</f>
        <v>0</v>
      </c>
      <c r="F363">
        <v>8</v>
      </c>
      <c r="G363">
        <v>58</v>
      </c>
    </row>
    <row r="364" spans="1:7">
      <c r="A364" s="324">
        <f t="shared" si="6"/>
        <v>1</v>
      </c>
      <c r="B364" s="324">
        <f t="shared" si="5"/>
        <v>19</v>
      </c>
      <c r="C364" s="324">
        <f>Účetní_závěrka!L20</f>
        <v>0</v>
      </c>
      <c r="D364" s="324">
        <f>Účetní_závěrka!K20</f>
        <v>0</v>
      </c>
      <c r="F364">
        <v>9</v>
      </c>
      <c r="G364">
        <v>19</v>
      </c>
    </row>
    <row r="365" spans="1:7">
      <c r="A365" s="324">
        <f t="shared" si="6"/>
        <v>1</v>
      </c>
      <c r="B365" s="324">
        <f t="shared" si="5"/>
        <v>20</v>
      </c>
      <c r="C365" s="324">
        <f>Účetní_závěrka!L21</f>
        <v>0</v>
      </c>
      <c r="D365" s="324">
        <f>Účetní_závěrka!K21</f>
        <v>0</v>
      </c>
      <c r="F365">
        <v>10</v>
      </c>
      <c r="G365">
        <v>20</v>
      </c>
    </row>
    <row r="366" spans="1:7">
      <c r="A366" s="324">
        <f t="shared" si="6"/>
        <v>1</v>
      </c>
      <c r="B366" s="324">
        <f t="shared" si="5"/>
        <v>25</v>
      </c>
      <c r="C366" s="324">
        <f>Účetní_závěrka!L22</f>
        <v>0</v>
      </c>
      <c r="D366" s="324">
        <f>Účetní_závěrka!K22</f>
        <v>0</v>
      </c>
      <c r="F366">
        <v>11</v>
      </c>
      <c r="G366">
        <v>25</v>
      </c>
    </row>
    <row r="367" spans="1:7">
      <c r="A367" s="324">
        <f t="shared" si="6"/>
        <v>1</v>
      </c>
      <c r="B367" s="324">
        <f t="shared" si="5"/>
        <v>36</v>
      </c>
      <c r="C367" s="324">
        <f>Účetní_závěrka!L23</f>
        <v>0</v>
      </c>
      <c r="D367" s="324">
        <f>Účetní_závěrka!K23</f>
        <v>0</v>
      </c>
      <c r="F367">
        <v>55</v>
      </c>
      <c r="G367">
        <v>36</v>
      </c>
    </row>
    <row r="368" spans="1:7">
      <c r="A368" s="324">
        <f t="shared" si="6"/>
        <v>1</v>
      </c>
      <c r="B368" s="324">
        <f t="shared" si="5"/>
        <v>48</v>
      </c>
      <c r="C368" s="324">
        <f>Účetní_závěrka!L24</f>
        <v>0</v>
      </c>
      <c r="D368" s="324">
        <f>Účetní_závěrka!K24</f>
        <v>0</v>
      </c>
      <c r="F368">
        <v>56</v>
      </c>
      <c r="G368">
        <v>48</v>
      </c>
    </row>
    <row r="369" spans="1:7">
      <c r="A369" s="324">
        <f t="shared" si="6"/>
        <v>1</v>
      </c>
      <c r="B369" s="324">
        <f t="shared" si="5"/>
        <v>52</v>
      </c>
      <c r="C369" s="324">
        <f>Účetní_závěrka!L25</f>
        <v>0</v>
      </c>
      <c r="D369" s="324">
        <f>Účetní_závěrka!K25</f>
        <v>0</v>
      </c>
      <c r="F369">
        <v>12</v>
      </c>
      <c r="G369">
        <v>52</v>
      </c>
    </row>
    <row r="370" spans="1:7">
      <c r="A370" s="324">
        <f t="shared" si="6"/>
        <v>1</v>
      </c>
      <c r="B370" s="404">
        <f t="shared" si="5"/>
        <v>4</v>
      </c>
      <c r="C370" s="324">
        <f>Účetní_závěrka!L26</f>
        <v>0</v>
      </c>
      <c r="D370" s="324">
        <f>Účetní_závěrka!K26</f>
        <v>0</v>
      </c>
      <c r="F370">
        <v>13</v>
      </c>
      <c r="G370" s="474">
        <v>4</v>
      </c>
    </row>
    <row r="371" spans="1:7">
      <c r="A371" s="324">
        <f t="shared" si="6"/>
        <v>1</v>
      </c>
      <c r="B371" s="404">
        <f t="shared" si="5"/>
        <v>5</v>
      </c>
      <c r="C371" s="324">
        <f>Účetní_závěrka!L27</f>
        <v>0</v>
      </c>
      <c r="D371" s="324">
        <f>Účetní_závěrka!K27</f>
        <v>0</v>
      </c>
      <c r="F371">
        <v>14</v>
      </c>
      <c r="G371" s="474">
        <v>5</v>
      </c>
    </row>
    <row r="372" spans="1:7">
      <c r="A372" s="324">
        <f t="shared" si="6"/>
        <v>1</v>
      </c>
      <c r="B372" s="404">
        <f t="shared" si="5"/>
        <v>6</v>
      </c>
      <c r="C372" s="324">
        <f>Účetní_závěrka!L28</f>
        <v>0</v>
      </c>
      <c r="D372" s="324">
        <f>Účetní_závěrka!K28</f>
        <v>0</v>
      </c>
      <c r="F372">
        <v>15</v>
      </c>
      <c r="G372" s="474">
        <v>6</v>
      </c>
    </row>
    <row r="373" spans="1:7">
      <c r="A373" s="324">
        <f t="shared" si="6"/>
        <v>1</v>
      </c>
      <c r="B373" s="404">
        <f t="shared" si="5"/>
        <v>8</v>
      </c>
      <c r="C373" s="324">
        <f>Účetní_závěrka!L29</f>
        <v>0</v>
      </c>
      <c r="D373" s="324">
        <f>Účetní_závěrka!K29</f>
        <v>0</v>
      </c>
      <c r="F373">
        <v>16</v>
      </c>
      <c r="G373" s="474">
        <v>8</v>
      </c>
    </row>
    <row r="374" spans="1:7">
      <c r="A374" s="324">
        <f t="shared" si="6"/>
        <v>1</v>
      </c>
      <c r="B374" s="404">
        <f t="shared" si="5"/>
        <v>9</v>
      </c>
      <c r="C374" s="324">
        <f>Účetní_závěrka!L30</f>
        <v>0</v>
      </c>
      <c r="D374" s="324">
        <f>Účetní_závěrka!K30</f>
        <v>0</v>
      </c>
      <c r="F374">
        <v>17</v>
      </c>
      <c r="G374" s="474">
        <v>9</v>
      </c>
    </row>
    <row r="375" spans="1:7">
      <c r="A375" s="324">
        <f t="shared" si="6"/>
        <v>1</v>
      </c>
      <c r="B375" s="404">
        <f t="shared" si="5"/>
        <v>10</v>
      </c>
      <c r="C375" s="324">
        <f>Účetní_závěrka!L31</f>
        <v>0</v>
      </c>
      <c r="D375" s="324">
        <f>Účetní_závěrka!K31</f>
        <v>0</v>
      </c>
      <c r="F375">
        <v>57</v>
      </c>
      <c r="G375" s="474">
        <v>10</v>
      </c>
    </row>
    <row r="376" spans="1:7">
      <c r="A376" s="324">
        <f t="shared" si="6"/>
        <v>1</v>
      </c>
      <c r="B376" s="404">
        <f t="shared" si="5"/>
        <v>11</v>
      </c>
      <c r="C376" s="324">
        <f>Účetní_závěrka!L32</f>
        <v>0</v>
      </c>
      <c r="D376" s="324">
        <f>Účetní_závěrka!K32</f>
        <v>0</v>
      </c>
      <c r="F376">
        <v>18</v>
      </c>
      <c r="G376" s="474">
        <v>11</v>
      </c>
    </row>
    <row r="377" spans="1:7">
      <c r="A377" s="324">
        <f t="shared" si="6"/>
        <v>1</v>
      </c>
      <c r="B377" s="404">
        <f t="shared" si="5"/>
        <v>13</v>
      </c>
      <c r="C377" s="324">
        <f>Účetní_závěrka!L33</f>
        <v>0</v>
      </c>
      <c r="D377" s="324">
        <f>Účetní_závěrka!K33</f>
        <v>0</v>
      </c>
      <c r="F377">
        <v>58</v>
      </c>
      <c r="G377" s="474">
        <v>13</v>
      </c>
    </row>
    <row r="378" spans="1:7">
      <c r="A378" s="324">
        <f t="shared" si="6"/>
        <v>1</v>
      </c>
      <c r="B378" s="404">
        <f t="shared" si="5"/>
        <v>14</v>
      </c>
      <c r="C378" s="324">
        <f>Účetní_závěrka!L34</f>
        <v>0</v>
      </c>
      <c r="D378" s="324">
        <f>Účetní_závěrka!K34</f>
        <v>0</v>
      </c>
      <c r="F378">
        <v>19</v>
      </c>
      <c r="G378" s="474">
        <v>14</v>
      </c>
    </row>
    <row r="379" spans="1:7">
      <c r="A379" s="324">
        <f t="shared" si="6"/>
        <v>1</v>
      </c>
      <c r="B379" s="404">
        <f t="shared" si="5"/>
        <v>16</v>
      </c>
      <c r="C379" s="324">
        <f>Účetní_závěrka!L35</f>
        <v>0</v>
      </c>
      <c r="D379" s="324">
        <f>Účetní_závěrka!K35</f>
        <v>0</v>
      </c>
      <c r="F379">
        <v>20</v>
      </c>
      <c r="G379" s="474">
        <v>16</v>
      </c>
    </row>
    <row r="380" spans="1:7">
      <c r="A380" s="324">
        <f t="shared" si="6"/>
        <v>1</v>
      </c>
      <c r="B380" s="404">
        <f t="shared" si="5"/>
        <v>17</v>
      </c>
      <c r="C380" s="324">
        <f>Účetní_závěrka!L36</f>
        <v>0</v>
      </c>
      <c r="D380" s="324">
        <f>Účetní_závěrka!K36</f>
        <v>0</v>
      </c>
      <c r="F380">
        <v>21</v>
      </c>
      <c r="G380" s="474">
        <v>17</v>
      </c>
    </row>
    <row r="381" spans="1:7">
      <c r="A381" s="324">
        <f t="shared" si="6"/>
        <v>1</v>
      </c>
      <c r="B381" s="404">
        <f t="shared" si="5"/>
        <v>21</v>
      </c>
      <c r="C381" s="324">
        <f>Účetní_závěrka!L37</f>
        <v>0</v>
      </c>
      <c r="D381" s="324">
        <f>Účetní_závěrka!K37</f>
        <v>0</v>
      </c>
      <c r="F381">
        <v>22</v>
      </c>
      <c r="G381" s="474">
        <v>21</v>
      </c>
    </row>
    <row r="382" spans="1:7">
      <c r="A382" s="324">
        <f t="shared" si="6"/>
        <v>1</v>
      </c>
      <c r="B382" s="404">
        <f t="shared" si="5"/>
        <v>22</v>
      </c>
      <c r="C382" s="324">
        <f>Účetní_závěrka!L38</f>
        <v>0</v>
      </c>
      <c r="D382" s="324">
        <f>Účetní_závěrka!K38</f>
        <v>0</v>
      </c>
      <c r="F382">
        <v>23</v>
      </c>
      <c r="G382" s="474">
        <v>22</v>
      </c>
    </row>
    <row r="383" spans="1:7">
      <c r="A383" s="324">
        <f t="shared" si="6"/>
        <v>1</v>
      </c>
      <c r="B383" s="404">
        <f t="shared" si="5"/>
        <v>23</v>
      </c>
      <c r="C383" s="324">
        <f>Účetní_závěrka!L39</f>
        <v>0</v>
      </c>
      <c r="D383" s="324">
        <f>Účetní_závěrka!K39</f>
        <v>0</v>
      </c>
      <c r="F383">
        <v>24</v>
      </c>
      <c r="G383" s="474">
        <v>23</v>
      </c>
    </row>
    <row r="384" spans="1:7">
      <c r="A384" s="324">
        <f t="shared" si="6"/>
        <v>1</v>
      </c>
      <c r="B384" s="404">
        <f t="shared" si="5"/>
        <v>24</v>
      </c>
      <c r="C384" s="324">
        <f>Účetní_závěrka!L40</f>
        <v>0</v>
      </c>
      <c r="D384" s="324">
        <f>Účetní_závěrka!K40</f>
        <v>0</v>
      </c>
      <c r="F384">
        <v>25</v>
      </c>
      <c r="G384" s="474">
        <v>24</v>
      </c>
    </row>
    <row r="385" spans="1:7">
      <c r="A385" s="324">
        <f t="shared" si="6"/>
        <v>1</v>
      </c>
      <c r="B385" s="404">
        <f t="shared" si="5"/>
        <v>26</v>
      </c>
      <c r="C385" s="324">
        <f>Účetní_závěrka!L41</f>
        <v>0</v>
      </c>
      <c r="D385" s="324">
        <f>Účetní_závěrka!K41</f>
        <v>0</v>
      </c>
      <c r="F385">
        <v>26</v>
      </c>
      <c r="G385" s="474">
        <v>26</v>
      </c>
    </row>
    <row r="386" spans="1:7">
      <c r="A386" s="324">
        <f t="shared" si="6"/>
        <v>1</v>
      </c>
      <c r="B386" s="404">
        <f t="shared" si="5"/>
        <v>27</v>
      </c>
      <c r="C386" s="324">
        <f>Účetní_závěrka!L42</f>
        <v>0</v>
      </c>
      <c r="D386" s="324">
        <f>Účetní_závěrka!K42</f>
        <v>0</v>
      </c>
      <c r="F386">
        <v>27</v>
      </c>
      <c r="G386" s="474">
        <v>27</v>
      </c>
    </row>
    <row r="387" spans="1:7">
      <c r="A387" s="324">
        <f t="shared" si="6"/>
        <v>1</v>
      </c>
      <c r="B387" s="404">
        <f t="shared" si="5"/>
        <v>28</v>
      </c>
      <c r="C387" s="324">
        <f>Účetní_závěrka!L43</f>
        <v>0</v>
      </c>
      <c r="D387" s="324">
        <f>Účetní_závěrka!K43</f>
        <v>0</v>
      </c>
      <c r="F387">
        <v>28</v>
      </c>
      <c r="G387" s="474">
        <v>28</v>
      </c>
    </row>
    <row r="388" spans="1:7">
      <c r="A388" s="324">
        <f t="shared" si="6"/>
        <v>1</v>
      </c>
      <c r="B388" s="404">
        <f t="shared" ref="B388:B413" si="7">IF($B$38="P",F388,G388)</f>
        <v>29</v>
      </c>
      <c r="C388" s="324">
        <f>Účetní_závěrka!L44</f>
        <v>0</v>
      </c>
      <c r="D388" s="324">
        <f>Účetní_závěrka!K44</f>
        <v>0</v>
      </c>
      <c r="F388">
        <v>29</v>
      </c>
      <c r="G388" s="474">
        <v>29</v>
      </c>
    </row>
    <row r="389" spans="1:7">
      <c r="A389" s="324">
        <f t="shared" si="6"/>
        <v>1</v>
      </c>
      <c r="B389" s="404">
        <f t="shared" si="7"/>
        <v>30</v>
      </c>
      <c r="C389" s="324">
        <f>Účetní_závěrka!L45</f>
        <v>0</v>
      </c>
      <c r="D389" s="324">
        <f>Účetní_závěrka!K45</f>
        <v>0</v>
      </c>
      <c r="F389">
        <v>30</v>
      </c>
      <c r="G389" s="474">
        <v>30</v>
      </c>
    </row>
    <row r="390" spans="1:7">
      <c r="A390" s="324">
        <f t="shared" si="6"/>
        <v>1</v>
      </c>
      <c r="B390" s="404">
        <f t="shared" si="7"/>
        <v>31</v>
      </c>
      <c r="C390" s="324">
        <f>Účetní_závěrka!L46</f>
        <v>0</v>
      </c>
      <c r="D390" s="324">
        <f>Účetní_závěrka!K46</f>
        <v>0</v>
      </c>
      <c r="F390">
        <v>31</v>
      </c>
      <c r="G390" s="474">
        <v>31</v>
      </c>
    </row>
    <row r="391" spans="1:7">
      <c r="A391" s="324">
        <f t="shared" si="6"/>
        <v>1</v>
      </c>
      <c r="B391" s="404">
        <f t="shared" si="7"/>
        <v>32</v>
      </c>
      <c r="C391" s="324">
        <f>Účetní_závěrka!L47</f>
        <v>0</v>
      </c>
      <c r="D391" s="324">
        <f>Účetní_závěrka!K47</f>
        <v>0</v>
      </c>
      <c r="F391">
        <v>32</v>
      </c>
      <c r="G391" s="474">
        <v>32</v>
      </c>
    </row>
    <row r="392" spans="1:7">
      <c r="A392" s="324">
        <f t="shared" si="6"/>
        <v>1</v>
      </c>
      <c r="B392" s="404">
        <f t="shared" si="7"/>
        <v>33</v>
      </c>
      <c r="C392" s="324">
        <f>Účetní_závěrka!L48</f>
        <v>0</v>
      </c>
      <c r="D392" s="324">
        <f>Účetní_závěrka!K48</f>
        <v>0</v>
      </c>
      <c r="F392">
        <v>33</v>
      </c>
      <c r="G392" s="474">
        <v>33</v>
      </c>
    </row>
    <row r="393" spans="1:7">
      <c r="A393" s="324">
        <f t="shared" si="6"/>
        <v>1</v>
      </c>
      <c r="B393" s="404">
        <f t="shared" si="7"/>
        <v>34</v>
      </c>
      <c r="C393" s="324">
        <f>Účetní_závěrka!L49</f>
        <v>0</v>
      </c>
      <c r="D393" s="324">
        <f>Účetní_závěrka!K49</f>
        <v>0</v>
      </c>
      <c r="F393">
        <v>34</v>
      </c>
      <c r="G393" s="474">
        <v>34</v>
      </c>
    </row>
    <row r="394" spans="1:7">
      <c r="A394" s="324">
        <f t="shared" si="6"/>
        <v>1</v>
      </c>
      <c r="B394" s="404">
        <f t="shared" si="7"/>
        <v>35</v>
      </c>
      <c r="C394" s="324">
        <f>Účetní_závěrka!L50</f>
        <v>0</v>
      </c>
      <c r="D394" s="324">
        <f>Účetní_závěrka!K50</f>
        <v>0</v>
      </c>
      <c r="F394">
        <v>35</v>
      </c>
      <c r="G394" s="474">
        <v>35</v>
      </c>
    </row>
    <row r="395" spans="1:7">
      <c r="A395" s="324">
        <f t="shared" si="6"/>
        <v>1</v>
      </c>
      <c r="B395" s="404">
        <f t="shared" si="7"/>
        <v>37</v>
      </c>
      <c r="C395" s="324">
        <f>Účetní_závěrka!L51</f>
        <v>0</v>
      </c>
      <c r="D395" s="324">
        <f>Účetní_závěrka!K51</f>
        <v>0</v>
      </c>
      <c r="F395">
        <v>36</v>
      </c>
      <c r="G395" s="474">
        <v>37</v>
      </c>
    </row>
    <row r="396" spans="1:7">
      <c r="A396" s="324">
        <f t="shared" si="6"/>
        <v>1</v>
      </c>
      <c r="B396" s="404">
        <f t="shared" si="7"/>
        <v>38</v>
      </c>
      <c r="C396" s="324">
        <f>Účetní_závěrka!L52</f>
        <v>0</v>
      </c>
      <c r="D396" s="324">
        <f>Účetní_závěrka!K52</f>
        <v>0</v>
      </c>
      <c r="F396">
        <v>37</v>
      </c>
      <c r="G396" s="474">
        <v>38</v>
      </c>
    </row>
    <row r="397" spans="1:7">
      <c r="A397" s="324">
        <f t="shared" si="6"/>
        <v>1</v>
      </c>
      <c r="B397" s="404">
        <f t="shared" si="7"/>
        <v>39</v>
      </c>
      <c r="C397" s="324">
        <f>Účetní_závěrka!L53</f>
        <v>0</v>
      </c>
      <c r="D397" s="324">
        <f>Účetní_závěrka!K53</f>
        <v>0</v>
      </c>
      <c r="F397">
        <v>38</v>
      </c>
      <c r="G397" s="474">
        <v>39</v>
      </c>
    </row>
    <row r="398" spans="1:7">
      <c r="A398" s="324">
        <f t="shared" si="6"/>
        <v>1</v>
      </c>
      <c r="B398" s="404">
        <f t="shared" si="7"/>
        <v>40</v>
      </c>
      <c r="C398" s="324">
        <f>Účetní_závěrka!L54</f>
        <v>0</v>
      </c>
      <c r="D398" s="324">
        <f>Účetní_závěrka!K54</f>
        <v>0</v>
      </c>
      <c r="F398">
        <v>39</v>
      </c>
      <c r="G398" s="474">
        <v>40</v>
      </c>
    </row>
    <row r="399" spans="1:7">
      <c r="A399" s="324">
        <f t="shared" si="6"/>
        <v>1</v>
      </c>
      <c r="B399" s="404">
        <f t="shared" si="7"/>
        <v>41</v>
      </c>
      <c r="C399" s="324">
        <f>Účetní_závěrka!L55</f>
        <v>0</v>
      </c>
      <c r="D399" s="324">
        <f>Účetní_závěrka!K55</f>
        <v>0</v>
      </c>
      <c r="F399">
        <v>40</v>
      </c>
      <c r="G399" s="474">
        <v>41</v>
      </c>
    </row>
    <row r="400" spans="1:7">
      <c r="A400" s="324">
        <f t="shared" si="6"/>
        <v>1</v>
      </c>
      <c r="B400" s="404">
        <f t="shared" si="7"/>
        <v>42</v>
      </c>
      <c r="C400" s="324">
        <f>Účetní_závěrka!L56</f>
        <v>0</v>
      </c>
      <c r="D400" s="324">
        <f>Účetní_závěrka!K56</f>
        <v>0</v>
      </c>
      <c r="F400">
        <v>41</v>
      </c>
      <c r="G400" s="474">
        <v>42</v>
      </c>
    </row>
    <row r="401" spans="1:7">
      <c r="A401" s="324">
        <f t="shared" si="6"/>
        <v>1</v>
      </c>
      <c r="B401" s="404">
        <f t="shared" si="7"/>
        <v>43</v>
      </c>
      <c r="C401" s="324">
        <f>Účetní_závěrka!L57</f>
        <v>0</v>
      </c>
      <c r="D401" s="324">
        <f>Účetní_závěrka!K57</f>
        <v>0</v>
      </c>
      <c r="F401">
        <v>42</v>
      </c>
      <c r="G401" s="474">
        <v>43</v>
      </c>
    </row>
    <row r="402" spans="1:7">
      <c r="A402" s="324">
        <f t="shared" ref="A402:A406" si="8">$B$353</f>
        <v>1</v>
      </c>
      <c r="B402" s="404">
        <f t="shared" si="7"/>
        <v>44</v>
      </c>
      <c r="C402" s="324">
        <f>Účetní_závěrka!L58</f>
        <v>0</v>
      </c>
      <c r="D402" s="324">
        <f>Účetní_závěrka!K58</f>
        <v>0</v>
      </c>
      <c r="F402">
        <v>43</v>
      </c>
      <c r="G402" s="474">
        <v>44</v>
      </c>
    </row>
    <row r="403" spans="1:7">
      <c r="A403" s="324">
        <f t="shared" si="8"/>
        <v>1</v>
      </c>
      <c r="B403" s="404">
        <f t="shared" si="7"/>
        <v>45</v>
      </c>
      <c r="C403" s="324">
        <f>Účetní_závěrka!L59</f>
        <v>0</v>
      </c>
      <c r="D403" s="324">
        <f>Účetní_závěrka!K59</f>
        <v>0</v>
      </c>
      <c r="F403">
        <v>44</v>
      </c>
      <c r="G403" s="474">
        <v>45</v>
      </c>
    </row>
    <row r="404" spans="1:7">
      <c r="A404" s="324">
        <f t="shared" si="8"/>
        <v>1</v>
      </c>
      <c r="B404" s="404">
        <f t="shared" si="7"/>
        <v>46</v>
      </c>
      <c r="C404" s="324">
        <f>Účetní_závěrka!L60</f>
        <v>0</v>
      </c>
      <c r="D404" s="324">
        <f>Účetní_závěrka!K60</f>
        <v>0</v>
      </c>
      <c r="F404">
        <v>45</v>
      </c>
      <c r="G404" s="474">
        <v>46</v>
      </c>
    </row>
    <row r="405" spans="1:7">
      <c r="A405" s="324">
        <f t="shared" si="8"/>
        <v>1</v>
      </c>
      <c r="B405" s="404">
        <f t="shared" si="7"/>
        <v>47</v>
      </c>
      <c r="C405" s="324">
        <f>Účetní_závěrka!L61</f>
        <v>0</v>
      </c>
      <c r="D405" s="324">
        <f>Účetní_závěrka!K61</f>
        <v>0</v>
      </c>
      <c r="F405">
        <v>46</v>
      </c>
      <c r="G405" s="474">
        <v>47</v>
      </c>
    </row>
    <row r="406" spans="1:7">
      <c r="A406" s="324">
        <f t="shared" si="8"/>
        <v>1</v>
      </c>
      <c r="B406" s="404">
        <f t="shared" si="7"/>
        <v>49</v>
      </c>
      <c r="C406" s="324">
        <f>Účetní_závěrka!L62</f>
        <v>0</v>
      </c>
      <c r="D406" s="324">
        <f>Účetní_závěrka!K62</f>
        <v>0</v>
      </c>
      <c r="F406">
        <v>47</v>
      </c>
      <c r="G406" s="474">
        <v>49</v>
      </c>
    </row>
    <row r="407" spans="1:7">
      <c r="A407" s="324">
        <f t="shared" ref="A407:A410" si="9">$B$353</f>
        <v>1</v>
      </c>
      <c r="B407" s="404">
        <f t="shared" si="7"/>
        <v>50</v>
      </c>
      <c r="C407" s="324">
        <f>Účetní_závěrka!L63</f>
        <v>0</v>
      </c>
      <c r="D407" s="324">
        <f>Účetní_závěrka!K63</f>
        <v>0</v>
      </c>
      <c r="F407">
        <v>48</v>
      </c>
      <c r="G407" s="474">
        <v>50</v>
      </c>
    </row>
    <row r="408" spans="1:7">
      <c r="A408" s="324">
        <f t="shared" si="9"/>
        <v>1</v>
      </c>
      <c r="B408" s="404">
        <f t="shared" si="7"/>
        <v>51</v>
      </c>
      <c r="C408" s="324">
        <f>Účetní_závěrka!L64</f>
        <v>0</v>
      </c>
      <c r="D408" s="324">
        <f>Účetní_závěrka!K64</f>
        <v>0</v>
      </c>
      <c r="F408">
        <v>49</v>
      </c>
      <c r="G408" s="474">
        <v>51</v>
      </c>
    </row>
    <row r="409" spans="1:7">
      <c r="A409" s="324">
        <f t="shared" si="9"/>
        <v>1</v>
      </c>
      <c r="B409" s="404">
        <f t="shared" si="7"/>
        <v>53</v>
      </c>
      <c r="C409" s="324">
        <f>Účetní_závěrka!L65</f>
        <v>0</v>
      </c>
      <c r="D409" s="324">
        <f>Účetní_závěrka!K65</f>
        <v>0</v>
      </c>
      <c r="F409">
        <v>50</v>
      </c>
      <c r="G409" s="474">
        <v>53</v>
      </c>
    </row>
    <row r="410" spans="1:7">
      <c r="A410" s="324">
        <f t="shared" si="9"/>
        <v>1</v>
      </c>
      <c r="B410" s="404">
        <f t="shared" si="7"/>
        <v>54</v>
      </c>
      <c r="C410" s="324">
        <f>Účetní_závěrka!L66</f>
        <v>0</v>
      </c>
      <c r="D410" s="324">
        <f>Účetní_závěrka!K66</f>
        <v>0</v>
      </c>
      <c r="F410">
        <v>51</v>
      </c>
      <c r="G410" s="474">
        <v>54</v>
      </c>
    </row>
    <row r="411" spans="1:7">
      <c r="A411" s="324">
        <f t="shared" ref="A411:A413" si="10">$B$353</f>
        <v>1</v>
      </c>
      <c r="B411" s="404">
        <f t="shared" si="7"/>
        <v>55</v>
      </c>
      <c r="C411" s="324">
        <f>Účetní_závěrka!L67</f>
        <v>0</v>
      </c>
      <c r="D411" s="324">
        <f>Účetní_závěrka!K67</f>
        <v>0</v>
      </c>
      <c r="F411">
        <v>52</v>
      </c>
      <c r="G411" s="474">
        <v>55</v>
      </c>
    </row>
    <row r="412" spans="1:7">
      <c r="A412" s="324">
        <f t="shared" si="10"/>
        <v>1</v>
      </c>
      <c r="B412" s="404">
        <f t="shared" si="7"/>
        <v>56</v>
      </c>
      <c r="C412" s="324">
        <f>Účetní_závěrka!L68</f>
        <v>0</v>
      </c>
      <c r="D412" s="324">
        <f>Účetní_závěrka!K68</f>
        <v>0</v>
      </c>
      <c r="F412">
        <v>53</v>
      </c>
      <c r="G412" s="474">
        <v>56</v>
      </c>
    </row>
    <row r="413" spans="1:7">
      <c r="A413" s="324">
        <f t="shared" si="10"/>
        <v>1</v>
      </c>
      <c r="B413" s="404">
        <f t="shared" si="7"/>
        <v>57</v>
      </c>
      <c r="C413" s="324">
        <f>Účetní_závěrka!L69</f>
        <v>0</v>
      </c>
      <c r="D413" s="324">
        <f>Účetní_závěrka!K69</f>
        <v>0</v>
      </c>
      <c r="F413">
        <v>54</v>
      </c>
      <c r="G413" s="474">
        <v>57</v>
      </c>
    </row>
    <row r="414" spans="1:7">
      <c r="A414" s="324"/>
      <c r="B414" s="324"/>
      <c r="C414" s="324"/>
      <c r="D414" s="324"/>
    </row>
    <row r="415" spans="1:7">
      <c r="A415" s="330" t="s">
        <v>1552</v>
      </c>
    </row>
    <row r="417" spans="1:4">
      <c r="A417" s="324" t="s">
        <v>1256</v>
      </c>
      <c r="B417" s="324" t="s">
        <v>1473</v>
      </c>
      <c r="C417" s="324" t="s">
        <v>1548</v>
      </c>
      <c r="D417" s="324" t="s">
        <v>1549</v>
      </c>
    </row>
    <row r="421" spans="1:4">
      <c r="A421" s="330" t="s">
        <v>1553</v>
      </c>
    </row>
    <row r="423" spans="1:4">
      <c r="A423" s="324" t="s">
        <v>1256</v>
      </c>
      <c r="B423" s="324" t="s">
        <v>1473</v>
      </c>
      <c r="C423" s="324" t="s">
        <v>1548</v>
      </c>
      <c r="D423" s="324" t="s">
        <v>1549</v>
      </c>
    </row>
    <row r="427" spans="1:4">
      <c r="A427" s="330" t="s">
        <v>1554</v>
      </c>
    </row>
    <row r="429" spans="1:4">
      <c r="A429" s="324" t="s">
        <v>1256</v>
      </c>
      <c r="B429" s="324" t="s">
        <v>1473</v>
      </c>
      <c r="C429" s="324" t="s">
        <v>1548</v>
      </c>
      <c r="D429" s="324" t="s">
        <v>1549</v>
      </c>
    </row>
    <row r="433" spans="1:10">
      <c r="A433" s="330" t="s">
        <v>1555</v>
      </c>
    </row>
    <row r="435" spans="1:10">
      <c r="A435" s="324" t="s">
        <v>1256</v>
      </c>
      <c r="B435" s="324" t="s">
        <v>1473</v>
      </c>
      <c r="C435" s="324" t="s">
        <v>1548</v>
      </c>
      <c r="D435" s="324" t="s">
        <v>1549</v>
      </c>
    </row>
    <row r="439" spans="1:10">
      <c r="A439" s="330" t="s">
        <v>1564</v>
      </c>
    </row>
    <row r="441" spans="1:10">
      <c r="A441" s="324" t="s">
        <v>1256</v>
      </c>
      <c r="B441" s="324" t="s">
        <v>1473</v>
      </c>
      <c r="C441" s="324" t="s">
        <v>1556</v>
      </c>
      <c r="D441" s="324" t="s">
        <v>1557</v>
      </c>
      <c r="E441" s="324" t="s">
        <v>1558</v>
      </c>
      <c r="F441" s="324" t="s">
        <v>1559</v>
      </c>
      <c r="G441" s="324" t="s">
        <v>1560</v>
      </c>
      <c r="H441" s="324" t="s">
        <v>1561</v>
      </c>
      <c r="I441" s="324" t="s">
        <v>1562</v>
      </c>
      <c r="J441" s="324" t="s">
        <v>1563</v>
      </c>
    </row>
    <row r="445" spans="1:10">
      <c r="A445" s="330" t="s">
        <v>1565</v>
      </c>
    </row>
    <row r="447" spans="1:10">
      <c r="A447" s="324" t="s">
        <v>1256</v>
      </c>
      <c r="B447" s="324" t="s">
        <v>1473</v>
      </c>
      <c r="C447" s="324" t="s">
        <v>1548</v>
      </c>
      <c r="D447" s="324" t="s">
        <v>1549</v>
      </c>
    </row>
    <row r="451" spans="1:6">
      <c r="A451" s="330" t="s">
        <v>1566</v>
      </c>
    </row>
    <row r="453" spans="1:6">
      <c r="A453" s="324" t="s">
        <v>1256</v>
      </c>
      <c r="B453" s="324" t="s">
        <v>1256</v>
      </c>
      <c r="C453" s="324" t="s">
        <v>1542</v>
      </c>
      <c r="D453" s="324" t="s">
        <v>1544</v>
      </c>
      <c r="E453" s="324" t="s">
        <v>1545</v>
      </c>
      <c r="F453" s="324" t="s">
        <v>1546</v>
      </c>
    </row>
    <row r="457" spans="1:6">
      <c r="A457" s="330" t="s">
        <v>1567</v>
      </c>
    </row>
    <row r="459" spans="1:6">
      <c r="A459" s="324" t="s">
        <v>1256</v>
      </c>
      <c r="B459" s="324" t="s">
        <v>1256</v>
      </c>
      <c r="C459" s="324" t="s">
        <v>1542</v>
      </c>
      <c r="D459" s="324" t="s">
        <v>1544</v>
      </c>
      <c r="E459" s="324" t="s">
        <v>1545</v>
      </c>
      <c r="F459" s="324" t="s">
        <v>1546</v>
      </c>
    </row>
    <row r="463" spans="1:6">
      <c r="A463" s="330" t="s">
        <v>1568</v>
      </c>
    </row>
    <row r="465" spans="1:10">
      <c r="A465" s="324" t="s">
        <v>1256</v>
      </c>
      <c r="B465" s="324" t="s">
        <v>1473</v>
      </c>
      <c r="C465" s="324" t="s">
        <v>1556</v>
      </c>
      <c r="D465" s="324" t="s">
        <v>1557</v>
      </c>
      <c r="E465" s="324" t="s">
        <v>1558</v>
      </c>
      <c r="F465" s="324" t="s">
        <v>1559</v>
      </c>
      <c r="G465" s="324" t="s">
        <v>1560</v>
      </c>
      <c r="H465" s="324" t="s">
        <v>1561</v>
      </c>
      <c r="I465" s="324" t="s">
        <v>1562</v>
      </c>
      <c r="J465" s="324" t="s">
        <v>1563</v>
      </c>
    </row>
    <row r="469" spans="1:10">
      <c r="A469" s="330" t="s">
        <v>1569</v>
      </c>
    </row>
    <row r="471" spans="1:10">
      <c r="A471" s="324" t="s">
        <v>1256</v>
      </c>
      <c r="B471" s="324" t="s">
        <v>1473</v>
      </c>
      <c r="C471" s="324" t="s">
        <v>1586</v>
      </c>
      <c r="D471" s="324" t="s">
        <v>1587</v>
      </c>
      <c r="E471" s="324" t="s">
        <v>1588</v>
      </c>
      <c r="F471" s="324" t="s">
        <v>1589</v>
      </c>
    </row>
    <row r="475" spans="1:10">
      <c r="A475" s="330" t="s">
        <v>1570</v>
      </c>
    </row>
    <row r="477" spans="1:10">
      <c r="A477" s="324" t="s">
        <v>1256</v>
      </c>
      <c r="B477" s="324" t="s">
        <v>1256</v>
      </c>
      <c r="C477" s="324" t="s">
        <v>1542</v>
      </c>
      <c r="D477" s="324" t="s">
        <v>1544</v>
      </c>
      <c r="E477" s="324" t="s">
        <v>1545</v>
      </c>
      <c r="F477" s="324" t="s">
        <v>1546</v>
      </c>
    </row>
    <row r="481" spans="1:6">
      <c r="A481" s="330" t="s">
        <v>1571</v>
      </c>
    </row>
    <row r="483" spans="1:6">
      <c r="A483" s="324" t="s">
        <v>1256</v>
      </c>
      <c r="B483" s="324" t="s">
        <v>1256</v>
      </c>
      <c r="C483" s="324" t="s">
        <v>1542</v>
      </c>
      <c r="D483" s="324" t="s">
        <v>1544</v>
      </c>
      <c r="E483" s="324" t="s">
        <v>1545</v>
      </c>
      <c r="F483" s="324" t="s">
        <v>1546</v>
      </c>
    </row>
    <row r="487" spans="1:6">
      <c r="A487" s="330" t="s">
        <v>1572</v>
      </c>
    </row>
    <row r="489" spans="1:6">
      <c r="A489" s="324" t="s">
        <v>1256</v>
      </c>
      <c r="B489" s="324" t="s">
        <v>1473</v>
      </c>
      <c r="C489" s="324" t="s">
        <v>1586</v>
      </c>
      <c r="D489" s="324" t="s">
        <v>1587</v>
      </c>
      <c r="E489" s="324" t="s">
        <v>1588</v>
      </c>
      <c r="F489" s="324" t="s">
        <v>1589</v>
      </c>
    </row>
    <row r="493" spans="1:6">
      <c r="A493" s="330" t="s">
        <v>1573</v>
      </c>
    </row>
    <row r="495" spans="1:6">
      <c r="A495" s="324" t="s">
        <v>1256</v>
      </c>
      <c r="B495" s="324" t="s">
        <v>1473</v>
      </c>
      <c r="C495" s="324" t="s">
        <v>1590</v>
      </c>
      <c r="D495" s="324" t="s">
        <v>1591</v>
      </c>
    </row>
    <row r="499" spans="1:5">
      <c r="A499" s="330" t="s">
        <v>1574</v>
      </c>
    </row>
    <row r="501" spans="1:5">
      <c r="A501" s="324" t="s">
        <v>1256</v>
      </c>
      <c r="B501" s="324" t="s">
        <v>1473</v>
      </c>
      <c r="C501" s="324" t="s">
        <v>1590</v>
      </c>
      <c r="D501" s="324" t="s">
        <v>1591</v>
      </c>
    </row>
    <row r="505" spans="1:5">
      <c r="A505" s="330" t="s">
        <v>1575</v>
      </c>
    </row>
    <row r="507" spans="1:5">
      <c r="A507" s="324" t="s">
        <v>1256</v>
      </c>
      <c r="B507" s="324" t="s">
        <v>1473</v>
      </c>
      <c r="C507" s="324" t="s">
        <v>1558</v>
      </c>
      <c r="D507" s="324" t="s">
        <v>1592</v>
      </c>
      <c r="E507" s="324" t="s">
        <v>1593</v>
      </c>
    </row>
    <row r="511" spans="1:5">
      <c r="A511" s="330" t="s">
        <v>1577</v>
      </c>
    </row>
    <row r="513" spans="1:7">
      <c r="A513" s="324" t="s">
        <v>1256</v>
      </c>
      <c r="B513" s="324" t="s">
        <v>1473</v>
      </c>
      <c r="C513" s="324" t="s">
        <v>1542</v>
      </c>
      <c r="D513" s="324" t="s">
        <v>1544</v>
      </c>
      <c r="E513" s="324" t="s">
        <v>1545</v>
      </c>
      <c r="F513" s="324" t="s">
        <v>1546</v>
      </c>
      <c r="G513" s="324" t="s">
        <v>1594</v>
      </c>
    </row>
    <row r="517" spans="1:7">
      <c r="A517" s="330" t="s">
        <v>1578</v>
      </c>
    </row>
    <row r="519" spans="1:7">
      <c r="A519" s="324" t="s">
        <v>1256</v>
      </c>
      <c r="B519" s="324" t="s">
        <v>1473</v>
      </c>
      <c r="C519" s="324" t="s">
        <v>1548</v>
      </c>
      <c r="D519" s="324" t="s">
        <v>1549</v>
      </c>
      <c r="E519" s="324" t="s">
        <v>1594</v>
      </c>
    </row>
    <row r="523" spans="1:7">
      <c r="A523" s="330" t="s">
        <v>1576</v>
      </c>
    </row>
    <row r="525" spans="1:7">
      <c r="A525" s="324" t="s">
        <v>1256</v>
      </c>
      <c r="B525" s="324" t="s">
        <v>1473</v>
      </c>
      <c r="C525" s="324" t="s">
        <v>1590</v>
      </c>
      <c r="D525" s="324" t="s">
        <v>1591</v>
      </c>
      <c r="E525" s="324" t="s">
        <v>1594</v>
      </c>
    </row>
    <row r="529" spans="1:11">
      <c r="A529" s="330" t="s">
        <v>1579</v>
      </c>
    </row>
    <row r="531" spans="1:11">
      <c r="A531" s="324" t="s">
        <v>1256</v>
      </c>
      <c r="B531" s="324" t="s">
        <v>1473</v>
      </c>
      <c r="C531" s="324" t="s">
        <v>1558</v>
      </c>
      <c r="D531" s="324" t="s">
        <v>1592</v>
      </c>
      <c r="E531" s="324" t="s">
        <v>1593</v>
      </c>
      <c r="F531" s="324" t="s">
        <v>1594</v>
      </c>
    </row>
    <row r="535" spans="1:11">
      <c r="A535" s="330" t="s">
        <v>1580</v>
      </c>
    </row>
    <row r="537" spans="1:11">
      <c r="A537" s="324" t="s">
        <v>1256</v>
      </c>
      <c r="B537" s="324" t="s">
        <v>1473</v>
      </c>
      <c r="C537" s="324" t="s">
        <v>1586</v>
      </c>
      <c r="D537" s="324" t="s">
        <v>1587</v>
      </c>
      <c r="E537" s="324" t="s">
        <v>1588</v>
      </c>
      <c r="F537" s="324" t="s">
        <v>1589</v>
      </c>
      <c r="G537" s="324" t="s">
        <v>1594</v>
      </c>
    </row>
    <row r="541" spans="1:11">
      <c r="A541" s="330" t="s">
        <v>1581</v>
      </c>
    </row>
    <row r="543" spans="1:11">
      <c r="A543" s="324" t="s">
        <v>1256</v>
      </c>
      <c r="B543" s="324" t="s">
        <v>1473</v>
      </c>
      <c r="C543" s="324" t="s">
        <v>1556</v>
      </c>
      <c r="D543" s="324" t="s">
        <v>1557</v>
      </c>
      <c r="E543" s="324" t="s">
        <v>1558</v>
      </c>
      <c r="F543" s="324" t="s">
        <v>1559</v>
      </c>
      <c r="G543" s="324" t="s">
        <v>1560</v>
      </c>
      <c r="H543" s="324" t="s">
        <v>1561</v>
      </c>
      <c r="I543" s="324" t="s">
        <v>1562</v>
      </c>
      <c r="J543" s="324" t="s">
        <v>1563</v>
      </c>
      <c r="K543" s="324" t="s">
        <v>1594</v>
      </c>
    </row>
    <row r="547" spans="1:6">
      <c r="A547" s="330" t="s">
        <v>1582</v>
      </c>
    </row>
    <row r="549" spans="1:6">
      <c r="A549" s="324" t="s">
        <v>1256</v>
      </c>
      <c r="B549" s="324" t="s">
        <v>1473</v>
      </c>
      <c r="C549" s="324" t="s">
        <v>1595</v>
      </c>
    </row>
    <row r="553" spans="1:6">
      <c r="A553" s="330" t="s">
        <v>1583</v>
      </c>
    </row>
    <row r="555" spans="1:6">
      <c r="A555" s="324" t="s">
        <v>1256</v>
      </c>
      <c r="B555" s="324" t="s">
        <v>1473</v>
      </c>
      <c r="C555" s="324" t="s">
        <v>1548</v>
      </c>
      <c r="D555" s="324" t="s">
        <v>1549</v>
      </c>
      <c r="E555" s="324" t="s">
        <v>1596</v>
      </c>
      <c r="F555" s="324" t="s">
        <v>1597</v>
      </c>
    </row>
    <row r="559" spans="1:6">
      <c r="A559" s="330" t="s">
        <v>1584</v>
      </c>
    </row>
    <row r="561" spans="1:36">
      <c r="A561" s="324" t="s">
        <v>1599</v>
      </c>
      <c r="B561" s="324" t="s">
        <v>1600</v>
      </c>
      <c r="C561" s="324" t="s">
        <v>1601</v>
      </c>
      <c r="D561" s="324" t="s">
        <v>1602</v>
      </c>
      <c r="E561" s="324" t="s">
        <v>1603</v>
      </c>
      <c r="F561" s="324" t="s">
        <v>1604</v>
      </c>
      <c r="G561" s="324" t="s">
        <v>1605</v>
      </c>
      <c r="H561" s="324" t="s">
        <v>1606</v>
      </c>
      <c r="I561" s="324" t="s">
        <v>1607</v>
      </c>
      <c r="J561" s="324" t="s">
        <v>1608</v>
      </c>
      <c r="K561" s="324" t="s">
        <v>1609</v>
      </c>
      <c r="L561" s="324" t="s">
        <v>1610</v>
      </c>
      <c r="M561" s="324" t="s">
        <v>1611</v>
      </c>
      <c r="N561" s="324" t="s">
        <v>1612</v>
      </c>
      <c r="O561" s="324" t="s">
        <v>1613</v>
      </c>
      <c r="P561" s="324" t="s">
        <v>1614</v>
      </c>
      <c r="Q561" s="324" t="s">
        <v>1615</v>
      </c>
      <c r="R561" s="324" t="s">
        <v>1616</v>
      </c>
      <c r="S561" s="324" t="s">
        <v>1617</v>
      </c>
      <c r="T561" s="324" t="s">
        <v>1618</v>
      </c>
      <c r="U561" s="324" t="s">
        <v>1619</v>
      </c>
      <c r="V561" s="324" t="s">
        <v>1620</v>
      </c>
      <c r="W561" s="324" t="s">
        <v>1598</v>
      </c>
      <c r="X561" s="324" t="s">
        <v>1621</v>
      </c>
      <c r="Y561" s="324" t="s">
        <v>1622</v>
      </c>
      <c r="Z561" s="324" t="s">
        <v>1623</v>
      </c>
      <c r="AA561" s="324" t="s">
        <v>1624</v>
      </c>
      <c r="AB561" s="324" t="s">
        <v>1625</v>
      </c>
      <c r="AC561" s="324" t="s">
        <v>1626</v>
      </c>
      <c r="AD561" s="324" t="s">
        <v>1627</v>
      </c>
      <c r="AE561" s="324" t="s">
        <v>1628</v>
      </c>
      <c r="AF561" s="324" t="s">
        <v>1629</v>
      </c>
      <c r="AG561" s="324" t="s">
        <v>1630</v>
      </c>
      <c r="AH561" s="324" t="s">
        <v>1631</v>
      </c>
      <c r="AI561" s="324" t="s">
        <v>1632</v>
      </c>
      <c r="AJ561" s="324" t="s">
        <v>1633</v>
      </c>
    </row>
    <row r="562" spans="1:36">
      <c r="A562" s="327" t="str">
        <f>IF(Př_12I!E35="ANO",IF(Př_12I!F35="NE","","A"),"N")</f>
        <v/>
      </c>
      <c r="B562" s="327" t="str">
        <f>IF(Př_12I!E36="ANO",IF(Př_12I!F36="NE","","A"),"N")</f>
        <v/>
      </c>
      <c r="C562" s="327" t="str">
        <f>IF(Př_12I!E37="ANO",IF(Př_12I!F37="NE","","A"),"N")</f>
        <v/>
      </c>
      <c r="D562" s="188" t="str">
        <f>IF(Př_12I!E42&lt;&gt;0,Př_12I!E42,"")</f>
        <v/>
      </c>
      <c r="E562" s="188" t="str">
        <f>IF(Př_12I!F42&lt;&gt;0,Př_12I!F42,"")</f>
        <v/>
      </c>
      <c r="F562" s="188" t="str">
        <f>IF(Př_12I!E43&lt;&gt;0,Př_12I!E43,"")</f>
        <v/>
      </c>
      <c r="G562" s="188" t="str">
        <f>IF(Př_12I!F43&lt;&gt;0,Př_12I!F43,"")</f>
        <v/>
      </c>
      <c r="H562" s="188" t="str">
        <f>IF(Př_12I!E18&lt;&gt;0,Př_12I!E18,"")</f>
        <v/>
      </c>
      <c r="I562" s="188" t="str">
        <f>IF(Př_12I!F18&lt;&gt;0,Př_12I!F18,"")</f>
        <v/>
      </c>
      <c r="J562" s="188" t="str">
        <f>IF(Př_12I!E17&lt;&gt;0,Př_12I!E17,"")</f>
        <v/>
      </c>
      <c r="K562" s="188" t="str">
        <f>IF(Př_12I!F17&lt;&gt;0,Př_12I!F17,"")</f>
        <v/>
      </c>
      <c r="L562" s="327" t="str">
        <f>IF(Př_12I!A10&lt;&gt;"",Př_12I!A10,"")</f>
        <v/>
      </c>
      <c r="M562" s="188" t="str">
        <f>IF(Př_12I!E44&lt;&gt;0,Př_12I!E44,"")</f>
        <v/>
      </c>
      <c r="N562" s="188" t="str">
        <f>IF(Př_12I!F44&lt;&gt;0,Př_12I!F44,"")</f>
        <v/>
      </c>
      <c r="O562" s="188" t="str">
        <f>IF(Př_12I!E45&lt;&gt;0,Př_12I!E45,"")</f>
        <v/>
      </c>
      <c r="P562" s="188" t="str">
        <f>IF(Př_12I!F45&lt;&gt;0,Př_12I!F45,"")</f>
        <v/>
      </c>
      <c r="Q562" s="188" t="str">
        <f>IF(Př_12I!E24&lt;&gt;0,Př_12I!E24,"")</f>
        <v/>
      </c>
      <c r="R562" s="188" t="str">
        <f>IF(Př_12I!F24&lt;&gt;0,Př_12I!F24,"")</f>
        <v/>
      </c>
      <c r="S562" s="327" t="str">
        <f>IF(Př_12I!A6&lt;&gt;"",Př_12I!A6,"")</f>
        <v/>
      </c>
      <c r="T562" s="188" t="str">
        <f>IF(Př_12I!E16&lt;&gt;0,Př_12I!E16,"")</f>
        <v/>
      </c>
      <c r="U562" s="188" t="str">
        <f>IF(Př_12I!F16&lt;&gt;0,Př_12I!F16,"")</f>
        <v/>
      </c>
      <c r="V562" s="188" t="str">
        <f>IF(Př_12I!E33&lt;&gt;0,Př_12I!E33,"")</f>
        <v/>
      </c>
      <c r="W562" s="188" t="str">
        <f>IF(Př_12I!F33&lt;&gt;0,Př_12I!F33,"")</f>
        <v/>
      </c>
      <c r="X562" s="188" t="str">
        <f>IF(Př_12I!E26&lt;&gt;0,Př_12I!E26,"")</f>
        <v/>
      </c>
      <c r="Y562" s="188" t="str">
        <f>IF(Př_12I!F26&lt;&gt;0,Př_12I!F26,"")</f>
        <v/>
      </c>
      <c r="Z562" s="188" t="str">
        <f>IF(Př_12I!E31&lt;&gt;0,Př_12I!E31,"")</f>
        <v/>
      </c>
      <c r="AA562" s="188" t="str">
        <f>IF(Př_12I!F31&lt;&gt;0,Př_12I!F31,"")</f>
        <v/>
      </c>
      <c r="AB562" s="188" t="str">
        <f>IF(Př_12I!E23&lt;&gt;0,Př_12I!E23,"")</f>
        <v/>
      </c>
      <c r="AC562" s="188" t="str">
        <f>IF(Př_12I!F23&lt;&gt;0,Př_12I!F23,"")</f>
        <v/>
      </c>
      <c r="AD562" s="327" t="str">
        <f>IF(Př_12I!D12&lt;&gt;"",Př_12I!D12,"")</f>
        <v/>
      </c>
      <c r="AE562" s="188" t="str">
        <f>IF(Př_12I!E25&lt;&gt;0,Př_12I!E25,"")</f>
        <v/>
      </c>
      <c r="AF562" s="188" t="str">
        <f>IF(Př_12I!F25&lt;&gt;0,Př_12I!F25,"")</f>
        <v/>
      </c>
      <c r="AG562" s="188" t="str">
        <f>IF(Př_12I!E30&lt;&gt;0,Př_12I!E30,"")</f>
        <v/>
      </c>
      <c r="AH562" s="188" t="str">
        <f>IF(Př_12I!F30&lt;&gt;0,Př_12I!F30,"")</f>
        <v/>
      </c>
      <c r="AI562" s="188" t="str">
        <f>IF(Př_12I!E19&lt;&gt;0,Př_12I!E19,"")</f>
        <v/>
      </c>
      <c r="AJ562" s="188" t="str">
        <f>IF(Př_12I!F19&lt;&gt;0,Př_12I!F19,"")</f>
        <v/>
      </c>
    </row>
    <row r="565" spans="1:36">
      <c r="A565" s="330" t="s">
        <v>1585</v>
      </c>
    </row>
    <row r="567" spans="1:36">
      <c r="A567" s="337" t="s">
        <v>1635</v>
      </c>
      <c r="B567" s="337" t="s">
        <v>1634</v>
      </c>
      <c r="C567" s="337" t="s">
        <v>1636</v>
      </c>
      <c r="D567" s="337" t="s">
        <v>1637</v>
      </c>
    </row>
    <row r="570" spans="1:36">
      <c r="A570" s="330" t="s">
        <v>1638</v>
      </c>
    </row>
    <row r="572" spans="1:36">
      <c r="A572" s="188" t="s">
        <v>1635</v>
      </c>
      <c r="B572" s="327" t="s">
        <v>1639</v>
      </c>
      <c r="C572" s="188" t="s">
        <v>1636</v>
      </c>
    </row>
    <row r="573" spans="1:36">
      <c r="A573">
        <v>1</v>
      </c>
      <c r="B573" s="324" t="s">
        <v>2547</v>
      </c>
      <c r="C573" s="327" t="s">
        <v>2549</v>
      </c>
      <c r="D573" s="327"/>
      <c r="E573" s="327" t="s">
        <v>2548</v>
      </c>
    </row>
  </sheetData>
  <pageMargins left="0.7" right="0.7" top="0.78740157499999996" bottom="0.78740157499999996" header="0.3" footer="0.3"/>
  <pageSetup paperSize="9" orientation="portrait" r:id="rId1"/>
  <tableParts count="10">
    <tablePart r:id="rId3"/>
    <tablePart r:id="rId4"/>
    <tablePart r:id="rId5"/>
    <tablePart r:id="rId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sheetPr>
    <pageSetUpPr fitToPage="1"/>
  </sheetPr>
  <dimension ref="A1:AK217"/>
  <sheetViews>
    <sheetView workbookViewId="0">
      <selection activeCell="D26" sqref="D26"/>
    </sheetView>
  </sheetViews>
  <sheetFormatPr defaultRowHeight="12.75"/>
  <cols>
    <col min="1" max="1" width="28.140625" style="1" customWidth="1"/>
    <col min="2" max="2" width="65.7109375" style="1" customWidth="1"/>
    <col min="3" max="3" width="3" style="1" customWidth="1"/>
    <col min="4" max="4" width="65.7109375" style="1" customWidth="1"/>
    <col min="5" max="5" width="28.28515625" style="1" customWidth="1"/>
    <col min="6" max="37" width="9.140625" style="132"/>
  </cols>
  <sheetData>
    <row r="1" spans="1:37" s="108" customFormat="1" ht="18">
      <c r="A1" s="540" t="s">
        <v>98</v>
      </c>
      <c r="B1" s="541"/>
      <c r="C1" s="541"/>
      <c r="D1" s="541"/>
      <c r="E1" s="541"/>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row>
    <row r="2" spans="1:37" s="108" customFormat="1" ht="18">
      <c r="A2" s="181"/>
      <c r="B2" s="182" t="s">
        <v>144</v>
      </c>
      <c r="C2" s="183"/>
      <c r="D2" s="185" t="s">
        <v>9159</v>
      </c>
      <c r="E2" s="184"/>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row>
    <row r="3" spans="1:37" s="108" customFormat="1" ht="15.95" customHeight="1">
      <c r="A3" s="109"/>
      <c r="B3" s="110" t="s">
        <v>99</v>
      </c>
      <c r="C3" s="111"/>
      <c r="D3" s="110" t="s">
        <v>100</v>
      </c>
      <c r="E3" s="106"/>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row>
    <row r="4" spans="1:37" s="108" customFormat="1" ht="15.95" customHeight="1">
      <c r="A4" s="112" t="s">
        <v>112</v>
      </c>
      <c r="B4" s="113"/>
      <c r="C4" s="114"/>
      <c r="D4" s="542" t="s">
        <v>9158</v>
      </c>
      <c r="E4" s="111" t="s">
        <v>101</v>
      </c>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row>
    <row r="5" spans="1:37" s="108" customFormat="1" ht="15.95" customHeight="1">
      <c r="A5" s="112" t="s">
        <v>114</v>
      </c>
      <c r="B5" s="115"/>
      <c r="C5" s="338"/>
      <c r="D5" s="543"/>
      <c r="E5" s="111"/>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row>
    <row r="6" spans="1:37" s="108" customFormat="1" ht="15.95" customHeight="1">
      <c r="A6" s="112" t="s">
        <v>102</v>
      </c>
      <c r="B6" s="115"/>
      <c r="C6" s="338"/>
      <c r="D6" s="543"/>
      <c r="E6" s="111"/>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row>
    <row r="7" spans="1:37" s="108" customFormat="1" ht="15.95" customHeight="1">
      <c r="A7" s="112" t="s">
        <v>103</v>
      </c>
      <c r="B7" s="115"/>
      <c r="C7" s="338"/>
      <c r="D7" s="116"/>
      <c r="E7" s="111" t="s">
        <v>104</v>
      </c>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row>
    <row r="8" spans="1:37" s="108" customFormat="1" ht="15.95" customHeight="1">
      <c r="A8" s="112" t="s">
        <v>106</v>
      </c>
      <c r="B8" s="134"/>
      <c r="C8" s="338"/>
      <c r="D8" s="116"/>
      <c r="E8" s="111"/>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row>
    <row r="9" spans="1:37" s="108" customFormat="1" ht="15.95" customHeight="1">
      <c r="A9" s="112" t="s">
        <v>107</v>
      </c>
      <c r="B9" s="135"/>
      <c r="C9" s="338"/>
      <c r="D9" s="116"/>
      <c r="E9" s="111"/>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row>
    <row r="10" spans="1:37" s="108" customFormat="1" ht="15.95" customHeight="1">
      <c r="A10" s="112" t="s">
        <v>108</v>
      </c>
      <c r="B10" s="135"/>
      <c r="C10" s="338"/>
      <c r="D10" s="136"/>
      <c r="E10" s="111" t="s">
        <v>108</v>
      </c>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row>
    <row r="11" spans="1:37" s="108" customFormat="1" ht="15.95" customHeight="1">
      <c r="A11" s="112" t="s">
        <v>109</v>
      </c>
      <c r="B11" s="135"/>
      <c r="C11" s="338"/>
      <c r="D11" s="116"/>
      <c r="E11" s="111"/>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row>
    <row r="12" spans="1:37" s="108" customFormat="1" ht="15.95" customHeight="1">
      <c r="A12" s="112"/>
      <c r="B12" s="544" t="s">
        <v>110</v>
      </c>
      <c r="C12" s="545"/>
      <c r="D12" s="546"/>
      <c r="E12" s="111"/>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row>
    <row r="13" spans="1:37" s="108" customFormat="1" ht="15.95" customHeight="1">
      <c r="A13" s="381" t="s">
        <v>182</v>
      </c>
      <c r="B13" s="514" t="s">
        <v>9160</v>
      </c>
      <c r="C13" s="118"/>
      <c r="D13" s="518"/>
      <c r="E13" s="119" t="s">
        <v>111</v>
      </c>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row>
    <row r="14" spans="1:37" s="108" customFormat="1" ht="15.95" customHeight="1">
      <c r="A14" s="382" t="s">
        <v>183</v>
      </c>
      <c r="B14" s="514"/>
      <c r="C14" s="338"/>
      <c r="D14" s="518" t="s">
        <v>9166</v>
      </c>
      <c r="E14" s="111" t="s">
        <v>112</v>
      </c>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row>
    <row r="15" spans="1:37" s="108" customFormat="1" ht="15.95" customHeight="1">
      <c r="A15" s="120" t="s">
        <v>113</v>
      </c>
      <c r="B15" s="514"/>
      <c r="C15" s="338"/>
      <c r="D15" s="518" t="s">
        <v>9167</v>
      </c>
      <c r="E15" s="111" t="s">
        <v>114</v>
      </c>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row>
    <row r="16" spans="1:37" s="108" customFormat="1" ht="15.95" customHeight="1">
      <c r="A16" s="112" t="s">
        <v>214</v>
      </c>
      <c r="B16" s="514" t="s">
        <v>9161</v>
      </c>
      <c r="C16" s="338"/>
      <c r="D16" s="518" t="s">
        <v>9168</v>
      </c>
      <c r="E16" s="111" t="s">
        <v>103</v>
      </c>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row>
    <row r="17" spans="1:37" s="108" customFormat="1" ht="15.95" customHeight="1">
      <c r="A17" s="112" t="s">
        <v>116</v>
      </c>
      <c r="B17" s="515" t="s">
        <v>9162</v>
      </c>
      <c r="C17" s="338"/>
      <c r="D17" s="518" t="s">
        <v>9169</v>
      </c>
      <c r="E17" s="111" t="s">
        <v>117</v>
      </c>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row>
    <row r="18" spans="1:37" s="108" customFormat="1" ht="15.95" customHeight="1">
      <c r="A18" s="381" t="s">
        <v>118</v>
      </c>
      <c r="B18" s="514" t="s">
        <v>9160</v>
      </c>
      <c r="C18" s="338"/>
      <c r="D18" s="518"/>
      <c r="E18" s="111"/>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row>
    <row r="19" spans="1:37" s="108" customFormat="1" ht="15.95" customHeight="1">
      <c r="A19" s="112" t="s">
        <v>119</v>
      </c>
      <c r="B19" s="515" t="s">
        <v>9163</v>
      </c>
      <c r="C19" s="118"/>
      <c r="D19" s="518"/>
      <c r="E19" s="119" t="s">
        <v>120</v>
      </c>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row>
    <row r="20" spans="1:37" s="108" customFormat="1" ht="15.95" customHeight="1">
      <c r="A20" s="381" t="s">
        <v>121</v>
      </c>
      <c r="B20" s="514" t="s">
        <v>738</v>
      </c>
      <c r="C20" s="338"/>
      <c r="D20" s="518"/>
      <c r="E20" s="111" t="s">
        <v>112</v>
      </c>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row>
    <row r="21" spans="1:37" s="108" customFormat="1" ht="15.95" customHeight="1">
      <c r="A21" s="112" t="s">
        <v>122</v>
      </c>
      <c r="B21" s="514" t="s">
        <v>7217</v>
      </c>
      <c r="C21" s="338"/>
      <c r="D21" s="518"/>
      <c r="E21" s="111" t="s">
        <v>114</v>
      </c>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row>
    <row r="22" spans="1:37" s="108" customFormat="1" ht="15.95" customHeight="1">
      <c r="A22" s="112"/>
      <c r="B22" s="514"/>
      <c r="C22" s="338"/>
      <c r="D22" s="518"/>
      <c r="E22" s="111" t="s">
        <v>103</v>
      </c>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row>
    <row r="23" spans="1:37" s="108" customFormat="1" ht="15.95" customHeight="1">
      <c r="A23" s="120" t="s">
        <v>123</v>
      </c>
      <c r="B23" s="514"/>
      <c r="C23" s="338"/>
      <c r="D23" s="519"/>
      <c r="E23" s="111" t="s">
        <v>124</v>
      </c>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row>
    <row r="24" spans="1:37" s="108" customFormat="1" ht="15.95" customHeight="1">
      <c r="A24" s="112"/>
      <c r="B24" s="514"/>
      <c r="C24" s="338"/>
      <c r="D24" s="518"/>
      <c r="E24" s="111" t="s">
        <v>115</v>
      </c>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row>
    <row r="25" spans="1:37" s="108" customFormat="1" ht="15.95" customHeight="1">
      <c r="A25" s="112" t="s">
        <v>124</v>
      </c>
      <c r="B25" s="516">
        <v>421905510582</v>
      </c>
      <c r="C25" s="338"/>
      <c r="D25" s="520"/>
      <c r="E25" s="111" t="s">
        <v>116</v>
      </c>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row>
    <row r="26" spans="1:37" s="108" customFormat="1" ht="15.95" customHeight="1">
      <c r="A26" s="112" t="s">
        <v>125</v>
      </c>
      <c r="B26" s="516"/>
      <c r="C26" s="338"/>
      <c r="D26" s="518"/>
      <c r="E26" s="111" t="s">
        <v>118</v>
      </c>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row>
    <row r="27" spans="1:37" s="108" customFormat="1" ht="15.95" customHeight="1">
      <c r="A27" s="112" t="s">
        <v>126</v>
      </c>
      <c r="B27" s="517" t="s">
        <v>9164</v>
      </c>
      <c r="C27" s="338"/>
      <c r="D27" s="521"/>
      <c r="E27" s="111" t="s">
        <v>119</v>
      </c>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row>
    <row r="28" spans="1:37" s="108" customFormat="1" ht="15.95" customHeight="1">
      <c r="A28" s="112" t="s">
        <v>34</v>
      </c>
      <c r="B28" s="514"/>
      <c r="C28" s="338"/>
      <c r="D28" s="518"/>
      <c r="E28" s="111"/>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row>
    <row r="29" spans="1:37" s="108" customFormat="1" ht="15.95" customHeight="1">
      <c r="A29" s="381" t="s">
        <v>127</v>
      </c>
      <c r="B29" s="547" t="s">
        <v>9165</v>
      </c>
      <c r="C29" s="118"/>
      <c r="D29" s="518"/>
      <c r="E29" s="119" t="s">
        <v>237</v>
      </c>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row>
    <row r="30" spans="1:37" s="108" customFormat="1" ht="15.95" customHeight="1">
      <c r="A30" s="381"/>
      <c r="B30" s="547"/>
      <c r="C30" s="338"/>
      <c r="D30" s="518" t="s">
        <v>9166</v>
      </c>
      <c r="E30" s="111" t="s">
        <v>112</v>
      </c>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row>
    <row r="31" spans="1:37" s="108" customFormat="1" ht="15.95" customHeight="1">
      <c r="A31" s="120" t="s">
        <v>128</v>
      </c>
      <c r="B31" s="117"/>
      <c r="C31" s="338"/>
      <c r="D31" s="518" t="s">
        <v>9167</v>
      </c>
      <c r="E31" s="111" t="s">
        <v>114</v>
      </c>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row>
    <row r="32" spans="1:37" s="108" customFormat="1" ht="15.95" customHeight="1">
      <c r="A32" s="112" t="s">
        <v>129</v>
      </c>
      <c r="B32" s="477"/>
      <c r="C32" s="338"/>
      <c r="D32" s="518" t="s">
        <v>9168</v>
      </c>
      <c r="E32" s="111" t="s">
        <v>103</v>
      </c>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row>
    <row r="33" spans="1:37" s="108" customFormat="1" ht="15.95" customHeight="1">
      <c r="A33" s="112" t="s">
        <v>130</v>
      </c>
      <c r="B33" s="477"/>
      <c r="C33" s="338"/>
      <c r="D33" s="519"/>
      <c r="E33" s="111" t="s">
        <v>124</v>
      </c>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row>
    <row r="34" spans="1:37" s="108" customFormat="1" ht="15.95" customHeight="1">
      <c r="A34" s="112" t="s">
        <v>131</v>
      </c>
      <c r="B34" s="117"/>
      <c r="C34" s="338"/>
      <c r="D34" s="519">
        <v>421905510582</v>
      </c>
      <c r="E34" s="111" t="s">
        <v>132</v>
      </c>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row>
    <row r="35" spans="1:37" s="108" customFormat="1" ht="15.95" customHeight="1">
      <c r="A35" s="112"/>
      <c r="B35" s="117"/>
      <c r="C35" s="338"/>
      <c r="D35" s="517" t="s">
        <v>9164</v>
      </c>
      <c r="E35" s="111" t="s">
        <v>126</v>
      </c>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row>
    <row r="36" spans="1:37" s="108" customFormat="1" ht="15.95" customHeight="1">
      <c r="A36" s="112"/>
      <c r="B36" s="121"/>
      <c r="C36" s="122"/>
      <c r="D36" s="123"/>
      <c r="E36" s="111"/>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row>
    <row r="37" spans="1:37" s="108" customFormat="1">
      <c r="A37" s="548" t="s">
        <v>133</v>
      </c>
      <c r="B37" s="541"/>
      <c r="C37" s="541"/>
      <c r="D37" s="541"/>
      <c r="E37" s="541"/>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row>
    <row r="38" spans="1:37" s="108" customFormat="1">
      <c r="A38" s="124"/>
      <c r="B38" s="125" t="s">
        <v>136</v>
      </c>
      <c r="C38" s="111"/>
      <c r="D38" s="549" t="s">
        <v>135</v>
      </c>
      <c r="E38" s="550"/>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row>
    <row r="39" spans="1:37" s="108" customFormat="1">
      <c r="A39" s="126"/>
      <c r="B39" s="127" t="s">
        <v>134</v>
      </c>
      <c r="C39" s="111"/>
      <c r="D39" s="128" t="s">
        <v>137</v>
      </c>
      <c r="E39" s="111"/>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row>
    <row r="40" spans="1:37" s="108" customFormat="1">
      <c r="A40" s="129"/>
      <c r="B40" s="130" t="s">
        <v>138</v>
      </c>
      <c r="C40" s="111"/>
      <c r="D40" s="111"/>
      <c r="E40" s="111"/>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row>
    <row r="41" spans="1:37" s="108" customFormat="1">
      <c r="A41" s="537" t="s">
        <v>456</v>
      </c>
      <c r="B41" s="537"/>
      <c r="C41" s="537"/>
      <c r="D41" s="537"/>
      <c r="E41" s="131"/>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row>
    <row r="43" spans="1:37" s="132" customFormat="1">
      <c r="A43" s="133"/>
    </row>
    <row r="44" spans="1:37" s="132" customFormat="1">
      <c r="A44" s="538"/>
      <c r="B44" s="539"/>
      <c r="C44" s="539"/>
      <c r="D44" s="539"/>
      <c r="E44" s="539"/>
    </row>
    <row r="45" spans="1:37" s="132" customFormat="1"/>
    <row r="46" spans="1:37" s="132" customFormat="1"/>
    <row r="47" spans="1:37" s="132" customFormat="1"/>
    <row r="48" spans="1:37" s="132" customFormat="1"/>
    <row r="49" spans="1:1" s="132" customFormat="1"/>
    <row r="50" spans="1:1" s="132" customFormat="1"/>
    <row r="51" spans="1:1" s="132" customFormat="1"/>
    <row r="52" spans="1:1" s="132" customFormat="1"/>
    <row r="53" spans="1:1" s="132" customFormat="1">
      <c r="A53" s="133"/>
    </row>
    <row r="54" spans="1:1" s="132" customFormat="1"/>
    <row r="55" spans="1:1" s="132" customFormat="1"/>
    <row r="56" spans="1:1" s="132" customFormat="1"/>
    <row r="57" spans="1:1" s="132" customFormat="1"/>
    <row r="58" spans="1:1" s="132" customFormat="1"/>
    <row r="59" spans="1:1" s="132" customFormat="1"/>
    <row r="60" spans="1:1" s="132" customFormat="1"/>
    <row r="61" spans="1:1" s="132" customFormat="1"/>
    <row r="62" spans="1:1" s="132" customFormat="1"/>
    <row r="63" spans="1:1" s="132" customFormat="1"/>
    <row r="64" spans="1:1" s="132" customFormat="1"/>
    <row r="65" s="132" customFormat="1"/>
    <row r="66" s="132" customFormat="1"/>
    <row r="67" s="132" customFormat="1"/>
    <row r="68" s="132" customFormat="1"/>
    <row r="69" s="132" customFormat="1"/>
    <row r="70" s="132" customFormat="1"/>
    <row r="71" s="132" customFormat="1"/>
    <row r="72" s="132" customFormat="1"/>
    <row r="73" s="132" customFormat="1"/>
    <row r="74" s="132" customFormat="1"/>
    <row r="75" s="132" customFormat="1"/>
    <row r="76" s="132" customFormat="1"/>
    <row r="77" s="132" customFormat="1"/>
    <row r="78" s="132" customFormat="1"/>
    <row r="79" s="132" customFormat="1"/>
    <row r="80" s="132" customFormat="1"/>
    <row r="81" s="132" customFormat="1"/>
    <row r="82" s="132" customFormat="1"/>
    <row r="83" s="132" customFormat="1"/>
    <row r="84" s="132" customFormat="1"/>
    <row r="85" s="132" customFormat="1"/>
    <row r="86" s="132" customFormat="1"/>
    <row r="87" s="132" customFormat="1"/>
    <row r="88" s="132" customFormat="1"/>
    <row r="89" s="132" customFormat="1"/>
    <row r="90" s="132" customFormat="1"/>
    <row r="91" s="132" customFormat="1"/>
    <row r="92" s="132" customFormat="1"/>
    <row r="93" s="132" customFormat="1"/>
    <row r="94" s="132" customFormat="1"/>
    <row r="95" s="132" customFormat="1"/>
    <row r="96" s="132" customFormat="1"/>
    <row r="97" s="132" customFormat="1"/>
    <row r="98" s="132" customFormat="1"/>
    <row r="99" s="132" customFormat="1"/>
    <row r="100" s="132" customFormat="1"/>
    <row r="101" s="132" customFormat="1"/>
    <row r="102" s="132" customFormat="1"/>
    <row r="103" s="132" customFormat="1"/>
    <row r="104" s="132" customFormat="1"/>
    <row r="105" s="132" customFormat="1"/>
    <row r="106" s="132" customFormat="1"/>
    <row r="107" s="132" customFormat="1"/>
    <row r="108" s="132" customFormat="1"/>
    <row r="109" s="132" customFormat="1"/>
    <row r="110" s="132" customFormat="1"/>
    <row r="111" s="132" customFormat="1"/>
    <row r="112" s="132" customFormat="1"/>
    <row r="113" s="132" customFormat="1"/>
    <row r="114" s="132" customFormat="1"/>
    <row r="115" s="132" customFormat="1"/>
    <row r="116" s="132" customFormat="1"/>
    <row r="117" s="132" customFormat="1"/>
    <row r="118" s="132" customFormat="1"/>
    <row r="119" s="132" customFormat="1"/>
    <row r="120" s="132" customFormat="1"/>
    <row r="121" s="132" customFormat="1"/>
    <row r="122" s="132" customFormat="1"/>
    <row r="123" s="132" customFormat="1"/>
    <row r="124" s="132" customFormat="1"/>
    <row r="125" s="132" customFormat="1"/>
    <row r="126" s="132" customFormat="1"/>
    <row r="127" s="132" customFormat="1"/>
    <row r="128" s="132" customFormat="1"/>
    <row r="129" s="132" customFormat="1"/>
    <row r="130" s="132" customFormat="1"/>
    <row r="131" s="132" customFormat="1"/>
    <row r="132" s="132" customFormat="1"/>
    <row r="133" s="132" customFormat="1"/>
    <row r="134" s="132" customFormat="1"/>
    <row r="135" s="132" customFormat="1"/>
    <row r="136" s="132" customFormat="1"/>
    <row r="137" s="132" customFormat="1"/>
    <row r="138" s="132" customFormat="1"/>
    <row r="139" s="132" customFormat="1"/>
    <row r="140" s="132" customFormat="1"/>
    <row r="141" s="132" customFormat="1"/>
    <row r="142" s="132" customFormat="1"/>
    <row r="143" s="132" customFormat="1"/>
    <row r="144" s="132" customFormat="1"/>
    <row r="145" s="132" customFormat="1"/>
    <row r="146" s="132" customFormat="1"/>
    <row r="147" s="132" customFormat="1"/>
    <row r="148" s="132" customFormat="1"/>
    <row r="149" s="132" customFormat="1"/>
    <row r="150" s="132" customFormat="1"/>
    <row r="151" s="132" customFormat="1"/>
    <row r="152" s="132" customFormat="1"/>
    <row r="153" s="132" customFormat="1"/>
    <row r="154" s="132" customFormat="1"/>
    <row r="155" s="132" customFormat="1"/>
    <row r="156" s="132" customFormat="1"/>
    <row r="157" s="132" customFormat="1"/>
    <row r="158" s="132" customFormat="1"/>
    <row r="159" s="132" customFormat="1"/>
    <row r="160" s="132" customFormat="1"/>
    <row r="161" s="132" customFormat="1"/>
    <row r="162" s="132" customFormat="1"/>
    <row r="163" s="132" customFormat="1"/>
    <row r="164" s="132" customFormat="1"/>
    <row r="165" s="132" customFormat="1"/>
    <row r="166" s="132" customFormat="1"/>
    <row r="167" s="132" customFormat="1"/>
    <row r="168" s="132" customFormat="1"/>
    <row r="169" s="132" customFormat="1"/>
    <row r="170" s="132" customFormat="1"/>
    <row r="171" s="132" customFormat="1"/>
    <row r="172" s="132" customFormat="1"/>
    <row r="173" s="132" customFormat="1"/>
    <row r="174" s="132" customFormat="1"/>
    <row r="175" s="132" customFormat="1"/>
    <row r="176" s="132" customFormat="1"/>
    <row r="177" s="132" customFormat="1"/>
    <row r="178" s="132" customFormat="1"/>
    <row r="179" s="132" customFormat="1"/>
    <row r="180" s="132" customFormat="1"/>
    <row r="181" s="132" customFormat="1"/>
    <row r="182" s="132" customFormat="1"/>
    <row r="183" s="132" customFormat="1"/>
    <row r="184" s="132" customFormat="1"/>
    <row r="185" s="132" customFormat="1"/>
    <row r="186" s="132" customFormat="1"/>
    <row r="187" s="132" customFormat="1"/>
    <row r="188" s="132" customFormat="1"/>
    <row r="189" s="132" customFormat="1"/>
    <row r="190" s="132" customFormat="1"/>
    <row r="191" s="132" customFormat="1"/>
    <row r="192" s="132" customFormat="1"/>
    <row r="193" s="132" customFormat="1"/>
    <row r="194" s="132" customFormat="1"/>
    <row r="195" s="132" customFormat="1"/>
    <row r="196" s="132" customFormat="1"/>
    <row r="197" s="132" customFormat="1"/>
    <row r="198" s="132" customFormat="1"/>
    <row r="199" s="132" customFormat="1"/>
    <row r="200" s="132" customFormat="1"/>
    <row r="201" s="132" customFormat="1"/>
    <row r="202" s="132" customFormat="1"/>
    <row r="203" s="132" customFormat="1"/>
    <row r="204" s="132" customFormat="1"/>
    <row r="205" s="132" customFormat="1"/>
    <row r="206" s="132" customFormat="1"/>
    <row r="207" s="132" customFormat="1"/>
    <row r="208" s="132" customFormat="1"/>
    <row r="209" s="132" customFormat="1"/>
    <row r="210" s="132" customFormat="1"/>
    <row r="211" s="132" customFormat="1"/>
    <row r="212" s="132" customFormat="1"/>
    <row r="213" s="132" customFormat="1"/>
    <row r="214" s="132" customFormat="1"/>
    <row r="215" s="132" customFormat="1"/>
    <row r="216" s="132" customFormat="1"/>
    <row r="217" s="132" customFormat="1"/>
  </sheetData>
  <sheetProtection sheet="1" objects="1" scenarios="1"/>
  <mergeCells count="8">
    <mergeCell ref="A41:D41"/>
    <mergeCell ref="A44:E44"/>
    <mergeCell ref="A1:E1"/>
    <mergeCell ref="D4:D6"/>
    <mergeCell ref="B12:D12"/>
    <mergeCell ref="B29:B30"/>
    <mergeCell ref="A37:E37"/>
    <mergeCell ref="D38:E38"/>
  </mergeCells>
  <phoneticPr fontId="10" type="noConversion"/>
  <dataValidations count="5">
    <dataValidation type="list" allowBlank="1" showInputMessage="1" sqref="B14">
      <formula1>validation_list2</formula1>
    </dataValidation>
    <dataValidation type="list" allowBlank="1" showInputMessage="1" showErrorMessage="1" errorTitle="Tento finanční úřad neexistuje" error="Vyberte finanční úřad z rozbalovacího seznamu." sqref="B13">
      <formula1>fin_ur</formula1>
    </dataValidation>
    <dataValidation type="list" allowBlank="1" showInputMessage="1" showErrorMessage="1" errorTitle="Stát není v seznamu" sqref="B20">
      <formula1>staty</formula1>
    </dataValidation>
    <dataValidation type="list" allowBlank="1" showInputMessage="1" sqref="B29:B30">
      <formula1>vl_cinnosti</formula1>
    </dataValidation>
    <dataValidation type="list" allowBlank="1" showInputMessage="1" sqref="B18">
      <formula1>VL_Obec</formula1>
    </dataValidation>
  </dataValidations>
  <printOptions horizontalCentered="1" verticalCentered="1"/>
  <pageMargins left="0.19685039370078741" right="0.19685039370078741" top="0.39370078740157483" bottom="0.19685039370078741" header="0.51181102362204722" footer="0.51181102362204722"/>
  <pageSetup paperSize="9" scale="76"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sheetPr>
    <pageSetUpPr fitToPage="1"/>
  </sheetPr>
  <dimension ref="A1:AP245"/>
  <sheetViews>
    <sheetView workbookViewId="0">
      <selection activeCell="B13" sqref="B13"/>
    </sheetView>
  </sheetViews>
  <sheetFormatPr defaultRowHeight="12.75"/>
  <cols>
    <col min="1" max="1" width="4" style="300" customWidth="1"/>
    <col min="2" max="2" width="100.7109375" style="300" customWidth="1"/>
    <col min="3" max="42" width="9.140625" style="370"/>
    <col min="43" max="16384" width="9.140625" style="300"/>
  </cols>
  <sheetData>
    <row r="1" spans="1:2" ht="18">
      <c r="A1" s="551" t="s">
        <v>2567</v>
      </c>
      <c r="B1" s="552"/>
    </row>
    <row r="2" spans="1:2">
      <c r="A2" s="371"/>
      <c r="B2" s="371"/>
    </row>
    <row r="3" spans="1:2" ht="30">
      <c r="A3" s="372" t="s">
        <v>2568</v>
      </c>
      <c r="B3" s="373" t="s">
        <v>2584</v>
      </c>
    </row>
    <row r="4" spans="1:2" ht="29.25">
      <c r="A4" s="372" t="s">
        <v>2569</v>
      </c>
      <c r="B4" s="374" t="s">
        <v>2570</v>
      </c>
    </row>
    <row r="5" spans="1:2" ht="29.25">
      <c r="A5" s="372" t="s">
        <v>2571</v>
      </c>
      <c r="B5" s="374" t="s">
        <v>2572</v>
      </c>
    </row>
    <row r="6" spans="1:2" ht="15">
      <c r="A6" s="372"/>
      <c r="B6" s="375" t="s">
        <v>2585</v>
      </c>
    </row>
    <row r="7" spans="1:2" s="370" customFormat="1" ht="15">
      <c r="A7" s="372"/>
      <c r="B7" s="375" t="s">
        <v>2586</v>
      </c>
    </row>
    <row r="8" spans="1:2" s="370" customFormat="1" ht="15">
      <c r="A8" s="372"/>
      <c r="B8" s="374" t="s">
        <v>9155</v>
      </c>
    </row>
    <row r="9" spans="1:2" s="370" customFormat="1" ht="15">
      <c r="A9" s="372"/>
      <c r="B9" s="374" t="s">
        <v>9156</v>
      </c>
    </row>
    <row r="10" spans="1:2" s="370" customFormat="1" ht="29.25">
      <c r="A10" s="372"/>
      <c r="B10" s="374" t="s">
        <v>2587</v>
      </c>
    </row>
    <row r="11" spans="1:2" s="370" customFormat="1" ht="86.25">
      <c r="A11" s="372"/>
      <c r="B11" s="374" t="s">
        <v>9157</v>
      </c>
    </row>
    <row r="12" spans="1:2" s="370" customFormat="1" ht="60" customHeight="1">
      <c r="A12" s="372" t="s">
        <v>3679</v>
      </c>
      <c r="B12" s="374" t="s">
        <v>3684</v>
      </c>
    </row>
    <row r="13" spans="1:2" s="370" customFormat="1" ht="18" customHeight="1">
      <c r="A13" s="372"/>
      <c r="B13" s="391" t="s">
        <v>3665</v>
      </c>
    </row>
    <row r="14" spans="1:2" s="370" customFormat="1" ht="42.75">
      <c r="A14" s="372"/>
      <c r="B14" s="374" t="s">
        <v>3680</v>
      </c>
    </row>
    <row r="15" spans="1:2" s="370" customFormat="1" ht="29.25">
      <c r="A15" s="372" t="s">
        <v>2573</v>
      </c>
      <c r="B15" s="376" t="s">
        <v>3681</v>
      </c>
    </row>
    <row r="16" spans="1:2" s="370" customFormat="1" ht="59.25">
      <c r="A16" s="372" t="s">
        <v>2575</v>
      </c>
      <c r="B16" s="374" t="s">
        <v>2574</v>
      </c>
    </row>
    <row r="17" spans="1:2" s="370" customFormat="1" ht="15">
      <c r="A17" s="372" t="s">
        <v>2578</v>
      </c>
      <c r="B17" s="374" t="s">
        <v>2576</v>
      </c>
    </row>
    <row r="18" spans="1:2" s="370" customFormat="1" ht="15">
      <c r="A18" s="372"/>
      <c r="B18" s="377" t="s">
        <v>2577</v>
      </c>
    </row>
    <row r="19" spans="1:2" s="370" customFormat="1" ht="42.75">
      <c r="A19" s="372"/>
      <c r="B19" s="378" t="s">
        <v>3682</v>
      </c>
    </row>
    <row r="20" spans="1:2" s="370" customFormat="1" ht="60" customHeight="1">
      <c r="A20" s="372" t="s">
        <v>3666</v>
      </c>
      <c r="B20" s="374" t="s">
        <v>3683</v>
      </c>
    </row>
    <row r="21" spans="1:2" s="370" customFormat="1" ht="15" customHeight="1">
      <c r="A21" s="372"/>
      <c r="B21" s="391" t="s">
        <v>3665</v>
      </c>
    </row>
    <row r="22" spans="1:2" s="370" customFormat="1" ht="14.25">
      <c r="A22" s="372" t="s">
        <v>3685</v>
      </c>
      <c r="B22" s="378" t="s">
        <v>2579</v>
      </c>
    </row>
    <row r="23" spans="1:2" s="370" customFormat="1" ht="14.25">
      <c r="A23" s="372"/>
      <c r="B23" s="378" t="s">
        <v>2580</v>
      </c>
    </row>
    <row r="24" spans="1:2" s="370" customFormat="1" ht="28.5">
      <c r="A24" s="372"/>
      <c r="B24" s="378" t="s">
        <v>2588</v>
      </c>
    </row>
    <row r="25" spans="1:2" s="370" customFormat="1">
      <c r="A25" s="371"/>
      <c r="B25" s="371"/>
    </row>
    <row r="26" spans="1:2" s="370" customFormat="1" ht="15.75">
      <c r="A26" s="371"/>
      <c r="B26" s="379" t="s">
        <v>2581</v>
      </c>
    </row>
    <row r="27" spans="1:2" s="370" customFormat="1" ht="14.25">
      <c r="A27" s="371"/>
      <c r="B27" s="380" t="s">
        <v>2582</v>
      </c>
    </row>
    <row r="28" spans="1:2" s="370" customFormat="1" ht="14.25">
      <c r="A28" s="371"/>
      <c r="B28" s="380" t="s">
        <v>2583</v>
      </c>
    </row>
    <row r="29" spans="1:2" s="370" customFormat="1"/>
    <row r="30" spans="1:2" s="370" customFormat="1"/>
    <row r="31" spans="1:2" s="370" customFormat="1"/>
    <row r="32" spans="1:2" s="370" customFormat="1"/>
    <row r="33" s="370" customFormat="1"/>
    <row r="34" s="370" customFormat="1"/>
    <row r="35" s="370" customFormat="1"/>
    <row r="36" s="370" customFormat="1"/>
    <row r="37" s="370" customFormat="1"/>
    <row r="38" s="370" customFormat="1"/>
    <row r="39" s="370" customFormat="1"/>
    <row r="40" s="370" customFormat="1"/>
    <row r="41" s="370" customFormat="1"/>
    <row r="42" s="370" customFormat="1"/>
    <row r="43" s="370" customFormat="1"/>
    <row r="44" s="370" customFormat="1"/>
    <row r="45" s="370" customFormat="1"/>
    <row r="46" s="370" customFormat="1"/>
    <row r="47" s="370" customFormat="1"/>
    <row r="48" s="370" customFormat="1"/>
    <row r="49" s="370" customFormat="1"/>
    <row r="50" s="370" customFormat="1"/>
    <row r="51" s="370" customFormat="1"/>
    <row r="52" s="370" customFormat="1"/>
    <row r="53" s="370" customFormat="1"/>
    <row r="54" s="370" customFormat="1"/>
    <row r="55" s="370" customFormat="1"/>
    <row r="56" s="370" customFormat="1"/>
    <row r="57" s="370" customFormat="1"/>
    <row r="58" s="370" customFormat="1"/>
    <row r="59" s="370" customFormat="1"/>
    <row r="60" s="370" customFormat="1"/>
    <row r="61" s="370" customFormat="1"/>
    <row r="62" s="370" customFormat="1"/>
    <row r="63" s="370" customFormat="1"/>
    <row r="64" s="370" customFormat="1"/>
    <row r="65" s="370" customFormat="1"/>
    <row r="66" s="370" customFormat="1"/>
    <row r="67" s="370" customFormat="1"/>
    <row r="68" s="370" customFormat="1"/>
    <row r="69" s="370" customFormat="1"/>
    <row r="70" s="370" customFormat="1"/>
    <row r="71" s="370" customFormat="1"/>
    <row r="72" s="370" customFormat="1"/>
    <row r="73" s="370" customFormat="1"/>
    <row r="74" s="370" customFormat="1"/>
    <row r="75" s="370" customFormat="1"/>
    <row r="76" s="370" customFormat="1"/>
    <row r="77" s="370" customFormat="1"/>
    <row r="78" s="370" customFormat="1"/>
    <row r="79" s="370" customFormat="1"/>
    <row r="80" s="370" customFormat="1"/>
    <row r="81" s="370" customFormat="1"/>
    <row r="82" s="370" customFormat="1"/>
    <row r="83" s="370" customFormat="1"/>
    <row r="84" s="370" customFormat="1"/>
    <row r="85" s="370" customFormat="1"/>
    <row r="86" s="370" customFormat="1"/>
    <row r="87" s="370" customFormat="1"/>
    <row r="88" s="370" customFormat="1"/>
    <row r="89" s="370" customFormat="1"/>
    <row r="90" s="370" customFormat="1"/>
    <row r="91" s="370" customFormat="1"/>
    <row r="92" s="370" customFormat="1"/>
    <row r="93" s="370" customFormat="1"/>
    <row r="94" s="370" customFormat="1"/>
    <row r="95" s="370" customFormat="1"/>
    <row r="96" s="370" customFormat="1"/>
    <row r="97" s="370" customFormat="1"/>
    <row r="98" s="370" customFormat="1"/>
    <row r="99" s="370" customFormat="1"/>
    <row r="100" s="370" customFormat="1"/>
    <row r="101" s="370" customFormat="1"/>
    <row r="102" s="370" customFormat="1"/>
    <row r="103" s="370" customFormat="1"/>
    <row r="104" s="370" customFormat="1"/>
    <row r="105" s="370" customFormat="1"/>
    <row r="106" s="370" customFormat="1"/>
    <row r="107" s="370" customFormat="1"/>
    <row r="108" s="370" customFormat="1"/>
    <row r="109" s="370" customFormat="1"/>
    <row r="110" s="370" customFormat="1"/>
    <row r="111" s="370" customFormat="1"/>
    <row r="112" s="370" customFormat="1"/>
    <row r="113" s="370" customFormat="1"/>
    <row r="114" s="370" customFormat="1"/>
    <row r="115" s="370" customFormat="1"/>
    <row r="116" s="370" customFormat="1"/>
    <row r="117" s="370" customFormat="1"/>
    <row r="118" s="370" customFormat="1"/>
    <row r="119" s="370" customFormat="1"/>
    <row r="120" s="370" customFormat="1"/>
    <row r="121" s="370" customFormat="1"/>
    <row r="122" s="370" customFormat="1"/>
    <row r="123" s="370" customFormat="1"/>
    <row r="124" s="370" customFormat="1"/>
    <row r="125" s="370" customFormat="1"/>
    <row r="126" s="370" customFormat="1"/>
    <row r="127" s="370" customFormat="1"/>
    <row r="128" s="370" customFormat="1"/>
    <row r="129" s="370" customFormat="1"/>
    <row r="130" s="370" customFormat="1"/>
    <row r="131" s="370" customFormat="1"/>
    <row r="132" s="370" customFormat="1"/>
    <row r="133" s="370" customFormat="1"/>
    <row r="134" s="370" customFormat="1"/>
    <row r="135" s="370" customFormat="1"/>
    <row r="136" s="370" customFormat="1"/>
    <row r="137" s="370" customFormat="1"/>
    <row r="138" s="370" customFormat="1"/>
    <row r="139" s="370" customFormat="1"/>
    <row r="140" s="370" customFormat="1"/>
    <row r="141" s="370" customFormat="1"/>
    <row r="142" s="370" customFormat="1"/>
    <row r="143" s="370" customFormat="1"/>
    <row r="144" s="370" customFormat="1"/>
    <row r="145" s="370" customFormat="1"/>
    <row r="146" s="370" customFormat="1"/>
    <row r="147" s="370" customFormat="1"/>
    <row r="148" s="370" customFormat="1"/>
    <row r="149" s="370" customFormat="1"/>
    <row r="150" s="370" customFormat="1"/>
    <row r="151" s="370" customFormat="1"/>
    <row r="152" s="370" customFormat="1"/>
    <row r="153" s="370" customFormat="1"/>
    <row r="154" s="370" customFormat="1"/>
    <row r="155" s="370" customFormat="1"/>
    <row r="156" s="370" customFormat="1"/>
    <row r="157" s="370" customFormat="1"/>
    <row r="158" s="370" customFormat="1"/>
    <row r="159" s="370" customFormat="1"/>
    <row r="160" s="370" customFormat="1"/>
    <row r="161" s="370" customFormat="1"/>
    <row r="162" s="370" customFormat="1"/>
    <row r="163" s="370" customFormat="1"/>
    <row r="164" s="370" customFormat="1"/>
    <row r="165" s="370" customFormat="1"/>
    <row r="166" s="370" customFormat="1"/>
    <row r="167" s="370" customFormat="1"/>
    <row r="168" s="370" customFormat="1"/>
    <row r="169" s="370" customFormat="1"/>
    <row r="170" s="370" customFormat="1"/>
    <row r="171" s="370" customFormat="1"/>
    <row r="172" s="370" customFormat="1"/>
    <row r="173" s="370" customFormat="1"/>
    <row r="174" s="370" customFormat="1"/>
    <row r="175" s="370" customFormat="1"/>
    <row r="176" s="370" customFormat="1"/>
    <row r="177" s="370" customFormat="1"/>
    <row r="178" s="370" customFormat="1"/>
    <row r="179" s="370" customFormat="1"/>
    <row r="180" s="370" customFormat="1"/>
    <row r="181" s="370" customFormat="1"/>
    <row r="182" s="370" customFormat="1"/>
    <row r="183" s="370" customFormat="1"/>
    <row r="184" s="370" customFormat="1"/>
    <row r="185" s="370" customFormat="1"/>
    <row r="186" s="370" customFormat="1"/>
    <row r="187" s="370" customFormat="1"/>
    <row r="188" s="370" customFormat="1"/>
    <row r="189" s="370" customFormat="1"/>
    <row r="190" s="370" customFormat="1"/>
    <row r="191" s="370" customFormat="1"/>
    <row r="192" s="370" customFormat="1"/>
    <row r="193" s="370" customFormat="1"/>
    <row r="194" s="370" customFormat="1"/>
    <row r="195" s="370" customFormat="1"/>
    <row r="196" s="370" customFormat="1"/>
    <row r="197" s="370" customFormat="1"/>
    <row r="198" s="370" customFormat="1"/>
    <row r="199" s="370" customFormat="1"/>
    <row r="200" s="370" customFormat="1"/>
    <row r="201" s="370" customFormat="1"/>
    <row r="202" s="370" customFormat="1"/>
    <row r="203" s="370" customFormat="1"/>
    <row r="204" s="370" customFormat="1"/>
    <row r="205" s="370" customFormat="1"/>
    <row r="206" s="370" customFormat="1"/>
    <row r="207" s="370" customFormat="1"/>
    <row r="208" s="370" customFormat="1"/>
    <row r="209" s="370" customFormat="1"/>
    <row r="210" s="370" customFormat="1"/>
    <row r="211" s="370" customFormat="1"/>
    <row r="212" s="370" customFormat="1"/>
    <row r="213" s="370" customFormat="1"/>
    <row r="214" s="370" customFormat="1"/>
    <row r="215" s="370" customFormat="1"/>
    <row r="216" s="370" customFormat="1"/>
    <row r="217" s="370" customFormat="1"/>
    <row r="218" s="370" customFormat="1"/>
    <row r="219" s="370" customFormat="1"/>
    <row r="220" s="370" customFormat="1"/>
    <row r="221" s="370" customFormat="1"/>
    <row r="222" s="370" customFormat="1"/>
    <row r="223" s="370" customFormat="1"/>
    <row r="224" s="370" customFormat="1"/>
    <row r="225" s="370" customFormat="1"/>
    <row r="226" s="370" customFormat="1"/>
    <row r="227" s="370" customFormat="1"/>
    <row r="228" s="370" customFormat="1"/>
    <row r="229" s="370" customFormat="1"/>
    <row r="230" s="370" customFormat="1"/>
    <row r="231" s="370" customFormat="1"/>
    <row r="232" s="370" customFormat="1"/>
    <row r="233" s="370" customFormat="1"/>
    <row r="234" s="370" customFormat="1"/>
    <row r="235" s="370" customFormat="1"/>
    <row r="236" s="370" customFormat="1"/>
    <row r="237" s="370" customFormat="1"/>
    <row r="238" s="370" customFormat="1"/>
    <row r="239" s="370" customFormat="1"/>
    <row r="240" s="370" customFormat="1"/>
    <row r="241" s="370" customFormat="1"/>
    <row r="242" s="370" customFormat="1"/>
    <row r="243" s="370" customFormat="1"/>
    <row r="244" s="370" customFormat="1"/>
    <row r="245" s="370" customFormat="1"/>
  </sheetData>
  <sheetProtection sheet="1" objects="1" scenarios="1"/>
  <mergeCells count="1">
    <mergeCell ref="A1:B1"/>
  </mergeCells>
  <hyperlinks>
    <hyperlink ref="B18" r:id="rId1"/>
    <hyperlink ref="B21" r:id="rId2"/>
    <hyperlink ref="B13" r:id="rId3"/>
  </hyperlinks>
  <pageMargins left="0.39370078740157483" right="0.39370078740157483" top="0.39370078740157483" bottom="0.39370078740157483" header="0.31496062992125984" footer="0.31496062992125984"/>
  <pageSetup paperSize="9" scale="92" orientation="portrait" r:id="rId4"/>
</worksheet>
</file>

<file path=xl/worksheets/sheet6.xml><?xml version="1.0" encoding="utf-8"?>
<worksheet xmlns="http://schemas.openxmlformats.org/spreadsheetml/2006/main" xmlns:r="http://schemas.openxmlformats.org/officeDocument/2006/relationships">
  <sheetPr>
    <tabColor theme="9" tint="0.39997558519241921"/>
    <outlinePr summaryBelow="0" summaryRight="0"/>
    <pageSetUpPr autoPageBreaks="0" fitToPage="1"/>
  </sheetPr>
  <dimension ref="A1:BG201"/>
  <sheetViews>
    <sheetView showZeros="0" showOutlineSymbols="0" workbookViewId="0">
      <selection activeCell="A5" sqref="A5:E5"/>
    </sheetView>
  </sheetViews>
  <sheetFormatPr defaultRowHeight="12.75"/>
  <cols>
    <col min="1" max="1" width="10.7109375" style="2" customWidth="1"/>
    <col min="2" max="2" width="3.5703125" style="2" customWidth="1"/>
    <col min="3" max="3" width="9.140625" style="1"/>
    <col min="4" max="4" width="3.42578125" style="2" customWidth="1"/>
    <col min="5" max="5" width="8.28515625" style="2" customWidth="1"/>
    <col min="6" max="6" width="11" style="1" customWidth="1"/>
    <col min="7" max="7" width="3.85546875" style="2" customWidth="1"/>
    <col min="8" max="8" width="11" style="2" customWidth="1"/>
    <col min="9" max="9" width="3.85546875" style="2" customWidth="1"/>
    <col min="10" max="10" width="14" style="2" customWidth="1"/>
    <col min="11" max="11" width="5" style="2" customWidth="1"/>
    <col min="12" max="12" width="13.7109375" style="2" customWidth="1"/>
    <col min="13" max="26" width="9.140625" style="383"/>
    <col min="27" max="16384" width="9.140625" style="1"/>
  </cols>
  <sheetData>
    <row r="1" spans="1:26" ht="18" customHeight="1">
      <c r="A1" s="605" t="s">
        <v>362</v>
      </c>
      <c r="B1" s="592"/>
      <c r="C1" s="592"/>
      <c r="D1" s="592"/>
      <c r="E1" s="592"/>
      <c r="F1" s="592"/>
      <c r="G1" s="592"/>
      <c r="H1" s="592"/>
      <c r="I1" s="592"/>
      <c r="J1" s="592"/>
      <c r="K1" s="592"/>
      <c r="L1" s="592"/>
    </row>
    <row r="2" spans="1:26" ht="12" customHeight="1" thickBot="1">
      <c r="A2" s="587" t="s">
        <v>185</v>
      </c>
      <c r="B2" s="554"/>
      <c r="C2" s="554"/>
      <c r="D2" s="554"/>
      <c r="E2" s="554"/>
      <c r="F2" s="554"/>
      <c r="G2" s="554"/>
      <c r="H2" s="614"/>
      <c r="I2" s="614"/>
      <c r="J2" s="614"/>
      <c r="K2" s="614"/>
      <c r="L2" s="614"/>
    </row>
    <row r="3" spans="1:26" ht="18" customHeight="1" thickBot="1">
      <c r="A3" s="611" t="str">
        <f>+ZAKL_DATA!B13</f>
        <v>Praha 9 - Vysočany</v>
      </c>
      <c r="B3" s="612"/>
      <c r="C3" s="612"/>
      <c r="D3" s="612"/>
      <c r="E3" s="613"/>
      <c r="F3" s="624"/>
      <c r="G3" s="554"/>
      <c r="H3" s="615" t="s">
        <v>457</v>
      </c>
      <c r="I3" s="616"/>
      <c r="J3" s="616"/>
      <c r="K3" s="616"/>
      <c r="L3" s="617"/>
    </row>
    <row r="4" spans="1:26" ht="12" customHeight="1" thickBot="1">
      <c r="A4" s="584" t="s">
        <v>184</v>
      </c>
      <c r="B4" s="585"/>
      <c r="C4" s="585"/>
      <c r="D4" s="585"/>
      <c r="E4" s="585"/>
      <c r="F4" s="567"/>
      <c r="G4" s="554"/>
      <c r="H4" s="618"/>
      <c r="I4" s="619"/>
      <c r="J4" s="619"/>
      <c r="K4" s="619"/>
      <c r="L4" s="620"/>
    </row>
    <row r="5" spans="1:26" ht="18" customHeight="1" thickBot="1">
      <c r="A5" s="611">
        <f>+ZAKL_DATA!B14</f>
        <v>0</v>
      </c>
      <c r="B5" s="612"/>
      <c r="C5" s="612"/>
      <c r="D5" s="612"/>
      <c r="E5" s="613"/>
      <c r="F5" s="567"/>
      <c r="G5" s="554"/>
      <c r="H5" s="618"/>
      <c r="I5" s="619"/>
      <c r="J5" s="619"/>
      <c r="K5" s="619"/>
      <c r="L5" s="620"/>
    </row>
    <row r="6" spans="1:26" ht="12" customHeight="1" thickBot="1">
      <c r="A6" s="606" t="s">
        <v>268</v>
      </c>
      <c r="B6" s="607"/>
      <c r="C6" s="607"/>
      <c r="D6" s="607"/>
      <c r="E6" s="607"/>
      <c r="F6" s="567"/>
      <c r="G6" s="554"/>
      <c r="H6" s="618"/>
      <c r="I6" s="619"/>
      <c r="J6" s="619"/>
      <c r="K6" s="619"/>
      <c r="L6" s="620"/>
    </row>
    <row r="7" spans="1:26" ht="18" customHeight="1" thickBot="1">
      <c r="A7" s="627" t="str">
        <f>+ZAKL_DATA!D2</f>
        <v>CZ 27293131</v>
      </c>
      <c r="B7" s="628"/>
      <c r="C7" s="628"/>
      <c r="D7" s="628"/>
      <c r="E7" s="629"/>
      <c r="F7" s="567"/>
      <c r="G7" s="554"/>
      <c r="H7" s="618"/>
      <c r="I7" s="619"/>
      <c r="J7" s="619"/>
      <c r="K7" s="619"/>
      <c r="L7" s="620"/>
    </row>
    <row r="8" spans="1:26" ht="12" customHeight="1" thickBot="1">
      <c r="A8" s="606" t="s">
        <v>342</v>
      </c>
      <c r="B8" s="607"/>
      <c r="C8" s="607"/>
      <c r="D8" s="607"/>
      <c r="E8" s="607"/>
      <c r="F8" s="567"/>
      <c r="G8" s="554"/>
      <c r="H8" s="618"/>
      <c r="I8" s="619"/>
      <c r="J8" s="619"/>
      <c r="K8" s="619"/>
      <c r="L8" s="620"/>
    </row>
    <row r="9" spans="1:26" ht="18" customHeight="1" thickBot="1">
      <c r="A9" s="608" t="str">
        <f>+MID(A7,3,10)</f>
        <v xml:space="preserve"> 27293131</v>
      </c>
      <c r="B9" s="609"/>
      <c r="C9" s="609"/>
      <c r="D9" s="609"/>
      <c r="E9" s="610"/>
      <c r="F9" s="567"/>
      <c r="G9" s="554"/>
      <c r="H9" s="618"/>
      <c r="I9" s="619"/>
      <c r="J9" s="619"/>
      <c r="K9" s="619"/>
      <c r="L9" s="620"/>
    </row>
    <row r="10" spans="1:26" ht="11.1" customHeight="1" thickBot="1">
      <c r="A10" s="570" t="s">
        <v>343</v>
      </c>
      <c r="B10" s="567"/>
      <c r="C10" s="567"/>
      <c r="D10" s="567"/>
      <c r="E10" s="567"/>
      <c r="F10" s="567"/>
      <c r="G10" s="567"/>
      <c r="H10" s="621"/>
      <c r="I10" s="622"/>
      <c r="J10" s="622"/>
      <c r="K10" s="622"/>
      <c r="L10" s="623"/>
    </row>
    <row r="11" spans="1:26" ht="18" customHeight="1" thickBot="1">
      <c r="A11" s="138" t="s">
        <v>264</v>
      </c>
      <c r="B11" s="139"/>
      <c r="C11" s="138" t="s">
        <v>221</v>
      </c>
      <c r="D11" s="476" t="s">
        <v>3690</v>
      </c>
      <c r="E11" s="138" t="s">
        <v>221</v>
      </c>
      <c r="F11" s="567"/>
      <c r="G11" s="567"/>
      <c r="H11" s="625"/>
      <c r="I11" s="626"/>
      <c r="J11" s="626"/>
      <c r="K11" s="626"/>
      <c r="L11" s="626"/>
    </row>
    <row r="12" spans="1:26" ht="5.0999999999999996" customHeight="1" thickBot="1">
      <c r="A12" s="566"/>
      <c r="B12" s="567"/>
      <c r="C12" s="567"/>
      <c r="D12" s="567"/>
      <c r="E12" s="567"/>
      <c r="F12" s="567"/>
      <c r="G12" s="567"/>
      <c r="H12" s="567"/>
      <c r="I12" s="567"/>
      <c r="J12" s="567"/>
      <c r="K12" s="567"/>
      <c r="L12" s="567"/>
    </row>
    <row r="13" spans="1:26" s="5" customFormat="1" ht="11.1" customHeight="1">
      <c r="A13" s="579" t="s">
        <v>273</v>
      </c>
      <c r="B13" s="564"/>
      <c r="C13" s="564"/>
      <c r="D13" s="565"/>
      <c r="E13" s="559" t="s">
        <v>222</v>
      </c>
      <c r="F13" s="560"/>
      <c r="G13" s="577"/>
      <c r="H13" s="578"/>
      <c r="I13" s="563" t="s">
        <v>244</v>
      </c>
      <c r="J13" s="564"/>
      <c r="K13" s="565"/>
      <c r="L13" s="568">
        <v>1</v>
      </c>
      <c r="M13" s="384"/>
      <c r="N13" s="384"/>
      <c r="O13" s="384"/>
      <c r="P13" s="384"/>
      <c r="Q13" s="384"/>
      <c r="R13" s="384"/>
      <c r="S13" s="384"/>
      <c r="T13" s="384"/>
      <c r="U13" s="384"/>
      <c r="V13" s="384"/>
      <c r="W13" s="384"/>
      <c r="X13" s="384"/>
      <c r="Y13" s="384"/>
      <c r="Z13" s="384"/>
    </row>
    <row r="14" spans="1:26" s="5" customFormat="1" ht="11.1" customHeight="1" thickBot="1">
      <c r="A14" s="564"/>
      <c r="B14" s="564"/>
      <c r="C14" s="564"/>
      <c r="D14" s="565"/>
      <c r="E14" s="561"/>
      <c r="F14" s="562"/>
      <c r="G14" s="577"/>
      <c r="H14" s="578"/>
      <c r="I14" s="564"/>
      <c r="J14" s="564"/>
      <c r="K14" s="565"/>
      <c r="L14" s="569"/>
      <c r="M14" s="384"/>
      <c r="N14" s="384"/>
      <c r="O14" s="384"/>
      <c r="P14" s="384"/>
      <c r="Q14" s="384"/>
      <c r="R14" s="384"/>
      <c r="S14" s="384"/>
      <c r="T14" s="384"/>
      <c r="U14" s="384"/>
      <c r="V14" s="384"/>
      <c r="W14" s="384"/>
      <c r="X14" s="384"/>
      <c r="Y14" s="384"/>
      <c r="Z14" s="384"/>
    </row>
    <row r="15" spans="1:26" s="5" customFormat="1" ht="5.0999999999999996" customHeight="1" thickBot="1">
      <c r="A15" s="566"/>
      <c r="B15" s="567"/>
      <c r="C15" s="567"/>
      <c r="D15" s="567"/>
      <c r="E15" s="567"/>
      <c r="F15" s="567"/>
      <c r="G15" s="567"/>
      <c r="H15" s="567"/>
      <c r="I15" s="567"/>
      <c r="J15" s="567"/>
      <c r="K15" s="567"/>
      <c r="L15" s="567"/>
      <c r="M15" s="384"/>
      <c r="N15" s="384"/>
      <c r="O15" s="384"/>
      <c r="P15" s="384"/>
      <c r="Q15" s="384"/>
      <c r="R15" s="384"/>
      <c r="S15" s="384"/>
      <c r="T15" s="384"/>
      <c r="U15" s="384"/>
      <c r="V15" s="384"/>
      <c r="W15" s="384"/>
      <c r="X15" s="384"/>
      <c r="Y15" s="384"/>
      <c r="Z15" s="384"/>
    </row>
    <row r="16" spans="1:26" s="5" customFormat="1" ht="15.95" customHeight="1" thickBot="1">
      <c r="A16" s="570" t="s">
        <v>363</v>
      </c>
      <c r="B16" s="567"/>
      <c r="C16" s="567"/>
      <c r="D16" s="595"/>
      <c r="E16" s="141" t="s">
        <v>266</v>
      </c>
      <c r="F16" s="604"/>
      <c r="G16" s="567"/>
      <c r="H16" s="567"/>
      <c r="I16" s="570" t="s">
        <v>444</v>
      </c>
      <c r="J16" s="570"/>
      <c r="K16" s="571"/>
      <c r="L16" s="143">
        <v>2</v>
      </c>
      <c r="M16" s="384"/>
      <c r="N16" s="384"/>
      <c r="O16" s="384"/>
      <c r="P16" s="384"/>
      <c r="Q16" s="384"/>
      <c r="R16" s="384"/>
      <c r="S16" s="384"/>
      <c r="T16" s="384"/>
      <c r="U16" s="384"/>
      <c r="V16" s="384"/>
      <c r="W16" s="384"/>
      <c r="X16" s="384"/>
      <c r="Y16" s="384"/>
      <c r="Z16" s="384"/>
    </row>
    <row r="17" spans="1:26" s="5" customFormat="1" ht="5.0999999999999996" customHeight="1" thickBot="1">
      <c r="A17" s="566"/>
      <c r="B17" s="567"/>
      <c r="C17" s="567"/>
      <c r="D17" s="567"/>
      <c r="E17" s="567"/>
      <c r="F17" s="567"/>
      <c r="G17" s="567"/>
      <c r="H17" s="567"/>
      <c r="I17" s="567"/>
      <c r="J17" s="567"/>
      <c r="K17" s="567"/>
      <c r="L17" s="567"/>
      <c r="M17" s="384"/>
      <c r="N17" s="384"/>
      <c r="O17" s="384"/>
      <c r="P17" s="384"/>
      <c r="Q17" s="384"/>
      <c r="R17" s="384"/>
      <c r="S17" s="384"/>
      <c r="T17" s="384"/>
      <c r="U17" s="384"/>
      <c r="V17" s="384"/>
      <c r="W17" s="384"/>
      <c r="X17" s="384"/>
      <c r="Y17" s="384"/>
      <c r="Z17" s="384"/>
    </row>
    <row r="18" spans="1:26" s="5" customFormat="1" ht="15.95" customHeight="1" thickBot="1">
      <c r="A18" s="572" t="s">
        <v>3691</v>
      </c>
      <c r="B18" s="573"/>
      <c r="C18" s="573"/>
      <c r="D18" s="573"/>
      <c r="E18" s="574"/>
      <c r="F18" s="567"/>
      <c r="G18" s="575" t="s">
        <v>224</v>
      </c>
      <c r="H18" s="576"/>
      <c r="I18" s="570" t="s">
        <v>445</v>
      </c>
      <c r="J18" s="570"/>
      <c r="K18" s="571"/>
      <c r="L18" s="143">
        <v>0</v>
      </c>
      <c r="M18" s="384"/>
      <c r="N18" s="384"/>
      <c r="O18" s="384"/>
      <c r="P18" s="384"/>
      <c r="Q18" s="384"/>
      <c r="R18" s="384"/>
      <c r="S18" s="384"/>
      <c r="T18" s="384"/>
      <c r="U18" s="384"/>
      <c r="V18" s="384"/>
      <c r="W18" s="384"/>
      <c r="X18" s="384"/>
      <c r="Y18" s="384"/>
      <c r="Z18" s="384"/>
    </row>
    <row r="19" spans="1:26" s="5" customFormat="1" ht="5.0999999999999996" customHeight="1" thickBot="1">
      <c r="A19" s="566"/>
      <c r="B19" s="567"/>
      <c r="C19" s="567"/>
      <c r="D19" s="567"/>
      <c r="E19" s="567"/>
      <c r="F19" s="567"/>
      <c r="G19" s="567"/>
      <c r="H19" s="567"/>
      <c r="I19" s="567"/>
      <c r="J19" s="567"/>
      <c r="K19" s="567"/>
      <c r="L19" s="567"/>
      <c r="M19" s="384"/>
      <c r="N19" s="384"/>
      <c r="O19" s="384"/>
      <c r="P19" s="384"/>
      <c r="Q19" s="384"/>
      <c r="R19" s="384"/>
      <c r="S19" s="384"/>
      <c r="T19" s="384"/>
      <c r="U19" s="384"/>
      <c r="V19" s="384"/>
      <c r="W19" s="384"/>
      <c r="X19" s="384"/>
      <c r="Y19" s="384"/>
      <c r="Z19" s="384"/>
    </row>
    <row r="20" spans="1:26" ht="15.95" customHeight="1" thickBot="1">
      <c r="A20" s="572" t="s">
        <v>371</v>
      </c>
      <c r="B20" s="573"/>
      <c r="C20" s="573"/>
      <c r="D20" s="573"/>
      <c r="E20" s="574"/>
      <c r="F20" s="141" t="s">
        <v>152</v>
      </c>
      <c r="G20" s="553" t="s">
        <v>274</v>
      </c>
      <c r="H20" s="554"/>
      <c r="I20" s="554"/>
      <c r="J20" s="554"/>
      <c r="K20" s="554"/>
      <c r="L20" s="554"/>
    </row>
    <row r="21" spans="1:26" ht="5.0999999999999996" customHeight="1">
      <c r="A21" s="566"/>
      <c r="B21" s="567"/>
      <c r="C21" s="567"/>
      <c r="D21" s="567"/>
      <c r="E21" s="567"/>
      <c r="F21" s="567"/>
      <c r="G21" s="567"/>
      <c r="H21" s="567"/>
      <c r="I21" s="567"/>
      <c r="J21" s="567"/>
      <c r="K21" s="567"/>
      <c r="L21" s="567"/>
    </row>
    <row r="22" spans="1:26" ht="21.75" customHeight="1">
      <c r="A22" s="598" t="s">
        <v>223</v>
      </c>
      <c r="B22" s="599"/>
      <c r="C22" s="599"/>
      <c r="D22" s="599"/>
      <c r="E22" s="599"/>
      <c r="F22" s="599"/>
      <c r="G22" s="599"/>
      <c r="H22" s="599"/>
      <c r="I22" s="599"/>
      <c r="J22" s="599"/>
      <c r="K22" s="599"/>
      <c r="L22" s="599"/>
    </row>
    <row r="23" spans="1:26" ht="14.1" customHeight="1">
      <c r="A23" s="596" t="s">
        <v>258</v>
      </c>
      <c r="B23" s="597"/>
      <c r="C23" s="597"/>
      <c r="D23" s="597"/>
      <c r="E23" s="597"/>
      <c r="F23" s="597"/>
      <c r="G23" s="597"/>
      <c r="H23" s="597"/>
      <c r="I23" s="597"/>
      <c r="J23" s="597"/>
      <c r="K23" s="597"/>
      <c r="L23" s="597"/>
    </row>
    <row r="24" spans="1:26" ht="14.1" customHeight="1">
      <c r="A24" s="555" t="s">
        <v>3692</v>
      </c>
      <c r="B24" s="555"/>
      <c r="C24" s="555"/>
      <c r="D24" s="555"/>
      <c r="E24" s="555"/>
      <c r="F24" s="555"/>
      <c r="G24" s="555"/>
      <c r="H24" s="555"/>
      <c r="I24" s="555"/>
      <c r="J24" s="555"/>
      <c r="K24" s="555"/>
      <c r="L24" s="555"/>
    </row>
    <row r="25" spans="1:26" ht="17.25" customHeight="1" thickBot="1">
      <c r="A25" s="591" t="s">
        <v>344</v>
      </c>
      <c r="B25" s="592"/>
      <c r="C25" s="592"/>
      <c r="D25" s="592"/>
      <c r="E25" s="592"/>
      <c r="F25" s="592"/>
      <c r="G25" s="593"/>
      <c r="H25" s="541"/>
      <c r="I25" s="541"/>
      <c r="J25" s="541"/>
      <c r="K25" s="541"/>
      <c r="L25" s="541"/>
    </row>
    <row r="26" spans="1:26" ht="17.25" customHeight="1" thickBot="1">
      <c r="A26" s="594" t="s">
        <v>345</v>
      </c>
      <c r="B26" s="567"/>
      <c r="C26" s="567"/>
      <c r="D26" s="567"/>
      <c r="E26" s="595"/>
      <c r="F26" s="144">
        <v>42005</v>
      </c>
      <c r="G26" s="203" t="s">
        <v>267</v>
      </c>
      <c r="H26" s="144">
        <v>42369</v>
      </c>
      <c r="I26" s="600"/>
      <c r="J26" s="541"/>
      <c r="K26" s="541"/>
      <c r="L26" s="541"/>
    </row>
    <row r="27" spans="1:26" s="5" customFormat="1">
      <c r="A27" s="586" t="s">
        <v>186</v>
      </c>
      <c r="B27" s="567"/>
      <c r="C27" s="567"/>
      <c r="D27" s="567"/>
      <c r="E27" s="567"/>
      <c r="F27" s="567"/>
      <c r="G27" s="567"/>
      <c r="H27" s="567"/>
      <c r="I27" s="567"/>
      <c r="J27" s="567"/>
      <c r="K27" s="567"/>
      <c r="L27" s="567"/>
      <c r="M27" s="384"/>
      <c r="N27" s="384"/>
      <c r="O27" s="384"/>
      <c r="P27" s="384"/>
      <c r="Q27" s="384"/>
      <c r="R27" s="384"/>
      <c r="S27" s="384"/>
      <c r="T27" s="384"/>
      <c r="U27" s="384"/>
      <c r="V27" s="384"/>
      <c r="W27" s="384"/>
      <c r="X27" s="384"/>
      <c r="Y27" s="384"/>
      <c r="Z27" s="384"/>
    </row>
    <row r="28" spans="1:26" ht="12.75" customHeight="1" thickBot="1">
      <c r="A28" s="584" t="s">
        <v>472</v>
      </c>
      <c r="B28" s="585"/>
      <c r="C28" s="585"/>
      <c r="D28" s="585"/>
      <c r="E28" s="585"/>
      <c r="F28" s="585"/>
      <c r="G28" s="585"/>
      <c r="H28" s="585"/>
      <c r="I28" s="585"/>
      <c r="J28" s="585"/>
      <c r="K28" s="585"/>
      <c r="L28" s="585"/>
    </row>
    <row r="29" spans="1:26" ht="18" customHeight="1" thickBot="1">
      <c r="A29" s="556" t="str">
        <f>+CONCATENATE(ZAKL_DATA!D4,", ",ZAKL_DATA!D7)</f>
        <v xml:space="preserve">LUMA electric, s. r. o. - organizační složka, </v>
      </c>
      <c r="B29" s="557"/>
      <c r="C29" s="557"/>
      <c r="D29" s="557"/>
      <c r="E29" s="557"/>
      <c r="F29" s="557"/>
      <c r="G29" s="557"/>
      <c r="H29" s="557"/>
      <c r="I29" s="557"/>
      <c r="J29" s="557"/>
      <c r="K29" s="557"/>
      <c r="L29" s="558"/>
    </row>
    <row r="30" spans="1:26" ht="5.0999999999999996" customHeight="1" thickBot="1">
      <c r="A30" s="566"/>
      <c r="B30" s="567"/>
      <c r="C30" s="567"/>
      <c r="D30" s="567"/>
      <c r="E30" s="567"/>
      <c r="F30" s="567"/>
      <c r="G30" s="567"/>
      <c r="H30" s="567"/>
      <c r="I30" s="567"/>
      <c r="J30" s="567"/>
      <c r="K30" s="567"/>
      <c r="L30" s="567"/>
    </row>
    <row r="31" spans="1:26" ht="18" customHeight="1" thickBot="1">
      <c r="A31" s="601"/>
      <c r="B31" s="602"/>
      <c r="C31" s="602"/>
      <c r="D31" s="602"/>
      <c r="E31" s="602"/>
      <c r="F31" s="602"/>
      <c r="G31" s="602"/>
      <c r="H31" s="602"/>
      <c r="I31" s="602"/>
      <c r="J31" s="602"/>
      <c r="K31" s="602"/>
      <c r="L31" s="603"/>
    </row>
    <row r="32" spans="1:26" ht="12.95" customHeight="1">
      <c r="A32" s="570" t="s">
        <v>473</v>
      </c>
      <c r="B32" s="567"/>
      <c r="C32" s="567"/>
      <c r="D32" s="567"/>
      <c r="E32" s="567"/>
      <c r="F32" s="567"/>
      <c r="G32" s="567"/>
      <c r="H32" s="567"/>
      <c r="I32" s="567"/>
      <c r="J32" s="567"/>
      <c r="K32" s="567"/>
      <c r="L32" s="567"/>
    </row>
    <row r="33" spans="1:59" ht="12.95" customHeight="1" thickBot="1">
      <c r="A33" s="587" t="s">
        <v>455</v>
      </c>
      <c r="B33" s="554"/>
      <c r="C33" s="554"/>
      <c r="D33" s="554"/>
      <c r="E33" s="554"/>
      <c r="F33" s="554"/>
      <c r="G33" s="554"/>
      <c r="H33" s="554"/>
      <c r="I33" s="567"/>
      <c r="J33" s="567"/>
      <c r="K33" s="567"/>
      <c r="L33" s="567"/>
    </row>
    <row r="34" spans="1:59" ht="18" customHeight="1" thickBot="1">
      <c r="A34" s="580" t="str">
        <f>+CONCATENATE(ZAKL_DATA!B16," ",ZAKL_DATA!B17)</f>
        <v>Pod Pekárnami  300/17</v>
      </c>
      <c r="B34" s="582"/>
      <c r="C34" s="582"/>
      <c r="D34" s="582"/>
      <c r="E34" s="582"/>
      <c r="F34" s="582"/>
      <c r="G34" s="582"/>
      <c r="H34" s="582"/>
      <c r="I34" s="582"/>
      <c r="J34" s="582"/>
      <c r="K34" s="582"/>
      <c r="L34" s="588"/>
    </row>
    <row r="35" spans="1:59" ht="12.95" customHeight="1" thickBot="1">
      <c r="A35" s="589" t="s">
        <v>335</v>
      </c>
      <c r="B35" s="590"/>
      <c r="C35" s="590"/>
      <c r="D35" s="590"/>
      <c r="E35" s="590"/>
      <c r="F35" s="590"/>
      <c r="G35" s="590"/>
      <c r="H35" s="585"/>
      <c r="I35" s="585"/>
      <c r="J35" s="585"/>
      <c r="K35" s="554"/>
      <c r="L35" s="145" t="s">
        <v>336</v>
      </c>
    </row>
    <row r="36" spans="1:59" ht="18" customHeight="1" thickBot="1">
      <c r="A36" s="580" t="str">
        <f>+ZAKL_DATA!B18</f>
        <v>Praha 9 - Vysočany</v>
      </c>
      <c r="B36" s="581"/>
      <c r="C36" s="581"/>
      <c r="D36" s="581"/>
      <c r="E36" s="581"/>
      <c r="F36" s="581"/>
      <c r="G36" s="582"/>
      <c r="H36" s="582"/>
      <c r="I36" s="582"/>
      <c r="J36" s="583"/>
      <c r="K36" s="146"/>
      <c r="L36" s="147" t="str">
        <f>+ZAKL_DATA!B19</f>
        <v>190 00</v>
      </c>
      <c r="M36" s="385"/>
      <c r="N36" s="385"/>
      <c r="O36" s="385"/>
      <c r="P36" s="385"/>
      <c r="Q36" s="385"/>
      <c r="R36" s="385"/>
      <c r="S36" s="385"/>
      <c r="T36" s="385"/>
      <c r="U36" s="385"/>
      <c r="V36" s="385"/>
      <c r="W36" s="385"/>
      <c r="X36" s="385"/>
      <c r="Y36" s="385"/>
      <c r="Z36" s="385"/>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row>
    <row r="37" spans="1:59" ht="12.95" customHeight="1" thickBot="1">
      <c r="A37" s="652" t="s">
        <v>337</v>
      </c>
      <c r="B37" s="651"/>
      <c r="C37" s="651"/>
      <c r="D37" s="651"/>
      <c r="E37" s="651"/>
      <c r="F37" s="651"/>
      <c r="G37" s="650" t="s">
        <v>338</v>
      </c>
      <c r="H37" s="651"/>
      <c r="I37" s="651"/>
      <c r="J37" s="651"/>
      <c r="K37" s="584" t="s">
        <v>339</v>
      </c>
      <c r="L37" s="585"/>
      <c r="M37" s="386"/>
      <c r="N37" s="635"/>
      <c r="O37" s="636"/>
      <c r="P37" s="636"/>
      <c r="Q37" s="636"/>
      <c r="R37" s="635"/>
      <c r="S37" s="636"/>
      <c r="T37" s="636"/>
      <c r="U37" s="636"/>
      <c r="V37" s="385"/>
      <c r="W37" s="385"/>
      <c r="X37" s="385"/>
      <c r="Y37" s="385"/>
      <c r="Z37" s="385"/>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row>
    <row r="38" spans="1:59" ht="18" customHeight="1" thickBot="1">
      <c r="A38" s="580" t="str">
        <f>+ZAKL_DATA!B20</f>
        <v>Česká republika</v>
      </c>
      <c r="B38" s="582"/>
      <c r="C38" s="588"/>
      <c r="D38" s="369"/>
      <c r="E38" s="147"/>
      <c r="F38" s="369"/>
      <c r="G38" s="644">
        <f>+ZAKL_DATA!B25</f>
        <v>421905510582</v>
      </c>
      <c r="H38" s="645"/>
      <c r="I38" s="640"/>
      <c r="J38" s="369"/>
      <c r="K38" s="639">
        <f>+ZAKL_DATA!B26</f>
        <v>0</v>
      </c>
      <c r="L38" s="640"/>
      <c r="M38" s="59"/>
      <c r="N38" s="637"/>
      <c r="O38" s="638"/>
      <c r="P38" s="638"/>
      <c r="Q38" s="59"/>
      <c r="R38" s="637"/>
      <c r="S38" s="638"/>
      <c r="T38" s="638"/>
      <c r="U38" s="59"/>
      <c r="V38" s="385"/>
      <c r="W38" s="385"/>
      <c r="X38" s="385"/>
      <c r="Y38" s="385"/>
      <c r="Z38" s="385"/>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row>
    <row r="39" spans="1:59" ht="9" customHeight="1">
      <c r="A39" s="570"/>
      <c r="B39" s="567"/>
      <c r="C39" s="567"/>
      <c r="D39" s="567"/>
      <c r="E39" s="567"/>
      <c r="F39" s="567"/>
      <c r="G39" s="567"/>
      <c r="H39" s="567"/>
      <c r="I39" s="567"/>
      <c r="J39" s="567"/>
      <c r="K39" s="567"/>
      <c r="L39" s="567"/>
      <c r="M39" s="385"/>
      <c r="N39" s="385"/>
      <c r="O39" s="385"/>
      <c r="P39" s="385"/>
      <c r="Q39" s="385"/>
      <c r="R39" s="385"/>
      <c r="S39" s="385"/>
      <c r="T39" s="385"/>
      <c r="U39" s="385"/>
      <c r="V39" s="385"/>
      <c r="W39" s="385"/>
      <c r="X39" s="385"/>
      <c r="Y39" s="385"/>
      <c r="Z39" s="385"/>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row>
    <row r="40" spans="1:59" ht="18" customHeight="1">
      <c r="A40" s="648" t="s">
        <v>3693</v>
      </c>
      <c r="B40" s="649"/>
      <c r="C40" s="649"/>
      <c r="D40" s="649"/>
      <c r="E40" s="649"/>
      <c r="F40" s="649"/>
      <c r="G40" s="649"/>
      <c r="H40" s="649"/>
      <c r="I40" s="649"/>
      <c r="J40" s="649"/>
      <c r="K40" s="649"/>
      <c r="L40" s="649"/>
    </row>
    <row r="41" spans="1:59" ht="9" customHeight="1">
      <c r="A41" s="566"/>
      <c r="B41" s="567"/>
      <c r="C41" s="567"/>
      <c r="D41" s="567"/>
      <c r="E41" s="567"/>
      <c r="F41" s="567"/>
      <c r="G41" s="567"/>
      <c r="H41" s="567"/>
      <c r="I41" s="567"/>
      <c r="J41" s="567"/>
      <c r="K41" s="567"/>
      <c r="L41" s="567"/>
    </row>
    <row r="42" spans="1:59" ht="15.95" customHeight="1">
      <c r="A42" s="570" t="s">
        <v>145</v>
      </c>
      <c r="B42" s="641"/>
      <c r="C42" s="641"/>
      <c r="D42" s="641"/>
      <c r="E42" s="641"/>
      <c r="F42" s="641"/>
      <c r="G42" s="641"/>
      <c r="H42" s="641"/>
      <c r="I42" s="641"/>
      <c r="J42" s="642"/>
      <c r="K42" s="643"/>
      <c r="L42" s="148" t="s">
        <v>224</v>
      </c>
    </row>
    <row r="43" spans="1:59" ht="9" customHeight="1">
      <c r="A43" s="566"/>
      <c r="B43" s="567"/>
      <c r="C43" s="567"/>
      <c r="D43" s="567"/>
      <c r="E43" s="567"/>
      <c r="F43" s="567"/>
      <c r="G43" s="567"/>
      <c r="H43" s="567"/>
      <c r="I43" s="567"/>
      <c r="J43" s="567"/>
      <c r="K43" s="567"/>
      <c r="L43" s="567"/>
    </row>
    <row r="44" spans="1:59" ht="15.95" customHeight="1">
      <c r="A44" s="570" t="s">
        <v>146</v>
      </c>
      <c r="B44" s="641"/>
      <c r="C44" s="641"/>
      <c r="D44" s="641"/>
      <c r="E44" s="641"/>
      <c r="F44" s="641"/>
      <c r="G44" s="641"/>
      <c r="H44" s="641"/>
      <c r="I44" s="641"/>
      <c r="J44" s="643"/>
      <c r="K44" s="646"/>
      <c r="L44" s="647"/>
    </row>
    <row r="45" spans="1:59" ht="9" customHeight="1">
      <c r="A45" s="566"/>
      <c r="B45" s="567"/>
      <c r="C45" s="567"/>
      <c r="D45" s="567"/>
      <c r="E45" s="567"/>
      <c r="F45" s="567"/>
      <c r="G45" s="567"/>
      <c r="H45" s="567"/>
      <c r="I45" s="567"/>
      <c r="J45" s="567"/>
      <c r="K45" s="567"/>
      <c r="L45" s="567"/>
    </row>
    <row r="46" spans="1:59" ht="15.95" customHeight="1">
      <c r="A46" s="570" t="s">
        <v>321</v>
      </c>
      <c r="B46" s="641"/>
      <c r="C46" s="641"/>
      <c r="D46" s="641"/>
      <c r="E46" s="641"/>
      <c r="F46" s="641"/>
      <c r="G46" s="641"/>
      <c r="H46" s="641"/>
      <c r="I46" s="641"/>
      <c r="J46" s="642"/>
      <c r="K46" s="643"/>
      <c r="L46" s="148" t="s">
        <v>224</v>
      </c>
    </row>
    <row r="47" spans="1:59" ht="8.25" customHeight="1">
      <c r="A47" s="566"/>
      <c r="B47" s="567"/>
      <c r="C47" s="567"/>
      <c r="D47" s="567"/>
      <c r="E47" s="567"/>
      <c r="F47" s="567"/>
      <c r="G47" s="567"/>
      <c r="H47" s="567"/>
      <c r="I47" s="567"/>
      <c r="J47" s="567"/>
      <c r="K47" s="567"/>
      <c r="L47" s="567"/>
    </row>
    <row r="48" spans="1:59" ht="15.95" customHeight="1">
      <c r="A48" s="570" t="s">
        <v>192</v>
      </c>
      <c r="B48" s="642"/>
      <c r="C48" s="642"/>
      <c r="D48" s="642"/>
      <c r="E48" s="642"/>
      <c r="F48" s="642"/>
      <c r="G48" s="642"/>
      <c r="H48" s="642"/>
      <c r="I48" s="643"/>
      <c r="J48" s="148" t="s">
        <v>265</v>
      </c>
      <c r="K48" s="137"/>
      <c r="L48" s="149" t="s">
        <v>140</v>
      </c>
    </row>
    <row r="49" spans="1:12" ht="9" customHeight="1">
      <c r="A49" s="566"/>
      <c r="B49" s="567"/>
      <c r="C49" s="567"/>
      <c r="D49" s="567"/>
      <c r="E49" s="567"/>
      <c r="F49" s="567"/>
      <c r="G49" s="567"/>
      <c r="H49" s="567"/>
      <c r="I49" s="567"/>
      <c r="J49" s="567"/>
      <c r="K49" s="567"/>
      <c r="L49" s="567"/>
    </row>
    <row r="50" spans="1:12" ht="15.75" customHeight="1">
      <c r="A50" s="570" t="s">
        <v>3694</v>
      </c>
      <c r="B50" s="641"/>
      <c r="C50" s="641"/>
      <c r="D50" s="641"/>
      <c r="E50" s="641"/>
      <c r="F50" s="641"/>
      <c r="G50" s="641"/>
      <c r="H50" s="641"/>
      <c r="I50" s="641"/>
      <c r="J50" s="642"/>
      <c r="K50" s="643"/>
      <c r="L50" s="148" t="s">
        <v>224</v>
      </c>
    </row>
    <row r="51" spans="1:12" ht="9" customHeight="1">
      <c r="A51" s="566"/>
      <c r="B51" s="567"/>
      <c r="C51" s="567"/>
      <c r="D51" s="567"/>
      <c r="E51" s="567"/>
      <c r="F51" s="567"/>
      <c r="G51" s="567"/>
      <c r="H51" s="567"/>
      <c r="I51" s="567"/>
      <c r="J51" s="567"/>
      <c r="K51" s="567"/>
      <c r="L51" s="567"/>
    </row>
    <row r="52" spans="1:12" ht="15.95" customHeight="1" thickBot="1">
      <c r="A52" s="584" t="s">
        <v>3695</v>
      </c>
      <c r="B52" s="632"/>
      <c r="C52" s="632"/>
      <c r="D52" s="632"/>
      <c r="E52" s="632"/>
      <c r="F52" s="632"/>
      <c r="G52" s="632"/>
      <c r="H52" s="632"/>
      <c r="I52" s="632"/>
      <c r="J52" s="632"/>
      <c r="K52" s="631" t="s">
        <v>191</v>
      </c>
      <c r="L52" s="567"/>
    </row>
    <row r="53" spans="1:12" ht="18" customHeight="1" thickBot="1">
      <c r="A53" s="611" t="str">
        <f>+ZAKL_DATA!B29</f>
        <v>Výroba a opravy elektrických strojov, prístrojov a zariadení</v>
      </c>
      <c r="B53" s="612"/>
      <c r="C53" s="612"/>
      <c r="D53" s="612"/>
      <c r="E53" s="612"/>
      <c r="F53" s="612"/>
      <c r="G53" s="612"/>
      <c r="H53" s="612"/>
      <c r="I53" s="612"/>
      <c r="J53" s="613"/>
      <c r="K53" s="137"/>
      <c r="L53" s="150"/>
    </row>
    <row r="54" spans="1:12" ht="5.0999999999999996" customHeight="1" thickBot="1">
      <c r="A54" s="566"/>
      <c r="B54" s="567"/>
      <c r="C54" s="567"/>
      <c r="D54" s="567"/>
      <c r="E54" s="567"/>
      <c r="F54" s="567"/>
      <c r="G54" s="567"/>
      <c r="H54" s="567"/>
      <c r="I54" s="567"/>
      <c r="J54" s="567"/>
      <c r="K54" s="567"/>
      <c r="L54" s="567"/>
    </row>
    <row r="55" spans="1:12" ht="18" customHeight="1" thickBot="1">
      <c r="A55" s="611"/>
      <c r="B55" s="612"/>
      <c r="C55" s="612"/>
      <c r="D55" s="612"/>
      <c r="E55" s="612"/>
      <c r="F55" s="612"/>
      <c r="G55" s="612"/>
      <c r="H55" s="612"/>
      <c r="I55" s="612"/>
      <c r="J55" s="613"/>
      <c r="K55" s="137"/>
      <c r="L55" s="150"/>
    </row>
    <row r="56" spans="1:12" ht="9.9499999999999993" customHeight="1">
      <c r="A56" s="630" t="s">
        <v>456</v>
      </c>
      <c r="B56" s="567"/>
      <c r="C56" s="567"/>
      <c r="D56" s="567"/>
      <c r="E56" s="567"/>
      <c r="F56" s="567"/>
      <c r="G56" s="567"/>
      <c r="H56" s="567"/>
      <c r="I56" s="567"/>
      <c r="J56" s="567"/>
      <c r="K56" s="567"/>
      <c r="L56" s="567"/>
    </row>
    <row r="57" spans="1:12" ht="9.9499999999999993" customHeight="1">
      <c r="A57" s="630">
        <f>+ZAKL_DATA!A44</f>
        <v>0</v>
      </c>
      <c r="B57" s="567"/>
      <c r="C57" s="567"/>
      <c r="D57" s="567"/>
      <c r="E57" s="567"/>
      <c r="F57" s="567"/>
      <c r="G57" s="567"/>
      <c r="H57" s="567"/>
      <c r="I57" s="567"/>
      <c r="J57" s="567"/>
      <c r="K57" s="567"/>
      <c r="L57" s="567"/>
    </row>
    <row r="58" spans="1:12" ht="19.5" customHeight="1">
      <c r="A58" s="634" t="s">
        <v>3696</v>
      </c>
      <c r="B58" s="567"/>
      <c r="C58" s="567"/>
      <c r="D58" s="567"/>
      <c r="E58" s="567"/>
      <c r="F58" s="633" t="s">
        <v>3697</v>
      </c>
      <c r="G58" s="564"/>
      <c r="H58" s="564"/>
      <c r="I58" s="564"/>
      <c r="J58" s="564"/>
      <c r="K58" s="564"/>
      <c r="L58" s="564"/>
    </row>
    <row r="59" spans="1:12">
      <c r="A59" s="605">
        <v>1</v>
      </c>
      <c r="B59" s="605"/>
      <c r="C59" s="605"/>
      <c r="D59" s="605"/>
      <c r="E59" s="605"/>
      <c r="F59" s="605"/>
      <c r="G59" s="605"/>
      <c r="H59" s="605"/>
      <c r="I59" s="605"/>
      <c r="J59" s="605"/>
      <c r="K59" s="605"/>
      <c r="L59" s="605"/>
    </row>
    <row r="60" spans="1:12">
      <c r="C60" s="2"/>
      <c r="F60" s="2"/>
    </row>
    <row r="61" spans="1:12">
      <c r="C61" s="2"/>
      <c r="F61" s="2"/>
    </row>
    <row r="62" spans="1:12">
      <c r="C62" s="2"/>
      <c r="F62" s="2"/>
    </row>
    <row r="63" spans="1:12">
      <c r="C63" s="2"/>
      <c r="F63" s="2"/>
    </row>
    <row r="64" spans="1:12">
      <c r="C64" s="2"/>
      <c r="F64" s="2"/>
    </row>
    <row r="65" spans="3:6">
      <c r="C65" s="2"/>
      <c r="F65" s="2"/>
    </row>
    <row r="66" spans="3:6">
      <c r="C66" s="2"/>
      <c r="F66" s="2"/>
    </row>
    <row r="67" spans="3:6">
      <c r="C67" s="2"/>
      <c r="F67" s="2"/>
    </row>
    <row r="68" spans="3:6">
      <c r="C68" s="2"/>
      <c r="F68" s="2"/>
    </row>
    <row r="69" spans="3:6">
      <c r="C69" s="2"/>
      <c r="F69" s="2"/>
    </row>
    <row r="70" spans="3:6">
      <c r="C70" s="2"/>
      <c r="F70" s="2"/>
    </row>
    <row r="71" spans="3:6">
      <c r="C71" s="2"/>
      <c r="F71" s="2"/>
    </row>
    <row r="72" spans="3:6">
      <c r="C72" s="2"/>
      <c r="F72" s="2"/>
    </row>
    <row r="73" spans="3:6">
      <c r="C73" s="2"/>
      <c r="F73" s="2"/>
    </row>
    <row r="74" spans="3:6">
      <c r="C74" s="2"/>
      <c r="F74" s="2"/>
    </row>
    <row r="75" spans="3:6">
      <c r="C75" s="2"/>
      <c r="F75" s="2"/>
    </row>
    <row r="76" spans="3:6">
      <c r="C76" s="2"/>
      <c r="F76" s="2"/>
    </row>
    <row r="77" spans="3:6">
      <c r="C77" s="2"/>
      <c r="F77" s="2"/>
    </row>
    <row r="201" spans="1:1">
      <c r="A201" s="47">
        <v>1</v>
      </c>
    </row>
  </sheetData>
  <sheetProtection sheet="1" objects="1" scenarios="1"/>
  <mergeCells count="81">
    <mergeCell ref="G37:J37"/>
    <mergeCell ref="A39:L39"/>
    <mergeCell ref="A45:L45"/>
    <mergeCell ref="A49:L49"/>
    <mergeCell ref="A48:I48"/>
    <mergeCell ref="A37:F37"/>
    <mergeCell ref="A51:L51"/>
    <mergeCell ref="A50:K50"/>
    <mergeCell ref="G38:I38"/>
    <mergeCell ref="A43:L43"/>
    <mergeCell ref="A41:L41"/>
    <mergeCell ref="A47:L47"/>
    <mergeCell ref="A42:K42"/>
    <mergeCell ref="A46:K46"/>
    <mergeCell ref="A44:J44"/>
    <mergeCell ref="K44:L44"/>
    <mergeCell ref="A40:L40"/>
    <mergeCell ref="A38:C38"/>
    <mergeCell ref="R37:U37"/>
    <mergeCell ref="N37:Q37"/>
    <mergeCell ref="R38:T38"/>
    <mergeCell ref="N38:P38"/>
    <mergeCell ref="K38:L38"/>
    <mergeCell ref="K37:L37"/>
    <mergeCell ref="A59:L59"/>
    <mergeCell ref="A54:L54"/>
    <mergeCell ref="A57:L57"/>
    <mergeCell ref="K52:L52"/>
    <mergeCell ref="A52:J52"/>
    <mergeCell ref="A56:L56"/>
    <mergeCell ref="A55:J55"/>
    <mergeCell ref="A53:J53"/>
    <mergeCell ref="F58:L58"/>
    <mergeCell ref="A58:E58"/>
    <mergeCell ref="A1:L1"/>
    <mergeCell ref="A6:E6"/>
    <mergeCell ref="A8:E8"/>
    <mergeCell ref="A9:E9"/>
    <mergeCell ref="A4:E4"/>
    <mergeCell ref="A5:E5"/>
    <mergeCell ref="A2:L2"/>
    <mergeCell ref="A3:E3"/>
    <mergeCell ref="H3:L10"/>
    <mergeCell ref="F3:G11"/>
    <mergeCell ref="H11:L11"/>
    <mergeCell ref="A7:E7"/>
    <mergeCell ref="A10:E10"/>
    <mergeCell ref="A12:L12"/>
    <mergeCell ref="I16:K16"/>
    <mergeCell ref="F16:H16"/>
    <mergeCell ref="A16:D16"/>
    <mergeCell ref="A15:L15"/>
    <mergeCell ref="A36:J36"/>
    <mergeCell ref="A28:L28"/>
    <mergeCell ref="A27:L27"/>
    <mergeCell ref="A20:E20"/>
    <mergeCell ref="A33:L33"/>
    <mergeCell ref="A34:L34"/>
    <mergeCell ref="A35:K35"/>
    <mergeCell ref="A25:L25"/>
    <mergeCell ref="A26:E26"/>
    <mergeCell ref="A21:L21"/>
    <mergeCell ref="A23:L23"/>
    <mergeCell ref="A22:L22"/>
    <mergeCell ref="I26:L26"/>
    <mergeCell ref="A32:L32"/>
    <mergeCell ref="A31:L31"/>
    <mergeCell ref="A30:L30"/>
    <mergeCell ref="G20:L20"/>
    <mergeCell ref="A24:L24"/>
    <mergeCell ref="A29:L29"/>
    <mergeCell ref="E13:F14"/>
    <mergeCell ref="I13:K14"/>
    <mergeCell ref="A17:L17"/>
    <mergeCell ref="L13:L14"/>
    <mergeCell ref="I18:K18"/>
    <mergeCell ref="A19:L19"/>
    <mergeCell ref="A18:F18"/>
    <mergeCell ref="G18:H18"/>
    <mergeCell ref="G13:H14"/>
    <mergeCell ref="A13:D14"/>
  </mergeCells>
  <phoneticPr fontId="10" type="noConversion"/>
  <printOptions horizontalCentered="1" verticalCentered="1"/>
  <pageMargins left="0.39370078740157483" right="0.39370078740157483" top="0.43307086614173229" bottom="0.43307086614173229" header="0.31496062992125984" footer="0.31496062992125984"/>
  <pageSetup paperSize="9" scale="9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sheetPr>
    <tabColor theme="9" tint="0.39997558519241921"/>
    <outlinePr summaryBelow="0" summaryRight="0"/>
    <pageSetUpPr autoPageBreaks="0" fitToPage="1"/>
  </sheetPr>
  <dimension ref="A1:F33"/>
  <sheetViews>
    <sheetView showOutlineSymbols="0" workbookViewId="0">
      <selection activeCell="E5" sqref="E5:E7"/>
    </sheetView>
  </sheetViews>
  <sheetFormatPr defaultRowHeight="12.75"/>
  <cols>
    <col min="1" max="1" width="7.7109375" style="4" customWidth="1"/>
    <col min="2" max="2" width="23.28515625" style="4" customWidth="1"/>
    <col min="3" max="3" width="15.85546875" style="4" customWidth="1"/>
    <col min="4" max="4" width="19.42578125" style="4" customWidth="1"/>
    <col min="5" max="6" width="15.42578125" style="4" customWidth="1"/>
    <col min="7" max="16384" width="9.140625" style="5"/>
  </cols>
  <sheetData>
    <row r="1" spans="1:6">
      <c r="A1" s="690" t="s">
        <v>3698</v>
      </c>
      <c r="B1" s="691"/>
      <c r="C1" s="691"/>
      <c r="D1" s="691"/>
      <c r="E1" s="691"/>
      <c r="F1" s="691"/>
    </row>
    <row r="2" spans="1:6" ht="8.1" customHeight="1" thickBot="1">
      <c r="A2" s="692"/>
      <c r="B2" s="692"/>
      <c r="C2" s="692"/>
      <c r="D2" s="692"/>
      <c r="E2" s="692"/>
      <c r="F2" s="692"/>
    </row>
    <row r="3" spans="1:6" ht="14.1" customHeight="1">
      <c r="A3" s="703" t="s">
        <v>225</v>
      </c>
      <c r="B3" s="697" t="s">
        <v>229</v>
      </c>
      <c r="C3" s="698"/>
      <c r="D3" s="699"/>
      <c r="E3" s="668" t="s">
        <v>247</v>
      </c>
      <c r="F3" s="669"/>
    </row>
    <row r="4" spans="1:6" ht="14.1" customHeight="1">
      <c r="A4" s="704"/>
      <c r="B4" s="700"/>
      <c r="C4" s="701"/>
      <c r="D4" s="702"/>
      <c r="E4" s="98" t="s">
        <v>226</v>
      </c>
      <c r="F4" s="99" t="s">
        <v>259</v>
      </c>
    </row>
    <row r="5" spans="1:6">
      <c r="A5" s="675" t="s">
        <v>309</v>
      </c>
      <c r="B5" s="708" t="s">
        <v>3699</v>
      </c>
      <c r="C5" s="709"/>
      <c r="D5" s="710"/>
      <c r="E5" s="705">
        <v>0</v>
      </c>
      <c r="F5" s="694"/>
    </row>
    <row r="6" spans="1:6">
      <c r="A6" s="676"/>
      <c r="B6" s="14" t="s">
        <v>308</v>
      </c>
      <c r="C6" s="6">
        <f>+'1'!H26</f>
        <v>42369</v>
      </c>
      <c r="D6" s="15"/>
      <c r="E6" s="706"/>
      <c r="F6" s="695"/>
    </row>
    <row r="7" spans="1:6" ht="13.5" thickBot="1">
      <c r="A7" s="677"/>
      <c r="B7" s="16"/>
      <c r="C7" s="16"/>
      <c r="D7" s="16"/>
      <c r="E7" s="707"/>
      <c r="F7" s="696"/>
    </row>
    <row r="8" spans="1:6" ht="20.100000000000001" customHeight="1" thickBot="1">
      <c r="A8" s="693"/>
      <c r="B8" s="693"/>
      <c r="C8" s="693"/>
      <c r="D8" s="693"/>
      <c r="E8" s="693"/>
      <c r="F8" s="693"/>
    </row>
    <row r="9" spans="1:6" ht="36" customHeight="1">
      <c r="A9" s="28" t="s">
        <v>310</v>
      </c>
      <c r="B9" s="687" t="s">
        <v>3700</v>
      </c>
      <c r="C9" s="688"/>
      <c r="D9" s="689"/>
      <c r="E9" s="51">
        <v>0</v>
      </c>
      <c r="F9" s="9"/>
    </row>
    <row r="10" spans="1:6" ht="30" customHeight="1">
      <c r="A10" s="32" t="s">
        <v>311</v>
      </c>
      <c r="B10" s="653" t="s">
        <v>3701</v>
      </c>
      <c r="C10" s="654"/>
      <c r="D10" s="655"/>
      <c r="E10" s="61">
        <v>0</v>
      </c>
      <c r="F10" s="33"/>
    </row>
    <row r="11" spans="1:6" ht="36" customHeight="1">
      <c r="A11" s="31">
        <v>40</v>
      </c>
      <c r="B11" s="653" t="s">
        <v>193</v>
      </c>
      <c r="C11" s="654"/>
      <c r="D11" s="655"/>
      <c r="E11" s="62">
        <f>IF(+'3'!D22&gt;400000,T("LIMIT"),+'3'!D22)</f>
        <v>0</v>
      </c>
      <c r="F11" s="10"/>
    </row>
    <row r="12" spans="1:6" ht="36" customHeight="1">
      <c r="A12" s="32">
        <v>50</v>
      </c>
      <c r="B12" s="653" t="s">
        <v>346</v>
      </c>
      <c r="C12" s="654"/>
      <c r="D12" s="655"/>
      <c r="E12" s="61">
        <v>0</v>
      </c>
      <c r="F12" s="33"/>
    </row>
    <row r="13" spans="1:6" ht="30" customHeight="1">
      <c r="A13" s="27" t="s">
        <v>275</v>
      </c>
      <c r="B13" s="653" t="s">
        <v>312</v>
      </c>
      <c r="C13" s="670"/>
      <c r="D13" s="671"/>
      <c r="E13" s="49">
        <v>0</v>
      </c>
      <c r="F13" s="11"/>
    </row>
    <row r="14" spans="1:6" ht="30" customHeight="1">
      <c r="A14" s="27" t="s">
        <v>276</v>
      </c>
      <c r="B14" s="656"/>
      <c r="C14" s="657"/>
      <c r="D14" s="658"/>
      <c r="E14" s="49">
        <v>0</v>
      </c>
      <c r="F14" s="22"/>
    </row>
    <row r="15" spans="1:6" ht="36" customHeight="1" thickBot="1">
      <c r="A15" s="34">
        <v>70</v>
      </c>
      <c r="B15" s="672" t="s">
        <v>277</v>
      </c>
      <c r="C15" s="673"/>
      <c r="D15" s="674"/>
      <c r="E15" s="63">
        <f>IF(E5&gt;400000,T("LIMIT"),SUM(E9:E14))</f>
        <v>0</v>
      </c>
      <c r="F15" s="35"/>
    </row>
    <row r="16" spans="1:6" ht="20.100000000000001" customHeight="1" thickBot="1">
      <c r="A16" s="678"/>
      <c r="B16" s="679"/>
      <c r="C16" s="679"/>
      <c r="D16" s="679"/>
      <c r="E16" s="679"/>
      <c r="F16" s="679"/>
    </row>
    <row r="17" spans="1:6" ht="30" customHeight="1">
      <c r="A17" s="28">
        <v>100</v>
      </c>
      <c r="B17" s="659" t="s">
        <v>347</v>
      </c>
      <c r="C17" s="660"/>
      <c r="D17" s="661"/>
      <c r="E17" s="51">
        <v>0</v>
      </c>
      <c r="F17" s="12"/>
    </row>
    <row r="18" spans="1:6" ht="36" customHeight="1">
      <c r="A18" s="32">
        <v>101</v>
      </c>
      <c r="B18" s="653" t="s">
        <v>373</v>
      </c>
      <c r="C18" s="654"/>
      <c r="D18" s="655"/>
      <c r="E18" s="49">
        <v>0</v>
      </c>
      <c r="F18" s="22"/>
    </row>
    <row r="19" spans="1:6" ht="30" customHeight="1">
      <c r="A19" s="32" t="s">
        <v>372</v>
      </c>
      <c r="B19" s="662" t="s">
        <v>374</v>
      </c>
      <c r="C19" s="663"/>
      <c r="D19" s="664"/>
      <c r="E19" s="49">
        <v>0</v>
      </c>
      <c r="F19" s="22"/>
    </row>
    <row r="20" spans="1:6" ht="30" customHeight="1">
      <c r="A20" s="31" t="s">
        <v>364</v>
      </c>
      <c r="B20" s="662" t="s">
        <v>194</v>
      </c>
      <c r="C20" s="663"/>
      <c r="D20" s="664"/>
      <c r="E20" s="49">
        <v>0</v>
      </c>
      <c r="F20" s="8"/>
    </row>
    <row r="21" spans="1:6" ht="30" customHeight="1">
      <c r="A21" s="27" t="s">
        <v>278</v>
      </c>
      <c r="B21" s="653" t="s">
        <v>3702</v>
      </c>
      <c r="C21" s="654"/>
      <c r="D21" s="655"/>
      <c r="E21" s="49">
        <v>0</v>
      </c>
      <c r="F21" s="22"/>
    </row>
    <row r="22" spans="1:6" ht="30" customHeight="1">
      <c r="A22" s="27" t="s">
        <v>279</v>
      </c>
      <c r="B22" s="653" t="s">
        <v>3703</v>
      </c>
      <c r="C22" s="654"/>
      <c r="D22" s="655"/>
      <c r="E22" s="49">
        <v>0</v>
      </c>
      <c r="F22" s="8"/>
    </row>
    <row r="23" spans="1:6" s="36" customFormat="1" ht="25.5" customHeight="1">
      <c r="A23" s="32">
        <v>120</v>
      </c>
      <c r="B23" s="681" t="s">
        <v>245</v>
      </c>
      <c r="C23" s="682"/>
      <c r="D23" s="683"/>
      <c r="E23" s="49">
        <v>0</v>
      </c>
      <c r="F23" s="20"/>
    </row>
    <row r="24" spans="1:6" s="36" customFormat="1" ht="25.5" customHeight="1">
      <c r="A24" s="32">
        <v>130</v>
      </c>
      <c r="B24" s="681" t="s">
        <v>246</v>
      </c>
      <c r="C24" s="682"/>
      <c r="D24" s="683"/>
      <c r="E24" s="49">
        <v>0</v>
      </c>
      <c r="F24" s="20"/>
    </row>
    <row r="25" spans="1:6" ht="30" customHeight="1">
      <c r="A25" s="27" t="s">
        <v>281</v>
      </c>
      <c r="B25" s="653" t="s">
        <v>280</v>
      </c>
      <c r="C25" s="654"/>
      <c r="D25" s="655"/>
      <c r="E25" s="49">
        <v>0</v>
      </c>
      <c r="F25" s="7"/>
    </row>
    <row r="26" spans="1:6" ht="30" customHeight="1">
      <c r="A26" s="26">
        <v>150</v>
      </c>
      <c r="B26" s="665" t="s">
        <v>282</v>
      </c>
      <c r="C26" s="654"/>
      <c r="D26" s="655"/>
      <c r="E26" s="49">
        <v>0</v>
      </c>
      <c r="F26" s="13"/>
    </row>
    <row r="27" spans="1:6" ht="30" customHeight="1">
      <c r="A27" s="27" t="s">
        <v>283</v>
      </c>
      <c r="B27" s="665" t="s">
        <v>340</v>
      </c>
      <c r="C27" s="654"/>
      <c r="D27" s="655"/>
      <c r="E27" s="49">
        <v>0</v>
      </c>
      <c r="F27" s="37"/>
    </row>
    <row r="28" spans="1:6" ht="30" customHeight="1">
      <c r="A28" s="27" t="s">
        <v>284</v>
      </c>
      <c r="B28" s="665" t="s">
        <v>312</v>
      </c>
      <c r="C28" s="670"/>
      <c r="D28" s="671"/>
      <c r="E28" s="49">
        <v>0</v>
      </c>
      <c r="F28" s="37"/>
    </row>
    <row r="29" spans="1:6" ht="30" customHeight="1">
      <c r="A29" s="27" t="s">
        <v>285</v>
      </c>
      <c r="B29" s="680"/>
      <c r="C29" s="657"/>
      <c r="D29" s="658"/>
      <c r="E29" s="49">
        <v>0</v>
      </c>
      <c r="F29" s="37"/>
    </row>
    <row r="30" spans="1:6" ht="30" customHeight="1" thickBot="1">
      <c r="A30" s="26">
        <v>170</v>
      </c>
      <c r="B30" s="684" t="s">
        <v>375</v>
      </c>
      <c r="C30" s="685"/>
      <c r="D30" s="686"/>
      <c r="E30" s="60">
        <f>+IF(OR('6'!D41&gt;800000,'6'!D42&gt;10),T("LIMIT"),SUM(E17:E29))</f>
        <v>0</v>
      </c>
      <c r="F30" s="38"/>
    </row>
    <row r="31" spans="1:6">
      <c r="A31" s="666">
        <v>2</v>
      </c>
      <c r="B31" s="667"/>
      <c r="C31" s="667"/>
      <c r="D31" s="667"/>
      <c r="E31" s="667"/>
      <c r="F31" s="667"/>
    </row>
    <row r="32" spans="1:6">
      <c r="A32" s="3"/>
      <c r="B32" s="3"/>
    </row>
    <row r="33" spans="1:2">
      <c r="A33" s="3"/>
      <c r="B33" s="3"/>
    </row>
  </sheetData>
  <sheetProtection sheet="1" objects="1" scenarios="1"/>
  <mergeCells count="32">
    <mergeCell ref="A1:F2"/>
    <mergeCell ref="A8:F8"/>
    <mergeCell ref="F5:F7"/>
    <mergeCell ref="B3:D4"/>
    <mergeCell ref="A3:A4"/>
    <mergeCell ref="E5:E7"/>
    <mergeCell ref="B5:D5"/>
    <mergeCell ref="B27:D27"/>
    <mergeCell ref="A31:F31"/>
    <mergeCell ref="E3:F3"/>
    <mergeCell ref="B13:D13"/>
    <mergeCell ref="B15:D15"/>
    <mergeCell ref="A5:A7"/>
    <mergeCell ref="A16:F16"/>
    <mergeCell ref="B29:D29"/>
    <mergeCell ref="B23:D23"/>
    <mergeCell ref="B24:D24"/>
    <mergeCell ref="B25:D25"/>
    <mergeCell ref="B26:D26"/>
    <mergeCell ref="B20:D20"/>
    <mergeCell ref="B28:D28"/>
    <mergeCell ref="B30:D30"/>
    <mergeCell ref="B9:D9"/>
    <mergeCell ref="B10:D10"/>
    <mergeCell ref="B22:D22"/>
    <mergeCell ref="B11:D11"/>
    <mergeCell ref="B12:D12"/>
    <mergeCell ref="B14:D14"/>
    <mergeCell ref="B21:D21"/>
    <mergeCell ref="B17:D17"/>
    <mergeCell ref="B18:D18"/>
    <mergeCell ref="B19:D19"/>
  </mergeCells>
  <phoneticPr fontId="10" type="noConversion"/>
  <printOptions horizontalCentered="1" verticalCentered="1"/>
  <pageMargins left="0.39370078740157483" right="0.39370078740157483" top="0.43307086614173229" bottom="0.43307086614173229" header="0.31496062992125984" footer="0.31496062992125984"/>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sheetPr>
    <tabColor theme="9" tint="0.39997558519241921"/>
    <outlinePr summaryBelow="0" summaryRight="0"/>
    <pageSetUpPr autoPageBreaks="0" fitToPage="1"/>
  </sheetPr>
  <dimension ref="A1:E68"/>
  <sheetViews>
    <sheetView showOutlineSymbols="0" workbookViewId="0">
      <selection activeCell="A8" sqref="A8:A9"/>
    </sheetView>
  </sheetViews>
  <sheetFormatPr defaultRowHeight="12.75"/>
  <cols>
    <col min="1" max="1" width="10.5703125" style="4" customWidth="1"/>
    <col min="2" max="2" width="18.85546875" style="5" customWidth="1"/>
    <col min="3" max="3" width="35.7109375" style="4" customWidth="1"/>
    <col min="4" max="5" width="15.140625" style="4" customWidth="1"/>
    <col min="6" max="16384" width="9.140625" style="5"/>
  </cols>
  <sheetData>
    <row r="1" spans="1:5">
      <c r="A1" s="736" t="s">
        <v>286</v>
      </c>
      <c r="B1" s="573"/>
      <c r="C1" s="573"/>
      <c r="D1" s="573"/>
      <c r="E1" s="573"/>
    </row>
    <row r="2" spans="1:5" s="36" customFormat="1" ht="12.95" customHeight="1">
      <c r="A2" s="573"/>
      <c r="B2" s="573"/>
      <c r="C2" s="573"/>
      <c r="D2" s="573"/>
      <c r="E2" s="573"/>
    </row>
    <row r="3" spans="1:5" s="36" customFormat="1" ht="12.95" customHeight="1">
      <c r="A3" s="737" t="s">
        <v>44</v>
      </c>
      <c r="B3" s="564"/>
      <c r="C3" s="579" t="s">
        <v>187</v>
      </c>
      <c r="D3" s="564"/>
      <c r="E3" s="564"/>
    </row>
    <row r="4" spans="1:5" ht="18" customHeight="1">
      <c r="A4" s="151" t="str">
        <f>+'1'!A9</f>
        <v xml:space="preserve"> 27293131</v>
      </c>
      <c r="B4" s="140"/>
      <c r="C4" s="151" t="str">
        <f>'1'!A7</f>
        <v>CZ 27293131</v>
      </c>
      <c r="D4" s="739"/>
      <c r="E4" s="578"/>
    </row>
    <row r="5" spans="1:5" ht="5.25" customHeight="1">
      <c r="A5" s="140"/>
      <c r="B5" s="140"/>
      <c r="C5" s="140"/>
      <c r="D5" s="140"/>
      <c r="E5" s="140"/>
    </row>
    <row r="6" spans="1:5">
      <c r="A6" s="738" t="s">
        <v>3704</v>
      </c>
      <c r="B6" s="733"/>
      <c r="C6" s="733"/>
      <c r="D6" s="733"/>
      <c r="E6" s="733"/>
    </row>
    <row r="7" spans="1:5" ht="13.5" thickBot="1">
      <c r="A7" s="719"/>
      <c r="B7" s="719"/>
      <c r="C7" s="719"/>
      <c r="D7" s="719"/>
      <c r="E7" s="719"/>
    </row>
    <row r="8" spans="1:5" ht="14.1" customHeight="1">
      <c r="A8" s="734" t="s">
        <v>225</v>
      </c>
      <c r="B8" s="724" t="s">
        <v>3705</v>
      </c>
      <c r="C8" s="725"/>
      <c r="D8" s="730" t="s">
        <v>247</v>
      </c>
      <c r="E8" s="731"/>
    </row>
    <row r="9" spans="1:5" ht="14.1" customHeight="1">
      <c r="A9" s="735"/>
      <c r="B9" s="726"/>
      <c r="C9" s="727"/>
      <c r="D9" s="152" t="s">
        <v>226</v>
      </c>
      <c r="E9" s="153" t="s">
        <v>259</v>
      </c>
    </row>
    <row r="10" spans="1:5" ht="18.75" customHeight="1">
      <c r="A10" s="30">
        <v>1</v>
      </c>
      <c r="B10" s="711"/>
      <c r="C10" s="712"/>
      <c r="D10" s="49" t="s">
        <v>228</v>
      </c>
      <c r="E10" s="39"/>
    </row>
    <row r="11" spans="1:5" ht="18.75" customHeight="1">
      <c r="A11" s="30">
        <v>2</v>
      </c>
      <c r="B11" s="711"/>
      <c r="C11" s="712"/>
      <c r="D11" s="49" t="s">
        <v>228</v>
      </c>
      <c r="E11" s="39"/>
    </row>
    <row r="12" spans="1:5" ht="18.75" customHeight="1">
      <c r="A12" s="30">
        <v>3</v>
      </c>
      <c r="B12" s="711"/>
      <c r="C12" s="712"/>
      <c r="D12" s="49" t="s">
        <v>228</v>
      </c>
      <c r="E12" s="39"/>
    </row>
    <row r="13" spans="1:5" ht="18.75" customHeight="1">
      <c r="A13" s="30">
        <v>4</v>
      </c>
      <c r="B13" s="711"/>
      <c r="C13" s="712"/>
      <c r="D13" s="49" t="s">
        <v>228</v>
      </c>
      <c r="E13" s="39"/>
    </row>
    <row r="14" spans="1:5" ht="18.75" customHeight="1">
      <c r="A14" s="30">
        <v>5</v>
      </c>
      <c r="B14" s="711"/>
      <c r="C14" s="712"/>
      <c r="D14" s="49" t="s">
        <v>228</v>
      </c>
      <c r="E14" s="39"/>
    </row>
    <row r="15" spans="1:5" ht="18.75" customHeight="1">
      <c r="A15" s="30">
        <v>6</v>
      </c>
      <c r="B15" s="711"/>
      <c r="C15" s="712"/>
      <c r="D15" s="49" t="s">
        <v>228</v>
      </c>
      <c r="E15" s="39"/>
    </row>
    <row r="16" spans="1:5" ht="18.75" customHeight="1">
      <c r="A16" s="30">
        <v>7</v>
      </c>
      <c r="B16" s="711"/>
      <c r="C16" s="712"/>
      <c r="D16" s="49" t="s">
        <v>228</v>
      </c>
      <c r="E16" s="39"/>
    </row>
    <row r="17" spans="1:5" ht="18.75" customHeight="1">
      <c r="A17" s="30">
        <v>8</v>
      </c>
      <c r="B17" s="711"/>
      <c r="C17" s="712"/>
      <c r="D17" s="49" t="s">
        <v>228</v>
      </c>
      <c r="E17" s="39"/>
    </row>
    <row r="18" spans="1:5" ht="18.75" customHeight="1">
      <c r="A18" s="30">
        <v>9</v>
      </c>
      <c r="B18" s="711"/>
      <c r="C18" s="712"/>
      <c r="D18" s="49" t="s">
        <v>228</v>
      </c>
      <c r="E18" s="39"/>
    </row>
    <row r="19" spans="1:5" ht="18.75" customHeight="1">
      <c r="A19" s="30">
        <v>10</v>
      </c>
      <c r="B19" s="711"/>
      <c r="C19" s="712"/>
      <c r="D19" s="49" t="s">
        <v>228</v>
      </c>
      <c r="E19" s="39"/>
    </row>
    <row r="20" spans="1:5" ht="18.75" customHeight="1">
      <c r="A20" s="30">
        <v>11</v>
      </c>
      <c r="B20" s="711"/>
      <c r="C20" s="712"/>
      <c r="D20" s="49" t="s">
        <v>228</v>
      </c>
      <c r="E20" s="39"/>
    </row>
    <row r="21" spans="1:5" ht="18.75" customHeight="1">
      <c r="A21" s="30">
        <v>12</v>
      </c>
      <c r="B21" s="711"/>
      <c r="C21" s="712"/>
      <c r="D21" s="49" t="s">
        <v>228</v>
      </c>
      <c r="E21" s="39"/>
    </row>
    <row r="22" spans="1:5" ht="18.75" customHeight="1" thickBot="1">
      <c r="A22" s="40">
        <v>13</v>
      </c>
      <c r="B22" s="41"/>
      <c r="C22" s="41" t="s">
        <v>227</v>
      </c>
      <c r="D22" s="63">
        <f>SUM(D10:D21)</f>
        <v>0</v>
      </c>
      <c r="E22" s="21"/>
    </row>
    <row r="23" spans="1:5">
      <c r="A23" s="721" t="s">
        <v>260</v>
      </c>
      <c r="B23" s="651"/>
      <c r="C23" s="651"/>
      <c r="D23" s="651"/>
      <c r="E23" s="651"/>
    </row>
    <row r="24" spans="1:5">
      <c r="A24" s="732" t="s">
        <v>272</v>
      </c>
      <c r="B24" s="733"/>
      <c r="C24" s="733"/>
      <c r="D24" s="733"/>
      <c r="E24" s="733"/>
    </row>
    <row r="25" spans="1:5" ht="13.5" thickBot="1">
      <c r="A25" s="719"/>
      <c r="B25" s="719"/>
      <c r="C25" s="719"/>
      <c r="D25" s="719"/>
      <c r="E25" s="719"/>
    </row>
    <row r="26" spans="1:5" ht="14.1" customHeight="1">
      <c r="A26" s="734" t="s">
        <v>225</v>
      </c>
      <c r="B26" s="724" t="s">
        <v>229</v>
      </c>
      <c r="C26" s="725"/>
      <c r="D26" s="730" t="s">
        <v>247</v>
      </c>
      <c r="E26" s="731"/>
    </row>
    <row r="27" spans="1:5" ht="14.1" customHeight="1">
      <c r="A27" s="735"/>
      <c r="B27" s="726"/>
      <c r="C27" s="727"/>
      <c r="D27" s="152" t="s">
        <v>226</v>
      </c>
      <c r="E27" s="153" t="s">
        <v>259</v>
      </c>
    </row>
    <row r="28" spans="1:5" ht="18.75" customHeight="1">
      <c r="A28" s="30">
        <v>1</v>
      </c>
      <c r="B28" s="681" t="s">
        <v>350</v>
      </c>
      <c r="C28" s="683"/>
      <c r="D28" s="49" t="s">
        <v>228</v>
      </c>
      <c r="E28" s="39"/>
    </row>
    <row r="29" spans="1:5" ht="18.75" customHeight="1">
      <c r="A29" s="30">
        <v>2</v>
      </c>
      <c r="B29" s="681" t="s">
        <v>462</v>
      </c>
      <c r="C29" s="683"/>
      <c r="D29" s="103" t="s">
        <v>463</v>
      </c>
      <c r="E29" s="104" t="s">
        <v>463</v>
      </c>
    </row>
    <row r="30" spans="1:5" ht="18.75" customHeight="1">
      <c r="A30" s="30">
        <v>3</v>
      </c>
      <c r="B30" s="681" t="s">
        <v>351</v>
      </c>
      <c r="C30" s="683"/>
      <c r="D30" s="49" t="s">
        <v>228</v>
      </c>
      <c r="E30" s="39"/>
    </row>
    <row r="31" spans="1:5" ht="18.75" customHeight="1">
      <c r="A31" s="30">
        <v>4</v>
      </c>
      <c r="B31" s="681" t="s">
        <v>352</v>
      </c>
      <c r="C31" s="713"/>
      <c r="D31" s="49" t="s">
        <v>228</v>
      </c>
      <c r="E31" s="39"/>
    </row>
    <row r="32" spans="1:5" ht="18.75" customHeight="1">
      <c r="A32" s="30">
        <v>5</v>
      </c>
      <c r="B32" s="681" t="s">
        <v>353</v>
      </c>
      <c r="C32" s="713"/>
      <c r="D32" s="49" t="s">
        <v>228</v>
      </c>
      <c r="E32" s="39"/>
    </row>
    <row r="33" spans="1:5" ht="18.75" customHeight="1">
      <c r="A33" s="30">
        <v>6</v>
      </c>
      <c r="B33" s="681" t="s">
        <v>354</v>
      </c>
      <c r="C33" s="713"/>
      <c r="D33" s="49" t="s">
        <v>228</v>
      </c>
      <c r="E33" s="39"/>
    </row>
    <row r="34" spans="1:5" ht="18.75" customHeight="1">
      <c r="A34" s="30">
        <v>7</v>
      </c>
      <c r="B34" s="681" t="s">
        <v>355</v>
      </c>
      <c r="C34" s="713"/>
      <c r="D34" s="49" t="s">
        <v>228</v>
      </c>
      <c r="E34" s="39"/>
    </row>
    <row r="35" spans="1:5" ht="24" customHeight="1">
      <c r="A35" s="30">
        <v>8</v>
      </c>
      <c r="B35" s="653" t="s">
        <v>139</v>
      </c>
      <c r="C35" s="714"/>
      <c r="D35" s="49" t="s">
        <v>228</v>
      </c>
      <c r="E35" s="39"/>
    </row>
    <row r="36" spans="1:5" ht="18.75" customHeight="1">
      <c r="A36" s="30">
        <v>9</v>
      </c>
      <c r="B36" s="681" t="s">
        <v>474</v>
      </c>
      <c r="C36" s="713"/>
      <c r="D36" s="49" t="s">
        <v>228</v>
      </c>
      <c r="E36" s="39"/>
    </row>
    <row r="37" spans="1:5" ht="24" customHeight="1">
      <c r="A37" s="30">
        <v>10</v>
      </c>
      <c r="B37" s="728" t="s">
        <v>466</v>
      </c>
      <c r="C37" s="729"/>
      <c r="D37" s="49" t="s">
        <v>228</v>
      </c>
      <c r="E37" s="39"/>
    </row>
    <row r="38" spans="1:5" ht="18.75" customHeight="1" thickBot="1">
      <c r="A38" s="40">
        <v>11</v>
      </c>
      <c r="B38" s="672" t="s">
        <v>248</v>
      </c>
      <c r="C38" s="720"/>
      <c r="D38" s="63">
        <f>SUM(D28:D37)</f>
        <v>0</v>
      </c>
      <c r="E38" s="21"/>
    </row>
    <row r="39" spans="1:5">
      <c r="A39" s="717" t="s">
        <v>334</v>
      </c>
      <c r="B39" s="718"/>
      <c r="C39" s="718"/>
      <c r="D39" s="718"/>
      <c r="E39" s="718"/>
    </row>
    <row r="40" spans="1:5" ht="13.5" thickBot="1">
      <c r="A40" s="719"/>
      <c r="B40" s="719"/>
      <c r="C40" s="719"/>
      <c r="D40" s="719"/>
      <c r="E40" s="719"/>
    </row>
    <row r="41" spans="1:5" ht="90" customHeight="1" thickBot="1">
      <c r="A41" s="29">
        <v>12</v>
      </c>
      <c r="B41" s="722" t="s">
        <v>3706</v>
      </c>
      <c r="C41" s="723"/>
      <c r="D41" s="51">
        <v>0</v>
      </c>
      <c r="E41" s="154"/>
    </row>
    <row r="42" spans="1:5">
      <c r="A42" s="715">
        <v>3</v>
      </c>
      <c r="B42" s="716"/>
      <c r="C42" s="716"/>
      <c r="D42" s="716"/>
      <c r="E42" s="716"/>
    </row>
    <row r="43" spans="1:5">
      <c r="B43" s="4"/>
    </row>
    <row r="44" spans="1:5">
      <c r="B44" s="4"/>
    </row>
    <row r="45" spans="1:5">
      <c r="B45" s="4"/>
    </row>
    <row r="46" spans="1:5">
      <c r="B46" s="4"/>
    </row>
    <row r="47" spans="1:5">
      <c r="B47" s="4"/>
    </row>
    <row r="48" spans="1:5">
      <c r="B48" s="4"/>
    </row>
    <row r="49" spans="2:2">
      <c r="B49" s="4"/>
    </row>
    <row r="50" spans="2:2">
      <c r="B50" s="4"/>
    </row>
    <row r="51" spans="2:2">
      <c r="B51" s="4"/>
    </row>
    <row r="52" spans="2:2">
      <c r="B52" s="4"/>
    </row>
    <row r="53" spans="2:2">
      <c r="B53" s="4"/>
    </row>
    <row r="54" spans="2:2">
      <c r="B54" s="4"/>
    </row>
    <row r="55" spans="2:2">
      <c r="B55" s="4"/>
    </row>
    <row r="56" spans="2:2">
      <c r="B56" s="4"/>
    </row>
    <row r="57" spans="2:2">
      <c r="B57" s="4"/>
    </row>
    <row r="58" spans="2:2">
      <c r="B58" s="4"/>
    </row>
    <row r="59" spans="2:2">
      <c r="B59" s="4"/>
    </row>
    <row r="60" spans="2:2">
      <c r="B60" s="4"/>
    </row>
    <row r="61" spans="2:2">
      <c r="B61" s="4"/>
    </row>
    <row r="62" spans="2:2">
      <c r="B62" s="4"/>
    </row>
    <row r="63" spans="2:2">
      <c r="B63" s="4"/>
    </row>
    <row r="64" spans="2:2">
      <c r="B64" s="4"/>
    </row>
    <row r="65" spans="2:2">
      <c r="B65" s="4"/>
    </row>
    <row r="66" spans="2:2">
      <c r="B66" s="4"/>
    </row>
    <row r="67" spans="2:2">
      <c r="B67" s="4"/>
    </row>
    <row r="68" spans="2:2">
      <c r="B68" s="4"/>
    </row>
  </sheetData>
  <sheetProtection sheet="1" objects="1" scenarios="1"/>
  <mergeCells count="39">
    <mergeCell ref="B10:C10"/>
    <mergeCell ref="A1:E2"/>
    <mergeCell ref="A3:B3"/>
    <mergeCell ref="A8:A9"/>
    <mergeCell ref="B8:C9"/>
    <mergeCell ref="D8:E8"/>
    <mergeCell ref="A6:E7"/>
    <mergeCell ref="C3:E3"/>
    <mergeCell ref="D4:E4"/>
    <mergeCell ref="B21:C21"/>
    <mergeCell ref="A42:E42"/>
    <mergeCell ref="A39:E40"/>
    <mergeCell ref="B38:C38"/>
    <mergeCell ref="A23:E23"/>
    <mergeCell ref="B41:C41"/>
    <mergeCell ref="B31:C31"/>
    <mergeCell ref="B30:C30"/>
    <mergeCell ref="B28:C28"/>
    <mergeCell ref="B26:C27"/>
    <mergeCell ref="B37:C37"/>
    <mergeCell ref="D26:E26"/>
    <mergeCell ref="A24:E25"/>
    <mergeCell ref="A26:A27"/>
    <mergeCell ref="B20:C20"/>
    <mergeCell ref="B11:C11"/>
    <mergeCell ref="B12:C12"/>
    <mergeCell ref="B13:C13"/>
    <mergeCell ref="B36:C36"/>
    <mergeCell ref="B32:C32"/>
    <mergeCell ref="B35:C35"/>
    <mergeCell ref="B33:C33"/>
    <mergeCell ref="B34:C34"/>
    <mergeCell ref="B29:C29"/>
    <mergeCell ref="B17:C17"/>
    <mergeCell ref="B18:C18"/>
    <mergeCell ref="B14:C14"/>
    <mergeCell ref="B15:C15"/>
    <mergeCell ref="B19:C19"/>
    <mergeCell ref="B16:C16"/>
  </mergeCells>
  <phoneticPr fontId="10" type="noConversion"/>
  <printOptions horizontalCentered="1" verticalCentered="1"/>
  <pageMargins left="0.39370078740157483" right="0.39370078740157483" top="0.43307086614173229" bottom="0.43307086614173229" header="0.31496062992125984" footer="0.31496062992125984"/>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sheetPr>
    <tabColor theme="9" tint="0.39997558519241921"/>
    <outlinePr summaryBelow="0" summaryRight="0"/>
    <pageSetUpPr autoPageBreaks="0" fitToPage="1"/>
  </sheetPr>
  <dimension ref="A1:L44"/>
  <sheetViews>
    <sheetView showOutlineSymbols="0" workbookViewId="0">
      <selection activeCell="K9" sqref="K9"/>
    </sheetView>
  </sheetViews>
  <sheetFormatPr defaultRowHeight="12.75"/>
  <cols>
    <col min="1" max="1" width="7.140625" style="4" customWidth="1"/>
    <col min="2" max="2" width="20.140625" style="4" customWidth="1"/>
    <col min="3" max="3" width="19" style="4" customWidth="1"/>
    <col min="4" max="4" width="19.5703125" style="4" customWidth="1"/>
    <col min="5" max="6" width="15.28515625" style="4" customWidth="1"/>
    <col min="7" max="16384" width="9.140625" style="5"/>
  </cols>
  <sheetData>
    <row r="1" spans="1:12" ht="39.950000000000003" customHeight="1">
      <c r="A1" s="738" t="s">
        <v>348</v>
      </c>
      <c r="B1" s="564"/>
      <c r="C1" s="564"/>
      <c r="D1" s="564"/>
      <c r="E1" s="564"/>
      <c r="F1" s="564"/>
    </row>
    <row r="2" spans="1:12" ht="24" customHeight="1" thickBot="1">
      <c r="A2" s="762" t="s">
        <v>332</v>
      </c>
      <c r="B2" s="763"/>
      <c r="C2" s="763"/>
      <c r="D2" s="763"/>
      <c r="E2" s="763"/>
      <c r="F2" s="763"/>
    </row>
    <row r="3" spans="1:12" ht="14.1" customHeight="1">
      <c r="A3" s="734" t="s">
        <v>225</v>
      </c>
      <c r="B3" s="724" t="s">
        <v>229</v>
      </c>
      <c r="C3" s="741"/>
      <c r="D3" s="725"/>
      <c r="E3" s="730" t="s">
        <v>247</v>
      </c>
      <c r="F3" s="769"/>
      <c r="H3" s="4"/>
    </row>
    <row r="4" spans="1:12" ht="14.1" customHeight="1">
      <c r="A4" s="745"/>
      <c r="B4" s="742"/>
      <c r="C4" s="743"/>
      <c r="D4" s="744"/>
      <c r="E4" s="155" t="s">
        <v>226</v>
      </c>
      <c r="F4" s="153" t="s">
        <v>259</v>
      </c>
      <c r="H4" s="4"/>
      <c r="J4" s="4"/>
      <c r="L4" s="4"/>
    </row>
    <row r="5" spans="1:12" ht="18" customHeight="1">
      <c r="A5" s="78">
        <v>1</v>
      </c>
      <c r="B5" s="752" t="s">
        <v>464</v>
      </c>
      <c r="C5" s="764"/>
      <c r="D5" s="765"/>
      <c r="E5" s="103" t="s">
        <v>463</v>
      </c>
      <c r="F5" s="156" t="s">
        <v>463</v>
      </c>
      <c r="H5" s="4"/>
      <c r="I5" s="4"/>
      <c r="J5" s="4"/>
      <c r="K5" s="4"/>
      <c r="L5" s="4"/>
    </row>
    <row r="6" spans="1:12" ht="18" customHeight="1">
      <c r="A6" s="78">
        <v>2</v>
      </c>
      <c r="B6" s="766" t="s">
        <v>464</v>
      </c>
      <c r="C6" s="767"/>
      <c r="D6" s="768"/>
      <c r="E6" s="103" t="s">
        <v>463</v>
      </c>
      <c r="F6" s="156" t="s">
        <v>463</v>
      </c>
      <c r="H6" s="4"/>
      <c r="I6" s="4"/>
      <c r="J6" s="4"/>
      <c r="K6" s="4"/>
      <c r="L6" s="4"/>
    </row>
    <row r="7" spans="1:12" ht="24" customHeight="1">
      <c r="A7" s="78">
        <v>3</v>
      </c>
      <c r="B7" s="752" t="s">
        <v>196</v>
      </c>
      <c r="C7" s="753"/>
      <c r="D7" s="754"/>
      <c r="E7" s="49" t="s">
        <v>221</v>
      </c>
      <c r="F7" s="157"/>
      <c r="H7" s="4"/>
      <c r="I7" s="4"/>
      <c r="J7" s="4"/>
      <c r="K7" s="4"/>
      <c r="L7" s="4"/>
    </row>
    <row r="8" spans="1:12" ht="33.950000000000003" customHeight="1">
      <c r="A8" s="78">
        <v>4</v>
      </c>
      <c r="B8" s="752" t="s">
        <v>467</v>
      </c>
      <c r="C8" s="753"/>
      <c r="D8" s="754"/>
      <c r="E8" s="49" t="s">
        <v>221</v>
      </c>
      <c r="F8" s="157"/>
      <c r="H8" s="4"/>
      <c r="I8" s="4"/>
      <c r="J8" s="4"/>
      <c r="K8" s="4"/>
      <c r="L8" s="4"/>
    </row>
    <row r="9" spans="1:12" ht="33.950000000000003" customHeight="1">
      <c r="A9" s="78">
        <v>5</v>
      </c>
      <c r="B9" s="752" t="s">
        <v>313</v>
      </c>
      <c r="C9" s="753"/>
      <c r="D9" s="754"/>
      <c r="E9" s="49" t="s">
        <v>221</v>
      </c>
      <c r="F9" s="157"/>
      <c r="H9" s="4"/>
      <c r="I9" s="4"/>
      <c r="J9" s="4"/>
      <c r="K9" s="4"/>
      <c r="L9" s="4"/>
    </row>
    <row r="10" spans="1:12" ht="24" customHeight="1">
      <c r="A10" s="78">
        <v>6</v>
      </c>
      <c r="B10" s="749" t="s">
        <v>287</v>
      </c>
      <c r="C10" s="750"/>
      <c r="D10" s="751"/>
      <c r="E10" s="49" t="s">
        <v>221</v>
      </c>
      <c r="F10" s="157"/>
      <c r="H10" s="4"/>
      <c r="I10" s="4"/>
      <c r="J10" s="4"/>
      <c r="K10" s="4"/>
      <c r="L10" s="4"/>
    </row>
    <row r="11" spans="1:12" ht="33.950000000000003" customHeight="1">
      <c r="A11" s="79">
        <v>7</v>
      </c>
      <c r="B11" s="752" t="s">
        <v>314</v>
      </c>
      <c r="C11" s="753"/>
      <c r="D11" s="754"/>
      <c r="E11" s="61" t="s">
        <v>221</v>
      </c>
      <c r="F11" s="158"/>
      <c r="H11" s="4"/>
      <c r="I11" s="4"/>
      <c r="J11" s="4"/>
      <c r="K11" s="4"/>
      <c r="L11" s="4"/>
    </row>
    <row r="12" spans="1:12" ht="24" customHeight="1">
      <c r="A12" s="159">
        <v>8</v>
      </c>
      <c r="B12" s="749" t="s">
        <v>197</v>
      </c>
      <c r="C12" s="750"/>
      <c r="D12" s="751"/>
      <c r="E12" s="80" t="s">
        <v>221</v>
      </c>
      <c r="F12" s="157"/>
      <c r="H12" s="4"/>
      <c r="I12" s="4"/>
      <c r="J12" s="4"/>
      <c r="K12" s="4"/>
      <c r="L12" s="4"/>
    </row>
    <row r="13" spans="1:12" ht="24" customHeight="1">
      <c r="A13" s="79">
        <v>9</v>
      </c>
      <c r="B13" s="760" t="s">
        <v>3708</v>
      </c>
      <c r="C13" s="760"/>
      <c r="D13" s="760"/>
      <c r="E13" s="48" t="s">
        <v>221</v>
      </c>
      <c r="F13" s="160"/>
      <c r="H13" s="4"/>
      <c r="I13" s="4"/>
      <c r="J13" s="4"/>
      <c r="K13" s="4"/>
      <c r="L13" s="4"/>
    </row>
    <row r="14" spans="1:12" ht="24" customHeight="1">
      <c r="A14" s="79">
        <v>10</v>
      </c>
      <c r="B14" s="760" t="s">
        <v>3707</v>
      </c>
      <c r="C14" s="760"/>
      <c r="D14" s="760"/>
      <c r="E14" s="48" t="s">
        <v>221</v>
      </c>
      <c r="F14" s="161"/>
      <c r="H14" s="4"/>
      <c r="I14" s="4"/>
      <c r="J14" s="4"/>
      <c r="K14" s="4"/>
      <c r="L14" s="4"/>
    </row>
    <row r="15" spans="1:12" ht="24" customHeight="1">
      <c r="A15" s="79">
        <v>11</v>
      </c>
      <c r="B15" s="770" t="s">
        <v>1362</v>
      </c>
      <c r="C15" s="760"/>
      <c r="D15" s="760"/>
      <c r="E15" s="48" t="s">
        <v>221</v>
      </c>
      <c r="F15" s="161"/>
      <c r="H15" s="4"/>
      <c r="I15" s="4"/>
      <c r="J15" s="4"/>
      <c r="K15" s="4"/>
      <c r="L15" s="4"/>
    </row>
    <row r="16" spans="1:12" ht="33.950000000000003" customHeight="1" thickBot="1">
      <c r="A16" s="81">
        <v>12</v>
      </c>
      <c r="B16" s="761" t="s">
        <v>461</v>
      </c>
      <c r="C16" s="761"/>
      <c r="D16" s="761"/>
      <c r="E16" s="82" t="s">
        <v>221</v>
      </c>
      <c r="F16" s="162"/>
      <c r="H16" s="4"/>
      <c r="I16" s="4"/>
      <c r="J16" s="4"/>
      <c r="K16" s="4"/>
      <c r="L16" s="4"/>
    </row>
    <row r="17" spans="1:12" ht="15" customHeight="1" thickBot="1">
      <c r="A17" s="758" t="s">
        <v>333</v>
      </c>
      <c r="B17" s="759"/>
      <c r="C17" s="759"/>
      <c r="D17" s="759"/>
      <c r="E17" s="759"/>
      <c r="F17" s="759"/>
      <c r="H17" s="4"/>
      <c r="I17" s="4"/>
      <c r="J17" s="4"/>
      <c r="K17" s="4"/>
      <c r="L17" s="4"/>
    </row>
    <row r="18" spans="1:12" ht="24" customHeight="1">
      <c r="A18" s="83">
        <v>13</v>
      </c>
      <c r="B18" s="755" t="s">
        <v>322</v>
      </c>
      <c r="C18" s="756"/>
      <c r="D18" s="757"/>
      <c r="E18" s="51" t="s">
        <v>221</v>
      </c>
      <c r="F18" s="163"/>
      <c r="H18" s="4"/>
      <c r="I18" s="4"/>
      <c r="J18" s="4"/>
      <c r="K18" s="4"/>
      <c r="L18" s="4"/>
    </row>
    <row r="19" spans="1:12" ht="24" customHeight="1">
      <c r="A19" s="78" t="s">
        <v>449</v>
      </c>
      <c r="B19" s="749" t="s">
        <v>323</v>
      </c>
      <c r="C19" s="750"/>
      <c r="D19" s="751"/>
      <c r="E19" s="49" t="s">
        <v>221</v>
      </c>
      <c r="F19" s="157"/>
      <c r="H19" s="4"/>
      <c r="I19" s="4"/>
      <c r="J19" s="4"/>
      <c r="K19" s="4"/>
      <c r="L19" s="4"/>
    </row>
    <row r="20" spans="1:12" ht="24" customHeight="1">
      <c r="A20" s="78">
        <v>15</v>
      </c>
      <c r="B20" s="752" t="s">
        <v>324</v>
      </c>
      <c r="C20" s="753"/>
      <c r="D20" s="754"/>
      <c r="E20" s="49" t="s">
        <v>221</v>
      </c>
      <c r="F20" s="157"/>
      <c r="H20" s="4"/>
      <c r="I20" s="4"/>
      <c r="J20" s="4"/>
      <c r="K20" s="4"/>
      <c r="L20" s="4"/>
    </row>
    <row r="21" spans="1:12" ht="24" customHeight="1">
      <c r="A21" s="78">
        <v>16</v>
      </c>
      <c r="B21" s="749" t="s">
        <v>325</v>
      </c>
      <c r="C21" s="750"/>
      <c r="D21" s="751"/>
      <c r="E21" s="49" t="s">
        <v>221</v>
      </c>
      <c r="F21" s="157"/>
      <c r="H21" s="4"/>
      <c r="I21" s="4"/>
      <c r="J21" s="4"/>
      <c r="K21" s="4"/>
      <c r="L21" s="4"/>
    </row>
    <row r="22" spans="1:12" ht="24" customHeight="1">
      <c r="A22" s="78" t="s">
        <v>450</v>
      </c>
      <c r="B22" s="749" t="s">
        <v>326</v>
      </c>
      <c r="C22" s="750"/>
      <c r="D22" s="751"/>
      <c r="E22" s="49" t="s">
        <v>221</v>
      </c>
      <c r="F22" s="157"/>
      <c r="H22" s="4"/>
      <c r="I22" s="4"/>
      <c r="J22" s="4"/>
      <c r="K22" s="4"/>
      <c r="L22" s="4"/>
    </row>
    <row r="23" spans="1:12" ht="24" customHeight="1" thickBot="1">
      <c r="A23" s="78">
        <v>18</v>
      </c>
      <c r="B23" s="766" t="s">
        <v>3709</v>
      </c>
      <c r="C23" s="767"/>
      <c r="D23" s="768"/>
      <c r="E23" s="49" t="s">
        <v>221</v>
      </c>
      <c r="F23" s="157"/>
      <c r="H23" s="4"/>
      <c r="I23" s="4"/>
      <c r="J23" s="4"/>
      <c r="K23" s="4"/>
      <c r="L23" s="4"/>
    </row>
    <row r="24" spans="1:12" ht="15" customHeight="1" thickBot="1">
      <c r="A24" s="758" t="s">
        <v>207</v>
      </c>
      <c r="B24" s="759"/>
      <c r="C24" s="759"/>
      <c r="D24" s="759"/>
      <c r="E24" s="759"/>
      <c r="F24" s="759"/>
      <c r="H24" s="4"/>
      <c r="I24" s="4"/>
      <c r="J24" s="4"/>
      <c r="K24" s="4"/>
      <c r="L24" s="4"/>
    </row>
    <row r="25" spans="1:12" ht="42" customHeight="1">
      <c r="A25" s="83">
        <v>19</v>
      </c>
      <c r="B25" s="771" t="s">
        <v>3710</v>
      </c>
      <c r="C25" s="772"/>
      <c r="D25" s="773"/>
      <c r="E25" s="51" t="s">
        <v>221</v>
      </c>
      <c r="F25" s="163"/>
      <c r="H25" s="4"/>
      <c r="I25" s="4"/>
      <c r="J25" s="4"/>
      <c r="K25" s="4"/>
      <c r="L25" s="4"/>
    </row>
    <row r="26" spans="1:12" ht="24" customHeight="1">
      <c r="A26" s="78">
        <v>20</v>
      </c>
      <c r="B26" s="749" t="s">
        <v>3711</v>
      </c>
      <c r="C26" s="750"/>
      <c r="D26" s="751"/>
      <c r="E26" s="49" t="s">
        <v>221</v>
      </c>
      <c r="F26" s="157"/>
      <c r="H26" s="4"/>
      <c r="I26" s="4"/>
      <c r="J26" s="4"/>
      <c r="K26" s="4"/>
      <c r="L26" s="4"/>
    </row>
    <row r="27" spans="1:12" ht="33.950000000000003" customHeight="1">
      <c r="A27" s="79" t="s">
        <v>451</v>
      </c>
      <c r="B27" s="774" t="s">
        <v>216</v>
      </c>
      <c r="C27" s="775"/>
      <c r="D27" s="776"/>
      <c r="E27" s="61" t="s">
        <v>221</v>
      </c>
      <c r="F27" s="158"/>
      <c r="H27" s="4"/>
      <c r="I27" s="4"/>
      <c r="J27" s="4"/>
      <c r="K27" s="4"/>
      <c r="L27" s="4"/>
    </row>
    <row r="28" spans="1:12" ht="33.950000000000003" customHeight="1" thickBot="1">
      <c r="A28" s="78">
        <v>22</v>
      </c>
      <c r="B28" s="746" t="s">
        <v>3712</v>
      </c>
      <c r="C28" s="747"/>
      <c r="D28" s="748"/>
      <c r="E28" s="49" t="s">
        <v>221</v>
      </c>
      <c r="F28" s="157"/>
      <c r="H28" s="4"/>
      <c r="I28" s="4"/>
      <c r="J28" s="4"/>
      <c r="K28" s="4"/>
      <c r="L28" s="4"/>
    </row>
    <row r="29" spans="1:12" ht="15" customHeight="1" thickBot="1">
      <c r="A29" s="758" t="s">
        <v>215</v>
      </c>
      <c r="B29" s="759"/>
      <c r="C29" s="759"/>
      <c r="D29" s="759"/>
      <c r="E29" s="759"/>
      <c r="F29" s="759"/>
      <c r="H29" s="4"/>
      <c r="I29" s="4"/>
      <c r="J29" s="4"/>
      <c r="K29" s="4"/>
      <c r="L29" s="4"/>
    </row>
    <row r="30" spans="1:12" ht="24" customHeight="1">
      <c r="A30" s="83">
        <v>23</v>
      </c>
      <c r="B30" s="771" t="s">
        <v>315</v>
      </c>
      <c r="C30" s="772"/>
      <c r="D30" s="773"/>
      <c r="E30" s="51" t="s">
        <v>221</v>
      </c>
      <c r="F30" s="163"/>
      <c r="H30" s="4"/>
      <c r="I30" s="4"/>
      <c r="J30" s="4"/>
      <c r="K30" s="4"/>
      <c r="L30" s="4"/>
    </row>
    <row r="31" spans="1:12" ht="24" customHeight="1" thickBot="1">
      <c r="A31" s="78">
        <v>24</v>
      </c>
      <c r="B31" s="746" t="s">
        <v>316</v>
      </c>
      <c r="C31" s="747"/>
      <c r="D31" s="748"/>
      <c r="E31" s="49" t="s">
        <v>221</v>
      </c>
      <c r="F31" s="157"/>
      <c r="H31" s="4"/>
      <c r="I31" s="4"/>
      <c r="J31" s="4"/>
      <c r="K31" s="4"/>
      <c r="L31" s="4"/>
    </row>
    <row r="32" spans="1:12" ht="11.1" customHeight="1">
      <c r="A32" s="740">
        <v>4</v>
      </c>
      <c r="B32" s="740"/>
      <c r="C32" s="740"/>
      <c r="D32" s="740"/>
      <c r="E32" s="740"/>
      <c r="F32" s="740"/>
      <c r="H32" s="4"/>
      <c r="I32" s="4"/>
      <c r="J32" s="4"/>
      <c r="K32" s="4"/>
      <c r="L32" s="4"/>
    </row>
    <row r="33" spans="8:12">
      <c r="H33" s="4"/>
      <c r="I33" s="4"/>
      <c r="J33" s="4"/>
      <c r="K33" s="4"/>
      <c r="L33" s="4"/>
    </row>
    <row r="34" spans="8:12">
      <c r="H34" s="4"/>
      <c r="I34" s="4"/>
      <c r="J34" s="4"/>
      <c r="K34" s="4"/>
      <c r="L34" s="4"/>
    </row>
    <row r="35" spans="8:12">
      <c r="H35" s="4"/>
      <c r="I35" s="4"/>
      <c r="J35" s="4"/>
      <c r="K35" s="4"/>
      <c r="L35" s="4"/>
    </row>
    <row r="36" spans="8:12">
      <c r="H36" s="4"/>
      <c r="I36" s="4"/>
      <c r="J36" s="4"/>
      <c r="K36" s="4"/>
      <c r="L36" s="4"/>
    </row>
    <row r="37" spans="8:12">
      <c r="H37" s="4"/>
      <c r="I37" s="4"/>
      <c r="J37" s="4"/>
      <c r="K37" s="4"/>
      <c r="L37" s="4"/>
    </row>
    <row r="38" spans="8:12">
      <c r="H38" s="4"/>
      <c r="I38" s="4"/>
      <c r="J38" s="4"/>
      <c r="K38" s="4"/>
      <c r="L38" s="4"/>
    </row>
    <row r="39" spans="8:12">
      <c r="H39" s="4"/>
      <c r="I39" s="4"/>
      <c r="J39" s="4"/>
      <c r="K39" s="4"/>
      <c r="L39" s="4"/>
    </row>
    <row r="40" spans="8:12">
      <c r="H40" s="4"/>
      <c r="I40" s="4"/>
      <c r="J40" s="4"/>
      <c r="K40" s="4"/>
      <c r="L40" s="4"/>
    </row>
    <row r="41" spans="8:12">
      <c r="H41" s="4"/>
      <c r="I41" s="4"/>
      <c r="J41" s="4"/>
      <c r="K41" s="4"/>
      <c r="L41" s="4"/>
    </row>
    <row r="42" spans="8:12">
      <c r="H42" s="4"/>
      <c r="I42" s="4"/>
      <c r="J42" s="4"/>
      <c r="K42" s="4"/>
      <c r="L42" s="4"/>
    </row>
    <row r="43" spans="8:12">
      <c r="H43" s="4"/>
      <c r="I43" s="4"/>
      <c r="J43" s="4"/>
      <c r="K43" s="4"/>
      <c r="L43" s="4"/>
    </row>
    <row r="44" spans="8:12">
      <c r="H44" s="4"/>
      <c r="I44" s="4"/>
      <c r="J44" s="4"/>
      <c r="K44" s="4"/>
      <c r="L44" s="4"/>
    </row>
  </sheetData>
  <sheetProtection sheet="1" objects="1" scenarios="1"/>
  <mergeCells count="33">
    <mergeCell ref="B15:D15"/>
    <mergeCell ref="A29:F29"/>
    <mergeCell ref="B22:D22"/>
    <mergeCell ref="B23:D23"/>
    <mergeCell ref="B31:D31"/>
    <mergeCell ref="B30:D30"/>
    <mergeCell ref="A24:F24"/>
    <mergeCell ref="B25:D25"/>
    <mergeCell ref="B26:D26"/>
    <mergeCell ref="B27:D27"/>
    <mergeCell ref="A1:F1"/>
    <mergeCell ref="A2:F2"/>
    <mergeCell ref="B7:D7"/>
    <mergeCell ref="B8:D8"/>
    <mergeCell ref="B5:D5"/>
    <mergeCell ref="B6:D6"/>
    <mergeCell ref="E3:F3"/>
    <mergeCell ref="A32:F32"/>
    <mergeCell ref="B3:D4"/>
    <mergeCell ref="A3:A4"/>
    <mergeCell ref="B28:D28"/>
    <mergeCell ref="B21:D21"/>
    <mergeCell ref="B20:D20"/>
    <mergeCell ref="B18:D18"/>
    <mergeCell ref="B19:D19"/>
    <mergeCell ref="B10:D10"/>
    <mergeCell ref="B9:D9"/>
    <mergeCell ref="B11:D11"/>
    <mergeCell ref="A17:F17"/>
    <mergeCell ref="B12:D12"/>
    <mergeCell ref="B13:D13"/>
    <mergeCell ref="B16:D16"/>
    <mergeCell ref="B14:D14"/>
  </mergeCells>
  <phoneticPr fontId="10" type="noConversion"/>
  <printOptions horizontalCentered="1" verticalCentered="1"/>
  <pageMargins left="0.39370078740157483" right="0.39370078740157483" top="0.43307086614173229" bottom="0.43307086614173229" header="0.31496062992125984" footer="0.31496062992125984"/>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22</vt:i4>
      </vt:variant>
      <vt:variant>
        <vt:lpstr>Pojmenované oblasti</vt:lpstr>
      </vt:variant>
      <vt:variant>
        <vt:i4>28</vt:i4>
      </vt:variant>
    </vt:vector>
  </HeadingPairs>
  <TitlesOfParts>
    <vt:vector size="50" baseType="lpstr">
      <vt:lpstr>UVOD</vt:lpstr>
      <vt:lpstr>FU</vt:lpstr>
      <vt:lpstr>XML Export</vt:lpstr>
      <vt:lpstr>ZAKL_DATA</vt:lpstr>
      <vt:lpstr>XML_export</vt:lpstr>
      <vt:lpstr>1</vt:lpstr>
      <vt:lpstr>2</vt:lpstr>
      <vt:lpstr>3</vt:lpstr>
      <vt:lpstr>4</vt:lpstr>
      <vt:lpstr>5</vt:lpstr>
      <vt:lpstr>6</vt:lpstr>
      <vt:lpstr>7</vt:lpstr>
      <vt:lpstr>8</vt:lpstr>
      <vt:lpstr>Př_I</vt:lpstr>
      <vt:lpstr>Př_H1</vt:lpstr>
      <vt:lpstr>Př_H2</vt:lpstr>
      <vt:lpstr>Př_H3</vt:lpstr>
      <vt:lpstr>Př_12I</vt:lpstr>
      <vt:lpstr>Povinná_příloha</vt:lpstr>
      <vt:lpstr>Účetní_závěrka</vt:lpstr>
      <vt:lpstr>Zálohy</vt:lpstr>
      <vt:lpstr>Přeplatek</vt:lpstr>
      <vt:lpstr>fin_ur</vt:lpstr>
      <vt:lpstr>'1'!Oblast_tisku</vt:lpstr>
      <vt:lpstr>'2'!Oblast_tisku</vt:lpstr>
      <vt:lpstr>'3'!Oblast_tisku</vt:lpstr>
      <vt:lpstr>'4'!Oblast_tisku</vt:lpstr>
      <vt:lpstr>'5'!Oblast_tisku</vt:lpstr>
      <vt:lpstr>'6'!Oblast_tisku</vt:lpstr>
      <vt:lpstr>'7'!Oblast_tisku</vt:lpstr>
      <vt:lpstr>'8'!Oblast_tisku</vt:lpstr>
      <vt:lpstr>Povinná_příloha!Oblast_tisku</vt:lpstr>
      <vt:lpstr>Př_12I!Oblast_tisku</vt:lpstr>
      <vt:lpstr>Př_H1!Oblast_tisku</vt:lpstr>
      <vt:lpstr>Př_H2!Oblast_tisku</vt:lpstr>
      <vt:lpstr>Př_H3!Oblast_tisku</vt:lpstr>
      <vt:lpstr>Př_I!Oblast_tisku</vt:lpstr>
      <vt:lpstr>Přeplatek!Oblast_tisku</vt:lpstr>
      <vt:lpstr>Účetní_závěrka!Oblast_tisku</vt:lpstr>
      <vt:lpstr>UVOD!Oblast_tisku</vt:lpstr>
      <vt:lpstr>XML_export!Oblast_tisku</vt:lpstr>
      <vt:lpstr>ZAKL_DATA!Oblast_tisku</vt:lpstr>
      <vt:lpstr>Zálohy!Oblast_tisku</vt:lpstr>
      <vt:lpstr>'XML Export'!PR_cislo</vt:lpstr>
      <vt:lpstr>'XML Export'!PR_jm_souboru</vt:lpstr>
      <vt:lpstr>'XML Export'!PR_kodovani</vt:lpstr>
      <vt:lpstr>'XML Export'!PR_nazev</vt:lpstr>
      <vt:lpstr>stat_kod2</vt:lpstr>
      <vt:lpstr>staty</vt:lpstr>
      <vt:lpstr>uzemni_prac</vt:lpstr>
    </vt:vector>
  </TitlesOfParts>
  <Company>Aspekt HM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Štěpán</dc:creator>
  <cp:lastModifiedBy>Marianna</cp:lastModifiedBy>
  <cp:lastPrinted>2016-03-30T23:43:15Z</cp:lastPrinted>
  <dcterms:created xsi:type="dcterms:W3CDTF">2000-01-03T15:14:32Z</dcterms:created>
  <dcterms:modified xsi:type="dcterms:W3CDTF">2016-03-30T23:55:47Z</dcterms:modified>
</cp:coreProperties>
</file>