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45" activeTab="2"/>
  </bookViews>
  <sheets>
    <sheet name="DNM_2014" sheetId="2" r:id="rId1"/>
    <sheet name="DNM_2013" sheetId="6" r:id="rId2"/>
    <sheet name="DHM_2014" sheetId="7" r:id="rId3"/>
    <sheet name="DHM_2013" sheetId="9" r:id="rId4"/>
  </sheets>
  <definedNames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52511"/>
</workbook>
</file>

<file path=xl/calcChain.xml><?xml version="1.0" encoding="utf-8"?>
<calcChain xmlns="http://schemas.openxmlformats.org/spreadsheetml/2006/main">
  <c r="E16" i="7" l="1"/>
  <c r="E11" i="7" l="1"/>
  <c r="E10" i="7"/>
  <c r="E12" i="7"/>
  <c r="I12" i="7"/>
  <c r="I10" i="7"/>
  <c r="E10" i="9" l="1"/>
  <c r="C13" i="2" l="1"/>
  <c r="C25" i="2"/>
  <c r="E25" i="2"/>
  <c r="C19" i="2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H28" i="6"/>
  <c r="H28" i="7"/>
  <c r="G28" i="6"/>
  <c r="J28" i="7"/>
  <c r="F28" i="7"/>
  <c r="D28" i="9"/>
  <c r="C28" i="7"/>
  <c r="F28" i="2"/>
  <c r="J13" i="2"/>
  <c r="D28" i="2"/>
  <c r="J28" i="9"/>
  <c r="K25" i="7"/>
  <c r="J25" i="6"/>
  <c r="E28" i="6"/>
  <c r="J19" i="6"/>
  <c r="C28" i="6"/>
  <c r="J25" i="2"/>
  <c r="K12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<sst xmlns="http://schemas.openxmlformats.org/spreadsheetml/2006/main" count="184" uniqueCount="45">
  <si>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</si>
  <si>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</si>
  <si>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</si>
  <si>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</si>
  <si>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</si>
  <si>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</si>
  <si>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</si>
  <si>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</si>
  <si>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</si>
  <si>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</si>
  <si>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</si>
  <si>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</si>
  <si>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</si>
  <si>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</si>
  <si>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</si>
  <si>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</si>
  <si>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</si>
  <si>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</si>
  <si>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</si>
  <si>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</si>
  <si>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</si>
  <si>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</si>
  <si>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</si>
  <si>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</si>
  <si>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</si>
  <si>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</si>
  <si>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</si>
  <si>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</si>
  <si>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</si>
  <si>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</si>
  <si>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</si>
  <si>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</si>
  <si>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</si>
  <si>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</si>
  <si>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</si>
  <si>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</si>
  <si>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</si>
  <si>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</si>
  <si>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</si>
  <si>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</si>
  <si>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</si>
  <si>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</si>
  <si>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</si>
  <si>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</si>
  <si>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Webasto - Edscha Cabrio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</si>
</sst>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3" fontId="2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2" borderId="1" xfId="0" applyNumberFormat="1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A7" zoomScaleNormal="100" zoomScaleSheetLayoutView="80" workbookViewId="0">
      <selection activeCell="T11" sqref="T11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40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36</v>
      </c>
      <c r="B1" s="80" t="s">
        <v>44</v>
      </c>
      <c r="C1" s="80"/>
      <c r="D1" s="80"/>
      <c r="E1" s="80"/>
      <c r="F1" s="80"/>
      <c r="G1" s="80"/>
      <c r="H1" s="80"/>
      <c r="I1" s="80"/>
      <c r="J1" s="80"/>
      <c r="K1" s="80"/>
      <c r="O1" s="73" t="s">
        <v>43</v>
      </c>
    </row>
    <row r="2" spans="1:15" x14ac:dyDescent="0.25">
      <c r="A2" s="70"/>
      <c r="B2" s="78" t="s">
        <v>40</v>
      </c>
      <c r="C2" s="78"/>
      <c r="D2" s="78"/>
      <c r="E2" s="78"/>
      <c r="F2" s="78"/>
      <c r="G2" s="78"/>
      <c r="H2" s="78"/>
      <c r="I2" s="78"/>
      <c r="J2" s="78"/>
      <c r="K2" s="40"/>
      <c r="O2" s="74"/>
    </row>
    <row r="3" spans="1:15" ht="15" customHeight="1" x14ac:dyDescent="0.25">
      <c r="A3" s="70"/>
      <c r="B3" s="79">
        <v>42004</v>
      </c>
      <c r="C3" s="79"/>
      <c r="D3" s="79"/>
      <c r="E3" s="79"/>
      <c r="F3" s="79"/>
      <c r="G3" s="79"/>
      <c r="H3" s="79"/>
      <c r="I3" s="79"/>
      <c r="J3" s="79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ht="15" customHeight="1" x14ac:dyDescent="0.25">
      <c r="A5" s="70"/>
      <c r="B5" s="76" t="s">
        <v>0</v>
      </c>
      <c r="C5" s="75" t="s">
        <v>1</v>
      </c>
      <c r="D5" s="75"/>
      <c r="E5" s="75"/>
      <c r="F5" s="75"/>
      <c r="G5" s="75"/>
      <c r="H5" s="75"/>
      <c r="I5" s="75"/>
      <c r="J5" s="75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33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29"/>
      <c r="K8" s="40"/>
      <c r="O8" s="59"/>
    </row>
    <row r="9" spans="1:15" ht="15" customHeight="1" x14ac:dyDescent="0.25">
      <c r="A9" s="70"/>
      <c r="B9" s="35" t="s">
        <v>13</v>
      </c>
      <c r="C9" s="68">
        <v>0</v>
      </c>
      <c r="D9" s="69">
        <v>24450</v>
      </c>
      <c r="E9" s="69">
        <v>0</v>
      </c>
      <c r="F9" s="69">
        <v>0</v>
      </c>
      <c r="G9" s="69">
        <v>2170127</v>
      </c>
      <c r="H9" s="69">
        <v>1425</v>
      </c>
      <c r="I9" s="69">
        <v>0</v>
      </c>
      <c r="J9" s="36">
        <f>SUM(C9:I9)</f>
        <v>2196002</v>
      </c>
      <c r="K9" s="40"/>
      <c r="O9" s="59"/>
    </row>
    <row r="10" spans="1:15" ht="15" customHeight="1" x14ac:dyDescent="0.25">
      <c r="A10" s="70"/>
      <c r="B10" s="37" t="s">
        <v>6</v>
      </c>
      <c r="C10" s="18">
        <v>0</v>
      </c>
      <c r="D10" s="18">
        <v>4223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36">
        <f t="shared" ref="J10:J19" si="0">SUM(C10:I10)</f>
        <v>4223</v>
      </c>
      <c r="K10" s="40"/>
      <c r="O10" s="59"/>
    </row>
    <row r="11" spans="1:15" ht="15" customHeight="1" x14ac:dyDescent="0.25">
      <c r="A11" s="70"/>
      <c r="B11" s="37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6">
        <f t="shared" si="0"/>
        <v>0</v>
      </c>
      <c r="K11" s="40"/>
      <c r="O11" s="59"/>
    </row>
    <row r="12" spans="1:15" ht="15" customHeight="1" x14ac:dyDescent="0.25">
      <c r="A12" s="70"/>
      <c r="B12" s="37" t="s">
        <v>8</v>
      </c>
      <c r="C12" s="18">
        <v>0</v>
      </c>
      <c r="D12" s="18">
        <v>1425</v>
      </c>
      <c r="E12" s="18">
        <v>0</v>
      </c>
      <c r="F12" s="18">
        <v>0</v>
      </c>
      <c r="G12" s="18">
        <v>0</v>
      </c>
      <c r="H12" s="18">
        <v>-1425</v>
      </c>
      <c r="I12" s="18">
        <v>0</v>
      </c>
      <c r="J12" s="36">
        <f t="shared" si="0"/>
        <v>0</v>
      </c>
      <c r="K12" s="40"/>
      <c r="O12" s="59"/>
    </row>
    <row r="13" spans="1:15" ht="15" customHeight="1" x14ac:dyDescent="0.25">
      <c r="A13" s="70"/>
      <c r="B13" s="38" t="s">
        <v>14</v>
      </c>
      <c r="C13" s="28">
        <f>SUM(C9,C10,-C11,C12)</f>
        <v>0</v>
      </c>
      <c r="D13" s="28">
        <f t="shared" ref="D13:I13" si="1">SUM(D9,D10,-D11,D12)</f>
        <v>30098</v>
      </c>
      <c r="E13" s="28">
        <f t="shared" si="1"/>
        <v>0</v>
      </c>
      <c r="F13" s="28">
        <f t="shared" si="1"/>
        <v>0</v>
      </c>
      <c r="G13" s="28">
        <f t="shared" si="1"/>
        <v>2170127</v>
      </c>
      <c r="H13" s="28">
        <f t="shared" si="1"/>
        <v>0</v>
      </c>
      <c r="I13" s="28">
        <f t="shared" si="1"/>
        <v>0</v>
      </c>
      <c r="J13" s="39">
        <f t="shared" si="0"/>
        <v>2200225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45"/>
      <c r="D14" s="45"/>
      <c r="E14" s="45"/>
      <c r="F14" s="45"/>
      <c r="G14" s="45"/>
      <c r="H14" s="45"/>
      <c r="I14" s="45"/>
      <c r="J14" s="29"/>
      <c r="K14" s="40"/>
      <c r="O14" s="60"/>
    </row>
    <row r="15" spans="1:15" ht="15" customHeight="1" x14ac:dyDescent="0.25">
      <c r="A15" s="70"/>
      <c r="B15" s="35" t="s">
        <v>13</v>
      </c>
      <c r="C15" s="18">
        <v>0</v>
      </c>
      <c r="D15" s="18">
        <v>15557</v>
      </c>
      <c r="E15" s="18">
        <v>0</v>
      </c>
      <c r="F15" s="18">
        <v>0</v>
      </c>
      <c r="G15" s="18">
        <v>1774922</v>
      </c>
      <c r="H15" s="18">
        <v>0</v>
      </c>
      <c r="I15" s="18">
        <v>0</v>
      </c>
      <c r="J15" s="36">
        <f t="shared" si="0"/>
        <v>1790479</v>
      </c>
      <c r="K15" s="40"/>
      <c r="O15" s="59"/>
    </row>
    <row r="16" spans="1:15" ht="15" customHeight="1" x14ac:dyDescent="0.25">
      <c r="A16" s="70"/>
      <c r="B16" s="37" t="s">
        <v>6</v>
      </c>
      <c r="C16" s="18">
        <v>0</v>
      </c>
      <c r="D16" s="18">
        <v>6196</v>
      </c>
      <c r="E16" s="18">
        <v>0</v>
      </c>
      <c r="F16" s="18">
        <v>0</v>
      </c>
      <c r="G16" s="18">
        <v>389313</v>
      </c>
      <c r="H16" s="18">
        <v>0</v>
      </c>
      <c r="I16" s="18">
        <v>0</v>
      </c>
      <c r="J16" s="36">
        <f t="shared" si="0"/>
        <v>395509</v>
      </c>
      <c r="K16" s="40"/>
      <c r="O16" s="59"/>
    </row>
    <row r="17" spans="1:15" ht="15" customHeight="1" x14ac:dyDescent="0.25">
      <c r="A17" s="70"/>
      <c r="B17" s="37" t="s">
        <v>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6">
        <f t="shared" si="0"/>
        <v>0</v>
      </c>
      <c r="K17" s="40"/>
      <c r="O17" s="59"/>
    </row>
    <row r="18" spans="1:15" ht="15" customHeight="1" x14ac:dyDescent="0.25">
      <c r="A18" s="70"/>
      <c r="B18" s="37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6">
        <f t="shared" si="0"/>
        <v>0</v>
      </c>
      <c r="K18" s="40"/>
      <c r="O18" s="59"/>
    </row>
    <row r="19" spans="1:15" ht="15" customHeight="1" x14ac:dyDescent="0.25">
      <c r="A19" s="70"/>
      <c r="B19" s="38" t="s">
        <v>14</v>
      </c>
      <c r="C19" s="28">
        <f t="shared" ref="C19:I19" si="2">SUM(C15,C16,-C17,C18)</f>
        <v>0</v>
      </c>
      <c r="D19" s="28">
        <f t="shared" si="2"/>
        <v>21753</v>
      </c>
      <c r="E19" s="28">
        <f t="shared" si="2"/>
        <v>0</v>
      </c>
      <c r="F19" s="28">
        <f t="shared" si="2"/>
        <v>0</v>
      </c>
      <c r="G19" s="28">
        <f t="shared" si="2"/>
        <v>2164235</v>
      </c>
      <c r="H19" s="28">
        <f t="shared" si="2"/>
        <v>0</v>
      </c>
      <c r="I19" s="28">
        <f t="shared" si="2"/>
        <v>0</v>
      </c>
      <c r="J19" s="39">
        <f t="shared" si="0"/>
        <v>2185988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45"/>
      <c r="D20" s="45"/>
      <c r="E20" s="45"/>
      <c r="F20" s="45"/>
      <c r="G20" s="45"/>
      <c r="H20" s="45"/>
      <c r="I20" s="45"/>
      <c r="J20" s="29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6">
        <f t="shared" ref="J21:J25" si="3">SUM(C21:I21)</f>
        <v>0</v>
      </c>
      <c r="K21" s="40"/>
      <c r="M21" s="72"/>
      <c r="N21" s="57"/>
      <c r="O21" s="71"/>
    </row>
    <row r="22" spans="1:15" ht="15" customHeight="1" x14ac:dyDescent="0.25">
      <c r="A22" s="70"/>
      <c r="B22" s="37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6">
        <f t="shared" si="3"/>
        <v>0</v>
      </c>
      <c r="K22" s="40"/>
      <c r="M22" s="63">
        <v>2</v>
      </c>
      <c r="N22" s="57"/>
      <c r="O22" s="61"/>
    </row>
    <row r="23" spans="1:15" ht="15" customHeight="1" x14ac:dyDescent="0.25">
      <c r="A23" s="70"/>
      <c r="B23" s="37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6">
        <f t="shared" si="3"/>
        <v>0</v>
      </c>
      <c r="K23" s="40"/>
      <c r="M23" s="63">
        <v>0</v>
      </c>
      <c r="N23" s="57"/>
      <c r="O23" s="61"/>
    </row>
    <row r="24" spans="1:15" ht="15" customHeight="1" x14ac:dyDescent="0.25">
      <c r="A24" s="70"/>
      <c r="B24" s="37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6">
        <f t="shared" si="3"/>
        <v>0</v>
      </c>
      <c r="K24" s="40"/>
      <c r="M24" s="63">
        <v>2</v>
      </c>
      <c r="N24" s="57"/>
      <c r="O24" s="63">
        <v>4</v>
      </c>
    </row>
    <row r="25" spans="1:15" ht="15" customHeight="1" x14ac:dyDescent="0.25">
      <c r="A25" s="70"/>
      <c r="B25" s="38" t="s">
        <v>14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39">
        <f t="shared" si="3"/>
        <v>0</v>
      </c>
      <c r="K25" s="40"/>
      <c r="M25" s="63">
        <v>2</v>
      </c>
      <c r="N25" s="57"/>
      <c r="O25" s="63">
        <v>4</v>
      </c>
    </row>
    <row r="26" spans="1:15" s="46" customFormat="1" ht="15" customHeight="1" x14ac:dyDescent="0.25">
      <c r="A26" s="70"/>
      <c r="B26" s="34" t="s">
        <v>15</v>
      </c>
      <c r="C26" s="45"/>
      <c r="D26" s="45"/>
      <c r="E26" s="45"/>
      <c r="F26" s="45"/>
      <c r="G26" s="45"/>
      <c r="H26" s="45"/>
      <c r="I26" s="45"/>
      <c r="J26" s="29"/>
      <c r="K26" s="40"/>
      <c r="M26" s="63">
        <v>8</v>
      </c>
      <c r="N26" s="57"/>
      <c r="O26" s="63">
        <v>9</v>
      </c>
    </row>
    <row r="27" spans="1:15" ht="15" customHeight="1" x14ac:dyDescent="0.25">
      <c r="A27" s="70"/>
      <c r="B27" s="35" t="s">
        <v>13</v>
      </c>
      <c r="C27" s="27">
        <f t="shared" ref="C27:I27" si="5">SUM(C9,-C15,-C21)</f>
        <v>0</v>
      </c>
      <c r="D27" s="27">
        <f t="shared" si="5"/>
        <v>8893</v>
      </c>
      <c r="E27" s="27">
        <f t="shared" si="5"/>
        <v>0</v>
      </c>
      <c r="F27" s="27">
        <f t="shared" si="5"/>
        <v>0</v>
      </c>
      <c r="G27" s="27">
        <f t="shared" si="5"/>
        <v>395205</v>
      </c>
      <c r="H27" s="27">
        <f t="shared" si="5"/>
        <v>1425</v>
      </c>
      <c r="I27" s="27">
        <f t="shared" si="5"/>
        <v>0</v>
      </c>
      <c r="J27" s="36">
        <f>SUM(C27:I27)</f>
        <v>405523</v>
      </c>
      <c r="K27" s="40"/>
      <c r="M27" s="63">
        <v>7</v>
      </c>
      <c r="N27" s="57"/>
      <c r="O27" s="63">
        <v>3</v>
      </c>
    </row>
    <row r="28" spans="1:15" ht="15" customHeight="1" x14ac:dyDescent="0.25">
      <c r="A28" s="70"/>
      <c r="B28" s="38" t="s">
        <v>14</v>
      </c>
      <c r="C28" s="28">
        <f t="shared" ref="C28:I28" si="6">SUM(C13,-C19,-C25)</f>
        <v>0</v>
      </c>
      <c r="D28" s="28">
        <f t="shared" si="6"/>
        <v>8345</v>
      </c>
      <c r="E28" s="28">
        <f t="shared" si="6"/>
        <v>0</v>
      </c>
      <c r="F28" s="28">
        <f t="shared" si="6"/>
        <v>0</v>
      </c>
      <c r="G28" s="28">
        <f t="shared" si="6"/>
        <v>5892</v>
      </c>
      <c r="H28" s="28">
        <f t="shared" si="6"/>
        <v>0</v>
      </c>
      <c r="I28" s="28">
        <f t="shared" si="6"/>
        <v>0</v>
      </c>
      <c r="J28" s="39">
        <f>SUM(C28:I28)</f>
        <v>14237</v>
      </c>
      <c r="K28" s="40"/>
      <c r="M28" s="63">
        <v>9</v>
      </c>
      <c r="N28" s="57"/>
      <c r="O28" s="63">
        <v>9</v>
      </c>
    </row>
    <row r="29" spans="1:15" ht="15" customHeight="1" x14ac:dyDescent="0.25">
      <c r="A29" s="70"/>
      <c r="K29" s="40"/>
      <c r="M29" s="63">
        <v>0</v>
      </c>
      <c r="N29" s="57"/>
      <c r="O29" s="63">
        <v>4</v>
      </c>
    </row>
    <row r="30" spans="1:15" ht="15" customHeight="1" x14ac:dyDescent="0.25">
      <c r="A30" s="70"/>
      <c r="B30" s="49"/>
      <c r="K30" s="40"/>
      <c r="M30" s="63">
        <v>8</v>
      </c>
      <c r="N30" s="57"/>
      <c r="O30" s="63">
        <v>2</v>
      </c>
    </row>
    <row r="31" spans="1:15" ht="15" customHeight="1" x14ac:dyDescent="0.25">
      <c r="A31" s="70"/>
      <c r="M31" s="63">
        <v>9</v>
      </c>
      <c r="N31" s="57"/>
      <c r="O31" s="63">
        <v>6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2:J2"/>
    <mergeCell ref="B3:J3"/>
    <mergeCell ref="B1:K1"/>
  </mergeCells>
  <pageMargins left="0" right="0.23622047244094491" top="0.74803149606299213" bottom="0" header="0.31496062992125984" footer="0"/>
  <pageSetup paperSize="9" scale="94" orientation="landscape" r:id="rId1"/>
  <ignoredErrors>
    <ignoredError sqref="B10:C10 B18:J24 B17:D17 F17:J17 B16 B15 J15 B14:J14 B13 D13:J13 B26:J28 B25:E25 F25:J25 B9 B12:C12 B11:C11 E11:J11 F10 H10:J10 F16 H16:J16 J9 I12:J12 E12:G1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59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37</v>
      </c>
      <c r="B1" s="80" t="s">
        <v>44</v>
      </c>
      <c r="C1" s="80"/>
      <c r="D1" s="80"/>
      <c r="E1" s="80"/>
      <c r="F1" s="80"/>
      <c r="G1" s="80"/>
      <c r="H1" s="80"/>
      <c r="I1" s="80"/>
      <c r="J1" s="80"/>
      <c r="K1" s="80"/>
      <c r="O1" s="73" t="s">
        <v>43</v>
      </c>
    </row>
    <row r="2" spans="1:15" x14ac:dyDescent="0.25">
      <c r="A2" s="70"/>
      <c r="B2" s="78" t="s">
        <v>40</v>
      </c>
      <c r="C2" s="78"/>
      <c r="D2" s="78"/>
      <c r="E2" s="78"/>
      <c r="F2" s="78"/>
      <c r="G2" s="78"/>
      <c r="H2" s="78"/>
      <c r="I2" s="78"/>
      <c r="J2" s="78"/>
      <c r="K2" s="40"/>
      <c r="O2" s="74"/>
    </row>
    <row r="3" spans="1:15" x14ac:dyDescent="0.25">
      <c r="A3" s="70"/>
      <c r="B3" s="79">
        <v>41639</v>
      </c>
      <c r="C3" s="79"/>
      <c r="D3" s="79"/>
      <c r="E3" s="79"/>
      <c r="F3" s="79"/>
      <c r="G3" s="79"/>
      <c r="H3" s="79"/>
      <c r="I3" s="79"/>
      <c r="J3" s="79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x14ac:dyDescent="0.25">
      <c r="A5" s="70"/>
      <c r="B5" s="76" t="s">
        <v>0</v>
      </c>
      <c r="C5" s="82" t="s">
        <v>16</v>
      </c>
      <c r="D5" s="82"/>
      <c r="E5" s="82"/>
      <c r="F5" s="82"/>
      <c r="G5" s="82"/>
      <c r="H5" s="82"/>
      <c r="I5" s="82"/>
      <c r="J5" s="82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45"/>
      <c r="K8" s="40"/>
      <c r="O8" s="59"/>
    </row>
    <row r="9" spans="1:15" ht="15" customHeight="1" x14ac:dyDescent="0.25">
      <c r="A9" s="70"/>
      <c r="B9" s="35" t="s">
        <v>13</v>
      </c>
      <c r="C9" s="18">
        <v>0</v>
      </c>
      <c r="D9" s="18">
        <v>22090</v>
      </c>
      <c r="E9" s="18">
        <v>0</v>
      </c>
      <c r="F9" s="18">
        <v>0</v>
      </c>
      <c r="G9" s="18">
        <v>2170127</v>
      </c>
      <c r="H9" s="18">
        <v>0</v>
      </c>
      <c r="I9" s="19">
        <v>0</v>
      </c>
      <c r="J9" s="51">
        <f>SUM(C9:I9)</f>
        <v>2192217</v>
      </c>
      <c r="K9" s="40"/>
      <c r="O9" s="59"/>
    </row>
    <row r="10" spans="1:15" ht="15" customHeight="1" x14ac:dyDescent="0.25">
      <c r="A10" s="70"/>
      <c r="B10" s="37" t="s">
        <v>6</v>
      </c>
      <c r="C10" s="18">
        <v>0</v>
      </c>
      <c r="D10" s="18">
        <v>4980</v>
      </c>
      <c r="E10" s="18">
        <v>0</v>
      </c>
      <c r="F10" s="18">
        <v>0</v>
      </c>
      <c r="G10" s="18">
        <v>0</v>
      </c>
      <c r="H10" s="18">
        <v>1425</v>
      </c>
      <c r="I10" s="19">
        <v>0</v>
      </c>
      <c r="J10" s="51">
        <f>SUM(C10:I10)</f>
        <v>6405</v>
      </c>
      <c r="K10" s="40"/>
      <c r="O10" s="59"/>
    </row>
    <row r="11" spans="1:15" ht="15" customHeight="1" x14ac:dyDescent="0.25">
      <c r="A11" s="70"/>
      <c r="B11" s="37" t="s">
        <v>7</v>
      </c>
      <c r="C11" s="18">
        <v>0</v>
      </c>
      <c r="D11" s="18">
        <v>2620</v>
      </c>
      <c r="E11" s="18">
        <v>0</v>
      </c>
      <c r="F11" s="18">
        <v>0</v>
      </c>
      <c r="G11" s="18">
        <v>0</v>
      </c>
      <c r="H11" s="18">
        <v>0</v>
      </c>
      <c r="I11" s="19">
        <v>0</v>
      </c>
      <c r="J11" s="51">
        <f>SUM(C11:I11)</f>
        <v>2620</v>
      </c>
      <c r="K11" s="40"/>
      <c r="O11" s="59"/>
    </row>
    <row r="12" spans="1:15" ht="15" customHeight="1" x14ac:dyDescent="0.25">
      <c r="A12" s="70"/>
      <c r="B12" s="37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9">
        <v>0</v>
      </c>
      <c r="J12" s="51">
        <f>SUM(C12:I12)</f>
        <v>0</v>
      </c>
      <c r="K12" s="40"/>
      <c r="O12" s="59"/>
    </row>
    <row r="13" spans="1:15" ht="15" customHeight="1" x14ac:dyDescent="0.25">
      <c r="A13" s="70"/>
      <c r="B13" s="38" t="s">
        <v>14</v>
      </c>
      <c r="C13" s="52">
        <f>SUM(C9,C10,-C11,C12)</f>
        <v>0</v>
      </c>
      <c r="D13" s="67">
        <f>SUM(D9,D10,-D11,D12)</f>
        <v>24450</v>
      </c>
      <c r="E13" s="67">
        <f t="shared" ref="E13:I13" si="0">SUM(E9,E10,-E11,E12)</f>
        <v>0</v>
      </c>
      <c r="F13" s="67">
        <f t="shared" si="0"/>
        <v>0</v>
      </c>
      <c r="G13" s="67">
        <f>SUM(G9,G10,-G11,G12)</f>
        <v>2170127</v>
      </c>
      <c r="H13" s="67">
        <f t="shared" si="0"/>
        <v>1425</v>
      </c>
      <c r="I13" s="67">
        <f t="shared" si="0"/>
        <v>0</v>
      </c>
      <c r="J13" s="51">
        <f>SUM(C13:I13)</f>
        <v>2196002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55"/>
      <c r="D14" s="55"/>
      <c r="E14" s="55"/>
      <c r="F14" s="55"/>
      <c r="G14" s="55"/>
      <c r="H14" s="55"/>
      <c r="I14" s="55"/>
      <c r="J14" s="53"/>
      <c r="K14" s="40"/>
      <c r="M14" s="60"/>
      <c r="O14" s="60"/>
    </row>
    <row r="15" spans="1:15" ht="15" customHeight="1" x14ac:dyDescent="0.25">
      <c r="A15" s="70"/>
      <c r="B15" s="35" t="s">
        <v>13</v>
      </c>
      <c r="C15" s="18">
        <v>0</v>
      </c>
      <c r="D15" s="18">
        <v>12966</v>
      </c>
      <c r="E15" s="18">
        <v>0</v>
      </c>
      <c r="F15" s="18">
        <v>0</v>
      </c>
      <c r="G15" s="18">
        <v>1385716</v>
      </c>
      <c r="H15" s="18">
        <v>0</v>
      </c>
      <c r="I15" s="19">
        <v>0</v>
      </c>
      <c r="J15" s="51">
        <f>SUM(C15:I15)</f>
        <v>1398682</v>
      </c>
      <c r="K15" s="40"/>
      <c r="O15" s="59"/>
    </row>
    <row r="16" spans="1:15" ht="15" customHeight="1" x14ac:dyDescent="0.25">
      <c r="A16" s="70"/>
      <c r="B16" s="37" t="s">
        <v>6</v>
      </c>
      <c r="C16" s="18">
        <v>0</v>
      </c>
      <c r="D16" s="18">
        <v>5211</v>
      </c>
      <c r="E16" s="18">
        <v>0</v>
      </c>
      <c r="F16" s="18">
        <v>0</v>
      </c>
      <c r="G16" s="18">
        <v>389206</v>
      </c>
      <c r="H16" s="18">
        <v>0</v>
      </c>
      <c r="I16" s="19">
        <v>0</v>
      </c>
      <c r="J16" s="51">
        <f>SUM(C16:I16)</f>
        <v>394417</v>
      </c>
      <c r="K16" s="40"/>
      <c r="O16" s="59"/>
    </row>
    <row r="17" spans="1:15" ht="15" customHeight="1" x14ac:dyDescent="0.25">
      <c r="A17" s="70"/>
      <c r="B17" s="37" t="s">
        <v>7</v>
      </c>
      <c r="C17" s="18">
        <v>0</v>
      </c>
      <c r="D17" s="18">
        <v>2620</v>
      </c>
      <c r="E17" s="18">
        <v>0</v>
      </c>
      <c r="F17" s="18">
        <v>0</v>
      </c>
      <c r="G17" s="18">
        <v>0</v>
      </c>
      <c r="H17" s="18">
        <v>0</v>
      </c>
      <c r="I17" s="19">
        <v>0</v>
      </c>
      <c r="J17" s="51">
        <f>SUM(C17:I17)</f>
        <v>2620</v>
      </c>
      <c r="K17" s="40"/>
      <c r="O17" s="59"/>
    </row>
    <row r="18" spans="1:15" ht="15" customHeight="1" x14ac:dyDescent="0.25">
      <c r="A18" s="70"/>
      <c r="B18" s="37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9">
        <v>0</v>
      </c>
      <c r="J18" s="51">
        <f>SUM(C18:I18)</f>
        <v>0</v>
      </c>
      <c r="K18" s="40"/>
      <c r="O18" s="59"/>
    </row>
    <row r="19" spans="1:15" ht="15" customHeight="1" x14ac:dyDescent="0.25">
      <c r="A19" s="70"/>
      <c r="B19" s="38" t="s">
        <v>14</v>
      </c>
      <c r="C19" s="52">
        <f t="shared" ref="C19:I19" si="1">SUM(C15:C16,-C17,C18)</f>
        <v>0</v>
      </c>
      <c r="D19" s="52">
        <f t="shared" si="1"/>
        <v>15557</v>
      </c>
      <c r="E19" s="52">
        <f t="shared" si="1"/>
        <v>0</v>
      </c>
      <c r="F19" s="52">
        <f t="shared" si="1"/>
        <v>0</v>
      </c>
      <c r="G19" s="52">
        <f t="shared" si="1"/>
        <v>1774922</v>
      </c>
      <c r="H19" s="52">
        <f t="shared" si="1"/>
        <v>0</v>
      </c>
      <c r="I19" s="52">
        <f t="shared" si="1"/>
        <v>0</v>
      </c>
      <c r="J19" s="51">
        <f>SUM(C19:I19)</f>
        <v>1790479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55"/>
      <c r="D20" s="55"/>
      <c r="E20" s="55"/>
      <c r="F20" s="55"/>
      <c r="G20" s="55"/>
      <c r="H20" s="55"/>
      <c r="I20" s="55"/>
      <c r="J20" s="53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51">
        <f>SUM(C21:I21)</f>
        <v>0</v>
      </c>
      <c r="K21" s="40"/>
      <c r="M21" s="81"/>
      <c r="N21" s="57"/>
      <c r="O21" s="71"/>
    </row>
    <row r="22" spans="1:15" ht="15" customHeight="1" x14ac:dyDescent="0.25">
      <c r="A22" s="70"/>
      <c r="B22" s="37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51">
        <f>SUM(C22:I22)</f>
        <v>0</v>
      </c>
      <c r="K22" s="40"/>
      <c r="M22" s="63">
        <v>2</v>
      </c>
      <c r="N22" s="57"/>
      <c r="O22" s="61"/>
    </row>
    <row r="23" spans="1:15" ht="15" customHeight="1" x14ac:dyDescent="0.25">
      <c r="A23" s="70"/>
      <c r="B23" s="37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51">
        <f>SUM(C23:I23)</f>
        <v>0</v>
      </c>
      <c r="K23" s="40"/>
      <c r="M23" s="63">
        <v>0</v>
      </c>
      <c r="N23" s="57"/>
      <c r="O23" s="62"/>
    </row>
    <row r="24" spans="1:15" ht="15" customHeight="1" x14ac:dyDescent="0.25">
      <c r="A24" s="70"/>
      <c r="B24" s="37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51">
        <f>SUM(C24:I24)</f>
        <v>0</v>
      </c>
      <c r="K24" s="40"/>
      <c r="M24" s="63">
        <v>2</v>
      </c>
      <c r="N24" s="57"/>
      <c r="O24" s="63">
        <v>4</v>
      </c>
    </row>
    <row r="25" spans="1:15" ht="15" customHeight="1" x14ac:dyDescent="0.25">
      <c r="A25" s="70"/>
      <c r="B25" s="38" t="s">
        <v>14</v>
      </c>
      <c r="C25" s="67">
        <f t="shared" ref="C25:I25" si="2">SUM(C21,C22,-C23,C24)</f>
        <v>0</v>
      </c>
      <c r="D25" s="67">
        <f t="shared" si="2"/>
        <v>0</v>
      </c>
      <c r="E25" s="67">
        <f t="shared" si="2"/>
        <v>0</v>
      </c>
      <c r="F25" s="67">
        <f t="shared" si="2"/>
        <v>0</v>
      </c>
      <c r="G25" s="67">
        <f t="shared" si="2"/>
        <v>0</v>
      </c>
      <c r="H25" s="67">
        <f t="shared" si="2"/>
        <v>0</v>
      </c>
      <c r="I25" s="67">
        <f t="shared" si="2"/>
        <v>0</v>
      </c>
      <c r="J25" s="51">
        <f>SUM(C25:I25)</f>
        <v>0</v>
      </c>
      <c r="K25" s="40"/>
      <c r="M25" s="63">
        <v>2</v>
      </c>
      <c r="N25" s="57"/>
      <c r="O25" s="63">
        <v>4</v>
      </c>
    </row>
    <row r="26" spans="1:15" s="46" customFormat="1" ht="15" customHeight="1" x14ac:dyDescent="0.25">
      <c r="A26" s="70"/>
      <c r="B26" s="34" t="s">
        <v>15</v>
      </c>
      <c r="C26" s="55"/>
      <c r="D26" s="55"/>
      <c r="E26" s="55"/>
      <c r="F26" s="55"/>
      <c r="G26" s="55"/>
      <c r="H26" s="55"/>
      <c r="I26" s="55"/>
      <c r="J26" s="53"/>
      <c r="K26" s="40"/>
      <c r="M26" s="63">
        <v>8</v>
      </c>
      <c r="N26" s="57"/>
      <c r="O26" s="63">
        <v>9</v>
      </c>
    </row>
    <row r="27" spans="1:15" ht="15" customHeight="1" x14ac:dyDescent="0.25">
      <c r="A27" s="70"/>
      <c r="B27" s="35" t="s">
        <v>13</v>
      </c>
      <c r="C27" s="50">
        <f>SUM(C9,-C15,-C21)</f>
        <v>0</v>
      </c>
      <c r="D27" s="50">
        <f>SUM(D9,-D15,-D21)</f>
        <v>9124</v>
      </c>
      <c r="E27" s="50">
        <f t="shared" ref="E27:I27" si="3">SUM(E9,-E15,-E21)</f>
        <v>0</v>
      </c>
      <c r="F27" s="50">
        <f>SUM(F9,-F15,-F21)</f>
        <v>0</v>
      </c>
      <c r="G27" s="50">
        <f t="shared" si="3"/>
        <v>784411</v>
      </c>
      <c r="H27" s="50">
        <f t="shared" si="3"/>
        <v>0</v>
      </c>
      <c r="I27" s="50">
        <f t="shared" si="3"/>
        <v>0</v>
      </c>
      <c r="J27" s="51">
        <f>SUM(C27:I27)</f>
        <v>793535</v>
      </c>
      <c r="K27" s="40"/>
      <c r="M27" s="63">
        <v>7</v>
      </c>
      <c r="N27" s="57"/>
      <c r="O27" s="63">
        <v>3</v>
      </c>
    </row>
    <row r="28" spans="1:15" ht="15" customHeight="1" x14ac:dyDescent="0.25">
      <c r="A28" s="70"/>
      <c r="B28" s="38" t="s">
        <v>14</v>
      </c>
      <c r="C28" s="52">
        <f>SUM(C13,-C19,-C25)</f>
        <v>0</v>
      </c>
      <c r="D28" s="52">
        <f t="shared" ref="D28:I28" si="4">SUM(D13,-D19,-D25)</f>
        <v>8893</v>
      </c>
      <c r="E28" s="52">
        <f>SUM(E13,-E19,-E25)</f>
        <v>0</v>
      </c>
      <c r="F28" s="52">
        <f t="shared" si="4"/>
        <v>0</v>
      </c>
      <c r="G28" s="52">
        <f t="shared" si="4"/>
        <v>395205</v>
      </c>
      <c r="H28" s="52">
        <f>SUM(H13,-H19,-H25)</f>
        <v>1425</v>
      </c>
      <c r="I28" s="52">
        <f t="shared" si="4"/>
        <v>0</v>
      </c>
      <c r="J28" s="54">
        <f>SUM(C28:I28)</f>
        <v>405523</v>
      </c>
      <c r="K28" s="40"/>
      <c r="M28" s="63">
        <v>9</v>
      </c>
      <c r="N28" s="57"/>
      <c r="O28" s="63">
        <v>9</v>
      </c>
    </row>
    <row r="29" spans="1:15" x14ac:dyDescent="0.25">
      <c r="A29" s="70"/>
      <c r="K29" s="40"/>
      <c r="M29" s="63">
        <v>0</v>
      </c>
      <c r="N29" s="57"/>
      <c r="O29" s="63">
        <v>4</v>
      </c>
    </row>
    <row r="30" spans="1:15" x14ac:dyDescent="0.25">
      <c r="A30" s="70"/>
      <c r="K30" s="40"/>
      <c r="M30" s="63">
        <v>8</v>
      </c>
      <c r="N30" s="57"/>
      <c r="O30" s="63">
        <v>2</v>
      </c>
    </row>
    <row r="31" spans="1:15" x14ac:dyDescent="0.25">
      <c r="A31" s="70"/>
      <c r="M31" s="63">
        <v>9</v>
      </c>
      <c r="N31" s="57"/>
      <c r="O31" s="63">
        <v>6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2:J2"/>
    <mergeCell ref="B3:J3"/>
    <mergeCell ref="B5:B6"/>
    <mergeCell ref="C5:J5"/>
    <mergeCell ref="B1:K1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3:J14 C27:J28 B9:B12 I9:J12 B19:J26 B15:B18 I15:J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E18" sqref="E18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4" customWidth="1"/>
    <col min="14" max="14" width="1.7109375" customWidth="1"/>
    <col min="15" max="15" width="2.5703125" style="64" customWidth="1"/>
    <col min="16" max="17" width="3.28515625" customWidth="1"/>
  </cols>
  <sheetData>
    <row r="1" spans="1:15" ht="15" customHeight="1" x14ac:dyDescent="0.25">
      <c r="A1" s="70">
        <v>38</v>
      </c>
      <c r="B1" s="80" t="s">
        <v>44</v>
      </c>
      <c r="C1" s="80"/>
      <c r="D1" s="80"/>
      <c r="E1" s="80"/>
      <c r="F1" s="80"/>
      <c r="G1" s="80"/>
      <c r="H1" s="80"/>
      <c r="I1" s="80"/>
      <c r="J1" s="80"/>
      <c r="K1" s="80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79">
        <v>42004</v>
      </c>
      <c r="C3" s="79"/>
      <c r="D3" s="79"/>
      <c r="E3" s="79"/>
      <c r="F3" s="79"/>
      <c r="G3" s="79"/>
      <c r="H3" s="79"/>
      <c r="I3" s="79"/>
      <c r="J3" s="79"/>
      <c r="K3" s="79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553217</v>
      </c>
      <c r="D9" s="19">
        <v>6689370</v>
      </c>
      <c r="E9" s="19">
        <v>9357804.1500000004</v>
      </c>
      <c r="F9" s="19">
        <v>0</v>
      </c>
      <c r="G9" s="19">
        <v>0</v>
      </c>
      <c r="H9" s="19">
        <v>0</v>
      </c>
      <c r="I9" s="19">
        <v>2857993</v>
      </c>
      <c r="J9" s="25">
        <v>603950</v>
      </c>
      <c r="K9" s="20">
        <f>SUM(C9:J9)</f>
        <v>20062334.149999999</v>
      </c>
    </row>
    <row r="10" spans="1:15" ht="15" customHeight="1" x14ac:dyDescent="0.25">
      <c r="A10" s="70"/>
      <c r="B10" s="9" t="s">
        <v>6</v>
      </c>
      <c r="C10" s="19">
        <v>0</v>
      </c>
      <c r="D10" s="19">
        <v>431988</v>
      </c>
      <c r="E10" s="19">
        <f>1680925</f>
        <v>1680925</v>
      </c>
      <c r="F10" s="19">
        <v>0</v>
      </c>
      <c r="G10" s="19">
        <v>0</v>
      </c>
      <c r="H10" s="19">
        <v>0</v>
      </c>
      <c r="I10" s="19">
        <f>212554</f>
        <v>212554</v>
      </c>
      <c r="J10" s="25">
        <v>633529</v>
      </c>
      <c r="K10" s="20">
        <f>SUM(C10:J10)</f>
        <v>2958996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f>13136+56</f>
        <v>13192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13192</v>
      </c>
    </row>
    <row r="12" spans="1:15" ht="15" customHeight="1" x14ac:dyDescent="0.25">
      <c r="A12" s="70"/>
      <c r="B12" s="9" t="s">
        <v>8</v>
      </c>
      <c r="C12" s="19">
        <v>0</v>
      </c>
      <c r="D12" s="19">
        <v>1467436</v>
      </c>
      <c r="E12" s="19">
        <f>1969307</f>
        <v>1969307</v>
      </c>
      <c r="F12" s="19">
        <v>0</v>
      </c>
      <c r="G12" s="19">
        <v>0</v>
      </c>
      <c r="H12" s="19">
        <v>0</v>
      </c>
      <c r="I12" s="19">
        <f>-2832793</f>
        <v>-2832793</v>
      </c>
      <c r="J12" s="25">
        <v>-603950</v>
      </c>
      <c r="K12" s="20">
        <f>SUM(C12:J12)</f>
        <v>0</v>
      </c>
    </row>
    <row r="13" spans="1:15" ht="15" customHeight="1" x14ac:dyDescent="0.25">
      <c r="A13" s="70"/>
      <c r="B13" s="10" t="s">
        <v>14</v>
      </c>
      <c r="C13" s="21">
        <f>SUM(C9,C10,-C11,C12)</f>
        <v>553217</v>
      </c>
      <c r="D13" s="21">
        <f t="shared" ref="D13:I13" si="0">SUM(D9,D10,-D11,D12)</f>
        <v>8588794</v>
      </c>
      <c r="E13" s="21">
        <f>SUM(E9,E10,-E11,E12)</f>
        <v>12994844.15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237754</v>
      </c>
      <c r="J13" s="21">
        <f>SUM(J9,J10,-J11,J12)</f>
        <v>633529</v>
      </c>
      <c r="K13" s="20">
        <f>SUM(C13:J13)</f>
        <v>23008138.149999999</v>
      </c>
    </row>
    <row r="14" spans="1:15" s="3" customFormat="1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  <c r="M14" s="65"/>
      <c r="O14" s="65"/>
    </row>
    <row r="15" spans="1:15" ht="15" customHeight="1" x14ac:dyDescent="0.25">
      <c r="A15" s="70"/>
      <c r="B15" s="8" t="s">
        <v>13</v>
      </c>
      <c r="C15" s="19">
        <v>0</v>
      </c>
      <c r="D15" s="19">
        <v>342528</v>
      </c>
      <c r="E15" s="19">
        <v>3907931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4250459</v>
      </c>
    </row>
    <row r="16" spans="1:15" ht="15" customHeight="1" x14ac:dyDescent="0.25">
      <c r="A16" s="70"/>
      <c r="B16" s="9" t="s">
        <v>6</v>
      </c>
      <c r="C16" s="19">
        <v>0</v>
      </c>
      <c r="D16" s="19">
        <v>354534</v>
      </c>
      <c r="E16" s="19">
        <f>1033999+239111</f>
        <v>1273110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1627644</v>
      </c>
      <c r="M16" s="66"/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6114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6114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ht="15" customHeight="1" x14ac:dyDescent="0.25">
      <c r="A19" s="70"/>
      <c r="B19" s="10" t="s">
        <v>14</v>
      </c>
      <c r="C19" s="21">
        <f t="shared" ref="C19:J19" si="1">SUM(C15,C16,-C17,C18)</f>
        <v>0</v>
      </c>
      <c r="D19" s="21">
        <f t="shared" si="1"/>
        <v>697062</v>
      </c>
      <c r="E19" s="21">
        <f t="shared" si="1"/>
        <v>5174927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5871989</v>
      </c>
    </row>
    <row r="20" spans="1:15" s="3" customFormat="1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260982</v>
      </c>
      <c r="E21" s="19">
        <v>1500550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1761532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3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239111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239111</v>
      </c>
      <c r="M23" s="63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4</v>
      </c>
    </row>
    <row r="25" spans="1:15" ht="15" customHeight="1" x14ac:dyDescent="0.25">
      <c r="A25" s="70"/>
      <c r="B25" s="10" t="s">
        <v>14</v>
      </c>
      <c r="C25" s="21">
        <f t="shared" ref="C25:J25" si="2">SUM(C21,C22,-C23,C24)</f>
        <v>0</v>
      </c>
      <c r="D25" s="21">
        <f t="shared" si="2"/>
        <v>260982</v>
      </c>
      <c r="E25" s="21">
        <f t="shared" si="2"/>
        <v>1261439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1522421</v>
      </c>
      <c r="M25" s="63">
        <v>2</v>
      </c>
      <c r="N25" s="58"/>
      <c r="O25" s="63">
        <v>4</v>
      </c>
    </row>
    <row r="26" spans="1:15" s="3" customFormat="1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8</v>
      </c>
      <c r="N26" s="58"/>
      <c r="O26" s="63">
        <v>9</v>
      </c>
    </row>
    <row r="27" spans="1:15" ht="15" customHeight="1" x14ac:dyDescent="0.25">
      <c r="A27" s="70"/>
      <c r="B27" s="8" t="s">
        <v>13</v>
      </c>
      <c r="C27" s="23">
        <f>SUM(C9,-C15,-C21)</f>
        <v>553217</v>
      </c>
      <c r="D27" s="23">
        <f t="shared" ref="D27:J27" si="3">SUM(D9,-D15,-D21)</f>
        <v>6085860</v>
      </c>
      <c r="E27" s="23">
        <f t="shared" si="3"/>
        <v>3949323.1500000004</v>
      </c>
      <c r="F27" s="23">
        <f>SUM(F9,-F15,-F21)</f>
        <v>0</v>
      </c>
      <c r="G27" s="23">
        <f t="shared" si="3"/>
        <v>0</v>
      </c>
      <c r="H27" s="23">
        <f t="shared" si="3"/>
        <v>0</v>
      </c>
      <c r="I27" s="23">
        <f t="shared" si="3"/>
        <v>2857993</v>
      </c>
      <c r="J27" s="23">
        <f t="shared" si="3"/>
        <v>603950</v>
      </c>
      <c r="K27" s="20">
        <f>SUM(C27:J27)</f>
        <v>14050343.15</v>
      </c>
      <c r="M27" s="63">
        <v>7</v>
      </c>
      <c r="N27" s="58"/>
      <c r="O27" s="63">
        <v>3</v>
      </c>
    </row>
    <row r="28" spans="1:15" ht="15" customHeight="1" x14ac:dyDescent="0.25">
      <c r="A28" s="70"/>
      <c r="B28" s="10" t="s">
        <v>14</v>
      </c>
      <c r="C28" s="21">
        <f>SUM(C13,-C19,-C25)</f>
        <v>553217</v>
      </c>
      <c r="D28" s="21">
        <f t="shared" ref="D28:J28" si="4">SUM(D13,-D19,-D25)</f>
        <v>7630750</v>
      </c>
      <c r="E28" s="21">
        <f t="shared" si="4"/>
        <v>6558478.1500000004</v>
      </c>
      <c r="F28" s="21">
        <f>SUM(F13,-F19,-F25)</f>
        <v>0</v>
      </c>
      <c r="G28" s="21">
        <f t="shared" si="4"/>
        <v>0</v>
      </c>
      <c r="H28" s="21">
        <f>SUM(H13,-H19,-H25)</f>
        <v>0</v>
      </c>
      <c r="I28" s="21">
        <f t="shared" si="4"/>
        <v>237754</v>
      </c>
      <c r="J28" s="21">
        <f t="shared" si="4"/>
        <v>633529</v>
      </c>
      <c r="K28" s="24">
        <f>SUM(C28:J28)</f>
        <v>15613728.15</v>
      </c>
      <c r="M28" s="63">
        <v>9</v>
      </c>
      <c r="N28" s="58"/>
      <c r="O28" s="63">
        <v>9</v>
      </c>
    </row>
    <row r="29" spans="1:15" ht="15" customHeight="1" x14ac:dyDescent="0.25">
      <c r="A29" s="70"/>
      <c r="M29" s="63">
        <v>0</v>
      </c>
      <c r="N29" s="58"/>
      <c r="O29" s="63">
        <v>4</v>
      </c>
    </row>
    <row r="30" spans="1:15" ht="15" customHeight="1" x14ac:dyDescent="0.25">
      <c r="A30" s="70"/>
      <c r="M30" s="63">
        <v>8</v>
      </c>
      <c r="N30" s="58"/>
      <c r="O30" s="63">
        <v>2</v>
      </c>
    </row>
    <row r="31" spans="1:15" ht="15" customHeight="1" x14ac:dyDescent="0.25">
      <c r="A31" s="70"/>
      <c r="M31" s="63">
        <v>9</v>
      </c>
      <c r="N31" s="56"/>
      <c r="O31" s="63">
        <v>6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I20" sqref="I2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4" customWidth="1"/>
    <col min="14" max="14" width="1.85546875" customWidth="1"/>
    <col min="15" max="15" width="2.5703125" style="64" customWidth="1"/>
    <col min="16" max="17" width="3.28515625" customWidth="1"/>
  </cols>
  <sheetData>
    <row r="1" spans="1:15" ht="15" customHeight="1" x14ac:dyDescent="0.25">
      <c r="A1" s="70">
        <v>39</v>
      </c>
      <c r="B1" s="80" t="s">
        <v>44</v>
      </c>
      <c r="C1" s="80"/>
      <c r="D1" s="80"/>
      <c r="E1" s="80"/>
      <c r="F1" s="80"/>
      <c r="G1" s="80"/>
      <c r="H1" s="80"/>
      <c r="I1" s="80"/>
      <c r="J1" s="80"/>
      <c r="K1" s="80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79">
        <v>41639</v>
      </c>
      <c r="C3" s="79"/>
      <c r="D3" s="79"/>
      <c r="E3" s="79"/>
      <c r="F3" s="79"/>
      <c r="G3" s="79"/>
      <c r="H3" s="79"/>
      <c r="I3" s="79"/>
      <c r="J3" s="79"/>
      <c r="K3" s="79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16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553217</v>
      </c>
      <c r="D9" s="19">
        <v>2155280.92</v>
      </c>
      <c r="E9" s="19">
        <v>8572779.5</v>
      </c>
      <c r="F9" s="19">
        <v>0</v>
      </c>
      <c r="G9" s="19">
        <v>0</v>
      </c>
      <c r="H9" s="19">
        <v>0</v>
      </c>
      <c r="I9" s="19">
        <v>1008750</v>
      </c>
      <c r="J9" s="25">
        <v>0</v>
      </c>
      <c r="K9" s="20">
        <f>SUM(C9:J9)</f>
        <v>12290027.42</v>
      </c>
    </row>
    <row r="10" spans="1:15" ht="15" customHeight="1" x14ac:dyDescent="0.25">
      <c r="A10" s="70"/>
      <c r="B10" s="9" t="s">
        <v>6</v>
      </c>
      <c r="C10" s="19">
        <v>0</v>
      </c>
      <c r="D10" s="19">
        <v>4560618</v>
      </c>
      <c r="E10" s="19">
        <f>940736.65-272188</f>
        <v>668548.65</v>
      </c>
      <c r="F10" s="19">
        <v>0</v>
      </c>
      <c r="G10" s="19">
        <v>0</v>
      </c>
      <c r="H10" s="19">
        <v>0</v>
      </c>
      <c r="I10" s="19">
        <v>2412537</v>
      </c>
      <c r="J10" s="25">
        <v>603950</v>
      </c>
      <c r="K10" s="20">
        <f>SUM(C10:J10)</f>
        <v>8245653.6500000004</v>
      </c>
    </row>
    <row r="11" spans="1:15" ht="15" customHeight="1" x14ac:dyDescent="0.25">
      <c r="A11" s="70"/>
      <c r="B11" s="9" t="s">
        <v>7</v>
      </c>
      <c r="C11" s="19">
        <v>0</v>
      </c>
      <c r="D11" s="19">
        <v>298682.64</v>
      </c>
      <c r="E11" s="19">
        <v>155712</v>
      </c>
      <c r="F11" s="19">
        <v>0</v>
      </c>
      <c r="G11" s="19">
        <v>0</v>
      </c>
      <c r="H11" s="19">
        <v>0</v>
      </c>
      <c r="I11" s="19">
        <v>18952</v>
      </c>
      <c r="J11" s="25">
        <v>0</v>
      </c>
      <c r="K11" s="20">
        <f>SUM(C11:J11)</f>
        <v>473346.64</v>
      </c>
    </row>
    <row r="12" spans="1:15" ht="15" customHeight="1" x14ac:dyDescent="0.25">
      <c r="A12" s="70"/>
      <c r="B12" s="9" t="s">
        <v>8</v>
      </c>
      <c r="C12" s="19">
        <v>0</v>
      </c>
      <c r="D12" s="19">
        <v>272154</v>
      </c>
      <c r="E12" s="19">
        <v>272188</v>
      </c>
      <c r="F12" s="19">
        <v>0</v>
      </c>
      <c r="G12" s="19">
        <v>0</v>
      </c>
      <c r="H12" s="19">
        <v>0</v>
      </c>
      <c r="I12" s="19">
        <v>-544342</v>
      </c>
      <c r="J12" s="25">
        <v>0</v>
      </c>
      <c r="K12" s="20">
        <f>SUM(C12:J12)</f>
        <v>0</v>
      </c>
    </row>
    <row r="13" spans="1:15" s="3" customFormat="1" ht="15" customHeight="1" x14ac:dyDescent="0.2">
      <c r="A13" s="70"/>
      <c r="B13" s="10" t="s">
        <v>14</v>
      </c>
      <c r="C13" s="21">
        <f>SUM(C9,C10,-C11,C12)</f>
        <v>553217</v>
      </c>
      <c r="D13" s="21">
        <f t="shared" ref="D13:I13" si="0">SUM(D9,D10,-D11,D12)</f>
        <v>6689370.2800000003</v>
      </c>
      <c r="E13" s="21">
        <f t="shared" si="0"/>
        <v>9357804.1500000004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2857993</v>
      </c>
      <c r="J13" s="21">
        <f>SUM(J9,J10,-J11,J12)</f>
        <v>603950</v>
      </c>
      <c r="K13" s="20">
        <f>SUM(C13:J13)</f>
        <v>20062334.43</v>
      </c>
      <c r="M13" s="65"/>
      <c r="O13" s="65"/>
    </row>
    <row r="14" spans="1:15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 x14ac:dyDescent="0.25">
      <c r="A15" s="70"/>
      <c r="B15" s="8" t="s">
        <v>13</v>
      </c>
      <c r="C15" s="19">
        <v>0</v>
      </c>
      <c r="D15" s="19">
        <v>279727</v>
      </c>
      <c r="E15" s="19">
        <v>2856306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3136033</v>
      </c>
      <c r="M15" s="66"/>
    </row>
    <row r="16" spans="1:15" ht="15" customHeight="1" x14ac:dyDescent="0.25">
      <c r="A16" s="70"/>
      <c r="B16" s="9" t="s">
        <v>6</v>
      </c>
      <c r="C16" s="19">
        <v>0</v>
      </c>
      <c r="D16" s="19">
        <v>124978</v>
      </c>
      <c r="E16" s="19">
        <v>1163006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1287984</v>
      </c>
    </row>
    <row r="17" spans="1:15" ht="15" customHeight="1" x14ac:dyDescent="0.25">
      <c r="A17" s="70"/>
      <c r="B17" s="9" t="s">
        <v>7</v>
      </c>
      <c r="C17" s="19">
        <v>0</v>
      </c>
      <c r="D17" s="19">
        <v>62177</v>
      </c>
      <c r="E17" s="19">
        <v>111381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173558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s="3" customFormat="1" ht="15" customHeight="1" x14ac:dyDescent="0.2">
      <c r="A19" s="70"/>
      <c r="B19" s="10" t="s">
        <v>14</v>
      </c>
      <c r="C19" s="21">
        <f t="shared" ref="C19:J19" si="1">SUM(C15,C16,-C17,C18)</f>
        <v>0</v>
      </c>
      <c r="D19" s="21">
        <f t="shared" si="1"/>
        <v>342528</v>
      </c>
      <c r="E19" s="21">
        <f t="shared" si="1"/>
        <v>3907931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4250459</v>
      </c>
      <c r="M19" s="65"/>
      <c r="O19" s="65"/>
    </row>
    <row r="20" spans="1:15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128826</v>
      </c>
      <c r="E21" s="19">
        <v>1739662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1868488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260982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260982</v>
      </c>
      <c r="M22" s="63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128826</v>
      </c>
      <c r="E23" s="19">
        <v>239112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367938</v>
      </c>
      <c r="M23" s="63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19</v>
      </c>
    </row>
    <row r="25" spans="1:15" s="3" customFormat="1" ht="15" customHeight="1" x14ac:dyDescent="0.2">
      <c r="A25" s="70"/>
      <c r="B25" s="10" t="s">
        <v>14</v>
      </c>
      <c r="C25" s="21">
        <f t="shared" ref="C25:J25" si="2">SUM(C21,C22,-C23,C24)</f>
        <v>0</v>
      </c>
      <c r="D25" s="21">
        <f t="shared" si="2"/>
        <v>260982</v>
      </c>
      <c r="E25" s="21">
        <f t="shared" si="2"/>
        <v>1500550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1761532</v>
      </c>
      <c r="M25" s="63">
        <v>2</v>
      </c>
      <c r="N25" s="58"/>
      <c r="O25" s="63">
        <v>4</v>
      </c>
    </row>
    <row r="26" spans="1:15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8</v>
      </c>
      <c r="N26" s="58"/>
      <c r="O26" s="63">
        <v>9</v>
      </c>
    </row>
    <row r="27" spans="1:15" ht="15" customHeight="1" x14ac:dyDescent="0.25">
      <c r="A27" s="70"/>
      <c r="B27" s="8" t="s">
        <v>13</v>
      </c>
      <c r="C27" s="23">
        <f t="shared" ref="C27:J27" si="3">SUM(C9,-C15,-C21)</f>
        <v>553217</v>
      </c>
      <c r="D27" s="23">
        <f t="shared" si="3"/>
        <v>1746727.92</v>
      </c>
      <c r="E27" s="23">
        <f>SUM(E9,-E15,-E21)</f>
        <v>3976811.5</v>
      </c>
      <c r="F27" s="23">
        <f t="shared" si="3"/>
        <v>0</v>
      </c>
      <c r="G27" s="23">
        <f>SUM(G9,-G15,-G21)</f>
        <v>0</v>
      </c>
      <c r="H27" s="23">
        <f t="shared" si="3"/>
        <v>0</v>
      </c>
      <c r="I27" s="23">
        <f t="shared" si="3"/>
        <v>1008750</v>
      </c>
      <c r="J27" s="23">
        <f t="shared" si="3"/>
        <v>0</v>
      </c>
      <c r="K27" s="20">
        <f>SUM(C27:J27)</f>
        <v>7285506.4199999999</v>
      </c>
      <c r="M27" s="63">
        <v>7</v>
      </c>
      <c r="N27" s="58"/>
      <c r="O27" s="63">
        <v>3</v>
      </c>
    </row>
    <row r="28" spans="1:15" ht="15" customHeight="1" x14ac:dyDescent="0.25">
      <c r="A28" s="70"/>
      <c r="B28" s="10" t="s">
        <v>14</v>
      </c>
      <c r="C28" s="21">
        <f t="shared" ref="C28:H28" si="4">SUM(C13,-C19,-C25)</f>
        <v>553217</v>
      </c>
      <c r="D28" s="21">
        <f>SUM(D13,-D19,-D25)</f>
        <v>6085860.2800000003</v>
      </c>
      <c r="E28" s="21">
        <f t="shared" si="4"/>
        <v>3949323.1500000004</v>
      </c>
      <c r="F28" s="21">
        <f>SUM(F13,-F19,-F25)</f>
        <v>0</v>
      </c>
      <c r="G28" s="21">
        <f t="shared" si="4"/>
        <v>0</v>
      </c>
      <c r="H28" s="21">
        <f t="shared" si="4"/>
        <v>0</v>
      </c>
      <c r="I28" s="21">
        <f>SUM(I13,-I19,-I25)</f>
        <v>2857993</v>
      </c>
      <c r="J28" s="21">
        <f>SUM(J13,-J19,-J25)</f>
        <v>603950</v>
      </c>
      <c r="K28" s="24">
        <f>SUM(C28:J28)</f>
        <v>14050343.43</v>
      </c>
      <c r="M28" s="63">
        <v>9</v>
      </c>
      <c r="N28" s="58"/>
      <c r="O28" s="63">
        <v>9</v>
      </c>
    </row>
    <row r="29" spans="1:15" ht="15" customHeight="1" x14ac:dyDescent="0.25">
      <c r="A29" s="70"/>
      <c r="M29" s="63">
        <v>0</v>
      </c>
      <c r="N29" s="58"/>
      <c r="O29" s="63">
        <v>4</v>
      </c>
    </row>
    <row r="30" spans="1:15" ht="15" customHeight="1" x14ac:dyDescent="0.25">
      <c r="A30" s="70"/>
      <c r="M30" s="63">
        <v>8</v>
      </c>
      <c r="N30" s="58"/>
      <c r="O30" s="63">
        <v>2</v>
      </c>
    </row>
    <row r="31" spans="1:15" ht="15" customHeight="1" x14ac:dyDescent="0.25">
      <c r="A31" s="70"/>
      <c r="M31" s="63">
        <v>9</v>
      </c>
      <c r="N31" s="56"/>
      <c r="O31" s="63">
        <v>6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www.w3.org/XML/1998/namespace"/>
    <ds:schemaRef ds:uri="http://purl.org/dc/dcmitype/"/>
    <ds:schemaRef ds:uri="http://schemas.microsoft.com/sharepoint/v3/field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elements/1.1/"/>
    <ds:schemaRef ds:uri="http://purl.org/dc/terms/"/>
    <ds:schemaRef ds:uri="cf981484-ed93-4090-baf6-fe2481f804a7"/>
    <ds:schemaRef ds:uri="b00f20d5-ceb3-4adf-8632-db85932f34e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DNM_2014</vt:lpstr>
      <vt:lpstr>DNM_2013</vt:lpstr>
      <vt:lpstr>DHM_2014</vt:lpstr>
      <vt:lpstr>DHM_2013</vt:lpstr>
      <vt:lpstr>DHM_2013!Oblasť_tlače</vt:lpstr>
      <vt:lpstr>DHM_2014!Oblasť_tlače</vt:lpstr>
      <vt:lpstr>DNM_2013!Oblasť_tlače</vt:lpstr>
      <vt:lpstr>DNM_2014!Oblasť_tlače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Magyarics, Andrea</cp:lastModifiedBy>
  <cp:lastPrinted>2016-02-11T17:17:49Z</cp:lastPrinted>
  <dcterms:created xsi:type="dcterms:W3CDTF">2011-11-04T12:05:36Z</dcterms:created>
  <dcterms:modified xsi:type="dcterms:W3CDTF">2016-06-29T10:51:44Z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