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65" windowWidth="19155" windowHeight="8445"/>
  </bookViews>
  <sheets>
    <sheet name="DNM_2015" sheetId="13" r:id="rId1"/>
    <sheet name="DNM_2014" sheetId="11" r:id="rId2"/>
    <sheet name="DHM_2015" sheetId="14" r:id="rId3"/>
    <sheet name="DHM_2014" sheetId="15" r:id="rId4"/>
    <sheet name="Hárok3" sheetId="12" r:id="rId5"/>
  </sheets>
  <definedNames>
    <definedName name="_xlnm.Print_Area" localSheetId="3">DHM_2014!$A$1:$Q$33</definedName>
  </definedNames>
  <calcPr calcId="145621"/>
</workbook>
</file>

<file path=xl/calcChain.xml><?xml version="1.0" encoding="utf-8"?>
<calcChain xmlns="http://schemas.openxmlformats.org/spreadsheetml/2006/main">
  <c r="J27" i="15" l="1"/>
  <c r="I27" i="15"/>
  <c r="H27" i="15"/>
  <c r="G27" i="15"/>
  <c r="F27" i="15"/>
  <c r="E27" i="15"/>
  <c r="D27" i="15"/>
  <c r="C27" i="15"/>
  <c r="K27" i="15" s="1"/>
  <c r="J25" i="15"/>
  <c r="I25" i="15"/>
  <c r="H25" i="15"/>
  <c r="G25" i="15"/>
  <c r="F25" i="15"/>
  <c r="E25" i="15"/>
  <c r="D25" i="15"/>
  <c r="C25" i="15"/>
  <c r="K25" i="15" s="1"/>
  <c r="K24" i="15"/>
  <c r="K23" i="15"/>
  <c r="K22" i="15"/>
  <c r="K21" i="15"/>
  <c r="J19" i="15"/>
  <c r="J28" i="15" s="1"/>
  <c r="I19" i="15"/>
  <c r="H19" i="15"/>
  <c r="H28" i="15" s="1"/>
  <c r="G19" i="15"/>
  <c r="G28" i="15" s="1"/>
  <c r="F19" i="15"/>
  <c r="F28" i="15" s="1"/>
  <c r="D19" i="15"/>
  <c r="D28" i="15" s="1"/>
  <c r="C19" i="15"/>
  <c r="C28" i="15" s="1"/>
  <c r="K18" i="15"/>
  <c r="K17" i="15"/>
  <c r="E16" i="15"/>
  <c r="K16" i="15" s="1"/>
  <c r="K15" i="15"/>
  <c r="J13" i="15"/>
  <c r="H13" i="15"/>
  <c r="G13" i="15"/>
  <c r="F13" i="15"/>
  <c r="D13" i="15"/>
  <c r="C13" i="15"/>
  <c r="I12" i="15"/>
  <c r="E12" i="15"/>
  <c r="K12" i="15" s="1"/>
  <c r="E11" i="15"/>
  <c r="E13" i="15" s="1"/>
  <c r="I10" i="15"/>
  <c r="I13" i="15" s="1"/>
  <c r="E10" i="15"/>
  <c r="K10" i="15" s="1"/>
  <c r="K9" i="15"/>
  <c r="I28" i="15" l="1"/>
  <c r="K13" i="15"/>
  <c r="K11" i="15"/>
  <c r="E19" i="15"/>
  <c r="E28" i="15" s="1"/>
  <c r="K28" i="15" s="1"/>
  <c r="K19" i="15" l="1"/>
  <c r="J27" i="14" l="1"/>
  <c r="I27" i="14"/>
  <c r="H27" i="14"/>
  <c r="G27" i="14"/>
  <c r="F27" i="14"/>
  <c r="C27" i="14"/>
  <c r="J25" i="14"/>
  <c r="I25" i="14"/>
  <c r="H25" i="14"/>
  <c r="G25" i="14"/>
  <c r="F25" i="14"/>
  <c r="E25" i="14"/>
  <c r="D25" i="14"/>
  <c r="C25" i="14"/>
  <c r="K25" i="14" s="1"/>
  <c r="K24" i="14"/>
  <c r="K23" i="14"/>
  <c r="E23" i="14"/>
  <c r="K22" i="14"/>
  <c r="K21" i="14"/>
  <c r="J19" i="14"/>
  <c r="I19" i="14"/>
  <c r="H19" i="14"/>
  <c r="H28" i="14" s="1"/>
  <c r="G19" i="14"/>
  <c r="G28" i="14" s="1"/>
  <c r="F19" i="14"/>
  <c r="F28" i="14" s="1"/>
  <c r="C19" i="14"/>
  <c r="C28" i="14" s="1"/>
  <c r="K18" i="14"/>
  <c r="K17" i="14"/>
  <c r="E19" i="14"/>
  <c r="K16" i="14"/>
  <c r="E27" i="14"/>
  <c r="D19" i="14"/>
  <c r="H13" i="14"/>
  <c r="G13" i="14"/>
  <c r="F13" i="14"/>
  <c r="D13" i="14"/>
  <c r="C13" i="14"/>
  <c r="K12" i="14"/>
  <c r="E13" i="14"/>
  <c r="J13" i="14"/>
  <c r="I13" i="14"/>
  <c r="K9" i="14"/>
  <c r="I27" i="13"/>
  <c r="H27" i="13"/>
  <c r="G27" i="13"/>
  <c r="F27" i="13"/>
  <c r="E27" i="13"/>
  <c r="D27" i="13"/>
  <c r="C27" i="13"/>
  <c r="I25" i="13"/>
  <c r="H25" i="13"/>
  <c r="G25" i="13"/>
  <c r="F25" i="13"/>
  <c r="E25" i="13"/>
  <c r="D25" i="13"/>
  <c r="C25" i="13"/>
  <c r="J25" i="13" s="1"/>
  <c r="J24" i="13"/>
  <c r="J23" i="13"/>
  <c r="J22" i="13"/>
  <c r="J21" i="13"/>
  <c r="I19" i="13"/>
  <c r="I28" i="13" s="1"/>
  <c r="H19" i="13"/>
  <c r="G19" i="13"/>
  <c r="F19" i="13"/>
  <c r="E19" i="13"/>
  <c r="C19" i="13"/>
  <c r="J18" i="13"/>
  <c r="J17" i="13"/>
  <c r="D19" i="13"/>
  <c r="J15" i="13"/>
  <c r="I13" i="13"/>
  <c r="H13" i="13"/>
  <c r="G13" i="13"/>
  <c r="F13" i="13"/>
  <c r="E13" i="13"/>
  <c r="D13" i="13"/>
  <c r="C13" i="13"/>
  <c r="J12" i="13"/>
  <c r="J11" i="13"/>
  <c r="J10" i="13"/>
  <c r="J9" i="13"/>
  <c r="D28" i="14" l="1"/>
  <c r="J27" i="13"/>
  <c r="F28" i="13"/>
  <c r="D28" i="13"/>
  <c r="E28" i="13"/>
  <c r="G28" i="13"/>
  <c r="H28" i="13"/>
  <c r="J13" i="13"/>
  <c r="I28" i="14"/>
  <c r="K13" i="14"/>
  <c r="E28" i="14"/>
  <c r="J28" i="14"/>
  <c r="K15" i="14"/>
  <c r="K19" i="14"/>
  <c r="D27" i="14"/>
  <c r="K27" i="14" s="1"/>
  <c r="K10" i="14"/>
  <c r="K11" i="14"/>
  <c r="J19" i="13"/>
  <c r="C28" i="13"/>
  <c r="J16" i="13"/>
  <c r="K28" i="14" l="1"/>
  <c r="J28" i="13"/>
  <c r="D16" i="11" l="1"/>
  <c r="A1" i="12" l="1"/>
  <c r="I27" i="11" l="1"/>
  <c r="H27" i="11"/>
  <c r="G27" i="11"/>
  <c r="F27" i="11"/>
  <c r="E27" i="11"/>
  <c r="D27" i="11"/>
  <c r="C27" i="11"/>
  <c r="I25" i="11"/>
  <c r="H25" i="11"/>
  <c r="G25" i="11"/>
  <c r="F25" i="11"/>
  <c r="E25" i="11"/>
  <c r="D25" i="11"/>
  <c r="C25" i="11"/>
  <c r="J25" i="11" s="1"/>
  <c r="J24" i="11"/>
  <c r="J23" i="11"/>
  <c r="J22" i="11"/>
  <c r="J21" i="11"/>
  <c r="I19" i="11"/>
  <c r="H19" i="11"/>
  <c r="G19" i="11"/>
  <c r="F19" i="11"/>
  <c r="F28" i="11" s="1"/>
  <c r="E19" i="11"/>
  <c r="D19" i="11"/>
  <c r="C19" i="11"/>
  <c r="J18" i="11"/>
  <c r="J17" i="11"/>
  <c r="J16" i="11"/>
  <c r="J15" i="11"/>
  <c r="I13" i="11"/>
  <c r="H13" i="11"/>
  <c r="G13" i="11"/>
  <c r="F13" i="11"/>
  <c r="E13" i="11"/>
  <c r="D13" i="11"/>
  <c r="C13" i="11"/>
  <c r="J12" i="11"/>
  <c r="J11" i="11"/>
  <c r="J10" i="11"/>
  <c r="J9" i="11"/>
  <c r="J19" i="11" l="1"/>
  <c r="H28" i="11"/>
  <c r="J13" i="11"/>
  <c r="D28" i="11"/>
  <c r="E28" i="11"/>
  <c r="G28" i="11"/>
  <c r="I28" i="11"/>
  <c r="J27" i="11"/>
  <c r="C28" i="11"/>
  <c r="J28" i="11" l="1"/>
</calcChain>
</file>

<file path=xl/sharedStrings.xml><?xml version="1.0" encoding="utf-8"?>
<sst xmlns="http://schemas.openxmlformats.org/spreadsheetml/2006/main" count="181" uniqueCount="45">
  <si>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</si>
  <si>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</si>
  <si>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</si>
  <si>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</si>
  <si>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</si>
  <si>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</si>
  <si>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</si>
  <si>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</si>
  <si>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</si>
  <si>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</si>
  <si>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</si>
  <si>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</si>
  <si>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</si>
  <si>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</si>
  <si>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</si>
  <si>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</si>
  <si>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</si>
  <si>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</si>
  <si>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</si>
  <si>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</si>
  <si>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</si>
  <si>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</si>
  <si>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</si>
  <si>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</si>
  <si>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</si>
  <si>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</si>
  <si>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</si>
  <si>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</si>
  <si>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</si>
  <si>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</si>
  <si>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</si>
  <si>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</si>
  <si>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</si>
  <si>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</si>
  <si>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</si>
  <si>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</si>
  <si>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</si>
  <si>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</si>
  <si>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</si>
  <si>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</si>
  <si>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Poznámky Úč POD 3 - 04</t>
  </si>
  <si>
    <t>DIČ</t>
  </si>
  <si>
    <t>Webasto - Edscha Cabrio Slovakia s.r.o.</t>
  </si>
  <si>
    <t>Poznámky Úč POD 3 - 01</t>
  </si>
  <si>
    <t>IČO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</si>
</sst>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6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8" fillId="0" borderId="4" xfId="0" applyFont="1" applyBorder="1" applyAlignment="1" applyProtection="1">
      <alignment textRotation="180"/>
      <protection locked="0"/>
    </xf>
    <xf numFmtId="0" fontId="8" fillId="0" borderId="5" xfId="0" applyFont="1" applyBorder="1" applyAlignment="1" applyProtection="1">
      <alignment textRotation="180"/>
      <protection locked="0"/>
    </xf>
    <xf numFmtId="0" fontId="8" fillId="0" borderId="4" xfId="0" applyFont="1" applyBorder="1" applyAlignment="1" applyProtection="1">
      <alignment vertical="center" textRotation="180"/>
      <protection locked="0"/>
    </xf>
    <xf numFmtId="0" fontId="8" fillId="0" borderId="6" xfId="0" applyFont="1" applyBorder="1" applyAlignment="1" applyProtection="1">
      <alignment textRotation="180"/>
      <protection locked="0"/>
    </xf>
    <xf numFmtId="0" fontId="0" fillId="0" borderId="0" xfId="0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9" fillId="0" borderId="0" xfId="0" applyFont="1"/>
    <xf numFmtId="0" fontId="9" fillId="0" borderId="0" xfId="0" applyFont="1" applyAlignment="1">
      <alignment vertical="center"/>
    </xf>
    <xf numFmtId="164" fontId="9" fillId="0" borderId="0" xfId="0" applyNumberFormat="1" applyFont="1"/>
    <xf numFmtId="0" fontId="0" fillId="0" borderId="0" xfId="0" applyAlignment="1">
      <alignment horizontal="center" vertical="center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8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textRotation="180"/>
    </xf>
    <xf numFmtId="0" fontId="0" fillId="0" borderId="0" xfId="0" applyAlignment="1"/>
    <xf numFmtId="0" fontId="2" fillId="0" borderId="0" xfId="0" applyFont="1" applyAlignment="1">
      <alignment vertical="top" textRotation="180"/>
    </xf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2"/>
  <sheetViews>
    <sheetView tabSelected="1" zoomScaleNormal="100" workbookViewId="0">
      <selection sqref="A1:A31"/>
    </sheetView>
  </sheetViews>
  <sheetFormatPr defaultRowHeight="15" x14ac:dyDescent="0.25"/>
  <cols>
    <col min="1" max="1" width="10.28515625" customWidth="1"/>
    <col min="2" max="2" width="28.42578125" style="41" customWidth="1"/>
    <col min="3" max="10" width="10.7109375" style="1" customWidth="1"/>
    <col min="12" max="12" width="3.28515625" customWidth="1"/>
  </cols>
  <sheetData>
    <row r="1" spans="1:12" ht="15" customHeight="1" x14ac:dyDescent="0.25">
      <c r="A1" s="51">
        <v>25</v>
      </c>
      <c r="B1" s="52" t="s">
        <v>42</v>
      </c>
      <c r="C1" s="52"/>
      <c r="D1" s="52"/>
      <c r="E1" s="52"/>
      <c r="F1" s="52"/>
      <c r="G1" s="52"/>
      <c r="H1" s="52"/>
      <c r="I1" s="52"/>
      <c r="J1" s="52"/>
      <c r="L1" s="53" t="s">
        <v>40</v>
      </c>
    </row>
    <row r="2" spans="1:12" x14ac:dyDescent="0.25">
      <c r="A2" s="51"/>
      <c r="B2" s="55" t="s">
        <v>39</v>
      </c>
      <c r="C2" s="55"/>
      <c r="D2" s="55"/>
      <c r="E2" s="55"/>
      <c r="F2" s="55"/>
      <c r="G2" s="55"/>
      <c r="H2" s="55"/>
      <c r="I2" s="55"/>
      <c r="J2" s="55"/>
      <c r="L2" s="54"/>
    </row>
    <row r="3" spans="1:12" ht="15" customHeight="1" x14ac:dyDescent="0.25">
      <c r="A3" s="51"/>
      <c r="B3" s="56">
        <v>42369</v>
      </c>
      <c r="C3" s="56"/>
      <c r="D3" s="56"/>
      <c r="E3" s="56"/>
      <c r="F3" s="56"/>
      <c r="G3" s="56"/>
      <c r="H3" s="56"/>
      <c r="I3" s="56"/>
      <c r="J3" s="56"/>
      <c r="L3" s="54"/>
    </row>
    <row r="4" spans="1:12" x14ac:dyDescent="0.25">
      <c r="A4" s="51"/>
      <c r="B4" s="10"/>
      <c r="C4" s="3"/>
      <c r="D4" s="3"/>
      <c r="E4" s="3"/>
      <c r="F4" s="3"/>
      <c r="G4" s="3"/>
      <c r="H4" s="3"/>
      <c r="I4" s="3"/>
      <c r="J4" s="3"/>
      <c r="L4" s="54"/>
    </row>
    <row r="5" spans="1:12" x14ac:dyDescent="0.25">
      <c r="A5" s="51"/>
      <c r="B5" s="57" t="s">
        <v>0</v>
      </c>
      <c r="C5" s="59" t="s">
        <v>1</v>
      </c>
      <c r="D5" s="59"/>
      <c r="E5" s="59"/>
      <c r="F5" s="59"/>
      <c r="G5" s="59"/>
      <c r="H5" s="59"/>
      <c r="I5" s="59"/>
      <c r="J5" s="59"/>
      <c r="L5" s="54"/>
    </row>
    <row r="6" spans="1:12" ht="60" x14ac:dyDescent="0.25">
      <c r="A6" s="51"/>
      <c r="B6" s="58"/>
      <c r="C6" s="21" t="s">
        <v>11</v>
      </c>
      <c r="D6" s="21" t="s">
        <v>2</v>
      </c>
      <c r="E6" s="21" t="s">
        <v>12</v>
      </c>
      <c r="F6" s="21" t="s">
        <v>3</v>
      </c>
      <c r="G6" s="21" t="s">
        <v>25</v>
      </c>
      <c r="H6" s="21" t="s">
        <v>26</v>
      </c>
      <c r="I6" s="21" t="s">
        <v>27</v>
      </c>
      <c r="J6" s="22" t="s">
        <v>4</v>
      </c>
      <c r="L6" s="54"/>
    </row>
    <row r="7" spans="1:12" x14ac:dyDescent="0.25">
      <c r="A7" s="51"/>
      <c r="B7" s="20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5" t="s">
        <v>36</v>
      </c>
    </row>
    <row r="8" spans="1:12" ht="22.5" customHeight="1" x14ac:dyDescent="0.25">
      <c r="A8" s="51"/>
      <c r="B8" s="11" t="s">
        <v>5</v>
      </c>
      <c r="C8" s="40"/>
      <c r="D8" s="40"/>
      <c r="E8" s="40"/>
      <c r="F8" s="40"/>
      <c r="G8" s="40"/>
      <c r="H8" s="40"/>
      <c r="I8" s="40"/>
      <c r="J8" s="40"/>
    </row>
    <row r="9" spans="1:12" x14ac:dyDescent="0.25">
      <c r="A9" s="51"/>
      <c r="B9" s="12" t="s">
        <v>13</v>
      </c>
      <c r="C9" s="25">
        <v>0</v>
      </c>
      <c r="D9" s="25">
        <v>30098</v>
      </c>
      <c r="E9" s="25">
        <v>0</v>
      </c>
      <c r="F9" s="25">
        <v>0</v>
      </c>
      <c r="G9" s="25">
        <v>2170127</v>
      </c>
      <c r="H9" s="25">
        <v>0</v>
      </c>
      <c r="I9" s="25">
        <v>0</v>
      </c>
      <c r="J9" s="7">
        <f>SUM(C9:I9)</f>
        <v>2200225</v>
      </c>
    </row>
    <row r="10" spans="1:12" x14ac:dyDescent="0.25">
      <c r="A10" s="51"/>
      <c r="B10" s="13" t="s">
        <v>6</v>
      </c>
      <c r="C10" s="25">
        <v>0</v>
      </c>
      <c r="D10" s="25">
        <v>8350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7">
        <f t="shared" ref="J10:J19" si="0">SUM(C10:I10)</f>
        <v>8350</v>
      </c>
    </row>
    <row r="11" spans="1:12" x14ac:dyDescent="0.25">
      <c r="A11" s="51"/>
      <c r="B11" s="13" t="s">
        <v>7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7">
        <f t="shared" si="0"/>
        <v>0</v>
      </c>
    </row>
    <row r="12" spans="1:12" x14ac:dyDescent="0.25">
      <c r="A12" s="51"/>
      <c r="B12" s="13" t="s">
        <v>8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7">
        <f t="shared" si="0"/>
        <v>0</v>
      </c>
    </row>
    <row r="13" spans="1:12" x14ac:dyDescent="0.25">
      <c r="A13" s="51"/>
      <c r="B13" s="14" t="s">
        <v>14</v>
      </c>
      <c r="C13" s="8">
        <f>SUM(C9,C10,-C11,C12)</f>
        <v>0</v>
      </c>
      <c r="D13" s="8">
        <f t="shared" ref="D13:I13" si="1">SUM(D9,D10,-D11,D12)</f>
        <v>38448</v>
      </c>
      <c r="E13" s="8">
        <f t="shared" si="1"/>
        <v>0</v>
      </c>
      <c r="F13" s="8">
        <f t="shared" si="1"/>
        <v>0</v>
      </c>
      <c r="G13" s="8">
        <f t="shared" si="1"/>
        <v>2170127</v>
      </c>
      <c r="H13" s="8">
        <f t="shared" si="1"/>
        <v>0</v>
      </c>
      <c r="I13" s="8">
        <f t="shared" si="1"/>
        <v>0</v>
      </c>
      <c r="J13" s="9">
        <f t="shared" si="0"/>
        <v>2208575</v>
      </c>
    </row>
    <row r="14" spans="1:12" s="2" customFormat="1" ht="22.5" customHeight="1" x14ac:dyDescent="0.25">
      <c r="A14" s="51"/>
      <c r="B14" s="11" t="s">
        <v>9</v>
      </c>
      <c r="C14" s="40"/>
      <c r="D14" s="40"/>
      <c r="E14" s="40"/>
      <c r="F14" s="40"/>
      <c r="G14" s="40"/>
      <c r="H14" s="40"/>
      <c r="I14" s="40"/>
      <c r="J14" s="40"/>
    </row>
    <row r="15" spans="1:12" x14ac:dyDescent="0.25">
      <c r="A15" s="51"/>
      <c r="B15" s="12" t="s">
        <v>13</v>
      </c>
      <c r="C15" s="25">
        <v>0</v>
      </c>
      <c r="D15" s="25">
        <v>21753</v>
      </c>
      <c r="E15" s="25">
        <v>0</v>
      </c>
      <c r="F15" s="25">
        <v>0</v>
      </c>
      <c r="G15" s="25">
        <v>2164235</v>
      </c>
      <c r="H15" s="25">
        <v>0</v>
      </c>
      <c r="I15" s="25">
        <v>0</v>
      </c>
      <c r="J15" s="7">
        <f t="shared" si="0"/>
        <v>2185988</v>
      </c>
    </row>
    <row r="16" spans="1:12" x14ac:dyDescent="0.25">
      <c r="A16" s="51"/>
      <c r="B16" s="13" t="s">
        <v>6</v>
      </c>
      <c r="C16" s="25">
        <v>0</v>
      </c>
      <c r="D16" s="25">
        <v>4528</v>
      </c>
      <c r="E16" s="25">
        <v>0</v>
      </c>
      <c r="F16" s="25">
        <v>0</v>
      </c>
      <c r="G16" s="25">
        <v>5892</v>
      </c>
      <c r="H16" s="25">
        <v>0</v>
      </c>
      <c r="I16" s="25">
        <v>0</v>
      </c>
      <c r="J16" s="7">
        <f t="shared" si="0"/>
        <v>10420</v>
      </c>
    </row>
    <row r="17" spans="1:12" x14ac:dyDescent="0.25">
      <c r="A17" s="51"/>
      <c r="B17" s="13" t="s">
        <v>7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7">
        <f t="shared" si="0"/>
        <v>0</v>
      </c>
    </row>
    <row r="18" spans="1:12" x14ac:dyDescent="0.25">
      <c r="A18" s="51"/>
      <c r="B18" s="13" t="s">
        <v>8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7">
        <f t="shared" si="0"/>
        <v>0</v>
      </c>
    </row>
    <row r="19" spans="1:12" ht="15" customHeight="1" x14ac:dyDescent="0.25">
      <c r="A19" s="51"/>
      <c r="B19" s="14" t="s">
        <v>14</v>
      </c>
      <c r="C19" s="8">
        <f t="shared" ref="C19:I19" si="2">SUM(C15,C16,-C17,C18)</f>
        <v>0</v>
      </c>
      <c r="D19" s="8">
        <f t="shared" si="2"/>
        <v>26281</v>
      </c>
      <c r="E19" s="8">
        <f t="shared" si="2"/>
        <v>0</v>
      </c>
      <c r="F19" s="8">
        <f t="shared" si="2"/>
        <v>0</v>
      </c>
      <c r="G19" s="8">
        <f t="shared" si="2"/>
        <v>2170127</v>
      </c>
      <c r="H19" s="8">
        <f t="shared" si="2"/>
        <v>0</v>
      </c>
      <c r="I19" s="8">
        <f t="shared" si="2"/>
        <v>0</v>
      </c>
      <c r="J19" s="9">
        <f t="shared" si="0"/>
        <v>2196408</v>
      </c>
      <c r="L19" s="60" t="s">
        <v>41</v>
      </c>
    </row>
    <row r="20" spans="1:12" s="2" customFormat="1" ht="22.5" customHeight="1" x14ac:dyDescent="0.25">
      <c r="A20" s="51"/>
      <c r="B20" s="11" t="s">
        <v>10</v>
      </c>
      <c r="C20" s="40"/>
      <c r="D20" s="40"/>
      <c r="E20" s="40"/>
      <c r="F20" s="40"/>
      <c r="G20" s="40"/>
      <c r="H20" s="40"/>
      <c r="I20" s="40"/>
      <c r="J20" s="40"/>
      <c r="L20" s="61"/>
    </row>
    <row r="21" spans="1:12" x14ac:dyDescent="0.25">
      <c r="A21" s="51"/>
      <c r="B21" s="12" t="s">
        <v>13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7">
        <f t="shared" ref="J21:J25" si="3">SUM(C21:I21)</f>
        <v>0</v>
      </c>
      <c r="L21" s="34">
        <v>2</v>
      </c>
    </row>
    <row r="22" spans="1:12" x14ac:dyDescent="0.25">
      <c r="A22" s="51"/>
      <c r="B22" s="13" t="s">
        <v>6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7">
        <f t="shared" si="3"/>
        <v>0</v>
      </c>
      <c r="L22" s="34">
        <v>0</v>
      </c>
    </row>
    <row r="23" spans="1:12" ht="15" customHeight="1" x14ac:dyDescent="0.25">
      <c r="A23" s="51"/>
      <c r="B23" s="13" t="s">
        <v>7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7">
        <f t="shared" si="3"/>
        <v>0</v>
      </c>
      <c r="L23" s="35">
        <v>2</v>
      </c>
    </row>
    <row r="24" spans="1:12" x14ac:dyDescent="0.25">
      <c r="A24" s="51"/>
      <c r="B24" s="13" t="s">
        <v>8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7">
        <f t="shared" si="3"/>
        <v>0</v>
      </c>
      <c r="L24" s="34">
        <v>2</v>
      </c>
    </row>
    <row r="25" spans="1:12" x14ac:dyDescent="0.25">
      <c r="A25" s="51"/>
      <c r="B25" s="14" t="s">
        <v>14</v>
      </c>
      <c r="C25" s="8">
        <f t="shared" ref="C25:I25" si="4">SUM(C21,C22,-C23,C24)</f>
        <v>0</v>
      </c>
      <c r="D25" s="8">
        <f t="shared" si="4"/>
        <v>0</v>
      </c>
      <c r="E25" s="8">
        <f t="shared" si="4"/>
        <v>0</v>
      </c>
      <c r="F25" s="8">
        <f t="shared" si="4"/>
        <v>0</v>
      </c>
      <c r="G25" s="8">
        <f t="shared" si="4"/>
        <v>0</v>
      </c>
      <c r="H25" s="8">
        <f t="shared" si="4"/>
        <v>0</v>
      </c>
      <c r="I25" s="8">
        <f t="shared" si="4"/>
        <v>0</v>
      </c>
      <c r="J25" s="9">
        <f t="shared" si="3"/>
        <v>0</v>
      </c>
      <c r="L25" s="35">
        <v>8</v>
      </c>
    </row>
    <row r="26" spans="1:12" s="2" customFormat="1" ht="22.5" customHeight="1" x14ac:dyDescent="0.25">
      <c r="A26" s="51"/>
      <c r="B26" s="11" t="s">
        <v>15</v>
      </c>
      <c r="C26" s="40"/>
      <c r="D26" s="40"/>
      <c r="E26" s="40"/>
      <c r="F26" s="40"/>
      <c r="G26" s="40"/>
      <c r="H26" s="40"/>
      <c r="I26" s="40"/>
      <c r="J26" s="40"/>
      <c r="L26" s="36">
        <v>7</v>
      </c>
    </row>
    <row r="27" spans="1:12" x14ac:dyDescent="0.25">
      <c r="A27" s="51"/>
      <c r="B27" s="12" t="s">
        <v>13</v>
      </c>
      <c r="C27" s="6">
        <f t="shared" ref="C27:I27" si="5">SUM(C9,-C15,-C21)</f>
        <v>0</v>
      </c>
      <c r="D27" s="6">
        <f t="shared" si="5"/>
        <v>8345</v>
      </c>
      <c r="E27" s="6">
        <f t="shared" si="5"/>
        <v>0</v>
      </c>
      <c r="F27" s="6">
        <f t="shared" si="5"/>
        <v>0</v>
      </c>
      <c r="G27" s="6">
        <f t="shared" si="5"/>
        <v>5892</v>
      </c>
      <c r="H27" s="6">
        <f t="shared" si="5"/>
        <v>0</v>
      </c>
      <c r="I27" s="6">
        <f t="shared" si="5"/>
        <v>0</v>
      </c>
      <c r="J27" s="7">
        <f>SUM(C27:I27)</f>
        <v>14237</v>
      </c>
      <c r="L27" s="35">
        <v>9</v>
      </c>
    </row>
    <row r="28" spans="1:12" x14ac:dyDescent="0.25">
      <c r="A28" s="51"/>
      <c r="B28" s="14" t="s">
        <v>14</v>
      </c>
      <c r="C28" s="8">
        <f t="shared" ref="C28:I28" si="6">SUM(C13,-C19,-C25)</f>
        <v>0</v>
      </c>
      <c r="D28" s="8">
        <f t="shared" si="6"/>
        <v>12167</v>
      </c>
      <c r="E28" s="8">
        <f t="shared" si="6"/>
        <v>0</v>
      </c>
      <c r="F28" s="8">
        <f t="shared" si="6"/>
        <v>0</v>
      </c>
      <c r="G28" s="8">
        <f t="shared" si="6"/>
        <v>0</v>
      </c>
      <c r="H28" s="8">
        <f t="shared" si="6"/>
        <v>0</v>
      </c>
      <c r="I28" s="8">
        <f t="shared" si="6"/>
        <v>0</v>
      </c>
      <c r="J28" s="9">
        <f>SUM(C28:I28)</f>
        <v>12167</v>
      </c>
      <c r="L28" s="34">
        <v>0</v>
      </c>
    </row>
    <row r="29" spans="1:12" x14ac:dyDescent="0.25">
      <c r="A29" s="51"/>
      <c r="L29" s="34">
        <v>8</v>
      </c>
    </row>
    <row r="30" spans="1:12" ht="11.25" customHeight="1" x14ac:dyDescent="0.25">
      <c r="A30" s="51"/>
      <c r="B30" s="23"/>
      <c r="L30" s="37">
        <v>9</v>
      </c>
    </row>
    <row r="31" spans="1:12" x14ac:dyDescent="0.25">
      <c r="A31" s="51"/>
    </row>
    <row r="32" spans="1:12" ht="13.5" customHeight="1" x14ac:dyDescent="0.25">
      <c r="A32" s="24"/>
    </row>
  </sheetData>
  <sheetProtection password="DDBE" sheet="1" objects="1" scenarios="1"/>
  <mergeCells count="8">
    <mergeCell ref="A1:A31"/>
    <mergeCell ref="B1:J1"/>
    <mergeCell ref="L1:L6"/>
    <mergeCell ref="B2:J2"/>
    <mergeCell ref="B3:J3"/>
    <mergeCell ref="B5:B6"/>
    <mergeCell ref="C5:J5"/>
    <mergeCell ref="L19:L20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2"/>
  <sheetViews>
    <sheetView topLeftCell="A16" zoomScaleNormal="100" workbookViewId="0">
      <selection sqref="A1:A31"/>
    </sheetView>
  </sheetViews>
  <sheetFormatPr defaultRowHeight="15" x14ac:dyDescent="0.25"/>
  <cols>
    <col min="1" max="1" width="10.28515625" customWidth="1"/>
    <col min="2" max="2" width="28.42578125" style="38" customWidth="1"/>
    <col min="3" max="10" width="10.7109375" style="1" customWidth="1"/>
    <col min="12" max="12" width="3.28515625" customWidth="1"/>
  </cols>
  <sheetData>
    <row r="1" spans="1:12" ht="15" customHeight="1" x14ac:dyDescent="0.25">
      <c r="A1" s="51">
        <v>26</v>
      </c>
      <c r="B1" s="52" t="s">
        <v>42</v>
      </c>
      <c r="C1" s="52"/>
      <c r="D1" s="52"/>
      <c r="E1" s="52"/>
      <c r="F1" s="52"/>
      <c r="G1" s="52"/>
      <c r="H1" s="52"/>
      <c r="I1" s="52"/>
      <c r="J1" s="52"/>
      <c r="L1" s="53" t="s">
        <v>40</v>
      </c>
    </row>
    <row r="2" spans="1:12" x14ac:dyDescent="0.25">
      <c r="A2" s="51"/>
      <c r="B2" s="55" t="s">
        <v>39</v>
      </c>
      <c r="C2" s="55"/>
      <c r="D2" s="55"/>
      <c r="E2" s="55"/>
      <c r="F2" s="55"/>
      <c r="G2" s="55"/>
      <c r="H2" s="55"/>
      <c r="I2" s="55"/>
      <c r="J2" s="55"/>
      <c r="L2" s="54"/>
    </row>
    <row r="3" spans="1:12" ht="15" customHeight="1" x14ac:dyDescent="0.25">
      <c r="A3" s="51"/>
      <c r="B3" s="56">
        <v>42004</v>
      </c>
      <c r="C3" s="56"/>
      <c r="D3" s="56"/>
      <c r="E3" s="56"/>
      <c r="F3" s="56"/>
      <c r="G3" s="56"/>
      <c r="H3" s="56"/>
      <c r="I3" s="56"/>
      <c r="J3" s="56"/>
      <c r="L3" s="54"/>
    </row>
    <row r="4" spans="1:12" x14ac:dyDescent="0.25">
      <c r="A4" s="51"/>
      <c r="B4" s="10"/>
      <c r="C4" s="3"/>
      <c r="D4" s="3"/>
      <c r="E4" s="3"/>
      <c r="F4" s="3"/>
      <c r="G4" s="3"/>
      <c r="H4" s="3"/>
      <c r="I4" s="3"/>
      <c r="J4" s="3"/>
      <c r="L4" s="54"/>
    </row>
    <row r="5" spans="1:12" x14ac:dyDescent="0.25">
      <c r="A5" s="51"/>
      <c r="B5" s="57" t="s">
        <v>0</v>
      </c>
      <c r="C5" s="59" t="s">
        <v>1</v>
      </c>
      <c r="D5" s="59"/>
      <c r="E5" s="59"/>
      <c r="F5" s="59"/>
      <c r="G5" s="59"/>
      <c r="H5" s="59"/>
      <c r="I5" s="59"/>
      <c r="J5" s="59"/>
      <c r="L5" s="54"/>
    </row>
    <row r="6" spans="1:12" ht="60" x14ac:dyDescent="0.25">
      <c r="A6" s="51"/>
      <c r="B6" s="58"/>
      <c r="C6" s="21" t="s">
        <v>11</v>
      </c>
      <c r="D6" s="21" t="s">
        <v>2</v>
      </c>
      <c r="E6" s="21" t="s">
        <v>12</v>
      </c>
      <c r="F6" s="21" t="s">
        <v>3</v>
      </c>
      <c r="G6" s="21" t="s">
        <v>25</v>
      </c>
      <c r="H6" s="21" t="s">
        <v>26</v>
      </c>
      <c r="I6" s="21" t="s">
        <v>27</v>
      </c>
      <c r="J6" s="22" t="s">
        <v>4</v>
      </c>
      <c r="L6" s="54"/>
    </row>
    <row r="7" spans="1:12" x14ac:dyDescent="0.25">
      <c r="A7" s="51"/>
      <c r="B7" s="20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5" t="s">
        <v>36</v>
      </c>
    </row>
    <row r="8" spans="1:12" ht="22.5" customHeight="1" x14ac:dyDescent="0.25">
      <c r="A8" s="51"/>
      <c r="B8" s="11" t="s">
        <v>5</v>
      </c>
      <c r="C8" s="39"/>
      <c r="D8" s="39"/>
      <c r="E8" s="39"/>
      <c r="F8" s="39"/>
      <c r="G8" s="39"/>
      <c r="H8" s="39"/>
      <c r="I8" s="39"/>
      <c r="J8" s="39"/>
    </row>
    <row r="9" spans="1:12" x14ac:dyDescent="0.25">
      <c r="A9" s="51"/>
      <c r="B9" s="12" t="s">
        <v>13</v>
      </c>
      <c r="C9" s="25">
        <v>0</v>
      </c>
      <c r="D9" s="25">
        <v>24450</v>
      </c>
      <c r="E9" s="25">
        <v>0</v>
      </c>
      <c r="F9" s="25">
        <v>0</v>
      </c>
      <c r="G9" s="25">
        <v>2170127</v>
      </c>
      <c r="H9" s="25">
        <v>1425</v>
      </c>
      <c r="I9" s="25">
        <v>0</v>
      </c>
      <c r="J9" s="7">
        <f>SUM(C9:I9)</f>
        <v>2196002</v>
      </c>
    </row>
    <row r="10" spans="1:12" x14ac:dyDescent="0.25">
      <c r="A10" s="51"/>
      <c r="B10" s="13" t="s">
        <v>6</v>
      </c>
      <c r="C10" s="25">
        <v>0</v>
      </c>
      <c r="D10" s="25">
        <v>4223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7">
        <f t="shared" ref="J10:J19" si="0">SUM(C10:I10)</f>
        <v>4223</v>
      </c>
    </row>
    <row r="11" spans="1:12" x14ac:dyDescent="0.25">
      <c r="A11" s="51"/>
      <c r="B11" s="13" t="s">
        <v>7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7">
        <f t="shared" si="0"/>
        <v>0</v>
      </c>
    </row>
    <row r="12" spans="1:12" x14ac:dyDescent="0.25">
      <c r="A12" s="51"/>
      <c r="B12" s="13" t="s">
        <v>8</v>
      </c>
      <c r="C12" s="25">
        <v>0</v>
      </c>
      <c r="D12" s="25">
        <v>1425</v>
      </c>
      <c r="E12" s="25">
        <v>0</v>
      </c>
      <c r="F12" s="25">
        <v>0</v>
      </c>
      <c r="G12" s="25">
        <v>0</v>
      </c>
      <c r="H12" s="25">
        <v>-1425</v>
      </c>
      <c r="I12" s="25">
        <v>0</v>
      </c>
      <c r="J12" s="7">
        <f t="shared" si="0"/>
        <v>0</v>
      </c>
    </row>
    <row r="13" spans="1:12" x14ac:dyDescent="0.25">
      <c r="A13" s="51"/>
      <c r="B13" s="14" t="s">
        <v>14</v>
      </c>
      <c r="C13" s="8">
        <f>SUM(C9,C10,-C11,C12)</f>
        <v>0</v>
      </c>
      <c r="D13" s="8">
        <f t="shared" ref="D13:I13" si="1">SUM(D9,D10,-D11,D12)</f>
        <v>30098</v>
      </c>
      <c r="E13" s="8">
        <f t="shared" si="1"/>
        <v>0</v>
      </c>
      <c r="F13" s="8">
        <f t="shared" si="1"/>
        <v>0</v>
      </c>
      <c r="G13" s="8">
        <f t="shared" si="1"/>
        <v>2170127</v>
      </c>
      <c r="H13" s="8">
        <f t="shared" si="1"/>
        <v>0</v>
      </c>
      <c r="I13" s="8">
        <f t="shared" si="1"/>
        <v>0</v>
      </c>
      <c r="J13" s="9">
        <f t="shared" si="0"/>
        <v>2200225</v>
      </c>
    </row>
    <row r="14" spans="1:12" s="2" customFormat="1" ht="22.5" customHeight="1" x14ac:dyDescent="0.25">
      <c r="A14" s="51"/>
      <c r="B14" s="11" t="s">
        <v>9</v>
      </c>
      <c r="C14" s="39"/>
      <c r="D14" s="39"/>
      <c r="E14" s="39"/>
      <c r="F14" s="39"/>
      <c r="G14" s="39"/>
      <c r="H14" s="39"/>
      <c r="I14" s="39"/>
      <c r="J14" s="39"/>
    </row>
    <row r="15" spans="1:12" x14ac:dyDescent="0.25">
      <c r="A15" s="51"/>
      <c r="B15" s="12" t="s">
        <v>13</v>
      </c>
      <c r="C15" s="25">
        <v>0</v>
      </c>
      <c r="D15" s="25">
        <v>15557</v>
      </c>
      <c r="E15" s="25">
        <v>0</v>
      </c>
      <c r="F15" s="25">
        <v>0</v>
      </c>
      <c r="G15" s="25">
        <v>1774922</v>
      </c>
      <c r="H15" s="25">
        <v>0</v>
      </c>
      <c r="I15" s="25">
        <v>0</v>
      </c>
      <c r="J15" s="7">
        <f t="shared" si="0"/>
        <v>1790479</v>
      </c>
    </row>
    <row r="16" spans="1:12" x14ac:dyDescent="0.25">
      <c r="A16" s="51"/>
      <c r="B16" s="13" t="s">
        <v>6</v>
      </c>
      <c r="C16" s="25">
        <v>0</v>
      </c>
      <c r="D16" s="25">
        <f>6275.28-79.16</f>
        <v>6196.12</v>
      </c>
      <c r="E16" s="25">
        <v>0</v>
      </c>
      <c r="F16" s="25">
        <v>0</v>
      </c>
      <c r="G16" s="25">
        <v>389313</v>
      </c>
      <c r="H16" s="25">
        <v>0</v>
      </c>
      <c r="I16" s="25">
        <v>0</v>
      </c>
      <c r="J16" s="7">
        <f t="shared" si="0"/>
        <v>395509.12</v>
      </c>
    </row>
    <row r="17" spans="1:12" x14ac:dyDescent="0.25">
      <c r="A17" s="51"/>
      <c r="B17" s="13" t="s">
        <v>7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7">
        <f t="shared" si="0"/>
        <v>0</v>
      </c>
    </row>
    <row r="18" spans="1:12" x14ac:dyDescent="0.25">
      <c r="A18" s="51"/>
      <c r="B18" s="13" t="s">
        <v>8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7">
        <f t="shared" si="0"/>
        <v>0</v>
      </c>
    </row>
    <row r="19" spans="1:12" ht="15" customHeight="1" x14ac:dyDescent="0.25">
      <c r="A19" s="51"/>
      <c r="B19" s="14" t="s">
        <v>14</v>
      </c>
      <c r="C19" s="8">
        <f t="shared" ref="C19:I19" si="2">SUM(C15,C16,-C17,C18)</f>
        <v>0</v>
      </c>
      <c r="D19" s="8">
        <f t="shared" si="2"/>
        <v>21753.119999999999</v>
      </c>
      <c r="E19" s="8">
        <f t="shared" si="2"/>
        <v>0</v>
      </c>
      <c r="F19" s="8">
        <f t="shared" si="2"/>
        <v>0</v>
      </c>
      <c r="G19" s="8">
        <f t="shared" si="2"/>
        <v>2164235</v>
      </c>
      <c r="H19" s="8">
        <f t="shared" si="2"/>
        <v>0</v>
      </c>
      <c r="I19" s="8">
        <f t="shared" si="2"/>
        <v>0</v>
      </c>
      <c r="J19" s="9">
        <f t="shared" si="0"/>
        <v>2185988.12</v>
      </c>
      <c r="L19" s="60" t="s">
        <v>41</v>
      </c>
    </row>
    <row r="20" spans="1:12" s="2" customFormat="1" ht="22.5" customHeight="1" x14ac:dyDescent="0.25">
      <c r="A20" s="51"/>
      <c r="B20" s="11" t="s">
        <v>10</v>
      </c>
      <c r="C20" s="39"/>
      <c r="D20" s="39"/>
      <c r="E20" s="39"/>
      <c r="F20" s="39"/>
      <c r="G20" s="39"/>
      <c r="H20" s="39"/>
      <c r="I20" s="39"/>
      <c r="J20" s="39"/>
      <c r="L20" s="61"/>
    </row>
    <row r="21" spans="1:12" x14ac:dyDescent="0.25">
      <c r="A21" s="51"/>
      <c r="B21" s="12" t="s">
        <v>13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7">
        <f t="shared" ref="J21:J25" si="3">SUM(C21:I21)</f>
        <v>0</v>
      </c>
      <c r="L21" s="34">
        <v>2</v>
      </c>
    </row>
    <row r="22" spans="1:12" x14ac:dyDescent="0.25">
      <c r="A22" s="51"/>
      <c r="B22" s="13" t="s">
        <v>6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7">
        <f t="shared" si="3"/>
        <v>0</v>
      </c>
      <c r="L22" s="34">
        <v>0</v>
      </c>
    </row>
    <row r="23" spans="1:12" ht="15" customHeight="1" x14ac:dyDescent="0.25">
      <c r="A23" s="51"/>
      <c r="B23" s="13" t="s">
        <v>7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7">
        <f t="shared" si="3"/>
        <v>0</v>
      </c>
      <c r="L23" s="35">
        <v>2</v>
      </c>
    </row>
    <row r="24" spans="1:12" x14ac:dyDescent="0.25">
      <c r="A24" s="51"/>
      <c r="B24" s="13" t="s">
        <v>8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7">
        <f t="shared" si="3"/>
        <v>0</v>
      </c>
      <c r="L24" s="34">
        <v>2</v>
      </c>
    </row>
    <row r="25" spans="1:12" x14ac:dyDescent="0.25">
      <c r="A25" s="51"/>
      <c r="B25" s="14" t="s">
        <v>14</v>
      </c>
      <c r="C25" s="8">
        <f t="shared" ref="C25:I25" si="4">SUM(C21,C22,-C23,C24)</f>
        <v>0</v>
      </c>
      <c r="D25" s="8">
        <f t="shared" si="4"/>
        <v>0</v>
      </c>
      <c r="E25" s="8">
        <f t="shared" si="4"/>
        <v>0</v>
      </c>
      <c r="F25" s="8">
        <f t="shared" si="4"/>
        <v>0</v>
      </c>
      <c r="G25" s="8">
        <f t="shared" si="4"/>
        <v>0</v>
      </c>
      <c r="H25" s="8">
        <f t="shared" si="4"/>
        <v>0</v>
      </c>
      <c r="I25" s="8">
        <f t="shared" si="4"/>
        <v>0</v>
      </c>
      <c r="J25" s="9">
        <f t="shared" si="3"/>
        <v>0</v>
      </c>
      <c r="L25" s="35">
        <v>8</v>
      </c>
    </row>
    <row r="26" spans="1:12" s="2" customFormat="1" ht="22.5" customHeight="1" x14ac:dyDescent="0.25">
      <c r="A26" s="51"/>
      <c r="B26" s="11" t="s">
        <v>15</v>
      </c>
      <c r="C26" s="39"/>
      <c r="D26" s="39"/>
      <c r="E26" s="39"/>
      <c r="F26" s="39"/>
      <c r="G26" s="39"/>
      <c r="H26" s="39"/>
      <c r="I26" s="39"/>
      <c r="J26" s="39"/>
      <c r="L26" s="36">
        <v>7</v>
      </c>
    </row>
    <row r="27" spans="1:12" x14ac:dyDescent="0.25">
      <c r="A27" s="51"/>
      <c r="B27" s="12" t="s">
        <v>13</v>
      </c>
      <c r="C27" s="6">
        <f t="shared" ref="C27:I27" si="5">SUM(C9,-C15,-C21)</f>
        <v>0</v>
      </c>
      <c r="D27" s="6">
        <f t="shared" si="5"/>
        <v>8893</v>
      </c>
      <c r="E27" s="6">
        <f t="shared" si="5"/>
        <v>0</v>
      </c>
      <c r="F27" s="6">
        <f t="shared" si="5"/>
        <v>0</v>
      </c>
      <c r="G27" s="6">
        <f t="shared" si="5"/>
        <v>395205</v>
      </c>
      <c r="H27" s="6">
        <f t="shared" si="5"/>
        <v>1425</v>
      </c>
      <c r="I27" s="6">
        <f t="shared" si="5"/>
        <v>0</v>
      </c>
      <c r="J27" s="7">
        <f>SUM(C27:I27)</f>
        <v>405523</v>
      </c>
      <c r="L27" s="35">
        <v>9</v>
      </c>
    </row>
    <row r="28" spans="1:12" x14ac:dyDescent="0.25">
      <c r="A28" s="51"/>
      <c r="B28" s="14" t="s">
        <v>14</v>
      </c>
      <c r="C28" s="8">
        <f t="shared" ref="C28:I28" si="6">SUM(C13,-C19,-C25)</f>
        <v>0</v>
      </c>
      <c r="D28" s="8">
        <f t="shared" si="6"/>
        <v>8344.880000000001</v>
      </c>
      <c r="E28" s="8">
        <f t="shared" si="6"/>
        <v>0</v>
      </c>
      <c r="F28" s="8">
        <f t="shared" si="6"/>
        <v>0</v>
      </c>
      <c r="G28" s="8">
        <f t="shared" si="6"/>
        <v>5892</v>
      </c>
      <c r="H28" s="8">
        <f t="shared" si="6"/>
        <v>0</v>
      </c>
      <c r="I28" s="8">
        <f t="shared" si="6"/>
        <v>0</v>
      </c>
      <c r="J28" s="9">
        <f>SUM(C28:I28)</f>
        <v>14236.880000000001</v>
      </c>
      <c r="L28" s="34">
        <v>0</v>
      </c>
    </row>
    <row r="29" spans="1:12" x14ac:dyDescent="0.25">
      <c r="A29" s="51"/>
      <c r="L29" s="34">
        <v>8</v>
      </c>
    </row>
    <row r="30" spans="1:12" ht="11.25" customHeight="1" x14ac:dyDescent="0.25">
      <c r="A30" s="51"/>
      <c r="B30" s="23"/>
      <c r="L30" s="37">
        <v>9</v>
      </c>
    </row>
    <row r="31" spans="1:12" x14ac:dyDescent="0.25">
      <c r="A31" s="51"/>
    </row>
    <row r="32" spans="1:12" ht="13.5" customHeight="1" x14ac:dyDescent="0.25">
      <c r="A32" s="24"/>
    </row>
  </sheetData>
  <sheetProtection password="DDBE" sheet="1" objects="1" scenarios="1"/>
  <mergeCells count="8">
    <mergeCell ref="A1:A31"/>
    <mergeCell ref="B1:J1"/>
    <mergeCell ref="L1:L6"/>
    <mergeCell ref="B2:J2"/>
    <mergeCell ref="B3:J3"/>
    <mergeCell ref="B5:B6"/>
    <mergeCell ref="C5:J5"/>
    <mergeCell ref="L19:L20"/>
  </mergeCells>
  <pageMargins left="0" right="0.23622047244094491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2"/>
  <sheetViews>
    <sheetView topLeftCell="A9" zoomScaleNormal="100" workbookViewId="0">
      <selection activeCell="A32" sqref="A32"/>
    </sheetView>
  </sheetViews>
  <sheetFormatPr defaultRowHeight="15" x14ac:dyDescent="0.25"/>
  <cols>
    <col min="1" max="1" width="9.5703125" customWidth="1"/>
    <col min="2" max="2" width="28.42578125" style="41" customWidth="1"/>
    <col min="3" max="10" width="10.7109375" style="1" customWidth="1"/>
    <col min="13" max="13" width="3.42578125" customWidth="1"/>
  </cols>
  <sheetData>
    <row r="1" spans="1:13" ht="15" customHeight="1" x14ac:dyDescent="0.25">
      <c r="A1" s="51">
        <v>27</v>
      </c>
      <c r="B1" s="52" t="s">
        <v>42</v>
      </c>
      <c r="C1" s="52"/>
      <c r="D1" s="52"/>
      <c r="E1" s="52"/>
      <c r="F1" s="52"/>
      <c r="G1" s="52"/>
      <c r="H1" s="52"/>
      <c r="I1" s="52"/>
      <c r="J1" s="52"/>
      <c r="K1" s="52"/>
      <c r="M1" s="53" t="s">
        <v>40</v>
      </c>
    </row>
    <row r="2" spans="1:13" x14ac:dyDescent="0.25">
      <c r="A2" s="51"/>
      <c r="B2" s="55" t="s">
        <v>37</v>
      </c>
      <c r="C2" s="55"/>
      <c r="D2" s="55"/>
      <c r="E2" s="55"/>
      <c r="F2" s="55"/>
      <c r="G2" s="55"/>
      <c r="H2" s="55"/>
      <c r="I2" s="55"/>
      <c r="J2" s="55"/>
      <c r="K2" s="55"/>
      <c r="M2" s="54"/>
    </row>
    <row r="3" spans="1:13" x14ac:dyDescent="0.25">
      <c r="A3" s="51"/>
      <c r="B3" s="56">
        <v>42369</v>
      </c>
      <c r="C3" s="56"/>
      <c r="D3" s="56"/>
      <c r="E3" s="56"/>
      <c r="F3" s="56"/>
      <c r="G3" s="56"/>
      <c r="H3" s="56"/>
      <c r="I3" s="56"/>
      <c r="J3" s="56"/>
      <c r="K3" s="56"/>
      <c r="M3" s="54"/>
    </row>
    <row r="4" spans="1:13" x14ac:dyDescent="0.25">
      <c r="A4" s="51"/>
      <c r="B4" s="18"/>
      <c r="C4" s="19"/>
      <c r="D4" s="19"/>
      <c r="E4" s="19"/>
      <c r="F4" s="19"/>
      <c r="G4" s="19"/>
      <c r="H4" s="19"/>
      <c r="I4" s="19"/>
      <c r="J4" s="19"/>
      <c r="K4" s="16"/>
      <c r="M4" s="54"/>
    </row>
    <row r="5" spans="1:13" ht="15" customHeight="1" x14ac:dyDescent="0.25">
      <c r="A5" s="51"/>
      <c r="B5" s="57" t="s">
        <v>24</v>
      </c>
      <c r="C5" s="59" t="s">
        <v>1</v>
      </c>
      <c r="D5" s="59"/>
      <c r="E5" s="59"/>
      <c r="F5" s="59"/>
      <c r="G5" s="59"/>
      <c r="H5" s="59"/>
      <c r="I5" s="59"/>
      <c r="J5" s="59"/>
      <c r="K5" s="59"/>
      <c r="M5" s="54"/>
    </row>
    <row r="6" spans="1:13" ht="60" x14ac:dyDescent="0.25">
      <c r="A6" s="51"/>
      <c r="B6" s="58"/>
      <c r="C6" s="21" t="s">
        <v>16</v>
      </c>
      <c r="D6" s="21" t="s">
        <v>17</v>
      </c>
      <c r="E6" s="21" t="s">
        <v>18</v>
      </c>
      <c r="F6" s="21" t="s">
        <v>22</v>
      </c>
      <c r="G6" s="21" t="s">
        <v>23</v>
      </c>
      <c r="H6" s="21" t="s">
        <v>19</v>
      </c>
      <c r="I6" s="21" t="s">
        <v>20</v>
      </c>
      <c r="J6" s="21" t="s">
        <v>21</v>
      </c>
      <c r="K6" s="22" t="s">
        <v>4</v>
      </c>
      <c r="M6" s="54"/>
    </row>
    <row r="7" spans="1:13" x14ac:dyDescent="0.25">
      <c r="A7" s="51"/>
      <c r="B7" s="20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5" t="s">
        <v>38</v>
      </c>
    </row>
    <row r="8" spans="1:13" ht="22.5" customHeight="1" x14ac:dyDescent="0.25">
      <c r="A8" s="51"/>
      <c r="B8" s="11" t="s">
        <v>5</v>
      </c>
      <c r="C8" s="40"/>
      <c r="D8" s="40"/>
      <c r="E8" s="40"/>
      <c r="F8" s="40"/>
      <c r="G8" s="40"/>
      <c r="H8" s="40"/>
      <c r="I8" s="40"/>
      <c r="J8" s="40"/>
      <c r="K8" s="15"/>
    </row>
    <row r="9" spans="1:13" x14ac:dyDescent="0.25">
      <c r="A9" s="51"/>
      <c r="B9" s="12" t="s">
        <v>13</v>
      </c>
      <c r="C9" s="26">
        <v>553217</v>
      </c>
      <c r="D9" s="26">
        <v>8588794</v>
      </c>
      <c r="E9" s="26">
        <v>12994900</v>
      </c>
      <c r="F9" s="26">
        <v>0</v>
      </c>
      <c r="G9" s="26">
        <v>0</v>
      </c>
      <c r="H9" s="26">
        <v>0</v>
      </c>
      <c r="I9" s="26">
        <v>237754</v>
      </c>
      <c r="J9" s="32">
        <v>633529</v>
      </c>
      <c r="K9" s="27">
        <f>SUM(C9:J9)</f>
        <v>23008194</v>
      </c>
    </row>
    <row r="10" spans="1:13" x14ac:dyDescent="0.25">
      <c r="A10" s="51"/>
      <c r="B10" s="13" t="s">
        <v>6</v>
      </c>
      <c r="C10" s="26">
        <v>0</v>
      </c>
      <c r="D10" s="26">
        <v>194684</v>
      </c>
      <c r="E10" s="26">
        <v>968986</v>
      </c>
      <c r="F10" s="26">
        <v>0</v>
      </c>
      <c r="G10" s="26">
        <v>0</v>
      </c>
      <c r="H10" s="26">
        <v>0</v>
      </c>
      <c r="I10" s="26">
        <v>1049559</v>
      </c>
      <c r="J10" s="32">
        <v>0</v>
      </c>
      <c r="K10" s="27">
        <f>SUM(C10:J10)</f>
        <v>2213229</v>
      </c>
    </row>
    <row r="11" spans="1:13" x14ac:dyDescent="0.25">
      <c r="A11" s="51"/>
      <c r="B11" s="13" t="s">
        <v>7</v>
      </c>
      <c r="C11" s="26">
        <v>0</v>
      </c>
      <c r="D11" s="26">
        <v>0</v>
      </c>
      <c r="E11" s="26">
        <v>235679</v>
      </c>
      <c r="F11" s="26">
        <v>0</v>
      </c>
      <c r="G11" s="26">
        <v>0</v>
      </c>
      <c r="H11" s="26">
        <v>0</v>
      </c>
      <c r="I11" s="26">
        <v>0</v>
      </c>
      <c r="J11" s="32">
        <v>0</v>
      </c>
      <c r="K11" s="27">
        <f>SUM(C11:J11)</f>
        <v>235679</v>
      </c>
    </row>
    <row r="12" spans="1:13" x14ac:dyDescent="0.25">
      <c r="A12" s="51"/>
      <c r="B12" s="13" t="s">
        <v>8</v>
      </c>
      <c r="C12" s="26">
        <v>0</v>
      </c>
      <c r="D12" s="26">
        <v>10510</v>
      </c>
      <c r="E12" s="26">
        <v>333790</v>
      </c>
      <c r="F12" s="26">
        <v>0</v>
      </c>
      <c r="G12" s="26">
        <v>0</v>
      </c>
      <c r="H12" s="26">
        <v>0</v>
      </c>
      <c r="I12" s="26">
        <v>-344300</v>
      </c>
      <c r="J12" s="32">
        <v>0</v>
      </c>
      <c r="K12" s="27">
        <f>SUM(C12:J12)</f>
        <v>0</v>
      </c>
    </row>
    <row r="13" spans="1:13" x14ac:dyDescent="0.25">
      <c r="A13" s="51"/>
      <c r="B13" s="14" t="s">
        <v>14</v>
      </c>
      <c r="C13" s="28">
        <f>SUM(C9,C10,-C11,C12)</f>
        <v>553217</v>
      </c>
      <c r="D13" s="28">
        <f t="shared" ref="D13:I13" si="0">SUM(D9,D10,-D11,D12)</f>
        <v>8793988</v>
      </c>
      <c r="E13" s="28">
        <f>SUM(E9,E10,-E11,E12)</f>
        <v>14061997</v>
      </c>
      <c r="F13" s="28">
        <f t="shared" si="0"/>
        <v>0</v>
      </c>
      <c r="G13" s="28">
        <f>SUM(G9,G10,-G11,G12)</f>
        <v>0</v>
      </c>
      <c r="H13" s="28">
        <f t="shared" si="0"/>
        <v>0</v>
      </c>
      <c r="I13" s="28">
        <f t="shared" si="0"/>
        <v>943013</v>
      </c>
      <c r="J13" s="28">
        <f>SUM(J9,J10,-J11,J12)</f>
        <v>633529</v>
      </c>
      <c r="K13" s="27">
        <f>SUM(C13:J13)</f>
        <v>24985744</v>
      </c>
    </row>
    <row r="14" spans="1:13" s="2" customFormat="1" ht="22.5" customHeight="1" x14ac:dyDescent="0.25">
      <c r="A14" s="51"/>
      <c r="B14" s="11" t="s">
        <v>9</v>
      </c>
      <c r="C14" s="29"/>
      <c r="D14" s="29"/>
      <c r="E14" s="29"/>
      <c r="F14" s="29"/>
      <c r="G14" s="29"/>
      <c r="H14" s="29"/>
      <c r="I14" s="29"/>
      <c r="J14" s="29"/>
      <c r="K14" s="33"/>
    </row>
    <row r="15" spans="1:13" x14ac:dyDescent="0.25">
      <c r="A15" s="51"/>
      <c r="B15" s="12" t="s">
        <v>13</v>
      </c>
      <c r="C15" s="26">
        <v>0</v>
      </c>
      <c r="D15" s="26">
        <v>697062</v>
      </c>
      <c r="E15" s="26">
        <v>5174928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7">
        <f>SUM(C15:J15)</f>
        <v>5871990</v>
      </c>
    </row>
    <row r="16" spans="1:13" x14ac:dyDescent="0.25">
      <c r="A16" s="51"/>
      <c r="B16" s="13" t="s">
        <v>6</v>
      </c>
      <c r="C16" s="26">
        <v>0</v>
      </c>
      <c r="D16" s="26">
        <v>378698</v>
      </c>
      <c r="E16" s="26">
        <v>1525809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7">
        <f>SUM(C16:J16)</f>
        <v>1904507</v>
      </c>
      <c r="M16" s="17"/>
    </row>
    <row r="17" spans="1:13" x14ac:dyDescent="0.25">
      <c r="A17" s="51"/>
      <c r="B17" s="13" t="s">
        <v>7</v>
      </c>
      <c r="C17" s="26">
        <v>0</v>
      </c>
      <c r="D17" s="26">
        <v>0</v>
      </c>
      <c r="E17" s="26">
        <v>138847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7">
        <f>SUM(C17:J17)</f>
        <v>138847</v>
      </c>
    </row>
    <row r="18" spans="1:13" x14ac:dyDescent="0.25">
      <c r="A18" s="51"/>
      <c r="B18" s="13" t="s">
        <v>8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7">
        <f>SUM(C18:J18)</f>
        <v>0</v>
      </c>
    </row>
    <row r="19" spans="1:13" x14ac:dyDescent="0.25">
      <c r="A19" s="51"/>
      <c r="B19" s="14" t="s">
        <v>14</v>
      </c>
      <c r="C19" s="28">
        <f t="shared" ref="C19:J19" si="1">SUM(C15,C16,-C17,C18)</f>
        <v>0</v>
      </c>
      <c r="D19" s="28">
        <f t="shared" si="1"/>
        <v>1075760</v>
      </c>
      <c r="E19" s="28">
        <f t="shared" si="1"/>
        <v>6561890</v>
      </c>
      <c r="F19" s="28">
        <f t="shared" si="1"/>
        <v>0</v>
      </c>
      <c r="G19" s="28">
        <f t="shared" si="1"/>
        <v>0</v>
      </c>
      <c r="H19" s="28">
        <f t="shared" si="1"/>
        <v>0</v>
      </c>
      <c r="I19" s="28">
        <f t="shared" si="1"/>
        <v>0</v>
      </c>
      <c r="J19" s="28">
        <f t="shared" si="1"/>
        <v>0</v>
      </c>
      <c r="K19" s="27">
        <f>SUM(C19:J19)</f>
        <v>7637650</v>
      </c>
      <c r="M19" s="60" t="s">
        <v>41</v>
      </c>
    </row>
    <row r="20" spans="1:13" s="2" customFormat="1" ht="22.5" customHeight="1" x14ac:dyDescent="0.25">
      <c r="A20" s="51"/>
      <c r="B20" s="11" t="s">
        <v>10</v>
      </c>
      <c r="C20" s="29"/>
      <c r="D20" s="29"/>
      <c r="E20" s="29"/>
      <c r="F20" s="29"/>
      <c r="G20" s="29"/>
      <c r="H20" s="29"/>
      <c r="I20" s="29"/>
      <c r="J20" s="29"/>
      <c r="K20" s="33"/>
      <c r="M20" s="61"/>
    </row>
    <row r="21" spans="1:13" x14ac:dyDescent="0.25">
      <c r="A21" s="51"/>
      <c r="B21" s="12" t="s">
        <v>13</v>
      </c>
      <c r="C21" s="26">
        <v>0</v>
      </c>
      <c r="D21" s="26">
        <v>260982</v>
      </c>
      <c r="E21" s="26">
        <v>1261439</v>
      </c>
      <c r="F21" s="26">
        <v>0</v>
      </c>
      <c r="G21" s="26">
        <v>0</v>
      </c>
      <c r="H21" s="26">
        <v>0</v>
      </c>
      <c r="I21" s="26">
        <v>0</v>
      </c>
      <c r="J21" s="32">
        <v>0</v>
      </c>
      <c r="K21" s="27">
        <f>SUM(C21:J21)</f>
        <v>1522421</v>
      </c>
      <c r="M21" s="34">
        <v>2</v>
      </c>
    </row>
    <row r="22" spans="1:13" x14ac:dyDescent="0.25">
      <c r="A22" s="51"/>
      <c r="B22" s="13" t="s">
        <v>6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32">
        <v>0</v>
      </c>
      <c r="K22" s="27">
        <f>SUM(C22:J22)</f>
        <v>0</v>
      </c>
      <c r="M22" s="34">
        <v>0</v>
      </c>
    </row>
    <row r="23" spans="1:13" x14ac:dyDescent="0.25">
      <c r="A23" s="51"/>
      <c r="B23" s="13" t="s">
        <v>7</v>
      </c>
      <c r="C23" s="26">
        <v>0</v>
      </c>
      <c r="D23" s="26">
        <v>0</v>
      </c>
      <c r="E23" s="26">
        <f>239111.14</f>
        <v>239111.14</v>
      </c>
      <c r="F23" s="26">
        <v>0</v>
      </c>
      <c r="G23" s="26">
        <v>0</v>
      </c>
      <c r="H23" s="26">
        <v>0</v>
      </c>
      <c r="I23" s="26">
        <v>0</v>
      </c>
      <c r="J23" s="32">
        <v>0</v>
      </c>
      <c r="K23" s="27">
        <f>SUM(C23:J23)</f>
        <v>239111.14</v>
      </c>
      <c r="M23" s="35">
        <v>2</v>
      </c>
    </row>
    <row r="24" spans="1:13" x14ac:dyDescent="0.25">
      <c r="A24" s="51"/>
      <c r="B24" s="13" t="s">
        <v>8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32">
        <v>0</v>
      </c>
      <c r="K24" s="27">
        <f>SUM(C24:J24)</f>
        <v>0</v>
      </c>
      <c r="M24" s="34">
        <v>2</v>
      </c>
    </row>
    <row r="25" spans="1:13" x14ac:dyDescent="0.25">
      <c r="A25" s="51"/>
      <c r="B25" s="14" t="s">
        <v>14</v>
      </c>
      <c r="C25" s="28">
        <f t="shared" ref="C25:J25" si="2">SUM(C21,C22,-C23,C24)</f>
        <v>0</v>
      </c>
      <c r="D25" s="28">
        <f t="shared" si="2"/>
        <v>260982</v>
      </c>
      <c r="E25" s="28">
        <f t="shared" si="2"/>
        <v>1022327.86</v>
      </c>
      <c r="F25" s="28">
        <f t="shared" si="2"/>
        <v>0</v>
      </c>
      <c r="G25" s="28">
        <f t="shared" si="2"/>
        <v>0</v>
      </c>
      <c r="H25" s="28">
        <f t="shared" si="2"/>
        <v>0</v>
      </c>
      <c r="I25" s="28">
        <f t="shared" si="2"/>
        <v>0</v>
      </c>
      <c r="J25" s="28">
        <f t="shared" si="2"/>
        <v>0</v>
      </c>
      <c r="K25" s="27">
        <f>SUM(C25:J25)</f>
        <v>1283309.8599999999</v>
      </c>
      <c r="M25" s="35">
        <v>8</v>
      </c>
    </row>
    <row r="26" spans="1:13" s="2" customFormat="1" ht="22.5" customHeight="1" x14ac:dyDescent="0.25">
      <c r="A26" s="51"/>
      <c r="B26" s="11" t="s">
        <v>15</v>
      </c>
      <c r="C26" s="29"/>
      <c r="D26" s="29"/>
      <c r="E26" s="29"/>
      <c r="F26" s="29"/>
      <c r="G26" s="29"/>
      <c r="H26" s="29"/>
      <c r="I26" s="29"/>
      <c r="J26" s="29"/>
      <c r="K26" s="33"/>
      <c r="M26" s="36">
        <v>7</v>
      </c>
    </row>
    <row r="27" spans="1:13" x14ac:dyDescent="0.25">
      <c r="A27" s="51"/>
      <c r="B27" s="12" t="s">
        <v>13</v>
      </c>
      <c r="C27" s="30">
        <f>SUM(C9,-C15,-C21)</f>
        <v>553217</v>
      </c>
      <c r="D27" s="30">
        <f t="shared" ref="D27:J27" si="3">SUM(D9,-D15,-D21)</f>
        <v>7630750</v>
      </c>
      <c r="E27" s="30">
        <f t="shared" si="3"/>
        <v>6558533</v>
      </c>
      <c r="F27" s="30">
        <f>SUM(F9,-F15,-F21)</f>
        <v>0</v>
      </c>
      <c r="G27" s="30">
        <f t="shared" si="3"/>
        <v>0</v>
      </c>
      <c r="H27" s="30">
        <f t="shared" si="3"/>
        <v>0</v>
      </c>
      <c r="I27" s="30">
        <f t="shared" si="3"/>
        <v>237754</v>
      </c>
      <c r="J27" s="30">
        <f t="shared" si="3"/>
        <v>633529</v>
      </c>
      <c r="K27" s="27">
        <f>SUM(C27:J27)</f>
        <v>15613783</v>
      </c>
      <c r="M27" s="35">
        <v>9</v>
      </c>
    </row>
    <row r="28" spans="1:13" x14ac:dyDescent="0.25">
      <c r="A28" s="51"/>
      <c r="B28" s="14" t="s">
        <v>14</v>
      </c>
      <c r="C28" s="28">
        <f>SUM(C13,-C19,-C25)</f>
        <v>553217</v>
      </c>
      <c r="D28" s="28">
        <f t="shared" ref="D28:J28" si="4">SUM(D13,-D19,-D25)</f>
        <v>7457246</v>
      </c>
      <c r="E28" s="28">
        <f t="shared" si="4"/>
        <v>6477779.1399999997</v>
      </c>
      <c r="F28" s="28">
        <f>SUM(F13,-F19,-F25)</f>
        <v>0</v>
      </c>
      <c r="G28" s="28">
        <f t="shared" si="4"/>
        <v>0</v>
      </c>
      <c r="H28" s="28">
        <f>SUM(H13,-H19,-H25)</f>
        <v>0</v>
      </c>
      <c r="I28" s="28">
        <f t="shared" si="4"/>
        <v>943013</v>
      </c>
      <c r="J28" s="28">
        <f t="shared" si="4"/>
        <v>633529</v>
      </c>
      <c r="K28" s="31">
        <f>SUM(C28:J28)</f>
        <v>16064784.140000001</v>
      </c>
      <c r="M28" s="34">
        <v>0</v>
      </c>
    </row>
    <row r="29" spans="1:13" x14ac:dyDescent="0.25">
      <c r="A29" s="51"/>
      <c r="M29" s="34">
        <v>8</v>
      </c>
    </row>
    <row r="30" spans="1:13" x14ac:dyDescent="0.25">
      <c r="A30" s="51"/>
      <c r="M30" s="37">
        <v>9</v>
      </c>
    </row>
    <row r="31" spans="1:13" x14ac:dyDescent="0.25">
      <c r="A31" s="51"/>
    </row>
    <row r="32" spans="1:13" x14ac:dyDescent="0.25">
      <c r="A32" s="24"/>
    </row>
  </sheetData>
  <sheetProtection password="DDBE" sheet="1" objects="1" scenarios="1"/>
  <mergeCells count="8">
    <mergeCell ref="A1:A31"/>
    <mergeCell ref="B1:K1"/>
    <mergeCell ref="M1:M6"/>
    <mergeCell ref="B2:K2"/>
    <mergeCell ref="B3:K3"/>
    <mergeCell ref="B5:B6"/>
    <mergeCell ref="C5:K5"/>
    <mergeCell ref="M19:M20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A38" sqref="A38"/>
    </sheetView>
  </sheetViews>
  <sheetFormatPr defaultRowHeight="15" x14ac:dyDescent="0.25"/>
  <cols>
    <col min="1" max="1" width="7.85546875" customWidth="1"/>
    <col min="2" max="2" width="28.42578125" style="43" customWidth="1"/>
    <col min="3" max="10" width="10.7109375" style="1" customWidth="1"/>
    <col min="11" max="11" width="9.140625" customWidth="1"/>
    <col min="12" max="12" width="5.7109375" customWidth="1"/>
    <col min="13" max="13" width="2.5703125" style="44" customWidth="1"/>
    <col min="14" max="14" width="1.7109375" customWidth="1"/>
    <col min="15" max="15" width="2.5703125" style="44" customWidth="1"/>
    <col min="16" max="17" width="3.28515625" customWidth="1"/>
  </cols>
  <sheetData>
    <row r="1" spans="1:15" ht="15" customHeight="1" x14ac:dyDescent="0.25">
      <c r="A1" s="51">
        <v>28</v>
      </c>
      <c r="B1" s="52" t="s">
        <v>42</v>
      </c>
      <c r="C1" s="52"/>
      <c r="D1" s="52"/>
      <c r="E1" s="52"/>
      <c r="F1" s="52"/>
      <c r="G1" s="52"/>
      <c r="H1" s="52"/>
      <c r="I1" s="52"/>
      <c r="J1" s="52"/>
      <c r="K1" s="52"/>
      <c r="O1" s="62" t="s">
        <v>43</v>
      </c>
    </row>
    <row r="2" spans="1:15" x14ac:dyDescent="0.25">
      <c r="A2" s="51"/>
      <c r="B2" s="55" t="s">
        <v>37</v>
      </c>
      <c r="C2" s="55"/>
      <c r="D2" s="55"/>
      <c r="E2" s="55"/>
      <c r="F2" s="55"/>
      <c r="G2" s="55"/>
      <c r="H2" s="55"/>
      <c r="I2" s="55"/>
      <c r="J2" s="55"/>
      <c r="K2" s="55"/>
      <c r="O2" s="63"/>
    </row>
    <row r="3" spans="1:15" x14ac:dyDescent="0.25">
      <c r="A3" s="51"/>
      <c r="B3" s="56">
        <v>42004</v>
      </c>
      <c r="C3" s="56"/>
      <c r="D3" s="56"/>
      <c r="E3" s="56"/>
      <c r="F3" s="56"/>
      <c r="G3" s="56"/>
      <c r="H3" s="56"/>
      <c r="I3" s="56"/>
      <c r="J3" s="56"/>
      <c r="K3" s="56"/>
      <c r="O3" s="63"/>
    </row>
    <row r="4" spans="1:15" ht="15" customHeight="1" x14ac:dyDescent="0.25">
      <c r="A4" s="51"/>
      <c r="B4" s="18"/>
      <c r="C4" s="19"/>
      <c r="D4" s="19"/>
      <c r="E4" s="19"/>
      <c r="F4" s="19"/>
      <c r="G4" s="19"/>
      <c r="H4" s="19"/>
      <c r="I4" s="19"/>
      <c r="J4" s="19"/>
      <c r="K4" s="16"/>
      <c r="O4" s="63"/>
    </row>
    <row r="5" spans="1:15" ht="15" customHeight="1" x14ac:dyDescent="0.25">
      <c r="A5" s="51"/>
      <c r="B5" s="57" t="s">
        <v>24</v>
      </c>
      <c r="C5" s="59" t="s">
        <v>1</v>
      </c>
      <c r="D5" s="59"/>
      <c r="E5" s="59"/>
      <c r="F5" s="59"/>
      <c r="G5" s="59"/>
      <c r="H5" s="59"/>
      <c r="I5" s="59"/>
      <c r="J5" s="59"/>
      <c r="K5" s="59"/>
      <c r="O5" s="63"/>
    </row>
    <row r="6" spans="1:15" ht="60" customHeight="1" x14ac:dyDescent="0.25">
      <c r="A6" s="51"/>
      <c r="B6" s="58"/>
      <c r="C6" s="21" t="s">
        <v>16</v>
      </c>
      <c r="D6" s="21" t="s">
        <v>17</v>
      </c>
      <c r="E6" s="21" t="s">
        <v>18</v>
      </c>
      <c r="F6" s="21" t="s">
        <v>22</v>
      </c>
      <c r="G6" s="21" t="s">
        <v>23</v>
      </c>
      <c r="H6" s="21" t="s">
        <v>19</v>
      </c>
      <c r="I6" s="21" t="s">
        <v>20</v>
      </c>
      <c r="J6" s="21" t="s">
        <v>21</v>
      </c>
      <c r="K6" s="22" t="s">
        <v>4</v>
      </c>
      <c r="O6" s="63"/>
    </row>
    <row r="7" spans="1:15" ht="22.5" customHeight="1" x14ac:dyDescent="0.25">
      <c r="A7" s="51"/>
      <c r="B7" s="20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5" t="s">
        <v>38</v>
      </c>
    </row>
    <row r="8" spans="1:15" ht="15" customHeight="1" x14ac:dyDescent="0.25">
      <c r="A8" s="51"/>
      <c r="B8" s="11" t="s">
        <v>5</v>
      </c>
      <c r="C8" s="42"/>
      <c r="D8" s="42"/>
      <c r="E8" s="42"/>
      <c r="F8" s="42"/>
      <c r="G8" s="42"/>
      <c r="H8" s="42"/>
      <c r="I8" s="42"/>
      <c r="J8" s="42"/>
      <c r="K8" s="15"/>
    </row>
    <row r="9" spans="1:15" ht="15" customHeight="1" x14ac:dyDescent="0.25">
      <c r="A9" s="51"/>
      <c r="B9" s="12" t="s">
        <v>13</v>
      </c>
      <c r="C9" s="26">
        <v>553217</v>
      </c>
      <c r="D9" s="26">
        <v>6689370</v>
      </c>
      <c r="E9" s="26">
        <v>9357804.1500000004</v>
      </c>
      <c r="F9" s="26">
        <v>0</v>
      </c>
      <c r="G9" s="26">
        <v>0</v>
      </c>
      <c r="H9" s="26">
        <v>0</v>
      </c>
      <c r="I9" s="26">
        <v>2857993</v>
      </c>
      <c r="J9" s="32">
        <v>603950</v>
      </c>
      <c r="K9" s="27">
        <f>SUM(C9:J9)</f>
        <v>20062334.149999999</v>
      </c>
    </row>
    <row r="10" spans="1:15" ht="15" customHeight="1" x14ac:dyDescent="0.25">
      <c r="A10" s="51"/>
      <c r="B10" s="13" t="s">
        <v>6</v>
      </c>
      <c r="C10" s="26">
        <v>0</v>
      </c>
      <c r="D10" s="26">
        <v>431988</v>
      </c>
      <c r="E10" s="26">
        <f>1680925</f>
        <v>1680925</v>
      </c>
      <c r="F10" s="26">
        <v>0</v>
      </c>
      <c r="G10" s="26">
        <v>0</v>
      </c>
      <c r="H10" s="26">
        <v>0</v>
      </c>
      <c r="I10" s="26">
        <f>212554</f>
        <v>212554</v>
      </c>
      <c r="J10" s="32">
        <v>633529</v>
      </c>
      <c r="K10" s="27">
        <f>SUM(C10:J10)</f>
        <v>2958996</v>
      </c>
    </row>
    <row r="11" spans="1:15" ht="15" customHeight="1" x14ac:dyDescent="0.25">
      <c r="A11" s="51"/>
      <c r="B11" s="13" t="s">
        <v>7</v>
      </c>
      <c r="C11" s="26">
        <v>0</v>
      </c>
      <c r="D11" s="26">
        <v>0</v>
      </c>
      <c r="E11" s="26">
        <f>13136+56</f>
        <v>13192</v>
      </c>
      <c r="F11" s="26">
        <v>0</v>
      </c>
      <c r="G11" s="26">
        <v>0</v>
      </c>
      <c r="H11" s="26">
        <v>0</v>
      </c>
      <c r="I11" s="26">
        <v>0</v>
      </c>
      <c r="J11" s="32">
        <v>0</v>
      </c>
      <c r="K11" s="27">
        <f>SUM(C11:J11)</f>
        <v>13192</v>
      </c>
    </row>
    <row r="12" spans="1:15" ht="15" customHeight="1" x14ac:dyDescent="0.25">
      <c r="A12" s="51"/>
      <c r="B12" s="13" t="s">
        <v>8</v>
      </c>
      <c r="C12" s="26">
        <v>0</v>
      </c>
      <c r="D12" s="26">
        <v>1467436</v>
      </c>
      <c r="E12" s="26">
        <f>1969307</f>
        <v>1969307</v>
      </c>
      <c r="F12" s="26">
        <v>0</v>
      </c>
      <c r="G12" s="26">
        <v>0</v>
      </c>
      <c r="H12" s="26">
        <v>0</v>
      </c>
      <c r="I12" s="26">
        <f>-2832793</f>
        <v>-2832793</v>
      </c>
      <c r="J12" s="32">
        <v>-603950</v>
      </c>
      <c r="K12" s="27">
        <f>SUM(C12:J12)</f>
        <v>0</v>
      </c>
    </row>
    <row r="13" spans="1:15" ht="15" customHeight="1" x14ac:dyDescent="0.25">
      <c r="A13" s="51"/>
      <c r="B13" s="14" t="s">
        <v>14</v>
      </c>
      <c r="C13" s="28">
        <f>SUM(C9,C10,-C11,C12)</f>
        <v>553217</v>
      </c>
      <c r="D13" s="28">
        <f t="shared" ref="D13:I13" si="0">SUM(D9,D10,-D11,D12)</f>
        <v>8588794</v>
      </c>
      <c r="E13" s="28">
        <f>SUM(E9,E10,-E11,E12)</f>
        <v>12994844.15</v>
      </c>
      <c r="F13" s="28">
        <f t="shared" si="0"/>
        <v>0</v>
      </c>
      <c r="G13" s="28">
        <f>SUM(G9,G10,-G11,G12)</f>
        <v>0</v>
      </c>
      <c r="H13" s="28">
        <f t="shared" si="0"/>
        <v>0</v>
      </c>
      <c r="I13" s="28">
        <f t="shared" si="0"/>
        <v>237754</v>
      </c>
      <c r="J13" s="28">
        <f>SUM(J9,J10,-J11,J12)</f>
        <v>633529</v>
      </c>
      <c r="K13" s="27">
        <f>SUM(C13:J13)</f>
        <v>23008138.149999999</v>
      </c>
    </row>
    <row r="14" spans="1:15" s="2" customFormat="1" ht="15" customHeight="1" x14ac:dyDescent="0.25">
      <c r="A14" s="51"/>
      <c r="B14" s="11" t="s">
        <v>9</v>
      </c>
      <c r="C14" s="29"/>
      <c r="D14" s="29"/>
      <c r="E14" s="29"/>
      <c r="F14" s="29"/>
      <c r="G14" s="29"/>
      <c r="H14" s="29"/>
      <c r="I14" s="29"/>
      <c r="J14" s="29"/>
      <c r="K14" s="33"/>
      <c r="M14" s="45"/>
      <c r="O14" s="45"/>
    </row>
    <row r="15" spans="1:15" ht="15" customHeight="1" x14ac:dyDescent="0.25">
      <c r="A15" s="51"/>
      <c r="B15" s="12" t="s">
        <v>13</v>
      </c>
      <c r="C15" s="26">
        <v>0</v>
      </c>
      <c r="D15" s="26">
        <v>342528</v>
      </c>
      <c r="E15" s="26">
        <v>3907931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7">
        <f>SUM(C15:J15)</f>
        <v>4250459</v>
      </c>
    </row>
    <row r="16" spans="1:15" ht="15" customHeight="1" x14ac:dyDescent="0.25">
      <c r="A16" s="51"/>
      <c r="B16" s="13" t="s">
        <v>6</v>
      </c>
      <c r="C16" s="26">
        <v>0</v>
      </c>
      <c r="D16" s="26">
        <v>354534</v>
      </c>
      <c r="E16" s="26">
        <f>1033999+239111</f>
        <v>1273110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7">
        <f>SUM(C16:J16)</f>
        <v>1627644</v>
      </c>
      <c r="M16" s="46"/>
    </row>
    <row r="17" spans="1:15" ht="15" customHeight="1" x14ac:dyDescent="0.25">
      <c r="A17" s="51"/>
      <c r="B17" s="13" t="s">
        <v>7</v>
      </c>
      <c r="C17" s="26">
        <v>0</v>
      </c>
      <c r="D17" s="26">
        <v>0</v>
      </c>
      <c r="E17" s="26">
        <v>6114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7">
        <f>SUM(C17:J17)</f>
        <v>6114</v>
      </c>
    </row>
    <row r="18" spans="1:15" ht="15" customHeight="1" x14ac:dyDescent="0.25">
      <c r="A18" s="51"/>
      <c r="B18" s="13" t="s">
        <v>8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7">
        <f>SUM(C18:J18)</f>
        <v>0</v>
      </c>
    </row>
    <row r="19" spans="1:15" ht="15" customHeight="1" x14ac:dyDescent="0.25">
      <c r="A19" s="51"/>
      <c r="B19" s="14" t="s">
        <v>14</v>
      </c>
      <c r="C19" s="28">
        <f t="shared" ref="C19:J19" si="1">SUM(C15,C16,-C17,C18)</f>
        <v>0</v>
      </c>
      <c r="D19" s="28">
        <f t="shared" si="1"/>
        <v>697062</v>
      </c>
      <c r="E19" s="28">
        <f t="shared" si="1"/>
        <v>5174927</v>
      </c>
      <c r="F19" s="28">
        <f t="shared" si="1"/>
        <v>0</v>
      </c>
      <c r="G19" s="28">
        <f t="shared" si="1"/>
        <v>0</v>
      </c>
      <c r="H19" s="28">
        <f t="shared" si="1"/>
        <v>0</v>
      </c>
      <c r="I19" s="28">
        <f t="shared" si="1"/>
        <v>0</v>
      </c>
      <c r="J19" s="28">
        <f t="shared" si="1"/>
        <v>0</v>
      </c>
      <c r="K19" s="27">
        <f>SUM(C19:J19)</f>
        <v>5871989</v>
      </c>
    </row>
    <row r="20" spans="1:15" s="2" customFormat="1" ht="15" customHeight="1" x14ac:dyDescent="0.25">
      <c r="A20" s="51"/>
      <c r="B20" s="11" t="s">
        <v>10</v>
      </c>
      <c r="C20" s="29"/>
      <c r="D20" s="29"/>
      <c r="E20" s="29"/>
      <c r="F20" s="29"/>
      <c r="G20" s="29"/>
      <c r="H20" s="29"/>
      <c r="I20" s="29"/>
      <c r="J20" s="29"/>
      <c r="K20" s="33"/>
      <c r="M20" s="64" t="s">
        <v>41</v>
      </c>
      <c r="N20" s="47"/>
      <c r="O20" s="64" t="s">
        <v>44</v>
      </c>
    </row>
    <row r="21" spans="1:15" ht="15" customHeight="1" x14ac:dyDescent="0.25">
      <c r="A21" s="51"/>
      <c r="B21" s="12" t="s">
        <v>13</v>
      </c>
      <c r="C21" s="26">
        <v>0</v>
      </c>
      <c r="D21" s="26">
        <v>260982</v>
      </c>
      <c r="E21" s="26">
        <v>1500550</v>
      </c>
      <c r="F21" s="26">
        <v>0</v>
      </c>
      <c r="G21" s="26">
        <v>0</v>
      </c>
      <c r="H21" s="26">
        <v>0</v>
      </c>
      <c r="I21" s="26">
        <v>0</v>
      </c>
      <c r="J21" s="32">
        <v>0</v>
      </c>
      <c r="K21" s="27">
        <f>SUM(C21:J21)</f>
        <v>1761532</v>
      </c>
      <c r="M21" s="65"/>
      <c r="N21" s="47"/>
      <c r="O21" s="64"/>
    </row>
    <row r="22" spans="1:15" ht="15" customHeight="1" x14ac:dyDescent="0.25">
      <c r="A22" s="51"/>
      <c r="B22" s="13" t="s">
        <v>6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32">
        <v>0</v>
      </c>
      <c r="K22" s="27">
        <f>SUM(C22:J22)</f>
        <v>0</v>
      </c>
      <c r="M22" s="48">
        <v>2</v>
      </c>
      <c r="N22" s="47"/>
      <c r="O22" s="49"/>
    </row>
    <row r="23" spans="1:15" ht="15" customHeight="1" x14ac:dyDescent="0.25">
      <c r="A23" s="51"/>
      <c r="B23" s="13" t="s">
        <v>7</v>
      </c>
      <c r="C23" s="26">
        <v>0</v>
      </c>
      <c r="D23" s="26">
        <v>0</v>
      </c>
      <c r="E23" s="26">
        <v>239111</v>
      </c>
      <c r="F23" s="26">
        <v>0</v>
      </c>
      <c r="G23" s="26">
        <v>0</v>
      </c>
      <c r="H23" s="26">
        <v>0</v>
      </c>
      <c r="I23" s="26">
        <v>0</v>
      </c>
      <c r="J23" s="32">
        <v>0</v>
      </c>
      <c r="K23" s="27">
        <f>SUM(C23:J23)</f>
        <v>239111</v>
      </c>
      <c r="M23" s="48">
        <v>0</v>
      </c>
      <c r="N23" s="47"/>
      <c r="O23" s="50"/>
    </row>
    <row r="24" spans="1:15" ht="15" customHeight="1" x14ac:dyDescent="0.25">
      <c r="A24" s="51"/>
      <c r="B24" s="13" t="s">
        <v>8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32">
        <v>0</v>
      </c>
      <c r="K24" s="27">
        <f>SUM(C24:J24)</f>
        <v>0</v>
      </c>
      <c r="M24" s="48">
        <v>2</v>
      </c>
      <c r="N24" s="47"/>
      <c r="O24" s="48">
        <v>4</v>
      </c>
    </row>
    <row r="25" spans="1:15" ht="15" customHeight="1" x14ac:dyDescent="0.25">
      <c r="A25" s="51"/>
      <c r="B25" s="14" t="s">
        <v>14</v>
      </c>
      <c r="C25" s="28">
        <f t="shared" ref="C25:J25" si="2">SUM(C21,C22,-C23,C24)</f>
        <v>0</v>
      </c>
      <c r="D25" s="28">
        <f t="shared" si="2"/>
        <v>260982</v>
      </c>
      <c r="E25" s="28">
        <f t="shared" si="2"/>
        <v>1261439</v>
      </c>
      <c r="F25" s="28">
        <f t="shared" si="2"/>
        <v>0</v>
      </c>
      <c r="G25" s="28">
        <f t="shared" si="2"/>
        <v>0</v>
      </c>
      <c r="H25" s="28">
        <f t="shared" si="2"/>
        <v>0</v>
      </c>
      <c r="I25" s="28">
        <f t="shared" si="2"/>
        <v>0</v>
      </c>
      <c r="J25" s="28">
        <f t="shared" si="2"/>
        <v>0</v>
      </c>
      <c r="K25" s="27">
        <f>SUM(C25:J25)</f>
        <v>1522421</v>
      </c>
      <c r="M25" s="48">
        <v>2</v>
      </c>
      <c r="N25" s="47"/>
      <c r="O25" s="48">
        <v>4</v>
      </c>
    </row>
    <row r="26" spans="1:15" s="2" customFormat="1" ht="15" customHeight="1" x14ac:dyDescent="0.25">
      <c r="A26" s="51"/>
      <c r="B26" s="11" t="s">
        <v>15</v>
      </c>
      <c r="C26" s="29"/>
      <c r="D26" s="29"/>
      <c r="E26" s="29"/>
      <c r="F26" s="29"/>
      <c r="G26" s="29"/>
      <c r="H26" s="29"/>
      <c r="I26" s="29"/>
      <c r="J26" s="29"/>
      <c r="K26" s="33"/>
      <c r="M26" s="48">
        <v>8</v>
      </c>
      <c r="N26" s="47"/>
      <c r="O26" s="48">
        <v>9</v>
      </c>
    </row>
    <row r="27" spans="1:15" ht="15" customHeight="1" x14ac:dyDescent="0.25">
      <c r="A27" s="51"/>
      <c r="B27" s="12" t="s">
        <v>13</v>
      </c>
      <c r="C27" s="30">
        <f>SUM(C9,-C15,-C21)</f>
        <v>553217</v>
      </c>
      <c r="D27" s="30">
        <f t="shared" ref="D27:J27" si="3">SUM(D9,-D15,-D21)</f>
        <v>6085860</v>
      </c>
      <c r="E27" s="30">
        <f t="shared" si="3"/>
        <v>3949323.1500000004</v>
      </c>
      <c r="F27" s="30">
        <f>SUM(F9,-F15,-F21)</f>
        <v>0</v>
      </c>
      <c r="G27" s="30">
        <f t="shared" si="3"/>
        <v>0</v>
      </c>
      <c r="H27" s="30">
        <f t="shared" si="3"/>
        <v>0</v>
      </c>
      <c r="I27" s="30">
        <f t="shared" si="3"/>
        <v>2857993</v>
      </c>
      <c r="J27" s="30">
        <f t="shared" si="3"/>
        <v>603950</v>
      </c>
      <c r="K27" s="27">
        <f>SUM(C27:J27)</f>
        <v>14050343.15</v>
      </c>
      <c r="M27" s="48">
        <v>7</v>
      </c>
      <c r="N27" s="47"/>
      <c r="O27" s="48">
        <v>3</v>
      </c>
    </row>
    <row r="28" spans="1:15" ht="15" customHeight="1" x14ac:dyDescent="0.25">
      <c r="A28" s="51"/>
      <c r="B28" s="14" t="s">
        <v>14</v>
      </c>
      <c r="C28" s="28">
        <f>SUM(C13,-C19,-C25)</f>
        <v>553217</v>
      </c>
      <c r="D28" s="28">
        <f t="shared" ref="D28:J28" si="4">SUM(D13,-D19,-D25)</f>
        <v>7630750</v>
      </c>
      <c r="E28" s="28">
        <f t="shared" si="4"/>
        <v>6558478.1500000004</v>
      </c>
      <c r="F28" s="28">
        <f>SUM(F13,-F19,-F25)</f>
        <v>0</v>
      </c>
      <c r="G28" s="28">
        <f t="shared" si="4"/>
        <v>0</v>
      </c>
      <c r="H28" s="28">
        <f>SUM(H13,-H19,-H25)</f>
        <v>0</v>
      </c>
      <c r="I28" s="28">
        <f t="shared" si="4"/>
        <v>237754</v>
      </c>
      <c r="J28" s="28">
        <f t="shared" si="4"/>
        <v>633529</v>
      </c>
      <c r="K28" s="31">
        <f>SUM(C28:J28)</f>
        <v>15613728.15</v>
      </c>
      <c r="M28" s="48">
        <v>9</v>
      </c>
      <c r="N28" s="47"/>
      <c r="O28" s="48">
        <v>9</v>
      </c>
    </row>
    <row r="29" spans="1:15" ht="15" customHeight="1" x14ac:dyDescent="0.25">
      <c r="A29" s="51"/>
      <c r="M29" s="48">
        <v>0</v>
      </c>
      <c r="N29" s="47"/>
      <c r="O29" s="48">
        <v>4</v>
      </c>
    </row>
    <row r="30" spans="1:15" ht="15" customHeight="1" x14ac:dyDescent="0.25">
      <c r="A30" s="51"/>
      <c r="M30" s="48">
        <v>8</v>
      </c>
      <c r="N30" s="47"/>
      <c r="O30" s="48">
        <v>2</v>
      </c>
    </row>
    <row r="31" spans="1:15" ht="15" customHeight="1" x14ac:dyDescent="0.25">
      <c r="A31" s="51"/>
      <c r="M31" s="48">
        <v>9</v>
      </c>
      <c r="N31" s="47"/>
      <c r="O31" s="48">
        <v>6</v>
      </c>
    </row>
    <row r="32" spans="1:15" x14ac:dyDescent="0.25">
      <c r="A32" s="51"/>
    </row>
    <row r="33" spans="1:1" x14ac:dyDescent="0.25">
      <c r="A33" s="51"/>
    </row>
  </sheetData>
  <sheetProtection password="DE3E" sheet="1" objects="1" scenarios="1"/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>
        <f>40545+27855+15000+12200+180000+146400+90000+73200</f>
        <v>585200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sharepoint/v3"/>
    <ds:schemaRef ds:uri="http://schemas.microsoft.com/sharepoint/v3/field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00f20d5-ceb3-4adf-8632-db85932f34e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DNM_2015</vt:lpstr>
      <vt:lpstr>DNM_2014</vt:lpstr>
      <vt:lpstr>DHM_2015</vt:lpstr>
      <vt:lpstr>DHM_2014</vt:lpstr>
      <vt:lpstr>Hárok3</vt:lpstr>
      <vt:lpstr>DHM_2014!Oblasť_tlače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Magyarics, Andrea</cp:lastModifiedBy>
  <cp:lastPrinted>2015-03-19T13:06:09Z</cp:lastPrinted>
  <dcterms:created xsi:type="dcterms:W3CDTF">2011-11-04T12:05:36Z</dcterms:created>
  <dcterms:modified xsi:type="dcterms:W3CDTF">2016-06-30T13:44:05Z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