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0" yWindow="15" windowWidth="16380" windowHeight="8175" tabRatio="688"/>
  </bookViews>
  <sheets>
    <sheet name="Výsledovka-min" sheetId="1" r:id="rId1"/>
    <sheet name="Aktíva-min" sheetId="2" r:id="rId2"/>
    <sheet name="Pasíva-min" sheetId="3" r:id="rId3"/>
    <sheet name="Hárok1" sheetId="4" r:id="rId4"/>
  </sheets>
  <definedNames>
    <definedName name="_xlnm.Print_Area" localSheetId="1">'Aktíva-min'!$A$1:$J$37</definedName>
    <definedName name="_xlnm.Print_Area" localSheetId="2">'Pasíva-min'!$A$1:$J$38</definedName>
  </definedNames>
  <calcPr calcId="145621"/>
</workbook>
</file>

<file path=xl/calcChain.xml><?xml version="1.0" encoding="utf-8"?>
<calcChain xmlns="http://schemas.openxmlformats.org/spreadsheetml/2006/main">
  <c r="B6" i="1" l="1"/>
  <c r="C36" i="1" s="1"/>
  <c r="B6" i="3"/>
  <c r="B6" i="2"/>
  <c r="G33" i="3"/>
  <c r="D33" i="3"/>
  <c r="B33" i="3"/>
  <c r="B28" i="2"/>
  <c r="B28" i="1"/>
  <c r="G28" i="1"/>
  <c r="D28" i="1"/>
  <c r="J30" i="1"/>
  <c r="I30" i="1"/>
  <c r="H30" i="1"/>
  <c r="F30" i="1"/>
  <c r="E30" i="1"/>
  <c r="J36" i="1"/>
  <c r="I36" i="1"/>
  <c r="H36" i="1"/>
  <c r="F36" i="1"/>
  <c r="E36" i="1"/>
  <c r="J23" i="1"/>
  <c r="I23" i="1"/>
  <c r="H23" i="1"/>
  <c r="F23" i="1"/>
  <c r="E23" i="1"/>
  <c r="G23" i="3"/>
  <c r="J26" i="3"/>
  <c r="I26" i="3"/>
  <c r="F26" i="3"/>
  <c r="G24" i="3"/>
  <c r="A2" i="3"/>
  <c r="A2" i="2"/>
  <c r="G34" i="1"/>
  <c r="G27" i="1"/>
  <c r="G15" i="1"/>
  <c r="G7" i="1"/>
  <c r="D34" i="1"/>
  <c r="D27" i="1"/>
  <c r="D15" i="1"/>
  <c r="D7" i="1"/>
  <c r="G16" i="3"/>
  <c r="G7" i="3"/>
  <c r="D23" i="3"/>
  <c r="D16" i="3"/>
  <c r="D7" i="3"/>
  <c r="D17" i="2"/>
  <c r="C30" i="1" l="1"/>
  <c r="C23" i="1"/>
  <c r="D15" i="3"/>
  <c r="D6" i="3" s="1"/>
  <c r="E26" i="3" s="1"/>
  <c r="G40" i="1"/>
  <c r="D40" i="1"/>
  <c r="G26" i="1"/>
  <c r="D26" i="1"/>
  <c r="G15" i="3"/>
  <c r="G6" i="3" s="1"/>
  <c r="J21" i="3"/>
  <c r="I21" i="3"/>
  <c r="F21" i="3"/>
  <c r="B11" i="2"/>
  <c r="F14" i="2"/>
  <c r="J14" i="2"/>
  <c r="B34" i="1"/>
  <c r="J35" i="1"/>
  <c r="I35" i="1"/>
  <c r="H35" i="1"/>
  <c r="F35" i="1"/>
  <c r="E35" i="1"/>
  <c r="C35" i="1"/>
  <c r="J29" i="1"/>
  <c r="I29" i="1"/>
  <c r="H29" i="1"/>
  <c r="F29" i="1"/>
  <c r="E29" i="1"/>
  <c r="C29" i="1"/>
  <c r="H24" i="1"/>
  <c r="I24" i="1"/>
  <c r="J24" i="1"/>
  <c r="E24" i="1"/>
  <c r="F24" i="1"/>
  <c r="C24" i="1"/>
  <c r="B24" i="2"/>
  <c r="D24" i="2"/>
  <c r="G24" i="2"/>
  <c r="I14" i="2"/>
  <c r="H26" i="3" l="1"/>
  <c r="G41" i="1"/>
  <c r="G44" i="1" s="1"/>
  <c r="D41" i="1"/>
  <c r="D44" i="1" s="1"/>
  <c r="I25" i="1"/>
  <c r="F29" i="2"/>
  <c r="I29" i="2"/>
  <c r="J29" i="2"/>
  <c r="D36" i="3"/>
  <c r="I36" i="3" s="1"/>
  <c r="B23" i="3"/>
  <c r="B16" i="3"/>
  <c r="B7" i="3"/>
  <c r="D35" i="2"/>
  <c r="D32" i="2"/>
  <c r="D27" i="2"/>
  <c r="D20" i="2"/>
  <c r="D11" i="2"/>
  <c r="D8" i="2"/>
  <c r="B35" i="2"/>
  <c r="B32" i="2"/>
  <c r="B27" i="2"/>
  <c r="B20" i="2"/>
  <c r="B17" i="2"/>
  <c r="B8" i="2"/>
  <c r="E15" i="1"/>
  <c r="B27" i="1"/>
  <c r="C27" i="1" s="1"/>
  <c r="B15" i="1"/>
  <c r="B7" i="1"/>
  <c r="C42" i="1"/>
  <c r="F38" i="3"/>
  <c r="F37" i="3"/>
  <c r="F36" i="3"/>
  <c r="F35" i="3"/>
  <c r="F34" i="3"/>
  <c r="F32" i="3"/>
  <c r="F31" i="3"/>
  <c r="F30" i="3"/>
  <c r="F29" i="3"/>
  <c r="F28" i="3"/>
  <c r="F27" i="3"/>
  <c r="F25" i="3"/>
  <c r="F24" i="3"/>
  <c r="F22" i="3"/>
  <c r="F20" i="3"/>
  <c r="F19" i="3"/>
  <c r="F18" i="3"/>
  <c r="F17" i="3"/>
  <c r="F14" i="3"/>
  <c r="F13" i="3"/>
  <c r="F12" i="3"/>
  <c r="F11" i="3"/>
  <c r="F10" i="3"/>
  <c r="F9" i="3"/>
  <c r="F8" i="3"/>
  <c r="I38" i="3"/>
  <c r="I37" i="3"/>
  <c r="I35" i="3"/>
  <c r="I34" i="3"/>
  <c r="I32" i="3"/>
  <c r="I31" i="3"/>
  <c r="I30" i="3"/>
  <c r="I29" i="3"/>
  <c r="I28" i="3"/>
  <c r="I27" i="3"/>
  <c r="I25" i="3"/>
  <c r="I24" i="3"/>
  <c r="I22" i="3"/>
  <c r="I20" i="3"/>
  <c r="I19" i="3"/>
  <c r="I18" i="3"/>
  <c r="I17" i="3"/>
  <c r="I14" i="3"/>
  <c r="I13" i="3"/>
  <c r="I12" i="3"/>
  <c r="I11" i="3"/>
  <c r="I10" i="3"/>
  <c r="I9" i="3"/>
  <c r="I8" i="3"/>
  <c r="J38" i="3"/>
  <c r="J37" i="3"/>
  <c r="J36" i="3"/>
  <c r="J35" i="3"/>
  <c r="J34" i="3"/>
  <c r="J32" i="3"/>
  <c r="J31" i="3"/>
  <c r="J30" i="3"/>
  <c r="J29" i="3"/>
  <c r="J28" i="3"/>
  <c r="J27" i="3"/>
  <c r="J25" i="3"/>
  <c r="J24" i="3"/>
  <c r="J22" i="3"/>
  <c r="J20" i="3"/>
  <c r="J19" i="3"/>
  <c r="J18" i="3"/>
  <c r="J17" i="3"/>
  <c r="J14" i="3"/>
  <c r="J13" i="3"/>
  <c r="J12" i="3"/>
  <c r="J11" i="3"/>
  <c r="J10" i="3"/>
  <c r="J9" i="3"/>
  <c r="J8" i="3"/>
  <c r="F10" i="2"/>
  <c r="J10" i="2"/>
  <c r="I10" i="2"/>
  <c r="H13" i="1"/>
  <c r="H14" i="1"/>
  <c r="H16" i="1"/>
  <c r="H17" i="1"/>
  <c r="H18" i="1"/>
  <c r="H19" i="1"/>
  <c r="H20" i="1"/>
  <c r="H21" i="1"/>
  <c r="H22" i="1"/>
  <c r="H25" i="1"/>
  <c r="H31" i="1"/>
  <c r="H32" i="1"/>
  <c r="H33" i="1"/>
  <c r="H37" i="1"/>
  <c r="H38" i="1"/>
  <c r="H39" i="1"/>
  <c r="H42" i="1"/>
  <c r="H43" i="1"/>
  <c r="H8" i="1"/>
  <c r="H9" i="1"/>
  <c r="H10" i="1"/>
  <c r="H11" i="1"/>
  <c r="H12" i="1"/>
  <c r="H6" i="1"/>
  <c r="F33" i="3"/>
  <c r="G8" i="2"/>
  <c r="J8" i="1"/>
  <c r="J9" i="1"/>
  <c r="J10" i="1"/>
  <c r="J11" i="1"/>
  <c r="J12" i="1"/>
  <c r="J13" i="1"/>
  <c r="J14" i="1"/>
  <c r="J16" i="1"/>
  <c r="J17" i="1"/>
  <c r="J18" i="1"/>
  <c r="J19" i="1"/>
  <c r="J20" i="1"/>
  <c r="J21" i="1"/>
  <c r="J22" i="1"/>
  <c r="J31" i="1"/>
  <c r="J32" i="1"/>
  <c r="J33" i="1"/>
  <c r="J37" i="1"/>
  <c r="J38" i="1"/>
  <c r="J39" i="1"/>
  <c r="J42" i="1"/>
  <c r="J43" i="1"/>
  <c r="I8" i="1"/>
  <c r="I9" i="1"/>
  <c r="I10" i="1"/>
  <c r="I11" i="1"/>
  <c r="I12" i="1"/>
  <c r="I13" i="1"/>
  <c r="I14" i="1"/>
  <c r="I16" i="1"/>
  <c r="I17" i="1"/>
  <c r="I18" i="1"/>
  <c r="I19" i="1"/>
  <c r="I20" i="1"/>
  <c r="I21" i="1"/>
  <c r="I22" i="1"/>
  <c r="I31" i="1"/>
  <c r="I32" i="1"/>
  <c r="I33" i="1"/>
  <c r="I37" i="1"/>
  <c r="I38" i="1"/>
  <c r="I39" i="1"/>
  <c r="I42" i="1"/>
  <c r="I43" i="1"/>
  <c r="F8" i="1"/>
  <c r="F9" i="1"/>
  <c r="F10" i="1"/>
  <c r="F11" i="1"/>
  <c r="F12" i="1"/>
  <c r="F13" i="1"/>
  <c r="F14" i="1"/>
  <c r="F16" i="1"/>
  <c r="F17" i="1"/>
  <c r="F18" i="1"/>
  <c r="F19" i="1"/>
  <c r="F20" i="1"/>
  <c r="F21" i="1"/>
  <c r="F22" i="1"/>
  <c r="F25" i="1"/>
  <c r="F31" i="1"/>
  <c r="F32" i="1"/>
  <c r="F33" i="1"/>
  <c r="F37" i="1"/>
  <c r="F38" i="1"/>
  <c r="F39" i="1"/>
  <c r="F42" i="1"/>
  <c r="F43" i="1"/>
  <c r="J6" i="1"/>
  <c r="C12" i="1"/>
  <c r="E19" i="1"/>
  <c r="H34" i="1"/>
  <c r="H28" i="1"/>
  <c r="F9" i="2"/>
  <c r="I9" i="2"/>
  <c r="J9" i="2"/>
  <c r="G11" i="2"/>
  <c r="F12" i="2"/>
  <c r="I12" i="2"/>
  <c r="J12" i="2"/>
  <c r="F13" i="2"/>
  <c r="I13" i="2"/>
  <c r="J13" i="2"/>
  <c r="F15" i="2"/>
  <c r="I15" i="2"/>
  <c r="J15" i="2"/>
  <c r="F16" i="2"/>
  <c r="I16" i="2"/>
  <c r="J16" i="2"/>
  <c r="G17" i="2"/>
  <c r="F18" i="2"/>
  <c r="I18" i="2"/>
  <c r="J18" i="2"/>
  <c r="F21" i="2"/>
  <c r="I21" i="2"/>
  <c r="J21" i="2"/>
  <c r="F22" i="2"/>
  <c r="G20" i="2"/>
  <c r="J22" i="2"/>
  <c r="F23" i="2"/>
  <c r="I23" i="2"/>
  <c r="J23" i="2"/>
  <c r="F24" i="2"/>
  <c r="J24" i="2"/>
  <c r="F25" i="2"/>
  <c r="I25" i="2"/>
  <c r="J25" i="2"/>
  <c r="F26" i="2"/>
  <c r="I26" i="2"/>
  <c r="J26" i="2"/>
  <c r="G27" i="2"/>
  <c r="F28" i="2"/>
  <c r="I28" i="2"/>
  <c r="J28" i="2"/>
  <c r="F30" i="2"/>
  <c r="I30" i="2"/>
  <c r="J30" i="2"/>
  <c r="F31" i="2"/>
  <c r="I31" i="2"/>
  <c r="J31" i="2"/>
  <c r="G32" i="2"/>
  <c r="F33" i="2"/>
  <c r="I33" i="2"/>
  <c r="J33" i="2"/>
  <c r="I34" i="2"/>
  <c r="G35" i="2"/>
  <c r="F36" i="2"/>
  <c r="I36" i="2"/>
  <c r="J36" i="2"/>
  <c r="F37" i="2"/>
  <c r="I37" i="2"/>
  <c r="J37" i="2"/>
  <c r="G36" i="3"/>
  <c r="I24" i="2"/>
  <c r="I22" i="2"/>
  <c r="E21" i="1"/>
  <c r="E10" i="1"/>
  <c r="C8" i="1"/>
  <c r="C21" i="1"/>
  <c r="C22" i="1"/>
  <c r="E32" i="1"/>
  <c r="E16" i="1"/>
  <c r="J33" i="3"/>
  <c r="C19" i="1"/>
  <c r="C20" i="1"/>
  <c r="B15" i="3" l="1"/>
  <c r="F35" i="2"/>
  <c r="I33" i="3"/>
  <c r="J17" i="2"/>
  <c r="F17" i="2"/>
  <c r="F27" i="2"/>
  <c r="G7" i="2"/>
  <c r="I17" i="2"/>
  <c r="C14" i="1"/>
  <c r="C31" i="1"/>
  <c r="C33" i="1"/>
  <c r="C16" i="1"/>
  <c r="C25" i="1"/>
  <c r="C10" i="1"/>
  <c r="C17" i="1"/>
  <c r="C7" i="1"/>
  <c r="C34" i="1"/>
  <c r="C32" i="1"/>
  <c r="C38" i="1"/>
  <c r="C6" i="1"/>
  <c r="C43" i="1"/>
  <c r="C9" i="1"/>
  <c r="D7" i="2"/>
  <c r="J35" i="2"/>
  <c r="B19" i="2"/>
  <c r="F32" i="2"/>
  <c r="B7" i="2"/>
  <c r="I27" i="2"/>
  <c r="J20" i="2"/>
  <c r="J8" i="2"/>
  <c r="I32" i="2"/>
  <c r="I23" i="3"/>
  <c r="F23" i="3"/>
  <c r="F28" i="1"/>
  <c r="J27" i="1"/>
  <c r="E26" i="1"/>
  <c r="J28" i="1"/>
  <c r="J25" i="1"/>
  <c r="H15" i="1"/>
  <c r="E21" i="3"/>
  <c r="J7" i="3"/>
  <c r="D19" i="2"/>
  <c r="F20" i="2"/>
  <c r="I11" i="2"/>
  <c r="J32" i="2"/>
  <c r="J23" i="3"/>
  <c r="I7" i="3"/>
  <c r="I16" i="3"/>
  <c r="F16" i="3"/>
  <c r="J16" i="3"/>
  <c r="F7" i="3"/>
  <c r="I8" i="2"/>
  <c r="F8" i="2"/>
  <c r="J27" i="2"/>
  <c r="I35" i="2"/>
  <c r="F11" i="2"/>
  <c r="G19" i="2"/>
  <c r="I20" i="2"/>
  <c r="J11" i="2"/>
  <c r="I34" i="1"/>
  <c r="I27" i="1"/>
  <c r="H7" i="1"/>
  <c r="F34" i="1"/>
  <c r="F15" i="1"/>
  <c r="J34" i="1"/>
  <c r="B26" i="1"/>
  <c r="B40" i="1"/>
  <c r="H40" i="1"/>
  <c r="E11" i="1"/>
  <c r="E38" i="1"/>
  <c r="E42" i="1"/>
  <c r="E25" i="1"/>
  <c r="E43" i="1"/>
  <c r="E17" i="1"/>
  <c r="E7" i="1"/>
  <c r="E28" i="1"/>
  <c r="H27" i="1"/>
  <c r="I7" i="1"/>
  <c r="E31" i="1"/>
  <c r="C28" i="1"/>
  <c r="E12" i="1"/>
  <c r="J7" i="1"/>
  <c r="E37" i="1"/>
  <c r="E22" i="1"/>
  <c r="E39" i="1"/>
  <c r="E13" i="1"/>
  <c r="F27" i="1"/>
  <c r="F6" i="1"/>
  <c r="E14" i="1"/>
  <c r="F7" i="1"/>
  <c r="I28" i="1"/>
  <c r="C11" i="1"/>
  <c r="C15" i="1"/>
  <c r="E34" i="1"/>
  <c r="E8" i="1"/>
  <c r="E20" i="1"/>
  <c r="E27" i="1"/>
  <c r="C37" i="1"/>
  <c r="E6" i="1"/>
  <c r="C18" i="1"/>
  <c r="C39" i="1"/>
  <c r="C13" i="1"/>
  <c r="I6" i="1"/>
  <c r="E18" i="1"/>
  <c r="E33" i="1"/>
  <c r="E9" i="1"/>
  <c r="C26" i="3" l="1"/>
  <c r="G6" i="2"/>
  <c r="H14" i="2" s="1"/>
  <c r="I15" i="1"/>
  <c r="D6" i="2"/>
  <c r="E13" i="2" s="1"/>
  <c r="I7" i="2"/>
  <c r="F7" i="2"/>
  <c r="J7" i="2"/>
  <c r="J15" i="1"/>
  <c r="H26" i="1"/>
  <c r="E36" i="3"/>
  <c r="E9" i="3"/>
  <c r="E31" i="3"/>
  <c r="E6" i="3"/>
  <c r="E29" i="3"/>
  <c r="E28" i="3"/>
  <c r="E16" i="3"/>
  <c r="E37" i="3"/>
  <c r="E33" i="3"/>
  <c r="E20" i="3"/>
  <c r="E34" i="3"/>
  <c r="E38" i="3"/>
  <c r="E10" i="3"/>
  <c r="E32" i="3"/>
  <c r="E15" i="3"/>
  <c r="E14" i="3"/>
  <c r="E30" i="3"/>
  <c r="E35" i="3"/>
  <c r="E12" i="3"/>
  <c r="E19" i="3"/>
  <c r="E22" i="3"/>
  <c r="E25" i="3"/>
  <c r="E8" i="3"/>
  <c r="E27" i="3"/>
  <c r="E7" i="3"/>
  <c r="E24" i="3"/>
  <c r="E17" i="3"/>
  <c r="E13" i="3"/>
  <c r="E18" i="3"/>
  <c r="E11" i="3"/>
  <c r="E23" i="3"/>
  <c r="I15" i="3"/>
  <c r="F15" i="3"/>
  <c r="H21" i="3"/>
  <c r="J15" i="3"/>
  <c r="F19" i="2"/>
  <c r="J19" i="2"/>
  <c r="I19" i="2"/>
  <c r="E40" i="1"/>
  <c r="B41" i="1"/>
  <c r="B44" i="1" s="1"/>
  <c r="F26" i="1"/>
  <c r="C26" i="1"/>
  <c r="C40" i="1"/>
  <c r="J40" i="1"/>
  <c r="F40" i="1"/>
  <c r="I40" i="1"/>
  <c r="C7" i="3" l="1"/>
  <c r="C20" i="3"/>
  <c r="C38" i="3"/>
  <c r="C30" i="3"/>
  <c r="C12" i="3"/>
  <c r="C15" i="3"/>
  <c r="C22" i="3"/>
  <c r="C28" i="3"/>
  <c r="C32" i="3"/>
  <c r="C10" i="3"/>
  <c r="C11" i="3"/>
  <c r="F6" i="3"/>
  <c r="C36" i="3"/>
  <c r="C35" i="3"/>
  <c r="C23" i="3"/>
  <c r="C17" i="3"/>
  <c r="C34" i="3"/>
  <c r="C37" i="3"/>
  <c r="C33" i="3"/>
  <c r="C19" i="3"/>
  <c r="C8" i="3"/>
  <c r="C9" i="3"/>
  <c r="C14" i="3"/>
  <c r="C24" i="3"/>
  <c r="C13" i="3"/>
  <c r="C18" i="3"/>
  <c r="C27" i="3"/>
  <c r="C25" i="3"/>
  <c r="C31" i="3"/>
  <c r="C29" i="3"/>
  <c r="C16" i="3"/>
  <c r="C6" i="3"/>
  <c r="C21" i="3"/>
  <c r="J41" i="1"/>
  <c r="J6" i="3"/>
  <c r="C29" i="2"/>
  <c r="C14" i="2"/>
  <c r="C26" i="2"/>
  <c r="C28" i="2"/>
  <c r="C7" i="2"/>
  <c r="C35" i="2"/>
  <c r="C31" i="2"/>
  <c r="C8" i="2"/>
  <c r="C22" i="2"/>
  <c r="C30" i="2"/>
  <c r="C10" i="2"/>
  <c r="C32" i="2"/>
  <c r="C13" i="2"/>
  <c r="C23" i="2"/>
  <c r="F6" i="2"/>
  <c r="C25" i="2"/>
  <c r="C37" i="2"/>
  <c r="C19" i="2"/>
  <c r="C17" i="2"/>
  <c r="C6" i="2"/>
  <c r="C16" i="2"/>
  <c r="C33" i="2"/>
  <c r="C24" i="2"/>
  <c r="C36" i="2"/>
  <c r="C21" i="2"/>
  <c r="C11" i="2"/>
  <c r="C9" i="2"/>
  <c r="C12" i="2"/>
  <c r="C20" i="2"/>
  <c r="C27" i="2"/>
  <c r="C34" i="2"/>
  <c r="C15" i="2"/>
  <c r="C18" i="2"/>
  <c r="E29" i="2"/>
  <c r="E14" i="2"/>
  <c r="E23" i="2"/>
  <c r="E41" i="1"/>
  <c r="E16" i="2"/>
  <c r="E8" i="2"/>
  <c r="E27" i="2"/>
  <c r="E37" i="2"/>
  <c r="E32" i="2"/>
  <c r="E22" i="2"/>
  <c r="E15" i="2"/>
  <c r="E25" i="2"/>
  <c r="E24" i="2"/>
  <c r="E30" i="2"/>
  <c r="E36" i="2"/>
  <c r="E9" i="2"/>
  <c r="E7" i="2"/>
  <c r="E19" i="2"/>
  <c r="E20" i="2"/>
  <c r="E28" i="2"/>
  <c r="E21" i="2"/>
  <c r="E31" i="2"/>
  <c r="E11" i="2"/>
  <c r="E34" i="2"/>
  <c r="E10" i="2"/>
  <c r="E17" i="2"/>
  <c r="E12" i="2"/>
  <c r="E26" i="2"/>
  <c r="E6" i="2"/>
  <c r="E35" i="2"/>
  <c r="E18" i="2"/>
  <c r="E33" i="2"/>
  <c r="J26" i="1"/>
  <c r="I26" i="1"/>
  <c r="I6" i="2"/>
  <c r="H29" i="2"/>
  <c r="H7" i="3"/>
  <c r="H38" i="3"/>
  <c r="H35" i="3"/>
  <c r="H22" i="3"/>
  <c r="H20" i="3"/>
  <c r="H10" i="3"/>
  <c r="H6" i="3"/>
  <c r="H8" i="3"/>
  <c r="H19" i="3"/>
  <c r="H13" i="3"/>
  <c r="H36" i="3"/>
  <c r="H28" i="3"/>
  <c r="H11" i="3"/>
  <c r="H32" i="3"/>
  <c r="H27" i="3"/>
  <c r="H18" i="3"/>
  <c r="H31" i="3"/>
  <c r="H17" i="3"/>
  <c r="H37" i="3"/>
  <c r="H30" i="3"/>
  <c r="H25" i="3"/>
  <c r="H12" i="3"/>
  <c r="H23" i="3"/>
  <c r="H34" i="3"/>
  <c r="H14" i="3"/>
  <c r="H9" i="3"/>
  <c r="H24" i="3"/>
  <c r="H29" i="3"/>
  <c r="H33" i="3"/>
  <c r="I6" i="3"/>
  <c r="H16" i="3"/>
  <c r="H15" i="3"/>
  <c r="J6" i="2"/>
  <c r="H20" i="2"/>
  <c r="H18" i="2"/>
  <c r="H16" i="2"/>
  <c r="H15" i="2"/>
  <c r="H23" i="2"/>
  <c r="H30" i="2"/>
  <c r="H22" i="2"/>
  <c r="H8" i="2"/>
  <c r="H37" i="2"/>
  <c r="H31" i="2"/>
  <c r="H33" i="2"/>
  <c r="H9" i="2"/>
  <c r="H21" i="2"/>
  <c r="H34" i="2"/>
  <c r="H28" i="2"/>
  <c r="H10" i="2"/>
  <c r="H13" i="2"/>
  <c r="H26" i="2"/>
  <c r="H36" i="2"/>
  <c r="H12" i="2"/>
  <c r="H25" i="2"/>
  <c r="H32" i="2"/>
  <c r="H6" i="2"/>
  <c r="H11" i="2"/>
  <c r="H24" i="2"/>
  <c r="H7" i="2"/>
  <c r="H17" i="2"/>
  <c r="H35" i="2"/>
  <c r="H27" i="2"/>
  <c r="H19" i="2"/>
  <c r="E44" i="1"/>
  <c r="F41" i="1"/>
  <c r="C41" i="1"/>
  <c r="H44" i="1"/>
  <c r="H41" i="1" l="1"/>
  <c r="I41" i="1"/>
  <c r="C44" i="1"/>
  <c r="F44" i="1"/>
  <c r="J44" i="1"/>
  <c r="I44" i="1"/>
</calcChain>
</file>

<file path=xl/sharedStrings.xml><?xml version="1.0" encoding="utf-8"?>
<sst xmlns="http://schemas.openxmlformats.org/spreadsheetml/2006/main" count="123" uniqueCount="113">
  <si>
    <t>Dane a poplatky</t>
  </si>
  <si>
    <t>Výnosové úroky</t>
  </si>
  <si>
    <t>Podiel na celkovom majetku</t>
  </si>
  <si>
    <t>Spolu majetok</t>
  </si>
  <si>
    <t>Neobežný majetok</t>
  </si>
  <si>
    <t>Dlhodobý nehmotný majetok</t>
  </si>
  <si>
    <t>Dlhodobý hmotný majetok</t>
  </si>
  <si>
    <t>Samostatné hnuteľné veci a súbory hnut.vecí</t>
  </si>
  <si>
    <t>Stavby</t>
  </si>
  <si>
    <t>Obstarávaní dlhodobý hmotný majetok</t>
  </si>
  <si>
    <t>Pozemky</t>
  </si>
  <si>
    <t>Dlhodobý finančný majetok</t>
  </si>
  <si>
    <t>Obežný majetok</t>
  </si>
  <si>
    <t>Zásoby</t>
  </si>
  <si>
    <t>Materiál</t>
  </si>
  <si>
    <t>Tovar a Výrobky</t>
  </si>
  <si>
    <t>Poskytnuté preddavky</t>
  </si>
  <si>
    <t>Dlhodobé pohľadávky</t>
  </si>
  <si>
    <t>Iné dlhodobé pohľadávky</t>
  </si>
  <si>
    <t>Krátkodobé pohľadávky</t>
  </si>
  <si>
    <t>Pohľadávky z obchodného styku</t>
  </si>
  <si>
    <t>Daňové pohľadávky</t>
  </si>
  <si>
    <t>Iné pohľadávky</t>
  </si>
  <si>
    <t>Finančné účty</t>
  </si>
  <si>
    <t>Peniaze</t>
  </si>
  <si>
    <t>Účty v bankách</t>
  </si>
  <si>
    <t>Časové rozlíšenie</t>
  </si>
  <si>
    <t>Príjmy budúcich období</t>
  </si>
  <si>
    <t>Náklady budúcich období</t>
  </si>
  <si>
    <t>Spolu vlastné imanie a záväzky</t>
  </si>
  <si>
    <t>Vlastné imanie</t>
  </si>
  <si>
    <t>Základné imanie</t>
  </si>
  <si>
    <t>Kapitálové fondy</t>
  </si>
  <si>
    <t>Výsledok hospod. minulých rokov</t>
  </si>
  <si>
    <t>Výsledok hospod. za účtovné obdobie</t>
  </si>
  <si>
    <t xml:space="preserve"> -Pridel do vlastneho imania</t>
  </si>
  <si>
    <t xml:space="preserve"> -Rozdelenie na dividendy</t>
  </si>
  <si>
    <t>Záväzky</t>
  </si>
  <si>
    <t>Dlhodobé záväzky</t>
  </si>
  <si>
    <t>Dlhodobé záväzky z obchod.styku</t>
  </si>
  <si>
    <t>Záväzky zo SF</t>
  </si>
  <si>
    <t>Odložený daňový záväzok</t>
  </si>
  <si>
    <t>Krátkodobé záväzky</t>
  </si>
  <si>
    <t>Záväzky z obchod.styku</t>
  </si>
  <si>
    <t>Záväzky voči zamestnancom</t>
  </si>
  <si>
    <t>Daňové záväzky</t>
  </si>
  <si>
    <t>Bankové úvery a výpomoci</t>
  </si>
  <si>
    <t>Bežné bankové úvery</t>
  </si>
  <si>
    <t>Výdavky budúcich období</t>
  </si>
  <si>
    <t>Výnosy budúcich období</t>
  </si>
  <si>
    <t>Tržby z predaja tovaru</t>
  </si>
  <si>
    <t>Záväzky zo sociál.poistenia</t>
  </si>
  <si>
    <t>Čistý obrat</t>
  </si>
  <si>
    <t>Tržby z predaja vlastných výrobkov</t>
  </si>
  <si>
    <t>Tržby z predaja služieb</t>
  </si>
  <si>
    <t xml:space="preserve">Zmeny stavu vnútropodnikových zásob </t>
  </si>
  <si>
    <t xml:space="preserve">Aktivácia </t>
  </si>
  <si>
    <t>Tržby z predaja DNM, DHM, a materiálu</t>
  </si>
  <si>
    <t>Ostatné výnosy z HČ</t>
  </si>
  <si>
    <t>Náklady na HČ</t>
  </si>
  <si>
    <t>Výnosy z HČ</t>
  </si>
  <si>
    <t>Náklady na ostaranie predaného tovaru</t>
  </si>
  <si>
    <t>Spotreba materiálu</t>
  </si>
  <si>
    <t xml:space="preserve">Opravné položky k zásobám </t>
  </si>
  <si>
    <t>Služby</t>
  </si>
  <si>
    <t>Odpisy</t>
  </si>
  <si>
    <t>Výsledok hospodárenia z HČ</t>
  </si>
  <si>
    <t xml:space="preserve">Pridaná hodnota </t>
  </si>
  <si>
    <t xml:space="preserve">Výnosy z finančnej činnosti </t>
  </si>
  <si>
    <t xml:space="preserve">Kurzové zisky </t>
  </si>
  <si>
    <t>Ostatné výnosyz FČ</t>
  </si>
  <si>
    <t>Náklady na FČ</t>
  </si>
  <si>
    <t xml:space="preserve">Nákladové úroky </t>
  </si>
  <si>
    <t>Kurzové straty</t>
  </si>
  <si>
    <t>Ostatné náklady z FČ</t>
  </si>
  <si>
    <t>Výsledok hospodárenia z FČ</t>
  </si>
  <si>
    <t>Výsledok hospodárenia za účtovné obdobie</t>
  </si>
  <si>
    <t>Daň z príjmov splatná</t>
  </si>
  <si>
    <t xml:space="preserve">daň z príjmov odložená </t>
  </si>
  <si>
    <t>Obstarávaný NM</t>
  </si>
  <si>
    <t xml:space="preserve">Zákonné rezervné fondy </t>
  </si>
  <si>
    <t xml:space="preserve">Dlhodobé rezervy </t>
  </si>
  <si>
    <t>Ostat.záväzky v rámci podielovej účasti</t>
  </si>
  <si>
    <t>Index 2014/
2013</t>
  </si>
  <si>
    <t>Podiel na čistom obrate</t>
  </si>
  <si>
    <t>odlož. Daň pohľ.</t>
  </si>
  <si>
    <t>Nevyfakturované dodávky</t>
  </si>
  <si>
    <t>Index 2014/2013</t>
  </si>
  <si>
    <t>Tabuľka č. 1 
 Horizontálna a vertikálna analýza vybraných hodnôt výkazu ziskov a strát</t>
  </si>
  <si>
    <t>Tabuľka č. 2 - Horizontálna a vertikálna analýza vybraných hodnôt výkazu súvaha – Majetok</t>
  </si>
  <si>
    <t xml:space="preserve">Tabuľka č. 3 - Horizontálna a vertikálna analýza vybraných hodnôt výkazu súvaha – Vlastné imanie a záväzky </t>
  </si>
  <si>
    <t>Index 2015/
2013</t>
  </si>
  <si>
    <t>Index 2015/
2014</t>
  </si>
  <si>
    <t>Index 2015/2014</t>
  </si>
  <si>
    <t>Index 2015/2013</t>
  </si>
  <si>
    <t>Ostatné pohľadávky voči prepojeným UJ</t>
  </si>
  <si>
    <t>Iné záväzky</t>
  </si>
  <si>
    <t>Osobné náklady</t>
  </si>
  <si>
    <t xml:space="preserve">Podiel na čistom obrate </t>
  </si>
  <si>
    <t>Ostatné náklady</t>
  </si>
  <si>
    <t>Výsledok hospodárenia za UO po zdanení</t>
  </si>
  <si>
    <t xml:space="preserve">Krátkodobé rezervy </t>
  </si>
  <si>
    <t>Záväzky voči spoločníkom</t>
  </si>
  <si>
    <t>Opravné položky k pohľadávkam</t>
  </si>
  <si>
    <t>Predané cenné papiere</t>
  </si>
  <si>
    <t>Tržby z predaja cenných papierov a podielov</t>
  </si>
  <si>
    <t>Dlhodobé bankové úvery</t>
  </si>
  <si>
    <t>2beGROUP s.r.o.</t>
  </si>
  <si>
    <t>Oceniteľné práva</t>
  </si>
  <si>
    <t>Podielové CP</t>
  </si>
  <si>
    <t>Záväzky voči prepojeným osobám</t>
  </si>
  <si>
    <t>Zostatková cena predaného DHM</t>
  </si>
  <si>
    <t>Výnosy z dlhodobého fin. majetku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</si>
</sst>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%"/>
    <numFmt numFmtId="165" formatCode="0.000"/>
  </numFmts>
  <fonts count="9" x14ac:knownFonts="1">
    <font>
      <sz val="10"/>
      <name val="Arial"/>
      <family val="2"/>
      <charset val="238"/>
    </font>
    <font>
      <b/>
      <sz val="20"/>
      <name val="Arial"/>
      <family val="2"/>
      <charset val="238"/>
    </font>
    <font>
      <b/>
      <sz val="10"/>
      <name val="Arial"/>
      <family val="2"/>
      <charset val="238"/>
    </font>
    <font>
      <b/>
      <sz val="9"/>
      <name val="Arial"/>
      <family val="2"/>
      <charset val="238"/>
    </font>
    <font>
      <b/>
      <sz val="8"/>
      <name val="Arial"/>
      <family val="2"/>
      <charset val="238"/>
    </font>
    <font>
      <sz val="9"/>
      <name val="Arial"/>
      <family val="2"/>
      <charset val="238"/>
    </font>
    <font>
      <sz val="8"/>
      <name val="Arial"/>
      <family val="2"/>
      <charset val="238"/>
    </font>
    <font>
      <b/>
      <i/>
      <sz val="8"/>
      <name val="Arial"/>
      <family val="2"/>
      <charset val="238"/>
    </font>
    <font>
      <sz val="10"/>
      <name val="Arial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31"/>
      </patternFill>
    </fill>
    <fill>
      <patternFill patternType="solid">
        <fgColor theme="0" tint="-0.14999847407452621"/>
        <bgColor indexed="64"/>
      </patternFill>
    </fill>
  </fills>
  <borders count="4">
    <border>
      <left/>
      <right/>
      <top/>
      <bottom/>
      <diagonal/>
    </border>
    <border>
      <left style="thin">
        <color indexed="8"/>
      </left>
      <right/>
      <top/>
      <bottom/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</borders>
  <cellStyleXfs count="2">
    <xf numFmtId="0" fontId="0" fillId="0" borderId="0"/>
    <xf numFmtId="9" fontId="8" fillId="0" borderId="0" applyFill="0" applyBorder="0" applyAlignment="0" applyProtection="0"/>
  </cellStyleXfs>
  <cellXfs count="73">
    <xf numFmtId="0" fontId="0" fillId="0" borderId="0" xfId="0"/>
    <xf numFmtId="0" fontId="0" fillId="0" borderId="1" xfId="0" applyBorder="1"/>
    <xf numFmtId="0" fontId="0" fillId="0" borderId="0" xfId="0" applyFont="1" applyBorder="1"/>
    <xf numFmtId="0" fontId="0" fillId="0" borderId="0" xfId="0" applyBorder="1"/>
    <xf numFmtId="0" fontId="0" fillId="0" borderId="2" xfId="0" applyFont="1" applyBorder="1"/>
    <xf numFmtId="0" fontId="1" fillId="0" borderId="0" xfId="0" applyFont="1" applyBorder="1"/>
    <xf numFmtId="0" fontId="0" fillId="0" borderId="0" xfId="0" applyBorder="1" applyAlignment="1">
      <alignment wrapText="1"/>
    </xf>
    <xf numFmtId="0" fontId="0" fillId="0" borderId="0" xfId="0" applyFont="1" applyBorder="1" applyAlignment="1">
      <alignment wrapText="1"/>
    </xf>
    <xf numFmtId="0" fontId="2" fillId="2" borderId="3" xfId="0" applyFont="1" applyFill="1" applyBorder="1" applyAlignment="1">
      <alignment horizontal="center" wrapText="1"/>
    </xf>
    <xf numFmtId="0" fontId="3" fillId="2" borderId="3" xfId="0" applyFont="1" applyFill="1" applyBorder="1" applyAlignment="1">
      <alignment horizontal="center" wrapText="1"/>
    </xf>
    <xf numFmtId="3" fontId="0" fillId="0" borderId="3" xfId="0" applyNumberFormat="1" applyFont="1" applyBorder="1" applyAlignment="1" applyProtection="1">
      <alignment wrapText="1"/>
      <protection locked="0"/>
    </xf>
    <xf numFmtId="3" fontId="2" fillId="2" borderId="3" xfId="0" applyNumberFormat="1" applyFont="1" applyFill="1" applyBorder="1"/>
    <xf numFmtId="164" fontId="3" fillId="2" borderId="3" xfId="1" applyNumberFormat="1" applyFont="1" applyFill="1" applyBorder="1" applyAlignment="1" applyProtection="1"/>
    <xf numFmtId="0" fontId="2" fillId="0" borderId="0" xfId="0" applyFont="1"/>
    <xf numFmtId="0" fontId="6" fillId="0" borderId="3" xfId="0" applyFont="1" applyBorder="1" applyAlignment="1" applyProtection="1">
      <alignment wrapText="1"/>
      <protection locked="0"/>
    </xf>
    <xf numFmtId="0" fontId="2" fillId="0" borderId="0" xfId="0" applyFont="1" applyFill="1"/>
    <xf numFmtId="3" fontId="2" fillId="0" borderId="3" xfId="0" applyNumberFormat="1" applyFont="1" applyFill="1" applyBorder="1"/>
    <xf numFmtId="0" fontId="4" fillId="0" borderId="0" xfId="0" applyFont="1" applyFill="1" applyBorder="1" applyAlignment="1" applyProtection="1">
      <alignment wrapText="1"/>
      <protection locked="0"/>
    </xf>
    <xf numFmtId="3" fontId="0" fillId="0" borderId="0" xfId="0" applyNumberFormat="1" applyFont="1" applyFill="1" applyBorder="1" applyAlignment="1" applyProtection="1">
      <alignment wrapText="1"/>
      <protection locked="0"/>
    </xf>
    <xf numFmtId="3" fontId="0" fillId="0" borderId="0" xfId="0" applyNumberFormat="1" applyBorder="1"/>
    <xf numFmtId="3" fontId="0" fillId="0" borderId="0" xfId="0" applyNumberFormat="1" applyFont="1" applyBorder="1"/>
    <xf numFmtId="9" fontId="0" fillId="0" borderId="0" xfId="1" applyFont="1" applyFill="1" applyBorder="1" applyAlignment="1" applyProtection="1"/>
    <xf numFmtId="10" fontId="0" fillId="0" borderId="0" xfId="1" applyNumberFormat="1" applyFont="1" applyFill="1" applyBorder="1" applyAlignment="1" applyProtection="1"/>
    <xf numFmtId="3" fontId="0" fillId="0" borderId="0" xfId="0" applyNumberFormat="1"/>
    <xf numFmtId="0" fontId="0" fillId="0" borderId="0" xfId="0" applyFont="1"/>
    <xf numFmtId="0" fontId="1" fillId="0" borderId="0" xfId="0" applyFont="1"/>
    <xf numFmtId="3" fontId="0" fillId="0" borderId="0" xfId="0" applyNumberFormat="1" applyAlignment="1">
      <alignment wrapText="1"/>
    </xf>
    <xf numFmtId="1" fontId="2" fillId="2" borderId="3" xfId="0" applyNumberFormat="1" applyFont="1" applyFill="1" applyBorder="1" applyAlignment="1">
      <alignment horizontal="center"/>
    </xf>
    <xf numFmtId="0" fontId="2" fillId="2" borderId="3" xfId="0" applyFont="1" applyFill="1" applyBorder="1" applyAlignment="1" applyProtection="1">
      <alignment wrapText="1"/>
      <protection locked="0"/>
    </xf>
    <xf numFmtId="165" fontId="3" fillId="2" borderId="3" xfId="1" applyNumberFormat="1" applyFont="1" applyFill="1" applyBorder="1" applyAlignment="1" applyProtection="1"/>
    <xf numFmtId="3" fontId="0" fillId="0" borderId="3" xfId="0" applyNumberFormat="1" applyFill="1" applyBorder="1"/>
    <xf numFmtId="164" fontId="5" fillId="0" borderId="3" xfId="1" applyNumberFormat="1" applyFont="1" applyFill="1" applyBorder="1" applyAlignment="1" applyProtection="1"/>
    <xf numFmtId="3" fontId="0" fillId="0" borderId="3" xfId="0" applyNumberFormat="1" applyFont="1" applyFill="1" applyBorder="1"/>
    <xf numFmtId="165" fontId="5" fillId="0" borderId="3" xfId="1" applyNumberFormat="1" applyFont="1" applyFill="1" applyBorder="1" applyAlignment="1" applyProtection="1"/>
    <xf numFmtId="0" fontId="7" fillId="2" borderId="3" xfId="0" applyFont="1" applyFill="1" applyBorder="1" applyAlignment="1" applyProtection="1">
      <alignment wrapText="1"/>
      <protection locked="0"/>
    </xf>
    <xf numFmtId="0" fontId="6" fillId="0" borderId="3" xfId="0" applyFont="1" applyFill="1" applyBorder="1" applyAlignment="1" applyProtection="1">
      <alignment wrapText="1"/>
      <protection locked="0"/>
    </xf>
    <xf numFmtId="0" fontId="6" fillId="0" borderId="0" xfId="0" applyFont="1" applyFill="1" applyBorder="1" applyAlignment="1" applyProtection="1">
      <alignment wrapText="1"/>
      <protection locked="0"/>
    </xf>
    <xf numFmtId="3" fontId="0" fillId="0" borderId="0" xfId="0" applyNumberFormat="1" applyFill="1" applyBorder="1"/>
    <xf numFmtId="164" fontId="5" fillId="0" borderId="0" xfId="1" applyNumberFormat="1" applyFont="1" applyFill="1" applyBorder="1" applyAlignment="1" applyProtection="1"/>
    <xf numFmtId="165" fontId="5" fillId="0" borderId="0" xfId="1" applyNumberFormat="1" applyFont="1" applyFill="1" applyBorder="1" applyAlignment="1" applyProtection="1"/>
    <xf numFmtId="3" fontId="0" fillId="0" borderId="0" xfId="0" applyNumberFormat="1" applyFont="1" applyFill="1" applyBorder="1"/>
    <xf numFmtId="0" fontId="5" fillId="0" borderId="0" xfId="0" applyFont="1"/>
    <xf numFmtId="0" fontId="0" fillId="0" borderId="0" xfId="0" applyAlignment="1">
      <alignment wrapText="1"/>
    </xf>
    <xf numFmtId="0" fontId="2" fillId="2" borderId="3" xfId="0" applyFont="1" applyFill="1" applyBorder="1" applyProtection="1">
      <protection locked="0"/>
    </xf>
    <xf numFmtId="165" fontId="5" fillId="2" borderId="3" xfId="0" applyNumberFormat="1" applyFont="1" applyFill="1" applyBorder="1"/>
    <xf numFmtId="0" fontId="7" fillId="0" borderId="3" xfId="0" applyFont="1" applyFill="1" applyBorder="1" applyProtection="1">
      <protection locked="0"/>
    </xf>
    <xf numFmtId="165" fontId="5" fillId="0" borderId="3" xfId="0" applyNumberFormat="1" applyFont="1" applyBorder="1"/>
    <xf numFmtId="0" fontId="7" fillId="2" borderId="3" xfId="0" applyFont="1" applyFill="1" applyBorder="1" applyProtection="1">
      <protection locked="0"/>
    </xf>
    <xf numFmtId="0" fontId="6" fillId="0" borderId="3" xfId="0" applyFont="1" applyFill="1" applyBorder="1" applyProtection="1">
      <protection locked="0"/>
    </xf>
    <xf numFmtId="3" fontId="0" fillId="0" borderId="3" xfId="0" applyNumberFormat="1" applyFont="1" applyFill="1" applyBorder="1" applyAlignment="1" applyProtection="1">
      <alignment wrapText="1"/>
      <protection locked="0"/>
    </xf>
    <xf numFmtId="0" fontId="4" fillId="3" borderId="3" xfId="0" applyFont="1" applyFill="1" applyBorder="1" applyAlignment="1" applyProtection="1">
      <alignment wrapText="1"/>
      <protection locked="0"/>
    </xf>
    <xf numFmtId="164" fontId="3" fillId="0" borderId="3" xfId="1" applyNumberFormat="1" applyFont="1" applyFill="1" applyBorder="1" applyAlignment="1" applyProtection="1">
      <alignment wrapText="1"/>
      <protection locked="0"/>
    </xf>
    <xf numFmtId="3" fontId="2" fillId="3" borderId="3" xfId="0" applyNumberFormat="1" applyFont="1" applyFill="1" applyBorder="1" applyAlignment="1" applyProtection="1">
      <alignment wrapText="1"/>
      <protection locked="0"/>
    </xf>
    <xf numFmtId="164" fontId="3" fillId="3" borderId="3" xfId="1" applyNumberFormat="1" applyFont="1" applyFill="1" applyBorder="1" applyAlignment="1" applyProtection="1">
      <alignment wrapText="1"/>
      <protection locked="0"/>
    </xf>
    <xf numFmtId="165" fontId="3" fillId="3" borderId="3" xfId="0" applyNumberFormat="1" applyFont="1" applyFill="1" applyBorder="1" applyAlignment="1" applyProtection="1">
      <alignment wrapText="1"/>
      <protection locked="0"/>
    </xf>
    <xf numFmtId="165" fontId="3" fillId="0" borderId="3" xfId="0" applyNumberFormat="1" applyFont="1" applyFill="1" applyBorder="1" applyAlignment="1" applyProtection="1">
      <alignment wrapText="1"/>
      <protection locked="0"/>
    </xf>
    <xf numFmtId="3" fontId="2" fillId="3" borderId="0" xfId="0" applyNumberFormat="1" applyFont="1" applyFill="1" applyBorder="1"/>
    <xf numFmtId="3" fontId="2" fillId="3" borderId="3" xfId="0" applyNumberFormat="1" applyFont="1" applyFill="1" applyBorder="1"/>
    <xf numFmtId="164" fontId="3" fillId="3" borderId="3" xfId="1" applyNumberFormat="1" applyFont="1" applyFill="1" applyBorder="1" applyAlignment="1" applyProtection="1"/>
    <xf numFmtId="0" fontId="6" fillId="3" borderId="3" xfId="0" applyFont="1" applyFill="1" applyBorder="1" applyProtection="1">
      <protection locked="0"/>
    </xf>
    <xf numFmtId="3" fontId="0" fillId="3" borderId="3" xfId="0" applyNumberFormat="1" applyFont="1" applyFill="1" applyBorder="1"/>
    <xf numFmtId="164" fontId="5" fillId="3" borderId="3" xfId="1" applyNumberFormat="1" applyFont="1" applyFill="1" applyBorder="1" applyAlignment="1" applyProtection="1"/>
    <xf numFmtId="165" fontId="5" fillId="3" borderId="3" xfId="1" applyNumberFormat="1" applyFont="1" applyFill="1" applyBorder="1" applyAlignment="1" applyProtection="1"/>
    <xf numFmtId="165" fontId="5" fillId="3" borderId="3" xfId="0" applyNumberFormat="1" applyFont="1" applyFill="1" applyBorder="1"/>
    <xf numFmtId="0" fontId="4" fillId="3" borderId="3" xfId="0" applyFont="1" applyFill="1" applyBorder="1" applyProtection="1">
      <protection locked="0"/>
    </xf>
    <xf numFmtId="165" fontId="3" fillId="3" borderId="3" xfId="1" applyNumberFormat="1" applyFont="1" applyFill="1" applyBorder="1" applyAlignment="1" applyProtection="1"/>
    <xf numFmtId="165" fontId="3" fillId="3" borderId="3" xfId="0" applyNumberFormat="1" applyFont="1" applyFill="1" applyBorder="1"/>
    <xf numFmtId="3" fontId="0" fillId="0" borderId="3" xfId="0" applyNumberFormat="1" applyFont="1" applyFill="1" applyBorder="1" applyProtection="1">
      <protection locked="0"/>
    </xf>
    <xf numFmtId="164" fontId="5" fillId="0" borderId="3" xfId="1" applyNumberFormat="1" applyFont="1" applyFill="1" applyBorder="1" applyAlignment="1" applyProtection="1">
      <protection locked="0"/>
    </xf>
    <xf numFmtId="165" fontId="5" fillId="0" borderId="3" xfId="1" applyNumberFormat="1" applyFont="1" applyFill="1" applyBorder="1" applyAlignment="1" applyProtection="1">
      <protection locked="0"/>
    </xf>
    <xf numFmtId="165" fontId="5" fillId="0" borderId="3" xfId="0" applyNumberFormat="1" applyFont="1" applyBorder="1" applyProtection="1">
      <protection locked="0"/>
    </xf>
    <xf numFmtId="0" fontId="0" fillId="0" borderId="0" xfId="0" applyProtection="1">
      <protection locked="0"/>
    </xf>
    <xf numFmtId="0" fontId="1" fillId="0" borderId="0" xfId="0" applyFont="1" applyBorder="1" applyAlignment="1">
      <alignment horizontal="center" wrapText="1"/>
    </xf>
  </cellXfs>
  <cellStyles count="2">
    <cellStyle name="Normálna" xfId="0" builtinId="0"/>
    <cellStyle name="Percentá" xfId="1" builtinId="5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C0504D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4F81BD"/>
      <rgbColor rgb="004BACC6"/>
      <rgbColor rgb="009BBB59"/>
      <rgbColor rgb="00FFCC00"/>
      <rgbColor rgb="00FF9900"/>
      <rgbColor rgb="00FF6600"/>
      <rgbColor rgb="008064A2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165"/>
  <sheetViews>
    <sheetView tabSelected="1" zoomScaleNormal="100" workbookViewId="0">
      <pane xSplit="1" ySplit="5" topLeftCell="B6" activePane="bottomRight" state="frozen"/>
      <selection pane="topRight" activeCell="B1" sqref="B1"/>
      <selection pane="bottomLeft" activeCell="A6" sqref="A6"/>
      <selection pane="bottomRight" activeCell="A50" sqref="A50"/>
    </sheetView>
  </sheetViews>
  <sheetFormatPr defaultRowHeight="12.75" outlineLevelRow="1" x14ac:dyDescent="0.2"/>
  <cols>
    <col min="1" max="1" width="43.5703125" style="1" customWidth="1"/>
    <col min="2" max="3" width="10.42578125" style="2" customWidth="1"/>
    <col min="4" max="4" width="12.7109375" style="2" customWidth="1"/>
    <col min="5" max="5" width="10.42578125" style="3" customWidth="1"/>
    <col min="6" max="6" width="9.85546875" style="3" customWidth="1"/>
    <col min="7" max="7" width="11.85546875" style="3" customWidth="1"/>
    <col min="8" max="8" width="9.28515625" style="3" customWidth="1"/>
    <col min="9" max="9" width="10.42578125" style="2" customWidth="1"/>
    <col min="10" max="10" width="11.7109375" style="4" customWidth="1"/>
  </cols>
  <sheetData>
    <row r="1" spans="1:10" ht="57.75" customHeight="1" x14ac:dyDescent="0.4">
      <c r="A1" s="72" t="s">
        <v>88</v>
      </c>
      <c r="B1" s="72"/>
      <c r="C1" s="72"/>
      <c r="D1" s="72"/>
      <c r="E1" s="72"/>
      <c r="F1" s="72"/>
      <c r="G1" s="72"/>
      <c r="H1" s="72"/>
      <c r="I1" s="72"/>
      <c r="J1" s="72"/>
    </row>
    <row r="2" spans="1:10" ht="26.25" x14ac:dyDescent="0.4">
      <c r="A2" s="5" t="s">
        <v>107</v>
      </c>
      <c r="J2" s="2"/>
    </row>
    <row r="3" spans="1:10" x14ac:dyDescent="0.2">
      <c r="A3" s="2"/>
      <c r="J3" s="2"/>
    </row>
    <row r="4" spans="1:10" x14ac:dyDescent="0.2">
      <c r="A4" s="6"/>
      <c r="B4" s="7"/>
      <c r="C4" s="7"/>
      <c r="D4" s="7"/>
      <c r="J4" s="2"/>
    </row>
    <row r="5" spans="1:10" ht="41.25" customHeight="1" x14ac:dyDescent="0.2">
      <c r="A5" s="8"/>
      <c r="B5" s="8">
        <v>2013</v>
      </c>
      <c r="C5" s="9" t="s">
        <v>84</v>
      </c>
      <c r="D5" s="8">
        <v>2014</v>
      </c>
      <c r="E5" s="9" t="s">
        <v>98</v>
      </c>
      <c r="F5" s="9" t="s">
        <v>87</v>
      </c>
      <c r="G5" s="8">
        <v>2015</v>
      </c>
      <c r="H5" s="9" t="s">
        <v>84</v>
      </c>
      <c r="I5" s="9" t="s">
        <v>93</v>
      </c>
      <c r="J5" s="9" t="s">
        <v>94</v>
      </c>
    </row>
    <row r="6" spans="1:10" x14ac:dyDescent="0.2">
      <c r="A6" s="50" t="s">
        <v>52</v>
      </c>
      <c r="B6" s="52">
        <f>+B10</f>
        <v>2530069</v>
      </c>
      <c r="C6" s="53">
        <f>+B6/$B$6</f>
        <v>1</v>
      </c>
      <c r="D6" s="52">
        <v>3312755</v>
      </c>
      <c r="E6" s="53">
        <f t="shared" ref="E6:E44" si="0">+D6/$D$6</f>
        <v>1</v>
      </c>
      <c r="F6" s="54">
        <f t="shared" ref="F6:F44" si="1">+IF(B6=0,0,D6/B6)</f>
        <v>1.3093536184191024</v>
      </c>
      <c r="G6" s="52">
        <v>3634341</v>
      </c>
      <c r="H6" s="53">
        <f>+G6/$G$6</f>
        <v>1</v>
      </c>
      <c r="I6" s="54">
        <f t="shared" ref="I6:I44" si="2">+IF(D6=0,0,G6/D6)</f>
        <v>1.0970750930871738</v>
      </c>
      <c r="J6" s="54">
        <f t="shared" ref="J6:J44" si="3">+IF(B6=0,0,G6/B6)</f>
        <v>1.4364592428111644</v>
      </c>
    </row>
    <row r="7" spans="1:10" x14ac:dyDescent="0.2">
      <c r="A7" s="50" t="s">
        <v>60</v>
      </c>
      <c r="B7" s="52">
        <f>SUM(B8:B14)</f>
        <v>2622862</v>
      </c>
      <c r="C7" s="53">
        <f t="shared" ref="C7:C43" si="4">+B7/$B$6</f>
        <v>1.0366760748422277</v>
      </c>
      <c r="D7" s="52">
        <f>SUM(D8:D14)</f>
        <v>3357073</v>
      </c>
      <c r="E7" s="53">
        <f t="shared" si="0"/>
        <v>1.0133779890151853</v>
      </c>
      <c r="F7" s="54">
        <f t="shared" si="1"/>
        <v>1.2799274227923543</v>
      </c>
      <c r="G7" s="52">
        <f>SUM(G8:G14)</f>
        <v>3677005</v>
      </c>
      <c r="H7" s="53">
        <f t="shared" ref="H7:H43" si="5">+G7/$G$6</f>
        <v>1.0117391295973603</v>
      </c>
      <c r="I7" s="54">
        <f t="shared" si="2"/>
        <v>1.0953008766863277</v>
      </c>
      <c r="J7" s="54">
        <f t="shared" si="3"/>
        <v>1.4019056282793376</v>
      </c>
    </row>
    <row r="8" spans="1:10" hidden="1" outlineLevel="1" x14ac:dyDescent="0.2">
      <c r="A8" s="14" t="s">
        <v>50</v>
      </c>
      <c r="B8" s="10">
        <v>0</v>
      </c>
      <c r="C8" s="51">
        <f t="shared" si="4"/>
        <v>0</v>
      </c>
      <c r="D8" s="10">
        <v>0</v>
      </c>
      <c r="E8" s="51">
        <f t="shared" si="0"/>
        <v>0</v>
      </c>
      <c r="F8" s="55">
        <f t="shared" si="1"/>
        <v>0</v>
      </c>
      <c r="G8" s="10">
        <v>0</v>
      </c>
      <c r="H8" s="51">
        <f t="shared" si="5"/>
        <v>0</v>
      </c>
      <c r="I8" s="55">
        <f t="shared" si="2"/>
        <v>0</v>
      </c>
      <c r="J8" s="55">
        <f t="shared" si="3"/>
        <v>0</v>
      </c>
    </row>
    <row r="9" spans="1:10" hidden="1" outlineLevel="1" x14ac:dyDescent="0.2">
      <c r="A9" s="14" t="s">
        <v>53</v>
      </c>
      <c r="B9" s="10">
        <v>0</v>
      </c>
      <c r="C9" s="51">
        <f t="shared" si="4"/>
        <v>0</v>
      </c>
      <c r="D9" s="10">
        <v>0</v>
      </c>
      <c r="E9" s="51">
        <f t="shared" si="0"/>
        <v>0</v>
      </c>
      <c r="F9" s="55">
        <f t="shared" si="1"/>
        <v>0</v>
      </c>
      <c r="G9" s="10">
        <v>0</v>
      </c>
      <c r="H9" s="51">
        <f t="shared" si="5"/>
        <v>0</v>
      </c>
      <c r="I9" s="55">
        <f t="shared" si="2"/>
        <v>0</v>
      </c>
      <c r="J9" s="55">
        <f t="shared" si="3"/>
        <v>0</v>
      </c>
    </row>
    <row r="10" spans="1:10" collapsed="1" x14ac:dyDescent="0.2">
      <c r="A10" s="14" t="s">
        <v>54</v>
      </c>
      <c r="B10" s="10">
        <v>2530069</v>
      </c>
      <c r="C10" s="51">
        <f t="shared" si="4"/>
        <v>1</v>
      </c>
      <c r="D10" s="10">
        <v>3312755</v>
      </c>
      <c r="E10" s="51">
        <f t="shared" si="0"/>
        <v>1</v>
      </c>
      <c r="F10" s="55">
        <f t="shared" si="1"/>
        <v>1.3093536184191024</v>
      </c>
      <c r="G10" s="10">
        <v>3634341</v>
      </c>
      <c r="H10" s="51">
        <f t="shared" si="5"/>
        <v>1</v>
      </c>
      <c r="I10" s="55">
        <f t="shared" si="2"/>
        <v>1.0970750930871738</v>
      </c>
      <c r="J10" s="55">
        <f t="shared" si="3"/>
        <v>1.4364592428111644</v>
      </c>
    </row>
    <row r="11" spans="1:10" hidden="1" outlineLevel="1" x14ac:dyDescent="0.2">
      <c r="A11" s="14" t="s">
        <v>55</v>
      </c>
      <c r="B11" s="10">
        <v>0</v>
      </c>
      <c r="C11" s="51">
        <f t="shared" si="4"/>
        <v>0</v>
      </c>
      <c r="D11" s="10">
        <v>0</v>
      </c>
      <c r="E11" s="51">
        <f t="shared" si="0"/>
        <v>0</v>
      </c>
      <c r="F11" s="55">
        <f t="shared" si="1"/>
        <v>0</v>
      </c>
      <c r="G11" s="10">
        <v>0</v>
      </c>
      <c r="H11" s="51">
        <f t="shared" si="5"/>
        <v>0</v>
      </c>
      <c r="I11" s="55">
        <f t="shared" si="2"/>
        <v>0</v>
      </c>
      <c r="J11" s="55">
        <f t="shared" si="3"/>
        <v>0</v>
      </c>
    </row>
    <row r="12" spans="1:10" hidden="1" outlineLevel="1" x14ac:dyDescent="0.2">
      <c r="A12" s="14" t="s">
        <v>56</v>
      </c>
      <c r="B12" s="10"/>
      <c r="C12" s="51">
        <f t="shared" si="4"/>
        <v>0</v>
      </c>
      <c r="D12" s="10"/>
      <c r="E12" s="51">
        <f t="shared" si="0"/>
        <v>0</v>
      </c>
      <c r="F12" s="55">
        <f t="shared" si="1"/>
        <v>0</v>
      </c>
      <c r="G12" s="10"/>
      <c r="H12" s="51">
        <f t="shared" si="5"/>
        <v>0</v>
      </c>
      <c r="I12" s="55">
        <f t="shared" si="2"/>
        <v>0</v>
      </c>
      <c r="J12" s="55">
        <f t="shared" si="3"/>
        <v>0</v>
      </c>
    </row>
    <row r="13" spans="1:10" collapsed="1" x14ac:dyDescent="0.2">
      <c r="A13" s="14" t="s">
        <v>57</v>
      </c>
      <c r="B13" s="10">
        <v>26917</v>
      </c>
      <c r="C13" s="51">
        <f t="shared" si="4"/>
        <v>1.0638840284593028E-2</v>
      </c>
      <c r="D13" s="10">
        <v>27916</v>
      </c>
      <c r="E13" s="51">
        <f t="shared" si="0"/>
        <v>8.4268229917395035E-3</v>
      </c>
      <c r="F13" s="55">
        <f t="shared" si="1"/>
        <v>1.0371140914663595</v>
      </c>
      <c r="G13" s="10">
        <v>23500</v>
      </c>
      <c r="H13" s="51">
        <f t="shared" si="5"/>
        <v>6.4660966045838849E-3</v>
      </c>
      <c r="I13" s="55">
        <f t="shared" si="2"/>
        <v>0.84181114772890098</v>
      </c>
      <c r="J13" s="55">
        <f t="shared" si="3"/>
        <v>0.87305420366311248</v>
      </c>
    </row>
    <row r="14" spans="1:10" x14ac:dyDescent="0.2">
      <c r="A14" s="14" t="s">
        <v>58</v>
      </c>
      <c r="B14" s="10">
        <v>65876</v>
      </c>
      <c r="C14" s="51">
        <f t="shared" si="4"/>
        <v>2.6037234557634594E-2</v>
      </c>
      <c r="D14" s="10">
        <v>16402</v>
      </c>
      <c r="E14" s="51">
        <f t="shared" si="0"/>
        <v>4.9511660234457426E-3</v>
      </c>
      <c r="F14" s="55">
        <f t="shared" si="1"/>
        <v>0.24898293764041532</v>
      </c>
      <c r="G14" s="10">
        <v>19164</v>
      </c>
      <c r="H14" s="51">
        <f t="shared" si="5"/>
        <v>5.2730329927764066E-3</v>
      </c>
      <c r="I14" s="55">
        <f t="shared" si="2"/>
        <v>1.1683940982806975</v>
      </c>
      <c r="J14" s="55">
        <f t="shared" si="3"/>
        <v>0.29091019491165221</v>
      </c>
    </row>
    <row r="15" spans="1:10" x14ac:dyDescent="0.2">
      <c r="A15" s="50" t="s">
        <v>59</v>
      </c>
      <c r="B15" s="52">
        <f>SUM(B16:B25)</f>
        <v>1977249</v>
      </c>
      <c r="C15" s="53">
        <f t="shared" si="4"/>
        <v>0.78150003023632952</v>
      </c>
      <c r="D15" s="52">
        <f>SUM(D16:D25)</f>
        <v>2426120</v>
      </c>
      <c r="E15" s="53">
        <f t="shared" si="0"/>
        <v>0.73235720721876507</v>
      </c>
      <c r="F15" s="54">
        <f t="shared" si="1"/>
        <v>1.2270179426061159</v>
      </c>
      <c r="G15" s="52">
        <f>SUM(G16:G25)</f>
        <v>2831145</v>
      </c>
      <c r="H15" s="53">
        <f t="shared" si="5"/>
        <v>0.77899817325892096</v>
      </c>
      <c r="I15" s="54">
        <f t="shared" si="2"/>
        <v>1.1669435147478278</v>
      </c>
      <c r="J15" s="54">
        <f t="shared" si="3"/>
        <v>1.4318606306034294</v>
      </c>
    </row>
    <row r="16" spans="1:10" hidden="1" outlineLevel="1" x14ac:dyDescent="0.2">
      <c r="A16" s="14" t="s">
        <v>61</v>
      </c>
      <c r="B16" s="10">
        <v>0</v>
      </c>
      <c r="C16" s="51">
        <f t="shared" si="4"/>
        <v>0</v>
      </c>
      <c r="D16" s="10">
        <v>0</v>
      </c>
      <c r="E16" s="51">
        <f t="shared" si="0"/>
        <v>0</v>
      </c>
      <c r="F16" s="55">
        <f t="shared" si="1"/>
        <v>0</v>
      </c>
      <c r="G16" s="10">
        <v>0</v>
      </c>
      <c r="H16" s="51">
        <f t="shared" si="5"/>
        <v>0</v>
      </c>
      <c r="I16" s="55">
        <f t="shared" si="2"/>
        <v>0</v>
      </c>
      <c r="J16" s="55">
        <f t="shared" si="3"/>
        <v>0</v>
      </c>
    </row>
    <row r="17" spans="1:10" collapsed="1" x14ac:dyDescent="0.2">
      <c r="A17" s="14" t="s">
        <v>62</v>
      </c>
      <c r="B17" s="10">
        <v>18519</v>
      </c>
      <c r="C17" s="51">
        <f t="shared" si="4"/>
        <v>7.3195632213983097E-3</v>
      </c>
      <c r="D17" s="10">
        <v>18360</v>
      </c>
      <c r="E17" s="51">
        <f t="shared" si="0"/>
        <v>5.5422148634595679E-3</v>
      </c>
      <c r="F17" s="55">
        <f t="shared" si="1"/>
        <v>0.99141422323019601</v>
      </c>
      <c r="G17" s="10">
        <v>31172</v>
      </c>
      <c r="H17" s="51">
        <f t="shared" si="5"/>
        <v>8.5770707811952708E-3</v>
      </c>
      <c r="I17" s="55">
        <f t="shared" si="2"/>
        <v>1.6978213507625273</v>
      </c>
      <c r="J17" s="55">
        <f t="shared" si="3"/>
        <v>1.6832442356498731</v>
      </c>
    </row>
    <row r="18" spans="1:10" s="13" customFormat="1" hidden="1" outlineLevel="1" x14ac:dyDescent="0.2">
      <c r="A18" s="35" t="s">
        <v>63</v>
      </c>
      <c r="B18" s="16">
        <v>0</v>
      </c>
      <c r="C18" s="51">
        <f t="shared" si="4"/>
        <v>0</v>
      </c>
      <c r="D18" s="16">
        <v>0</v>
      </c>
      <c r="E18" s="51">
        <f t="shared" si="0"/>
        <v>0</v>
      </c>
      <c r="F18" s="55">
        <f t="shared" si="1"/>
        <v>0</v>
      </c>
      <c r="G18" s="16">
        <v>0</v>
      </c>
      <c r="H18" s="51">
        <f t="shared" si="5"/>
        <v>0</v>
      </c>
      <c r="I18" s="55">
        <f t="shared" si="2"/>
        <v>0</v>
      </c>
      <c r="J18" s="55">
        <f t="shared" si="3"/>
        <v>0</v>
      </c>
    </row>
    <row r="19" spans="1:10" s="13" customFormat="1" collapsed="1" x14ac:dyDescent="0.2">
      <c r="A19" s="35" t="s">
        <v>64</v>
      </c>
      <c r="B19" s="32">
        <v>1772110</v>
      </c>
      <c r="C19" s="51">
        <f t="shared" si="4"/>
        <v>0.70041963282424313</v>
      </c>
      <c r="D19" s="32">
        <v>2298298</v>
      </c>
      <c r="E19" s="51">
        <f t="shared" si="0"/>
        <v>0.69377240393569706</v>
      </c>
      <c r="F19" s="55">
        <f t="shared" si="1"/>
        <v>1.2969273916404738</v>
      </c>
      <c r="G19" s="32">
        <v>2495165</v>
      </c>
      <c r="H19" s="51">
        <f t="shared" si="5"/>
        <v>0.68655225252666163</v>
      </c>
      <c r="I19" s="55">
        <f t="shared" si="2"/>
        <v>1.0856577345496536</v>
      </c>
      <c r="J19" s="55">
        <f t="shared" si="3"/>
        <v>1.4080192538837883</v>
      </c>
    </row>
    <row r="20" spans="1:10" s="13" customFormat="1" x14ac:dyDescent="0.2">
      <c r="A20" s="35" t="s">
        <v>97</v>
      </c>
      <c r="B20" s="32">
        <v>99183</v>
      </c>
      <c r="C20" s="51">
        <f t="shared" si="4"/>
        <v>3.9201697661210032E-2</v>
      </c>
      <c r="D20" s="32">
        <v>35279</v>
      </c>
      <c r="E20" s="51">
        <f t="shared" si="0"/>
        <v>1.0649444344661769E-2</v>
      </c>
      <c r="F20" s="55">
        <f t="shared" si="1"/>
        <v>0.3556960366191787</v>
      </c>
      <c r="G20" s="32">
        <v>200522</v>
      </c>
      <c r="H20" s="51">
        <f t="shared" si="5"/>
        <v>5.5174239291249774E-2</v>
      </c>
      <c r="I20" s="55">
        <f t="shared" si="2"/>
        <v>5.6838912667592618</v>
      </c>
      <c r="J20" s="55">
        <f t="shared" si="3"/>
        <v>2.0217375961606323</v>
      </c>
    </row>
    <row r="21" spans="1:10" x14ac:dyDescent="0.2">
      <c r="A21" s="14" t="s">
        <v>0</v>
      </c>
      <c r="B21" s="10">
        <v>594</v>
      </c>
      <c r="C21" s="51">
        <f t="shared" si="4"/>
        <v>2.3477620570822377E-4</v>
      </c>
      <c r="D21" s="10">
        <v>384</v>
      </c>
      <c r="E21" s="51">
        <f t="shared" si="0"/>
        <v>1.1591560498738964E-4</v>
      </c>
      <c r="F21" s="55">
        <f t="shared" si="1"/>
        <v>0.64646464646464652</v>
      </c>
      <c r="G21" s="10">
        <v>244</v>
      </c>
      <c r="H21" s="51">
        <f t="shared" si="5"/>
        <v>6.7137343468870971E-5</v>
      </c>
      <c r="I21" s="55">
        <f t="shared" si="2"/>
        <v>0.63541666666666663</v>
      </c>
      <c r="J21" s="55">
        <f t="shared" si="3"/>
        <v>0.41077441077441079</v>
      </c>
    </row>
    <row r="22" spans="1:10" x14ac:dyDescent="0.2">
      <c r="A22" s="14" t="s">
        <v>65</v>
      </c>
      <c r="B22" s="10">
        <v>53142</v>
      </c>
      <c r="C22" s="51">
        <f t="shared" si="4"/>
        <v>2.1004170241997352E-2</v>
      </c>
      <c r="D22" s="10">
        <v>44628</v>
      </c>
      <c r="E22" s="51">
        <f t="shared" si="0"/>
        <v>1.3471566717128191E-2</v>
      </c>
      <c r="F22" s="55">
        <f t="shared" si="1"/>
        <v>0.83978773851191146</v>
      </c>
      <c r="G22" s="10">
        <v>65742</v>
      </c>
      <c r="H22" s="51">
        <f t="shared" si="5"/>
        <v>1.8089111616108669E-2</v>
      </c>
      <c r="I22" s="55">
        <f t="shared" si="2"/>
        <v>1.473111051357892</v>
      </c>
      <c r="J22" s="55">
        <f t="shared" si="3"/>
        <v>1.2371005983967482</v>
      </c>
    </row>
    <row r="23" spans="1:10" x14ac:dyDescent="0.2">
      <c r="A23" s="14" t="s">
        <v>111</v>
      </c>
      <c r="B23" s="10">
        <v>21352</v>
      </c>
      <c r="C23" s="51">
        <f t="shared" ref="C23" si="6">+B23/$B$6</f>
        <v>8.4392955290942661E-3</v>
      </c>
      <c r="D23" s="10">
        <v>10457</v>
      </c>
      <c r="E23" s="51">
        <f t="shared" ref="E23" si="7">+D23/$D$6</f>
        <v>3.1565871910237855E-3</v>
      </c>
      <c r="F23" s="55">
        <f t="shared" ref="F23" si="8">+IF(B23=0,0,D23/B23)</f>
        <v>0.48974334956912702</v>
      </c>
      <c r="G23" s="10">
        <v>6846</v>
      </c>
      <c r="H23" s="51">
        <f t="shared" ref="H23" si="9">+G23/$G$6</f>
        <v>1.8836977597864373E-3</v>
      </c>
      <c r="I23" s="55">
        <f t="shared" ref="I23" si="10">+IF(D23=0,0,G23/D23)</f>
        <v>0.65468107487807214</v>
      </c>
      <c r="J23" s="55">
        <f t="shared" ref="J23" si="11">+IF(B23=0,0,G23/B23)</f>
        <v>0.32062570251030348</v>
      </c>
    </row>
    <row r="24" spans="1:10" x14ac:dyDescent="0.2">
      <c r="A24" s="14" t="s">
        <v>103</v>
      </c>
      <c r="B24" s="10">
        <v>0</v>
      </c>
      <c r="C24" s="51">
        <f t="shared" si="4"/>
        <v>0</v>
      </c>
      <c r="D24" s="10">
        <v>5197</v>
      </c>
      <c r="E24" s="51">
        <f t="shared" ref="E24" si="12">+D24/$D$6</f>
        <v>1.5687848935402708E-3</v>
      </c>
      <c r="F24" s="55">
        <f t="shared" ref="F24" si="13">+IF(B24=0,0,D24/B24)</f>
        <v>0</v>
      </c>
      <c r="G24" s="10">
        <v>10569</v>
      </c>
      <c r="H24" s="51">
        <f t="shared" ref="H24" si="14">+G24/$G$6</f>
        <v>2.9080925537807267E-3</v>
      </c>
      <c r="I24" s="55">
        <f t="shared" ref="I24" si="15">+IF(D24=0,0,G24/D24)</f>
        <v>2.0336732730421399</v>
      </c>
      <c r="J24" s="55">
        <f t="shared" ref="J24" si="16">+IF(B24=0,0,G24/B24)</f>
        <v>0</v>
      </c>
    </row>
    <row r="25" spans="1:10" s="15" customFormat="1" x14ac:dyDescent="0.2">
      <c r="A25" s="35" t="s">
        <v>99</v>
      </c>
      <c r="B25" s="32">
        <v>12349</v>
      </c>
      <c r="C25" s="51">
        <f t="shared" si="4"/>
        <v>4.8808945526782072E-3</v>
      </c>
      <c r="D25" s="32">
        <v>13517</v>
      </c>
      <c r="E25" s="51">
        <f t="shared" si="0"/>
        <v>4.0802896682670467E-3</v>
      </c>
      <c r="F25" s="55">
        <f t="shared" si="1"/>
        <v>1.0945825572920884</v>
      </c>
      <c r="G25" s="32">
        <v>20885</v>
      </c>
      <c r="H25" s="51">
        <f t="shared" si="5"/>
        <v>5.7465713866695503E-3</v>
      </c>
      <c r="I25" s="55">
        <f t="shared" si="2"/>
        <v>1.5450913664274617</v>
      </c>
      <c r="J25" s="55">
        <f t="shared" si="3"/>
        <v>1.6912300591140983</v>
      </c>
    </row>
    <row r="26" spans="1:10" x14ac:dyDescent="0.2">
      <c r="A26" s="50" t="s">
        <v>66</v>
      </c>
      <c r="B26" s="52">
        <f>B7-B15</f>
        <v>645613</v>
      </c>
      <c r="C26" s="53">
        <f t="shared" si="4"/>
        <v>0.2551760446058981</v>
      </c>
      <c r="D26" s="52">
        <f>D7-D15</f>
        <v>930953</v>
      </c>
      <c r="E26" s="53">
        <f t="shared" si="0"/>
        <v>0.2810207817964202</v>
      </c>
      <c r="F26" s="54">
        <f t="shared" si="1"/>
        <v>1.4419675564153758</v>
      </c>
      <c r="G26" s="52">
        <f>G7-G15</f>
        <v>845860</v>
      </c>
      <c r="H26" s="53">
        <f t="shared" si="5"/>
        <v>0.23274095633843936</v>
      </c>
      <c r="I26" s="54">
        <f t="shared" si="2"/>
        <v>0.90859581525597966</v>
      </c>
      <c r="J26" s="54">
        <f t="shared" si="3"/>
        <v>1.3101656874939012</v>
      </c>
    </row>
    <row r="27" spans="1:10" x14ac:dyDescent="0.2">
      <c r="A27" s="50" t="s">
        <v>67</v>
      </c>
      <c r="B27" s="52">
        <f>B8+B9+B10-B16-B17-B19</f>
        <v>739440</v>
      </c>
      <c r="C27" s="53">
        <f t="shared" si="4"/>
        <v>0.29226080395435855</v>
      </c>
      <c r="D27" s="52">
        <f>D8+D9+D10-D16-D17-D19</f>
        <v>996097</v>
      </c>
      <c r="E27" s="53">
        <f t="shared" si="0"/>
        <v>0.30068538120084343</v>
      </c>
      <c r="F27" s="54">
        <f t="shared" si="1"/>
        <v>1.3470964513686032</v>
      </c>
      <c r="G27" s="52">
        <f>G8+G9+G10-G16-G17-G19</f>
        <v>1108004</v>
      </c>
      <c r="H27" s="53">
        <f t="shared" si="5"/>
        <v>0.30487067669214307</v>
      </c>
      <c r="I27" s="54">
        <f t="shared" si="2"/>
        <v>1.1123454844257135</v>
      </c>
      <c r="J27" s="54">
        <f t="shared" si="3"/>
        <v>1.4984366547657686</v>
      </c>
    </row>
    <row r="28" spans="1:10" x14ac:dyDescent="0.2">
      <c r="A28" s="50" t="s">
        <v>68</v>
      </c>
      <c r="B28" s="52">
        <f>SUM(B29:B32)</f>
        <v>8088</v>
      </c>
      <c r="C28" s="53">
        <f t="shared" si="4"/>
        <v>3.1967507605523801E-3</v>
      </c>
      <c r="D28" s="52">
        <f>SUM(D29:D32)</f>
        <v>201867</v>
      </c>
      <c r="E28" s="53">
        <f t="shared" si="0"/>
        <v>6.0936290187472361E-2</v>
      </c>
      <c r="F28" s="54">
        <f t="shared" si="1"/>
        <v>24.958827893175073</v>
      </c>
      <c r="G28" s="52">
        <f>SUM(G29:G32)</f>
        <v>834</v>
      </c>
      <c r="H28" s="53">
        <f t="shared" si="5"/>
        <v>2.2947764120097701E-4</v>
      </c>
      <c r="I28" s="54">
        <f t="shared" si="2"/>
        <v>4.1314330722703558E-3</v>
      </c>
      <c r="J28" s="54">
        <f t="shared" si="3"/>
        <v>0.10311572700296735</v>
      </c>
    </row>
    <row r="29" spans="1:10" hidden="1" outlineLevel="1" x14ac:dyDescent="0.2">
      <c r="A29" s="35" t="s">
        <v>105</v>
      </c>
      <c r="B29" s="49">
        <v>0</v>
      </c>
      <c r="C29" s="51">
        <f t="shared" ref="C29" si="17">+B29/$B$6</f>
        <v>0</v>
      </c>
      <c r="D29" s="49">
        <v>0</v>
      </c>
      <c r="E29" s="51">
        <f t="shared" ref="E29" si="18">+D29/$D$6</f>
        <v>0</v>
      </c>
      <c r="F29" s="55">
        <f t="shared" ref="F29" si="19">+IF(B29=0,0,D29/B29)</f>
        <v>0</v>
      </c>
      <c r="G29" s="49">
        <v>0</v>
      </c>
      <c r="H29" s="51">
        <f t="shared" ref="H29" si="20">+G29/$G$6</f>
        <v>0</v>
      </c>
      <c r="I29" s="55">
        <f t="shared" ref="I29" si="21">+IF(D29=0,0,G29/D29)</f>
        <v>0</v>
      </c>
      <c r="J29" s="55">
        <f t="shared" ref="J29" si="22">+IF(B29=0,0,G29/B29)</f>
        <v>0</v>
      </c>
    </row>
    <row r="30" spans="1:10" collapsed="1" x14ac:dyDescent="0.2">
      <c r="A30" s="35" t="s">
        <v>112</v>
      </c>
      <c r="B30" s="49">
        <v>0</v>
      </c>
      <c r="C30" s="51">
        <f t="shared" ref="C30" si="23">+B30/$B$6</f>
        <v>0</v>
      </c>
      <c r="D30" s="49">
        <v>172895</v>
      </c>
      <c r="E30" s="51">
        <f t="shared" ref="E30" si="24">+D30/$D$6</f>
        <v>5.2190699282017534E-2</v>
      </c>
      <c r="F30" s="55">
        <f t="shared" ref="F30" si="25">+IF(B30=0,0,D30/B30)</f>
        <v>0</v>
      </c>
      <c r="G30" s="49">
        <v>0</v>
      </c>
      <c r="H30" s="51">
        <f t="shared" ref="H30" si="26">+G30/$G$6</f>
        <v>0</v>
      </c>
      <c r="I30" s="55">
        <f t="shared" ref="I30" si="27">+IF(D30=0,0,G30/D30)</f>
        <v>0</v>
      </c>
      <c r="J30" s="55">
        <f t="shared" ref="J30" si="28">+IF(B30=0,0,G30/B30)</f>
        <v>0</v>
      </c>
    </row>
    <row r="31" spans="1:10" x14ac:dyDescent="0.2">
      <c r="A31" s="35" t="s">
        <v>1</v>
      </c>
      <c r="B31" s="49">
        <v>3731</v>
      </c>
      <c r="C31" s="51">
        <f t="shared" si="4"/>
        <v>1.4746633392211832E-3</v>
      </c>
      <c r="D31" s="49">
        <v>216</v>
      </c>
      <c r="E31" s="51">
        <f t="shared" si="0"/>
        <v>6.5202527805406684E-5</v>
      </c>
      <c r="F31" s="55">
        <f t="shared" si="1"/>
        <v>5.7893326186009113E-2</v>
      </c>
      <c r="G31" s="49">
        <v>94</v>
      </c>
      <c r="H31" s="51">
        <f t="shared" si="5"/>
        <v>2.586438641833554E-5</v>
      </c>
      <c r="I31" s="55">
        <f t="shared" si="2"/>
        <v>0.43518518518518517</v>
      </c>
      <c r="J31" s="55">
        <f t="shared" si="3"/>
        <v>2.5194317877244708E-2</v>
      </c>
    </row>
    <row r="32" spans="1:10" x14ac:dyDescent="0.2">
      <c r="A32" s="35" t="s">
        <v>69</v>
      </c>
      <c r="B32" s="49">
        <v>4357</v>
      </c>
      <c r="C32" s="51">
        <f t="shared" si="4"/>
        <v>1.7220874213311969E-3</v>
      </c>
      <c r="D32" s="49">
        <v>28756</v>
      </c>
      <c r="E32" s="51">
        <f t="shared" si="0"/>
        <v>8.6803883776494194E-3</v>
      </c>
      <c r="F32" s="55">
        <f t="shared" si="1"/>
        <v>6.5999540968556349</v>
      </c>
      <c r="G32" s="49">
        <v>740</v>
      </c>
      <c r="H32" s="51">
        <f t="shared" si="5"/>
        <v>2.0361325478264147E-4</v>
      </c>
      <c r="I32" s="55">
        <f t="shared" si="2"/>
        <v>2.5733759910975099E-2</v>
      </c>
      <c r="J32" s="55">
        <f t="shared" si="3"/>
        <v>0.1698416341519394</v>
      </c>
    </row>
    <row r="33" spans="1:10" hidden="1" outlineLevel="1" x14ac:dyDescent="0.2">
      <c r="A33" s="35" t="s">
        <v>70</v>
      </c>
      <c r="B33" s="49">
        <v>0</v>
      </c>
      <c r="C33" s="51">
        <f t="shared" si="4"/>
        <v>0</v>
      </c>
      <c r="D33" s="49">
        <v>0</v>
      </c>
      <c r="E33" s="51">
        <f t="shared" si="0"/>
        <v>0</v>
      </c>
      <c r="F33" s="55">
        <f t="shared" si="1"/>
        <v>0</v>
      </c>
      <c r="G33" s="49">
        <v>0</v>
      </c>
      <c r="H33" s="51">
        <f t="shared" si="5"/>
        <v>0</v>
      </c>
      <c r="I33" s="55">
        <f t="shared" si="2"/>
        <v>0</v>
      </c>
      <c r="J33" s="55">
        <f t="shared" si="3"/>
        <v>0</v>
      </c>
    </row>
    <row r="34" spans="1:10" collapsed="1" x14ac:dyDescent="0.2">
      <c r="A34" s="50" t="s">
        <v>71</v>
      </c>
      <c r="B34" s="56">
        <f>B37+B38+B39+B35</f>
        <v>116743</v>
      </c>
      <c r="C34" s="53">
        <f t="shared" si="4"/>
        <v>4.61422198366922E-2</v>
      </c>
      <c r="D34" s="56">
        <f>D37+D38+D39+D35</f>
        <v>112295</v>
      </c>
      <c r="E34" s="53">
        <f t="shared" si="0"/>
        <v>3.3897767869945104E-2</v>
      </c>
      <c r="F34" s="54">
        <f t="shared" si="1"/>
        <v>0.96189921451393234</v>
      </c>
      <c r="G34" s="56">
        <f>G37+G38+G39+G35</f>
        <v>146725</v>
      </c>
      <c r="H34" s="53">
        <f t="shared" si="5"/>
        <v>4.0371830821598745E-2</v>
      </c>
      <c r="I34" s="54">
        <f t="shared" si="2"/>
        <v>1.3066031435059442</v>
      </c>
      <c r="J34" s="54">
        <f t="shared" si="3"/>
        <v>1.2568205374198025</v>
      </c>
    </row>
    <row r="35" spans="1:10" hidden="1" outlineLevel="1" x14ac:dyDescent="0.2">
      <c r="A35" s="35" t="s">
        <v>104</v>
      </c>
      <c r="B35" s="49">
        <v>0</v>
      </c>
      <c r="C35" s="51">
        <f t="shared" ref="C35" si="29">+B35/$B$6</f>
        <v>0</v>
      </c>
      <c r="D35" s="49">
        <v>0</v>
      </c>
      <c r="E35" s="51">
        <f t="shared" ref="E35" si="30">+D35/$D$6</f>
        <v>0</v>
      </c>
      <c r="F35" s="55">
        <f t="shared" ref="F35" si="31">+IF(B35=0,0,D35/B35)</f>
        <v>0</v>
      </c>
      <c r="G35" s="49">
        <v>0</v>
      </c>
      <c r="H35" s="51">
        <f t="shared" ref="H35" si="32">+G35/$G$6</f>
        <v>0</v>
      </c>
      <c r="I35" s="55">
        <f t="shared" ref="I35" si="33">+IF(D35=0,0,G35/D35)</f>
        <v>0</v>
      </c>
      <c r="J35" s="55">
        <f t="shared" ref="J35" si="34">+IF(B35=0,0,G35/B35)</f>
        <v>0</v>
      </c>
    </row>
    <row r="36" spans="1:10" hidden="1" outlineLevel="1" x14ac:dyDescent="0.2">
      <c r="A36" s="35"/>
      <c r="B36" s="49">
        <v>0</v>
      </c>
      <c r="C36" s="51">
        <f t="shared" ref="C36" si="35">+B36/$B$6</f>
        <v>0</v>
      </c>
      <c r="D36" s="49">
        <v>0</v>
      </c>
      <c r="E36" s="51">
        <f t="shared" ref="E36" si="36">+D36/$D$6</f>
        <v>0</v>
      </c>
      <c r="F36" s="55">
        <f t="shared" ref="F36" si="37">+IF(B36=0,0,D36/B36)</f>
        <v>0</v>
      </c>
      <c r="G36" s="49">
        <v>0</v>
      </c>
      <c r="H36" s="51">
        <f t="shared" ref="H36" si="38">+G36/$G$6</f>
        <v>0</v>
      </c>
      <c r="I36" s="55">
        <f t="shared" ref="I36" si="39">+IF(D36=0,0,G36/D36)</f>
        <v>0</v>
      </c>
      <c r="J36" s="55">
        <f t="shared" ref="J36" si="40">+IF(B36=0,0,G36/B36)</f>
        <v>0</v>
      </c>
    </row>
    <row r="37" spans="1:10" hidden="1" outlineLevel="1" x14ac:dyDescent="0.2">
      <c r="A37" s="35" t="s">
        <v>72</v>
      </c>
      <c r="B37" s="49">
        <v>0</v>
      </c>
      <c r="C37" s="51">
        <f t="shared" si="4"/>
        <v>0</v>
      </c>
      <c r="D37" s="49">
        <v>0</v>
      </c>
      <c r="E37" s="51">
        <f t="shared" si="0"/>
        <v>0</v>
      </c>
      <c r="F37" s="55">
        <f t="shared" si="1"/>
        <v>0</v>
      </c>
      <c r="G37" s="49">
        <v>0</v>
      </c>
      <c r="H37" s="51">
        <f t="shared" si="5"/>
        <v>0</v>
      </c>
      <c r="I37" s="55">
        <f t="shared" si="2"/>
        <v>0</v>
      </c>
      <c r="J37" s="55">
        <f t="shared" si="3"/>
        <v>0</v>
      </c>
    </row>
    <row r="38" spans="1:10" s="13" customFormat="1" collapsed="1" x14ac:dyDescent="0.2">
      <c r="A38" s="35" t="s">
        <v>73</v>
      </c>
      <c r="B38" s="32">
        <v>16300</v>
      </c>
      <c r="C38" s="51">
        <f t="shared" si="4"/>
        <v>6.4425120421616961E-3</v>
      </c>
      <c r="D38" s="32">
        <v>21515</v>
      </c>
      <c r="E38" s="51">
        <f t="shared" si="0"/>
        <v>6.4945943783950213E-3</v>
      </c>
      <c r="F38" s="55">
        <f t="shared" si="1"/>
        <v>1.3199386503067485</v>
      </c>
      <c r="G38" s="32">
        <v>50467</v>
      </c>
      <c r="H38" s="51">
        <f t="shared" si="5"/>
        <v>1.3886148823129146E-2</v>
      </c>
      <c r="I38" s="55">
        <f t="shared" si="2"/>
        <v>2.3456658145479898</v>
      </c>
      <c r="J38" s="55">
        <f t="shared" si="3"/>
        <v>3.0961349693251532</v>
      </c>
    </row>
    <row r="39" spans="1:10" s="15" customFormat="1" x14ac:dyDescent="0.2">
      <c r="A39" s="35" t="s">
        <v>74</v>
      </c>
      <c r="B39" s="32">
        <v>100443</v>
      </c>
      <c r="C39" s="51">
        <f t="shared" si="4"/>
        <v>3.9699707794530505E-2</v>
      </c>
      <c r="D39" s="32">
        <v>90780</v>
      </c>
      <c r="E39" s="51">
        <f t="shared" si="0"/>
        <v>2.7403173491550085E-2</v>
      </c>
      <c r="F39" s="55">
        <f t="shared" si="1"/>
        <v>0.90379618290970998</v>
      </c>
      <c r="G39" s="32">
        <v>96258</v>
      </c>
      <c r="H39" s="51">
        <f t="shared" si="5"/>
        <v>2.6485681998469599E-2</v>
      </c>
      <c r="I39" s="55">
        <f t="shared" si="2"/>
        <v>1.0603436880370125</v>
      </c>
      <c r="J39" s="55">
        <f t="shared" si="3"/>
        <v>0.95833457782025622</v>
      </c>
    </row>
    <row r="40" spans="1:10" s="15" customFormat="1" x14ac:dyDescent="0.2">
      <c r="A40" s="50" t="s">
        <v>75</v>
      </c>
      <c r="B40" s="57">
        <f>B28-B34</f>
        <v>-108655</v>
      </c>
      <c r="C40" s="53">
        <f t="shared" si="4"/>
        <v>-4.2945469076139824E-2</v>
      </c>
      <c r="D40" s="57">
        <f>D28-D34</f>
        <v>89572</v>
      </c>
      <c r="E40" s="53">
        <f t="shared" si="0"/>
        <v>2.7038522317527253E-2</v>
      </c>
      <c r="F40" s="54">
        <f t="shared" si="1"/>
        <v>-0.82437071464727807</v>
      </c>
      <c r="G40" s="57">
        <f>G28-G34</f>
        <v>-145891</v>
      </c>
      <c r="H40" s="53">
        <f t="shared" si="5"/>
        <v>-4.0142353180397765E-2</v>
      </c>
      <c r="I40" s="54">
        <f t="shared" si="2"/>
        <v>-1.6287567543428749</v>
      </c>
      <c r="J40" s="54">
        <f t="shared" si="3"/>
        <v>1.3426993695642171</v>
      </c>
    </row>
    <row r="41" spans="1:10" x14ac:dyDescent="0.2">
      <c r="A41" s="50" t="s">
        <v>76</v>
      </c>
      <c r="B41" s="52">
        <f>B26+B40</f>
        <v>536958</v>
      </c>
      <c r="C41" s="53">
        <f t="shared" si="4"/>
        <v>0.21223057552975827</v>
      </c>
      <c r="D41" s="52">
        <f>D26+D40</f>
        <v>1020525</v>
      </c>
      <c r="E41" s="53">
        <f t="shared" si="0"/>
        <v>0.30805930411394744</v>
      </c>
      <c r="F41" s="54">
        <f t="shared" si="1"/>
        <v>1.9005676421619568</v>
      </c>
      <c r="G41" s="52">
        <f>G26+G40</f>
        <v>699969</v>
      </c>
      <c r="H41" s="53">
        <f t="shared" si="5"/>
        <v>0.19259860315804159</v>
      </c>
      <c r="I41" s="54">
        <f t="shared" si="2"/>
        <v>0.68589108547071365</v>
      </c>
      <c r="J41" s="54">
        <f t="shared" si="3"/>
        <v>1.3035824030929792</v>
      </c>
    </row>
    <row r="42" spans="1:10" x14ac:dyDescent="0.2">
      <c r="A42" s="35" t="s">
        <v>77</v>
      </c>
      <c r="B42" s="49">
        <v>125927</v>
      </c>
      <c r="C42" s="51">
        <f t="shared" si="4"/>
        <v>4.9772160364005884E-2</v>
      </c>
      <c r="D42" s="49">
        <v>188771</v>
      </c>
      <c r="E42" s="51">
        <f t="shared" si="0"/>
        <v>5.6983085075714923E-2</v>
      </c>
      <c r="F42" s="55">
        <f t="shared" si="1"/>
        <v>1.4990510375058566</v>
      </c>
      <c r="G42" s="49">
        <v>172281</v>
      </c>
      <c r="H42" s="51">
        <f t="shared" si="5"/>
        <v>4.7403642090821971E-2</v>
      </c>
      <c r="I42" s="55">
        <f t="shared" si="2"/>
        <v>0.91264548050283145</v>
      </c>
      <c r="J42" s="55">
        <f t="shared" si="3"/>
        <v>1.3681021544228005</v>
      </c>
    </row>
    <row r="43" spans="1:10" x14ac:dyDescent="0.2">
      <c r="A43" s="35" t="s">
        <v>78</v>
      </c>
      <c r="B43" s="49">
        <v>0</v>
      </c>
      <c r="C43" s="51">
        <f t="shared" si="4"/>
        <v>0</v>
      </c>
      <c r="D43" s="49">
        <v>0</v>
      </c>
      <c r="E43" s="51">
        <f t="shared" si="0"/>
        <v>0</v>
      </c>
      <c r="F43" s="55">
        <f t="shared" si="1"/>
        <v>0</v>
      </c>
      <c r="G43" s="49">
        <v>-15316</v>
      </c>
      <c r="H43" s="51">
        <f t="shared" si="5"/>
        <v>-4.2142440679066714E-3</v>
      </c>
      <c r="I43" s="55">
        <f t="shared" si="2"/>
        <v>0</v>
      </c>
      <c r="J43" s="55">
        <f t="shared" si="3"/>
        <v>0</v>
      </c>
    </row>
    <row r="44" spans="1:10" x14ac:dyDescent="0.2">
      <c r="A44" s="50" t="s">
        <v>100</v>
      </c>
      <c r="B44" s="52">
        <f>B41-B42-B43</f>
        <v>411031</v>
      </c>
      <c r="C44" s="53">
        <f>+B44/$B$6</f>
        <v>0.16245841516575241</v>
      </c>
      <c r="D44" s="52">
        <f>D41-D42-D43</f>
        <v>831754</v>
      </c>
      <c r="E44" s="53">
        <f t="shared" si="0"/>
        <v>0.25107621903823252</v>
      </c>
      <c r="F44" s="54">
        <f t="shared" si="1"/>
        <v>2.0235797299960345</v>
      </c>
      <c r="G44" s="52">
        <f>G41-G42-G43</f>
        <v>543004</v>
      </c>
      <c r="H44" s="53">
        <f>+G44/$G$6</f>
        <v>0.14940920513512629</v>
      </c>
      <c r="I44" s="54">
        <f t="shared" si="2"/>
        <v>0.65284206628402153</v>
      </c>
      <c r="J44" s="54">
        <f t="shared" si="3"/>
        <v>1.3210779722210733</v>
      </c>
    </row>
    <row r="45" spans="1:10" x14ac:dyDescent="0.2">
      <c r="A45" s="17"/>
      <c r="B45" s="18"/>
      <c r="C45" s="18"/>
      <c r="D45" s="18"/>
      <c r="G45" s="19"/>
      <c r="J45" s="2"/>
    </row>
    <row r="46" spans="1:10" x14ac:dyDescent="0.2">
      <c r="A46" s="17"/>
      <c r="B46" s="18"/>
      <c r="C46" s="18"/>
      <c r="D46" s="18"/>
      <c r="G46" s="19"/>
      <c r="J46" s="2"/>
    </row>
    <row r="47" spans="1:10" x14ac:dyDescent="0.2">
      <c r="A47" s="17"/>
      <c r="B47" s="18"/>
      <c r="C47" s="18"/>
      <c r="D47" s="18"/>
      <c r="J47" s="2"/>
    </row>
    <row r="48" spans="1:10" x14ac:dyDescent="0.2">
      <c r="A48" s="17"/>
      <c r="B48" s="18"/>
      <c r="C48" s="18"/>
      <c r="D48" s="18"/>
      <c r="J48" s="2"/>
    </row>
    <row r="49" spans="1:10" x14ac:dyDescent="0.2">
      <c r="A49" s="17"/>
      <c r="B49" s="18"/>
      <c r="C49" s="18"/>
      <c r="D49" s="18"/>
      <c r="J49" s="2"/>
    </row>
    <row r="50" spans="1:10" x14ac:dyDescent="0.2">
      <c r="A50" s="3"/>
      <c r="B50" s="20"/>
      <c r="C50" s="20"/>
      <c r="D50" s="20"/>
      <c r="J50" s="2"/>
    </row>
    <row r="51" spans="1:10" x14ac:dyDescent="0.2">
      <c r="A51" s="3"/>
      <c r="B51" s="20"/>
      <c r="C51" s="20"/>
      <c r="D51" s="20"/>
      <c r="J51" s="2"/>
    </row>
    <row r="52" spans="1:10" x14ac:dyDescent="0.2">
      <c r="A52" s="17"/>
      <c r="B52" s="21"/>
      <c r="C52" s="21"/>
      <c r="D52" s="21"/>
      <c r="J52" s="2"/>
    </row>
    <row r="53" spans="1:10" x14ac:dyDescent="0.2">
      <c r="A53" s="3"/>
      <c r="B53" s="20"/>
      <c r="C53" s="20"/>
      <c r="D53" s="20"/>
      <c r="J53" s="2"/>
    </row>
    <row r="54" spans="1:10" x14ac:dyDescent="0.2">
      <c r="A54" s="3"/>
      <c r="B54" s="20"/>
      <c r="C54" s="20"/>
      <c r="D54" s="20"/>
      <c r="J54" s="2"/>
    </row>
    <row r="55" spans="1:10" x14ac:dyDescent="0.2">
      <c r="A55" s="3"/>
      <c r="B55" s="20"/>
      <c r="C55" s="20"/>
      <c r="D55" s="20"/>
      <c r="J55" s="2"/>
    </row>
    <row r="56" spans="1:10" x14ac:dyDescent="0.2">
      <c r="A56" s="3"/>
      <c r="B56" s="20"/>
      <c r="C56" s="20"/>
      <c r="D56" s="20"/>
      <c r="J56" s="2"/>
    </row>
    <row r="57" spans="1:10" x14ac:dyDescent="0.2">
      <c r="A57" s="3"/>
      <c r="B57" s="20"/>
      <c r="C57" s="20"/>
      <c r="D57" s="20"/>
      <c r="J57" s="2"/>
    </row>
    <row r="58" spans="1:10" x14ac:dyDescent="0.2">
      <c r="A58" s="3"/>
      <c r="B58" s="20"/>
      <c r="C58" s="20"/>
      <c r="D58" s="22"/>
      <c r="J58" s="2"/>
    </row>
    <row r="59" spans="1:10" x14ac:dyDescent="0.2">
      <c r="A59" s="3"/>
      <c r="B59" s="20"/>
      <c r="C59" s="20"/>
      <c r="D59" s="20"/>
      <c r="J59" s="2"/>
    </row>
    <row r="60" spans="1:10" x14ac:dyDescent="0.2">
      <c r="A60" s="3"/>
      <c r="B60" s="20"/>
      <c r="C60" s="20"/>
      <c r="D60" s="20"/>
      <c r="J60" s="2"/>
    </row>
    <row r="61" spans="1:10" x14ac:dyDescent="0.2">
      <c r="A61" s="3"/>
      <c r="B61" s="20"/>
      <c r="C61" s="20"/>
      <c r="D61" s="20"/>
      <c r="J61" s="2"/>
    </row>
    <row r="62" spans="1:10" x14ac:dyDescent="0.2">
      <c r="A62" s="3"/>
      <c r="B62" s="20"/>
      <c r="C62" s="20"/>
      <c r="D62" s="20"/>
      <c r="J62" s="2"/>
    </row>
    <row r="63" spans="1:10" x14ac:dyDescent="0.2">
      <c r="A63" s="3"/>
      <c r="B63" s="20"/>
      <c r="C63" s="20"/>
      <c r="D63" s="20"/>
      <c r="J63" s="2"/>
    </row>
    <row r="64" spans="1:10" x14ac:dyDescent="0.2">
      <c r="A64" s="3"/>
      <c r="B64" s="20"/>
      <c r="C64" s="20"/>
      <c r="D64" s="20"/>
      <c r="J64" s="2"/>
    </row>
    <row r="65" spans="1:10" x14ac:dyDescent="0.2">
      <c r="A65" s="3"/>
      <c r="B65" s="20"/>
      <c r="C65" s="20"/>
      <c r="D65" s="20"/>
      <c r="J65" s="2"/>
    </row>
    <row r="66" spans="1:10" x14ac:dyDescent="0.2">
      <c r="A66" s="3"/>
      <c r="B66" s="20"/>
      <c r="C66" s="20"/>
      <c r="D66" s="20"/>
      <c r="J66" s="2"/>
    </row>
    <row r="67" spans="1:10" x14ac:dyDescent="0.2">
      <c r="A67" s="3"/>
      <c r="B67" s="20"/>
      <c r="C67" s="20"/>
      <c r="D67" s="20"/>
      <c r="J67" s="2"/>
    </row>
    <row r="68" spans="1:10" x14ac:dyDescent="0.2">
      <c r="A68" s="3"/>
      <c r="B68" s="20"/>
      <c r="C68" s="20"/>
      <c r="D68" s="20"/>
      <c r="J68" s="2"/>
    </row>
    <row r="69" spans="1:10" x14ac:dyDescent="0.2">
      <c r="A69" s="3"/>
      <c r="B69" s="20"/>
      <c r="C69" s="20"/>
      <c r="D69" s="20"/>
      <c r="J69" s="2"/>
    </row>
    <row r="70" spans="1:10" x14ac:dyDescent="0.2">
      <c r="A70" s="3"/>
      <c r="B70" s="20"/>
      <c r="C70" s="20"/>
      <c r="D70" s="20"/>
      <c r="J70" s="2"/>
    </row>
    <row r="71" spans="1:10" x14ac:dyDescent="0.2">
      <c r="A71" s="3"/>
      <c r="J71" s="2"/>
    </row>
    <row r="72" spans="1:10" x14ac:dyDescent="0.2">
      <c r="A72" s="3"/>
      <c r="J72" s="2"/>
    </row>
    <row r="73" spans="1:10" x14ac:dyDescent="0.2">
      <c r="A73" s="3"/>
      <c r="J73" s="2"/>
    </row>
    <row r="74" spans="1:10" x14ac:dyDescent="0.2">
      <c r="A74" s="3"/>
      <c r="J74" s="2"/>
    </row>
    <row r="75" spans="1:10" x14ac:dyDescent="0.2">
      <c r="A75" s="3"/>
      <c r="J75" s="2"/>
    </row>
    <row r="76" spans="1:10" x14ac:dyDescent="0.2">
      <c r="A76" s="3"/>
      <c r="J76" s="2"/>
    </row>
    <row r="77" spans="1:10" x14ac:dyDescent="0.2">
      <c r="A77" s="3"/>
      <c r="J77" s="2"/>
    </row>
    <row r="78" spans="1:10" x14ac:dyDescent="0.2">
      <c r="A78" s="3"/>
      <c r="J78" s="2"/>
    </row>
    <row r="79" spans="1:10" x14ac:dyDescent="0.2">
      <c r="A79" s="3"/>
      <c r="J79" s="2"/>
    </row>
    <row r="80" spans="1:10" x14ac:dyDescent="0.2">
      <c r="A80" s="3"/>
      <c r="J80" s="2"/>
    </row>
    <row r="81" spans="1:10" x14ac:dyDescent="0.2">
      <c r="A81" s="3"/>
      <c r="J81" s="2"/>
    </row>
    <row r="82" spans="1:10" x14ac:dyDescent="0.2">
      <c r="A82" s="3"/>
      <c r="J82" s="2"/>
    </row>
    <row r="83" spans="1:10" x14ac:dyDescent="0.2">
      <c r="A83" s="3"/>
      <c r="J83" s="2"/>
    </row>
    <row r="84" spans="1:10" x14ac:dyDescent="0.2">
      <c r="A84" s="3"/>
      <c r="J84" s="2"/>
    </row>
    <row r="85" spans="1:10" x14ac:dyDescent="0.2">
      <c r="A85" s="3"/>
      <c r="J85" s="2"/>
    </row>
    <row r="86" spans="1:10" x14ac:dyDescent="0.2">
      <c r="A86" s="3"/>
      <c r="J86" s="2"/>
    </row>
    <row r="87" spans="1:10" x14ac:dyDescent="0.2">
      <c r="A87" s="3"/>
      <c r="J87" s="2"/>
    </row>
    <row r="88" spans="1:10" x14ac:dyDescent="0.2">
      <c r="A88" s="3"/>
      <c r="J88" s="2"/>
    </row>
    <row r="89" spans="1:10" x14ac:dyDescent="0.2">
      <c r="A89" s="3"/>
      <c r="J89" s="2"/>
    </row>
    <row r="90" spans="1:10" x14ac:dyDescent="0.2">
      <c r="A90" s="3"/>
      <c r="J90" s="2"/>
    </row>
    <row r="91" spans="1:10" x14ac:dyDescent="0.2">
      <c r="A91" s="3"/>
      <c r="J91" s="2"/>
    </row>
    <row r="92" spans="1:10" x14ac:dyDescent="0.2">
      <c r="A92" s="3"/>
      <c r="J92" s="2"/>
    </row>
    <row r="93" spans="1:10" x14ac:dyDescent="0.2">
      <c r="A93" s="3"/>
      <c r="J93" s="2"/>
    </row>
    <row r="94" spans="1:10" x14ac:dyDescent="0.2">
      <c r="A94" s="3"/>
      <c r="J94" s="2"/>
    </row>
    <row r="95" spans="1:10" x14ac:dyDescent="0.2">
      <c r="A95" s="3"/>
      <c r="J95" s="2"/>
    </row>
    <row r="96" spans="1:10" x14ac:dyDescent="0.2">
      <c r="A96" s="3"/>
      <c r="J96" s="2"/>
    </row>
    <row r="97" spans="1:10" x14ac:dyDescent="0.2">
      <c r="A97" s="3"/>
      <c r="J97" s="2"/>
    </row>
    <row r="98" spans="1:10" x14ac:dyDescent="0.2">
      <c r="A98" s="3"/>
      <c r="J98" s="2"/>
    </row>
    <row r="99" spans="1:10" x14ac:dyDescent="0.2">
      <c r="A99" s="3"/>
      <c r="J99" s="2"/>
    </row>
    <row r="100" spans="1:10" x14ac:dyDescent="0.2">
      <c r="A100" s="3"/>
      <c r="J100" s="2"/>
    </row>
    <row r="101" spans="1:10" x14ac:dyDescent="0.2">
      <c r="A101" s="3"/>
      <c r="J101" s="2"/>
    </row>
    <row r="102" spans="1:10" x14ac:dyDescent="0.2">
      <c r="A102" s="3"/>
      <c r="J102" s="2"/>
    </row>
    <row r="103" spans="1:10" x14ac:dyDescent="0.2">
      <c r="A103" s="3"/>
      <c r="J103" s="2"/>
    </row>
    <row r="104" spans="1:10" x14ac:dyDescent="0.2">
      <c r="A104" s="3"/>
      <c r="J104" s="2"/>
    </row>
    <row r="105" spans="1:10" x14ac:dyDescent="0.2">
      <c r="A105" s="3"/>
      <c r="J105" s="2"/>
    </row>
    <row r="106" spans="1:10" x14ac:dyDescent="0.2">
      <c r="A106" s="3"/>
      <c r="J106" s="2"/>
    </row>
    <row r="107" spans="1:10" x14ac:dyDescent="0.2">
      <c r="A107" s="3"/>
      <c r="J107" s="2"/>
    </row>
    <row r="108" spans="1:10" x14ac:dyDescent="0.2">
      <c r="A108" s="3"/>
      <c r="J108" s="2"/>
    </row>
    <row r="109" spans="1:10" x14ac:dyDescent="0.2">
      <c r="A109" s="3"/>
      <c r="J109" s="2"/>
    </row>
    <row r="110" spans="1:10" x14ac:dyDescent="0.2">
      <c r="A110" s="3"/>
      <c r="J110" s="2"/>
    </row>
    <row r="111" spans="1:10" x14ac:dyDescent="0.2">
      <c r="A111" s="3"/>
      <c r="J111" s="2"/>
    </row>
    <row r="112" spans="1:10" x14ac:dyDescent="0.2">
      <c r="A112" s="3"/>
      <c r="J112" s="2"/>
    </row>
    <row r="113" spans="1:10" x14ac:dyDescent="0.2">
      <c r="A113" s="3"/>
      <c r="J113" s="2"/>
    </row>
    <row r="114" spans="1:10" x14ac:dyDescent="0.2">
      <c r="A114" s="3"/>
      <c r="J114" s="2"/>
    </row>
    <row r="115" spans="1:10" x14ac:dyDescent="0.2">
      <c r="A115" s="3"/>
      <c r="J115" s="2"/>
    </row>
    <row r="116" spans="1:10" x14ac:dyDescent="0.2">
      <c r="A116" s="3"/>
      <c r="J116" s="2"/>
    </row>
    <row r="117" spans="1:10" x14ac:dyDescent="0.2">
      <c r="A117" s="3"/>
      <c r="J117" s="2"/>
    </row>
    <row r="118" spans="1:10" x14ac:dyDescent="0.2">
      <c r="A118" s="3"/>
      <c r="J118" s="2"/>
    </row>
    <row r="119" spans="1:10" x14ac:dyDescent="0.2">
      <c r="A119" s="3"/>
      <c r="J119" s="2"/>
    </row>
    <row r="120" spans="1:10" x14ac:dyDescent="0.2">
      <c r="A120" s="3"/>
      <c r="J120" s="2"/>
    </row>
    <row r="121" spans="1:10" x14ac:dyDescent="0.2">
      <c r="A121" s="3"/>
      <c r="J121" s="2"/>
    </row>
    <row r="122" spans="1:10" x14ac:dyDescent="0.2">
      <c r="A122" s="3"/>
      <c r="J122" s="2"/>
    </row>
    <row r="123" spans="1:10" x14ac:dyDescent="0.2">
      <c r="A123" s="3"/>
      <c r="J123" s="2"/>
    </row>
    <row r="124" spans="1:10" x14ac:dyDescent="0.2">
      <c r="A124" s="3"/>
      <c r="J124" s="2"/>
    </row>
    <row r="125" spans="1:10" x14ac:dyDescent="0.2">
      <c r="A125" s="3"/>
      <c r="J125" s="2"/>
    </row>
    <row r="126" spans="1:10" x14ac:dyDescent="0.2">
      <c r="A126" s="3"/>
      <c r="J126" s="2"/>
    </row>
    <row r="127" spans="1:10" x14ac:dyDescent="0.2">
      <c r="A127" s="3"/>
      <c r="J127" s="2"/>
    </row>
    <row r="128" spans="1:10" x14ac:dyDescent="0.2">
      <c r="A128" s="3"/>
      <c r="J128" s="2"/>
    </row>
    <row r="129" spans="1:10" x14ac:dyDescent="0.2">
      <c r="A129" s="3"/>
      <c r="J129" s="2"/>
    </row>
    <row r="130" spans="1:10" x14ac:dyDescent="0.2">
      <c r="A130" s="3"/>
      <c r="J130" s="2"/>
    </row>
    <row r="131" spans="1:10" x14ac:dyDescent="0.2">
      <c r="A131" s="3"/>
      <c r="J131" s="2"/>
    </row>
    <row r="132" spans="1:10" x14ac:dyDescent="0.2">
      <c r="A132" s="3"/>
      <c r="J132" s="2"/>
    </row>
    <row r="133" spans="1:10" x14ac:dyDescent="0.2">
      <c r="A133" s="3"/>
      <c r="J133" s="2"/>
    </row>
    <row r="134" spans="1:10" x14ac:dyDescent="0.2">
      <c r="A134" s="3"/>
      <c r="J134" s="2"/>
    </row>
    <row r="135" spans="1:10" x14ac:dyDescent="0.2">
      <c r="A135" s="3"/>
      <c r="J135" s="2"/>
    </row>
    <row r="136" spans="1:10" x14ac:dyDescent="0.2">
      <c r="A136" s="3"/>
      <c r="J136" s="2"/>
    </row>
    <row r="137" spans="1:10" x14ac:dyDescent="0.2">
      <c r="A137" s="3"/>
      <c r="J137" s="2"/>
    </row>
    <row r="138" spans="1:10" x14ac:dyDescent="0.2">
      <c r="A138" s="3"/>
      <c r="J138" s="2"/>
    </row>
    <row r="139" spans="1:10" x14ac:dyDescent="0.2">
      <c r="A139" s="3"/>
      <c r="J139" s="2"/>
    </row>
    <row r="140" spans="1:10" x14ac:dyDescent="0.2">
      <c r="A140" s="3"/>
      <c r="J140" s="2"/>
    </row>
    <row r="141" spans="1:10" x14ac:dyDescent="0.2">
      <c r="A141" s="3"/>
      <c r="J141" s="2"/>
    </row>
    <row r="142" spans="1:10" x14ac:dyDescent="0.2">
      <c r="A142" s="3"/>
      <c r="J142" s="2"/>
    </row>
    <row r="143" spans="1:10" x14ac:dyDescent="0.2">
      <c r="A143" s="3"/>
      <c r="J143" s="2"/>
    </row>
    <row r="144" spans="1:10" x14ac:dyDescent="0.2">
      <c r="A144" s="3"/>
      <c r="J144" s="2"/>
    </row>
    <row r="145" spans="1:10" x14ac:dyDescent="0.2">
      <c r="A145" s="3"/>
      <c r="J145" s="2"/>
    </row>
    <row r="146" spans="1:10" x14ac:dyDescent="0.2">
      <c r="A146" s="3"/>
      <c r="J146" s="2"/>
    </row>
    <row r="147" spans="1:10" x14ac:dyDescent="0.2">
      <c r="A147" s="3"/>
      <c r="J147" s="2"/>
    </row>
    <row r="148" spans="1:10" x14ac:dyDescent="0.2">
      <c r="A148" s="3"/>
      <c r="J148" s="2"/>
    </row>
    <row r="149" spans="1:10" x14ac:dyDescent="0.2">
      <c r="A149" s="3"/>
      <c r="J149" s="2"/>
    </row>
    <row r="150" spans="1:10" x14ac:dyDescent="0.2">
      <c r="A150" s="3"/>
      <c r="J150" s="2"/>
    </row>
    <row r="151" spans="1:10" x14ac:dyDescent="0.2">
      <c r="A151" s="3"/>
      <c r="J151" s="2"/>
    </row>
    <row r="152" spans="1:10" x14ac:dyDescent="0.2">
      <c r="A152" s="3"/>
      <c r="J152" s="2"/>
    </row>
    <row r="153" spans="1:10" x14ac:dyDescent="0.2">
      <c r="A153" s="3"/>
      <c r="J153" s="2"/>
    </row>
    <row r="154" spans="1:10" x14ac:dyDescent="0.2">
      <c r="A154" s="3"/>
      <c r="J154" s="2"/>
    </row>
    <row r="155" spans="1:10" x14ac:dyDescent="0.2">
      <c r="A155" s="3"/>
      <c r="J155" s="2"/>
    </row>
    <row r="156" spans="1:10" x14ac:dyDescent="0.2">
      <c r="A156" s="3"/>
      <c r="J156" s="2"/>
    </row>
    <row r="157" spans="1:10" x14ac:dyDescent="0.2">
      <c r="A157" s="3"/>
      <c r="J157" s="2"/>
    </row>
    <row r="158" spans="1:10" x14ac:dyDescent="0.2">
      <c r="A158" s="3"/>
      <c r="J158" s="2"/>
    </row>
    <row r="159" spans="1:10" x14ac:dyDescent="0.2">
      <c r="A159" s="3"/>
      <c r="J159" s="2"/>
    </row>
    <row r="160" spans="1:10" x14ac:dyDescent="0.2">
      <c r="A160" s="3"/>
      <c r="J160" s="2"/>
    </row>
    <row r="161" spans="1:10" x14ac:dyDescent="0.2">
      <c r="A161" s="3"/>
      <c r="J161" s="2"/>
    </row>
    <row r="162" spans="1:10" x14ac:dyDescent="0.2">
      <c r="A162" s="3"/>
      <c r="J162" s="2"/>
    </row>
    <row r="163" spans="1:10" x14ac:dyDescent="0.2">
      <c r="A163" s="3"/>
      <c r="J163" s="2"/>
    </row>
    <row r="164" spans="1:10" x14ac:dyDescent="0.2">
      <c r="A164" s="3"/>
      <c r="J164" s="2"/>
    </row>
    <row r="165" spans="1:10" x14ac:dyDescent="0.2">
      <c r="A165" s="3"/>
      <c r="J165" s="2"/>
    </row>
  </sheetData>
  <sheetProtection selectLockedCells="1" selectUnlockedCells="1"/>
  <mergeCells count="1">
    <mergeCell ref="A1:J1"/>
  </mergeCells>
  <printOptions horizontalCentered="1" verticalCentered="1"/>
  <pageMargins left="0.19652777777777777" right="0.19652777777777777" top="0.59027777777777779" bottom="0.39375000000000004" header="0.51180555555555551" footer="0.11805555555555555"/>
  <pageSetup paperSize="9" firstPageNumber="0" orientation="landscape" verticalDpi="300" r:id="rId1"/>
  <headerFooter alignWithMargins="0">
    <oddFooter xml:space="preserve">&amp;L &amp;C &amp;R 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44"/>
  <sheetViews>
    <sheetView zoomScale="115" zoomScaleNormal="115" workbookViewId="0">
      <pane xSplit="1" ySplit="6" topLeftCell="B7" activePane="bottomRight" state="frozen"/>
      <selection activeCell="B6" sqref="B6"/>
      <selection pane="topRight" activeCell="B6" sqref="B6"/>
      <selection pane="bottomLeft" activeCell="B6" sqref="B6"/>
      <selection pane="bottomRight" activeCell="A34" sqref="A34"/>
    </sheetView>
  </sheetViews>
  <sheetFormatPr defaultRowHeight="12.75" outlineLevelRow="1" x14ac:dyDescent="0.2"/>
  <cols>
    <col min="1" max="1" width="31" customWidth="1"/>
    <col min="2" max="2" width="12.5703125" style="23" customWidth="1"/>
    <col min="3" max="3" width="11.85546875" style="23" customWidth="1"/>
    <col min="4" max="4" width="12.5703125" style="23" customWidth="1"/>
    <col min="5" max="5" width="12.28515625" customWidth="1"/>
    <col min="6" max="6" width="10.140625" customWidth="1"/>
    <col min="7" max="7" width="11.7109375" style="24" customWidth="1"/>
    <col min="8" max="8" width="9.42578125" style="24" customWidth="1"/>
    <col min="9" max="10" width="10.28515625" style="24" customWidth="1"/>
  </cols>
  <sheetData>
    <row r="1" spans="1:10" ht="52.5" customHeight="1" x14ac:dyDescent="0.4">
      <c r="A1" s="72" t="s">
        <v>89</v>
      </c>
      <c r="B1" s="72"/>
      <c r="C1" s="72"/>
      <c r="D1" s="72"/>
      <c r="E1" s="72"/>
      <c r="F1" s="72"/>
      <c r="G1" s="72"/>
      <c r="H1" s="72"/>
      <c r="I1" s="72"/>
      <c r="J1" s="72"/>
    </row>
    <row r="2" spans="1:10" ht="26.25" x14ac:dyDescent="0.4">
      <c r="A2" s="5" t="str">
        <f>+'Výsledovka-min'!A2</f>
        <v>2beGROUP s.r.o.</v>
      </c>
    </row>
    <row r="3" spans="1:10" x14ac:dyDescent="0.2">
      <c r="A3" s="24"/>
      <c r="B3" s="26"/>
      <c r="C3" s="26"/>
      <c r="D3" s="26"/>
    </row>
    <row r="4" spans="1:10" x14ac:dyDescent="0.2">
      <c r="B4" s="26"/>
      <c r="C4" s="26"/>
      <c r="D4" s="26"/>
    </row>
    <row r="5" spans="1:10" ht="36" x14ac:dyDescent="0.2">
      <c r="A5" s="8"/>
      <c r="B5" s="27">
        <v>2013</v>
      </c>
      <c r="C5" s="9" t="s">
        <v>2</v>
      </c>
      <c r="D5" s="9">
        <v>2014</v>
      </c>
      <c r="E5" s="9" t="s">
        <v>2</v>
      </c>
      <c r="F5" s="9" t="s">
        <v>83</v>
      </c>
      <c r="G5" s="9">
        <v>2015</v>
      </c>
      <c r="H5" s="9" t="s">
        <v>2</v>
      </c>
      <c r="I5" s="9" t="s">
        <v>92</v>
      </c>
      <c r="J5" s="9" t="s">
        <v>91</v>
      </c>
    </row>
    <row r="6" spans="1:10" x14ac:dyDescent="0.2">
      <c r="A6" s="28" t="s">
        <v>3</v>
      </c>
      <c r="B6" s="11">
        <f>B7+B19+B35</f>
        <v>674858</v>
      </c>
      <c r="C6" s="12">
        <f t="shared" ref="C6:C18" si="0">+B6/B$6</f>
        <v>1</v>
      </c>
      <c r="D6" s="11">
        <f>D7+D19+D35</f>
        <v>1044757</v>
      </c>
      <c r="E6" s="12">
        <f t="shared" ref="E6:E37" si="1">+D6/D$6</f>
        <v>1</v>
      </c>
      <c r="F6" s="29">
        <f t="shared" ref="F6:F37" si="2">+IF(B6=0,0,D6/B6)</f>
        <v>1.5481138254269786</v>
      </c>
      <c r="G6" s="11">
        <f>G7+G19+G35</f>
        <v>1091402</v>
      </c>
      <c r="H6" s="12">
        <f t="shared" ref="H6:H37" si="3">+G6/G$6</f>
        <v>1</v>
      </c>
      <c r="I6" s="29">
        <f t="shared" ref="I6:I37" si="4">+IF(D6=0,0,G6/D6)</f>
        <v>1.0446467456068731</v>
      </c>
      <c r="J6" s="29">
        <f t="shared" ref="J6:J37" si="5">+IF(B6=0,0,G6/B6)</f>
        <v>1.6172320695613003</v>
      </c>
    </row>
    <row r="7" spans="1:10" x14ac:dyDescent="0.2">
      <c r="A7" s="28" t="s">
        <v>4</v>
      </c>
      <c r="B7" s="11">
        <f>B8+B11+B17</f>
        <v>129461</v>
      </c>
      <c r="C7" s="12">
        <f t="shared" si="0"/>
        <v>0.19183443035423747</v>
      </c>
      <c r="D7" s="11">
        <f>D8+D11+D17</f>
        <v>130203</v>
      </c>
      <c r="E7" s="12">
        <f t="shared" si="1"/>
        <v>0.12462515206885429</v>
      </c>
      <c r="F7" s="29">
        <f t="shared" si="2"/>
        <v>1.0057314558052233</v>
      </c>
      <c r="G7" s="11">
        <f>G8+G11+G17</f>
        <v>162775</v>
      </c>
      <c r="H7" s="12">
        <f t="shared" si="3"/>
        <v>0.14914302887478675</v>
      </c>
      <c r="I7" s="29">
        <f t="shared" si="4"/>
        <v>1.2501632066849457</v>
      </c>
      <c r="J7" s="29">
        <f t="shared" si="5"/>
        <v>1.2573284618533767</v>
      </c>
    </row>
    <row r="8" spans="1:10" x14ac:dyDescent="0.2">
      <c r="A8" s="34" t="s">
        <v>5</v>
      </c>
      <c r="B8" s="11">
        <f>B9+B10</f>
        <v>0</v>
      </c>
      <c r="C8" s="12">
        <f t="shared" si="0"/>
        <v>0</v>
      </c>
      <c r="D8" s="11">
        <f>SUM(D9:D10)</f>
        <v>0</v>
      </c>
      <c r="E8" s="12">
        <f t="shared" si="1"/>
        <v>0</v>
      </c>
      <c r="F8" s="29">
        <f t="shared" si="2"/>
        <v>0</v>
      </c>
      <c r="G8" s="11">
        <f>SUM(G9:G10)</f>
        <v>8333</v>
      </c>
      <c r="H8" s="12">
        <f t="shared" si="3"/>
        <v>7.6351335255020608E-3</v>
      </c>
      <c r="I8" s="29">
        <f t="shared" si="4"/>
        <v>0</v>
      </c>
      <c r="J8" s="29">
        <f t="shared" si="5"/>
        <v>0</v>
      </c>
    </row>
    <row r="9" spans="1:10" x14ac:dyDescent="0.2">
      <c r="A9" s="35" t="s">
        <v>108</v>
      </c>
      <c r="B9" s="32">
        <v>0</v>
      </c>
      <c r="C9" s="31">
        <f t="shared" si="0"/>
        <v>0</v>
      </c>
      <c r="D9" s="32">
        <v>0</v>
      </c>
      <c r="E9" s="31">
        <f t="shared" si="1"/>
        <v>0</v>
      </c>
      <c r="F9" s="33">
        <f t="shared" si="2"/>
        <v>0</v>
      </c>
      <c r="G9" s="32">
        <v>8333</v>
      </c>
      <c r="H9" s="31">
        <f t="shared" si="3"/>
        <v>7.6351335255020608E-3</v>
      </c>
      <c r="I9" s="33">
        <f t="shared" si="4"/>
        <v>0</v>
      </c>
      <c r="J9" s="33">
        <f t="shared" si="5"/>
        <v>0</v>
      </c>
    </row>
    <row r="10" spans="1:10" hidden="1" outlineLevel="1" x14ac:dyDescent="0.2">
      <c r="A10" s="35" t="s">
        <v>79</v>
      </c>
      <c r="B10" s="32">
        <v>0</v>
      </c>
      <c r="C10" s="31">
        <f t="shared" si="0"/>
        <v>0</v>
      </c>
      <c r="D10" s="32">
        <v>0</v>
      </c>
      <c r="E10" s="31">
        <f t="shared" si="1"/>
        <v>0</v>
      </c>
      <c r="F10" s="33">
        <f t="shared" si="2"/>
        <v>0</v>
      </c>
      <c r="G10" s="32">
        <v>0</v>
      </c>
      <c r="H10" s="31">
        <f t="shared" si="3"/>
        <v>0</v>
      </c>
      <c r="I10" s="33">
        <f t="shared" si="4"/>
        <v>0</v>
      </c>
      <c r="J10" s="33">
        <f t="shared" si="5"/>
        <v>0</v>
      </c>
    </row>
    <row r="11" spans="1:10" collapsed="1" x14ac:dyDescent="0.2">
      <c r="A11" s="34" t="s">
        <v>6</v>
      </c>
      <c r="B11" s="11">
        <f>SUM(B12:B16)</f>
        <v>111987</v>
      </c>
      <c r="C11" s="12">
        <f t="shared" si="0"/>
        <v>0.16594157585743963</v>
      </c>
      <c r="D11" s="11">
        <f>SUM(D12:D16)</f>
        <v>112729</v>
      </c>
      <c r="E11" s="12">
        <f t="shared" si="1"/>
        <v>0.10789973170794739</v>
      </c>
      <c r="F11" s="29">
        <f t="shared" si="2"/>
        <v>1.0066257690624805</v>
      </c>
      <c r="G11" s="11">
        <f>SUM(G12:G16)</f>
        <v>136968</v>
      </c>
      <c r="H11" s="12">
        <f t="shared" si="3"/>
        <v>0.1254972961383615</v>
      </c>
      <c r="I11" s="29">
        <f t="shared" si="4"/>
        <v>1.2150200924340675</v>
      </c>
      <c r="J11" s="29">
        <f t="shared" si="5"/>
        <v>1.2230705349728093</v>
      </c>
    </row>
    <row r="12" spans="1:10" hidden="1" outlineLevel="1" x14ac:dyDescent="0.2">
      <c r="A12" s="35" t="s">
        <v>10</v>
      </c>
      <c r="B12" s="32">
        <v>0</v>
      </c>
      <c r="C12" s="31">
        <f t="shared" si="0"/>
        <v>0</v>
      </c>
      <c r="D12" s="32">
        <v>0</v>
      </c>
      <c r="E12" s="31">
        <f t="shared" si="1"/>
        <v>0</v>
      </c>
      <c r="F12" s="33">
        <f t="shared" si="2"/>
        <v>0</v>
      </c>
      <c r="G12" s="32">
        <v>0</v>
      </c>
      <c r="H12" s="31">
        <f t="shared" si="3"/>
        <v>0</v>
      </c>
      <c r="I12" s="33">
        <f t="shared" si="4"/>
        <v>0</v>
      </c>
      <c r="J12" s="33">
        <f t="shared" si="5"/>
        <v>0</v>
      </c>
    </row>
    <row r="13" spans="1:10" hidden="1" outlineLevel="1" x14ac:dyDescent="0.2">
      <c r="A13" s="35" t="s">
        <v>8</v>
      </c>
      <c r="B13" s="32">
        <v>0</v>
      </c>
      <c r="C13" s="31">
        <f t="shared" si="0"/>
        <v>0</v>
      </c>
      <c r="D13" s="32">
        <v>0</v>
      </c>
      <c r="E13" s="31">
        <f t="shared" si="1"/>
        <v>0</v>
      </c>
      <c r="F13" s="33">
        <f t="shared" si="2"/>
        <v>0</v>
      </c>
      <c r="G13" s="32">
        <v>0</v>
      </c>
      <c r="H13" s="31">
        <f t="shared" si="3"/>
        <v>0</v>
      </c>
      <c r="I13" s="33">
        <f t="shared" si="4"/>
        <v>0</v>
      </c>
      <c r="J13" s="33">
        <f t="shared" si="5"/>
        <v>0</v>
      </c>
    </row>
    <row r="14" spans="1:10" ht="22.5" collapsed="1" x14ac:dyDescent="0.2">
      <c r="A14" s="35" t="s">
        <v>7</v>
      </c>
      <c r="B14" s="32">
        <v>111987</v>
      </c>
      <c r="C14" s="31">
        <f t="shared" si="0"/>
        <v>0.16594157585743963</v>
      </c>
      <c r="D14" s="32">
        <v>112729</v>
      </c>
      <c r="E14" s="31">
        <f t="shared" si="1"/>
        <v>0.10789973170794739</v>
      </c>
      <c r="F14" s="33">
        <f t="shared" si="2"/>
        <v>1.0066257690624805</v>
      </c>
      <c r="G14" s="32">
        <v>136968</v>
      </c>
      <c r="H14" s="31">
        <f t="shared" si="3"/>
        <v>0.1254972961383615</v>
      </c>
      <c r="I14" s="33">
        <f t="shared" si="4"/>
        <v>1.2150200924340675</v>
      </c>
      <c r="J14" s="33">
        <f t="shared" si="5"/>
        <v>1.2230705349728093</v>
      </c>
    </row>
    <row r="15" spans="1:10" hidden="1" x14ac:dyDescent="0.2">
      <c r="A15" s="35" t="s">
        <v>9</v>
      </c>
      <c r="B15" s="32">
        <v>0</v>
      </c>
      <c r="C15" s="31">
        <f t="shared" si="0"/>
        <v>0</v>
      </c>
      <c r="D15" s="32">
        <v>0</v>
      </c>
      <c r="E15" s="31">
        <f t="shared" si="1"/>
        <v>0</v>
      </c>
      <c r="F15" s="33">
        <f t="shared" si="2"/>
        <v>0</v>
      </c>
      <c r="G15" s="32">
        <v>0</v>
      </c>
      <c r="H15" s="31">
        <f t="shared" si="3"/>
        <v>0</v>
      </c>
      <c r="I15" s="33">
        <f t="shared" si="4"/>
        <v>0</v>
      </c>
      <c r="J15" s="33">
        <f t="shared" si="5"/>
        <v>0</v>
      </c>
    </row>
    <row r="16" spans="1:10" hidden="1" x14ac:dyDescent="0.2">
      <c r="B16" s="32">
        <v>0</v>
      </c>
      <c r="C16" s="31">
        <f t="shared" si="0"/>
        <v>0</v>
      </c>
      <c r="D16" s="32">
        <v>0</v>
      </c>
      <c r="E16" s="31">
        <f t="shared" si="1"/>
        <v>0</v>
      </c>
      <c r="F16" s="33">
        <f t="shared" si="2"/>
        <v>0</v>
      </c>
      <c r="G16" s="32">
        <v>0</v>
      </c>
      <c r="H16" s="31">
        <f t="shared" si="3"/>
        <v>0</v>
      </c>
      <c r="I16" s="33">
        <f t="shared" si="4"/>
        <v>0</v>
      </c>
      <c r="J16" s="33">
        <f t="shared" si="5"/>
        <v>0</v>
      </c>
    </row>
    <row r="17" spans="1:10" collapsed="1" x14ac:dyDescent="0.2">
      <c r="A17" s="34" t="s">
        <v>11</v>
      </c>
      <c r="B17" s="11">
        <f>B18</f>
        <v>17474</v>
      </c>
      <c r="C17" s="12">
        <f t="shared" si="0"/>
        <v>2.5892854496797846E-2</v>
      </c>
      <c r="D17" s="11">
        <f>SUM(D18:D18)</f>
        <v>17474</v>
      </c>
      <c r="E17" s="12">
        <f t="shared" si="1"/>
        <v>1.6725420360906889E-2</v>
      </c>
      <c r="F17" s="29">
        <f t="shared" si="2"/>
        <v>1</v>
      </c>
      <c r="G17" s="11">
        <f>SUM(G18:G18)</f>
        <v>17474</v>
      </c>
      <c r="H17" s="12">
        <f t="shared" si="3"/>
        <v>1.6010599210923199E-2</v>
      </c>
      <c r="I17" s="29">
        <f t="shared" si="4"/>
        <v>1</v>
      </c>
      <c r="J17" s="29">
        <f t="shared" si="5"/>
        <v>1</v>
      </c>
    </row>
    <row r="18" spans="1:10" x14ac:dyDescent="0.2">
      <c r="A18" s="35" t="s">
        <v>109</v>
      </c>
      <c r="B18" s="32">
        <v>17474</v>
      </c>
      <c r="C18" s="31">
        <f t="shared" si="0"/>
        <v>2.5892854496797846E-2</v>
      </c>
      <c r="D18" s="32">
        <v>17474</v>
      </c>
      <c r="E18" s="31">
        <f t="shared" si="1"/>
        <v>1.6725420360906889E-2</v>
      </c>
      <c r="F18" s="33">
        <f t="shared" si="2"/>
        <v>1</v>
      </c>
      <c r="G18" s="32">
        <v>17474</v>
      </c>
      <c r="H18" s="31">
        <f t="shared" si="3"/>
        <v>1.6010599210923199E-2</v>
      </c>
      <c r="I18" s="33">
        <f t="shared" si="4"/>
        <v>1</v>
      </c>
      <c r="J18" s="33">
        <f t="shared" si="5"/>
        <v>1</v>
      </c>
    </row>
    <row r="19" spans="1:10" x14ac:dyDescent="0.2">
      <c r="A19" s="28" t="s">
        <v>12</v>
      </c>
      <c r="B19" s="11">
        <f>B20+B24+B27+B32</f>
        <v>526023</v>
      </c>
      <c r="C19" s="12">
        <f t="shared" ref="C19:C37" si="6">+B19/B$6</f>
        <v>0.77945730805591695</v>
      </c>
      <c r="D19" s="11">
        <f>D20+D24+D27+D32</f>
        <v>903809</v>
      </c>
      <c r="E19" s="12">
        <f t="shared" si="1"/>
        <v>0.8650901597213515</v>
      </c>
      <c r="F19" s="29">
        <f t="shared" si="2"/>
        <v>1.7181929307273636</v>
      </c>
      <c r="G19" s="11">
        <f>G20+G24+G27+G32</f>
        <v>912377</v>
      </c>
      <c r="H19" s="12">
        <f t="shared" si="3"/>
        <v>0.83596786518624666</v>
      </c>
      <c r="I19" s="29">
        <f t="shared" si="4"/>
        <v>1.0094798790452408</v>
      </c>
      <c r="J19" s="29">
        <f t="shared" si="5"/>
        <v>1.7344811918870469</v>
      </c>
    </row>
    <row r="20" spans="1:10" x14ac:dyDescent="0.2">
      <c r="A20" s="34" t="s">
        <v>13</v>
      </c>
      <c r="B20" s="11">
        <f>B21+B22+B23</f>
        <v>0</v>
      </c>
      <c r="C20" s="12">
        <f t="shared" si="6"/>
        <v>0</v>
      </c>
      <c r="D20" s="11">
        <f>SUM(D21:D23)</f>
        <v>0</v>
      </c>
      <c r="E20" s="12">
        <f t="shared" si="1"/>
        <v>0</v>
      </c>
      <c r="F20" s="29">
        <f t="shared" si="2"/>
        <v>0</v>
      </c>
      <c r="G20" s="11">
        <f>SUM(G21:G23)</f>
        <v>0</v>
      </c>
      <c r="H20" s="12">
        <f t="shared" si="3"/>
        <v>0</v>
      </c>
      <c r="I20" s="29">
        <f t="shared" si="4"/>
        <v>0</v>
      </c>
      <c r="J20" s="29">
        <f t="shared" si="5"/>
        <v>0</v>
      </c>
    </row>
    <row r="21" spans="1:10" hidden="1" outlineLevel="1" x14ac:dyDescent="0.2">
      <c r="A21" s="35" t="s">
        <v>14</v>
      </c>
      <c r="B21" s="32">
        <v>0</v>
      </c>
      <c r="C21" s="31">
        <f t="shared" si="6"/>
        <v>0</v>
      </c>
      <c r="D21" s="32">
        <v>0</v>
      </c>
      <c r="E21" s="31">
        <f t="shared" si="1"/>
        <v>0</v>
      </c>
      <c r="F21" s="33">
        <f t="shared" si="2"/>
        <v>0</v>
      </c>
      <c r="G21" s="32">
        <v>0</v>
      </c>
      <c r="H21" s="31">
        <f>+G21/G$6</f>
        <v>0</v>
      </c>
      <c r="I21" s="33">
        <f t="shared" si="4"/>
        <v>0</v>
      </c>
      <c r="J21" s="33">
        <f t="shared" si="5"/>
        <v>0</v>
      </c>
    </row>
    <row r="22" spans="1:10" hidden="1" outlineLevel="1" x14ac:dyDescent="0.2">
      <c r="A22" s="35" t="s">
        <v>15</v>
      </c>
      <c r="B22" s="32">
        <v>0</v>
      </c>
      <c r="C22" s="31">
        <f>+B22/B$6</f>
        <v>0</v>
      </c>
      <c r="D22" s="32">
        <v>0</v>
      </c>
      <c r="E22" s="31">
        <f t="shared" si="1"/>
        <v>0</v>
      </c>
      <c r="F22" s="33">
        <f t="shared" si="2"/>
        <v>0</v>
      </c>
      <c r="G22" s="32">
        <v>0</v>
      </c>
      <c r="H22" s="31">
        <f>+G22/G$6</f>
        <v>0</v>
      </c>
      <c r="I22" s="33">
        <f t="shared" si="4"/>
        <v>0</v>
      </c>
      <c r="J22" s="33">
        <f t="shared" si="5"/>
        <v>0</v>
      </c>
    </row>
    <row r="23" spans="1:10" hidden="1" collapsed="1" x14ac:dyDescent="0.2">
      <c r="A23" s="35" t="s">
        <v>16</v>
      </c>
      <c r="B23" s="32">
        <v>0</v>
      </c>
      <c r="C23" s="31">
        <f>+B23/B$6</f>
        <v>0</v>
      </c>
      <c r="D23" s="32">
        <v>0</v>
      </c>
      <c r="E23" s="31">
        <f t="shared" si="1"/>
        <v>0</v>
      </c>
      <c r="F23" s="33">
        <f t="shared" si="2"/>
        <v>0</v>
      </c>
      <c r="G23" s="32">
        <v>0</v>
      </c>
      <c r="H23" s="31">
        <f>+G23/G$6</f>
        <v>0</v>
      </c>
      <c r="I23" s="33">
        <f t="shared" si="4"/>
        <v>0</v>
      </c>
      <c r="J23" s="33">
        <f t="shared" si="5"/>
        <v>0</v>
      </c>
    </row>
    <row r="24" spans="1:10" collapsed="1" x14ac:dyDescent="0.2">
      <c r="A24" s="34" t="s">
        <v>17</v>
      </c>
      <c r="B24" s="11">
        <f>SUM(B25:B26)</f>
        <v>0</v>
      </c>
      <c r="C24" s="12">
        <f t="shared" si="6"/>
        <v>0</v>
      </c>
      <c r="D24" s="11">
        <f>SUM(D25:D26)</f>
        <v>0</v>
      </c>
      <c r="E24" s="12">
        <f t="shared" si="1"/>
        <v>0</v>
      </c>
      <c r="F24" s="29">
        <f t="shared" si="2"/>
        <v>0</v>
      </c>
      <c r="G24" s="11">
        <f>SUM(G25:G26)</f>
        <v>15316</v>
      </c>
      <c r="H24" s="12">
        <f t="shared" si="3"/>
        <v>1.4033325942228437E-2</v>
      </c>
      <c r="I24" s="29">
        <f t="shared" si="4"/>
        <v>0</v>
      </c>
      <c r="J24" s="29">
        <f t="shared" si="5"/>
        <v>0</v>
      </c>
    </row>
    <row r="25" spans="1:10" hidden="1" outlineLevel="1" x14ac:dyDescent="0.2">
      <c r="A25" s="35" t="s">
        <v>18</v>
      </c>
      <c r="B25" s="32">
        <v>0</v>
      </c>
      <c r="C25" s="31">
        <f t="shared" si="6"/>
        <v>0</v>
      </c>
      <c r="D25" s="32">
        <v>0</v>
      </c>
      <c r="E25" s="31">
        <f t="shared" si="1"/>
        <v>0</v>
      </c>
      <c r="F25" s="33">
        <f t="shared" si="2"/>
        <v>0</v>
      </c>
      <c r="G25" s="32">
        <v>0</v>
      </c>
      <c r="H25" s="31">
        <f t="shared" si="3"/>
        <v>0</v>
      </c>
      <c r="I25" s="33">
        <f t="shared" si="4"/>
        <v>0</v>
      </c>
      <c r="J25" s="33">
        <f t="shared" si="5"/>
        <v>0</v>
      </c>
    </row>
    <row r="26" spans="1:10" collapsed="1" x14ac:dyDescent="0.2">
      <c r="A26" s="35" t="s">
        <v>85</v>
      </c>
      <c r="B26" s="32">
        <v>0</v>
      </c>
      <c r="C26" s="31">
        <f t="shared" si="6"/>
        <v>0</v>
      </c>
      <c r="D26" s="32">
        <v>0</v>
      </c>
      <c r="E26" s="31">
        <f t="shared" si="1"/>
        <v>0</v>
      </c>
      <c r="F26" s="33">
        <f t="shared" si="2"/>
        <v>0</v>
      </c>
      <c r="G26" s="32">
        <v>15316</v>
      </c>
      <c r="H26" s="31">
        <f t="shared" si="3"/>
        <v>1.4033325942228437E-2</v>
      </c>
      <c r="I26" s="33">
        <f t="shared" si="4"/>
        <v>0</v>
      </c>
      <c r="J26" s="33">
        <f t="shared" si="5"/>
        <v>0</v>
      </c>
    </row>
    <row r="27" spans="1:10" x14ac:dyDescent="0.2">
      <c r="A27" s="34" t="s">
        <v>19</v>
      </c>
      <c r="B27" s="11">
        <f>B28+B30+B31</f>
        <v>46113</v>
      </c>
      <c r="C27" s="12">
        <f t="shared" si="6"/>
        <v>6.8329930148268228E-2</v>
      </c>
      <c r="D27" s="11">
        <f>SUM(D28:D31)</f>
        <v>111759</v>
      </c>
      <c r="E27" s="12">
        <f t="shared" si="1"/>
        <v>0.10697128614596504</v>
      </c>
      <c r="F27" s="29">
        <f t="shared" si="2"/>
        <v>2.4235898770411812</v>
      </c>
      <c r="G27" s="11">
        <f>SUM(G28:G31)</f>
        <v>181384</v>
      </c>
      <c r="H27" s="12">
        <f t="shared" si="3"/>
        <v>0.1661935748697547</v>
      </c>
      <c r="I27" s="29">
        <f t="shared" si="4"/>
        <v>1.6229923317137769</v>
      </c>
      <c r="J27" s="29">
        <f t="shared" si="5"/>
        <v>3.9334677856569731</v>
      </c>
    </row>
    <row r="28" spans="1:10" x14ac:dyDescent="0.2">
      <c r="A28" s="35" t="s">
        <v>20</v>
      </c>
      <c r="B28" s="32">
        <f>145+215</f>
        <v>360</v>
      </c>
      <c r="C28" s="31">
        <f t="shared" si="6"/>
        <v>5.3344555447220005E-4</v>
      </c>
      <c r="D28" s="32">
        <v>42639</v>
      </c>
      <c r="E28" s="31">
        <f t="shared" si="1"/>
        <v>4.0812361151923368E-2</v>
      </c>
      <c r="F28" s="33">
        <f t="shared" si="2"/>
        <v>118.44166666666666</v>
      </c>
      <c r="G28" s="32">
        <v>78746</v>
      </c>
      <c r="H28" s="31">
        <f t="shared" si="3"/>
        <v>7.2151233001222281E-2</v>
      </c>
      <c r="I28" s="33">
        <f t="shared" si="4"/>
        <v>1.8468069138582048</v>
      </c>
      <c r="J28" s="33">
        <f t="shared" si="5"/>
        <v>218.73888888888888</v>
      </c>
    </row>
    <row r="29" spans="1:10" hidden="1" x14ac:dyDescent="0.2">
      <c r="A29" s="35" t="s">
        <v>95</v>
      </c>
      <c r="B29" s="32">
        <v>0</v>
      </c>
      <c r="C29" s="31">
        <f t="shared" si="6"/>
        <v>0</v>
      </c>
      <c r="D29" s="32">
        <v>0</v>
      </c>
      <c r="E29" s="31">
        <f t="shared" si="1"/>
        <v>0</v>
      </c>
      <c r="F29" s="33">
        <f t="shared" si="2"/>
        <v>0</v>
      </c>
      <c r="G29" s="32">
        <v>0</v>
      </c>
      <c r="H29" s="31">
        <f t="shared" si="3"/>
        <v>0</v>
      </c>
      <c r="I29" s="33">
        <f t="shared" si="4"/>
        <v>0</v>
      </c>
      <c r="J29" s="33">
        <f t="shared" si="5"/>
        <v>0</v>
      </c>
    </row>
    <row r="30" spans="1:10" collapsed="1" x14ac:dyDescent="0.2">
      <c r="A30" s="35" t="s">
        <v>21</v>
      </c>
      <c r="B30" s="32">
        <v>9089</v>
      </c>
      <c r="C30" s="31">
        <f t="shared" si="6"/>
        <v>1.3468018457216185E-2</v>
      </c>
      <c r="D30" s="32">
        <v>22164</v>
      </c>
      <c r="E30" s="31">
        <f t="shared" si="1"/>
        <v>2.1214502511110241E-2</v>
      </c>
      <c r="F30" s="33">
        <f t="shared" si="2"/>
        <v>2.4385520959401474</v>
      </c>
      <c r="G30" s="32">
        <v>37421</v>
      </c>
      <c r="H30" s="31">
        <f t="shared" si="3"/>
        <v>3.4287091282588819E-2</v>
      </c>
      <c r="I30" s="33">
        <f t="shared" si="4"/>
        <v>1.6883685255369068</v>
      </c>
      <c r="J30" s="33">
        <f t="shared" si="5"/>
        <v>4.1171746066674002</v>
      </c>
    </row>
    <row r="31" spans="1:10" x14ac:dyDescent="0.2">
      <c r="A31" s="35" t="s">
        <v>22</v>
      </c>
      <c r="B31" s="32">
        <v>36664</v>
      </c>
      <c r="C31" s="31">
        <f t="shared" si="6"/>
        <v>5.4328466136579844E-2</v>
      </c>
      <c r="D31" s="32">
        <v>46956</v>
      </c>
      <c r="E31" s="31">
        <f t="shared" si="1"/>
        <v>4.4944422482931436E-2</v>
      </c>
      <c r="F31" s="33">
        <f t="shared" si="2"/>
        <v>1.2807113244599608</v>
      </c>
      <c r="G31" s="32">
        <v>65217</v>
      </c>
      <c r="H31" s="31">
        <f t="shared" si="3"/>
        <v>5.9755250585943581E-2</v>
      </c>
      <c r="I31" s="33">
        <f t="shared" si="4"/>
        <v>1.388895987733197</v>
      </c>
      <c r="J31" s="33">
        <f t="shared" si="5"/>
        <v>1.7787748199869082</v>
      </c>
    </row>
    <row r="32" spans="1:10" x14ac:dyDescent="0.2">
      <c r="A32" s="34" t="s">
        <v>23</v>
      </c>
      <c r="B32" s="11">
        <f>B33+B34</f>
        <v>479910</v>
      </c>
      <c r="C32" s="12">
        <f t="shared" si="6"/>
        <v>0.71112737790764868</v>
      </c>
      <c r="D32" s="11">
        <f>SUM(D33:D34)</f>
        <v>792050</v>
      </c>
      <c r="E32" s="12">
        <f t="shared" si="1"/>
        <v>0.75811887357538643</v>
      </c>
      <c r="F32" s="29">
        <f t="shared" si="2"/>
        <v>1.6504136192202705</v>
      </c>
      <c r="G32" s="11">
        <f>SUM(G33:G34)</f>
        <v>715677</v>
      </c>
      <c r="H32" s="12">
        <f t="shared" si="3"/>
        <v>0.65574096437426355</v>
      </c>
      <c r="I32" s="29">
        <f t="shared" si="4"/>
        <v>0.90357553184773687</v>
      </c>
      <c r="J32" s="29">
        <f t="shared" si="5"/>
        <v>1.4912733637557043</v>
      </c>
    </row>
    <row r="33" spans="1:10" x14ac:dyDescent="0.2">
      <c r="A33" s="35" t="s">
        <v>24</v>
      </c>
      <c r="B33" s="32">
        <v>12589</v>
      </c>
      <c r="C33" s="31">
        <f t="shared" si="6"/>
        <v>1.8654294681251463E-2</v>
      </c>
      <c r="D33" s="32">
        <v>12631</v>
      </c>
      <c r="E33" s="31">
        <f t="shared" si="1"/>
        <v>1.2089892673607355E-2</v>
      </c>
      <c r="F33" s="33">
        <f t="shared" si="2"/>
        <v>1.0033362459289856</v>
      </c>
      <c r="G33" s="32">
        <v>12723</v>
      </c>
      <c r="H33" s="31">
        <f t="shared" si="3"/>
        <v>1.1657482760705955E-2</v>
      </c>
      <c r="I33" s="33">
        <f t="shared" si="4"/>
        <v>1.0072836671680785</v>
      </c>
      <c r="J33" s="33">
        <f t="shared" si="5"/>
        <v>1.0106442132020017</v>
      </c>
    </row>
    <row r="34" spans="1:10" x14ac:dyDescent="0.2">
      <c r="A34" s="35" t="s">
        <v>25</v>
      </c>
      <c r="B34" s="32">
        <v>467321</v>
      </c>
      <c r="C34" s="31">
        <f t="shared" si="6"/>
        <v>0.69247308322639722</v>
      </c>
      <c r="D34" s="32">
        <v>779419</v>
      </c>
      <c r="E34" s="31">
        <f t="shared" si="1"/>
        <v>0.74602898090177905</v>
      </c>
      <c r="F34" s="33">
        <v>0</v>
      </c>
      <c r="G34" s="32">
        <v>702954</v>
      </c>
      <c r="H34" s="31">
        <f t="shared" si="3"/>
        <v>0.64408348161355766</v>
      </c>
      <c r="I34" s="33">
        <f t="shared" si="4"/>
        <v>0.9018948729758961</v>
      </c>
      <c r="J34" s="33">
        <v>0</v>
      </c>
    </row>
    <row r="35" spans="1:10" x14ac:dyDescent="0.2">
      <c r="A35" s="34" t="s">
        <v>26</v>
      </c>
      <c r="B35" s="11">
        <f>B36+B37</f>
        <v>19374</v>
      </c>
      <c r="C35" s="12">
        <f t="shared" si="6"/>
        <v>2.8708261589845567E-2</v>
      </c>
      <c r="D35" s="11">
        <f>SUM(D36:D37)</f>
        <v>10745</v>
      </c>
      <c r="E35" s="12">
        <f t="shared" si="1"/>
        <v>1.0284688209794239E-2</v>
      </c>
      <c r="F35" s="29">
        <f t="shared" si="2"/>
        <v>0.55460927015587902</v>
      </c>
      <c r="G35" s="11">
        <f>SUM(G36:G37)</f>
        <v>16250</v>
      </c>
      <c r="H35" s="12">
        <f t="shared" si="3"/>
        <v>1.4889105938966578E-2</v>
      </c>
      <c r="I35" s="29">
        <f t="shared" si="4"/>
        <v>1.5123313168915775</v>
      </c>
      <c r="J35" s="29">
        <f t="shared" si="5"/>
        <v>0.83875296789511722</v>
      </c>
    </row>
    <row r="36" spans="1:10" hidden="1" x14ac:dyDescent="0.2">
      <c r="A36" s="35" t="s">
        <v>27</v>
      </c>
      <c r="B36" s="32">
        <v>0</v>
      </c>
      <c r="C36" s="31">
        <f t="shared" si="6"/>
        <v>0</v>
      </c>
      <c r="D36" s="32">
        <v>0</v>
      </c>
      <c r="E36" s="31">
        <f t="shared" si="1"/>
        <v>0</v>
      </c>
      <c r="F36" s="33">
        <f t="shared" si="2"/>
        <v>0</v>
      </c>
      <c r="G36" s="32">
        <v>0</v>
      </c>
      <c r="H36" s="31">
        <f t="shared" si="3"/>
        <v>0</v>
      </c>
      <c r="I36" s="33">
        <f t="shared" si="4"/>
        <v>0</v>
      </c>
      <c r="J36" s="33">
        <f t="shared" si="5"/>
        <v>0</v>
      </c>
    </row>
    <row r="37" spans="1:10" collapsed="1" x14ac:dyDescent="0.2">
      <c r="A37" s="35" t="s">
        <v>28</v>
      </c>
      <c r="B37" s="32">
        <v>19374</v>
      </c>
      <c r="C37" s="31">
        <f t="shared" si="6"/>
        <v>2.8708261589845567E-2</v>
      </c>
      <c r="D37" s="32">
        <v>10745</v>
      </c>
      <c r="E37" s="31">
        <f t="shared" si="1"/>
        <v>1.0284688209794239E-2</v>
      </c>
      <c r="F37" s="33">
        <f t="shared" si="2"/>
        <v>0.55460927015587902</v>
      </c>
      <c r="G37" s="32">
        <v>16250</v>
      </c>
      <c r="H37" s="31">
        <f t="shared" si="3"/>
        <v>1.4889105938966578E-2</v>
      </c>
      <c r="I37" s="33">
        <f t="shared" si="4"/>
        <v>1.5123313168915775</v>
      </c>
      <c r="J37" s="33">
        <f t="shared" si="5"/>
        <v>0.83875296789511722</v>
      </c>
    </row>
    <row r="38" spans="1:10" x14ac:dyDescent="0.2">
      <c r="A38" s="36"/>
      <c r="B38" s="37"/>
      <c r="C38" s="38"/>
      <c r="D38" s="37"/>
      <c r="E38" s="38"/>
      <c r="F38" s="39"/>
      <c r="G38" s="40"/>
      <c r="H38" s="38"/>
      <c r="I38" s="39"/>
      <c r="J38" s="39"/>
    </row>
    <row r="39" spans="1:10" x14ac:dyDescent="0.2">
      <c r="E39" s="41"/>
      <c r="F39" s="41"/>
    </row>
    <row r="40" spans="1:10" x14ac:dyDescent="0.2">
      <c r="G40" s="23"/>
    </row>
    <row r="41" spans="1:10" ht="26.25" customHeight="1" x14ac:dyDescent="0.4">
      <c r="A41" s="72"/>
      <c r="B41" s="72"/>
      <c r="C41" s="72"/>
      <c r="D41" s="72"/>
      <c r="E41" s="72"/>
      <c r="F41" s="72"/>
      <c r="G41" s="72"/>
      <c r="H41" s="72"/>
      <c r="I41" s="72"/>
      <c r="J41" s="72"/>
    </row>
    <row r="42" spans="1:10" ht="26.25" x14ac:dyDescent="0.4">
      <c r="A42" s="25"/>
    </row>
    <row r="43" spans="1:10" x14ac:dyDescent="0.2">
      <c r="A43" s="24"/>
      <c r="B43" s="26"/>
      <c r="C43" s="26"/>
      <c r="D43" s="26"/>
    </row>
    <row r="44" spans="1:10" x14ac:dyDescent="0.2">
      <c r="B44" s="26"/>
      <c r="C44" s="26"/>
      <c r="D44" s="26"/>
    </row>
  </sheetData>
  <sheetProtection selectLockedCells="1" selectUnlockedCells="1"/>
  <mergeCells count="2">
    <mergeCell ref="A1:J1"/>
    <mergeCell ref="A41:J41"/>
  </mergeCells>
  <printOptions horizontalCentered="1" verticalCentered="1"/>
  <pageMargins left="0.55138888888888893" right="0.55138888888888893" top="0.35416666666666669" bottom="0.39305555555555555" header="0.51180555555555551" footer="0.19652777777777777"/>
  <pageSetup paperSize="9" firstPageNumber="0" orientation="landscape" verticalDpi="300" r:id="rId1"/>
  <headerFooter alignWithMargins="0">
    <oddFooter xml:space="preserve">&amp;L &amp;C &amp;R 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39"/>
  <sheetViews>
    <sheetView topLeftCell="A11" zoomScale="115" zoomScaleNormal="115" workbookViewId="0">
      <selection activeCell="B6" sqref="B6"/>
    </sheetView>
  </sheetViews>
  <sheetFormatPr defaultRowHeight="12.75" outlineLevelRow="1" x14ac:dyDescent="0.2"/>
  <cols>
    <col min="1" max="1" width="36.28515625" customWidth="1"/>
    <col min="2" max="4" width="11.85546875" customWidth="1"/>
    <col min="5" max="5" width="10.85546875" style="23" customWidth="1"/>
    <col min="6" max="6" width="10" customWidth="1"/>
    <col min="7" max="7" width="10.5703125" style="24" customWidth="1"/>
    <col min="8" max="8" width="9.140625" style="24"/>
    <col min="9" max="9" width="10" style="24" customWidth="1"/>
    <col min="10" max="10" width="9.140625" style="24"/>
  </cols>
  <sheetData>
    <row r="1" spans="1:10" ht="50.25" customHeight="1" x14ac:dyDescent="0.4">
      <c r="A1" s="72" t="s">
        <v>90</v>
      </c>
      <c r="B1" s="72"/>
      <c r="C1" s="72"/>
      <c r="D1" s="72"/>
      <c r="E1" s="72"/>
      <c r="F1" s="72"/>
      <c r="G1" s="72"/>
      <c r="H1" s="72"/>
      <c r="I1" s="72"/>
      <c r="J1" s="72"/>
    </row>
    <row r="2" spans="1:10" ht="26.25" x14ac:dyDescent="0.4">
      <c r="A2" s="5" t="str">
        <f>+'Výsledovka-min'!A2</f>
        <v>2beGROUP s.r.o.</v>
      </c>
    </row>
    <row r="4" spans="1:10" x14ac:dyDescent="0.2">
      <c r="A4" s="42"/>
      <c r="B4" s="42"/>
      <c r="C4" s="42"/>
      <c r="D4" s="42"/>
    </row>
    <row r="5" spans="1:10" ht="36" x14ac:dyDescent="0.2">
      <c r="A5" s="8"/>
      <c r="B5" s="27">
        <v>2013</v>
      </c>
      <c r="C5" s="9" t="s">
        <v>2</v>
      </c>
      <c r="D5" s="9">
        <v>2014</v>
      </c>
      <c r="E5" s="9" t="s">
        <v>2</v>
      </c>
      <c r="F5" s="9" t="s">
        <v>83</v>
      </c>
      <c r="G5" s="9">
        <v>2015</v>
      </c>
      <c r="H5" s="9" t="s">
        <v>2</v>
      </c>
      <c r="I5" s="9" t="s">
        <v>92</v>
      </c>
      <c r="J5" s="9" t="s">
        <v>91</v>
      </c>
    </row>
    <row r="6" spans="1:10" x14ac:dyDescent="0.2">
      <c r="A6" s="43" t="s">
        <v>29</v>
      </c>
      <c r="B6" s="11">
        <f>B7+B15+B33</f>
        <v>674858</v>
      </c>
      <c r="C6" s="12">
        <f t="shared" ref="C6:C38" si="0">+B6/B$6</f>
        <v>1</v>
      </c>
      <c r="D6" s="11">
        <f>D7+D15+D33</f>
        <v>1044757</v>
      </c>
      <c r="E6" s="12">
        <f t="shared" ref="E6:E38" si="1">+D6/D$6</f>
        <v>1</v>
      </c>
      <c r="F6" s="29">
        <f t="shared" ref="F6:F38" si="2">+IF(B6=0,0,D6/B6)</f>
        <v>1.5481138254269786</v>
      </c>
      <c r="G6" s="11">
        <f>G7+G15+G33</f>
        <v>1091402</v>
      </c>
      <c r="H6" s="12">
        <f t="shared" ref="H6:H38" si="3">+G6/G$6</f>
        <v>1</v>
      </c>
      <c r="I6" s="29">
        <f t="shared" ref="I6:I38" si="4">+IF(D6=0,0,G6/D6)</f>
        <v>1.0446467456068731</v>
      </c>
      <c r="J6" s="29">
        <f t="shared" ref="J6:J38" si="5">+IF(B6=0,0,G6/B6)</f>
        <v>1.6172320695613003</v>
      </c>
    </row>
    <row r="7" spans="1:10" x14ac:dyDescent="0.2">
      <c r="A7" s="43" t="s">
        <v>30</v>
      </c>
      <c r="B7" s="11">
        <f>B8+B9+B10+B11+B12+B13+B14</f>
        <v>417631</v>
      </c>
      <c r="C7" s="12">
        <f t="shared" si="0"/>
        <v>0.61884277877716498</v>
      </c>
      <c r="D7" s="11">
        <f>D8+D9+D10+D11+D12+D13+D14</f>
        <v>838354</v>
      </c>
      <c r="E7" s="12">
        <f t="shared" si="1"/>
        <v>0.80243922749500607</v>
      </c>
      <c r="F7" s="29">
        <f t="shared" si="2"/>
        <v>2.0074036649578217</v>
      </c>
      <c r="G7" s="11">
        <f>G8+G9+G10+G11+G12+G13+G14</f>
        <v>584924</v>
      </c>
      <c r="H7" s="12">
        <f t="shared" si="3"/>
        <v>0.53593817859963611</v>
      </c>
      <c r="I7" s="29">
        <f t="shared" si="4"/>
        <v>0.69770526531751509</v>
      </c>
      <c r="J7" s="44">
        <f t="shared" si="5"/>
        <v>1.400576106658749</v>
      </c>
    </row>
    <row r="8" spans="1:10" x14ac:dyDescent="0.2">
      <c r="A8" s="45" t="s">
        <v>31</v>
      </c>
      <c r="B8" s="32">
        <v>6000</v>
      </c>
      <c r="C8" s="31">
        <f t="shared" si="0"/>
        <v>8.8907592412033349E-3</v>
      </c>
      <c r="D8" s="32">
        <v>6000</v>
      </c>
      <c r="E8" s="31">
        <f t="shared" si="1"/>
        <v>5.7429622390661175E-3</v>
      </c>
      <c r="F8" s="33">
        <f t="shared" si="2"/>
        <v>1</v>
      </c>
      <c r="G8" s="32">
        <v>6000</v>
      </c>
      <c r="H8" s="31">
        <f t="shared" si="3"/>
        <v>5.4975160390030439E-3</v>
      </c>
      <c r="I8" s="33">
        <f t="shared" si="4"/>
        <v>1</v>
      </c>
      <c r="J8" s="46">
        <f t="shared" si="5"/>
        <v>1</v>
      </c>
    </row>
    <row r="9" spans="1:10" hidden="1" outlineLevel="1" x14ac:dyDescent="0.2">
      <c r="A9" s="45" t="s">
        <v>32</v>
      </c>
      <c r="B9" s="32">
        <v>0</v>
      </c>
      <c r="C9" s="31">
        <f t="shared" si="0"/>
        <v>0</v>
      </c>
      <c r="D9" s="32">
        <v>0</v>
      </c>
      <c r="E9" s="31">
        <f t="shared" si="1"/>
        <v>0</v>
      </c>
      <c r="F9" s="33">
        <f t="shared" si="2"/>
        <v>0</v>
      </c>
      <c r="G9" s="32">
        <v>0</v>
      </c>
      <c r="H9" s="31">
        <f t="shared" si="3"/>
        <v>0</v>
      </c>
      <c r="I9" s="33">
        <f t="shared" si="4"/>
        <v>0</v>
      </c>
      <c r="J9" s="46">
        <f t="shared" si="5"/>
        <v>0</v>
      </c>
    </row>
    <row r="10" spans="1:10" collapsed="1" x14ac:dyDescent="0.2">
      <c r="A10" s="45" t="s">
        <v>80</v>
      </c>
      <c r="B10" s="32">
        <v>600</v>
      </c>
      <c r="C10" s="31">
        <f t="shared" si="0"/>
        <v>8.8907592412033345E-4</v>
      </c>
      <c r="D10" s="32">
        <v>600</v>
      </c>
      <c r="E10" s="31">
        <f t="shared" si="1"/>
        <v>5.7429622390661175E-4</v>
      </c>
      <c r="F10" s="33">
        <f t="shared" si="2"/>
        <v>1</v>
      </c>
      <c r="G10" s="32">
        <v>600</v>
      </c>
      <c r="H10" s="31">
        <f t="shared" si="3"/>
        <v>5.4975160390030435E-4</v>
      </c>
      <c r="I10" s="33">
        <f t="shared" si="4"/>
        <v>1</v>
      </c>
      <c r="J10" s="46">
        <f t="shared" si="5"/>
        <v>1</v>
      </c>
    </row>
    <row r="11" spans="1:10" x14ac:dyDescent="0.2">
      <c r="A11" s="45" t="s">
        <v>33</v>
      </c>
      <c r="B11" s="32">
        <v>0</v>
      </c>
      <c r="C11" s="31">
        <f t="shared" si="0"/>
        <v>0</v>
      </c>
      <c r="D11" s="32">
        <v>0</v>
      </c>
      <c r="E11" s="31">
        <f t="shared" si="1"/>
        <v>0</v>
      </c>
      <c r="F11" s="33">
        <f t="shared" si="2"/>
        <v>0</v>
      </c>
      <c r="G11" s="32">
        <v>35320</v>
      </c>
      <c r="H11" s="31">
        <f t="shared" si="3"/>
        <v>3.2362044416264585E-2</v>
      </c>
      <c r="I11" s="33">
        <f t="shared" si="4"/>
        <v>0</v>
      </c>
      <c r="J11" s="46">
        <f t="shared" si="5"/>
        <v>0</v>
      </c>
    </row>
    <row r="12" spans="1:10" x14ac:dyDescent="0.2">
      <c r="A12" s="45" t="s">
        <v>34</v>
      </c>
      <c r="B12" s="32">
        <v>411031</v>
      </c>
      <c r="C12" s="31">
        <f t="shared" si="0"/>
        <v>0.60906294361184132</v>
      </c>
      <c r="D12" s="32">
        <v>831754</v>
      </c>
      <c r="E12" s="31">
        <f t="shared" si="1"/>
        <v>0.79612196903203325</v>
      </c>
      <c r="F12" s="33">
        <f t="shared" si="2"/>
        <v>2.0235797299960345</v>
      </c>
      <c r="G12" s="32">
        <v>543004</v>
      </c>
      <c r="H12" s="31">
        <f t="shared" si="3"/>
        <v>0.49752886654046813</v>
      </c>
      <c r="I12" s="33">
        <f t="shared" si="4"/>
        <v>0.65284206628402153</v>
      </c>
      <c r="J12" s="46">
        <f t="shared" si="5"/>
        <v>1.3210779722210733</v>
      </c>
    </row>
    <row r="13" spans="1:10" hidden="1" outlineLevel="1" x14ac:dyDescent="0.2">
      <c r="A13" s="45" t="s">
        <v>35</v>
      </c>
      <c r="B13" s="32">
        <v>0</v>
      </c>
      <c r="C13" s="31">
        <f t="shared" si="0"/>
        <v>0</v>
      </c>
      <c r="D13" s="32">
        <v>0</v>
      </c>
      <c r="E13" s="31">
        <f t="shared" si="1"/>
        <v>0</v>
      </c>
      <c r="F13" s="33">
        <f t="shared" si="2"/>
        <v>0</v>
      </c>
      <c r="G13" s="32">
        <v>0</v>
      </c>
      <c r="H13" s="31">
        <f t="shared" si="3"/>
        <v>0</v>
      </c>
      <c r="I13" s="33">
        <f t="shared" si="4"/>
        <v>0</v>
      </c>
      <c r="J13" s="46">
        <f t="shared" si="5"/>
        <v>0</v>
      </c>
    </row>
    <row r="14" spans="1:10" hidden="1" outlineLevel="1" x14ac:dyDescent="0.2">
      <c r="A14" s="45" t="s">
        <v>36</v>
      </c>
      <c r="B14" s="32">
        <v>0</v>
      </c>
      <c r="C14" s="31">
        <f t="shared" si="0"/>
        <v>0</v>
      </c>
      <c r="D14" s="32">
        <v>0</v>
      </c>
      <c r="E14" s="31">
        <f t="shared" si="1"/>
        <v>0</v>
      </c>
      <c r="F14" s="33">
        <f t="shared" si="2"/>
        <v>0</v>
      </c>
      <c r="G14" s="32">
        <v>0</v>
      </c>
      <c r="H14" s="31">
        <f t="shared" si="3"/>
        <v>0</v>
      </c>
      <c r="I14" s="33">
        <f t="shared" si="4"/>
        <v>0</v>
      </c>
      <c r="J14" s="46">
        <f t="shared" si="5"/>
        <v>0</v>
      </c>
    </row>
    <row r="15" spans="1:10" collapsed="1" x14ac:dyDescent="0.2">
      <c r="A15" s="43" t="s">
        <v>37</v>
      </c>
      <c r="B15" s="11">
        <f>B16+B21+B22+B23+B32</f>
        <v>257121</v>
      </c>
      <c r="C15" s="12">
        <f t="shared" si="0"/>
        <v>0.38100015114290708</v>
      </c>
      <c r="D15" s="11">
        <f>D16+D21+D22+D23+D32</f>
        <v>206177</v>
      </c>
      <c r="E15" s="12">
        <f t="shared" si="1"/>
        <v>0.19734445426065583</v>
      </c>
      <c r="F15" s="29">
        <f t="shared" si="2"/>
        <v>0.80186760319071571</v>
      </c>
      <c r="G15" s="11">
        <f>G16+G21+G22+G23+G32</f>
        <v>506365</v>
      </c>
      <c r="H15" s="12">
        <f t="shared" si="3"/>
        <v>0.46395828484829604</v>
      </c>
      <c r="I15" s="29">
        <f t="shared" si="4"/>
        <v>2.4559722956488841</v>
      </c>
      <c r="J15" s="44">
        <f t="shared" si="5"/>
        <v>1.9693646182147704</v>
      </c>
    </row>
    <row r="16" spans="1:10" x14ac:dyDescent="0.2">
      <c r="A16" s="47" t="s">
        <v>38</v>
      </c>
      <c r="B16" s="11">
        <f>B17+B18+B19+B20</f>
        <v>259</v>
      </c>
      <c r="C16" s="12">
        <f t="shared" si="0"/>
        <v>3.8378444057861062E-4</v>
      </c>
      <c r="D16" s="11">
        <f>D17+D18+D19+D20</f>
        <v>0</v>
      </c>
      <c r="E16" s="12">
        <f t="shared" si="1"/>
        <v>0</v>
      </c>
      <c r="F16" s="29">
        <f t="shared" si="2"/>
        <v>0</v>
      </c>
      <c r="G16" s="11">
        <f>G17+G18+G19+G20</f>
        <v>0</v>
      </c>
      <c r="H16" s="12">
        <f t="shared" si="3"/>
        <v>0</v>
      </c>
      <c r="I16" s="29">
        <f t="shared" si="4"/>
        <v>0</v>
      </c>
      <c r="J16" s="44">
        <f t="shared" si="5"/>
        <v>0</v>
      </c>
    </row>
    <row r="17" spans="1:10" hidden="1" outlineLevel="1" x14ac:dyDescent="0.2">
      <c r="A17" s="48" t="s">
        <v>39</v>
      </c>
      <c r="B17" s="32">
        <v>0</v>
      </c>
      <c r="C17" s="31">
        <f t="shared" si="0"/>
        <v>0</v>
      </c>
      <c r="D17" s="32">
        <v>0</v>
      </c>
      <c r="E17" s="31">
        <f t="shared" si="1"/>
        <v>0</v>
      </c>
      <c r="F17" s="33">
        <f t="shared" si="2"/>
        <v>0</v>
      </c>
      <c r="G17" s="32">
        <v>0</v>
      </c>
      <c r="H17" s="31">
        <f t="shared" si="3"/>
        <v>0</v>
      </c>
      <c r="I17" s="33">
        <f t="shared" si="4"/>
        <v>0</v>
      </c>
      <c r="J17" s="33">
        <f t="shared" si="5"/>
        <v>0</v>
      </c>
    </row>
    <row r="18" spans="1:10" collapsed="1" x14ac:dyDescent="0.2">
      <c r="A18" s="48" t="s">
        <v>40</v>
      </c>
      <c r="B18" s="32">
        <v>259</v>
      </c>
      <c r="C18" s="31">
        <f t="shared" si="0"/>
        <v>3.8378444057861062E-4</v>
      </c>
      <c r="D18" s="32">
        <v>0</v>
      </c>
      <c r="E18" s="31">
        <f t="shared" si="1"/>
        <v>0</v>
      </c>
      <c r="F18" s="33">
        <f t="shared" si="2"/>
        <v>0</v>
      </c>
      <c r="G18" s="32">
        <v>0</v>
      </c>
      <c r="H18" s="31">
        <f t="shared" si="3"/>
        <v>0</v>
      </c>
      <c r="I18" s="33">
        <f t="shared" si="4"/>
        <v>0</v>
      </c>
      <c r="J18" s="46">
        <f t="shared" si="5"/>
        <v>0</v>
      </c>
    </row>
    <row r="19" spans="1:10" hidden="1" outlineLevel="1" x14ac:dyDescent="0.2">
      <c r="A19" s="48" t="s">
        <v>82</v>
      </c>
      <c r="B19" s="32">
        <v>0</v>
      </c>
      <c r="C19" s="31">
        <f t="shared" si="0"/>
        <v>0</v>
      </c>
      <c r="D19" s="32">
        <v>0</v>
      </c>
      <c r="E19" s="31">
        <f t="shared" si="1"/>
        <v>0</v>
      </c>
      <c r="F19" s="33">
        <f t="shared" si="2"/>
        <v>0</v>
      </c>
      <c r="G19" s="32">
        <v>0</v>
      </c>
      <c r="H19" s="31">
        <f>+G19/G$6</f>
        <v>0</v>
      </c>
      <c r="I19" s="33">
        <f t="shared" si="4"/>
        <v>0</v>
      </c>
      <c r="J19" s="46">
        <f t="shared" si="5"/>
        <v>0</v>
      </c>
    </row>
    <row r="20" spans="1:10" hidden="1" outlineLevel="1" x14ac:dyDescent="0.2">
      <c r="A20" s="48" t="s">
        <v>41</v>
      </c>
      <c r="B20" s="32">
        <v>0</v>
      </c>
      <c r="C20" s="31">
        <f t="shared" si="0"/>
        <v>0</v>
      </c>
      <c r="D20" s="32">
        <v>0</v>
      </c>
      <c r="E20" s="31">
        <f t="shared" si="1"/>
        <v>0</v>
      </c>
      <c r="F20" s="33">
        <f t="shared" si="2"/>
        <v>0</v>
      </c>
      <c r="G20" s="32">
        <v>0</v>
      </c>
      <c r="H20" s="31">
        <f t="shared" si="3"/>
        <v>0</v>
      </c>
      <c r="I20" s="33">
        <f t="shared" si="4"/>
        <v>0</v>
      </c>
      <c r="J20" s="46">
        <f t="shared" si="5"/>
        <v>0</v>
      </c>
    </row>
    <row r="21" spans="1:10" collapsed="1" x14ac:dyDescent="0.2">
      <c r="A21" s="59" t="s">
        <v>81</v>
      </c>
      <c r="B21" s="60">
        <v>0</v>
      </c>
      <c r="C21" s="61">
        <f t="shared" ref="C21" si="6">+B21/B$6</f>
        <v>0</v>
      </c>
      <c r="D21" s="60">
        <v>0</v>
      </c>
      <c r="E21" s="61">
        <f t="shared" ref="E21" si="7">+D21/D$6</f>
        <v>0</v>
      </c>
      <c r="F21" s="62">
        <f t="shared" ref="F21" si="8">+IF(B21=0,0,D21/B21)</f>
        <v>0</v>
      </c>
      <c r="G21" s="60">
        <v>0</v>
      </c>
      <c r="H21" s="61">
        <f t="shared" ref="H21" si="9">+G21/G$6</f>
        <v>0</v>
      </c>
      <c r="I21" s="62">
        <f t="shared" ref="I21" si="10">+IF(D21=0,0,G21/D21)</f>
        <v>0</v>
      </c>
      <c r="J21" s="63">
        <f t="shared" ref="J21" si="11">+IF(B21=0,0,G21/B21)</f>
        <v>0</v>
      </c>
    </row>
    <row r="22" spans="1:10" x14ac:dyDescent="0.2">
      <c r="A22" s="47" t="s">
        <v>106</v>
      </c>
      <c r="B22" s="11">
        <v>0</v>
      </c>
      <c r="C22" s="12">
        <f t="shared" si="0"/>
        <v>0</v>
      </c>
      <c r="D22" s="11">
        <v>0</v>
      </c>
      <c r="E22" s="12">
        <f t="shared" si="1"/>
        <v>0</v>
      </c>
      <c r="F22" s="29">
        <f t="shared" si="2"/>
        <v>0</v>
      </c>
      <c r="G22" s="11">
        <v>0</v>
      </c>
      <c r="H22" s="12">
        <f t="shared" si="3"/>
        <v>0</v>
      </c>
      <c r="I22" s="29">
        <f t="shared" si="4"/>
        <v>0</v>
      </c>
      <c r="J22" s="44">
        <f t="shared" si="5"/>
        <v>0</v>
      </c>
    </row>
    <row r="23" spans="1:10" x14ac:dyDescent="0.2">
      <c r="A23" s="47" t="s">
        <v>42</v>
      </c>
      <c r="B23" s="11">
        <f>B24+B25+B27+B28+B29+B30+B31</f>
        <v>256862</v>
      </c>
      <c r="C23" s="12">
        <f t="shared" si="0"/>
        <v>0.38061636670232851</v>
      </c>
      <c r="D23" s="11">
        <f>D24+D25+D27+D28+D29+D30+D31</f>
        <v>206177</v>
      </c>
      <c r="E23" s="12">
        <f t="shared" si="1"/>
        <v>0.19734445426065583</v>
      </c>
      <c r="F23" s="29">
        <f t="shared" si="2"/>
        <v>0.80267614516744401</v>
      </c>
      <c r="G23" s="11">
        <f>G24+G25+G27+G28+G29+G30+G31+G26</f>
        <v>488283</v>
      </c>
      <c r="H23" s="12">
        <f t="shared" si="3"/>
        <v>0.44739060401208719</v>
      </c>
      <c r="I23" s="29">
        <f t="shared" si="4"/>
        <v>2.3682709516580416</v>
      </c>
      <c r="J23" s="44">
        <f t="shared" si="5"/>
        <v>1.9009545981889109</v>
      </c>
    </row>
    <row r="24" spans="1:10" x14ac:dyDescent="0.2">
      <c r="A24" s="48" t="s">
        <v>43</v>
      </c>
      <c r="B24" s="32">
        <v>166512</v>
      </c>
      <c r="C24" s="31">
        <f t="shared" si="0"/>
        <v>0.24673635046187495</v>
      </c>
      <c r="D24" s="32">
        <v>117632</v>
      </c>
      <c r="E24" s="31">
        <f t="shared" si="1"/>
        <v>0.1125926890176376</v>
      </c>
      <c r="F24" s="33">
        <f t="shared" si="2"/>
        <v>0.70644758335735558</v>
      </c>
      <c r="G24" s="32">
        <f>261387+73894</f>
        <v>335281</v>
      </c>
      <c r="H24" s="31">
        <f t="shared" si="3"/>
        <v>0.30720211251216323</v>
      </c>
      <c r="I24" s="33">
        <f t="shared" si="4"/>
        <v>2.8502533324265507</v>
      </c>
      <c r="J24" s="46">
        <f t="shared" si="5"/>
        <v>2.0135545786489861</v>
      </c>
    </row>
    <row r="25" spans="1:10" hidden="1" outlineLevel="1" x14ac:dyDescent="0.2">
      <c r="A25" s="48" t="s">
        <v>86</v>
      </c>
      <c r="B25" s="32">
        <v>0</v>
      </c>
      <c r="C25" s="31">
        <f t="shared" si="0"/>
        <v>0</v>
      </c>
      <c r="D25" s="32">
        <v>0</v>
      </c>
      <c r="E25" s="31">
        <f t="shared" si="1"/>
        <v>0</v>
      </c>
      <c r="F25" s="33">
        <f t="shared" si="2"/>
        <v>0</v>
      </c>
      <c r="G25" s="32">
        <v>0</v>
      </c>
      <c r="H25" s="31">
        <f t="shared" si="3"/>
        <v>0</v>
      </c>
      <c r="I25" s="33">
        <f t="shared" si="4"/>
        <v>0</v>
      </c>
      <c r="J25" s="46">
        <f t="shared" si="5"/>
        <v>0</v>
      </c>
    </row>
    <row r="26" spans="1:10" collapsed="1" x14ac:dyDescent="0.2">
      <c r="A26" s="48" t="s">
        <v>110</v>
      </c>
      <c r="B26" s="32">
        <v>0</v>
      </c>
      <c r="C26" s="31">
        <f t="shared" ref="C26" si="12">+B26/B$6</f>
        <v>0</v>
      </c>
      <c r="D26" s="32">
        <v>0</v>
      </c>
      <c r="E26" s="31">
        <f t="shared" ref="E26" si="13">+D26/D$6</f>
        <v>0</v>
      </c>
      <c r="F26" s="33">
        <f t="shared" ref="F26" si="14">+IF(B26=0,0,D26/B26)</f>
        <v>0</v>
      </c>
      <c r="G26" s="32">
        <v>77106</v>
      </c>
      <c r="H26" s="31">
        <f t="shared" ref="H26" si="15">+G26/G$6</f>
        <v>7.0648578617228119E-2</v>
      </c>
      <c r="I26" s="33">
        <f t="shared" ref="I26" si="16">+IF(D26=0,0,G26/D26)</f>
        <v>0</v>
      </c>
      <c r="J26" s="46">
        <f t="shared" ref="J26" si="17">+IF(B26=0,0,G26/B26)</f>
        <v>0</v>
      </c>
    </row>
    <row r="27" spans="1:10" x14ac:dyDescent="0.2">
      <c r="A27" s="48" t="s">
        <v>102</v>
      </c>
      <c r="B27" s="32">
        <v>0</v>
      </c>
      <c r="C27" s="31">
        <f t="shared" si="0"/>
        <v>0</v>
      </c>
      <c r="D27" s="32">
        <v>0</v>
      </c>
      <c r="E27" s="31">
        <f t="shared" si="1"/>
        <v>0</v>
      </c>
      <c r="F27" s="33">
        <f t="shared" si="2"/>
        <v>0</v>
      </c>
      <c r="G27" s="32">
        <v>72583</v>
      </c>
      <c r="H27" s="31">
        <f t="shared" si="3"/>
        <v>6.650436777649299E-2</v>
      </c>
      <c r="I27" s="33">
        <f t="shared" si="4"/>
        <v>0</v>
      </c>
      <c r="J27" s="46">
        <f t="shared" si="5"/>
        <v>0</v>
      </c>
    </row>
    <row r="28" spans="1:10" x14ac:dyDescent="0.2">
      <c r="A28" s="48" t="s">
        <v>44</v>
      </c>
      <c r="B28" s="32">
        <v>6173</v>
      </c>
      <c r="C28" s="31">
        <f t="shared" si="0"/>
        <v>9.147109465991364E-3</v>
      </c>
      <c r="D28" s="32">
        <v>0</v>
      </c>
      <c r="E28" s="31">
        <f t="shared" si="1"/>
        <v>0</v>
      </c>
      <c r="F28" s="33">
        <f t="shared" si="2"/>
        <v>0</v>
      </c>
      <c r="G28" s="32">
        <v>1033</v>
      </c>
      <c r="H28" s="31">
        <f t="shared" si="3"/>
        <v>9.4648901138169074E-4</v>
      </c>
      <c r="I28" s="33">
        <f t="shared" si="4"/>
        <v>0</v>
      </c>
      <c r="J28" s="46">
        <f t="shared" si="5"/>
        <v>0.16734164911712296</v>
      </c>
    </row>
    <row r="29" spans="1:10" x14ac:dyDescent="0.2">
      <c r="A29" s="48" t="s">
        <v>51</v>
      </c>
      <c r="B29" s="32">
        <v>3541</v>
      </c>
      <c r="C29" s="31">
        <f t="shared" si="0"/>
        <v>5.2470297455168343E-3</v>
      </c>
      <c r="D29" s="32">
        <v>0</v>
      </c>
      <c r="E29" s="31">
        <f t="shared" si="1"/>
        <v>0</v>
      </c>
      <c r="F29" s="33">
        <f t="shared" si="2"/>
        <v>0</v>
      </c>
      <c r="G29" s="32">
        <v>2177</v>
      </c>
      <c r="H29" s="31">
        <f t="shared" si="3"/>
        <v>1.9946820694849376E-3</v>
      </c>
      <c r="I29" s="33">
        <f t="shared" si="4"/>
        <v>0</v>
      </c>
      <c r="J29" s="46">
        <f t="shared" si="5"/>
        <v>0.61479807963852018</v>
      </c>
    </row>
    <row r="30" spans="1:10" x14ac:dyDescent="0.2">
      <c r="A30" s="48" t="s">
        <v>45</v>
      </c>
      <c r="B30" s="32">
        <v>48563</v>
      </c>
      <c r="C30" s="31">
        <f t="shared" si="0"/>
        <v>7.1960323505092919E-2</v>
      </c>
      <c r="D30" s="32">
        <v>68316</v>
      </c>
      <c r="E30" s="31">
        <f t="shared" si="1"/>
        <v>6.5389368054006816E-2</v>
      </c>
      <c r="F30" s="33">
        <f t="shared" si="2"/>
        <v>1.4067499948520479</v>
      </c>
      <c r="G30" s="32">
        <v>103</v>
      </c>
      <c r="H30" s="31">
        <f t="shared" si="3"/>
        <v>9.4374025336218923E-5</v>
      </c>
      <c r="I30" s="33">
        <f t="shared" si="4"/>
        <v>1.5076995140230693E-3</v>
      </c>
      <c r="J30" s="46">
        <f t="shared" si="5"/>
        <v>2.1209562835903879E-3</v>
      </c>
    </row>
    <row r="31" spans="1:10" x14ac:dyDescent="0.2">
      <c r="A31" s="48" t="s">
        <v>96</v>
      </c>
      <c r="B31" s="32">
        <v>32073</v>
      </c>
      <c r="C31" s="31">
        <f t="shared" si="0"/>
        <v>4.7525553523852425E-2</v>
      </c>
      <c r="D31" s="32">
        <v>20229</v>
      </c>
      <c r="E31" s="31">
        <f t="shared" si="1"/>
        <v>1.9362397189011418E-2</v>
      </c>
      <c r="F31" s="33">
        <f t="shared" si="2"/>
        <v>0.63071742587222901</v>
      </c>
      <c r="G31" s="32">
        <v>0</v>
      </c>
      <c r="H31" s="31">
        <f t="shared" si="3"/>
        <v>0</v>
      </c>
      <c r="I31" s="33">
        <f t="shared" si="4"/>
        <v>0</v>
      </c>
      <c r="J31" s="46">
        <f t="shared" si="5"/>
        <v>0</v>
      </c>
    </row>
    <row r="32" spans="1:10" x14ac:dyDescent="0.2">
      <c r="A32" s="64" t="s">
        <v>101</v>
      </c>
      <c r="B32" s="57">
        <v>0</v>
      </c>
      <c r="C32" s="58">
        <f t="shared" si="0"/>
        <v>0</v>
      </c>
      <c r="D32" s="57">
        <v>0</v>
      </c>
      <c r="E32" s="58">
        <f t="shared" si="1"/>
        <v>0</v>
      </c>
      <c r="F32" s="62">
        <f t="shared" si="2"/>
        <v>0</v>
      </c>
      <c r="G32" s="57">
        <v>18082</v>
      </c>
      <c r="H32" s="58">
        <f t="shared" si="3"/>
        <v>1.656768083620884E-2</v>
      </c>
      <c r="I32" s="65">
        <f t="shared" si="4"/>
        <v>0</v>
      </c>
      <c r="J32" s="66">
        <f t="shared" si="5"/>
        <v>0</v>
      </c>
    </row>
    <row r="33" spans="1:10" x14ac:dyDescent="0.2">
      <c r="A33" s="47" t="s">
        <v>46</v>
      </c>
      <c r="B33" s="11">
        <f>+B35</f>
        <v>106</v>
      </c>
      <c r="C33" s="12">
        <f t="shared" si="0"/>
        <v>1.5707007992792559E-4</v>
      </c>
      <c r="D33" s="11">
        <f>+D35</f>
        <v>226</v>
      </c>
      <c r="E33" s="12">
        <f t="shared" si="1"/>
        <v>2.1631824433815711E-4</v>
      </c>
      <c r="F33" s="12">
        <f t="shared" si="2"/>
        <v>2.1320754716981134</v>
      </c>
      <c r="G33" s="11">
        <f>+G35</f>
        <v>113</v>
      </c>
      <c r="H33" s="12">
        <f t="shared" si="3"/>
        <v>1.0353655206789066E-4</v>
      </c>
      <c r="I33" s="29">
        <f t="shared" si="4"/>
        <v>0.5</v>
      </c>
      <c r="J33" s="29">
        <f t="shared" si="5"/>
        <v>1.0660377358490567</v>
      </c>
    </row>
    <row r="34" spans="1:10" hidden="1" outlineLevel="1" x14ac:dyDescent="0.2">
      <c r="A34" s="48"/>
      <c r="B34" s="32">
        <v>0</v>
      </c>
      <c r="C34" s="31">
        <f t="shared" si="0"/>
        <v>0</v>
      </c>
      <c r="D34" s="32">
        <v>0</v>
      </c>
      <c r="E34" s="31">
        <f t="shared" si="1"/>
        <v>0</v>
      </c>
      <c r="F34" s="33">
        <f t="shared" si="2"/>
        <v>0</v>
      </c>
      <c r="G34" s="32">
        <v>0</v>
      </c>
      <c r="H34" s="31">
        <f t="shared" si="3"/>
        <v>0</v>
      </c>
      <c r="I34" s="33">
        <f t="shared" si="4"/>
        <v>0</v>
      </c>
      <c r="J34" s="46">
        <f t="shared" si="5"/>
        <v>0</v>
      </c>
    </row>
    <row r="35" spans="1:10" s="71" customFormat="1" collapsed="1" x14ac:dyDescent="0.2">
      <c r="A35" s="48" t="s">
        <v>47</v>
      </c>
      <c r="B35" s="67">
        <v>106</v>
      </c>
      <c r="C35" s="68">
        <f t="shared" si="0"/>
        <v>1.5707007992792559E-4</v>
      </c>
      <c r="D35" s="67">
        <v>226</v>
      </c>
      <c r="E35" s="68">
        <f t="shared" si="1"/>
        <v>2.1631824433815711E-4</v>
      </c>
      <c r="F35" s="69">
        <f t="shared" si="2"/>
        <v>2.1320754716981134</v>
      </c>
      <c r="G35" s="67">
        <v>113</v>
      </c>
      <c r="H35" s="68">
        <f t="shared" si="3"/>
        <v>1.0353655206789066E-4</v>
      </c>
      <c r="I35" s="69">
        <f t="shared" si="4"/>
        <v>0.5</v>
      </c>
      <c r="J35" s="70">
        <f t="shared" si="5"/>
        <v>1.0660377358490567</v>
      </c>
    </row>
    <row r="36" spans="1:10" x14ac:dyDescent="0.2">
      <c r="A36" s="43" t="s">
        <v>26</v>
      </c>
      <c r="B36" s="11">
        <v>0</v>
      </c>
      <c r="C36" s="12">
        <f t="shared" si="0"/>
        <v>0</v>
      </c>
      <c r="D36" s="11">
        <f>SUM(D37:D38)</f>
        <v>0</v>
      </c>
      <c r="E36" s="12">
        <f t="shared" si="1"/>
        <v>0</v>
      </c>
      <c r="F36" s="12">
        <f t="shared" si="2"/>
        <v>0</v>
      </c>
      <c r="G36" s="11">
        <f>SUM(G37:G38)</f>
        <v>0</v>
      </c>
      <c r="H36" s="12">
        <f t="shared" si="3"/>
        <v>0</v>
      </c>
      <c r="I36" s="29">
        <f t="shared" si="4"/>
        <v>0</v>
      </c>
      <c r="J36" s="29">
        <f t="shared" si="5"/>
        <v>0</v>
      </c>
    </row>
    <row r="37" spans="1:10" hidden="1" outlineLevel="1" x14ac:dyDescent="0.2">
      <c r="A37" s="48" t="s">
        <v>48</v>
      </c>
      <c r="B37" s="32">
        <v>0</v>
      </c>
      <c r="C37" s="31">
        <f t="shared" si="0"/>
        <v>0</v>
      </c>
      <c r="D37" s="32">
        <v>0</v>
      </c>
      <c r="E37" s="31">
        <f t="shared" si="1"/>
        <v>0</v>
      </c>
      <c r="F37" s="33">
        <f t="shared" si="2"/>
        <v>0</v>
      </c>
      <c r="G37" s="32">
        <v>0</v>
      </c>
      <c r="H37" s="31">
        <f t="shared" si="3"/>
        <v>0</v>
      </c>
      <c r="I37" s="33">
        <f t="shared" si="4"/>
        <v>0</v>
      </c>
      <c r="J37" s="46">
        <f t="shared" si="5"/>
        <v>0</v>
      </c>
    </row>
    <row r="38" spans="1:10" hidden="1" outlineLevel="1" x14ac:dyDescent="0.2">
      <c r="A38" s="48" t="s">
        <v>49</v>
      </c>
      <c r="B38" s="30">
        <v>0</v>
      </c>
      <c r="C38" s="31">
        <f t="shared" si="0"/>
        <v>0</v>
      </c>
      <c r="D38" s="30">
        <v>0</v>
      </c>
      <c r="E38" s="31">
        <f t="shared" si="1"/>
        <v>0</v>
      </c>
      <c r="F38" s="33">
        <f t="shared" si="2"/>
        <v>0</v>
      </c>
      <c r="G38" s="30">
        <v>0</v>
      </c>
      <c r="H38" s="31">
        <f t="shared" si="3"/>
        <v>0</v>
      </c>
      <c r="I38" s="33">
        <f t="shared" si="4"/>
        <v>0</v>
      </c>
      <c r="J38" s="46">
        <f t="shared" si="5"/>
        <v>0</v>
      </c>
    </row>
    <row r="39" spans="1:10" collapsed="1" x14ac:dyDescent="0.2"/>
  </sheetData>
  <sheetProtection selectLockedCells="1" selectUnlockedCells="1"/>
  <mergeCells count="1">
    <mergeCell ref="A1:J1"/>
  </mergeCells>
  <printOptions horizontalCentered="1" verticalCentered="1"/>
  <pageMargins left="0.55138888888888893" right="0.55138888888888893" top="0.55138888888888893" bottom="0.39374999999999999" header="0.51180555555555551" footer="0.15763888888888888"/>
  <pageSetup paperSize="9" firstPageNumber="0" orientation="landscape" verticalDpi="300" r:id="rId1"/>
  <headerFooter alignWithMargins="0">
    <oddFooter xml:space="preserve">&amp;L &amp;C &amp;R 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7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4</vt:i4>
      </vt:variant>
      <vt:variant>
        <vt:lpstr>Pomenované rozsahy</vt:lpstr>
      </vt:variant>
      <vt:variant>
        <vt:i4>2</vt:i4>
      </vt:variant>
    </vt:vector>
  </HeadingPairs>
  <TitlesOfParts>
    <vt:vector size="6" baseType="lpstr">
      <vt:lpstr>Výsledovka-min</vt:lpstr>
      <vt:lpstr>Aktíva-min</vt:lpstr>
      <vt:lpstr>Pasíva-min</vt:lpstr>
      <vt:lpstr>Hárok1</vt:lpstr>
      <vt:lpstr>'Aktíva-min'!Oblasť_tlače</vt:lpstr>
      <vt:lpstr>'Pasíva-min'!Oblasť_tlače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thosiba</dc:creator>
  <cp:lastModifiedBy>Pavol Mihál</cp:lastModifiedBy>
  <cp:lastPrinted>2016-07-22T12:41:32Z</cp:lastPrinted>
  <dcterms:created xsi:type="dcterms:W3CDTF">2014-03-13T12:11:28Z</dcterms:created>
  <dcterms:modified xsi:type="dcterms:W3CDTF">2016-07-22T12:44:04Z</dcterms:modified>
</cp:coreProperties>
</file>