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" yWindow="-30" windowWidth="9435" windowHeight="11640" tabRatio="691" activeTab="3"/>
  </bookViews>
  <sheets>
    <sheet name="CF" sheetId="7" r:id="rId1"/>
    <sheet name="Hlavicka" sheetId="6" r:id="rId2"/>
    <sheet name="Aktiva" sheetId="5" r:id="rId3"/>
    <sheet name="Pasiva" sheetId="4" r:id="rId4"/>
    <sheet name="Náklady" sheetId="2" r:id="rId5"/>
    <sheet name="Výnosy" sheetId="3" r:id="rId6"/>
  </sheets>
  <definedNames>
    <definedName name="_xlnm.Print_Titles" localSheetId="0">CF!$1:$1</definedName>
  </definedNames>
  <calcPr calcId="125725"/>
</workbook>
</file>

<file path=xl/calcChain.xml><?xml version="1.0" encoding="utf-8"?>
<calcChain xmlns="http://schemas.openxmlformats.org/spreadsheetml/2006/main">
  <c r="E16" i="5"/>
  <c r="E8" s="1"/>
  <c r="E60"/>
  <c r="E69"/>
  <c r="E47" s="1"/>
  <c r="E75"/>
  <c r="D44" i="2"/>
  <c r="J30"/>
  <c r="J21"/>
  <c r="J17"/>
  <c r="J15"/>
  <c r="J14"/>
  <c r="J13"/>
  <c r="J10"/>
  <c r="J8"/>
  <c r="J7"/>
  <c r="E6" i="4"/>
  <c r="E20"/>
  <c r="E24"/>
  <c r="E32"/>
  <c r="E19"/>
  <c r="E49" s="1"/>
  <c r="F16" i="5"/>
  <c r="F8"/>
  <c r="K75"/>
  <c r="K69"/>
  <c r="K60"/>
  <c r="M24" i="4"/>
  <c r="M32"/>
  <c r="M46"/>
  <c r="D42" i="3"/>
  <c r="D43" s="1"/>
  <c r="D46" s="1"/>
  <c r="J46" s="1"/>
  <c r="P69" i="5"/>
  <c r="P60"/>
  <c r="P47"/>
  <c r="D78" i="7"/>
  <c r="D13"/>
  <c r="D14"/>
  <c r="D15"/>
  <c r="D17"/>
  <c r="D18"/>
  <c r="D19"/>
  <c r="D20"/>
  <c r="D21"/>
  <c r="D22"/>
  <c r="D23"/>
  <c r="D24"/>
  <c r="D16"/>
  <c r="D95"/>
  <c r="D94"/>
  <c r="D88"/>
  <c r="D87"/>
  <c r="D86"/>
  <c r="D85"/>
  <c r="D84"/>
  <c r="D83"/>
  <c r="D82"/>
  <c r="D81"/>
  <c r="D79"/>
  <c r="D77"/>
  <c r="D76"/>
  <c r="D75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3"/>
  <c r="D71"/>
  <c r="D45"/>
  <c r="D44"/>
  <c r="D43"/>
  <c r="D42"/>
  <c r="D41"/>
  <c r="D40"/>
  <c r="D39"/>
  <c r="D37"/>
  <c r="D36"/>
  <c r="D35"/>
  <c r="D34"/>
  <c r="D33"/>
  <c r="D32"/>
  <c r="D31"/>
  <c r="D30"/>
  <c r="D29"/>
  <c r="D28"/>
  <c r="D27"/>
  <c r="D26"/>
  <c r="D25"/>
  <c r="D11"/>
  <c r="D10"/>
  <c r="D8"/>
  <c r="D7"/>
  <c r="D6"/>
  <c r="D2"/>
  <c r="D9"/>
  <c r="O44" i="2"/>
  <c r="O42" i="3"/>
  <c r="O43"/>
  <c r="O46" s="1"/>
  <c r="M6" i="4"/>
  <c r="M19"/>
  <c r="M49" s="1"/>
  <c r="J41" i="3"/>
  <c r="J21"/>
  <c r="J8"/>
  <c r="D80" i="7"/>
  <c r="D74"/>
  <c r="D89" s="1"/>
  <c r="D92" s="1"/>
  <c r="P78" i="5"/>
  <c r="J42" i="3"/>
  <c r="J44" i="2"/>
  <c r="J43" i="3" s="1"/>
  <c r="F78" i="5"/>
  <c r="D12" i="7"/>
  <c r="D5"/>
  <c r="D4" s="1"/>
  <c r="D46" s="1"/>
  <c r="D38"/>
  <c r="K47" i="5"/>
  <c r="K78" s="1"/>
  <c r="E78" l="1"/>
  <c r="D72" i="7"/>
  <c r="D91" s="1"/>
  <c r="D73"/>
  <c r="D90"/>
  <c r="D93" s="1"/>
  <c r="D96" s="1"/>
</calcChain>
</file>

<file path=xl/sharedStrings.xml><?xml version="1.0" encoding="utf-8"?>
<sst xmlns="http://schemas.openxmlformats.org/spreadsheetml/2006/main" count="726" uniqueCount="615">
  <si>
    <t>do</t>
  </si>
  <si>
    <t>IČO</t>
  </si>
  <si>
    <t>Podpisový záznam osoby  zodpovednej za zostavenie účtovnej závierky:</t>
  </si>
  <si>
    <t>Podpisový záznam osoby zodpovednej za vedenie účtovníctva:</t>
  </si>
  <si>
    <t>rok</t>
  </si>
  <si>
    <t>Bezprostredne predchádzajúce účtovné obdobie</t>
  </si>
  <si>
    <t>Činnosť</t>
  </si>
  <si>
    <t>Hlavná nezdaňovaná</t>
  </si>
  <si>
    <t>Spolu</t>
  </si>
  <si>
    <t>Č.r.</t>
  </si>
  <si>
    <t>Náklady</t>
  </si>
  <si>
    <t>Číslo účtu</t>
  </si>
  <si>
    <t xml:space="preserve">Daň z príjmov        </t>
  </si>
  <si>
    <t xml:space="preserve">Dodatočné odvody dane z príjmov         </t>
  </si>
  <si>
    <t>Výnosy</t>
  </si>
  <si>
    <t>Strana aktív</t>
  </si>
  <si>
    <t>č.r.</t>
  </si>
  <si>
    <t>Účtovné obdobie</t>
  </si>
  <si>
    <t>Brutto</t>
  </si>
  <si>
    <t>Korekcia</t>
  </si>
  <si>
    <t>Netto</t>
  </si>
  <si>
    <t>a</t>
  </si>
  <si>
    <t>b</t>
  </si>
  <si>
    <t>001</t>
  </si>
  <si>
    <t>1.</t>
  </si>
  <si>
    <t>002</t>
  </si>
  <si>
    <t>Nehmotné výsledky z vývojovej a obdobnej činnosti    (012-(072+091AÚ)</t>
  </si>
  <si>
    <t>003</t>
  </si>
  <si>
    <t>013-(073+091AÚ)</t>
  </si>
  <si>
    <t>004</t>
  </si>
  <si>
    <t>Oceniteľné práva</t>
  </si>
  <si>
    <t>014-(074+091AÚ)</t>
  </si>
  <si>
    <t>005</t>
  </si>
  <si>
    <t>Ostatný dlhodobý nehmotný majetok            (018+019)-(078+079+091AÚ)</t>
  </si>
  <si>
    <t>006</t>
  </si>
  <si>
    <t>Obstaranie dlhodobého nehmotného majetku</t>
  </si>
  <si>
    <t>(041-093)</t>
  </si>
  <si>
    <t>Poskytnuté preddavky na dlhodobý nehmotný  majetok         (051-095AÚ)</t>
  </si>
  <si>
    <t>008</t>
  </si>
  <si>
    <t>2.</t>
  </si>
  <si>
    <t>009</t>
  </si>
  <si>
    <t>Pozemky</t>
  </si>
  <si>
    <t>(031)</t>
  </si>
  <si>
    <t>010</t>
  </si>
  <si>
    <t>Umelecké diela a zbierky</t>
  </si>
  <si>
    <t>(032)</t>
  </si>
  <si>
    <t>011</t>
  </si>
  <si>
    <t>Stavby</t>
  </si>
  <si>
    <t>(021-(081+092AÚ)</t>
  </si>
  <si>
    <t>012</t>
  </si>
  <si>
    <t>Dopravné prostriedky</t>
  </si>
  <si>
    <t>(023-(083+092AÚ)</t>
  </si>
  <si>
    <t>014</t>
  </si>
  <si>
    <t>Pestovateľské celky trvalých porastov</t>
  </si>
  <si>
    <t>(025-(085+092AÚ)</t>
  </si>
  <si>
    <t>015</t>
  </si>
  <si>
    <t>Základné stádo a tažné zvieratá</t>
  </si>
  <si>
    <t>(026-(086+092AÚ)</t>
  </si>
  <si>
    <t>016</t>
  </si>
  <si>
    <t>Drobný dlhodobý hmotný majetok</t>
  </si>
  <si>
    <t>(028-(088+092AÚ)</t>
  </si>
  <si>
    <t>017</t>
  </si>
  <si>
    <t>Ostatný dlhodobý hmotný majetok</t>
  </si>
  <si>
    <t>(029-(089+092AÚ)</t>
  </si>
  <si>
    <t>018</t>
  </si>
  <si>
    <t>Obstaranie dlhodobého hmotného majetku</t>
  </si>
  <si>
    <t>(042-094)</t>
  </si>
  <si>
    <t>019</t>
  </si>
  <si>
    <t>020</t>
  </si>
  <si>
    <t>3.</t>
  </si>
  <si>
    <t>021</t>
  </si>
  <si>
    <t>022</t>
  </si>
  <si>
    <t>023</t>
  </si>
  <si>
    <t>(063-096AÚ)</t>
  </si>
  <si>
    <t>024</t>
  </si>
  <si>
    <t>Pôžičky podnikom v skupine a ostatné pôžičky</t>
  </si>
  <si>
    <t>026</t>
  </si>
  <si>
    <t>Obstaranie dlhodobých finančných investícií</t>
  </si>
  <si>
    <t>(043-096AÚ)</t>
  </si>
  <si>
    <t>027</t>
  </si>
  <si>
    <t>028</t>
  </si>
  <si>
    <t>029</t>
  </si>
  <si>
    <t>Materiál</t>
  </si>
  <si>
    <t>030</t>
  </si>
  <si>
    <t>031</t>
  </si>
  <si>
    <t>Výrobky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</si>
  <si>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</si>
  <si>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</si>
  <si>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</si>
  <si>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</si>
  <si>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</si>
  <si>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</si>
  <si>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</si>
  <si>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</si>
  <si>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</si>
  <si>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</si>
  <si>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</si>
  <si>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</si>
  <si>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(341 až 345)</t>
  </si>
  <si>
    <t>044</t>
  </si>
  <si>
    <t>045</t>
  </si>
  <si>
    <t>046</t>
  </si>
  <si>
    <t>047</t>
  </si>
  <si>
    <t>048</t>
  </si>
  <si>
    <t>4.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</si>
  <si>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</si>
  <si>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</si>
  <si>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</si>
  <si>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</si>
  <si>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</si>
  <si>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</si>
  <si>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</si>
  <si>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</si>
  <si>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</si>
  <si>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</si>
  <si>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</si>
  <si>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</si>
  <si>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Strana pasív</t>
  </si>
  <si>
    <t>061</t>
  </si>
  <si>
    <t>062</t>
  </si>
  <si>
    <t>Základné imanie</t>
  </si>
  <si>
    <t>063</t>
  </si>
  <si>
    <t>064</t>
  </si>
  <si>
    <t>Fondy účtovnej jednotky</t>
  </si>
  <si>
    <t>065</t>
  </si>
  <si>
    <t>066</t>
  </si>
  <si>
    <t>Výsledok hospodárenia v schvaľovaní</t>
  </si>
  <si>
    <t>067</t>
  </si>
  <si>
    <t>Nerozdelený zisk, neuhradená strata minulých rokov</t>
  </si>
  <si>
    <t>068</t>
  </si>
  <si>
    <t>069</t>
  </si>
  <si>
    <t>070</t>
  </si>
  <si>
    <t>071</t>
  </si>
  <si>
    <t>072</t>
  </si>
  <si>
    <t>Dlhopisy emitované účtovnou jednotkou</t>
  </si>
  <si>
    <t>073</t>
  </si>
  <si>
    <t>Záväzky z prenájmu</t>
  </si>
  <si>
    <t>074</t>
  </si>
  <si>
    <t>Dlhodobé príjaté preddavky</t>
  </si>
  <si>
    <t>075</t>
  </si>
  <si>
    <t>Sociálny fond</t>
  </si>
  <si>
    <t>076</t>
  </si>
  <si>
    <t>Dlhodobé zmenky na úhrady</t>
  </si>
  <si>
    <t>077</t>
  </si>
  <si>
    <t>078</t>
  </si>
  <si>
    <t>079</t>
  </si>
  <si>
    <t>Záväzky z obchodného styku</t>
  </si>
  <si>
    <t>080</t>
  </si>
  <si>
    <t>Záväzky voči zamestnancom</t>
  </si>
  <si>
    <t>(331+333)</t>
  </si>
  <si>
    <t>081</t>
  </si>
  <si>
    <t>(336)</t>
  </si>
  <si>
    <t>082</t>
  </si>
  <si>
    <t>Daňové záväzky</t>
  </si>
  <si>
    <t>083</t>
  </si>
  <si>
    <t>084</t>
  </si>
  <si>
    <t>085</t>
  </si>
  <si>
    <t>Záväzky voči účastníkom združení</t>
  </si>
  <si>
    <t>(368)</t>
  </si>
  <si>
    <t>086</t>
  </si>
  <si>
    <t>Spojovací účet pri združení</t>
  </si>
  <si>
    <t>(396)</t>
  </si>
  <si>
    <t>088</t>
  </si>
  <si>
    <t>089</t>
  </si>
  <si>
    <t>Dlhodobé bankové úvery</t>
  </si>
  <si>
    <t>090</t>
  </si>
  <si>
    <t>Bežné bankové úvery</t>
  </si>
  <si>
    <t>091</t>
  </si>
  <si>
    <t>Prijaté krátkodobé finančné výpomoci</t>
  </si>
  <si>
    <t>092</t>
  </si>
  <si>
    <t>093</t>
  </si>
  <si>
    <t>Výdavky budúcich období</t>
  </si>
  <si>
    <t>(383)</t>
  </si>
  <si>
    <t>094</t>
  </si>
  <si>
    <t>Výnosy budúcich období</t>
  </si>
  <si>
    <t>(384)</t>
  </si>
  <si>
    <t>Odhadné účty pasívne</t>
  </si>
  <si>
    <t>Osobitné náklady</t>
  </si>
  <si>
    <t>Ostatné dlhodobé finančné investície (069-096AÚ) okrem r.040</t>
  </si>
  <si>
    <t>Oceňovací rozdiel z precenenia majetku a záväzkov</t>
  </si>
  <si>
    <t>1</t>
  </si>
  <si>
    <t>Označenie</t>
  </si>
  <si>
    <t>CASH FLOW</t>
  </si>
  <si>
    <t>Peňažný tok</t>
  </si>
  <si>
    <t>HV</t>
  </si>
  <si>
    <t>O</t>
  </si>
  <si>
    <t>A</t>
  </si>
  <si>
    <t>A.1</t>
  </si>
  <si>
    <t>A.1.1</t>
  </si>
  <si>
    <t>A.1.2</t>
  </si>
  <si>
    <t xml:space="preserve">Nedokončená výroba a polotovary </t>
  </si>
  <si>
    <t>A.1.3</t>
  </si>
  <si>
    <t>A.1.4</t>
  </si>
  <si>
    <t>A.1.5</t>
  </si>
  <si>
    <t xml:space="preserve">Zvieratá </t>
  </si>
  <si>
    <t>A.1.6</t>
  </si>
  <si>
    <t xml:space="preserve">Tovar </t>
  </si>
  <si>
    <t xml:space="preserve">Poskytnuté preddavky na zásoby </t>
  </si>
  <si>
    <t>A.2</t>
  </si>
  <si>
    <t>A.2.2</t>
  </si>
  <si>
    <t>Pohľadávky z obchodného styku dlhodobé</t>
  </si>
  <si>
    <t>A.2.3</t>
  </si>
  <si>
    <t>A.2.4</t>
  </si>
  <si>
    <t>A.2.5</t>
  </si>
  <si>
    <t>A.2.6</t>
  </si>
  <si>
    <t>Iné pohľadávky dlhodobé</t>
  </si>
  <si>
    <t>A.2.7</t>
  </si>
  <si>
    <t>A.2.8</t>
  </si>
  <si>
    <t>A.2.9</t>
  </si>
  <si>
    <t>A.2.10</t>
  </si>
  <si>
    <t>A.2.11</t>
  </si>
  <si>
    <t>A.2.12</t>
  </si>
  <si>
    <t>Iné pohľadávky krátkodobé</t>
  </si>
  <si>
    <t>A.3</t>
  </si>
  <si>
    <t>Zmena stavu záväzkov</t>
  </si>
  <si>
    <t>A.3.1</t>
  </si>
  <si>
    <t>A.3.2</t>
  </si>
  <si>
    <t>A.3.3</t>
  </si>
  <si>
    <t>A.3.4</t>
  </si>
  <si>
    <t>A.3.5</t>
  </si>
  <si>
    <t>A.3.6</t>
  </si>
  <si>
    <t>A.3.7</t>
  </si>
  <si>
    <t>A.3.8</t>
  </si>
  <si>
    <t>A.3.9</t>
  </si>
  <si>
    <t>A.3.10</t>
  </si>
  <si>
    <t>A.3.11</t>
  </si>
  <si>
    <t>A.4</t>
  </si>
  <si>
    <t>A.4.1</t>
  </si>
  <si>
    <t xml:space="preserve">Náklady budúcich období </t>
  </si>
  <si>
    <t>A.4.2</t>
  </si>
  <si>
    <t xml:space="preserve">Príjmy budúcich období </t>
  </si>
  <si>
    <t>A.5</t>
  </si>
  <si>
    <t>A.5.1</t>
  </si>
  <si>
    <t xml:space="preserve">Výdavky budúcich období </t>
  </si>
  <si>
    <t>A.5.2</t>
  </si>
  <si>
    <t xml:space="preserve">Výnosy budúcich období </t>
  </si>
  <si>
    <t>A***</t>
  </si>
  <si>
    <t>B.1</t>
  </si>
  <si>
    <t>Zmena stavu dlhodobého majetku</t>
  </si>
  <si>
    <t>B.1.1</t>
  </si>
  <si>
    <t>B.1.2</t>
  </si>
  <si>
    <t>B.1.3</t>
  </si>
  <si>
    <t>B.1.4</t>
  </si>
  <si>
    <t>B.1.5</t>
  </si>
  <si>
    <t>B.1.6</t>
  </si>
  <si>
    <t xml:space="preserve">Ostatný dlhodobý nehmotný majetok </t>
  </si>
  <si>
    <t>B.1.7</t>
  </si>
  <si>
    <t>B.1.8</t>
  </si>
  <si>
    <t>B.1.9</t>
  </si>
  <si>
    <t>B.1.10</t>
  </si>
  <si>
    <t>B.1.11</t>
  </si>
  <si>
    <t>B.1.12</t>
  </si>
  <si>
    <t>B.1.13</t>
  </si>
  <si>
    <t>B.1.14</t>
  </si>
  <si>
    <t>B.1.15</t>
  </si>
  <si>
    <t>B.1.16</t>
  </si>
  <si>
    <t>B.1.17</t>
  </si>
  <si>
    <t>B.1.18</t>
  </si>
  <si>
    <t>B.1.19</t>
  </si>
  <si>
    <t>B.1.20</t>
  </si>
  <si>
    <t>B.1.21</t>
  </si>
  <si>
    <t>B.1.22</t>
  </si>
  <si>
    <t>B.1.23</t>
  </si>
  <si>
    <t>B.2</t>
  </si>
  <si>
    <t>Odpisy dlhodobého majetku</t>
  </si>
  <si>
    <t>B***</t>
  </si>
  <si>
    <t>C</t>
  </si>
  <si>
    <t>D.1</t>
  </si>
  <si>
    <t>D.1.1</t>
  </si>
  <si>
    <t>D.1.2</t>
  </si>
  <si>
    <t>D.1.3</t>
  </si>
  <si>
    <t>D.1.4</t>
  </si>
  <si>
    <t>D.1.5</t>
  </si>
  <si>
    <t>D.2</t>
  </si>
  <si>
    <t>D.2.1</t>
  </si>
  <si>
    <t>D.2.2</t>
  </si>
  <si>
    <t>D.2.3</t>
  </si>
  <si>
    <t>D.2.4</t>
  </si>
  <si>
    <t>D.2.5</t>
  </si>
  <si>
    <t>D.2.6</t>
  </si>
  <si>
    <t>D.2.7</t>
  </si>
  <si>
    <t>D***</t>
  </si>
  <si>
    <t>I.</t>
  </si>
  <si>
    <t>II.</t>
  </si>
  <si>
    <t>III.</t>
  </si>
  <si>
    <t>F</t>
  </si>
  <si>
    <t>G</t>
  </si>
  <si>
    <t>H</t>
  </si>
  <si>
    <t>K o n t r o l a  (zostakok =0)</t>
  </si>
  <si>
    <t>Pohľadávky voči účastníkom združení dlhodobé</t>
  </si>
  <si>
    <t>Ostatné záväzky</t>
  </si>
  <si>
    <t xml:space="preserve">Nehmotné výsledky z vývojovej a obdobnej činnosti </t>
  </si>
  <si>
    <t>Poskytnuté preddavky na dlhodobý hmotný majetok</t>
  </si>
  <si>
    <t>A.4.3</t>
  </si>
  <si>
    <t>A.5.3</t>
  </si>
  <si>
    <t>Ostatné dlhodobé záväzky</t>
  </si>
  <si>
    <t>A.</t>
  </si>
  <si>
    <t>B.</t>
  </si>
  <si>
    <t>Dlhodobý nehmotný majetok</t>
  </si>
  <si>
    <t>Dlhodobý hmotný majetok</t>
  </si>
  <si>
    <t>Dlhodobý finančný majetok</t>
  </si>
  <si>
    <t>Rezervy zákonné</t>
  </si>
  <si>
    <t>Krátkodobé zákonné rezervy</t>
  </si>
  <si>
    <t>Prijaté dary</t>
  </si>
  <si>
    <t>Zákonné poplatky</t>
  </si>
  <si>
    <t xml:space="preserve">Odpisy dlhodobého majetku </t>
  </si>
  <si>
    <t>A.2.1</t>
  </si>
  <si>
    <t>Krátkodobý finančný majetok</t>
  </si>
  <si>
    <t>025</t>
  </si>
  <si>
    <t>A.3.12</t>
  </si>
  <si>
    <t>D.2.8</t>
  </si>
  <si>
    <t>Odhadné účty aktívne</t>
  </si>
  <si>
    <t>Stroje, prístroje a zariadenia</t>
  </si>
  <si>
    <t>Softvér</t>
  </si>
  <si>
    <t>Zúčtovanie s inštitúciami sociálneho poistenia</t>
  </si>
  <si>
    <t>Poskytnuté preddavky na dlhodobý hmotný majetok                (052-095AÚ)</t>
  </si>
  <si>
    <t>Číslo riadku</t>
  </si>
  <si>
    <t>Hospodársky výsledok za účtovné obdobie</t>
  </si>
  <si>
    <t>Zmeny stavu pracovného kapitálu (A1+A2+A3)</t>
  </si>
  <si>
    <t>Zmena stavu zásob</t>
  </si>
  <si>
    <t>Zmena stavu pohľadávok</t>
  </si>
  <si>
    <t>Pohľadávky z obchodného styku krátkodobé</t>
  </si>
  <si>
    <t>Pohľadávky zo sociálneho zabezpečenia krátkodobé</t>
  </si>
  <si>
    <t>Daňové pohľadávky krátkodobé</t>
  </si>
  <si>
    <t>Dotácie a ostatné zúčtovanie so štátnym rozpočtom</t>
  </si>
  <si>
    <t>Pohľadávky voči účastníkom združení  krátkodobé</t>
  </si>
  <si>
    <t>007</t>
  </si>
  <si>
    <t>013</t>
  </si>
  <si>
    <t>087</t>
  </si>
  <si>
    <t>Časové rozlíšenie nákladov a príjmov, odhadné účty</t>
  </si>
  <si>
    <t>Časové rozlíšenie výdavkov, výnosov, odhadné účty</t>
  </si>
  <si>
    <t>Peňažný tok z hlavnej činnosti (HV+O+A1+A2+A3+A4+A5)</t>
  </si>
  <si>
    <t>Peňažný tok z investičných činností (B1+B2)</t>
  </si>
  <si>
    <t>Čistý peňažný tok po financovaní investícií (A***+B***)</t>
  </si>
  <si>
    <t>Zmena stavu kapitálu</t>
  </si>
  <si>
    <t>Zmena stavu úverov a výpomoci</t>
  </si>
  <si>
    <t>Peňažný tok z finančných činností (D1+D2)</t>
  </si>
  <si>
    <t>Peňažný tok z hlavnej činnosti (A***)</t>
  </si>
  <si>
    <t>Peňažný tok z investičných činností (B***)</t>
  </si>
  <si>
    <t>Peňažný tok z finančných činností (D***)</t>
  </si>
  <si>
    <t>Zostatok peňažných prostriedkov a peňažných ekvivalentov na konci účtovného obdobia</t>
  </si>
  <si>
    <t>Stav peňažných prostriedkov a peňažných ekvivalentov na začiatku účtovného obdobia</t>
  </si>
  <si>
    <t>Zmena stavu peňažných prostriedkov a peňažných ekvivalentov (H-G)=(A***+B***+D***)</t>
  </si>
  <si>
    <t>Dlhodobé cenné papiere držané po splatnosti</t>
  </si>
  <si>
    <t xml:space="preserve">Podielové cenné papiere a vklady v obchodných spločnostiach v ovládanej osobe </t>
  </si>
  <si>
    <t xml:space="preserve">Podielové cenné papiere a vklady v obchodných spoločnostiach s podstatným vplyvom </t>
  </si>
  <si>
    <t xml:space="preserve">Poskytnuté preddavky na dlhodobý nehmotný majetok </t>
  </si>
  <si>
    <t>Záväzky z upísaných nesplatených cenných papierov a vkladov</t>
  </si>
  <si>
    <t>Záväzky z titulu finančných vzťahov k štátnemu rozpočtu a orgánov samosprávy (346+348)</t>
  </si>
  <si>
    <t>Cenné papiere obstarané v primárnych emisiách neurčené na obchodovanie dlhodobé</t>
  </si>
  <si>
    <t>Základné stádo a ťažné zvieratá</t>
  </si>
  <si>
    <t>Ostatný dlhodobého hmotného majetku</t>
  </si>
  <si>
    <t>Pôžičky podnikom v skupine a ostatné pôžičky              (066+067)-096AÚ)</t>
  </si>
  <si>
    <t>Daň z nehnuteľností</t>
  </si>
  <si>
    <t>Štatutárny zástupca:</t>
  </si>
  <si>
    <t>Vypracoval:</t>
  </si>
  <si>
    <t>V ................</t>
  </si>
  <si>
    <t xml:space="preserve"> Ulica a číslo</t>
  </si>
  <si>
    <t xml:space="preserve"> Sídlo účtovnej jednotky</t>
  </si>
  <si>
    <t xml:space="preserve"> PSČ</t>
  </si>
  <si>
    <t xml:space="preserve"> Smerové číslo telefónu</t>
  </si>
  <si>
    <t xml:space="preserve"> Číslo telefónu</t>
  </si>
  <si>
    <t xml:space="preserve"> Názov obce</t>
  </si>
  <si>
    <t xml:space="preserve"> Číslo faxu</t>
  </si>
  <si>
    <t xml:space="preserve"> IČO</t>
  </si>
  <si>
    <t xml:space="preserve"> Daňové identifikačné číslo</t>
  </si>
  <si>
    <t>A. NEOBEŽNÝ MAJETOK SPOLU</t>
  </si>
  <si>
    <t xml:space="preserve"> r. 002+009+021</t>
  </si>
  <si>
    <t xml:space="preserve"> r. 003 až 008</t>
  </si>
  <si>
    <t xml:space="preserve"> r. 010 až 020</t>
  </si>
  <si>
    <t>Samostatné hnuteľné veci a súbory hnuteľných vecí       (022-(082+092AÚ)</t>
  </si>
  <si>
    <t>r. 022 až 028</t>
  </si>
  <si>
    <t>Ostatný dlhodobý finančný majetok</t>
  </si>
  <si>
    <t>Dlhové cenné papiere držané do splatnosti</t>
  </si>
  <si>
    <t>(069-096AÚ)</t>
  </si>
  <si>
    <t>Poskytnuté preddavky na dlhodobý finančný majetok           (053 - 096 AÚ)</t>
  </si>
  <si>
    <t>Zúčtovanie so Sociálnou poisťovňou a zdravotnými poisťovňami</t>
  </si>
  <si>
    <t>VLASTNÉ ZDROJE KRYTIA MAJETKU SPOLU      r. 062+ r. 068 + r. 072 + r. 073</t>
  </si>
  <si>
    <t>Imanie a peňažné fondy</t>
  </si>
  <si>
    <t>r. 063 až r. 067</t>
  </si>
  <si>
    <t>Peňažné fondy tvorené podľa osobitného predpisu</t>
  </si>
  <si>
    <t>(411)</t>
  </si>
  <si>
    <t>(412)</t>
  </si>
  <si>
    <t>(413)</t>
  </si>
  <si>
    <t>Fondy tvorené zo zisku</t>
  </si>
  <si>
    <t>r. 069 až r. 071</t>
  </si>
  <si>
    <t>Rezervný fond</t>
  </si>
  <si>
    <t>Ostatné fondy</t>
  </si>
  <si>
    <t>(421)</t>
  </si>
  <si>
    <t>(423)</t>
  </si>
  <si>
    <t>(427)</t>
  </si>
  <si>
    <t>Oceňovacie rozdiely z precenenia majetku a záväzkov</t>
  </si>
  <si>
    <t>Oceňovacie rozdiely z precenenia kapitálových účastín</t>
  </si>
  <si>
    <t>(414)</t>
  </si>
  <si>
    <t>(415)</t>
  </si>
  <si>
    <t>Nevysporiadaný výsledok hospodárenia minulých rokov</t>
  </si>
  <si>
    <t>Výsledok hospodárenia za účtovné obdobie                                                                         r. 060 - (r. 062 + r. 068 + r. 072 + r. 074 + r. 101)</t>
  </si>
  <si>
    <t>Rezervy</t>
  </si>
  <si>
    <t>Ostatné rezervy</t>
  </si>
  <si>
    <t>Krátkodobé rezervy</t>
  </si>
  <si>
    <t>(323 + 451AÚ + 459AÚ)</t>
  </si>
  <si>
    <t>(459AÚ)</t>
  </si>
  <si>
    <t>(451AÚ)</t>
  </si>
  <si>
    <t>r. 076 až r. 078</t>
  </si>
  <si>
    <t>Dlhodobé záväzky</t>
  </si>
  <si>
    <t>r. 080 až r. 086</t>
  </si>
  <si>
    <t>Záväzky zo sociálneho fondu</t>
  </si>
  <si>
    <t>Vydané dlhopisy</t>
  </si>
  <si>
    <t>Záväzky z nájmu</t>
  </si>
  <si>
    <t>Dlhodobé prijaté preddavky</t>
  </si>
  <si>
    <t>Dlhodobé nevyfakturované dodávky</t>
  </si>
  <si>
    <t>Dlhodobé zmenky na úhradu</t>
  </si>
  <si>
    <t>(373 AÚ + 479 AÚ)</t>
  </si>
  <si>
    <t>(478)</t>
  </si>
  <si>
    <t>(476)</t>
  </si>
  <si>
    <t>(475)</t>
  </si>
  <si>
    <t>(474 AÚ)</t>
  </si>
  <si>
    <t>(472)</t>
  </si>
  <si>
    <t>Krátkodobé záväzky</t>
  </si>
  <si>
    <t>r. 088 až r. 096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</si>
  <si>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</si>
  <si>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</si>
  <si>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</si>
  <si>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Ostatné záväzky                                               (379 + 373 AÚ + 474 AÚ + 479 AÚ)</t>
  </si>
  <si>
    <t>Bankové výpomoci a pôžičky</t>
  </si>
  <si>
    <t>r. 098 až r. 100</t>
  </si>
  <si>
    <t>(241+ 249)</t>
  </si>
  <si>
    <t>( 231+ 232 + 461AÚ)</t>
  </si>
  <si>
    <t>(461AÚ)</t>
  </si>
  <si>
    <t>ČASOVÉ ROZLÍŠENIE SPOLU</t>
  </si>
  <si>
    <t>r. 102 a r. 103</t>
  </si>
  <si>
    <t>VLASTNÉ ZDROJE A CUDZIE ZDROJE SPOLU</t>
  </si>
  <si>
    <t>r. 061 + r. 074 + r. 101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</si>
  <si>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</si>
  <si>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</si>
  <si>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</si>
  <si>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</si>
  <si>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</si>
  <si>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</si>
  <si>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</si>
  <si>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>Ostatné sociálne poistenie</t>
  </si>
  <si>
    <t>Zákonné sociálne náklady</t>
  </si>
  <si>
    <t>Ostatné sociálne náklady</t>
  </si>
  <si>
    <t>Daň z motorových vozidiel</t>
  </si>
  <si>
    <t>Ostatné dane a poplatky</t>
  </si>
  <si>
    <t>Zmluvné pokuty a penále</t>
  </si>
  <si>
    <t>Ostatné pokuty a penále</t>
  </si>
  <si>
    <t>Odpísanie pohľadávky</t>
  </si>
  <si>
    <t>Úroky</t>
  </si>
  <si>
    <t>Kurzové straty</t>
  </si>
  <si>
    <t>Dary</t>
  </si>
  <si>
    <t>Manká a škody</t>
  </si>
  <si>
    <t>Iné ostatné náklady</t>
  </si>
  <si>
    <t xml:space="preserve">Mzdové náklady </t>
  </si>
  <si>
    <t>Zákonné sociálne poistenie a zdravotné poistenie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</si>
  <si>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</si>
  <si>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</si>
  <si>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</si>
  <si>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</si>
  <si>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</si>
  <si>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</si>
  <si>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</si>
  <si>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</si>
  <si>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</si>
  <si>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verejnej zbierky</t>
  </si>
  <si>
    <t>Odpisy dlhodobého nehmotného majetku a dlhodobého hmotného majetku</t>
  </si>
  <si>
    <t>Zostatková cena predaného dlhodobého nehmotného majetku a dlhodobého hmotného majetku</t>
  </si>
  <si>
    <t>Účtová trieda 5 spolu r. 01 až r. 37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</si>
  <si>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</si>
  <si>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</si>
  <si>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</si>
  <si>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</si>
  <si>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</si>
  <si>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</si>
  <si>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</si>
  <si>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</si>
  <si>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</si>
  <si>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</si>
  <si>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</si>
  <si>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Platby za odpísané pohľadávky</t>
  </si>
  <si>
    <t>Kurzové zisky</t>
  </si>
  <si>
    <t>Osobitné výnosy</t>
  </si>
  <si>
    <t>Iné ostatné výnosy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</si>
  <si>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</si>
  <si>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</si>
  <si>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</si>
  <si>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</si>
  <si>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</si>
  <si>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</si>
  <si>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Tržby z predaja dlhodobého nehmotného a dlhodobého hmotného majetku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</si>
  <si>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</si>
  <si>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</si>
  <si>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</si>
  <si>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</si>
  <si>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</si>
  <si>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</si>
  <si>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</si>
  <si>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</si>
  <si>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Výsledok hospodárenia po zdanení                                    (r. 75 - (r. 76 + r. 77) ) (+/-)</t>
  </si>
  <si>
    <t>Výsledok hospodárenia pred zdanením     r. 74 - r. 38</t>
  </si>
  <si>
    <t>Účtová trieda 6 spolu    r. 39 až r. 73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</si>
  <si>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</si>
  <si>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</si>
  <si>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Fond reprodukcie</t>
  </si>
  <si>
    <t xml:space="preserve"> CUDZIE ZDROJE SPOLU                                      r. 075 + r. 079 + r. 087 + r. 097</t>
  </si>
  <si>
    <t>(473)</t>
  </si>
  <si>
    <t>(321 až 326) okrem 323</t>
  </si>
  <si>
    <t>C.</t>
  </si>
  <si>
    <t>(+; - 428)</t>
  </si>
  <si>
    <t xml:space="preserve"> – riadna</t>
  </si>
  <si>
    <t xml:space="preserve"> – mimoriadna</t>
  </si>
  <si>
    <t xml:space="preserve"> </t>
  </si>
  <si>
    <t>Poskytnuté príspevky z podielu zaplatenej dane</t>
  </si>
  <si>
    <t>Podpisový záznam  štatutárneho orgánu alebo člena štatutárneho orgánu účtovnej jednotky:</t>
  </si>
  <si>
    <t>(v eurách zaokrúhlene na dve desatinné miesta)</t>
  </si>
  <si>
    <t>Kód SK NACE</t>
  </si>
  <si>
    <t>.</t>
  </si>
  <si>
    <t>SID</t>
  </si>
  <si>
    <t xml:space="preserve"> E-mailová adresa</t>
  </si>
  <si>
    <t>Bežné účtovné obdobie</t>
  </si>
  <si>
    <t xml:space="preserve"> / SID</t>
  </si>
  <si>
    <t>Zdaňovaná</t>
  </si>
  <si>
    <t>2</t>
  </si>
  <si>
    <t>3</t>
  </si>
  <si>
    <t>4</t>
  </si>
  <si>
    <t>B. OBEŽNÝ MAJETOK SPOLU</t>
  </si>
  <si>
    <t>r.030+037+042+051</t>
  </si>
  <si>
    <t>Zásoby</t>
  </si>
  <si>
    <t>r. 031 až 036</t>
  </si>
  <si>
    <t>(112+119)-191)</t>
  </si>
  <si>
    <t>Nedokončená výroba a polotovary vlastnej výroby   (121+122)-(192+193)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</si>
  <si>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</si>
  <si>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</si>
  <si>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</si>
  <si>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</si>
  <si>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</si>
  <si>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</si>
  <si>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</si>
  <si>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</si>
  <si>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</si>
  <si>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</si>
  <si>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</si>
  <si>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</si>
  <si>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</si>
  <si>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</si>
  <si>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</si>
  <si>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</si>
  <si>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</si>
  <si>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</si>
  <si>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</si>
  <si>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</si>
  <si>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</si>
  <si>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</si>
  <si>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</si>
  <si>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</si>
  <si>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</si>
  <si>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</si>
  <si>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</si>
  <si>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</si>
  <si>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</si>
  <si>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</si>
  <si>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</si>
  <si>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</si>
  <si>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</si>
  <si>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</si>
  <si>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</si>
  <si>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</si>
  <si>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</si>
  <si>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</si>
  <si>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</si>
  <si>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</si>
  <si>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</si>
  <si>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ÚČTOVNÁ ZÁVIERKA</t>
  </si>
  <si>
    <t>Úč NUJ</t>
  </si>
  <si>
    <t>MF SR 2013</t>
  </si>
  <si>
    <t>od</t>
  </si>
  <si>
    <t>Mesiac</t>
  </si>
  <si>
    <t xml:space="preserve"> Obchodné meno alebo názov účtovnej jednotky</t>
  </si>
  <si>
    <t>predch. obdobie</t>
  </si>
  <si>
    <t xml:space="preserve"> – zostavená</t>
  </si>
  <si>
    <t xml:space="preserve"> – schválená</t>
  </si>
  <si>
    <t>Účtovná závierka</t>
  </si>
  <si>
    <t>neziskovej účtovnej jednotky</t>
  </si>
  <si>
    <t>v sústave podvojného účtovníctva</t>
  </si>
  <si>
    <t>Priložené súčasti účtovnej závierky</t>
  </si>
  <si>
    <t>Súvaha (Úč NUJ 1-01)</t>
  </si>
  <si>
    <t>Výkaz ziskov a strát (Úč NUJ 2-01)</t>
  </si>
  <si>
    <t>Poznámky (Úč NUJ 3-01)</t>
  </si>
  <si>
    <t>Záznamy daňového úradu</t>
  </si>
  <si>
    <t>Miesto pre evidenčné číslo</t>
  </si>
  <si>
    <t>Odtlačok prezentačnej pečiatky daňového úradu</t>
  </si>
  <si>
    <t>Strana 1</t>
  </si>
  <si>
    <t>Strana 2</t>
  </si>
  <si>
    <t>Strana 3</t>
  </si>
  <si>
    <t>Strana 4</t>
  </si>
  <si>
    <t>Strana 5</t>
  </si>
  <si>
    <t>Strana 6</t>
  </si>
  <si>
    <t>x</t>
  </si>
  <si>
    <t>Bezprostredne</t>
  </si>
  <si>
    <t>Za obdobie</t>
  </si>
  <si>
    <t xml:space="preserve"> UZNUJ_1</t>
  </si>
  <si>
    <t>zostavená k 31.12.2016</t>
  </si>
  <si>
    <t>S</t>
  </si>
  <si>
    <t>E</t>
  </si>
  <si>
    <t>N</t>
  </si>
  <si>
    <t>I</t>
  </si>
  <si>
    <t>R</t>
  </si>
  <si>
    <t>Z</t>
  </si>
  <si>
    <t>n</t>
  </si>
  <si>
    <t>o</t>
  </si>
  <si>
    <t>D</t>
  </si>
  <si>
    <t>l</t>
  </si>
  <si>
    <t>á</t>
  </si>
  <si>
    <t>Schválená dňa:20.03.2017</t>
  </si>
  <si>
    <t xml:space="preserve"> Zostavená dňa:2.3.2017</t>
  </si>
</sst>
</file>

<file path=xl/styles.xml><?xml version="1.0" encoding="utf-8"?>
<styleSheet xmlns="http://schemas.openxmlformats.org/spreadsheetml/2006/main">
  <numFmts count="5">
    <numFmt numFmtId="164" formatCode="_-* #,##0\ _S_k_-;\-* #,##0\ _S_k_-;_-* &quot;-&quot;\ _S_k_-;_-@_-"/>
    <numFmt numFmtId="165" formatCode="_-* #,##0.00\ _S_k_-;\-* #,##0.00\ _S_k_-;_-* &quot;-&quot;??\ _S_k_-;_-@_-"/>
    <numFmt numFmtId="166" formatCode="_-* #,##0\ _K_č_-;\-* #,##0\ _K_č_-;_-* &quot;-&quot;\ _K_č_-;_-@_-"/>
    <numFmt numFmtId="167" formatCode="#,##0\ _K_č"/>
    <numFmt numFmtId="168" formatCode="000"/>
  </numFmts>
  <fonts count="25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sz val="16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b/>
      <sz val="11"/>
      <name val="Arial Narrow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7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0" xfId="1" applyFont="1" applyAlignment="1"/>
    <xf numFmtId="0" fontId="3" fillId="0" borderId="0" xfId="1" applyFont="1" applyAlignment="1"/>
    <xf numFmtId="0" fontId="3" fillId="0" borderId="0" xfId="1" applyFont="1" applyBorder="1" applyAlignment="1"/>
    <xf numFmtId="0" fontId="12" fillId="0" borderId="0" xfId="1" applyFont="1" applyAlignment="1"/>
    <xf numFmtId="0" fontId="3" fillId="0" borderId="0" xfId="1" applyFont="1"/>
    <xf numFmtId="0" fontId="11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1" applyFont="1" applyBorder="1" applyAlignment="1"/>
    <xf numFmtId="3" fontId="4" fillId="0" borderId="1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0" fontId="4" fillId="0" borderId="3" xfId="0" applyFont="1" applyBorder="1" applyAlignment="1" applyProtection="1">
      <alignment vertical="center"/>
    </xf>
    <xf numFmtId="49" fontId="4" fillId="0" borderId="4" xfId="0" applyNumberFormat="1" applyFont="1" applyBorder="1" applyAlignment="1" applyProtection="1">
      <alignment horizontal="right" vertical="center"/>
    </xf>
    <xf numFmtId="0" fontId="3" fillId="0" borderId="3" xfId="0" applyFont="1" applyBorder="1" applyAlignment="1" applyProtection="1">
      <alignment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vertical="center"/>
    </xf>
    <xf numFmtId="49" fontId="3" fillId="0" borderId="6" xfId="0" applyNumberFormat="1" applyFont="1" applyBorder="1" applyAlignment="1" applyProtection="1">
      <alignment horizontal="right" vertical="center"/>
    </xf>
    <xf numFmtId="0" fontId="3" fillId="0" borderId="0" xfId="0" applyFont="1" applyProtection="1"/>
    <xf numFmtId="49" fontId="3" fillId="0" borderId="0" xfId="0" applyNumberFormat="1" applyFont="1" applyAlignment="1" applyProtection="1">
      <alignment horizontal="right"/>
    </xf>
    <xf numFmtId="49" fontId="3" fillId="0" borderId="0" xfId="0" applyNumberFormat="1" applyFont="1" applyAlignment="1" applyProtection="1">
      <alignment horizontal="center"/>
    </xf>
    <xf numFmtId="3" fontId="3" fillId="0" borderId="0" xfId="0" applyNumberFormat="1" applyFont="1" applyProtection="1"/>
    <xf numFmtId="0" fontId="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49" fontId="4" fillId="0" borderId="0" xfId="0" applyNumberFormat="1" applyFont="1" applyBorder="1" applyAlignment="1" applyProtection="1">
      <alignment horizontal="right" vertical="center"/>
    </xf>
    <xf numFmtId="0" fontId="3" fillId="0" borderId="7" xfId="0" applyFont="1" applyBorder="1" applyAlignment="1" applyProtection="1">
      <alignment vertical="center"/>
    </xf>
    <xf numFmtId="49" fontId="3" fillId="0" borderId="8" xfId="0" applyNumberFormat="1" applyFont="1" applyBorder="1" applyAlignment="1" applyProtection="1">
      <alignment horizontal="right" vertical="center"/>
    </xf>
    <xf numFmtId="49" fontId="4" fillId="0" borderId="9" xfId="0" applyNumberFormat="1" applyFont="1" applyBorder="1" applyAlignment="1" applyProtection="1">
      <alignment horizontal="right" vertical="center"/>
    </xf>
    <xf numFmtId="49" fontId="3" fillId="0" borderId="9" xfId="0" applyNumberFormat="1" applyFont="1" applyBorder="1" applyAlignment="1" applyProtection="1">
      <alignment horizontal="right" vertical="center"/>
    </xf>
    <xf numFmtId="49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16" fillId="0" borderId="1" xfId="0" applyNumberFormat="1" applyFont="1" applyBorder="1" applyAlignment="1">
      <alignment vertical="center"/>
    </xf>
    <xf numFmtId="164" fontId="16" fillId="2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0" borderId="1" xfId="0" applyNumberFormat="1" applyFont="1" applyBorder="1" applyAlignment="1">
      <alignment vertical="center"/>
    </xf>
    <xf numFmtId="164" fontId="16" fillId="4" borderId="1" xfId="0" applyNumberFormat="1" applyFont="1" applyFill="1" applyBorder="1" applyAlignment="1">
      <alignment vertical="center"/>
    </xf>
    <xf numFmtId="1" fontId="18" fillId="4" borderId="1" xfId="0" applyNumberFormat="1" applyFont="1" applyFill="1" applyBorder="1" applyAlignment="1">
      <alignment vertical="center" wrapText="1"/>
    </xf>
    <xf numFmtId="1" fontId="18" fillId="4" borderId="1" xfId="0" applyNumberFormat="1" applyFont="1" applyFill="1" applyBorder="1" applyAlignment="1">
      <alignment vertical="center"/>
    </xf>
    <xf numFmtId="0" fontId="19" fillId="0" borderId="0" xfId="0" applyFont="1"/>
    <xf numFmtId="49" fontId="18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vertical="center"/>
    </xf>
    <xf numFmtId="1" fontId="18" fillId="2" borderId="1" xfId="0" applyNumberFormat="1" applyFont="1" applyFill="1" applyBorder="1" applyAlignment="1">
      <alignment vertical="center"/>
    </xf>
    <xf numFmtId="1" fontId="18" fillId="3" borderId="1" xfId="0" applyNumberFormat="1" applyFont="1" applyFill="1" applyBorder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 applyProtection="1">
      <alignment vertical="center" wrapText="1"/>
    </xf>
    <xf numFmtId="49" fontId="19" fillId="0" borderId="0" xfId="0" applyNumberFormat="1" applyFont="1" applyAlignment="1">
      <alignment horizontal="center"/>
    </xf>
    <xf numFmtId="1" fontId="19" fillId="0" borderId="0" xfId="0" applyNumberFormat="1" applyFont="1"/>
    <xf numFmtId="164" fontId="19" fillId="0" borderId="0" xfId="0" applyNumberFormat="1" applyFont="1"/>
    <xf numFmtId="49" fontId="19" fillId="0" borderId="0" xfId="0" applyNumberFormat="1" applyFont="1" applyAlignment="1">
      <alignment horizontal="left"/>
    </xf>
    <xf numFmtId="0" fontId="3" fillId="0" borderId="1" xfId="0" applyFont="1" applyBorder="1" applyAlignment="1" applyProtection="1">
      <alignment vertical="center" wrapText="1"/>
    </xf>
    <xf numFmtId="168" fontId="6" fillId="0" borderId="10" xfId="0" applyNumberFormat="1" applyFont="1" applyBorder="1" applyAlignment="1" applyProtection="1">
      <alignment horizontal="center" vertical="center"/>
    </xf>
    <xf numFmtId="0" fontId="13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168" fontId="21" fillId="0" borderId="10" xfId="0" applyNumberFormat="1" applyFont="1" applyBorder="1" applyAlignment="1" applyProtection="1">
      <alignment horizontal="center" vertical="center"/>
    </xf>
    <xf numFmtId="0" fontId="3" fillId="0" borderId="11" xfId="1" applyFont="1" applyBorder="1" applyAlignment="1"/>
    <xf numFmtId="49" fontId="18" fillId="5" borderId="1" xfId="0" applyNumberFormat="1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vertical="center" wrapText="1"/>
    </xf>
    <xf numFmtId="1" fontId="18" fillId="5" borderId="1" xfId="0" applyNumberFormat="1" applyFont="1" applyFill="1" applyBorder="1" applyAlignment="1">
      <alignment vertical="center"/>
    </xf>
    <xf numFmtId="164" fontId="18" fillId="5" borderId="1" xfId="0" applyNumberFormat="1" applyFont="1" applyFill="1" applyBorder="1" applyAlignment="1">
      <alignment vertical="center"/>
    </xf>
    <xf numFmtId="1" fontId="18" fillId="0" borderId="1" xfId="0" applyNumberFormat="1" applyFont="1" applyBorder="1" applyAlignment="1">
      <alignment vertical="center" wrapText="1"/>
    </xf>
    <xf numFmtId="1" fontId="18" fillId="2" borderId="1" xfId="0" applyNumberFormat="1" applyFont="1" applyFill="1" applyBorder="1" applyAlignment="1">
      <alignment vertical="center" wrapText="1"/>
    </xf>
    <xf numFmtId="1" fontId="18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0" xfId="1" applyFont="1" applyAlignment="1">
      <alignment horizontal="center"/>
    </xf>
    <xf numFmtId="49" fontId="3" fillId="0" borderId="0" xfId="0" applyNumberFormat="1" applyFont="1" applyBorder="1" applyAlignment="1" applyProtection="1">
      <alignment horizontal="right" vertical="center"/>
    </xf>
    <xf numFmtId="168" fontId="21" fillId="0" borderId="12" xfId="0" applyNumberFormat="1" applyFont="1" applyBorder="1" applyAlignment="1" applyProtection="1">
      <alignment horizontal="center" vertical="center"/>
    </xf>
    <xf numFmtId="168" fontId="6" fillId="0" borderId="12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49" fontId="3" fillId="0" borderId="1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wrapText="1"/>
    </xf>
    <xf numFmtId="0" fontId="3" fillId="0" borderId="4" xfId="0" applyFont="1" applyBorder="1" applyAlignment="1" applyProtection="1">
      <alignment horizontal="right" wrapText="1"/>
    </xf>
    <xf numFmtId="0" fontId="3" fillId="0" borderId="0" xfId="0" applyFont="1" applyBorder="1"/>
    <xf numFmtId="168" fontId="6" fillId="0" borderId="1" xfId="0" applyNumberFormat="1" applyFont="1" applyBorder="1" applyAlignment="1" applyProtection="1">
      <alignment horizontal="center" vertical="center"/>
    </xf>
    <xf numFmtId="168" fontId="6" fillId="0" borderId="4" xfId="0" applyNumberFormat="1" applyFont="1" applyBorder="1" applyAlignment="1" applyProtection="1">
      <alignment horizontal="center" vertical="center"/>
    </xf>
    <xf numFmtId="168" fontId="21" fillId="0" borderId="4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168" fontId="21" fillId="0" borderId="0" xfId="0" applyNumberFormat="1" applyFont="1" applyBorder="1" applyAlignment="1" applyProtection="1">
      <alignment horizontal="center" vertical="center"/>
    </xf>
    <xf numFmtId="166" fontId="14" fillId="0" borderId="0" xfId="0" applyNumberFormat="1" applyFont="1" applyBorder="1" applyAlignment="1" applyProtection="1">
      <alignment vertical="center"/>
    </xf>
    <xf numFmtId="0" fontId="3" fillId="0" borderId="4" xfId="1" applyFont="1" applyBorder="1" applyAlignment="1"/>
    <xf numFmtId="0" fontId="12" fillId="0" borderId="3" xfId="1" applyFont="1" applyBorder="1" applyAlignment="1">
      <alignment horizontal="center" vertical="center"/>
    </xf>
    <xf numFmtId="49" fontId="4" fillId="0" borderId="13" xfId="0" applyNumberFormat="1" applyFont="1" applyBorder="1" applyAlignment="1" applyProtection="1">
      <alignment horizontal="right" vertical="center"/>
    </xf>
    <xf numFmtId="168" fontId="21" fillId="0" borderId="2" xfId="0" applyNumberFormat="1" applyFont="1" applyBorder="1" applyAlignment="1" applyProtection="1">
      <alignment horizontal="center" vertical="center"/>
    </xf>
    <xf numFmtId="168" fontId="6" fillId="0" borderId="2" xfId="0" applyNumberFormat="1" applyFont="1" applyBorder="1" applyAlignment="1" applyProtection="1">
      <alignment horizontal="center" vertical="center"/>
    </xf>
    <xf numFmtId="164" fontId="14" fillId="0" borderId="0" xfId="0" applyNumberFormat="1" applyFont="1" applyBorder="1" applyAlignment="1">
      <alignment vertical="center"/>
    </xf>
    <xf numFmtId="164" fontId="11" fillId="0" borderId="0" xfId="0" applyNumberFormat="1" applyFont="1" applyBorder="1" applyAlignment="1">
      <alignment vertical="center"/>
    </xf>
    <xf numFmtId="3" fontId="20" fillId="0" borderId="0" xfId="0" applyNumberFormat="1" applyFont="1" applyAlignment="1" applyProtection="1">
      <alignment horizontal="right"/>
    </xf>
    <xf numFmtId="165" fontId="11" fillId="0" borderId="10" xfId="0" applyNumberFormat="1" applyFont="1" applyBorder="1" applyAlignment="1" applyProtection="1">
      <alignment vertical="center"/>
      <protection locked="0"/>
    </xf>
    <xf numFmtId="165" fontId="11" fillId="0" borderId="1" xfId="0" applyNumberFormat="1" applyFont="1" applyBorder="1" applyAlignment="1" applyProtection="1">
      <alignment vertical="center"/>
      <protection locked="0"/>
    </xf>
    <xf numFmtId="165" fontId="22" fillId="0" borderId="2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0" xfId="0" applyFont="1" applyBorder="1"/>
    <xf numFmtId="167" fontId="3" fillId="0" borderId="0" xfId="0" applyNumberFormat="1" applyFont="1" applyBorder="1"/>
    <xf numFmtId="0" fontId="3" fillId="0" borderId="10" xfId="0" applyFont="1" applyBorder="1" applyAlignment="1">
      <alignment vertical="center" wrapText="1"/>
    </xf>
    <xf numFmtId="0" fontId="23" fillId="0" borderId="1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horizontal="center" vertical="justify"/>
    </xf>
    <xf numFmtId="0" fontId="2" fillId="0" borderId="18" xfId="0" applyFont="1" applyBorder="1" applyAlignment="1" applyProtection="1">
      <alignment horizontal="center" vertical="justify"/>
    </xf>
    <xf numFmtId="49" fontId="4" fillId="0" borderId="14" xfId="0" applyNumberFormat="1" applyFont="1" applyBorder="1" applyAlignment="1" applyProtection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top"/>
    </xf>
    <xf numFmtId="0" fontId="2" fillId="0" borderId="14" xfId="0" applyFont="1" applyBorder="1" applyAlignment="1" applyProtection="1">
      <alignment vertical="center"/>
    </xf>
    <xf numFmtId="49" fontId="4" fillId="0" borderId="6" xfId="0" applyNumberFormat="1" applyFont="1" applyBorder="1" applyAlignment="1" applyProtection="1">
      <alignment horizontal="right" vertical="center"/>
    </xf>
    <xf numFmtId="0" fontId="3" fillId="0" borderId="0" xfId="0" applyFont="1" applyBorder="1" applyProtection="1"/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3" fontId="3" fillId="0" borderId="0" xfId="0" applyNumberFormat="1" applyFont="1" applyBorder="1" applyProtection="1"/>
    <xf numFmtId="0" fontId="2" fillId="0" borderId="0" xfId="0" applyFont="1" applyBorder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/>
    <xf numFmtId="3" fontId="5" fillId="0" borderId="1" xfId="0" applyNumberFormat="1" applyFont="1" applyBorder="1" applyAlignment="1" applyProtection="1">
      <alignment horizontal="right"/>
    </xf>
    <xf numFmtId="49" fontId="1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/>
    <xf numFmtId="49" fontId="4" fillId="0" borderId="12" xfId="0" applyNumberFormat="1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right" vertical="center" wrapText="1"/>
    </xf>
    <xf numFmtId="0" fontId="3" fillId="0" borderId="4" xfId="0" applyNumberFormat="1" applyFont="1" applyBorder="1" applyAlignment="1" applyProtection="1">
      <alignment vertical="center" wrapText="1"/>
    </xf>
    <xf numFmtId="0" fontId="3" fillId="0" borderId="4" xfId="0" applyNumberFormat="1" applyFont="1" applyBorder="1" applyAlignment="1" applyProtection="1">
      <alignment horizontal="right" vertical="center" wrapText="1"/>
    </xf>
    <xf numFmtId="166" fontId="5" fillId="0" borderId="0" xfId="0" applyNumberFormat="1" applyFont="1" applyBorder="1" applyAlignment="1" applyProtection="1">
      <alignment vertical="center"/>
    </xf>
    <xf numFmtId="49" fontId="14" fillId="0" borderId="0" xfId="0" applyNumberFormat="1" applyFont="1" applyBorder="1" applyProtection="1"/>
    <xf numFmtId="49" fontId="14" fillId="0" borderId="0" xfId="0" applyNumberFormat="1" applyFont="1" applyAlignment="1" applyProtection="1">
      <alignment horizontal="center" vertical="center"/>
    </xf>
    <xf numFmtId="49" fontId="3" fillId="0" borderId="0" xfId="1" applyNumberFormat="1" applyFont="1" applyAlignment="1"/>
    <xf numFmtId="49" fontId="3" fillId="0" borderId="0" xfId="0" applyNumberFormat="1" applyFont="1" applyBorder="1"/>
    <xf numFmtId="49" fontId="3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 applyProtection="1">
      <alignment horizontal="right"/>
    </xf>
    <xf numFmtId="3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>
      <alignment horizontal="right" vertical="center"/>
    </xf>
    <xf numFmtId="0" fontId="14" fillId="0" borderId="1" xfId="0" applyNumberFormat="1" applyFont="1" applyBorder="1" applyAlignment="1" applyProtection="1">
      <alignment vertical="center"/>
    </xf>
    <xf numFmtId="0" fontId="11" fillId="0" borderId="1" xfId="0" applyFont="1" applyBorder="1" applyAlignment="1" applyProtection="1">
      <alignment vertical="center"/>
    </xf>
    <xf numFmtId="0" fontId="14" fillId="0" borderId="1" xfId="0" applyNumberFormat="1" applyFont="1" applyBorder="1" applyAlignment="1" applyProtection="1">
      <alignment horizontal="right"/>
    </xf>
    <xf numFmtId="0" fontId="14" fillId="0" borderId="1" xfId="0" applyFont="1" applyBorder="1" applyAlignment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168" fontId="21" fillId="0" borderId="1" xfId="0" applyNumberFormat="1" applyFont="1" applyBorder="1" applyAlignment="1" applyProtection="1">
      <alignment horizontal="center" vertical="center"/>
    </xf>
    <xf numFmtId="168" fontId="21" fillId="0" borderId="1" xfId="0" applyNumberFormat="1" applyFont="1" applyBorder="1" applyAlignment="1" applyProtection="1">
      <alignment vertical="center"/>
    </xf>
    <xf numFmtId="165" fontId="22" fillId="0" borderId="1" xfId="0" applyNumberFormat="1" applyFont="1" applyBorder="1" applyAlignment="1">
      <alignment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vertical="center"/>
    </xf>
    <xf numFmtId="165" fontId="22" fillId="0" borderId="10" xfId="0" applyNumberFormat="1" applyFont="1" applyBorder="1" applyAlignment="1" applyProtection="1">
      <alignment vertical="center"/>
    </xf>
    <xf numFmtId="165" fontId="22" fillId="0" borderId="1" xfId="0" applyNumberFormat="1" applyFont="1" applyBorder="1" applyAlignment="1" applyProtection="1">
      <alignment vertical="center"/>
    </xf>
    <xf numFmtId="165" fontId="22" fillId="0" borderId="2" xfId="0" applyNumberFormat="1" applyFont="1" applyBorder="1" applyAlignment="1" applyProtection="1">
      <alignment vertical="center"/>
    </xf>
    <xf numFmtId="165" fontId="22" fillId="0" borderId="10" xfId="0" applyNumberFormat="1" applyFont="1" applyBorder="1" applyProtection="1"/>
    <xf numFmtId="165" fontId="22" fillId="0" borderId="1" xfId="0" applyNumberFormat="1" applyFont="1" applyBorder="1" applyAlignment="1" applyProtection="1">
      <alignment vertical="center"/>
      <protection hidden="1"/>
    </xf>
    <xf numFmtId="165" fontId="11" fillId="0" borderId="2" xfId="0" applyNumberFormat="1" applyFont="1" applyBorder="1" applyAlignment="1" applyProtection="1">
      <alignment vertical="center"/>
      <protection locked="0"/>
    </xf>
    <xf numFmtId="14" fontId="13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13" fillId="0" borderId="7" xfId="1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7" fillId="0" borderId="7" xfId="1" applyFont="1" applyBorder="1" applyAlignment="1">
      <alignment horizontal="left" vertical="top" wrapText="1"/>
    </xf>
    <xf numFmtId="0" fontId="7" fillId="0" borderId="21" xfId="1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22" xfId="1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14" fontId="7" fillId="0" borderId="22" xfId="1" applyNumberFormat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7" fillId="0" borderId="12" xfId="1" applyFont="1" applyBorder="1" applyAlignment="1">
      <alignment horizontal="left" vertical="top"/>
    </xf>
    <xf numFmtId="0" fontId="4" fillId="0" borderId="2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6" fillId="0" borderId="0" xfId="1" applyFont="1" applyAlignment="1"/>
    <xf numFmtId="0" fontId="3" fillId="0" borderId="0" xfId="1" applyFont="1" applyAlignment="1"/>
    <xf numFmtId="0" fontId="9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top"/>
    </xf>
    <xf numFmtId="0" fontId="7" fillId="0" borderId="21" xfId="1" applyFont="1" applyBorder="1" applyAlignment="1">
      <alignment horizontal="left" vertical="top"/>
    </xf>
    <xf numFmtId="0" fontId="7" fillId="0" borderId="8" xfId="1" applyFont="1" applyBorder="1" applyAlignment="1">
      <alignment horizontal="left" vertical="top"/>
    </xf>
    <xf numFmtId="0" fontId="7" fillId="0" borderId="5" xfId="1" applyFont="1" applyBorder="1" applyAlignment="1">
      <alignment horizontal="left" vertical="top"/>
    </xf>
    <xf numFmtId="0" fontId="7" fillId="0" borderId="0" xfId="1" applyFont="1" applyBorder="1" applyAlignment="1">
      <alignment horizontal="left" vertical="top"/>
    </xf>
    <xf numFmtId="0" fontId="7" fillId="0" borderId="6" xfId="1" applyFont="1" applyBorder="1" applyAlignment="1">
      <alignment horizontal="left" vertical="top"/>
    </xf>
    <xf numFmtId="0" fontId="3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 shrinkToFit="1"/>
    </xf>
    <xf numFmtId="0" fontId="8" fillId="0" borderId="0" xfId="1" applyFont="1" applyBorder="1" applyAlignment="1">
      <alignment horizontal="center" shrinkToFit="1"/>
    </xf>
    <xf numFmtId="0" fontId="3" fillId="0" borderId="0" xfId="1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3" fontId="14" fillId="0" borderId="0" xfId="0" applyNumberFormat="1" applyFont="1" applyAlignment="1" applyProtection="1">
      <alignment horizontal="center"/>
    </xf>
    <xf numFmtId="3" fontId="14" fillId="0" borderId="6" xfId="0" applyNumberFormat="1" applyFont="1" applyBorder="1" applyAlignment="1" applyProtection="1">
      <alignment horizontal="center"/>
    </xf>
    <xf numFmtId="3" fontId="14" fillId="0" borderId="0" xfId="0" applyNumberFormat="1" applyFont="1" applyAlignment="1" applyProtection="1">
      <alignment horizontal="right"/>
    </xf>
    <xf numFmtId="3" fontId="14" fillId="0" borderId="6" xfId="0" applyNumberFormat="1" applyFont="1" applyBorder="1" applyAlignment="1" applyProtection="1">
      <alignment horizontal="right"/>
    </xf>
    <xf numFmtId="165" fontId="11" fillId="0" borderId="3" xfId="0" applyNumberFormat="1" applyFont="1" applyBorder="1" applyAlignment="1" applyProtection="1">
      <alignment horizontal="center" vertical="center"/>
      <protection locked="0"/>
    </xf>
    <xf numFmtId="165" fontId="11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4" xfId="0" applyNumberFormat="1" applyFont="1" applyBorder="1" applyAlignment="1" applyProtection="1">
      <alignment horizontal="center" vertical="center"/>
      <protection locked="0"/>
    </xf>
    <xf numFmtId="165" fontId="11" fillId="0" borderId="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4" xfId="0" applyNumberFormat="1" applyFont="1" applyBorder="1" applyAlignment="1" applyProtection="1">
      <alignment horizontal="center" vertical="center"/>
    </xf>
    <xf numFmtId="165" fontId="11" fillId="0" borderId="26" xfId="0" applyNumberFormat="1" applyFont="1" applyBorder="1" applyAlignment="1" applyProtection="1">
      <alignment horizontal="center" vertical="center"/>
      <protection locked="0"/>
    </xf>
    <xf numFmtId="165" fontId="11" fillId="0" borderId="24" xfId="0" applyNumberFormat="1" applyFont="1" applyBorder="1" applyAlignment="1" applyProtection="1">
      <alignment horizontal="center" vertical="center"/>
      <protection locked="0"/>
    </xf>
    <xf numFmtId="165" fontId="11" fillId="0" borderId="25" xfId="0" applyNumberFormat="1" applyFont="1" applyBorder="1" applyAlignment="1" applyProtection="1">
      <alignment horizontal="center" vertical="center"/>
      <protection locked="0"/>
    </xf>
    <xf numFmtId="165" fontId="11" fillId="0" borderId="13" xfId="0" applyNumberFormat="1" applyFont="1" applyBorder="1" applyAlignment="1" applyProtection="1">
      <alignment horizontal="center" vertical="center"/>
      <protection locked="0"/>
    </xf>
    <xf numFmtId="165" fontId="11" fillId="0" borderId="24" xfId="0" applyNumberFormat="1" applyFont="1" applyBorder="1" applyAlignment="1" applyProtection="1">
      <alignment horizontal="center" vertical="center"/>
    </xf>
    <xf numFmtId="165" fontId="11" fillId="0" borderId="25" xfId="0" applyNumberFormat="1" applyFont="1" applyBorder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27" xfId="0" applyNumberFormat="1" applyFont="1" applyBorder="1" applyAlignment="1" applyProtection="1">
      <alignment horizontal="center" vertical="center"/>
      <protection locked="0"/>
    </xf>
    <xf numFmtId="165" fontId="22" fillId="0" borderId="3" xfId="0" applyNumberFormat="1" applyFont="1" applyBorder="1" applyAlignment="1" applyProtection="1">
      <alignment horizontal="center" vertical="center"/>
    </xf>
    <xf numFmtId="165" fontId="22" fillId="0" borderId="9" xfId="0" applyNumberFormat="1" applyFont="1" applyBorder="1" applyAlignment="1" applyProtection="1">
      <alignment horizontal="center" vertical="center"/>
    </xf>
    <xf numFmtId="165" fontId="22" fillId="0" borderId="4" xfId="0" applyNumberFormat="1" applyFont="1" applyBorder="1" applyAlignment="1" applyProtection="1">
      <alignment horizontal="center" vertical="center"/>
    </xf>
    <xf numFmtId="165" fontId="22" fillId="0" borderId="3" xfId="0" applyNumberFormat="1" applyFont="1" applyBorder="1" applyAlignment="1" applyProtection="1">
      <alignment horizontal="center" vertical="center"/>
      <protection hidden="1"/>
    </xf>
    <xf numFmtId="165" fontId="22" fillId="0" borderId="9" xfId="0" applyNumberFormat="1" applyFont="1" applyBorder="1" applyAlignment="1" applyProtection="1">
      <alignment horizontal="center" vertical="center"/>
      <protection hidden="1"/>
    </xf>
    <xf numFmtId="165" fontId="22" fillId="0" borderId="26" xfId="0" applyNumberFormat="1" applyFont="1" applyBorder="1" applyAlignment="1" applyProtection="1">
      <alignment horizontal="center" vertical="center"/>
      <protection hidden="1"/>
    </xf>
    <xf numFmtId="165" fontId="22" fillId="0" borderId="4" xfId="0" applyNumberFormat="1" applyFont="1" applyBorder="1" applyAlignment="1" applyProtection="1">
      <alignment horizontal="center" vertical="center"/>
      <protection hidden="1"/>
    </xf>
    <xf numFmtId="3" fontId="15" fillId="0" borderId="36" xfId="0" applyNumberFormat="1" applyFont="1" applyBorder="1" applyAlignment="1" applyProtection="1">
      <alignment horizontal="center" vertical="center" wrapText="1" shrinkToFit="1"/>
    </xf>
    <xf numFmtId="3" fontId="15" fillId="0" borderId="37" xfId="0" applyNumberFormat="1" applyFont="1" applyBorder="1" applyAlignment="1" applyProtection="1">
      <alignment horizontal="center" vertical="center" wrapText="1" shrinkToFit="1"/>
    </xf>
    <xf numFmtId="3" fontId="15" fillId="0" borderId="39" xfId="0" applyNumberFormat="1" applyFont="1" applyBorder="1" applyAlignment="1" applyProtection="1">
      <alignment horizontal="center" vertical="center" wrapText="1" shrinkToFit="1"/>
    </xf>
    <xf numFmtId="3" fontId="15" fillId="0" borderId="22" xfId="0" applyNumberFormat="1" applyFont="1" applyBorder="1" applyAlignment="1" applyProtection="1">
      <alignment horizontal="center" vertical="center" wrapText="1" shrinkToFit="1"/>
    </xf>
    <xf numFmtId="3" fontId="15" fillId="0" borderId="11" xfId="0" applyNumberFormat="1" applyFont="1" applyBorder="1" applyAlignment="1" applyProtection="1">
      <alignment horizontal="center" vertical="center" wrapText="1" shrinkToFit="1"/>
    </xf>
    <xf numFmtId="3" fontId="15" fillId="0" borderId="41" xfId="0" applyNumberFormat="1" applyFont="1" applyBorder="1" applyAlignment="1" applyProtection="1">
      <alignment horizontal="center" vertical="center" wrapText="1" shrinkToFit="1"/>
    </xf>
    <xf numFmtId="3" fontId="4" fillId="0" borderId="3" xfId="0" applyNumberFormat="1" applyFont="1" applyBorder="1" applyAlignment="1" applyProtection="1">
      <alignment horizontal="center" vertical="center"/>
    </xf>
    <xf numFmtId="3" fontId="4" fillId="0" borderId="9" xfId="0" applyNumberFormat="1" applyFont="1" applyBorder="1" applyAlignment="1" applyProtection="1">
      <alignment horizontal="center" vertical="center"/>
    </xf>
    <xf numFmtId="3" fontId="4" fillId="0" borderId="4" xfId="0" applyNumberFormat="1" applyFont="1" applyBorder="1" applyAlignment="1" applyProtection="1">
      <alignment horizontal="center" vertical="center"/>
    </xf>
    <xf numFmtId="3" fontId="4" fillId="0" borderId="26" xfId="0" applyNumberFormat="1" applyFont="1" applyBorder="1" applyAlignment="1" applyProtection="1">
      <alignment horizontal="center" vertical="center"/>
    </xf>
    <xf numFmtId="3" fontId="4" fillId="0" borderId="34" xfId="0" applyNumberFormat="1" applyFont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top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2" fillId="0" borderId="42" xfId="0" applyFont="1" applyBorder="1" applyAlignment="1" applyProtection="1">
      <alignment horizontal="center" vertical="top"/>
    </xf>
    <xf numFmtId="0" fontId="2" fillId="0" borderId="17" xfId="0" applyFont="1" applyBorder="1" applyAlignment="1" applyProtection="1">
      <alignment horizontal="center" vertical="top"/>
    </xf>
    <xf numFmtId="0" fontId="2" fillId="0" borderId="14" xfId="0" applyFont="1" applyBorder="1" applyAlignment="1" applyProtection="1">
      <alignment horizontal="center" vertical="top"/>
    </xf>
    <xf numFmtId="0" fontId="4" fillId="0" borderId="2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3" fontId="4" fillId="0" borderId="24" xfId="0" applyNumberFormat="1" applyFont="1" applyBorder="1" applyAlignment="1" applyProtection="1">
      <alignment horizontal="center" vertical="center"/>
    </xf>
    <xf numFmtId="3" fontId="4" fillId="0" borderId="25" xfId="0" applyNumberFormat="1" applyFont="1" applyBorder="1" applyAlignment="1" applyProtection="1">
      <alignment horizontal="center" vertical="center"/>
    </xf>
    <xf numFmtId="3" fontId="4" fillId="0" borderId="27" xfId="0" applyNumberFormat="1" applyFont="1" applyBorder="1" applyAlignment="1" applyProtection="1">
      <alignment horizontal="center" vertical="center"/>
    </xf>
    <xf numFmtId="165" fontId="22" fillId="0" borderId="28" xfId="0" applyNumberFormat="1" applyFont="1" applyBorder="1" applyAlignment="1" applyProtection="1">
      <alignment horizontal="center"/>
    </xf>
    <xf numFmtId="165" fontId="22" fillId="0" borderId="29" xfId="0" applyNumberFormat="1" applyFont="1" applyBorder="1" applyAlignment="1" applyProtection="1">
      <alignment horizontal="center"/>
    </xf>
    <xf numFmtId="165" fontId="22" fillId="0" borderId="30" xfId="0" applyNumberFormat="1" applyFont="1" applyBorder="1" applyAlignment="1" applyProtection="1">
      <alignment horizontal="center"/>
    </xf>
    <xf numFmtId="165" fontId="22" fillId="0" borderId="11" xfId="0" applyNumberFormat="1" applyFont="1" applyBorder="1" applyAlignment="1" applyProtection="1">
      <alignment horizontal="center"/>
    </xf>
    <xf numFmtId="165" fontId="22" fillId="0" borderId="41" xfId="0" applyNumberFormat="1" applyFont="1" applyBorder="1" applyAlignment="1" applyProtection="1">
      <alignment horizontal="center"/>
    </xf>
    <xf numFmtId="3" fontId="4" fillId="0" borderId="13" xfId="0" applyNumberFormat="1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top"/>
    </xf>
    <xf numFmtId="0" fontId="2" fillId="0" borderId="16" xfId="0" applyFont="1" applyBorder="1" applyAlignment="1" applyProtection="1">
      <alignment horizontal="center" vertical="top"/>
    </xf>
    <xf numFmtId="0" fontId="3" fillId="0" borderId="35" xfId="0" applyFont="1" applyBorder="1" applyAlignment="1" applyProtection="1">
      <alignment horizontal="left" vertical="center" wrapText="1"/>
    </xf>
    <xf numFmtId="0" fontId="0" fillId="0" borderId="35" xfId="0" applyBorder="1" applyAlignment="1" applyProtection="1">
      <alignment vertical="center"/>
    </xf>
    <xf numFmtId="165" fontId="22" fillId="0" borderId="26" xfId="0" applyNumberFormat="1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4" fillId="0" borderId="34" xfId="0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43" xfId="0" applyFont="1" applyBorder="1" applyAlignment="1" applyProtection="1">
      <alignment horizontal="left" vertical="center" wrapText="1"/>
    </xf>
    <xf numFmtId="0" fontId="3" fillId="0" borderId="35" xfId="0" applyFont="1" applyBorder="1" applyAlignment="1" applyProtection="1">
      <alignment horizontal="left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/>
    </xf>
    <xf numFmtId="0" fontId="2" fillId="0" borderId="32" xfId="0" applyFont="1" applyBorder="1" applyAlignment="1" applyProtection="1">
      <alignment horizontal="center" vertical="top"/>
    </xf>
    <xf numFmtId="3" fontId="5" fillId="0" borderId="0" xfId="0" applyNumberFormat="1" applyFont="1" applyAlignment="1" applyProtection="1">
      <alignment horizontal="right"/>
    </xf>
    <xf numFmtId="3" fontId="5" fillId="0" borderId="6" xfId="0" applyNumberFormat="1" applyFont="1" applyBorder="1" applyAlignment="1" applyProtection="1">
      <alignment horizontal="right"/>
    </xf>
    <xf numFmtId="3" fontId="5" fillId="0" borderId="0" xfId="0" applyNumberFormat="1" applyFont="1" applyAlignment="1" applyProtection="1">
      <alignment horizontal="center"/>
    </xf>
    <xf numFmtId="3" fontId="5" fillId="0" borderId="6" xfId="0" applyNumberFormat="1" applyFont="1" applyBorder="1" applyAlignment="1" applyProtection="1">
      <alignment horizont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35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3" fontId="4" fillId="0" borderId="36" xfId="0" applyNumberFormat="1" applyFont="1" applyBorder="1" applyAlignment="1" applyProtection="1">
      <alignment horizontal="center" vertical="center"/>
    </xf>
    <xf numFmtId="3" fontId="4" fillId="0" borderId="37" xfId="0" applyNumberFormat="1" applyFont="1" applyBorder="1" applyAlignment="1" applyProtection="1">
      <alignment horizontal="center" vertical="center"/>
    </xf>
    <xf numFmtId="3" fontId="4" fillId="0" borderId="38" xfId="0" applyNumberFormat="1" applyFont="1" applyBorder="1" applyAlignment="1" applyProtection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/>
    </xf>
    <xf numFmtId="3" fontId="4" fillId="0" borderId="0" xfId="0" applyNumberFormat="1" applyFont="1" applyBorder="1" applyAlignment="1" applyProtection="1">
      <alignment horizontal="center" vertical="center"/>
    </xf>
    <xf numFmtId="3" fontId="4" fillId="0" borderId="6" xfId="0" applyNumberFormat="1" applyFont="1" applyBorder="1" applyAlignment="1" applyProtection="1">
      <alignment horizontal="center" vertical="center"/>
    </xf>
    <xf numFmtId="3" fontId="15" fillId="0" borderId="5" xfId="0" applyNumberFormat="1" applyFont="1" applyBorder="1" applyAlignment="1" applyProtection="1">
      <alignment horizontal="center" vertical="center" wrapText="1" shrinkToFit="1"/>
    </xf>
    <xf numFmtId="3" fontId="15" fillId="0" borderId="0" xfId="0" applyNumberFormat="1" applyFont="1" applyBorder="1" applyAlignment="1" applyProtection="1">
      <alignment horizontal="center" vertical="center" wrapText="1" shrinkToFit="1"/>
    </xf>
    <xf numFmtId="3" fontId="15" fillId="0" borderId="40" xfId="0" applyNumberFormat="1" applyFont="1" applyBorder="1" applyAlignment="1" applyProtection="1">
      <alignment horizontal="center" vertical="center" wrapText="1" shrinkToFit="1"/>
    </xf>
    <xf numFmtId="0" fontId="4" fillId="0" borderId="11" xfId="0" applyFont="1" applyBorder="1" applyAlignment="1" applyProtection="1">
      <alignment horizontal="left" vertical="center"/>
    </xf>
    <xf numFmtId="165" fontId="22" fillId="0" borderId="28" xfId="0" applyNumberFormat="1" applyFont="1" applyBorder="1" applyAlignment="1" applyProtection="1">
      <alignment horizontal="center" vertical="center"/>
    </xf>
    <xf numFmtId="165" fontId="22" fillId="0" borderId="29" xfId="0" applyNumberFormat="1" applyFont="1" applyBorder="1" applyAlignment="1" applyProtection="1">
      <alignment horizontal="center" vertical="center"/>
    </xf>
    <xf numFmtId="165" fontId="22" fillId="0" borderId="30" xfId="0" applyNumberFormat="1" applyFont="1" applyBorder="1" applyAlignment="1" applyProtection="1">
      <alignment horizontal="center" vertical="center"/>
    </xf>
    <xf numFmtId="165" fontId="22" fillId="0" borderId="31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4" fillId="0" borderId="23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165" fontId="22" fillId="0" borderId="24" xfId="0" applyNumberFormat="1" applyFont="1" applyBorder="1" applyAlignment="1" applyProtection="1">
      <alignment horizontal="center" vertical="center"/>
    </xf>
    <xf numFmtId="165" fontId="22" fillId="0" borderId="25" xfId="0" applyNumberFormat="1" applyFont="1" applyBorder="1" applyAlignment="1" applyProtection="1">
      <alignment horizontal="center" vertical="center"/>
    </xf>
    <xf numFmtId="165" fontId="22" fillId="0" borderId="13" xfId="0" applyNumberFormat="1" applyFont="1" applyBorder="1" applyAlignment="1" applyProtection="1">
      <alignment horizontal="center" vertical="center"/>
    </xf>
    <xf numFmtId="165" fontId="22" fillId="0" borderId="27" xfId="0" applyNumberFormat="1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left" vertical="center"/>
    </xf>
    <xf numFmtId="165" fontId="22" fillId="0" borderId="2" xfId="0" applyNumberFormat="1" applyFont="1" applyBorder="1" applyAlignment="1" applyProtection="1">
      <alignment horizontal="center" vertical="center"/>
    </xf>
    <xf numFmtId="165" fontId="22" fillId="0" borderId="4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47" xfId="0" applyNumberFormat="1" applyFont="1" applyBorder="1" applyAlignment="1" applyProtection="1">
      <alignment horizontal="center" vertical="center"/>
      <protection locked="0"/>
    </xf>
    <xf numFmtId="165" fontId="22" fillId="0" borderId="1" xfId="0" applyNumberFormat="1" applyFont="1" applyBorder="1" applyAlignment="1" applyProtection="1">
      <alignment horizontal="center" vertical="center"/>
    </xf>
    <xf numFmtId="165" fontId="22" fillId="0" borderId="47" xfId="0" applyNumberFormat="1" applyFont="1" applyBorder="1" applyAlignment="1" applyProtection="1">
      <alignment horizontal="center" vertical="center"/>
    </xf>
    <xf numFmtId="165" fontId="22" fillId="0" borderId="1" xfId="0" applyNumberFormat="1" applyFont="1" applyBorder="1" applyAlignment="1" applyProtection="1">
      <alignment horizontal="center" vertical="center"/>
      <protection locked="0"/>
    </xf>
    <xf numFmtId="165" fontId="22" fillId="0" borderId="4" xfId="0" applyNumberFormat="1" applyFont="1" applyBorder="1" applyAlignment="1" applyProtection="1">
      <alignment horizontal="center" vertical="center"/>
      <protection locked="0"/>
    </xf>
    <xf numFmtId="165" fontId="22" fillId="0" borderId="47" xfId="0" applyNumberFormat="1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justify"/>
    </xf>
    <xf numFmtId="0" fontId="2" fillId="0" borderId="17" xfId="0" applyFont="1" applyBorder="1" applyAlignment="1" applyProtection="1">
      <alignment horizontal="center" vertical="justify"/>
    </xf>
    <xf numFmtId="0" fontId="4" fillId="0" borderId="9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24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 wrapText="1"/>
    </xf>
    <xf numFmtId="3" fontId="4" fillId="0" borderId="49" xfId="0" applyNumberFormat="1" applyFont="1" applyBorder="1" applyAlignment="1" applyProtection="1">
      <alignment horizontal="center" vertical="center" wrapText="1"/>
    </xf>
    <xf numFmtId="165" fontId="22" fillId="0" borderId="10" xfId="0" applyNumberFormat="1" applyFont="1" applyBorder="1" applyAlignment="1" applyProtection="1">
      <alignment horizontal="center" vertical="center"/>
    </xf>
    <xf numFmtId="165" fontId="22" fillId="0" borderId="12" xfId="0" applyNumberFormat="1" applyFont="1" applyBorder="1" applyAlignment="1" applyProtection="1">
      <alignment horizontal="center" vertical="center"/>
    </xf>
    <xf numFmtId="165" fontId="22" fillId="0" borderId="48" xfId="0" applyNumberFormat="1" applyFont="1" applyBorder="1" applyAlignment="1" applyProtection="1">
      <alignment horizontal="center" vertical="center"/>
    </xf>
    <xf numFmtId="3" fontId="15" fillId="0" borderId="19" xfId="0" applyNumberFormat="1" applyFont="1" applyBorder="1" applyAlignment="1" applyProtection="1">
      <alignment horizontal="center" vertical="center" wrapText="1"/>
    </xf>
    <xf numFmtId="3" fontId="15" fillId="0" borderId="46" xfId="0" applyNumberFormat="1" applyFont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</xf>
    <xf numFmtId="49" fontId="4" fillId="0" borderId="45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left" vertical="center"/>
    </xf>
    <xf numFmtId="49" fontId="4" fillId="0" borderId="12" xfId="0" applyNumberFormat="1" applyFont="1" applyBorder="1" applyAlignment="1" applyProtection="1">
      <alignment horizontal="left" vertical="center"/>
    </xf>
    <xf numFmtId="3" fontId="14" fillId="0" borderId="0" xfId="0" applyNumberFormat="1" applyFont="1" applyBorder="1" applyAlignment="1" applyProtection="1">
      <alignment horizontal="right"/>
    </xf>
    <xf numFmtId="49" fontId="4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5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47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 applyProtection="1">
      <alignment horizontal="center"/>
    </xf>
    <xf numFmtId="165" fontId="11" fillId="0" borderId="3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165" fontId="22" fillId="0" borderId="2" xfId="0" applyNumberFormat="1" applyFont="1" applyBorder="1" applyAlignment="1">
      <alignment horizontal="center" vertical="center"/>
    </xf>
    <xf numFmtId="165" fontId="22" fillId="0" borderId="49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  <protection locked="0"/>
    </xf>
    <xf numFmtId="165" fontId="11" fillId="0" borderId="48" xfId="0" applyNumberFormat="1" applyFont="1" applyBorder="1" applyAlignment="1" applyProtection="1">
      <alignment horizontal="center" vertical="center"/>
      <protection locked="0"/>
    </xf>
    <xf numFmtId="165" fontId="11" fillId="0" borderId="28" xfId="0" applyNumberFormat="1" applyFont="1" applyBorder="1" applyAlignment="1" applyProtection="1">
      <alignment horizontal="center" vertical="center"/>
      <protection locked="0"/>
    </xf>
    <xf numFmtId="165" fontId="11" fillId="0" borderId="29" xfId="0" applyNumberFormat="1" applyFont="1" applyBorder="1" applyAlignment="1" applyProtection="1">
      <alignment horizontal="center" vertical="center"/>
      <protection locked="0"/>
    </xf>
    <xf numFmtId="165" fontId="11" fillId="0" borderId="3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65" fontId="22" fillId="0" borderId="24" xfId="0" applyNumberFormat="1" applyFont="1" applyBorder="1" applyAlignment="1">
      <alignment horizontal="center" vertical="center"/>
    </xf>
    <xf numFmtId="165" fontId="22" fillId="0" borderId="25" xfId="0" applyNumberFormat="1" applyFont="1" applyBorder="1" applyAlignment="1">
      <alignment horizontal="center" vertical="center"/>
    </xf>
    <xf numFmtId="165" fontId="22" fillId="0" borderId="13" xfId="0" applyNumberFormat="1" applyFont="1" applyBorder="1" applyAlignment="1">
      <alignment horizontal="center" vertical="center"/>
    </xf>
    <xf numFmtId="165" fontId="22" fillId="0" borderId="3" xfId="0" applyNumberFormat="1" applyFont="1" applyBorder="1" applyAlignment="1">
      <alignment horizontal="center" vertical="center"/>
    </xf>
    <xf numFmtId="165" fontId="22" fillId="0" borderId="9" xfId="0" applyNumberFormat="1" applyFont="1" applyBorder="1" applyAlignment="1">
      <alignment horizontal="center" vertical="center"/>
    </xf>
    <xf numFmtId="165" fontId="22" fillId="0" borderId="4" xfId="0" applyNumberFormat="1" applyFont="1" applyBorder="1" applyAlignment="1">
      <alignment horizontal="center" vertical="center"/>
    </xf>
    <xf numFmtId="165" fontId="22" fillId="0" borderId="1" xfId="0" applyNumberFormat="1" applyFont="1" applyBorder="1" applyAlignment="1">
      <alignment horizontal="center" vertical="center"/>
    </xf>
    <xf numFmtId="165" fontId="22" fillId="0" borderId="47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34" xfId="0" applyNumberFormat="1" applyFont="1" applyBorder="1" applyAlignment="1">
      <alignment horizontal="center" vertical="center"/>
    </xf>
    <xf numFmtId="165" fontId="11" fillId="0" borderId="22" xfId="0" applyNumberFormat="1" applyFont="1" applyBorder="1" applyAlignment="1" applyProtection="1">
      <alignment horizontal="center" vertical="center"/>
      <protection locked="0"/>
    </xf>
    <xf numFmtId="165" fontId="11" fillId="0" borderId="11" xfId="0" applyNumberFormat="1" applyFont="1" applyBorder="1" applyAlignment="1" applyProtection="1">
      <alignment horizontal="center" vertical="center"/>
      <protection locked="0"/>
    </xf>
    <xf numFmtId="165" fontId="11" fillId="0" borderId="12" xfId="0" applyNumberFormat="1" applyFont="1" applyBorder="1" applyAlignment="1" applyProtection="1">
      <alignment horizontal="center" vertical="center"/>
      <protection locked="0"/>
    </xf>
    <xf numFmtId="165" fontId="11" fillId="0" borderId="22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2"/>
  <sheetViews>
    <sheetView workbookViewId="0"/>
  </sheetViews>
  <sheetFormatPr defaultRowHeight="22.5" customHeight="1"/>
  <cols>
    <col min="1" max="1" width="5" style="61" customWidth="1"/>
    <col min="2" max="2" width="8.7109375" style="62" bestFit="1" customWidth="1"/>
    <col min="3" max="3" width="61.140625" style="62" customWidth="1"/>
    <col min="4" max="4" width="12.85546875" style="63" customWidth="1"/>
    <col min="5" max="16384" width="9.140625" style="53"/>
  </cols>
  <sheetData>
    <row r="1" spans="1:4" ht="24" customHeight="1">
      <c r="A1" s="71" t="s">
        <v>180</v>
      </c>
      <c r="B1" s="72" t="s">
        <v>181</v>
      </c>
      <c r="C1" s="73" t="s">
        <v>182</v>
      </c>
      <c r="D1" s="74" t="s">
        <v>183</v>
      </c>
    </row>
    <row r="2" spans="1:4" ht="24" customHeight="1">
      <c r="A2" s="54" t="s">
        <v>23</v>
      </c>
      <c r="B2" s="55" t="s">
        <v>184</v>
      </c>
      <c r="C2" s="75" t="s">
        <v>317</v>
      </c>
      <c r="D2" s="46">
        <f>Pasiva!E16</f>
        <v>0</v>
      </c>
    </row>
    <row r="3" spans="1:4" ht="24" customHeight="1">
      <c r="A3" s="54" t="s">
        <v>25</v>
      </c>
      <c r="B3" s="55" t="s">
        <v>185</v>
      </c>
      <c r="C3" s="75" t="s">
        <v>305</v>
      </c>
      <c r="D3" s="46">
        <f>Náklady!J32</f>
        <v>0</v>
      </c>
    </row>
    <row r="4" spans="1:4" ht="24" customHeight="1">
      <c r="A4" s="54" t="s">
        <v>27</v>
      </c>
      <c r="B4" s="56" t="s">
        <v>186</v>
      </c>
      <c r="C4" s="76" t="s">
        <v>318</v>
      </c>
      <c r="D4" s="47" t="e">
        <f>D5+D12+D25</f>
        <v>#REF!</v>
      </c>
    </row>
    <row r="5" spans="1:4" ht="24" customHeight="1">
      <c r="A5" s="54" t="s">
        <v>29</v>
      </c>
      <c r="B5" s="57" t="s">
        <v>187</v>
      </c>
      <c r="C5" s="77" t="s">
        <v>319</v>
      </c>
      <c r="D5" s="48">
        <f>SUM(D6:D11)</f>
        <v>0</v>
      </c>
    </row>
    <row r="6" spans="1:4" ht="20.100000000000001" customHeight="1">
      <c r="A6" s="54" t="s">
        <v>32</v>
      </c>
      <c r="B6" s="59" t="s">
        <v>188</v>
      </c>
      <c r="C6" s="60" t="s">
        <v>82</v>
      </c>
      <c r="D6" s="49">
        <f>Aktiva!T52-Aktiva!O52</f>
        <v>0</v>
      </c>
    </row>
    <row r="7" spans="1:4" ht="20.100000000000001" customHeight="1">
      <c r="A7" s="54" t="s">
        <v>34</v>
      </c>
      <c r="B7" s="59" t="s">
        <v>189</v>
      </c>
      <c r="C7" s="60" t="s">
        <v>190</v>
      </c>
      <c r="D7" s="49">
        <f>Aktiva!T53-Aktiva!O53</f>
        <v>0</v>
      </c>
    </row>
    <row r="8" spans="1:4" ht="20.100000000000001" customHeight="1">
      <c r="A8" s="54" t="s">
        <v>326</v>
      </c>
      <c r="B8" s="59" t="s">
        <v>191</v>
      </c>
      <c r="C8" s="60" t="s">
        <v>85</v>
      </c>
      <c r="D8" s="49">
        <f>Aktiva!T54-Aktiva!O54</f>
        <v>0</v>
      </c>
    </row>
    <row r="9" spans="1:4" ht="20.100000000000001" customHeight="1">
      <c r="A9" s="54" t="s">
        <v>38</v>
      </c>
      <c r="B9" s="59" t="s">
        <v>192</v>
      </c>
      <c r="C9" s="60" t="s">
        <v>194</v>
      </c>
      <c r="D9" s="49">
        <f>Aktiva!T55-Aktiva!O55</f>
        <v>0</v>
      </c>
    </row>
    <row r="10" spans="1:4" ht="20.100000000000001" customHeight="1">
      <c r="A10" s="54" t="s">
        <v>40</v>
      </c>
      <c r="B10" s="59" t="s">
        <v>193</v>
      </c>
      <c r="C10" s="60" t="s">
        <v>196</v>
      </c>
      <c r="D10" s="49">
        <f>Aktiva!T56-Aktiva!O56</f>
        <v>0</v>
      </c>
    </row>
    <row r="11" spans="1:4" ht="20.100000000000001" customHeight="1">
      <c r="A11" s="54" t="s">
        <v>43</v>
      </c>
      <c r="B11" s="59" t="s">
        <v>195</v>
      </c>
      <c r="C11" s="60" t="s">
        <v>197</v>
      </c>
      <c r="D11" s="49">
        <f>Aktiva!T57-Aktiva!O57</f>
        <v>0</v>
      </c>
    </row>
    <row r="12" spans="1:4" ht="24" customHeight="1">
      <c r="A12" s="54" t="s">
        <v>46</v>
      </c>
      <c r="B12" s="57" t="s">
        <v>198</v>
      </c>
      <c r="C12" s="77" t="s">
        <v>320</v>
      </c>
      <c r="D12" s="48" t="e">
        <f>SUM(D13:D24)</f>
        <v>#REF!</v>
      </c>
    </row>
    <row r="13" spans="1:4" ht="20.100000000000001" customHeight="1">
      <c r="A13" s="54" t="s">
        <v>49</v>
      </c>
      <c r="B13" s="59" t="s">
        <v>306</v>
      </c>
      <c r="C13" s="65" t="s">
        <v>200</v>
      </c>
      <c r="D13" s="49">
        <f>Aktiva!T59-Aktiva!O59</f>
        <v>0</v>
      </c>
    </row>
    <row r="14" spans="1:4" ht="20.100000000000001" customHeight="1">
      <c r="A14" s="54" t="s">
        <v>327</v>
      </c>
      <c r="B14" s="59" t="s">
        <v>199</v>
      </c>
      <c r="C14" s="65" t="s">
        <v>289</v>
      </c>
      <c r="D14" s="49">
        <f>Aktiva!T60-Aktiva!O60</f>
        <v>0</v>
      </c>
    </row>
    <row r="15" spans="1:4" ht="20.100000000000001" customHeight="1">
      <c r="A15" s="54" t="s">
        <v>52</v>
      </c>
      <c r="B15" s="59" t="s">
        <v>201</v>
      </c>
      <c r="C15" s="65" t="s">
        <v>205</v>
      </c>
      <c r="D15" s="49">
        <f>Aktiva!T61-Aktiva!O61</f>
        <v>0</v>
      </c>
    </row>
    <row r="16" spans="1:4" ht="20.100000000000001" customHeight="1">
      <c r="A16" s="54" t="s">
        <v>55</v>
      </c>
      <c r="B16" s="59" t="s">
        <v>202</v>
      </c>
      <c r="C16" s="65" t="s">
        <v>349</v>
      </c>
      <c r="D16" s="49">
        <f>Aktiva!T62-Aktiva!O62</f>
        <v>0</v>
      </c>
    </row>
    <row r="17" spans="1:4" ht="20.100000000000001" customHeight="1">
      <c r="A17" s="54" t="s">
        <v>58</v>
      </c>
      <c r="B17" s="59" t="s">
        <v>203</v>
      </c>
      <c r="C17" s="65" t="s">
        <v>321</v>
      </c>
      <c r="D17" s="49">
        <f>Aktiva!T64-Aktiva!O64</f>
        <v>0</v>
      </c>
    </row>
    <row r="18" spans="1:4" ht="20.100000000000001" customHeight="1">
      <c r="A18" s="54" t="s">
        <v>61</v>
      </c>
      <c r="B18" s="59" t="s">
        <v>204</v>
      </c>
      <c r="C18" s="65" t="s">
        <v>322</v>
      </c>
      <c r="D18" s="49">
        <f>Aktiva!T65-Aktiva!O65</f>
        <v>0</v>
      </c>
    </row>
    <row r="19" spans="1:4" ht="20.100000000000001" customHeight="1">
      <c r="A19" s="54" t="s">
        <v>64</v>
      </c>
      <c r="B19" s="59" t="s">
        <v>206</v>
      </c>
      <c r="C19" s="65" t="s">
        <v>323</v>
      </c>
      <c r="D19" s="49" t="e">
        <f>Aktiva!#REF!-Aktiva!#REF!</f>
        <v>#REF!</v>
      </c>
    </row>
    <row r="20" spans="1:4" ht="20.100000000000001" customHeight="1">
      <c r="A20" s="54" t="s">
        <v>67</v>
      </c>
      <c r="B20" s="59" t="s">
        <v>207</v>
      </c>
      <c r="C20" s="65" t="s">
        <v>324</v>
      </c>
      <c r="D20" s="49">
        <f>Aktiva!T66-Aktiva!O66</f>
        <v>0</v>
      </c>
    </row>
    <row r="21" spans="1:4" ht="20.100000000000001" customHeight="1">
      <c r="A21" s="54" t="s">
        <v>68</v>
      </c>
      <c r="B21" s="59" t="s">
        <v>208</v>
      </c>
      <c r="C21" s="65" t="s">
        <v>325</v>
      </c>
      <c r="D21" s="49">
        <f>Aktiva!T69-Aktiva!O69</f>
        <v>0</v>
      </c>
    </row>
    <row r="22" spans="1:4" ht="20.100000000000001" customHeight="1">
      <c r="A22" s="54" t="s">
        <v>70</v>
      </c>
      <c r="B22" s="59" t="s">
        <v>209</v>
      </c>
      <c r="C22" s="65" t="s">
        <v>160</v>
      </c>
      <c r="D22" s="49">
        <f>Aktiva!T70-Aktiva!O70</f>
        <v>0</v>
      </c>
    </row>
    <row r="23" spans="1:4" ht="20.100000000000001" customHeight="1">
      <c r="A23" s="54" t="s">
        <v>71</v>
      </c>
      <c r="B23" s="59" t="s">
        <v>210</v>
      </c>
      <c r="C23" s="65" t="s">
        <v>212</v>
      </c>
      <c r="D23" s="49">
        <f>Aktiva!T71-Aktiva!O71</f>
        <v>0</v>
      </c>
    </row>
    <row r="24" spans="1:4" ht="20.100000000000001" customHeight="1">
      <c r="A24" s="54" t="s">
        <v>72</v>
      </c>
      <c r="B24" s="59" t="s">
        <v>211</v>
      </c>
      <c r="C24" s="65" t="s">
        <v>307</v>
      </c>
      <c r="D24" s="49" t="e">
        <f>Aktiva!O75-Aktiva!T75+Aktiva!O76-Aktiva!T76+Aktiva!#REF!-Aktiva!#REF!+Aktiva!O77-Aktiva!T77</f>
        <v>#REF!</v>
      </c>
    </row>
    <row r="25" spans="1:4" ht="24" customHeight="1">
      <c r="A25" s="54" t="s">
        <v>74</v>
      </c>
      <c r="B25" s="57" t="s">
        <v>213</v>
      </c>
      <c r="C25" s="77" t="s">
        <v>214</v>
      </c>
      <c r="D25" s="48">
        <f>SUM(D26:D37)</f>
        <v>9319.9000000000015</v>
      </c>
    </row>
    <row r="26" spans="1:4" ht="20.100000000000001" customHeight="1">
      <c r="A26" s="54" t="s">
        <v>308</v>
      </c>
      <c r="B26" s="59" t="s">
        <v>215</v>
      </c>
      <c r="C26" s="65" t="s">
        <v>146</v>
      </c>
      <c r="D26" s="49">
        <f>Pasiva!E33-Pasiva!M33</f>
        <v>480</v>
      </c>
    </row>
    <row r="27" spans="1:4" ht="20.100000000000001" customHeight="1">
      <c r="A27" s="54" t="s">
        <v>76</v>
      </c>
      <c r="B27" s="59" t="s">
        <v>216</v>
      </c>
      <c r="C27" s="65" t="s">
        <v>148</v>
      </c>
      <c r="D27" s="49">
        <f>Pasiva!E34-Pasiva!M34</f>
        <v>-42.289999999999964</v>
      </c>
    </row>
    <row r="28" spans="1:4" ht="20.100000000000001" customHeight="1">
      <c r="A28" s="54" t="s">
        <v>79</v>
      </c>
      <c r="B28" s="59" t="s">
        <v>217</v>
      </c>
      <c r="C28" s="65" t="s">
        <v>314</v>
      </c>
      <c r="D28" s="49">
        <f>Pasiva!E35-Pasiva!M35</f>
        <v>-26.160000000000082</v>
      </c>
    </row>
    <row r="29" spans="1:4" ht="20.100000000000001" customHeight="1">
      <c r="A29" s="54" t="s">
        <v>80</v>
      </c>
      <c r="B29" s="59" t="s">
        <v>218</v>
      </c>
      <c r="C29" s="65" t="s">
        <v>153</v>
      </c>
      <c r="D29" s="49">
        <f>Pasiva!E36-Pasiva!M36</f>
        <v>-9.4500000000000455</v>
      </c>
    </row>
    <row r="30" spans="1:4" ht="20.100000000000001" customHeight="1">
      <c r="A30" s="54" t="s">
        <v>81</v>
      </c>
      <c r="B30" s="59" t="s">
        <v>219</v>
      </c>
      <c r="C30" s="65" t="s">
        <v>348</v>
      </c>
      <c r="D30" s="49">
        <f>Pasiva!E37-Pasiva!M37</f>
        <v>6624</v>
      </c>
    </row>
    <row r="31" spans="1:4" ht="20.100000000000001" customHeight="1">
      <c r="A31" s="54" t="s">
        <v>83</v>
      </c>
      <c r="B31" s="59" t="s">
        <v>220</v>
      </c>
      <c r="C31" s="65" t="s">
        <v>347</v>
      </c>
      <c r="D31" s="49">
        <f>Pasiva!E38-Pasiva!M38</f>
        <v>0</v>
      </c>
    </row>
    <row r="32" spans="1:4" ht="20.100000000000001" customHeight="1">
      <c r="A32" s="54" t="s">
        <v>84</v>
      </c>
      <c r="B32" s="59" t="s">
        <v>221</v>
      </c>
      <c r="C32" s="65" t="s">
        <v>157</v>
      </c>
      <c r="D32" s="49">
        <f>Pasiva!E39-Pasiva!M39</f>
        <v>0</v>
      </c>
    </row>
    <row r="33" spans="1:4" ht="20.100000000000001" customHeight="1">
      <c r="A33" s="54" t="s">
        <v>86</v>
      </c>
      <c r="B33" s="59" t="s">
        <v>222</v>
      </c>
      <c r="C33" s="65" t="s">
        <v>160</v>
      </c>
      <c r="D33" s="49">
        <f>Pasiva!E40-Pasiva!M40</f>
        <v>0</v>
      </c>
    </row>
    <row r="34" spans="1:4" ht="20.100000000000001" customHeight="1">
      <c r="A34" s="54" t="s">
        <v>87</v>
      </c>
      <c r="B34" s="59" t="s">
        <v>223</v>
      </c>
      <c r="C34" s="65" t="s">
        <v>290</v>
      </c>
      <c r="D34" s="49">
        <f>Pasiva!E41-Pasiva!M41</f>
        <v>0</v>
      </c>
    </row>
    <row r="35" spans="1:4" ht="20.100000000000001" customHeight="1">
      <c r="A35" s="54" t="s">
        <v>88</v>
      </c>
      <c r="B35" s="59" t="s">
        <v>224</v>
      </c>
      <c r="C35" s="65" t="s">
        <v>166</v>
      </c>
      <c r="D35" s="49">
        <f>Pasiva!E44-Pasiva!M44</f>
        <v>0</v>
      </c>
    </row>
    <row r="36" spans="1:4" ht="20.100000000000001" customHeight="1">
      <c r="A36" s="54" t="s">
        <v>89</v>
      </c>
      <c r="B36" s="59" t="s">
        <v>225</v>
      </c>
      <c r="C36" s="65" t="s">
        <v>168</v>
      </c>
      <c r="D36" s="49">
        <f>Pasiva!E45-Pasiva!M45</f>
        <v>0</v>
      </c>
    </row>
    <row r="37" spans="1:4" ht="20.100000000000001" customHeight="1">
      <c r="A37" s="54" t="s">
        <v>90</v>
      </c>
      <c r="B37" s="59" t="s">
        <v>309</v>
      </c>
      <c r="C37" s="65" t="s">
        <v>302</v>
      </c>
      <c r="D37" s="49">
        <f>Pasiva!E23-Pasiva!M23</f>
        <v>2293.8000000000002</v>
      </c>
    </row>
    <row r="38" spans="1:4" ht="24" customHeight="1">
      <c r="A38" s="54" t="s">
        <v>91</v>
      </c>
      <c r="B38" s="57" t="s">
        <v>226</v>
      </c>
      <c r="C38" s="77" t="s">
        <v>329</v>
      </c>
      <c r="D38" s="48" t="e">
        <f>SUM(D39:D41)</f>
        <v>#REF!</v>
      </c>
    </row>
    <row r="39" spans="1:4" ht="20.100000000000001" customHeight="1">
      <c r="A39" s="54" t="s">
        <v>92</v>
      </c>
      <c r="B39" s="59" t="s">
        <v>227</v>
      </c>
      <c r="C39" s="60" t="s">
        <v>228</v>
      </c>
      <c r="D39" s="49">
        <f>Aktiva!T79-Aktiva!O79</f>
        <v>0</v>
      </c>
    </row>
    <row r="40" spans="1:4" ht="20.100000000000001" customHeight="1">
      <c r="A40" s="54" t="s">
        <v>93</v>
      </c>
      <c r="B40" s="59" t="s">
        <v>229</v>
      </c>
      <c r="C40" s="60" t="s">
        <v>230</v>
      </c>
      <c r="D40" s="49">
        <f>Aktiva!T80-Aktiva!O80</f>
        <v>0</v>
      </c>
    </row>
    <row r="41" spans="1:4" ht="20.100000000000001" customHeight="1">
      <c r="A41" s="54" t="s">
        <v>94</v>
      </c>
      <c r="B41" s="59" t="s">
        <v>293</v>
      </c>
      <c r="C41" s="65" t="s">
        <v>311</v>
      </c>
      <c r="D41" s="49" t="e">
        <f>Aktiva!#REF!-Aktiva!#REF!</f>
        <v>#REF!</v>
      </c>
    </row>
    <row r="42" spans="1:4" ht="24" customHeight="1">
      <c r="A42" s="54" t="s">
        <v>95</v>
      </c>
      <c r="B42" s="57" t="s">
        <v>231</v>
      </c>
      <c r="C42" s="77" t="s">
        <v>330</v>
      </c>
      <c r="D42" s="48" t="e">
        <f>SUM(D43:D45)</f>
        <v>#REF!</v>
      </c>
    </row>
    <row r="43" spans="1:4" ht="20.100000000000001" customHeight="1">
      <c r="A43" s="54" t="s">
        <v>96</v>
      </c>
      <c r="B43" s="59" t="s">
        <v>232</v>
      </c>
      <c r="C43" s="60" t="s">
        <v>233</v>
      </c>
      <c r="D43" s="49">
        <f>Pasiva!E47-Pasiva!M47</f>
        <v>0</v>
      </c>
    </row>
    <row r="44" spans="1:4" ht="20.100000000000001" customHeight="1">
      <c r="A44" s="54" t="s">
        <v>97</v>
      </c>
      <c r="B44" s="59" t="s">
        <v>234</v>
      </c>
      <c r="C44" s="60" t="s">
        <v>235</v>
      </c>
      <c r="D44" s="49">
        <f>Pasiva!E48-Pasiva!M48</f>
        <v>-615.08000000000004</v>
      </c>
    </row>
    <row r="45" spans="1:4" ht="20.100000000000001" customHeight="1">
      <c r="A45" s="54" t="s">
        <v>99</v>
      </c>
      <c r="B45" s="59" t="s">
        <v>294</v>
      </c>
      <c r="C45" s="65" t="s">
        <v>176</v>
      </c>
      <c r="D45" s="49" t="e">
        <f>Pasiva!#REF!-Pasiva!#REF!</f>
        <v>#REF!</v>
      </c>
    </row>
    <row r="46" spans="1:4" ht="24" customHeight="1">
      <c r="A46" s="54" t="s">
        <v>100</v>
      </c>
      <c r="B46" s="56" t="s">
        <v>236</v>
      </c>
      <c r="C46" s="76" t="s">
        <v>331</v>
      </c>
      <c r="D46" s="47" t="e">
        <f>D2+D3+D4+D38+D42</f>
        <v>#REF!</v>
      </c>
    </row>
    <row r="47" spans="1:4" ht="24" customHeight="1">
      <c r="A47" s="54" t="s">
        <v>101</v>
      </c>
      <c r="B47" s="57" t="s">
        <v>237</v>
      </c>
      <c r="C47" s="77" t="s">
        <v>238</v>
      </c>
      <c r="D47" s="48">
        <f>SUM(D48:D70)</f>
        <v>0</v>
      </c>
    </row>
    <row r="48" spans="1:4" ht="20.100000000000001" customHeight="1">
      <c r="A48" s="54" t="s">
        <v>102</v>
      </c>
      <c r="B48" s="59" t="s">
        <v>239</v>
      </c>
      <c r="C48" s="65" t="s">
        <v>291</v>
      </c>
      <c r="D48" s="49">
        <f>Aktiva!P10-Aktiva!K10</f>
        <v>0</v>
      </c>
    </row>
    <row r="49" spans="1:4" ht="20.100000000000001" customHeight="1">
      <c r="A49" s="54" t="s">
        <v>103</v>
      </c>
      <c r="B49" s="59" t="s">
        <v>240</v>
      </c>
      <c r="C49" s="65" t="s">
        <v>313</v>
      </c>
      <c r="D49" s="49">
        <f>Aktiva!P11-Aktiva!K11</f>
        <v>0</v>
      </c>
    </row>
    <row r="50" spans="1:4" ht="20.100000000000001" customHeight="1">
      <c r="A50" s="54" t="s">
        <v>105</v>
      </c>
      <c r="B50" s="59" t="s">
        <v>241</v>
      </c>
      <c r="C50" s="65" t="s">
        <v>30</v>
      </c>
      <c r="D50" s="49">
        <f>Aktiva!P12-Aktiva!K12</f>
        <v>0</v>
      </c>
    </row>
    <row r="51" spans="1:4" ht="20.100000000000001" customHeight="1">
      <c r="A51" s="54" t="s">
        <v>106</v>
      </c>
      <c r="B51" s="59" t="s">
        <v>242</v>
      </c>
      <c r="C51" s="65" t="s">
        <v>245</v>
      </c>
      <c r="D51" s="49">
        <f>Aktiva!P13-Aktiva!K13</f>
        <v>0</v>
      </c>
    </row>
    <row r="52" spans="1:4" ht="20.100000000000001" customHeight="1">
      <c r="A52" s="54" t="s">
        <v>107</v>
      </c>
      <c r="B52" s="59" t="s">
        <v>243</v>
      </c>
      <c r="C52" s="65" t="s">
        <v>35</v>
      </c>
      <c r="D52" s="49">
        <f>Aktiva!P14-Aktiva!K14</f>
        <v>0</v>
      </c>
    </row>
    <row r="53" spans="1:4" ht="20.100000000000001" customHeight="1">
      <c r="A53" s="54" t="s">
        <v>108</v>
      </c>
      <c r="B53" s="59" t="s">
        <v>244</v>
      </c>
      <c r="C53" s="65" t="s">
        <v>346</v>
      </c>
      <c r="D53" s="49">
        <f>Aktiva!P15-Aktiva!K15</f>
        <v>0</v>
      </c>
    </row>
    <row r="54" spans="1:4" ht="20.100000000000001" customHeight="1">
      <c r="A54" s="54" t="s">
        <v>109</v>
      </c>
      <c r="B54" s="59" t="s">
        <v>246</v>
      </c>
      <c r="C54" s="65" t="s">
        <v>41</v>
      </c>
      <c r="D54" s="49">
        <f>Aktiva!P17-Aktiva!K17</f>
        <v>0</v>
      </c>
    </row>
    <row r="55" spans="1:4" ht="20.100000000000001" customHeight="1">
      <c r="A55" s="54" t="s">
        <v>110</v>
      </c>
      <c r="B55" s="59" t="s">
        <v>247</v>
      </c>
      <c r="C55" s="65" t="s">
        <v>44</v>
      </c>
      <c r="D55" s="49">
        <f>Aktiva!P18-Aktiva!K18</f>
        <v>0</v>
      </c>
    </row>
    <row r="56" spans="1:4" ht="20.100000000000001" customHeight="1">
      <c r="A56" s="54" t="s">
        <v>111</v>
      </c>
      <c r="B56" s="59" t="s">
        <v>248</v>
      </c>
      <c r="C56" s="65" t="s">
        <v>47</v>
      </c>
      <c r="D56" s="49">
        <f>Aktiva!P19-Aktiva!K19</f>
        <v>0</v>
      </c>
    </row>
    <row r="57" spans="1:4" ht="20.100000000000001" customHeight="1">
      <c r="A57" s="54" t="s">
        <v>112</v>
      </c>
      <c r="B57" s="59" t="s">
        <v>249</v>
      </c>
      <c r="C57" s="65" t="s">
        <v>312</v>
      </c>
      <c r="D57" s="49">
        <f>Aktiva!P20-Aktiva!K20</f>
        <v>0</v>
      </c>
    </row>
    <row r="58" spans="1:4" ht="20.100000000000001" customHeight="1">
      <c r="A58" s="54" t="s">
        <v>113</v>
      </c>
      <c r="B58" s="59" t="s">
        <v>250</v>
      </c>
      <c r="C58" s="65" t="s">
        <v>50</v>
      </c>
      <c r="D58" s="49">
        <f>Aktiva!P21-Aktiva!K21</f>
        <v>0</v>
      </c>
    </row>
    <row r="59" spans="1:4" ht="20.100000000000001" customHeight="1">
      <c r="A59" s="54" t="s">
        <v>114</v>
      </c>
      <c r="B59" s="59" t="s">
        <v>251</v>
      </c>
      <c r="C59" s="65" t="s">
        <v>53</v>
      </c>
      <c r="D59" s="49">
        <f>Aktiva!P22-Aktiva!K22</f>
        <v>0</v>
      </c>
    </row>
    <row r="60" spans="1:4" ht="20.100000000000001" customHeight="1">
      <c r="A60" s="54" t="s">
        <v>115</v>
      </c>
      <c r="B60" s="59" t="s">
        <v>252</v>
      </c>
      <c r="C60" s="65" t="s">
        <v>56</v>
      </c>
      <c r="D60" s="49">
        <f>Aktiva!P23-Aktiva!K23</f>
        <v>0</v>
      </c>
    </row>
    <row r="61" spans="1:4" ht="20.100000000000001" customHeight="1">
      <c r="A61" s="54" t="s">
        <v>116</v>
      </c>
      <c r="B61" s="59" t="s">
        <v>253</v>
      </c>
      <c r="C61" s="65" t="s">
        <v>59</v>
      </c>
      <c r="D61" s="49">
        <f>Aktiva!P24-Aktiva!K24</f>
        <v>0</v>
      </c>
    </row>
    <row r="62" spans="1:4" ht="20.100000000000001" customHeight="1">
      <c r="A62" s="54" t="s">
        <v>118</v>
      </c>
      <c r="B62" s="59" t="s">
        <v>254</v>
      </c>
      <c r="C62" s="65" t="s">
        <v>62</v>
      </c>
      <c r="D62" s="49">
        <f>Aktiva!P25-Aktiva!K25</f>
        <v>0</v>
      </c>
    </row>
    <row r="63" spans="1:4" ht="20.100000000000001" customHeight="1">
      <c r="A63" s="54" t="s">
        <v>119</v>
      </c>
      <c r="B63" s="59" t="s">
        <v>255</v>
      </c>
      <c r="C63" s="65" t="s">
        <v>65</v>
      </c>
      <c r="D63" s="49">
        <f>Aktiva!P26-Aktiva!K26</f>
        <v>0</v>
      </c>
    </row>
    <row r="64" spans="1:4" ht="20.100000000000001" customHeight="1">
      <c r="A64" s="54" t="s">
        <v>121</v>
      </c>
      <c r="B64" s="59" t="s">
        <v>256</v>
      </c>
      <c r="C64" s="65" t="s">
        <v>292</v>
      </c>
      <c r="D64" s="49">
        <f>Aktiva!P27-Aktiva!K27</f>
        <v>0</v>
      </c>
    </row>
    <row r="65" spans="1:4" ht="20.100000000000001" customHeight="1">
      <c r="A65" s="54" t="s">
        <v>122</v>
      </c>
      <c r="B65" s="59" t="s">
        <v>257</v>
      </c>
      <c r="C65" s="65" t="s">
        <v>344</v>
      </c>
      <c r="D65" s="49">
        <f>Aktiva!P29-Aktiva!K29</f>
        <v>0</v>
      </c>
    </row>
    <row r="66" spans="1:4" ht="20.100000000000001" customHeight="1">
      <c r="A66" s="54" t="s">
        <v>124</v>
      </c>
      <c r="B66" s="59" t="s">
        <v>258</v>
      </c>
      <c r="C66" s="65" t="s">
        <v>345</v>
      </c>
      <c r="D66" s="49">
        <f>Aktiva!P30-Aktiva!K30</f>
        <v>0</v>
      </c>
    </row>
    <row r="67" spans="1:4" ht="20.100000000000001" customHeight="1">
      <c r="A67" s="54" t="s">
        <v>125</v>
      </c>
      <c r="B67" s="59" t="s">
        <v>259</v>
      </c>
      <c r="C67" s="65" t="s">
        <v>343</v>
      </c>
      <c r="D67" s="49">
        <f>Aktiva!P31-Aktiva!K31</f>
        <v>0</v>
      </c>
    </row>
    <row r="68" spans="1:4" ht="20.100000000000001" customHeight="1">
      <c r="A68" s="54" t="s">
        <v>127</v>
      </c>
      <c r="B68" s="59" t="s">
        <v>260</v>
      </c>
      <c r="C68" s="65" t="s">
        <v>75</v>
      </c>
      <c r="D68" s="49">
        <f>Aktiva!P32-Aktiva!K32</f>
        <v>0</v>
      </c>
    </row>
    <row r="69" spans="1:4" ht="20.100000000000001" customHeight="1">
      <c r="A69" s="54" t="s">
        <v>129</v>
      </c>
      <c r="B69" s="59" t="s">
        <v>261</v>
      </c>
      <c r="C69" s="65" t="s">
        <v>178</v>
      </c>
      <c r="D69" s="49">
        <f>Aktiva!P33-Aktiva!K33</f>
        <v>0</v>
      </c>
    </row>
    <row r="70" spans="1:4" ht="20.100000000000001" customHeight="1">
      <c r="A70" s="54" t="s">
        <v>130</v>
      </c>
      <c r="B70" s="59" t="s">
        <v>262</v>
      </c>
      <c r="C70" s="65" t="s">
        <v>77</v>
      </c>
      <c r="D70" s="49">
        <f>Aktiva!P34-Aktiva!K34</f>
        <v>0</v>
      </c>
    </row>
    <row r="71" spans="1:4" ht="24" customHeight="1">
      <c r="A71" s="54" t="s">
        <v>131</v>
      </c>
      <c r="B71" s="57" t="s">
        <v>263</v>
      </c>
      <c r="C71" s="77" t="s">
        <v>264</v>
      </c>
      <c r="D71" s="48">
        <f>-D3</f>
        <v>0</v>
      </c>
    </row>
    <row r="72" spans="1:4" ht="24" customHeight="1">
      <c r="A72" s="54" t="s">
        <v>132</v>
      </c>
      <c r="B72" s="56" t="s">
        <v>265</v>
      </c>
      <c r="C72" s="76" t="s">
        <v>332</v>
      </c>
      <c r="D72" s="47">
        <f>D47+D71</f>
        <v>0</v>
      </c>
    </row>
    <row r="73" spans="1:4" ht="24" customHeight="1">
      <c r="A73" s="54" t="s">
        <v>133</v>
      </c>
      <c r="B73" s="56" t="s">
        <v>266</v>
      </c>
      <c r="C73" s="76" t="s">
        <v>333</v>
      </c>
      <c r="D73" s="47" t="e">
        <f>D46+D72</f>
        <v>#REF!</v>
      </c>
    </row>
    <row r="74" spans="1:4" ht="24" customHeight="1">
      <c r="A74" s="54" t="s">
        <v>135</v>
      </c>
      <c r="B74" s="57" t="s">
        <v>267</v>
      </c>
      <c r="C74" s="77" t="s">
        <v>334</v>
      </c>
      <c r="D74" s="48">
        <f>SUM(D75:D79)</f>
        <v>0</v>
      </c>
    </row>
    <row r="75" spans="1:4" ht="20.100000000000001" customHeight="1">
      <c r="A75" s="54" t="s">
        <v>137</v>
      </c>
      <c r="B75" s="59" t="s">
        <v>268</v>
      </c>
      <c r="C75" s="65" t="s">
        <v>120</v>
      </c>
      <c r="D75" s="49">
        <f>Pasiva!E8-Pasiva!M8</f>
        <v>0</v>
      </c>
    </row>
    <row r="76" spans="1:4" ht="20.100000000000001" customHeight="1">
      <c r="A76" s="54" t="s">
        <v>139</v>
      </c>
      <c r="B76" s="59" t="s">
        <v>269</v>
      </c>
      <c r="C76" s="65" t="s">
        <v>179</v>
      </c>
      <c r="D76" s="49">
        <f>Pasiva!E9-Pasiva!M9</f>
        <v>0</v>
      </c>
    </row>
    <row r="77" spans="1:4" ht="20.100000000000001" customHeight="1">
      <c r="A77" s="54" t="s">
        <v>141</v>
      </c>
      <c r="B77" s="59" t="s">
        <v>270</v>
      </c>
      <c r="C77" s="65" t="s">
        <v>123</v>
      </c>
      <c r="D77" s="49">
        <f>Pasiva!E10-Pasiva!M10</f>
        <v>0</v>
      </c>
    </row>
    <row r="78" spans="1:4" ht="20.100000000000001" customHeight="1">
      <c r="A78" s="54" t="s">
        <v>143</v>
      </c>
      <c r="B78" s="59" t="s">
        <v>271</v>
      </c>
      <c r="C78" s="65" t="s">
        <v>126</v>
      </c>
      <c r="D78" s="49">
        <f>-Pasiva!M16+Pasiva!E14-Pasiva!M14</f>
        <v>0</v>
      </c>
    </row>
    <row r="79" spans="1:4" ht="20.100000000000001" customHeight="1">
      <c r="A79" s="54" t="s">
        <v>144</v>
      </c>
      <c r="B79" s="59" t="s">
        <v>272</v>
      </c>
      <c r="C79" s="65" t="s">
        <v>128</v>
      </c>
      <c r="D79" s="49">
        <f>Pasiva!E15-Pasiva!M15</f>
        <v>0</v>
      </c>
    </row>
    <row r="80" spans="1:4" ht="24" customHeight="1">
      <c r="A80" s="54" t="s">
        <v>145</v>
      </c>
      <c r="B80" s="57" t="s">
        <v>273</v>
      </c>
      <c r="C80" s="77" t="s">
        <v>335</v>
      </c>
      <c r="D80" s="48">
        <f>SUM(D81:D88)</f>
        <v>-43.31</v>
      </c>
    </row>
    <row r="81" spans="1:4" ht="20.100000000000001" customHeight="1">
      <c r="A81" s="54" t="s">
        <v>147</v>
      </c>
      <c r="B81" s="59" t="s">
        <v>274</v>
      </c>
      <c r="C81" s="65" t="s">
        <v>134</v>
      </c>
      <c r="D81" s="49">
        <f>Pasiva!E25-Pasiva!M25</f>
        <v>-43.31</v>
      </c>
    </row>
    <row r="82" spans="1:4" ht="20.100000000000001" customHeight="1">
      <c r="A82" s="54" t="s">
        <v>150</v>
      </c>
      <c r="B82" s="59" t="s">
        <v>275</v>
      </c>
      <c r="C82" s="65" t="s">
        <v>136</v>
      </c>
      <c r="D82" s="49">
        <f>Pasiva!E26-Pasiva!M26</f>
        <v>0</v>
      </c>
    </row>
    <row r="83" spans="1:4" ht="20.100000000000001" customHeight="1">
      <c r="A83" s="54" t="s">
        <v>152</v>
      </c>
      <c r="B83" s="59" t="s">
        <v>276</v>
      </c>
      <c r="C83" s="65" t="s">
        <v>138</v>
      </c>
      <c r="D83" s="49">
        <f>Pasiva!E27-Pasiva!M27</f>
        <v>0</v>
      </c>
    </row>
    <row r="84" spans="1:4" ht="20.100000000000001" customHeight="1">
      <c r="A84" s="54" t="s">
        <v>154</v>
      </c>
      <c r="B84" s="59" t="s">
        <v>277</v>
      </c>
      <c r="C84" s="65" t="s">
        <v>140</v>
      </c>
      <c r="D84" s="49">
        <f>Pasiva!E28-Pasiva!M28</f>
        <v>0</v>
      </c>
    </row>
    <row r="85" spans="1:4" ht="20.100000000000001" customHeight="1">
      <c r="A85" s="54" t="s">
        <v>155</v>
      </c>
      <c r="B85" s="59" t="s">
        <v>278</v>
      </c>
      <c r="C85" s="65" t="s">
        <v>142</v>
      </c>
      <c r="D85" s="49">
        <f>Pasiva!E29-Pasiva!M29</f>
        <v>0</v>
      </c>
    </row>
    <row r="86" spans="1:4" ht="20.100000000000001" customHeight="1">
      <c r="A86" s="54" t="s">
        <v>156</v>
      </c>
      <c r="B86" s="59" t="s">
        <v>279</v>
      </c>
      <c r="C86" s="65" t="s">
        <v>295</v>
      </c>
      <c r="D86" s="49">
        <f>Pasiva!E30-Pasiva!M30</f>
        <v>0</v>
      </c>
    </row>
    <row r="87" spans="1:4" ht="20.100000000000001" customHeight="1">
      <c r="A87" s="54" t="s">
        <v>159</v>
      </c>
      <c r="B87" s="59" t="s">
        <v>280</v>
      </c>
      <c r="C87" s="65" t="s">
        <v>164</v>
      </c>
      <c r="D87" s="49">
        <f>Pasiva!E43-Pasiva!M43</f>
        <v>0</v>
      </c>
    </row>
    <row r="88" spans="1:4" ht="20.100000000000001" customHeight="1">
      <c r="A88" s="54" t="s">
        <v>328</v>
      </c>
      <c r="B88" s="59" t="s">
        <v>310</v>
      </c>
      <c r="C88" s="65" t="s">
        <v>301</v>
      </c>
      <c r="D88" s="49">
        <f>Pasiva!E21-Pasiva!M21</f>
        <v>0</v>
      </c>
    </row>
    <row r="89" spans="1:4" ht="24" customHeight="1">
      <c r="A89" s="54" t="s">
        <v>162</v>
      </c>
      <c r="B89" s="56" t="s">
        <v>281</v>
      </c>
      <c r="C89" s="76" t="s">
        <v>336</v>
      </c>
      <c r="D89" s="47">
        <f>D80+D74</f>
        <v>-43.31</v>
      </c>
    </row>
    <row r="90" spans="1:4" ht="24" customHeight="1">
      <c r="A90" s="54" t="s">
        <v>163</v>
      </c>
      <c r="B90" s="52" t="s">
        <v>282</v>
      </c>
      <c r="C90" s="51" t="s">
        <v>337</v>
      </c>
      <c r="D90" s="50" t="e">
        <f>D46</f>
        <v>#REF!</v>
      </c>
    </row>
    <row r="91" spans="1:4" ht="24" customHeight="1">
      <c r="A91" s="54" t="s">
        <v>165</v>
      </c>
      <c r="B91" s="52" t="s">
        <v>283</v>
      </c>
      <c r="C91" s="51" t="s">
        <v>338</v>
      </c>
      <c r="D91" s="50">
        <f>D72</f>
        <v>0</v>
      </c>
    </row>
    <row r="92" spans="1:4" ht="24" customHeight="1">
      <c r="A92" s="54" t="s">
        <v>167</v>
      </c>
      <c r="B92" s="52" t="s">
        <v>284</v>
      </c>
      <c r="C92" s="51" t="s">
        <v>339</v>
      </c>
      <c r="D92" s="50">
        <f>D89</f>
        <v>-43.31</v>
      </c>
    </row>
    <row r="93" spans="1:4" ht="24" customHeight="1">
      <c r="A93" s="54" t="s">
        <v>169</v>
      </c>
      <c r="B93" s="52" t="s">
        <v>285</v>
      </c>
      <c r="C93" s="51" t="s">
        <v>342</v>
      </c>
      <c r="D93" s="50" t="e">
        <f>SUM(D90:D92)</f>
        <v>#REF!</v>
      </c>
    </row>
    <row r="94" spans="1:4" ht="24" customHeight="1">
      <c r="A94" s="54" t="s">
        <v>170</v>
      </c>
      <c r="B94" s="52" t="s">
        <v>286</v>
      </c>
      <c r="C94" s="51" t="s">
        <v>341</v>
      </c>
      <c r="D94" s="50">
        <f>Aktiva!T72</f>
        <v>0</v>
      </c>
    </row>
    <row r="95" spans="1:4" ht="24" customHeight="1">
      <c r="A95" s="54" t="s">
        <v>173</v>
      </c>
      <c r="B95" s="52" t="s">
        <v>287</v>
      </c>
      <c r="C95" s="51" t="s">
        <v>340</v>
      </c>
      <c r="D95" s="50">
        <f>Aktiva!O72</f>
        <v>0</v>
      </c>
    </row>
    <row r="96" spans="1:4" ht="24" customHeight="1">
      <c r="A96" s="58"/>
      <c r="B96" s="59"/>
      <c r="C96" s="59" t="s">
        <v>288</v>
      </c>
      <c r="D96" s="49" t="e">
        <f>D95-D94-D93</f>
        <v>#REF!</v>
      </c>
    </row>
    <row r="97" spans="1:1" ht="24" customHeight="1"/>
    <row r="98" spans="1:1" ht="24" customHeight="1">
      <c r="A98" s="64" t="s">
        <v>354</v>
      </c>
    </row>
    <row r="99" spans="1:1" ht="24" customHeight="1">
      <c r="A99" s="64"/>
    </row>
    <row r="100" spans="1:1" ht="24" customHeight="1">
      <c r="A100" s="64" t="s">
        <v>355</v>
      </c>
    </row>
    <row r="101" spans="1:1" ht="24" customHeight="1">
      <c r="A101" s="64"/>
    </row>
    <row r="102" spans="1:1" ht="24" customHeight="1">
      <c r="A102" s="64" t="s">
        <v>356</v>
      </c>
    </row>
  </sheetData>
  <phoneticPr fontId="0" type="noConversion"/>
  <pageMargins left="0.59055118110236227" right="0.78740157480314965" top="0.78740157480314965" bottom="0.78740157480314965" header="0.51181102362204722" footer="0.51181102362204722"/>
  <pageSetup paperSize="9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AK39"/>
  <sheetViews>
    <sheetView topLeftCell="A19" workbookViewId="0">
      <selection activeCell="K34" sqref="K34:S35"/>
    </sheetView>
  </sheetViews>
  <sheetFormatPr defaultRowHeight="12.75"/>
  <cols>
    <col min="1" max="36" width="2.5703125" style="2" customWidth="1"/>
    <col min="37" max="16384" width="9.140625" style="2"/>
  </cols>
  <sheetData>
    <row r="1" spans="2:37" ht="18.75" customHeight="1">
      <c r="B1" s="193" t="s">
        <v>600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2:37" ht="18" customHeight="1">
      <c r="B2" s="197" t="s">
        <v>573</v>
      </c>
      <c r="C2" s="198"/>
      <c r="D2" s="198"/>
      <c r="E2" s="199"/>
      <c r="F2" s="171"/>
      <c r="G2" s="171"/>
      <c r="H2" s="17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0"/>
      <c r="W2" s="10"/>
      <c r="X2" s="10"/>
      <c r="Y2" s="10"/>
      <c r="Z2" s="10"/>
      <c r="AA2" s="10"/>
      <c r="AB2" s="10"/>
      <c r="AJ2" s="10"/>
      <c r="AK2" s="10"/>
    </row>
    <row r="3" spans="2:37" ht="33.75">
      <c r="B3" s="195" t="s">
        <v>572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0"/>
    </row>
    <row r="4" spans="2:37" ht="18.75" customHeight="1">
      <c r="B4" s="79"/>
      <c r="C4" s="79"/>
      <c r="D4" s="79"/>
      <c r="E4" s="79"/>
      <c r="F4" s="79"/>
      <c r="G4" s="79"/>
      <c r="H4" s="79"/>
      <c r="I4" s="79"/>
      <c r="J4" s="79"/>
      <c r="K4" s="210" t="s">
        <v>582</v>
      </c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79"/>
      <c r="AC4" s="79"/>
      <c r="AD4" s="79"/>
      <c r="AE4" s="79"/>
      <c r="AF4" s="79"/>
      <c r="AG4" s="79"/>
      <c r="AH4" s="79"/>
      <c r="AI4" s="79"/>
      <c r="AJ4" s="79"/>
      <c r="AK4" s="10"/>
    </row>
    <row r="5" spans="2:37" ht="17.25" customHeight="1">
      <c r="B5" s="79"/>
      <c r="C5" s="79"/>
      <c r="D5" s="79"/>
      <c r="E5" s="79"/>
      <c r="F5" s="79"/>
      <c r="G5" s="79"/>
      <c r="H5" s="79"/>
      <c r="I5" s="79"/>
      <c r="J5" s="79"/>
      <c r="K5" s="210" t="s">
        <v>583</v>
      </c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79"/>
      <c r="AC5" s="79"/>
      <c r="AD5" s="79"/>
      <c r="AE5" s="79"/>
      <c r="AF5" s="79"/>
      <c r="AG5" s="79"/>
      <c r="AH5" s="79"/>
      <c r="AI5" s="79"/>
      <c r="AJ5" s="79"/>
      <c r="AK5" s="10"/>
    </row>
    <row r="6" spans="2:37" ht="21" customHeight="1">
      <c r="J6" s="210" t="s">
        <v>601</v>
      </c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K6" s="11"/>
    </row>
    <row r="7" spans="2:37" ht="18.75" customHeight="1">
      <c r="B7" s="11"/>
      <c r="C7" s="11"/>
      <c r="D7" s="11"/>
      <c r="E7" s="11"/>
      <c r="F7" s="11"/>
      <c r="G7" s="11"/>
      <c r="H7" s="11"/>
      <c r="I7" s="11"/>
      <c r="J7" s="196" t="s">
        <v>514</v>
      </c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2:37" ht="18.75" customHeight="1">
      <c r="B8" s="13"/>
      <c r="C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1"/>
      <c r="Q8" s="11"/>
      <c r="R8" s="11"/>
      <c r="S8" s="11"/>
      <c r="U8" s="12"/>
      <c r="V8" s="12"/>
      <c r="W8" s="12"/>
      <c r="X8" s="11"/>
      <c r="AD8" s="11"/>
      <c r="AE8" s="11"/>
      <c r="AF8" s="12"/>
      <c r="AG8" s="209"/>
      <c r="AH8" s="209"/>
      <c r="AI8" s="209"/>
      <c r="AJ8" s="209"/>
      <c r="AK8" s="14"/>
    </row>
    <row r="9" spans="2:37" ht="18" customHeight="1">
      <c r="B9" s="11" t="s">
        <v>365</v>
      </c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 t="s">
        <v>581</v>
      </c>
      <c r="Q9" s="11"/>
      <c r="R9" s="11"/>
      <c r="S9" s="11"/>
      <c r="T9" s="12"/>
      <c r="U9" s="12"/>
      <c r="V9" s="11"/>
      <c r="W9" s="11"/>
      <c r="X9" s="11"/>
      <c r="Y9" s="11"/>
      <c r="Z9" s="11"/>
      <c r="AA9" s="11"/>
      <c r="AB9" s="11"/>
      <c r="AD9" s="11" t="s">
        <v>576</v>
      </c>
      <c r="AE9" s="11"/>
      <c r="AF9" s="11"/>
      <c r="AG9" s="11" t="s">
        <v>4</v>
      </c>
      <c r="AH9" s="11"/>
      <c r="AI9" s="11"/>
      <c r="AJ9" s="11"/>
      <c r="AK9" s="14"/>
    </row>
    <row r="10" spans="2:37" ht="18" customHeight="1">
      <c r="B10" s="16">
        <v>2</v>
      </c>
      <c r="C10" s="16">
        <v>0</v>
      </c>
      <c r="D10" s="16">
        <v>2</v>
      </c>
      <c r="E10" s="16">
        <v>4</v>
      </c>
      <c r="F10" s="16">
        <v>1</v>
      </c>
      <c r="G10" s="16">
        <v>2</v>
      </c>
      <c r="H10" s="16">
        <v>3</v>
      </c>
      <c r="I10" s="16">
        <v>6</v>
      </c>
      <c r="J10" s="16">
        <v>8</v>
      </c>
      <c r="K10" s="16">
        <v>4</v>
      </c>
      <c r="L10" s="11"/>
      <c r="M10" s="11"/>
      <c r="P10" s="11"/>
      <c r="Q10" s="11"/>
      <c r="R10" s="11"/>
      <c r="S10" s="12"/>
      <c r="X10" s="11" t="s">
        <v>599</v>
      </c>
      <c r="AA10" s="11"/>
      <c r="AB10" s="12"/>
      <c r="AC10" s="11" t="s">
        <v>575</v>
      </c>
      <c r="AD10" s="16" t="s">
        <v>511</v>
      </c>
      <c r="AE10" s="16">
        <v>1</v>
      </c>
      <c r="AF10" s="17"/>
      <c r="AG10" s="16">
        <v>2</v>
      </c>
      <c r="AH10" s="16">
        <v>0</v>
      </c>
      <c r="AI10" s="16">
        <v>1</v>
      </c>
      <c r="AJ10" s="16">
        <v>6</v>
      </c>
      <c r="AK10" s="14"/>
    </row>
    <row r="11" spans="2:37" ht="18" customHeight="1">
      <c r="B11" s="11" t="s">
        <v>364</v>
      </c>
      <c r="C11" s="11"/>
      <c r="D11" s="11"/>
      <c r="E11" s="11"/>
      <c r="F11" s="11"/>
      <c r="G11" s="11"/>
      <c r="H11" s="11"/>
      <c r="I11" s="11"/>
      <c r="J11" s="14"/>
      <c r="N11" s="15" t="s">
        <v>597</v>
      </c>
      <c r="O11" s="11" t="s">
        <v>509</v>
      </c>
      <c r="Q11" s="11"/>
      <c r="R11" s="14"/>
      <c r="S11" s="15" t="s">
        <v>597</v>
      </c>
      <c r="T11" s="11" t="s">
        <v>579</v>
      </c>
      <c r="AA11" s="11"/>
      <c r="AB11" s="12"/>
      <c r="AC11" s="11" t="s">
        <v>0</v>
      </c>
      <c r="AD11" s="16">
        <v>1</v>
      </c>
      <c r="AE11" s="16">
        <v>2</v>
      </c>
      <c r="AF11" s="17"/>
      <c r="AG11" s="16">
        <v>2</v>
      </c>
      <c r="AH11" s="16">
        <v>0</v>
      </c>
      <c r="AI11" s="16">
        <v>1</v>
      </c>
      <c r="AJ11" s="16">
        <v>6</v>
      </c>
      <c r="AK11" s="14"/>
    </row>
    <row r="12" spans="2:37" s="19" customFormat="1" ht="18" customHeight="1">
      <c r="B12" s="16">
        <v>4</v>
      </c>
      <c r="C12" s="16">
        <v>5</v>
      </c>
      <c r="D12" s="16">
        <v>7</v>
      </c>
      <c r="E12" s="16">
        <v>4</v>
      </c>
      <c r="F12" s="16">
        <v>3</v>
      </c>
      <c r="G12" s="16">
        <v>7</v>
      </c>
      <c r="H12" s="16">
        <v>2</v>
      </c>
      <c r="I12" s="16">
        <v>0</v>
      </c>
      <c r="J12" s="11"/>
      <c r="N12" s="45"/>
      <c r="O12" s="11" t="s">
        <v>510</v>
      </c>
      <c r="Q12" s="11"/>
      <c r="R12" s="11"/>
      <c r="S12" s="45" t="s">
        <v>597</v>
      </c>
      <c r="T12" s="11" t="s">
        <v>580</v>
      </c>
      <c r="U12" s="12"/>
      <c r="V12" s="12"/>
      <c r="X12" s="12"/>
      <c r="Y12" s="12"/>
      <c r="Z12" s="12"/>
      <c r="AA12" s="12"/>
      <c r="AB12" s="12"/>
      <c r="AC12" s="11"/>
      <c r="AD12" s="11"/>
      <c r="AE12" s="11"/>
      <c r="AF12" s="11"/>
      <c r="AG12" s="11"/>
      <c r="AH12" s="11"/>
      <c r="AI12" s="11"/>
      <c r="AJ12" s="11"/>
      <c r="AK12" s="17"/>
    </row>
    <row r="13" spans="2:37" ht="18" customHeight="1">
      <c r="B13" s="14" t="s">
        <v>517</v>
      </c>
      <c r="C13" s="14"/>
      <c r="D13" s="14"/>
      <c r="E13" s="14"/>
      <c r="G13" s="11" t="s">
        <v>515</v>
      </c>
      <c r="H13" s="11"/>
      <c r="I13" s="11"/>
      <c r="J13" s="11"/>
      <c r="K13" s="11"/>
      <c r="L13" s="11"/>
      <c r="M13" s="11"/>
      <c r="Q13" s="17"/>
      <c r="R13" s="17"/>
      <c r="S13" s="17"/>
      <c r="T13" s="17"/>
      <c r="U13" s="17"/>
      <c r="V13" s="17"/>
      <c r="X13" s="11" t="s">
        <v>598</v>
      </c>
      <c r="Z13" s="11"/>
      <c r="AB13" s="11"/>
      <c r="AC13" s="11" t="s">
        <v>575</v>
      </c>
      <c r="AD13" s="16" t="s">
        <v>511</v>
      </c>
      <c r="AE13" s="16">
        <v>1</v>
      </c>
      <c r="AF13" s="17"/>
      <c r="AG13" s="16">
        <v>2</v>
      </c>
      <c r="AH13" s="16">
        <v>0</v>
      </c>
      <c r="AI13" s="16">
        <v>1</v>
      </c>
      <c r="AJ13" s="16">
        <v>5</v>
      </c>
      <c r="AK13" s="14"/>
    </row>
    <row r="14" spans="2:37" ht="18" customHeight="1">
      <c r="B14" s="20"/>
      <c r="C14" s="20"/>
      <c r="D14" s="20"/>
      <c r="E14" s="96"/>
      <c r="G14" s="97">
        <v>8</v>
      </c>
      <c r="H14" s="16">
        <v>7</v>
      </c>
      <c r="I14" s="18" t="s">
        <v>516</v>
      </c>
      <c r="J14" s="16">
        <v>3</v>
      </c>
      <c r="K14" s="16">
        <v>0</v>
      </c>
      <c r="L14" s="18" t="s">
        <v>516</v>
      </c>
      <c r="M14" s="16">
        <v>0</v>
      </c>
      <c r="X14" s="11" t="s">
        <v>578</v>
      </c>
      <c r="Z14" s="11"/>
      <c r="AB14" s="11"/>
      <c r="AC14" s="11" t="s">
        <v>0</v>
      </c>
      <c r="AD14" s="16">
        <v>1</v>
      </c>
      <c r="AE14" s="16">
        <v>2</v>
      </c>
      <c r="AF14" s="17"/>
      <c r="AG14" s="16">
        <v>2</v>
      </c>
      <c r="AH14" s="16">
        <v>0</v>
      </c>
      <c r="AI14" s="16">
        <v>1</v>
      </c>
      <c r="AJ14" s="16">
        <v>5</v>
      </c>
      <c r="AK14" s="14"/>
    </row>
    <row r="15" spans="2:37" ht="21.75" customHeight="1">
      <c r="B15" s="11" t="s">
        <v>584</v>
      </c>
      <c r="C15" s="12"/>
      <c r="D15" s="12"/>
      <c r="E15" s="12"/>
      <c r="G15" s="18"/>
      <c r="H15" s="18"/>
      <c r="I15" s="18"/>
      <c r="J15" s="18"/>
      <c r="K15" s="18"/>
      <c r="L15" s="18"/>
      <c r="M15" s="18"/>
      <c r="X15" s="11"/>
      <c r="Z15" s="11"/>
      <c r="AB15" s="11"/>
      <c r="AC15" s="11"/>
      <c r="AD15" s="18"/>
      <c r="AE15" s="18"/>
      <c r="AF15" s="17"/>
      <c r="AG15" s="18"/>
      <c r="AH15" s="18"/>
      <c r="AI15" s="18"/>
      <c r="AJ15" s="18"/>
      <c r="AK15" s="14"/>
    </row>
    <row r="16" spans="2:37" ht="11.25" customHeight="1">
      <c r="B16" s="11"/>
      <c r="C16" s="12"/>
      <c r="D16" s="12"/>
      <c r="E16" s="12"/>
      <c r="G16" s="18"/>
      <c r="H16" s="18"/>
      <c r="I16" s="18"/>
      <c r="J16" s="18"/>
      <c r="K16" s="18"/>
      <c r="L16" s="18"/>
      <c r="M16" s="18"/>
      <c r="X16" s="11"/>
      <c r="Z16" s="11"/>
      <c r="AB16" s="11"/>
      <c r="AC16" s="11"/>
      <c r="AD16" s="18"/>
      <c r="AE16" s="18"/>
      <c r="AF16" s="17"/>
      <c r="AG16" s="18"/>
      <c r="AH16" s="18"/>
      <c r="AI16" s="18"/>
      <c r="AJ16" s="18"/>
      <c r="AK16" s="14"/>
    </row>
    <row r="17" spans="2:37" ht="12.75" customHeight="1">
      <c r="B17" s="12"/>
      <c r="C17" s="12"/>
      <c r="D17" s="12"/>
      <c r="E17" s="12"/>
      <c r="G17" s="15" t="s">
        <v>597</v>
      </c>
      <c r="H17" s="11" t="s">
        <v>585</v>
      </c>
      <c r="I17" s="18"/>
      <c r="K17" s="18"/>
      <c r="L17" s="18"/>
      <c r="M17" s="18"/>
      <c r="R17" s="15" t="s">
        <v>597</v>
      </c>
      <c r="S17" s="11" t="s">
        <v>587</v>
      </c>
      <c r="X17" s="11"/>
      <c r="Z17" s="11"/>
      <c r="AB17" s="11"/>
      <c r="AC17" s="11"/>
      <c r="AD17" s="18"/>
      <c r="AE17" s="18"/>
      <c r="AF17" s="17"/>
      <c r="AG17" s="18"/>
      <c r="AH17" s="18"/>
      <c r="AI17" s="18"/>
      <c r="AJ17" s="18"/>
      <c r="AK17" s="14"/>
    </row>
    <row r="18" spans="2:37" ht="13.5" customHeight="1">
      <c r="B18" s="12"/>
      <c r="C18" s="12"/>
      <c r="D18" s="12"/>
      <c r="E18" s="12"/>
      <c r="F18" s="89"/>
      <c r="G18" s="45" t="s">
        <v>597</v>
      </c>
      <c r="H18" s="11" t="s">
        <v>586</v>
      </c>
      <c r="I18" s="18"/>
      <c r="K18" s="18"/>
      <c r="L18" s="18"/>
      <c r="M18" s="18"/>
      <c r="X18" s="11"/>
      <c r="Z18" s="11"/>
      <c r="AB18" s="11"/>
      <c r="AC18" s="11"/>
      <c r="AD18" s="18"/>
      <c r="AE18" s="18"/>
      <c r="AF18" s="17"/>
      <c r="AG18" s="18"/>
      <c r="AH18" s="18"/>
      <c r="AI18" s="18"/>
      <c r="AJ18" s="18"/>
      <c r="AK18" s="14"/>
    </row>
    <row r="19" spans="2:37" s="19" customFormat="1" ht="20.25" customHeight="1">
      <c r="B19" s="11" t="s">
        <v>577</v>
      </c>
      <c r="C19" s="11"/>
      <c r="D19" s="11"/>
      <c r="E19" s="11"/>
      <c r="F19" s="11"/>
      <c r="G19" s="70"/>
      <c r="H19" s="70"/>
      <c r="I19" s="70"/>
      <c r="J19" s="70"/>
      <c r="K19" s="70"/>
      <c r="L19" s="70"/>
      <c r="M19" s="70"/>
      <c r="N19" s="70"/>
      <c r="O19" s="7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7"/>
    </row>
    <row r="20" spans="2:37" s="19" customFormat="1" ht="18" customHeight="1">
      <c r="B20" s="16" t="s">
        <v>602</v>
      </c>
      <c r="C20" s="16" t="s">
        <v>603</v>
      </c>
      <c r="D20" s="16" t="s">
        <v>604</v>
      </c>
      <c r="E20" s="16" t="s">
        <v>605</v>
      </c>
      <c r="F20" s="16" t="s">
        <v>185</v>
      </c>
      <c r="G20" s="16" t="s">
        <v>606</v>
      </c>
      <c r="H20" s="16" t="s">
        <v>511</v>
      </c>
      <c r="I20" s="16" t="s">
        <v>607</v>
      </c>
      <c r="J20" s="16" t="s">
        <v>185</v>
      </c>
      <c r="K20" s="16" t="s">
        <v>287</v>
      </c>
      <c r="L20" s="16" t="s">
        <v>185</v>
      </c>
      <c r="M20" s="16" t="s">
        <v>606</v>
      </c>
      <c r="N20" s="16" t="s">
        <v>511</v>
      </c>
      <c r="O20" s="16" t="s">
        <v>608</v>
      </c>
      <c r="P20" s="16" t="s">
        <v>516</v>
      </c>
      <c r="Q20" s="16" t="s">
        <v>609</v>
      </c>
      <c r="R20" s="16" t="s">
        <v>516</v>
      </c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7"/>
    </row>
    <row r="21" spans="2:37" ht="18" customHeight="1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4"/>
    </row>
    <row r="22" spans="2:37" s="19" customFormat="1" ht="13.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7"/>
    </row>
    <row r="23" spans="2:37" ht="12" customHeight="1">
      <c r="B23" s="11" t="s">
        <v>358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4"/>
    </row>
    <row r="24" spans="2:37" ht="18" customHeight="1">
      <c r="B24" s="2" t="s">
        <v>357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4"/>
    </row>
    <row r="25" spans="2:37" s="19" customFormat="1" ht="18" customHeight="1">
      <c r="B25" s="16" t="s">
        <v>610</v>
      </c>
      <c r="C25" s="16" t="s">
        <v>609</v>
      </c>
      <c r="D25" s="16" t="s">
        <v>611</v>
      </c>
      <c r="E25" s="16" t="s">
        <v>608</v>
      </c>
      <c r="F25" s="16" t="s">
        <v>612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7"/>
    </row>
    <row r="26" spans="2:37" s="19" customFormat="1" ht="18" customHeight="1"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7"/>
    </row>
    <row r="27" spans="2:37" ht="18" customHeight="1">
      <c r="B27" s="11" t="s">
        <v>359</v>
      </c>
      <c r="C27" s="11"/>
      <c r="D27" s="11"/>
      <c r="E27" s="11"/>
      <c r="F27" s="11"/>
      <c r="G27" s="11"/>
      <c r="H27" s="11"/>
      <c r="I27" s="11" t="s">
        <v>362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4"/>
    </row>
    <row r="28" spans="2:37" s="19" customFormat="1" ht="18" customHeight="1">
      <c r="B28" s="16">
        <v>9</v>
      </c>
      <c r="C28" s="16">
        <v>0</v>
      </c>
      <c r="D28" s="16">
        <v>0</v>
      </c>
      <c r="E28" s="16">
        <v>5</v>
      </c>
      <c r="F28" s="16">
        <v>1</v>
      </c>
      <c r="G28" s="18"/>
      <c r="H28" s="17"/>
      <c r="I28" s="16" t="s">
        <v>607</v>
      </c>
      <c r="J28" s="16" t="s">
        <v>185</v>
      </c>
      <c r="K28" s="16" t="s">
        <v>287</v>
      </c>
      <c r="L28" s="16" t="s">
        <v>185</v>
      </c>
      <c r="M28" s="16" t="s">
        <v>606</v>
      </c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7"/>
    </row>
    <row r="29" spans="2:37" ht="18" customHeight="1">
      <c r="B29" s="212" t="s">
        <v>360</v>
      </c>
      <c r="C29" s="212"/>
      <c r="D29" s="212"/>
      <c r="E29" s="212"/>
      <c r="F29" s="212"/>
      <c r="G29" s="212"/>
      <c r="H29" s="212"/>
      <c r="I29" s="11"/>
      <c r="J29" s="213" t="s">
        <v>361</v>
      </c>
      <c r="K29" s="213"/>
      <c r="L29" s="213"/>
      <c r="M29" s="21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213" t="s">
        <v>363</v>
      </c>
      <c r="Z29" s="213"/>
      <c r="AA29" s="213"/>
      <c r="AB29" s="11"/>
      <c r="AC29" s="11"/>
      <c r="AD29" s="11"/>
      <c r="AE29" s="11"/>
      <c r="AF29" s="11"/>
      <c r="AG29" s="11"/>
      <c r="AH29" s="11"/>
      <c r="AI29" s="11"/>
      <c r="AJ29" s="11"/>
      <c r="AK29" s="14"/>
    </row>
    <row r="30" spans="2:37" s="19" customFormat="1" ht="18" customHeight="1">
      <c r="B30" s="16"/>
      <c r="C30" s="16"/>
      <c r="D30" s="16"/>
      <c r="E30" s="16"/>
      <c r="F30" s="18"/>
      <c r="G30" s="18"/>
      <c r="H30" s="18"/>
      <c r="I30" s="17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8"/>
      <c r="W30" s="18"/>
      <c r="X30" s="18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7"/>
    </row>
    <row r="31" spans="2:37" ht="18" customHeight="1">
      <c r="B31" s="11" t="s">
        <v>518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4"/>
    </row>
    <row r="32" spans="2:37" s="19" customFormat="1" ht="18" customHeigh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7"/>
      <c r="AF32" s="17"/>
      <c r="AG32" s="17"/>
      <c r="AH32" s="17"/>
      <c r="AI32" s="17"/>
      <c r="AJ32" s="17"/>
      <c r="AK32" s="17"/>
    </row>
    <row r="33" spans="2:37" ht="18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1"/>
      <c r="AI33" s="11"/>
      <c r="AJ33" s="11"/>
      <c r="AK33" s="14"/>
    </row>
    <row r="34" spans="2:37" ht="18" customHeight="1">
      <c r="B34" s="203" t="s">
        <v>614</v>
      </c>
      <c r="C34" s="204"/>
      <c r="D34" s="204"/>
      <c r="E34" s="204"/>
      <c r="F34" s="204"/>
      <c r="G34" s="204"/>
      <c r="H34" s="204"/>
      <c r="I34" s="204"/>
      <c r="J34" s="205"/>
      <c r="K34" s="178" t="s">
        <v>3</v>
      </c>
      <c r="L34" s="179"/>
      <c r="M34" s="179"/>
      <c r="N34" s="179"/>
      <c r="O34" s="179"/>
      <c r="P34" s="179"/>
      <c r="Q34" s="179"/>
      <c r="R34" s="179"/>
      <c r="S34" s="180"/>
      <c r="T34" s="178" t="s">
        <v>2</v>
      </c>
      <c r="U34" s="179"/>
      <c r="V34" s="179"/>
      <c r="W34" s="179"/>
      <c r="X34" s="179"/>
      <c r="Y34" s="179"/>
      <c r="Z34" s="179"/>
      <c r="AA34" s="180"/>
      <c r="AB34" s="178" t="s">
        <v>513</v>
      </c>
      <c r="AC34" s="179"/>
      <c r="AD34" s="179"/>
      <c r="AE34" s="179"/>
      <c r="AF34" s="179"/>
      <c r="AG34" s="179"/>
      <c r="AH34" s="179"/>
      <c r="AI34" s="179"/>
      <c r="AJ34" s="180"/>
      <c r="AK34" s="14"/>
    </row>
    <row r="35" spans="2:37" ht="26.25" customHeight="1">
      <c r="B35" s="206"/>
      <c r="C35" s="207"/>
      <c r="D35" s="207"/>
      <c r="E35" s="207"/>
      <c r="F35" s="207"/>
      <c r="G35" s="207"/>
      <c r="H35" s="207"/>
      <c r="I35" s="207"/>
      <c r="J35" s="208"/>
      <c r="K35" s="181"/>
      <c r="L35" s="182"/>
      <c r="M35" s="182"/>
      <c r="N35" s="182"/>
      <c r="O35" s="182"/>
      <c r="P35" s="182"/>
      <c r="Q35" s="182"/>
      <c r="R35" s="182"/>
      <c r="S35" s="183"/>
      <c r="T35" s="181"/>
      <c r="U35" s="182"/>
      <c r="V35" s="182"/>
      <c r="W35" s="182"/>
      <c r="X35" s="182"/>
      <c r="Y35" s="182"/>
      <c r="Z35" s="182"/>
      <c r="AA35" s="183"/>
      <c r="AB35" s="181"/>
      <c r="AC35" s="182"/>
      <c r="AD35" s="182"/>
      <c r="AE35" s="182"/>
      <c r="AF35" s="182"/>
      <c r="AG35" s="182"/>
      <c r="AH35" s="182"/>
      <c r="AI35" s="182"/>
      <c r="AJ35" s="183"/>
      <c r="AK35" s="14"/>
    </row>
    <row r="36" spans="2:37" s="68" customFormat="1" ht="40.5" customHeight="1">
      <c r="B36" s="187" t="s">
        <v>613</v>
      </c>
      <c r="C36" s="188"/>
      <c r="D36" s="188"/>
      <c r="E36" s="188"/>
      <c r="F36" s="188"/>
      <c r="G36" s="188"/>
      <c r="H36" s="188"/>
      <c r="I36" s="188"/>
      <c r="J36" s="189"/>
      <c r="K36" s="190"/>
      <c r="L36" s="191"/>
      <c r="M36" s="191"/>
      <c r="N36" s="191"/>
      <c r="O36" s="191"/>
      <c r="P36" s="191"/>
      <c r="Q36" s="191"/>
      <c r="R36" s="191"/>
      <c r="S36" s="192"/>
      <c r="T36" s="190"/>
      <c r="U36" s="191"/>
      <c r="V36" s="191"/>
      <c r="W36" s="191"/>
      <c r="X36" s="191"/>
      <c r="Y36" s="191"/>
      <c r="Z36" s="191"/>
      <c r="AA36" s="192"/>
      <c r="AB36" s="200"/>
      <c r="AC36" s="201"/>
      <c r="AD36" s="201"/>
      <c r="AE36" s="201"/>
      <c r="AF36" s="201"/>
      <c r="AG36" s="201"/>
      <c r="AH36" s="201"/>
      <c r="AI36" s="201"/>
      <c r="AJ36" s="202"/>
      <c r="AK36" s="67"/>
    </row>
    <row r="37" spans="2:37" s="68" customFormat="1" ht="80.25" customHeight="1">
      <c r="B37" s="167"/>
      <c r="C37" s="169"/>
      <c r="D37" s="169"/>
      <c r="E37" s="172" t="s">
        <v>588</v>
      </c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4"/>
      <c r="T37" s="175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7"/>
      <c r="AI37" s="168"/>
      <c r="AJ37" s="168"/>
      <c r="AK37" s="67"/>
    </row>
    <row r="38" spans="2:37" ht="18" customHeight="1">
      <c r="B38" s="11"/>
      <c r="C38" s="11"/>
      <c r="D38" s="11"/>
      <c r="E38" s="184" t="s">
        <v>589</v>
      </c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6"/>
      <c r="T38" s="184" t="s">
        <v>590</v>
      </c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6"/>
      <c r="AI38" s="11"/>
      <c r="AJ38" s="11"/>
      <c r="AK38" s="14"/>
    </row>
    <row r="39" spans="2:37" ht="18" customHeight="1">
      <c r="B39" s="11" t="s">
        <v>574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42"/>
      <c r="T39" s="170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F39" s="11" t="s">
        <v>591</v>
      </c>
      <c r="AG39" s="11"/>
      <c r="AH39" s="11"/>
      <c r="AI39" s="11"/>
      <c r="AJ39" s="11"/>
      <c r="AK39" s="14"/>
    </row>
  </sheetData>
  <mergeCells count="23">
    <mergeCell ref="B1:V1"/>
    <mergeCell ref="B3:AJ3"/>
    <mergeCell ref="J7:Z7"/>
    <mergeCell ref="B2:E2"/>
    <mergeCell ref="AB36:AJ36"/>
    <mergeCell ref="B34:J35"/>
    <mergeCell ref="K34:S35"/>
    <mergeCell ref="T34:AA35"/>
    <mergeCell ref="AG8:AJ8"/>
    <mergeCell ref="K4:AA4"/>
    <mergeCell ref="K5:AA5"/>
    <mergeCell ref="J6:Z6"/>
    <mergeCell ref="B29:H29"/>
    <mergeCell ref="J29:M29"/>
    <mergeCell ref="Y29:AA29"/>
    <mergeCell ref="E37:S37"/>
    <mergeCell ref="T37:AH37"/>
    <mergeCell ref="AB34:AJ35"/>
    <mergeCell ref="E38:S38"/>
    <mergeCell ref="T38:AH38"/>
    <mergeCell ref="B36:J36"/>
    <mergeCell ref="K36:S36"/>
    <mergeCell ref="T36:AA36"/>
  </mergeCells>
  <phoneticPr fontId="0" type="noConversion"/>
  <pageMargins left="0.39370078740157483" right="0.23622047244094491" top="0.59055118110236227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95"/>
  <sheetViews>
    <sheetView topLeftCell="A68" zoomScaleNormal="100" workbookViewId="0">
      <selection activeCell="F74" sqref="F74:J74"/>
    </sheetView>
  </sheetViews>
  <sheetFormatPr defaultRowHeight="12.75"/>
  <cols>
    <col min="1" max="1" width="3.85546875" style="131" customWidth="1"/>
    <col min="2" max="2" width="31.7109375" style="31" customWidth="1"/>
    <col min="3" max="3" width="19.42578125" style="32" customWidth="1"/>
    <col min="4" max="4" width="5.28515625" style="33" customWidth="1"/>
    <col min="5" max="5" width="16.28515625" style="34" customWidth="1"/>
    <col min="6" max="20" width="3" style="34" customWidth="1"/>
    <col min="21" max="25" width="3" style="131" customWidth="1"/>
    <col min="26" max="16384" width="9.140625" style="131"/>
  </cols>
  <sheetData>
    <row r="2" spans="1:20" ht="14.25">
      <c r="B2" s="131" t="s">
        <v>585</v>
      </c>
      <c r="E2" s="216" t="s">
        <v>1</v>
      </c>
      <c r="F2" s="217"/>
      <c r="G2" s="147">
        <v>4</v>
      </c>
      <c r="H2" s="147">
        <v>5</v>
      </c>
      <c r="I2" s="147">
        <v>7</v>
      </c>
      <c r="J2" s="150">
        <v>4</v>
      </c>
      <c r="K2" s="150">
        <v>3</v>
      </c>
      <c r="L2" s="150">
        <v>7</v>
      </c>
      <c r="M2" s="150">
        <v>2</v>
      </c>
      <c r="N2" s="150">
        <v>0</v>
      </c>
      <c r="O2" s="214" t="s">
        <v>520</v>
      </c>
      <c r="P2" s="215"/>
      <c r="Q2" s="147"/>
      <c r="R2" s="147"/>
      <c r="S2" s="147"/>
      <c r="T2" s="148"/>
    </row>
    <row r="3" spans="1:20" ht="13.5" thickBot="1"/>
    <row r="4" spans="1:20" ht="19.5" customHeight="1">
      <c r="A4" s="273" t="s">
        <v>15</v>
      </c>
      <c r="B4" s="274"/>
      <c r="C4" s="274"/>
      <c r="D4" s="277" t="s">
        <v>16</v>
      </c>
      <c r="E4" s="249" t="s">
        <v>519</v>
      </c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39" t="s">
        <v>5</v>
      </c>
      <c r="Q4" s="240"/>
      <c r="R4" s="240"/>
      <c r="S4" s="240"/>
      <c r="T4" s="241"/>
    </row>
    <row r="5" spans="1:20" ht="18" customHeight="1">
      <c r="A5" s="275"/>
      <c r="B5" s="276"/>
      <c r="C5" s="276"/>
      <c r="D5" s="278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42"/>
      <c r="Q5" s="243"/>
      <c r="R5" s="243"/>
      <c r="S5" s="243"/>
      <c r="T5" s="244"/>
    </row>
    <row r="6" spans="1:20" ht="19.5" customHeight="1">
      <c r="A6" s="275"/>
      <c r="B6" s="276"/>
      <c r="C6" s="276"/>
      <c r="D6" s="278"/>
      <c r="E6" s="21" t="s">
        <v>18</v>
      </c>
      <c r="F6" s="245" t="s">
        <v>19</v>
      </c>
      <c r="G6" s="246"/>
      <c r="H6" s="246"/>
      <c r="I6" s="246"/>
      <c r="J6" s="247"/>
      <c r="K6" s="245" t="s">
        <v>20</v>
      </c>
      <c r="L6" s="246"/>
      <c r="M6" s="246"/>
      <c r="N6" s="246"/>
      <c r="O6" s="247"/>
      <c r="P6" s="245" t="s">
        <v>20</v>
      </c>
      <c r="Q6" s="246"/>
      <c r="R6" s="246"/>
      <c r="S6" s="246"/>
      <c r="T6" s="248"/>
    </row>
    <row r="7" spans="1:20" ht="15" customHeight="1" thickBot="1">
      <c r="A7" s="282" t="s">
        <v>21</v>
      </c>
      <c r="B7" s="283"/>
      <c r="C7" s="283"/>
      <c r="D7" s="22" t="s">
        <v>22</v>
      </c>
      <c r="E7" s="23">
        <v>1</v>
      </c>
      <c r="F7" s="259">
        <v>2</v>
      </c>
      <c r="G7" s="260"/>
      <c r="H7" s="260"/>
      <c r="I7" s="260"/>
      <c r="J7" s="267"/>
      <c r="K7" s="259">
        <v>3</v>
      </c>
      <c r="L7" s="260"/>
      <c r="M7" s="260"/>
      <c r="N7" s="260"/>
      <c r="O7" s="267"/>
      <c r="P7" s="259">
        <v>4</v>
      </c>
      <c r="Q7" s="260"/>
      <c r="R7" s="260"/>
      <c r="S7" s="260"/>
      <c r="T7" s="261"/>
    </row>
    <row r="8" spans="1:20" s="24" customFormat="1" ht="26.1" customHeight="1">
      <c r="A8" s="257" t="s">
        <v>366</v>
      </c>
      <c r="B8" s="258"/>
      <c r="C8" s="124" t="s">
        <v>367</v>
      </c>
      <c r="D8" s="81">
        <v>1</v>
      </c>
      <c r="E8" s="164">
        <f>E9+E16+E28</f>
        <v>171.86</v>
      </c>
      <c r="F8" s="262">
        <f>F9+F16+F28</f>
        <v>171.86</v>
      </c>
      <c r="G8" s="263"/>
      <c r="H8" s="263"/>
      <c r="I8" s="263"/>
      <c r="J8" s="264"/>
      <c r="K8" s="262"/>
      <c r="L8" s="263"/>
      <c r="M8" s="263"/>
      <c r="N8" s="263"/>
      <c r="O8" s="264"/>
      <c r="P8" s="265"/>
      <c r="Q8" s="265"/>
      <c r="R8" s="265"/>
      <c r="S8" s="265"/>
      <c r="T8" s="266"/>
    </row>
    <row r="9" spans="1:20" s="24" customFormat="1" ht="26.1" customHeight="1">
      <c r="A9" s="268" t="s">
        <v>24</v>
      </c>
      <c r="B9" s="25" t="s">
        <v>298</v>
      </c>
      <c r="C9" s="26" t="s">
        <v>368</v>
      </c>
      <c r="D9" s="81">
        <v>2</v>
      </c>
      <c r="E9" s="165"/>
      <c r="F9" s="232"/>
      <c r="G9" s="233"/>
      <c r="H9" s="233"/>
      <c r="I9" s="233"/>
      <c r="J9" s="234"/>
      <c r="K9" s="232"/>
      <c r="L9" s="233"/>
      <c r="M9" s="233"/>
      <c r="N9" s="233"/>
      <c r="O9" s="234"/>
      <c r="P9" s="233"/>
      <c r="Q9" s="233"/>
      <c r="R9" s="233"/>
      <c r="S9" s="233"/>
      <c r="T9" s="272"/>
    </row>
    <row r="10" spans="1:20" ht="26.1" customHeight="1">
      <c r="A10" s="251"/>
      <c r="B10" s="270" t="s">
        <v>26</v>
      </c>
      <c r="C10" s="271"/>
      <c r="D10" s="66">
        <v>3</v>
      </c>
      <c r="E10" s="105"/>
      <c r="F10" s="218"/>
      <c r="G10" s="219"/>
      <c r="H10" s="219"/>
      <c r="I10" s="219"/>
      <c r="J10" s="220"/>
      <c r="K10" s="221"/>
      <c r="L10" s="222"/>
      <c r="M10" s="222"/>
      <c r="N10" s="222"/>
      <c r="O10" s="223"/>
      <c r="P10" s="218"/>
      <c r="Q10" s="219"/>
      <c r="R10" s="219"/>
      <c r="S10" s="219"/>
      <c r="T10" s="224"/>
    </row>
    <row r="11" spans="1:20" ht="26.1" customHeight="1">
      <c r="A11" s="269"/>
      <c r="B11" s="39" t="s">
        <v>313</v>
      </c>
      <c r="C11" s="40" t="s">
        <v>28</v>
      </c>
      <c r="D11" s="82">
        <v>4</v>
      </c>
      <c r="E11" s="105"/>
      <c r="F11" s="218"/>
      <c r="G11" s="219"/>
      <c r="H11" s="219"/>
      <c r="I11" s="219"/>
      <c r="J11" s="220"/>
      <c r="K11" s="221"/>
      <c r="L11" s="222"/>
      <c r="M11" s="222"/>
      <c r="N11" s="222"/>
      <c r="O11" s="223"/>
      <c r="P11" s="218"/>
      <c r="Q11" s="219"/>
      <c r="R11" s="219"/>
      <c r="S11" s="219"/>
      <c r="T11" s="224"/>
    </row>
    <row r="12" spans="1:20" ht="26.1" customHeight="1">
      <c r="A12" s="269"/>
      <c r="B12" s="27" t="s">
        <v>30</v>
      </c>
      <c r="C12" s="28" t="s">
        <v>31</v>
      </c>
      <c r="D12" s="82">
        <v>5</v>
      </c>
      <c r="E12" s="105"/>
      <c r="F12" s="218"/>
      <c r="G12" s="219"/>
      <c r="H12" s="219"/>
      <c r="I12" s="219"/>
      <c r="J12" s="220"/>
      <c r="K12" s="221"/>
      <c r="L12" s="222"/>
      <c r="M12" s="222"/>
      <c r="N12" s="222"/>
      <c r="O12" s="223"/>
      <c r="P12" s="218"/>
      <c r="Q12" s="219"/>
      <c r="R12" s="219"/>
      <c r="S12" s="219"/>
      <c r="T12" s="224"/>
    </row>
    <row r="13" spans="1:20" ht="26.1" customHeight="1">
      <c r="A13" s="251"/>
      <c r="B13" s="281" t="s">
        <v>33</v>
      </c>
      <c r="C13" s="281"/>
      <c r="D13" s="66">
        <v>6</v>
      </c>
      <c r="E13" s="105"/>
      <c r="F13" s="218"/>
      <c r="G13" s="219"/>
      <c r="H13" s="219"/>
      <c r="I13" s="219"/>
      <c r="J13" s="220"/>
      <c r="K13" s="221"/>
      <c r="L13" s="222"/>
      <c r="M13" s="222"/>
      <c r="N13" s="222"/>
      <c r="O13" s="223"/>
      <c r="P13" s="218"/>
      <c r="Q13" s="219"/>
      <c r="R13" s="219"/>
      <c r="S13" s="219"/>
      <c r="T13" s="224"/>
    </row>
    <row r="14" spans="1:20" ht="26.1" customHeight="1">
      <c r="A14" s="269"/>
      <c r="B14" s="27" t="s">
        <v>35</v>
      </c>
      <c r="C14" s="28" t="s">
        <v>36</v>
      </c>
      <c r="D14" s="82">
        <v>7</v>
      </c>
      <c r="E14" s="105"/>
      <c r="F14" s="218"/>
      <c r="G14" s="219"/>
      <c r="H14" s="219"/>
      <c r="I14" s="219"/>
      <c r="J14" s="220"/>
      <c r="K14" s="221"/>
      <c r="L14" s="222"/>
      <c r="M14" s="222"/>
      <c r="N14" s="222"/>
      <c r="O14" s="223"/>
      <c r="P14" s="218"/>
      <c r="Q14" s="219"/>
      <c r="R14" s="219"/>
      <c r="S14" s="219"/>
      <c r="T14" s="224"/>
    </row>
    <row r="15" spans="1:20" ht="26.1" customHeight="1">
      <c r="A15" s="251"/>
      <c r="B15" s="83" t="s">
        <v>37</v>
      </c>
      <c r="C15" s="84"/>
      <c r="D15" s="66">
        <v>8</v>
      </c>
      <c r="E15" s="105"/>
      <c r="F15" s="218"/>
      <c r="G15" s="219"/>
      <c r="H15" s="219"/>
      <c r="I15" s="219"/>
      <c r="J15" s="220"/>
      <c r="K15" s="221"/>
      <c r="L15" s="222"/>
      <c r="M15" s="222"/>
      <c r="N15" s="222"/>
      <c r="O15" s="223"/>
      <c r="P15" s="218"/>
      <c r="Q15" s="219"/>
      <c r="R15" s="219"/>
      <c r="S15" s="219"/>
      <c r="T15" s="224"/>
    </row>
    <row r="16" spans="1:20" s="24" customFormat="1" ht="26.1" customHeight="1">
      <c r="A16" s="254" t="s">
        <v>39</v>
      </c>
      <c r="B16" s="25" t="s">
        <v>299</v>
      </c>
      <c r="C16" s="26" t="s">
        <v>369</v>
      </c>
      <c r="D16" s="69">
        <v>9</v>
      </c>
      <c r="E16" s="165">
        <f>SUM(E17:E27)</f>
        <v>171.86</v>
      </c>
      <c r="F16" s="235">
        <f>SUM(F17:F27)</f>
        <v>171.86</v>
      </c>
      <c r="G16" s="236"/>
      <c r="H16" s="236"/>
      <c r="I16" s="236"/>
      <c r="J16" s="238"/>
      <c r="K16" s="235"/>
      <c r="L16" s="236"/>
      <c r="M16" s="236"/>
      <c r="N16" s="236"/>
      <c r="O16" s="238"/>
      <c r="P16" s="236"/>
      <c r="Q16" s="236"/>
      <c r="R16" s="236"/>
      <c r="S16" s="236"/>
      <c r="T16" s="237"/>
    </row>
    <row r="17" spans="1:23" ht="26.1" customHeight="1">
      <c r="A17" s="255"/>
      <c r="B17" s="27" t="s">
        <v>41</v>
      </c>
      <c r="C17" s="28" t="s">
        <v>42</v>
      </c>
      <c r="D17" s="66">
        <v>10</v>
      </c>
      <c r="E17" s="105"/>
      <c r="F17" s="218"/>
      <c r="G17" s="219"/>
      <c r="H17" s="219"/>
      <c r="I17" s="219"/>
      <c r="J17" s="220"/>
      <c r="K17" s="221"/>
      <c r="L17" s="222"/>
      <c r="M17" s="222"/>
      <c r="N17" s="222"/>
      <c r="O17" s="223"/>
      <c r="P17" s="218"/>
      <c r="Q17" s="219"/>
      <c r="R17" s="219"/>
      <c r="S17" s="219"/>
      <c r="T17" s="224"/>
    </row>
    <row r="18" spans="1:23" ht="26.1" customHeight="1">
      <c r="A18" s="255"/>
      <c r="B18" s="27" t="s">
        <v>44</v>
      </c>
      <c r="C18" s="28" t="s">
        <v>45</v>
      </c>
      <c r="D18" s="66">
        <v>11</v>
      </c>
      <c r="E18" s="105"/>
      <c r="F18" s="218"/>
      <c r="G18" s="219"/>
      <c r="H18" s="219"/>
      <c r="I18" s="219"/>
      <c r="J18" s="220"/>
      <c r="K18" s="221"/>
      <c r="L18" s="222"/>
      <c r="M18" s="222"/>
      <c r="N18" s="222"/>
      <c r="O18" s="223"/>
      <c r="P18" s="218"/>
      <c r="Q18" s="219"/>
      <c r="R18" s="219"/>
      <c r="S18" s="219"/>
      <c r="T18" s="224"/>
    </row>
    <row r="19" spans="1:23" ht="26.1" customHeight="1">
      <c r="A19" s="255"/>
      <c r="B19" s="29" t="s">
        <v>47</v>
      </c>
      <c r="C19" s="30" t="s">
        <v>48</v>
      </c>
      <c r="D19" s="66">
        <v>12</v>
      </c>
      <c r="E19" s="105"/>
      <c r="F19" s="218"/>
      <c r="G19" s="219"/>
      <c r="H19" s="219"/>
      <c r="I19" s="219"/>
      <c r="J19" s="220"/>
      <c r="K19" s="221"/>
      <c r="L19" s="222"/>
      <c r="M19" s="222"/>
      <c r="N19" s="222"/>
      <c r="O19" s="223"/>
      <c r="P19" s="218"/>
      <c r="Q19" s="219"/>
      <c r="R19" s="219"/>
      <c r="S19" s="219"/>
      <c r="T19" s="224"/>
    </row>
    <row r="20" spans="1:23" ht="26.1" customHeight="1">
      <c r="A20" s="255"/>
      <c r="B20" s="252" t="s">
        <v>370</v>
      </c>
      <c r="C20" s="253"/>
      <c r="D20" s="66">
        <v>13</v>
      </c>
      <c r="E20" s="105"/>
      <c r="F20" s="218"/>
      <c r="G20" s="219"/>
      <c r="H20" s="219"/>
      <c r="I20" s="219"/>
      <c r="J20" s="220"/>
      <c r="K20" s="221"/>
      <c r="L20" s="222"/>
      <c r="M20" s="222"/>
      <c r="N20" s="222"/>
      <c r="O20" s="223"/>
      <c r="P20" s="218"/>
      <c r="Q20" s="219"/>
      <c r="R20" s="219"/>
      <c r="S20" s="219"/>
      <c r="T20" s="224"/>
      <c r="W20" s="80"/>
    </row>
    <row r="21" spans="1:23" ht="26.1" customHeight="1">
      <c r="A21" s="255"/>
      <c r="B21" s="29" t="s">
        <v>50</v>
      </c>
      <c r="C21" s="30" t="s">
        <v>51</v>
      </c>
      <c r="D21" s="66">
        <v>14</v>
      </c>
      <c r="E21" s="105"/>
      <c r="F21" s="218"/>
      <c r="G21" s="219"/>
      <c r="H21" s="219"/>
      <c r="I21" s="219"/>
      <c r="J21" s="220"/>
      <c r="K21" s="221"/>
      <c r="L21" s="222"/>
      <c r="M21" s="222"/>
      <c r="N21" s="222"/>
      <c r="O21" s="223"/>
      <c r="P21" s="218"/>
      <c r="Q21" s="219"/>
      <c r="R21" s="219"/>
      <c r="S21" s="219"/>
      <c r="T21" s="224"/>
    </row>
    <row r="22" spans="1:23" ht="26.1" customHeight="1">
      <c r="A22" s="255"/>
      <c r="B22" s="27" t="s">
        <v>53</v>
      </c>
      <c r="C22" s="28" t="s">
        <v>54</v>
      </c>
      <c r="D22" s="66">
        <v>15</v>
      </c>
      <c r="E22" s="105"/>
      <c r="F22" s="218"/>
      <c r="G22" s="219"/>
      <c r="H22" s="219"/>
      <c r="I22" s="219"/>
      <c r="J22" s="220"/>
      <c r="K22" s="221"/>
      <c r="L22" s="222"/>
      <c r="M22" s="222"/>
      <c r="N22" s="222"/>
      <c r="O22" s="223"/>
      <c r="P22" s="218"/>
      <c r="Q22" s="219"/>
      <c r="R22" s="219"/>
      <c r="S22" s="219"/>
      <c r="T22" s="224"/>
    </row>
    <row r="23" spans="1:23" ht="26.1" customHeight="1">
      <c r="A23" s="255"/>
      <c r="B23" s="29" t="s">
        <v>350</v>
      </c>
      <c r="C23" s="30" t="s">
        <v>57</v>
      </c>
      <c r="D23" s="66">
        <v>16</v>
      </c>
      <c r="E23" s="105"/>
      <c r="F23" s="218"/>
      <c r="G23" s="219"/>
      <c r="H23" s="219"/>
      <c r="I23" s="219"/>
      <c r="J23" s="220"/>
      <c r="K23" s="221"/>
      <c r="L23" s="222"/>
      <c r="M23" s="222"/>
      <c r="N23" s="222"/>
      <c r="O23" s="223"/>
      <c r="P23" s="218"/>
      <c r="Q23" s="219"/>
      <c r="R23" s="219"/>
      <c r="S23" s="219"/>
      <c r="T23" s="224"/>
    </row>
    <row r="24" spans="1:23" ht="26.1" customHeight="1">
      <c r="A24" s="255"/>
      <c r="B24" s="27" t="s">
        <v>59</v>
      </c>
      <c r="C24" s="28" t="s">
        <v>60</v>
      </c>
      <c r="D24" s="66">
        <v>17</v>
      </c>
      <c r="E24" s="105">
        <v>171.86</v>
      </c>
      <c r="F24" s="218">
        <v>171.86</v>
      </c>
      <c r="G24" s="219"/>
      <c r="H24" s="219"/>
      <c r="I24" s="219"/>
      <c r="J24" s="220"/>
      <c r="K24" s="221"/>
      <c r="L24" s="222"/>
      <c r="M24" s="222"/>
      <c r="N24" s="222"/>
      <c r="O24" s="223"/>
      <c r="P24" s="218"/>
      <c r="Q24" s="219"/>
      <c r="R24" s="219"/>
      <c r="S24" s="219"/>
      <c r="T24" s="224"/>
    </row>
    <row r="25" spans="1:23" ht="26.1" customHeight="1">
      <c r="A25" s="255"/>
      <c r="B25" s="29" t="s">
        <v>351</v>
      </c>
      <c r="C25" s="30" t="s">
        <v>63</v>
      </c>
      <c r="D25" s="66">
        <v>18</v>
      </c>
      <c r="E25" s="105"/>
      <c r="F25" s="218"/>
      <c r="G25" s="219"/>
      <c r="H25" s="219"/>
      <c r="I25" s="219"/>
      <c r="J25" s="220"/>
      <c r="K25" s="221"/>
      <c r="L25" s="222"/>
      <c r="M25" s="222"/>
      <c r="N25" s="222"/>
      <c r="O25" s="223"/>
      <c r="P25" s="218"/>
      <c r="Q25" s="219"/>
      <c r="R25" s="219"/>
      <c r="S25" s="219"/>
      <c r="T25" s="224"/>
    </row>
    <row r="26" spans="1:23" ht="26.1" customHeight="1">
      <c r="A26" s="255"/>
      <c r="B26" s="27" t="s">
        <v>65</v>
      </c>
      <c r="C26" s="28" t="s">
        <v>66</v>
      </c>
      <c r="D26" s="66">
        <v>19</v>
      </c>
      <c r="E26" s="105"/>
      <c r="F26" s="218"/>
      <c r="G26" s="219"/>
      <c r="H26" s="219"/>
      <c r="I26" s="219"/>
      <c r="J26" s="220"/>
      <c r="K26" s="221"/>
      <c r="L26" s="222"/>
      <c r="M26" s="222"/>
      <c r="N26" s="222"/>
      <c r="O26" s="223"/>
      <c r="P26" s="218"/>
      <c r="Q26" s="219"/>
      <c r="R26" s="219"/>
      <c r="S26" s="219"/>
      <c r="T26" s="224"/>
    </row>
    <row r="27" spans="1:23" ht="26.1" customHeight="1">
      <c r="A27" s="256"/>
      <c r="B27" s="39" t="s">
        <v>315</v>
      </c>
      <c r="C27" s="40"/>
      <c r="D27" s="66">
        <v>20</v>
      </c>
      <c r="E27" s="105"/>
      <c r="F27" s="218"/>
      <c r="G27" s="219"/>
      <c r="H27" s="219"/>
      <c r="I27" s="219"/>
      <c r="J27" s="220"/>
      <c r="K27" s="221"/>
      <c r="L27" s="222"/>
      <c r="M27" s="222"/>
      <c r="N27" s="222"/>
      <c r="O27" s="223"/>
      <c r="P27" s="218"/>
      <c r="Q27" s="219"/>
      <c r="R27" s="219"/>
      <c r="S27" s="219"/>
      <c r="T27" s="224"/>
    </row>
    <row r="28" spans="1:23" s="24" customFormat="1" ht="26.1" customHeight="1">
      <c r="A28" s="269" t="s">
        <v>69</v>
      </c>
      <c r="B28" s="25" t="s">
        <v>300</v>
      </c>
      <c r="C28" s="26" t="s">
        <v>371</v>
      </c>
      <c r="D28" s="92">
        <v>21</v>
      </c>
      <c r="E28" s="162"/>
      <c r="F28" s="232"/>
      <c r="G28" s="233"/>
      <c r="H28" s="233"/>
      <c r="I28" s="233"/>
      <c r="J28" s="234"/>
      <c r="K28" s="232"/>
      <c r="L28" s="233"/>
      <c r="M28" s="233"/>
      <c r="N28" s="233"/>
      <c r="O28" s="234"/>
      <c r="P28" s="235"/>
      <c r="Q28" s="236"/>
      <c r="R28" s="236"/>
      <c r="S28" s="236"/>
      <c r="T28" s="237"/>
    </row>
    <row r="29" spans="1:23" ht="27.95" customHeight="1">
      <c r="A29" s="251"/>
      <c r="B29" s="279" t="s">
        <v>501</v>
      </c>
      <c r="C29" s="279"/>
      <c r="D29" s="90">
        <v>22</v>
      </c>
      <c r="E29" s="105"/>
      <c r="F29" s="218"/>
      <c r="G29" s="219"/>
      <c r="H29" s="219"/>
      <c r="I29" s="219"/>
      <c r="J29" s="220"/>
      <c r="K29" s="221"/>
      <c r="L29" s="222"/>
      <c r="M29" s="222"/>
      <c r="N29" s="222"/>
      <c r="O29" s="223"/>
      <c r="P29" s="218"/>
      <c r="Q29" s="219"/>
      <c r="R29" s="219"/>
      <c r="S29" s="219"/>
      <c r="T29" s="224"/>
    </row>
    <row r="30" spans="1:23" ht="27.95" customHeight="1">
      <c r="A30" s="251"/>
      <c r="B30" s="280" t="s">
        <v>502</v>
      </c>
      <c r="C30" s="280"/>
      <c r="D30" s="90">
        <v>23</v>
      </c>
      <c r="E30" s="105"/>
      <c r="F30" s="218"/>
      <c r="G30" s="219"/>
      <c r="H30" s="219"/>
      <c r="I30" s="219"/>
      <c r="J30" s="220"/>
      <c r="K30" s="221"/>
      <c r="L30" s="222"/>
      <c r="M30" s="222"/>
      <c r="N30" s="222"/>
      <c r="O30" s="223"/>
      <c r="P30" s="218"/>
      <c r="Q30" s="219"/>
      <c r="R30" s="219"/>
      <c r="S30" s="219"/>
      <c r="T30" s="224"/>
    </row>
    <row r="31" spans="1:23" ht="26.1" customHeight="1">
      <c r="A31" s="269"/>
      <c r="B31" s="27" t="s">
        <v>373</v>
      </c>
      <c r="C31" s="28" t="s">
        <v>73</v>
      </c>
      <c r="D31" s="91">
        <v>24</v>
      </c>
      <c r="E31" s="105"/>
      <c r="F31" s="218"/>
      <c r="G31" s="219"/>
      <c r="H31" s="219"/>
      <c r="I31" s="219"/>
      <c r="J31" s="220"/>
      <c r="K31" s="221"/>
      <c r="L31" s="222"/>
      <c r="M31" s="222"/>
      <c r="N31" s="222"/>
      <c r="O31" s="223"/>
      <c r="P31" s="218"/>
      <c r="Q31" s="219"/>
      <c r="R31" s="219"/>
      <c r="S31" s="219"/>
      <c r="T31" s="224"/>
    </row>
    <row r="32" spans="1:23" ht="27.95" customHeight="1">
      <c r="A32" s="251"/>
      <c r="B32" s="270" t="s">
        <v>352</v>
      </c>
      <c r="C32" s="270"/>
      <c r="D32" s="90">
        <v>25</v>
      </c>
      <c r="E32" s="105"/>
      <c r="F32" s="218"/>
      <c r="G32" s="219"/>
      <c r="H32" s="219"/>
      <c r="I32" s="219"/>
      <c r="J32" s="220"/>
      <c r="K32" s="221"/>
      <c r="L32" s="222"/>
      <c r="M32" s="222"/>
      <c r="N32" s="222"/>
      <c r="O32" s="223"/>
      <c r="P32" s="218"/>
      <c r="Q32" s="219"/>
      <c r="R32" s="219"/>
      <c r="S32" s="219"/>
      <c r="T32" s="224"/>
    </row>
    <row r="33" spans="1:26" ht="26.1" customHeight="1">
      <c r="A33" s="269"/>
      <c r="B33" s="27" t="s">
        <v>372</v>
      </c>
      <c r="C33" s="28" t="s">
        <v>374</v>
      </c>
      <c r="D33" s="91">
        <v>26</v>
      </c>
      <c r="E33" s="105"/>
      <c r="F33" s="218"/>
      <c r="G33" s="219"/>
      <c r="H33" s="219"/>
      <c r="I33" s="219"/>
      <c r="J33" s="220"/>
      <c r="K33" s="221"/>
      <c r="L33" s="222"/>
      <c r="M33" s="222"/>
      <c r="N33" s="222"/>
      <c r="O33" s="223"/>
      <c r="P33" s="218"/>
      <c r="Q33" s="219"/>
      <c r="R33" s="219"/>
      <c r="S33" s="219"/>
      <c r="T33" s="224"/>
    </row>
    <row r="34" spans="1:26" ht="26.1" customHeight="1">
      <c r="A34" s="269"/>
      <c r="B34" s="27" t="s">
        <v>77</v>
      </c>
      <c r="C34" s="28" t="s">
        <v>78</v>
      </c>
      <c r="D34" s="91">
        <v>27</v>
      </c>
      <c r="E34" s="105"/>
      <c r="F34" s="218"/>
      <c r="G34" s="219"/>
      <c r="H34" s="219"/>
      <c r="I34" s="219"/>
      <c r="J34" s="220"/>
      <c r="K34" s="221"/>
      <c r="L34" s="222"/>
      <c r="M34" s="222"/>
      <c r="N34" s="222"/>
      <c r="O34" s="223"/>
      <c r="P34" s="218"/>
      <c r="Q34" s="219"/>
      <c r="R34" s="219"/>
      <c r="S34" s="219"/>
      <c r="T34" s="224"/>
    </row>
    <row r="35" spans="1:26" ht="26.1" customHeight="1" thickBot="1">
      <c r="A35" s="285"/>
      <c r="B35" s="284" t="s">
        <v>375</v>
      </c>
      <c r="C35" s="284"/>
      <c r="D35" s="100">
        <v>28</v>
      </c>
      <c r="E35" s="166"/>
      <c r="F35" s="225"/>
      <c r="G35" s="226"/>
      <c r="H35" s="226"/>
      <c r="I35" s="226"/>
      <c r="J35" s="227"/>
      <c r="K35" s="228"/>
      <c r="L35" s="229"/>
      <c r="M35" s="229"/>
      <c r="N35" s="229"/>
      <c r="O35" s="230"/>
      <c r="P35" s="225"/>
      <c r="Q35" s="226"/>
      <c r="R35" s="226"/>
      <c r="S35" s="226"/>
      <c r="T35" s="231"/>
    </row>
    <row r="36" spans="1:26" s="24" customFormat="1" ht="26.1" customHeight="1">
      <c r="A36" s="258"/>
      <c r="B36" s="258"/>
      <c r="C36" s="38"/>
      <c r="D36" s="94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</row>
    <row r="37" spans="1:26" s="24" customFormat="1" ht="26.1" customHeight="1">
      <c r="A37" s="93"/>
      <c r="B37" s="93"/>
      <c r="C37" s="38"/>
      <c r="D37" s="94"/>
      <c r="E37" s="133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11" t="s">
        <v>592</v>
      </c>
      <c r="Q37" s="95"/>
      <c r="R37" s="95"/>
      <c r="S37" s="95"/>
      <c r="T37" s="95"/>
    </row>
    <row r="38" spans="1:26" s="24" customFormat="1" ht="26.1" customHeight="1">
      <c r="A38" s="93"/>
      <c r="B38" s="93"/>
      <c r="C38" s="38"/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</row>
    <row r="39" spans="1:26" s="24" customFormat="1" ht="26.1" customHeight="1">
      <c r="A39" s="93"/>
      <c r="B39" s="93"/>
      <c r="C39" s="38"/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</row>
    <row r="40" spans="1:26" ht="27" customHeight="1">
      <c r="A40" s="134"/>
      <c r="B40" s="125"/>
      <c r="C40" s="126"/>
      <c r="D40" s="127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34"/>
      <c r="V40" s="134"/>
      <c r="W40" s="134"/>
      <c r="X40" s="134"/>
      <c r="Y40" s="134"/>
      <c r="Z40" s="134"/>
    </row>
    <row r="41" spans="1:26" ht="15" customHeight="1">
      <c r="A41" s="131" t="s">
        <v>585</v>
      </c>
      <c r="E41" s="286" t="s">
        <v>1</v>
      </c>
      <c r="F41" s="287"/>
      <c r="G41" s="147">
        <v>4</v>
      </c>
      <c r="H41" s="147">
        <v>5</v>
      </c>
      <c r="I41" s="147">
        <v>7</v>
      </c>
      <c r="J41" s="150">
        <v>4</v>
      </c>
      <c r="K41" s="150">
        <v>3</v>
      </c>
      <c r="L41" s="150">
        <v>7</v>
      </c>
      <c r="M41" s="150">
        <v>2</v>
      </c>
      <c r="N41" s="150">
        <v>0</v>
      </c>
      <c r="O41" s="288" t="s">
        <v>520</v>
      </c>
      <c r="P41" s="289"/>
      <c r="Q41" s="132"/>
      <c r="R41" s="132"/>
      <c r="S41" s="132"/>
      <c r="T41" s="114"/>
      <c r="U41" s="134"/>
      <c r="V41" s="134"/>
      <c r="W41" s="134"/>
      <c r="X41" s="134"/>
      <c r="Y41" s="134"/>
      <c r="Z41" s="134"/>
    </row>
    <row r="42" spans="1:26" ht="27" customHeight="1" thickBot="1"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34"/>
      <c r="V42" s="134"/>
      <c r="W42" s="134"/>
      <c r="X42" s="134"/>
      <c r="Y42" s="134"/>
      <c r="Z42" s="134"/>
    </row>
    <row r="43" spans="1:26" ht="21.75" customHeight="1">
      <c r="A43" s="273" t="s">
        <v>15</v>
      </c>
      <c r="B43" s="274"/>
      <c r="C43" s="274"/>
      <c r="D43" s="290" t="s">
        <v>16</v>
      </c>
      <c r="E43" s="293" t="s">
        <v>17</v>
      </c>
      <c r="F43" s="294"/>
      <c r="G43" s="294"/>
      <c r="H43" s="294"/>
      <c r="I43" s="294"/>
      <c r="J43" s="294"/>
      <c r="K43" s="294"/>
      <c r="L43" s="294"/>
      <c r="M43" s="294"/>
      <c r="N43" s="294"/>
      <c r="O43" s="295"/>
      <c r="P43" s="239" t="s">
        <v>5</v>
      </c>
      <c r="Q43" s="240"/>
      <c r="R43" s="240"/>
      <c r="S43" s="240"/>
      <c r="T43" s="241"/>
      <c r="U43" s="134"/>
      <c r="V43" s="134"/>
      <c r="W43" s="134"/>
      <c r="X43" s="134"/>
      <c r="Y43" s="134"/>
      <c r="Z43" s="134"/>
    </row>
    <row r="44" spans="1:26" ht="20.25" customHeight="1">
      <c r="A44" s="275"/>
      <c r="B44" s="276"/>
      <c r="C44" s="276"/>
      <c r="D44" s="291"/>
      <c r="E44" s="296"/>
      <c r="F44" s="297"/>
      <c r="G44" s="297"/>
      <c r="H44" s="297"/>
      <c r="I44" s="297"/>
      <c r="J44" s="297"/>
      <c r="K44" s="297"/>
      <c r="L44" s="297"/>
      <c r="M44" s="297"/>
      <c r="N44" s="297"/>
      <c r="O44" s="298"/>
      <c r="P44" s="299"/>
      <c r="Q44" s="300"/>
      <c r="R44" s="300"/>
      <c r="S44" s="300"/>
      <c r="T44" s="301"/>
      <c r="U44" s="134"/>
      <c r="V44" s="134"/>
      <c r="W44" s="134"/>
      <c r="X44" s="134"/>
      <c r="Y44" s="134"/>
      <c r="Z44" s="134"/>
    </row>
    <row r="45" spans="1:26" ht="20.25" customHeight="1">
      <c r="A45" s="275"/>
      <c r="B45" s="276"/>
      <c r="C45" s="276"/>
      <c r="D45" s="292"/>
      <c r="E45" s="21" t="s">
        <v>18</v>
      </c>
      <c r="F45" s="245" t="s">
        <v>19</v>
      </c>
      <c r="G45" s="246"/>
      <c r="H45" s="246"/>
      <c r="I45" s="246"/>
      <c r="J45" s="247"/>
      <c r="K45" s="245" t="s">
        <v>20</v>
      </c>
      <c r="L45" s="246"/>
      <c r="M45" s="246"/>
      <c r="N45" s="246"/>
      <c r="O45" s="247"/>
      <c r="P45" s="242"/>
      <c r="Q45" s="243"/>
      <c r="R45" s="243"/>
      <c r="S45" s="243"/>
      <c r="T45" s="244"/>
      <c r="U45" s="134"/>
      <c r="V45" s="134"/>
      <c r="W45" s="134"/>
      <c r="X45" s="134"/>
      <c r="Y45" s="134"/>
      <c r="Z45" s="134"/>
    </row>
    <row r="46" spans="1:26" ht="15" customHeight="1" thickBot="1">
      <c r="A46" s="282" t="s">
        <v>21</v>
      </c>
      <c r="B46" s="283"/>
      <c r="C46" s="283"/>
      <c r="D46" s="22" t="s">
        <v>22</v>
      </c>
      <c r="E46" s="23">
        <v>1</v>
      </c>
      <c r="F46" s="259">
        <v>2</v>
      </c>
      <c r="G46" s="260"/>
      <c r="H46" s="260"/>
      <c r="I46" s="260"/>
      <c r="J46" s="267"/>
      <c r="K46" s="259">
        <v>3</v>
      </c>
      <c r="L46" s="260"/>
      <c r="M46" s="260"/>
      <c r="N46" s="260"/>
      <c r="O46" s="267"/>
      <c r="P46" s="259">
        <v>4</v>
      </c>
      <c r="Q46" s="260"/>
      <c r="R46" s="260"/>
      <c r="S46" s="260"/>
      <c r="T46" s="261"/>
      <c r="U46" s="134"/>
      <c r="V46" s="134"/>
      <c r="W46" s="134"/>
      <c r="X46" s="134"/>
      <c r="Y46" s="134"/>
      <c r="Z46" s="134"/>
    </row>
    <row r="47" spans="1:26" s="24" customFormat="1" ht="24.75" customHeight="1">
      <c r="A47" s="257" t="s">
        <v>525</v>
      </c>
      <c r="B47" s="302"/>
      <c r="C47" s="135" t="s">
        <v>526</v>
      </c>
      <c r="D47" s="69">
        <v>29</v>
      </c>
      <c r="E47" s="161">
        <f>E48+E55+E60+E69</f>
        <v>14218.13</v>
      </c>
      <c r="F47" s="303"/>
      <c r="G47" s="304"/>
      <c r="H47" s="304"/>
      <c r="I47" s="304"/>
      <c r="J47" s="305"/>
      <c r="K47" s="303">
        <f>K48+K55+K60+K69</f>
        <v>14218.13</v>
      </c>
      <c r="L47" s="304"/>
      <c r="M47" s="304"/>
      <c r="N47" s="304"/>
      <c r="O47" s="305"/>
      <c r="P47" s="303">
        <f>P48+P55+P60+P69</f>
        <v>5247.79</v>
      </c>
      <c r="Q47" s="304"/>
      <c r="R47" s="304"/>
      <c r="S47" s="304"/>
      <c r="T47" s="306"/>
      <c r="U47" s="129"/>
      <c r="V47" s="129"/>
      <c r="W47" s="129"/>
      <c r="X47" s="129"/>
      <c r="Y47" s="129"/>
      <c r="Z47" s="129"/>
    </row>
    <row r="48" spans="1:26" s="24" customFormat="1" ht="21.95" customHeight="1">
      <c r="A48" s="256" t="s">
        <v>24</v>
      </c>
      <c r="B48" s="25" t="s">
        <v>527</v>
      </c>
      <c r="C48" s="26" t="s">
        <v>528</v>
      </c>
      <c r="D48" s="69">
        <v>30</v>
      </c>
      <c r="E48" s="162"/>
      <c r="F48" s="232"/>
      <c r="G48" s="233"/>
      <c r="H48" s="233"/>
      <c r="I48" s="233"/>
      <c r="J48" s="234"/>
      <c r="K48" s="235"/>
      <c r="L48" s="236"/>
      <c r="M48" s="236"/>
      <c r="N48" s="236"/>
      <c r="O48" s="238"/>
      <c r="P48" s="232"/>
      <c r="Q48" s="233"/>
      <c r="R48" s="233"/>
      <c r="S48" s="233"/>
      <c r="T48" s="272"/>
      <c r="U48" s="129"/>
      <c r="V48" s="129"/>
      <c r="W48" s="129"/>
      <c r="X48" s="129"/>
      <c r="Y48" s="129"/>
      <c r="Z48" s="129"/>
    </row>
    <row r="49" spans="1:26" ht="21.95" customHeight="1">
      <c r="A49" s="251"/>
      <c r="B49" s="85" t="s">
        <v>82</v>
      </c>
      <c r="C49" s="80" t="s">
        <v>529</v>
      </c>
      <c r="D49" s="69">
        <v>31</v>
      </c>
      <c r="E49" s="105"/>
      <c r="F49" s="218"/>
      <c r="G49" s="219"/>
      <c r="H49" s="219"/>
      <c r="I49" s="219"/>
      <c r="J49" s="220"/>
      <c r="K49" s="221"/>
      <c r="L49" s="222"/>
      <c r="M49" s="222"/>
      <c r="N49" s="222"/>
      <c r="O49" s="223"/>
      <c r="P49" s="218"/>
      <c r="Q49" s="219"/>
      <c r="R49" s="219"/>
      <c r="S49" s="219"/>
      <c r="T49" s="224"/>
      <c r="U49" s="134"/>
      <c r="V49" s="134"/>
      <c r="W49" s="134"/>
      <c r="X49" s="134"/>
      <c r="Y49" s="134"/>
      <c r="Z49" s="134"/>
    </row>
    <row r="50" spans="1:26" ht="21.95" customHeight="1">
      <c r="A50" s="251"/>
      <c r="B50" s="27" t="s">
        <v>530</v>
      </c>
      <c r="C50" s="28"/>
      <c r="D50" s="69">
        <v>32</v>
      </c>
      <c r="E50" s="105"/>
      <c r="F50" s="218"/>
      <c r="G50" s="219"/>
      <c r="H50" s="219"/>
      <c r="I50" s="219"/>
      <c r="J50" s="220"/>
      <c r="K50" s="221"/>
      <c r="L50" s="222"/>
      <c r="M50" s="222"/>
      <c r="N50" s="222"/>
      <c r="O50" s="223"/>
      <c r="P50" s="218"/>
      <c r="Q50" s="219"/>
      <c r="R50" s="219"/>
      <c r="S50" s="219"/>
      <c r="T50" s="224"/>
      <c r="U50" s="134"/>
      <c r="V50" s="134"/>
      <c r="W50" s="134"/>
      <c r="X50" s="134"/>
      <c r="Y50" s="134"/>
      <c r="Z50" s="134"/>
    </row>
    <row r="51" spans="1:26" ht="21.95" customHeight="1">
      <c r="A51" s="251"/>
      <c r="B51" s="85" t="s">
        <v>85</v>
      </c>
      <c r="C51" s="80" t="s">
        <v>531</v>
      </c>
      <c r="D51" s="69">
        <v>33</v>
      </c>
      <c r="E51" s="105"/>
      <c r="F51" s="218"/>
      <c r="G51" s="219"/>
      <c r="H51" s="219"/>
      <c r="I51" s="219"/>
      <c r="J51" s="220"/>
      <c r="K51" s="221"/>
      <c r="L51" s="222"/>
      <c r="M51" s="222"/>
      <c r="N51" s="222"/>
      <c r="O51" s="223"/>
      <c r="P51" s="218"/>
      <c r="Q51" s="219"/>
      <c r="R51" s="219"/>
      <c r="S51" s="219"/>
      <c r="T51" s="224"/>
      <c r="U51" s="134"/>
      <c r="V51" s="134"/>
      <c r="W51" s="134"/>
      <c r="X51" s="134"/>
      <c r="Y51" s="134"/>
      <c r="Z51" s="134"/>
    </row>
    <row r="52" spans="1:26" ht="21.95" customHeight="1">
      <c r="A52" s="251"/>
      <c r="B52" s="27" t="s">
        <v>532</v>
      </c>
      <c r="C52" s="28" t="s">
        <v>533</v>
      </c>
      <c r="D52" s="69">
        <v>34</v>
      </c>
      <c r="E52" s="105"/>
      <c r="F52" s="218"/>
      <c r="G52" s="219"/>
      <c r="H52" s="219"/>
      <c r="I52" s="219"/>
      <c r="J52" s="220"/>
      <c r="K52" s="221"/>
      <c r="L52" s="222"/>
      <c r="M52" s="222"/>
      <c r="N52" s="222"/>
      <c r="O52" s="223"/>
      <c r="P52" s="218"/>
      <c r="Q52" s="219"/>
      <c r="R52" s="219"/>
      <c r="S52" s="219"/>
      <c r="T52" s="224"/>
      <c r="U52" s="134"/>
      <c r="V52" s="134"/>
      <c r="W52" s="134"/>
      <c r="X52" s="134"/>
      <c r="Y52" s="134"/>
      <c r="Z52" s="134"/>
    </row>
    <row r="53" spans="1:26" ht="21.95" customHeight="1">
      <c r="A53" s="251"/>
      <c r="B53" s="85" t="s">
        <v>534</v>
      </c>
      <c r="C53" s="80" t="s">
        <v>535</v>
      </c>
      <c r="D53" s="69">
        <v>35</v>
      </c>
      <c r="E53" s="105"/>
      <c r="F53" s="218"/>
      <c r="G53" s="219"/>
      <c r="H53" s="219"/>
      <c r="I53" s="219"/>
      <c r="J53" s="220"/>
      <c r="K53" s="221"/>
      <c r="L53" s="222"/>
      <c r="M53" s="222"/>
      <c r="N53" s="222"/>
      <c r="O53" s="223"/>
      <c r="P53" s="218"/>
      <c r="Q53" s="219"/>
      <c r="R53" s="219"/>
      <c r="S53" s="219"/>
      <c r="T53" s="224"/>
      <c r="U53" s="134"/>
      <c r="V53" s="134"/>
      <c r="W53" s="134"/>
      <c r="X53" s="134"/>
      <c r="Y53" s="134"/>
      <c r="Z53" s="134"/>
    </row>
    <row r="54" spans="1:26" ht="21.95" customHeight="1">
      <c r="A54" s="251"/>
      <c r="B54" s="252" t="s">
        <v>536</v>
      </c>
      <c r="C54" s="253"/>
      <c r="D54" s="69">
        <v>36</v>
      </c>
      <c r="E54" s="105"/>
      <c r="F54" s="218"/>
      <c r="G54" s="219"/>
      <c r="H54" s="219"/>
      <c r="I54" s="219"/>
      <c r="J54" s="220"/>
      <c r="K54" s="221"/>
      <c r="L54" s="222"/>
      <c r="M54" s="222"/>
      <c r="N54" s="222"/>
      <c r="O54" s="223"/>
      <c r="P54" s="218"/>
      <c r="Q54" s="219"/>
      <c r="R54" s="219"/>
      <c r="S54" s="219"/>
      <c r="T54" s="224"/>
      <c r="U54" s="134"/>
      <c r="V54" s="134"/>
      <c r="W54" s="134"/>
      <c r="X54" s="134"/>
      <c r="Y54" s="134"/>
      <c r="Z54" s="134"/>
    </row>
    <row r="55" spans="1:26" s="24" customFormat="1" ht="24.75" customHeight="1">
      <c r="A55" s="251" t="s">
        <v>39</v>
      </c>
      <c r="B55" s="25" t="s">
        <v>537</v>
      </c>
      <c r="C55" s="26" t="s">
        <v>538</v>
      </c>
      <c r="D55" s="69">
        <v>37</v>
      </c>
      <c r="E55" s="162"/>
      <c r="F55" s="232"/>
      <c r="G55" s="233"/>
      <c r="H55" s="233"/>
      <c r="I55" s="233"/>
      <c r="J55" s="234"/>
      <c r="K55" s="232"/>
      <c r="L55" s="233"/>
      <c r="M55" s="233"/>
      <c r="N55" s="233"/>
      <c r="O55" s="234"/>
      <c r="P55" s="232"/>
      <c r="Q55" s="233"/>
      <c r="R55" s="233"/>
      <c r="S55" s="233"/>
      <c r="T55" s="272"/>
      <c r="U55" s="129"/>
      <c r="V55" s="129"/>
      <c r="W55" s="129"/>
      <c r="X55" s="129"/>
      <c r="Y55" s="129"/>
      <c r="Z55" s="129"/>
    </row>
    <row r="56" spans="1:26" ht="24" customHeight="1">
      <c r="A56" s="251"/>
      <c r="B56" s="307" t="s">
        <v>539</v>
      </c>
      <c r="C56" s="308"/>
      <c r="D56" s="69">
        <v>38</v>
      </c>
      <c r="E56" s="105"/>
      <c r="F56" s="218"/>
      <c r="G56" s="219"/>
      <c r="H56" s="219"/>
      <c r="I56" s="219"/>
      <c r="J56" s="220"/>
      <c r="K56" s="221"/>
      <c r="L56" s="222"/>
      <c r="M56" s="222"/>
      <c r="N56" s="222"/>
      <c r="O56" s="223"/>
      <c r="P56" s="218"/>
      <c r="Q56" s="219"/>
      <c r="R56" s="219"/>
      <c r="S56" s="219"/>
      <c r="T56" s="224"/>
      <c r="U56" s="134"/>
      <c r="V56" s="134"/>
      <c r="W56" s="134"/>
      <c r="X56" s="134"/>
      <c r="Y56" s="134"/>
      <c r="Z56" s="134"/>
    </row>
    <row r="57" spans="1:26" ht="21.95" customHeight="1">
      <c r="A57" s="251"/>
      <c r="B57" s="86" t="s">
        <v>540</v>
      </c>
      <c r="C57" s="136" t="s">
        <v>541</v>
      </c>
      <c r="D57" s="69">
        <v>39</v>
      </c>
      <c r="E57" s="105"/>
      <c r="F57" s="218"/>
      <c r="G57" s="219"/>
      <c r="H57" s="219"/>
      <c r="I57" s="219"/>
      <c r="J57" s="220"/>
      <c r="K57" s="221"/>
      <c r="L57" s="222"/>
      <c r="M57" s="222"/>
      <c r="N57" s="222"/>
      <c r="O57" s="223"/>
      <c r="P57" s="218"/>
      <c r="Q57" s="219"/>
      <c r="R57" s="219"/>
      <c r="S57" s="219"/>
      <c r="T57" s="224"/>
      <c r="U57" s="134"/>
      <c r="V57" s="134"/>
      <c r="W57" s="134"/>
      <c r="X57" s="134"/>
      <c r="Y57" s="134"/>
      <c r="Z57" s="134"/>
    </row>
    <row r="58" spans="1:26" ht="21.95" customHeight="1">
      <c r="A58" s="251"/>
      <c r="B58" s="27" t="s">
        <v>542</v>
      </c>
      <c r="C58" s="80" t="s">
        <v>543</v>
      </c>
      <c r="D58" s="69">
        <v>40</v>
      </c>
      <c r="E58" s="105"/>
      <c r="F58" s="218"/>
      <c r="G58" s="219"/>
      <c r="H58" s="219"/>
      <c r="I58" s="219"/>
      <c r="J58" s="220"/>
      <c r="K58" s="221"/>
      <c r="L58" s="222"/>
      <c r="M58" s="222"/>
      <c r="N58" s="222"/>
      <c r="O58" s="223"/>
      <c r="P58" s="218"/>
      <c r="Q58" s="219"/>
      <c r="R58" s="219"/>
      <c r="S58" s="219"/>
      <c r="T58" s="224"/>
      <c r="U58" s="134"/>
      <c r="V58" s="134"/>
      <c r="W58" s="134"/>
      <c r="X58" s="134"/>
      <c r="Y58" s="134"/>
      <c r="Z58" s="134"/>
    </row>
    <row r="59" spans="1:26" ht="25.5" customHeight="1">
      <c r="A59" s="251"/>
      <c r="B59" s="309" t="s">
        <v>544</v>
      </c>
      <c r="C59" s="310"/>
      <c r="D59" s="69">
        <v>41</v>
      </c>
      <c r="E59" s="105"/>
      <c r="F59" s="218"/>
      <c r="G59" s="219"/>
      <c r="H59" s="219"/>
      <c r="I59" s="219"/>
      <c r="J59" s="220"/>
      <c r="K59" s="221"/>
      <c r="L59" s="222"/>
      <c r="M59" s="222"/>
      <c r="N59" s="222"/>
      <c r="O59" s="223"/>
      <c r="P59" s="218"/>
      <c r="Q59" s="219"/>
      <c r="R59" s="219"/>
      <c r="S59" s="219"/>
      <c r="T59" s="224"/>
      <c r="U59" s="134"/>
      <c r="V59" s="134"/>
      <c r="W59" s="134"/>
      <c r="X59" s="134"/>
      <c r="Y59" s="134"/>
      <c r="Z59" s="134"/>
    </row>
    <row r="60" spans="1:26" s="24" customFormat="1" ht="24.75" customHeight="1">
      <c r="A60" s="254" t="s">
        <v>69</v>
      </c>
      <c r="B60" s="130" t="s">
        <v>545</v>
      </c>
      <c r="C60" s="38" t="s">
        <v>546</v>
      </c>
      <c r="D60" s="69">
        <v>42</v>
      </c>
      <c r="E60" s="162">
        <f>SUM(E61:E68)</f>
        <v>4776.41</v>
      </c>
      <c r="F60" s="232"/>
      <c r="G60" s="233"/>
      <c r="H60" s="233"/>
      <c r="I60" s="233"/>
      <c r="J60" s="234"/>
      <c r="K60" s="232">
        <f>E60-F60</f>
        <v>4776.41</v>
      </c>
      <c r="L60" s="233"/>
      <c r="M60" s="233"/>
      <c r="N60" s="233"/>
      <c r="O60" s="234"/>
      <c r="P60" s="232">
        <f>SUM(P61:P68)</f>
        <v>4051.85</v>
      </c>
      <c r="Q60" s="233"/>
      <c r="R60" s="233"/>
      <c r="S60" s="233"/>
      <c r="T60" s="272"/>
      <c r="U60" s="129"/>
      <c r="V60" s="129"/>
      <c r="W60" s="129"/>
      <c r="X60" s="129"/>
      <c r="Y60" s="129"/>
      <c r="Z60" s="129"/>
    </row>
    <row r="61" spans="1:26" ht="25.5" customHeight="1">
      <c r="A61" s="255"/>
      <c r="B61" s="307" t="s">
        <v>547</v>
      </c>
      <c r="C61" s="308"/>
      <c r="D61" s="69">
        <v>43</v>
      </c>
      <c r="E61" s="105"/>
      <c r="F61" s="218"/>
      <c r="G61" s="219"/>
      <c r="H61" s="219"/>
      <c r="I61" s="219"/>
      <c r="J61" s="220"/>
      <c r="K61" s="221"/>
      <c r="L61" s="222"/>
      <c r="M61" s="222"/>
      <c r="N61" s="222"/>
      <c r="O61" s="223"/>
      <c r="P61" s="218"/>
      <c r="Q61" s="219"/>
      <c r="R61" s="219"/>
      <c r="S61" s="219"/>
      <c r="T61" s="224"/>
      <c r="U61" s="134"/>
      <c r="V61" s="134"/>
      <c r="W61" s="134"/>
      <c r="X61" s="134"/>
      <c r="Y61" s="134"/>
      <c r="Z61" s="134"/>
    </row>
    <row r="62" spans="1:26" ht="21.95" customHeight="1">
      <c r="A62" s="255"/>
      <c r="B62" s="85" t="s">
        <v>540</v>
      </c>
      <c r="C62" s="80" t="s">
        <v>548</v>
      </c>
      <c r="D62" s="69">
        <v>44</v>
      </c>
      <c r="E62" s="105"/>
      <c r="F62" s="218"/>
      <c r="G62" s="219"/>
      <c r="H62" s="219"/>
      <c r="I62" s="219"/>
      <c r="J62" s="220"/>
      <c r="K62" s="221"/>
      <c r="L62" s="222"/>
      <c r="M62" s="222"/>
      <c r="N62" s="222"/>
      <c r="O62" s="223"/>
      <c r="P62" s="218"/>
      <c r="Q62" s="219"/>
      <c r="R62" s="219"/>
      <c r="S62" s="219"/>
      <c r="T62" s="224"/>
      <c r="U62" s="134"/>
      <c r="V62" s="134"/>
      <c r="W62" s="134"/>
      <c r="X62" s="134"/>
      <c r="Y62" s="134"/>
      <c r="Z62" s="134"/>
    </row>
    <row r="63" spans="1:26" ht="24.75" customHeight="1">
      <c r="A63" s="255"/>
      <c r="B63" s="86" t="s">
        <v>376</v>
      </c>
      <c r="C63" s="137">
        <v>336</v>
      </c>
      <c r="D63" s="69">
        <v>45</v>
      </c>
      <c r="E63" s="105"/>
      <c r="F63" s="218"/>
      <c r="G63" s="219"/>
      <c r="H63" s="219"/>
      <c r="I63" s="219"/>
      <c r="J63" s="220"/>
      <c r="K63" s="221"/>
      <c r="L63" s="222"/>
      <c r="M63" s="222"/>
      <c r="N63" s="222"/>
      <c r="O63" s="223"/>
      <c r="P63" s="218"/>
      <c r="Q63" s="219"/>
      <c r="R63" s="219"/>
      <c r="S63" s="219"/>
      <c r="T63" s="224"/>
      <c r="U63" s="134"/>
      <c r="V63" s="134"/>
      <c r="W63" s="134"/>
      <c r="X63" s="134"/>
      <c r="Y63" s="134"/>
      <c r="Z63" s="134"/>
    </row>
    <row r="64" spans="1:26" ht="24.75" customHeight="1">
      <c r="A64" s="255"/>
      <c r="B64" s="86" t="s">
        <v>549</v>
      </c>
      <c r="C64" s="138" t="s">
        <v>98</v>
      </c>
      <c r="D64" s="69">
        <v>46</v>
      </c>
      <c r="E64" s="105"/>
      <c r="F64" s="218"/>
      <c r="G64" s="219"/>
      <c r="H64" s="219"/>
      <c r="I64" s="219"/>
      <c r="J64" s="220"/>
      <c r="K64" s="221"/>
      <c r="L64" s="222"/>
      <c r="M64" s="222"/>
      <c r="N64" s="222"/>
      <c r="O64" s="223"/>
      <c r="P64" s="218"/>
      <c r="Q64" s="219"/>
      <c r="R64" s="219"/>
      <c r="S64" s="219"/>
      <c r="T64" s="224"/>
      <c r="U64" s="134"/>
      <c r="V64" s="134"/>
      <c r="W64" s="134"/>
      <c r="X64" s="134"/>
      <c r="Y64" s="134"/>
      <c r="Z64" s="134"/>
    </row>
    <row r="65" spans="1:26" ht="24.75" customHeight="1">
      <c r="A65" s="255"/>
      <c r="B65" s="307" t="s">
        <v>550</v>
      </c>
      <c r="C65" s="308"/>
      <c r="D65" s="69">
        <v>47</v>
      </c>
      <c r="E65" s="105">
        <v>4776.41</v>
      </c>
      <c r="F65" s="218"/>
      <c r="G65" s="219"/>
      <c r="H65" s="219"/>
      <c r="I65" s="219"/>
      <c r="J65" s="220"/>
      <c r="K65" s="221">
        <v>4776.41</v>
      </c>
      <c r="L65" s="222"/>
      <c r="M65" s="222"/>
      <c r="N65" s="222"/>
      <c r="O65" s="223"/>
      <c r="P65" s="218">
        <v>4051.85</v>
      </c>
      <c r="Q65" s="219"/>
      <c r="R65" s="219"/>
      <c r="S65" s="219"/>
      <c r="T65" s="224"/>
      <c r="U65" s="134"/>
      <c r="V65" s="134"/>
      <c r="W65" s="134"/>
      <c r="X65" s="134"/>
      <c r="Y65" s="134"/>
      <c r="Z65" s="134"/>
    </row>
    <row r="66" spans="1:26" ht="21.95" customHeight="1">
      <c r="A66" s="255"/>
      <c r="B66" s="27" t="s">
        <v>542</v>
      </c>
      <c r="C66" s="28" t="s">
        <v>551</v>
      </c>
      <c r="D66" s="69">
        <v>48</v>
      </c>
      <c r="E66" s="105"/>
      <c r="F66" s="218"/>
      <c r="G66" s="219"/>
      <c r="H66" s="219"/>
      <c r="I66" s="219"/>
      <c r="J66" s="220"/>
      <c r="K66" s="221"/>
      <c r="L66" s="222"/>
      <c r="M66" s="222"/>
      <c r="N66" s="222"/>
      <c r="O66" s="223"/>
      <c r="P66" s="218"/>
      <c r="Q66" s="219"/>
      <c r="R66" s="219"/>
      <c r="S66" s="219"/>
      <c r="T66" s="224"/>
      <c r="U66" s="134"/>
      <c r="V66" s="134"/>
      <c r="W66" s="134"/>
      <c r="X66" s="134"/>
      <c r="Y66" s="134"/>
      <c r="Z66" s="134"/>
    </row>
    <row r="67" spans="1:26" ht="21.95" customHeight="1">
      <c r="A67" s="255"/>
      <c r="B67" s="85" t="s">
        <v>160</v>
      </c>
      <c r="C67" s="80" t="s">
        <v>552</v>
      </c>
      <c r="D67" s="69">
        <v>49</v>
      </c>
      <c r="E67" s="105"/>
      <c r="F67" s="218"/>
      <c r="G67" s="219"/>
      <c r="H67" s="219"/>
      <c r="I67" s="219"/>
      <c r="J67" s="220"/>
      <c r="K67" s="221"/>
      <c r="L67" s="222"/>
      <c r="M67" s="222"/>
      <c r="N67" s="222"/>
      <c r="O67" s="223"/>
      <c r="P67" s="218"/>
      <c r="Q67" s="219"/>
      <c r="R67" s="219"/>
      <c r="S67" s="219"/>
      <c r="T67" s="224"/>
      <c r="U67" s="134"/>
      <c r="V67" s="134"/>
      <c r="W67" s="134"/>
      <c r="X67" s="134"/>
      <c r="Y67" s="134"/>
      <c r="Z67" s="134"/>
    </row>
    <row r="68" spans="1:26" ht="21.95" customHeight="1">
      <c r="A68" s="256"/>
      <c r="B68" s="27" t="s">
        <v>553</v>
      </c>
      <c r="C68" s="28"/>
      <c r="D68" s="69">
        <v>50</v>
      </c>
      <c r="E68" s="105"/>
      <c r="F68" s="218"/>
      <c r="G68" s="219"/>
      <c r="H68" s="219"/>
      <c r="I68" s="219"/>
      <c r="J68" s="220"/>
      <c r="K68" s="221"/>
      <c r="L68" s="222"/>
      <c r="M68" s="222"/>
      <c r="N68" s="222"/>
      <c r="O68" s="223"/>
      <c r="P68" s="218"/>
      <c r="Q68" s="219"/>
      <c r="R68" s="219"/>
      <c r="S68" s="219"/>
      <c r="T68" s="224"/>
      <c r="U68" s="134"/>
      <c r="V68" s="134"/>
      <c r="W68" s="134"/>
      <c r="X68" s="134"/>
      <c r="Y68" s="134"/>
      <c r="Z68" s="134"/>
    </row>
    <row r="69" spans="1:26" s="24" customFormat="1" ht="24.75" customHeight="1">
      <c r="A69" s="254" t="s">
        <v>104</v>
      </c>
      <c r="B69" s="130" t="s">
        <v>554</v>
      </c>
      <c r="C69" s="38" t="s">
        <v>555</v>
      </c>
      <c r="D69" s="69">
        <v>51</v>
      </c>
      <c r="E69" s="162">
        <f>SUM(E70:E74)</f>
        <v>9441.7199999999993</v>
      </c>
      <c r="F69" s="232"/>
      <c r="G69" s="233"/>
      <c r="H69" s="233"/>
      <c r="I69" s="233"/>
      <c r="J69" s="234"/>
      <c r="K69" s="232">
        <f>E69-F69</f>
        <v>9441.7199999999993</v>
      </c>
      <c r="L69" s="233"/>
      <c r="M69" s="233"/>
      <c r="N69" s="233"/>
      <c r="O69" s="234"/>
      <c r="P69" s="232">
        <f>SUM(P70:P74)</f>
        <v>1195.94</v>
      </c>
      <c r="Q69" s="233"/>
      <c r="R69" s="233"/>
      <c r="S69" s="233"/>
      <c r="T69" s="272"/>
      <c r="U69" s="129"/>
      <c r="V69" s="129"/>
      <c r="W69" s="129"/>
      <c r="X69" s="129"/>
      <c r="Y69" s="129"/>
      <c r="Z69" s="129"/>
    </row>
    <row r="70" spans="1:26" ht="21.95" customHeight="1">
      <c r="A70" s="255"/>
      <c r="B70" s="27" t="s">
        <v>556</v>
      </c>
      <c r="C70" s="28" t="s">
        <v>557</v>
      </c>
      <c r="D70" s="69">
        <v>52</v>
      </c>
      <c r="E70" s="105">
        <v>1449.61</v>
      </c>
      <c r="F70" s="218"/>
      <c r="G70" s="219"/>
      <c r="H70" s="219"/>
      <c r="I70" s="219"/>
      <c r="J70" s="220"/>
      <c r="K70" s="221">
        <v>1449.61</v>
      </c>
      <c r="L70" s="222"/>
      <c r="M70" s="222"/>
      <c r="N70" s="222"/>
      <c r="O70" s="223"/>
      <c r="P70" s="218">
        <v>831.62</v>
      </c>
      <c r="Q70" s="219"/>
      <c r="R70" s="219"/>
      <c r="S70" s="219"/>
      <c r="T70" s="224"/>
      <c r="U70" s="134"/>
      <c r="V70" s="134"/>
      <c r="W70" s="134"/>
      <c r="X70" s="134"/>
      <c r="Y70" s="134"/>
      <c r="Z70" s="134"/>
    </row>
    <row r="71" spans="1:26" ht="21.95" customHeight="1">
      <c r="A71" s="255"/>
      <c r="B71" s="85" t="s">
        <v>558</v>
      </c>
      <c r="C71" s="80" t="s">
        <v>559</v>
      </c>
      <c r="D71" s="69">
        <v>53</v>
      </c>
      <c r="E71" s="105">
        <v>7992.11</v>
      </c>
      <c r="F71" s="218"/>
      <c r="G71" s="219"/>
      <c r="H71" s="219"/>
      <c r="I71" s="219"/>
      <c r="J71" s="220"/>
      <c r="K71" s="221">
        <v>7992.11</v>
      </c>
      <c r="L71" s="222"/>
      <c r="M71" s="222"/>
      <c r="N71" s="222"/>
      <c r="O71" s="223"/>
      <c r="P71" s="218">
        <v>364.32</v>
      </c>
      <c r="Q71" s="219"/>
      <c r="R71" s="219"/>
      <c r="S71" s="219"/>
      <c r="T71" s="224"/>
      <c r="U71" s="134"/>
      <c r="V71" s="134"/>
      <c r="W71" s="134"/>
      <c r="X71" s="134"/>
      <c r="Y71" s="134"/>
      <c r="Z71" s="134"/>
    </row>
    <row r="72" spans="1:26" ht="21.95" customHeight="1">
      <c r="A72" s="255"/>
      <c r="B72" s="252" t="s">
        <v>560</v>
      </c>
      <c r="C72" s="253"/>
      <c r="D72" s="69">
        <v>54</v>
      </c>
      <c r="E72" s="105"/>
      <c r="F72" s="218"/>
      <c r="G72" s="219"/>
      <c r="H72" s="219"/>
      <c r="I72" s="219"/>
      <c r="J72" s="220"/>
      <c r="K72" s="221"/>
      <c r="L72" s="222"/>
      <c r="M72" s="222"/>
      <c r="N72" s="222"/>
      <c r="O72" s="223"/>
      <c r="P72" s="218"/>
      <c r="Q72" s="219"/>
      <c r="R72" s="219"/>
      <c r="S72" s="219"/>
      <c r="T72" s="224"/>
      <c r="U72" s="134"/>
      <c r="V72" s="134"/>
      <c r="W72" s="134"/>
      <c r="X72" s="134"/>
      <c r="Y72" s="134"/>
      <c r="Z72" s="134"/>
    </row>
    <row r="73" spans="1:26" ht="21.95" customHeight="1">
      <c r="A73" s="255"/>
      <c r="B73" s="252" t="s">
        <v>561</v>
      </c>
      <c r="C73" s="253"/>
      <c r="D73" s="69">
        <v>55</v>
      </c>
      <c r="E73" s="105"/>
      <c r="F73" s="218"/>
      <c r="G73" s="219"/>
      <c r="H73" s="219"/>
      <c r="I73" s="219"/>
      <c r="J73" s="220"/>
      <c r="K73" s="221"/>
      <c r="L73" s="222"/>
      <c r="M73" s="222"/>
      <c r="N73" s="222"/>
      <c r="O73" s="223"/>
      <c r="P73" s="218"/>
      <c r="Q73" s="219"/>
      <c r="R73" s="219"/>
      <c r="S73" s="219"/>
      <c r="T73" s="224"/>
      <c r="U73" s="134"/>
      <c r="V73" s="134"/>
      <c r="W73" s="134"/>
      <c r="X73" s="134"/>
      <c r="Y73" s="134"/>
      <c r="Z73" s="134"/>
    </row>
    <row r="74" spans="1:26" ht="21.95" customHeight="1">
      <c r="A74" s="255"/>
      <c r="B74" s="27" t="s">
        <v>562</v>
      </c>
      <c r="C74" s="28" t="s">
        <v>563</v>
      </c>
      <c r="D74" s="69">
        <v>56</v>
      </c>
      <c r="E74" s="105"/>
      <c r="F74" s="218"/>
      <c r="G74" s="219"/>
      <c r="H74" s="219"/>
      <c r="I74" s="219"/>
      <c r="J74" s="220"/>
      <c r="K74" s="221"/>
      <c r="L74" s="222"/>
      <c r="M74" s="222"/>
      <c r="N74" s="222"/>
      <c r="O74" s="223"/>
      <c r="P74" s="218"/>
      <c r="Q74" s="219"/>
      <c r="R74" s="219"/>
      <c r="S74" s="219"/>
      <c r="T74" s="224"/>
      <c r="U74" s="134"/>
      <c r="V74" s="134"/>
      <c r="W74" s="134"/>
      <c r="X74" s="134"/>
      <c r="Y74" s="134"/>
      <c r="Z74" s="134"/>
    </row>
    <row r="75" spans="1:26" s="24" customFormat="1" ht="24.75" customHeight="1">
      <c r="A75" s="311" t="s">
        <v>564</v>
      </c>
      <c r="B75" s="312"/>
      <c r="C75" s="38" t="s">
        <v>565</v>
      </c>
      <c r="D75" s="69">
        <v>57</v>
      </c>
      <c r="E75" s="162">
        <f>SUM(E76:E77)</f>
        <v>18.239999999999998</v>
      </c>
      <c r="F75" s="232"/>
      <c r="G75" s="233"/>
      <c r="H75" s="233"/>
      <c r="I75" s="233"/>
      <c r="J75" s="234"/>
      <c r="K75" s="232">
        <f>E75-F75</f>
        <v>18.239999999999998</v>
      </c>
      <c r="L75" s="233"/>
      <c r="M75" s="233"/>
      <c r="N75" s="233"/>
      <c r="O75" s="234"/>
      <c r="P75" s="232"/>
      <c r="Q75" s="233"/>
      <c r="R75" s="233"/>
      <c r="S75" s="233"/>
      <c r="T75" s="272"/>
      <c r="U75" s="129"/>
      <c r="V75" s="129"/>
      <c r="W75" s="129"/>
      <c r="X75" s="129"/>
      <c r="Y75" s="129"/>
      <c r="Z75" s="129"/>
    </row>
    <row r="76" spans="1:26" ht="21.95" customHeight="1">
      <c r="A76" s="255" t="s">
        <v>24</v>
      </c>
      <c r="B76" s="27" t="s">
        <v>566</v>
      </c>
      <c r="C76" s="28" t="s">
        <v>567</v>
      </c>
      <c r="D76" s="69">
        <v>58</v>
      </c>
      <c r="E76" s="105">
        <v>18.239999999999998</v>
      </c>
      <c r="F76" s="218"/>
      <c r="G76" s="219"/>
      <c r="H76" s="219"/>
      <c r="I76" s="219"/>
      <c r="J76" s="220"/>
      <c r="K76" s="221">
        <v>18.239999999999998</v>
      </c>
      <c r="L76" s="222"/>
      <c r="M76" s="222"/>
      <c r="N76" s="222"/>
      <c r="O76" s="223"/>
      <c r="P76" s="218"/>
      <c r="Q76" s="219"/>
      <c r="R76" s="219"/>
      <c r="S76" s="219"/>
      <c r="T76" s="224"/>
      <c r="U76" s="134"/>
      <c r="V76" s="134"/>
      <c r="W76" s="134"/>
      <c r="X76" s="134"/>
      <c r="Y76" s="134"/>
      <c r="Z76" s="134"/>
    </row>
    <row r="77" spans="1:26" ht="21.95" customHeight="1">
      <c r="A77" s="255"/>
      <c r="B77" s="85" t="s">
        <v>568</v>
      </c>
      <c r="C77" s="80" t="s">
        <v>569</v>
      </c>
      <c r="D77" s="69">
        <v>59</v>
      </c>
      <c r="E77" s="105"/>
      <c r="F77" s="218"/>
      <c r="G77" s="219"/>
      <c r="H77" s="219"/>
      <c r="I77" s="219"/>
      <c r="J77" s="220"/>
      <c r="K77" s="221"/>
      <c r="L77" s="222"/>
      <c r="M77" s="222"/>
      <c r="N77" s="222"/>
      <c r="O77" s="223"/>
      <c r="P77" s="218"/>
      <c r="Q77" s="219"/>
      <c r="R77" s="219"/>
      <c r="S77" s="219"/>
      <c r="T77" s="224"/>
      <c r="U77" s="134"/>
      <c r="V77" s="134"/>
      <c r="W77" s="134"/>
      <c r="X77" s="134"/>
      <c r="Y77" s="134"/>
      <c r="Z77" s="134"/>
    </row>
    <row r="78" spans="1:26" s="24" customFormat="1" ht="24.75" customHeight="1" thickBot="1">
      <c r="A78" s="317" t="s">
        <v>570</v>
      </c>
      <c r="B78" s="318"/>
      <c r="C78" s="98" t="s">
        <v>571</v>
      </c>
      <c r="D78" s="99">
        <v>60</v>
      </c>
      <c r="E78" s="163">
        <f>E8+E47+E75</f>
        <v>14408.23</v>
      </c>
      <c r="F78" s="313">
        <f>F8+F47+F75</f>
        <v>171.86</v>
      </c>
      <c r="G78" s="314"/>
      <c r="H78" s="314"/>
      <c r="I78" s="314"/>
      <c r="J78" s="315"/>
      <c r="K78" s="313">
        <f>K8+K47+K75</f>
        <v>14236.369999999999</v>
      </c>
      <c r="L78" s="314"/>
      <c r="M78" s="314"/>
      <c r="N78" s="314"/>
      <c r="O78" s="315"/>
      <c r="P78" s="313">
        <f>P8+P47+P75</f>
        <v>5247.79</v>
      </c>
      <c r="Q78" s="314"/>
      <c r="R78" s="314"/>
      <c r="S78" s="314"/>
      <c r="T78" s="316"/>
      <c r="U78" s="129"/>
      <c r="V78" s="129"/>
      <c r="W78" s="129"/>
      <c r="X78" s="129"/>
      <c r="Y78" s="129"/>
      <c r="Z78" s="129"/>
    </row>
    <row r="79" spans="1:26" s="24" customFormat="1" ht="24.75" customHeight="1">
      <c r="A79" s="258"/>
      <c r="B79" s="258"/>
      <c r="C79" s="38"/>
      <c r="D79" s="94"/>
      <c r="E79" s="139"/>
      <c r="F79" s="139"/>
      <c r="G79" s="139"/>
      <c r="H79" s="95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95"/>
      <c r="U79" s="129"/>
      <c r="V79" s="129"/>
      <c r="W79" s="129"/>
      <c r="X79" s="129"/>
      <c r="Y79" s="129"/>
      <c r="Z79" s="129"/>
    </row>
    <row r="80" spans="1:26" ht="20.100000000000001" customHeight="1">
      <c r="A80" s="134"/>
      <c r="B80" s="125"/>
      <c r="C80" s="126"/>
      <c r="D80" s="127"/>
      <c r="E80" s="140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1" t="s">
        <v>593</v>
      </c>
      <c r="Q80" s="128"/>
      <c r="R80" s="128"/>
      <c r="S80" s="128"/>
      <c r="T80" s="128"/>
      <c r="U80" s="134"/>
      <c r="V80" s="134"/>
      <c r="W80" s="134"/>
      <c r="X80" s="134"/>
      <c r="Y80" s="134"/>
      <c r="Z80" s="134"/>
    </row>
    <row r="81" spans="1:26" ht="18" customHeight="1">
      <c r="A81" s="134"/>
      <c r="B81" s="125"/>
      <c r="C81" s="126"/>
      <c r="D81" s="127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34"/>
      <c r="V81" s="134"/>
      <c r="W81" s="134"/>
      <c r="X81" s="134"/>
      <c r="Y81" s="134"/>
      <c r="Z81" s="134"/>
    </row>
    <row r="82" spans="1:26" ht="18" customHeight="1">
      <c r="A82" s="134"/>
      <c r="B82" s="125"/>
      <c r="C82" s="126"/>
      <c r="D82" s="127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34"/>
      <c r="V82" s="134"/>
      <c r="W82" s="134"/>
      <c r="X82" s="134"/>
      <c r="Y82" s="134"/>
      <c r="Z82" s="134"/>
    </row>
    <row r="83" spans="1:26" ht="18" customHeight="1">
      <c r="A83" s="134"/>
      <c r="B83" s="125"/>
      <c r="C83" s="126"/>
      <c r="D83" s="127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34"/>
      <c r="V83" s="134"/>
      <c r="W83" s="134"/>
      <c r="X83" s="134"/>
      <c r="Y83" s="134"/>
      <c r="Z83" s="134"/>
    </row>
    <row r="84" spans="1:26" ht="18" customHeight="1">
      <c r="A84" s="134"/>
      <c r="B84" s="125"/>
      <c r="C84" s="126"/>
      <c r="D84" s="127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34"/>
      <c r="V84" s="134"/>
      <c r="W84" s="134"/>
      <c r="X84" s="134"/>
      <c r="Y84" s="134"/>
      <c r="Z84" s="134"/>
    </row>
    <row r="85" spans="1:26" ht="18" customHeight="1">
      <c r="A85" s="134"/>
      <c r="B85" s="125"/>
      <c r="C85" s="126"/>
      <c r="D85" s="127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34"/>
      <c r="V85" s="134"/>
      <c r="W85" s="134"/>
      <c r="X85" s="134"/>
      <c r="Y85" s="134"/>
      <c r="Z85" s="134"/>
    </row>
    <row r="86" spans="1:26" ht="18" customHeight="1">
      <c r="A86" s="134"/>
      <c r="B86" s="125"/>
      <c r="C86" s="126"/>
      <c r="D86" s="127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34"/>
      <c r="V86" s="134"/>
      <c r="W86" s="134"/>
      <c r="X86" s="134"/>
      <c r="Y86" s="134"/>
      <c r="Z86" s="134"/>
    </row>
    <row r="87" spans="1:26" ht="18" customHeight="1">
      <c r="A87" s="134"/>
      <c r="B87" s="125"/>
      <c r="C87" s="126"/>
      <c r="D87" s="127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34"/>
      <c r="V87" s="134"/>
      <c r="W87" s="134"/>
      <c r="X87" s="134"/>
      <c r="Y87" s="134"/>
      <c r="Z87" s="134"/>
    </row>
    <row r="88" spans="1:26" ht="18" customHeight="1"/>
    <row r="89" spans="1:26" ht="18" customHeight="1"/>
    <row r="90" spans="1:26" ht="18" customHeight="1"/>
    <row r="91" spans="1:26" ht="18" customHeight="1"/>
    <row r="92" spans="1:26" ht="18" customHeight="1"/>
    <row r="93" spans="1:26" ht="18" customHeight="1"/>
    <row r="94" spans="1:26" ht="18" customHeight="1"/>
    <row r="95" spans="1:26" ht="18" customHeight="1"/>
  </sheetData>
  <mergeCells count="233">
    <mergeCell ref="A76:A77"/>
    <mergeCell ref="F76:J76"/>
    <mergeCell ref="A79:B79"/>
    <mergeCell ref="A75:B75"/>
    <mergeCell ref="F75:J75"/>
    <mergeCell ref="K73:O73"/>
    <mergeCell ref="P73:T73"/>
    <mergeCell ref="P76:T76"/>
    <mergeCell ref="K75:O75"/>
    <mergeCell ref="F78:J78"/>
    <mergeCell ref="K78:O78"/>
    <mergeCell ref="K76:O76"/>
    <mergeCell ref="F77:J77"/>
    <mergeCell ref="K77:O77"/>
    <mergeCell ref="P74:T74"/>
    <mergeCell ref="P77:T77"/>
    <mergeCell ref="P75:T75"/>
    <mergeCell ref="P78:T78"/>
    <mergeCell ref="F74:J74"/>
    <mergeCell ref="K74:O74"/>
    <mergeCell ref="A78:B78"/>
    <mergeCell ref="F70:J70"/>
    <mergeCell ref="K70:O70"/>
    <mergeCell ref="P70:T70"/>
    <mergeCell ref="F71:J71"/>
    <mergeCell ref="K71:O71"/>
    <mergeCell ref="P71:T71"/>
    <mergeCell ref="F73:J73"/>
    <mergeCell ref="P66:T66"/>
    <mergeCell ref="F67:J67"/>
    <mergeCell ref="K67:O67"/>
    <mergeCell ref="P67:T67"/>
    <mergeCell ref="F72:J72"/>
    <mergeCell ref="K72:O72"/>
    <mergeCell ref="P72:T72"/>
    <mergeCell ref="B65:C65"/>
    <mergeCell ref="F65:J65"/>
    <mergeCell ref="K65:O65"/>
    <mergeCell ref="F64:J64"/>
    <mergeCell ref="K64:O64"/>
    <mergeCell ref="P65:T65"/>
    <mergeCell ref="F69:J69"/>
    <mergeCell ref="K69:O69"/>
    <mergeCell ref="P69:T69"/>
    <mergeCell ref="P64:T64"/>
    <mergeCell ref="P68:T68"/>
    <mergeCell ref="F68:J68"/>
    <mergeCell ref="K68:O68"/>
    <mergeCell ref="F66:J66"/>
    <mergeCell ref="K66:O66"/>
    <mergeCell ref="P63:T63"/>
    <mergeCell ref="P61:T61"/>
    <mergeCell ref="F62:J62"/>
    <mergeCell ref="K62:O62"/>
    <mergeCell ref="P62:T62"/>
    <mergeCell ref="F61:J61"/>
    <mergeCell ref="K61:O61"/>
    <mergeCell ref="F63:J63"/>
    <mergeCell ref="K63:O63"/>
    <mergeCell ref="B61:C61"/>
    <mergeCell ref="P58:T58"/>
    <mergeCell ref="F57:J57"/>
    <mergeCell ref="K57:O57"/>
    <mergeCell ref="K56:O56"/>
    <mergeCell ref="P56:T56"/>
    <mergeCell ref="P57:T57"/>
    <mergeCell ref="F58:J58"/>
    <mergeCell ref="K58:O58"/>
    <mergeCell ref="B59:C59"/>
    <mergeCell ref="K60:O60"/>
    <mergeCell ref="P60:T60"/>
    <mergeCell ref="F59:J59"/>
    <mergeCell ref="K59:O59"/>
    <mergeCell ref="P59:T59"/>
    <mergeCell ref="K46:O46"/>
    <mergeCell ref="B56:C56"/>
    <mergeCell ref="F56:J56"/>
    <mergeCell ref="B54:C54"/>
    <mergeCell ref="F54:J54"/>
    <mergeCell ref="F55:J55"/>
    <mergeCell ref="F60:J60"/>
    <mergeCell ref="P55:T55"/>
    <mergeCell ref="P54:T54"/>
    <mergeCell ref="A47:B47"/>
    <mergeCell ref="F47:J47"/>
    <mergeCell ref="K47:O47"/>
    <mergeCell ref="P47:T47"/>
    <mergeCell ref="F50:J50"/>
    <mergeCell ref="F53:J53"/>
    <mergeCell ref="K53:O53"/>
    <mergeCell ref="K55:O55"/>
    <mergeCell ref="K50:O50"/>
    <mergeCell ref="K54:O54"/>
    <mergeCell ref="F52:J52"/>
    <mergeCell ref="K52:O52"/>
    <mergeCell ref="P52:T52"/>
    <mergeCell ref="P53:T53"/>
    <mergeCell ref="P50:T50"/>
    <mergeCell ref="F51:J51"/>
    <mergeCell ref="K51:O51"/>
    <mergeCell ref="P51:T51"/>
    <mergeCell ref="A46:C46"/>
    <mergeCell ref="E41:F41"/>
    <mergeCell ref="O41:P41"/>
    <mergeCell ref="A43:C45"/>
    <mergeCell ref="D43:D45"/>
    <mergeCell ref="E43:O44"/>
    <mergeCell ref="P43:T45"/>
    <mergeCell ref="F45:J45"/>
    <mergeCell ref="K45:O45"/>
    <mergeCell ref="F46:J46"/>
    <mergeCell ref="A48:A54"/>
    <mergeCell ref="P46:T46"/>
    <mergeCell ref="F48:J48"/>
    <mergeCell ref="K48:O48"/>
    <mergeCell ref="P48:T48"/>
    <mergeCell ref="F49:J49"/>
    <mergeCell ref="K49:O49"/>
    <mergeCell ref="P49:T49"/>
    <mergeCell ref="A4:C6"/>
    <mergeCell ref="D4:D6"/>
    <mergeCell ref="A16:A27"/>
    <mergeCell ref="A36:B36"/>
    <mergeCell ref="B29:C29"/>
    <mergeCell ref="B30:C30"/>
    <mergeCell ref="B32:C32"/>
    <mergeCell ref="B20:C20"/>
    <mergeCell ref="B13:C13"/>
    <mergeCell ref="A7:C7"/>
    <mergeCell ref="B35:C35"/>
    <mergeCell ref="A28:A35"/>
    <mergeCell ref="A55:A59"/>
    <mergeCell ref="B72:C72"/>
    <mergeCell ref="A60:A68"/>
    <mergeCell ref="A69:A74"/>
    <mergeCell ref="B73:C73"/>
    <mergeCell ref="A8:B8"/>
    <mergeCell ref="P7:T7"/>
    <mergeCell ref="F8:J8"/>
    <mergeCell ref="K8:O8"/>
    <mergeCell ref="P8:T8"/>
    <mergeCell ref="F7:J7"/>
    <mergeCell ref="K7:O7"/>
    <mergeCell ref="A9:A15"/>
    <mergeCell ref="B10:C10"/>
    <mergeCell ref="P10:T10"/>
    <mergeCell ref="F9:J9"/>
    <mergeCell ref="F12:J12"/>
    <mergeCell ref="K12:O12"/>
    <mergeCell ref="P12:T12"/>
    <mergeCell ref="F11:J11"/>
    <mergeCell ref="K9:O9"/>
    <mergeCell ref="P9:T9"/>
    <mergeCell ref="F13:J13"/>
    <mergeCell ref="K13:O13"/>
    <mergeCell ref="P4:T5"/>
    <mergeCell ref="F6:J6"/>
    <mergeCell ref="K6:O6"/>
    <mergeCell ref="P6:T6"/>
    <mergeCell ref="E4:O5"/>
    <mergeCell ref="K11:O11"/>
    <mergeCell ref="P11:T11"/>
    <mergeCell ref="F10:J10"/>
    <mergeCell ref="K10:O10"/>
    <mergeCell ref="P13:T13"/>
    <mergeCell ref="F14:J14"/>
    <mergeCell ref="K14:O14"/>
    <mergeCell ref="P14:T14"/>
    <mergeCell ref="F15:J15"/>
    <mergeCell ref="K15:O15"/>
    <mergeCell ref="P15:T15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K23:O23"/>
    <mergeCell ref="P23:T23"/>
    <mergeCell ref="F24:J24"/>
    <mergeCell ref="K24:O24"/>
    <mergeCell ref="P24:T24"/>
    <mergeCell ref="F25:J25"/>
    <mergeCell ref="K25:O25"/>
    <mergeCell ref="P25:T25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35:J35"/>
    <mergeCell ref="K35:O35"/>
    <mergeCell ref="P35:T35"/>
    <mergeCell ref="F32:J32"/>
    <mergeCell ref="K32:O32"/>
    <mergeCell ref="P32:T32"/>
    <mergeCell ref="F33:J33"/>
    <mergeCell ref="K33:O33"/>
    <mergeCell ref="P33:T33"/>
    <mergeCell ref="O2:P2"/>
    <mergeCell ref="E2:F2"/>
    <mergeCell ref="F34:J34"/>
    <mergeCell ref="K34:O34"/>
    <mergeCell ref="P34:T34"/>
    <mergeCell ref="K29:O29"/>
    <mergeCell ref="P29:T29"/>
    <mergeCell ref="P30:T30"/>
    <mergeCell ref="F30:J30"/>
    <mergeCell ref="K30:O30"/>
    <mergeCell ref="F26:J26"/>
    <mergeCell ref="K26:O26"/>
    <mergeCell ref="P26:T26"/>
    <mergeCell ref="F31:J31"/>
    <mergeCell ref="K31:O31"/>
    <mergeCell ref="P31:T31"/>
    <mergeCell ref="F27:J27"/>
    <mergeCell ref="K27:O27"/>
    <mergeCell ref="P27:T27"/>
    <mergeCell ref="F28:J28"/>
    <mergeCell ref="K28:O28"/>
    <mergeCell ref="P28:T28"/>
    <mergeCell ref="F29:J29"/>
    <mergeCell ref="F23:J23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1" firstPageNumber="2" fitToHeight="2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51"/>
  <sheetViews>
    <sheetView tabSelected="1" topLeftCell="A40" zoomScaleNormal="100" workbookViewId="0">
      <selection activeCell="O56" sqref="O56"/>
    </sheetView>
  </sheetViews>
  <sheetFormatPr defaultRowHeight="12.75"/>
  <cols>
    <col min="1" max="1" width="2.5703125" style="43" bestFit="1" customWidth="1"/>
    <col min="2" max="2" width="42.28515625" style="35" customWidth="1"/>
    <col min="3" max="3" width="17.42578125" style="36" customWidth="1"/>
    <col min="4" max="4" width="3.42578125" style="44" bestFit="1" customWidth="1"/>
    <col min="5" max="10" width="3.140625" style="44" customWidth="1"/>
    <col min="11" max="24" width="3.140625" style="35" customWidth="1"/>
    <col min="25" max="16384" width="9.140625" style="35"/>
  </cols>
  <sheetData>
    <row r="2" spans="1:25" ht="16.5">
      <c r="B2" s="35" t="s">
        <v>585</v>
      </c>
      <c r="C2" s="103"/>
      <c r="D2" s="103"/>
      <c r="E2" s="216" t="s">
        <v>1</v>
      </c>
      <c r="F2" s="217"/>
      <c r="G2" s="152">
        <v>4</v>
      </c>
      <c r="H2" s="152">
        <v>5</v>
      </c>
      <c r="I2" s="152">
        <v>7</v>
      </c>
      <c r="J2" s="152">
        <v>4</v>
      </c>
      <c r="K2" s="146">
        <v>3</v>
      </c>
      <c r="L2" s="146">
        <v>7</v>
      </c>
      <c r="M2" s="146">
        <v>2</v>
      </c>
      <c r="N2" s="146">
        <v>0</v>
      </c>
      <c r="O2" s="214" t="s">
        <v>520</v>
      </c>
      <c r="P2" s="215"/>
      <c r="Q2" s="147"/>
      <c r="R2" s="147"/>
      <c r="S2" s="148"/>
      <c r="T2" s="151"/>
    </row>
    <row r="3" spans="1:25" ht="13.5" thickBot="1"/>
    <row r="4" spans="1:25" ht="40.5" customHeight="1">
      <c r="A4" s="347" t="s">
        <v>117</v>
      </c>
      <c r="B4" s="290"/>
      <c r="C4" s="290"/>
      <c r="D4" s="159" t="s">
        <v>16</v>
      </c>
      <c r="E4" s="344" t="s">
        <v>17</v>
      </c>
      <c r="F4" s="345"/>
      <c r="G4" s="345"/>
      <c r="H4" s="345"/>
      <c r="I4" s="345"/>
      <c r="J4" s="345"/>
      <c r="K4" s="345"/>
      <c r="L4" s="346"/>
      <c r="M4" s="342" t="s">
        <v>5</v>
      </c>
      <c r="N4" s="342"/>
      <c r="O4" s="342"/>
      <c r="P4" s="342"/>
      <c r="Q4" s="342"/>
      <c r="R4" s="342"/>
      <c r="S4" s="342"/>
      <c r="T4" s="343"/>
      <c r="U4" s="85"/>
      <c r="V4" s="85"/>
      <c r="W4" s="85"/>
      <c r="X4" s="85"/>
    </row>
    <row r="5" spans="1:25" ht="19.5" customHeight="1" thickBot="1">
      <c r="A5" s="348" t="s">
        <v>21</v>
      </c>
      <c r="B5" s="349"/>
      <c r="C5" s="349"/>
      <c r="D5" s="154" t="s">
        <v>22</v>
      </c>
      <c r="E5" s="334">
        <v>5</v>
      </c>
      <c r="F5" s="335"/>
      <c r="G5" s="335"/>
      <c r="H5" s="335"/>
      <c r="I5" s="335"/>
      <c r="J5" s="335"/>
      <c r="K5" s="335"/>
      <c r="L5" s="336"/>
      <c r="M5" s="337">
        <v>6</v>
      </c>
      <c r="N5" s="337"/>
      <c r="O5" s="337"/>
      <c r="P5" s="337"/>
      <c r="Q5" s="337"/>
      <c r="R5" s="337"/>
      <c r="S5" s="337"/>
      <c r="T5" s="338"/>
    </row>
    <row r="6" spans="1:25" s="37" customFormat="1" ht="19.5" customHeight="1">
      <c r="A6" s="160" t="s">
        <v>296</v>
      </c>
      <c r="B6" s="350" t="s">
        <v>377</v>
      </c>
      <c r="C6" s="351"/>
      <c r="D6" s="69">
        <v>61</v>
      </c>
      <c r="E6" s="339">
        <f>E7+E13+E17+E18</f>
        <v>492.1</v>
      </c>
      <c r="F6" s="339"/>
      <c r="G6" s="339"/>
      <c r="H6" s="339"/>
      <c r="I6" s="339"/>
      <c r="J6" s="339"/>
      <c r="K6" s="339"/>
      <c r="L6" s="339"/>
      <c r="M6" s="340">
        <f>M7+M13+M17+M18</f>
        <v>165.03</v>
      </c>
      <c r="N6" s="339"/>
      <c r="O6" s="339"/>
      <c r="P6" s="339"/>
      <c r="Q6" s="339"/>
      <c r="R6" s="339"/>
      <c r="S6" s="339"/>
      <c r="T6" s="341"/>
    </row>
    <row r="7" spans="1:25" s="37" customFormat="1" ht="19.5" customHeight="1">
      <c r="A7" s="328" t="s">
        <v>24</v>
      </c>
      <c r="B7" s="25" t="s">
        <v>378</v>
      </c>
      <c r="C7" s="26" t="s">
        <v>379</v>
      </c>
      <c r="D7" s="69">
        <v>62</v>
      </c>
      <c r="E7" s="323"/>
      <c r="F7" s="323"/>
      <c r="G7" s="323"/>
      <c r="H7" s="323"/>
      <c r="I7" s="323"/>
      <c r="J7" s="323"/>
      <c r="K7" s="323"/>
      <c r="L7" s="323"/>
      <c r="M7" s="234"/>
      <c r="N7" s="323"/>
      <c r="O7" s="323"/>
      <c r="P7" s="323"/>
      <c r="Q7" s="323"/>
      <c r="R7" s="323"/>
      <c r="S7" s="323"/>
      <c r="T7" s="324"/>
      <c r="Y7" s="115"/>
    </row>
    <row r="8" spans="1:25" ht="19.5" customHeight="1">
      <c r="A8" s="329"/>
      <c r="B8" s="85" t="s">
        <v>120</v>
      </c>
      <c r="C8" s="80" t="s">
        <v>381</v>
      </c>
      <c r="D8" s="69">
        <v>63</v>
      </c>
      <c r="E8" s="218"/>
      <c r="F8" s="219"/>
      <c r="G8" s="219"/>
      <c r="H8" s="219"/>
      <c r="I8" s="219"/>
      <c r="J8" s="219"/>
      <c r="K8" s="219"/>
      <c r="L8" s="220"/>
      <c r="M8" s="321"/>
      <c r="N8" s="321"/>
      <c r="O8" s="321"/>
      <c r="P8" s="321"/>
      <c r="Q8" s="321"/>
      <c r="R8" s="321"/>
      <c r="S8" s="321"/>
      <c r="T8" s="322"/>
    </row>
    <row r="9" spans="1:25" ht="19.5" customHeight="1">
      <c r="A9" s="329"/>
      <c r="B9" s="27" t="s">
        <v>380</v>
      </c>
      <c r="C9" s="28" t="s">
        <v>382</v>
      </c>
      <c r="D9" s="69">
        <v>64</v>
      </c>
      <c r="E9" s="218"/>
      <c r="F9" s="219"/>
      <c r="G9" s="219"/>
      <c r="H9" s="219"/>
      <c r="I9" s="219"/>
      <c r="J9" s="219"/>
      <c r="K9" s="219"/>
      <c r="L9" s="220"/>
      <c r="M9" s="321"/>
      <c r="N9" s="321"/>
      <c r="O9" s="321"/>
      <c r="P9" s="321"/>
      <c r="Q9" s="321"/>
      <c r="R9" s="321"/>
      <c r="S9" s="321"/>
      <c r="T9" s="322"/>
    </row>
    <row r="10" spans="1:25" ht="19.5" customHeight="1">
      <c r="A10" s="329"/>
      <c r="B10" s="27" t="s">
        <v>503</v>
      </c>
      <c r="C10" s="28" t="s">
        <v>383</v>
      </c>
      <c r="D10" s="69">
        <v>65</v>
      </c>
      <c r="E10" s="218"/>
      <c r="F10" s="219"/>
      <c r="G10" s="219"/>
      <c r="H10" s="219"/>
      <c r="I10" s="219"/>
      <c r="J10" s="219"/>
      <c r="K10" s="219"/>
      <c r="L10" s="220"/>
      <c r="M10" s="321"/>
      <c r="N10" s="321"/>
      <c r="O10" s="321"/>
      <c r="P10" s="321"/>
      <c r="Q10" s="321"/>
      <c r="R10" s="321"/>
      <c r="S10" s="321"/>
      <c r="T10" s="322"/>
    </row>
    <row r="11" spans="1:25" ht="19.5" customHeight="1">
      <c r="A11" s="117"/>
      <c r="B11" s="27" t="s">
        <v>391</v>
      </c>
      <c r="C11" s="28" t="s">
        <v>393</v>
      </c>
      <c r="D11" s="69">
        <v>66</v>
      </c>
      <c r="E11" s="218"/>
      <c r="F11" s="219"/>
      <c r="G11" s="219"/>
      <c r="H11" s="219"/>
      <c r="I11" s="219"/>
      <c r="J11" s="219"/>
      <c r="K11" s="219"/>
      <c r="L11" s="220"/>
      <c r="M11" s="321"/>
      <c r="N11" s="321"/>
      <c r="O11" s="321"/>
      <c r="P11" s="321"/>
      <c r="Q11" s="321"/>
      <c r="R11" s="321"/>
      <c r="S11" s="321"/>
      <c r="T11" s="322"/>
    </row>
    <row r="12" spans="1:25" ht="19.5" customHeight="1">
      <c r="A12" s="117"/>
      <c r="B12" s="27" t="s">
        <v>392</v>
      </c>
      <c r="C12" s="28" t="s">
        <v>394</v>
      </c>
      <c r="D12" s="69">
        <v>67</v>
      </c>
      <c r="E12" s="218"/>
      <c r="F12" s="219"/>
      <c r="G12" s="219"/>
      <c r="H12" s="219"/>
      <c r="I12" s="219"/>
      <c r="J12" s="219"/>
      <c r="K12" s="219"/>
      <c r="L12" s="220"/>
      <c r="M12" s="321"/>
      <c r="N12" s="321"/>
      <c r="O12" s="321"/>
      <c r="P12" s="321"/>
      <c r="Q12" s="321"/>
      <c r="R12" s="321"/>
      <c r="S12" s="321"/>
      <c r="T12" s="322"/>
    </row>
    <row r="13" spans="1:25" s="37" customFormat="1" ht="19.5" customHeight="1">
      <c r="A13" s="328" t="s">
        <v>39</v>
      </c>
      <c r="B13" s="25" t="s">
        <v>384</v>
      </c>
      <c r="C13" s="26" t="s">
        <v>385</v>
      </c>
      <c r="D13" s="69">
        <v>68</v>
      </c>
      <c r="E13" s="323"/>
      <c r="F13" s="323"/>
      <c r="G13" s="323"/>
      <c r="H13" s="323"/>
      <c r="I13" s="323"/>
      <c r="J13" s="323"/>
      <c r="K13" s="323"/>
      <c r="L13" s="323"/>
      <c r="M13" s="234"/>
      <c r="N13" s="323"/>
      <c r="O13" s="323"/>
      <c r="P13" s="323"/>
      <c r="Q13" s="323"/>
      <c r="R13" s="323"/>
      <c r="S13" s="323"/>
      <c r="T13" s="324"/>
    </row>
    <row r="14" spans="1:25" ht="19.5" customHeight="1">
      <c r="A14" s="329"/>
      <c r="B14" s="27" t="s">
        <v>386</v>
      </c>
      <c r="C14" s="28" t="s">
        <v>388</v>
      </c>
      <c r="D14" s="69">
        <v>69</v>
      </c>
      <c r="E14" s="218"/>
      <c r="F14" s="219"/>
      <c r="G14" s="219"/>
      <c r="H14" s="219"/>
      <c r="I14" s="219"/>
      <c r="J14" s="219"/>
      <c r="K14" s="219"/>
      <c r="L14" s="220"/>
      <c r="M14" s="321"/>
      <c r="N14" s="321"/>
      <c r="O14" s="321"/>
      <c r="P14" s="321"/>
      <c r="Q14" s="321"/>
      <c r="R14" s="321"/>
      <c r="S14" s="321"/>
      <c r="T14" s="322"/>
    </row>
    <row r="15" spans="1:25" ht="19.5" customHeight="1">
      <c r="A15" s="329"/>
      <c r="B15" s="27" t="s">
        <v>384</v>
      </c>
      <c r="C15" s="28" t="s">
        <v>389</v>
      </c>
      <c r="D15" s="69">
        <v>70</v>
      </c>
      <c r="E15" s="218"/>
      <c r="F15" s="219"/>
      <c r="G15" s="219"/>
      <c r="H15" s="219"/>
      <c r="I15" s="219"/>
      <c r="J15" s="219"/>
      <c r="K15" s="219"/>
      <c r="L15" s="220"/>
      <c r="M15" s="321"/>
      <c r="N15" s="321"/>
      <c r="O15" s="321"/>
      <c r="P15" s="321"/>
      <c r="Q15" s="321"/>
      <c r="R15" s="321"/>
      <c r="S15" s="321"/>
      <c r="T15" s="322"/>
    </row>
    <row r="16" spans="1:25" ht="19.5" customHeight="1">
      <c r="A16" s="329"/>
      <c r="B16" s="85" t="s">
        <v>387</v>
      </c>
      <c r="C16" s="80" t="s">
        <v>390</v>
      </c>
      <c r="D16" s="69">
        <v>71</v>
      </c>
      <c r="E16" s="218"/>
      <c r="F16" s="219"/>
      <c r="G16" s="219"/>
      <c r="H16" s="219"/>
      <c r="I16" s="219"/>
      <c r="J16" s="219"/>
      <c r="K16" s="219"/>
      <c r="L16" s="220"/>
      <c r="M16" s="321"/>
      <c r="N16" s="321"/>
      <c r="O16" s="321"/>
      <c r="P16" s="321"/>
      <c r="Q16" s="321"/>
      <c r="R16" s="321"/>
      <c r="S16" s="321"/>
      <c r="T16" s="322"/>
    </row>
    <row r="17" spans="1:20" ht="19.5" customHeight="1">
      <c r="A17" s="118" t="s">
        <v>69</v>
      </c>
      <c r="B17" s="25" t="s">
        <v>395</v>
      </c>
      <c r="C17" s="26" t="s">
        <v>508</v>
      </c>
      <c r="D17" s="69">
        <v>72</v>
      </c>
      <c r="E17" s="218">
        <v>165.03</v>
      </c>
      <c r="F17" s="219"/>
      <c r="G17" s="219"/>
      <c r="H17" s="219"/>
      <c r="I17" s="219"/>
      <c r="J17" s="219"/>
      <c r="K17" s="219"/>
      <c r="L17" s="220"/>
      <c r="M17" s="321"/>
      <c r="N17" s="321"/>
      <c r="O17" s="321"/>
      <c r="P17" s="321"/>
      <c r="Q17" s="321"/>
      <c r="R17" s="321"/>
      <c r="S17" s="321"/>
      <c r="T17" s="322"/>
    </row>
    <row r="18" spans="1:20" ht="27" customHeight="1">
      <c r="A18" s="118" t="s">
        <v>104</v>
      </c>
      <c r="B18" s="332" t="s">
        <v>396</v>
      </c>
      <c r="C18" s="333"/>
      <c r="D18" s="69">
        <v>73</v>
      </c>
      <c r="E18" s="218">
        <v>327.07</v>
      </c>
      <c r="F18" s="219"/>
      <c r="G18" s="219"/>
      <c r="H18" s="219"/>
      <c r="I18" s="219"/>
      <c r="J18" s="219"/>
      <c r="K18" s="219"/>
      <c r="L18" s="220"/>
      <c r="M18" s="321">
        <v>165.03</v>
      </c>
      <c r="N18" s="321"/>
      <c r="O18" s="321"/>
      <c r="P18" s="321"/>
      <c r="Q18" s="321"/>
      <c r="R18" s="321"/>
      <c r="S18" s="321"/>
      <c r="T18" s="322"/>
    </row>
    <row r="19" spans="1:20" s="37" customFormat="1" ht="19.5" customHeight="1">
      <c r="A19" s="116" t="s">
        <v>297</v>
      </c>
      <c r="B19" s="330" t="s">
        <v>504</v>
      </c>
      <c r="C19" s="331"/>
      <c r="D19" s="69">
        <v>74</v>
      </c>
      <c r="E19" s="323">
        <f>E20+E24+E32+E42</f>
        <v>13744.27</v>
      </c>
      <c r="F19" s="323"/>
      <c r="G19" s="323"/>
      <c r="H19" s="323"/>
      <c r="I19" s="323"/>
      <c r="J19" s="323"/>
      <c r="K19" s="323"/>
      <c r="L19" s="323"/>
      <c r="M19" s="234">
        <f>M20+M24+M32+M42</f>
        <v>4467.68</v>
      </c>
      <c r="N19" s="323"/>
      <c r="O19" s="323"/>
      <c r="P19" s="323"/>
      <c r="Q19" s="323"/>
      <c r="R19" s="323"/>
      <c r="S19" s="323"/>
      <c r="T19" s="324"/>
    </row>
    <row r="20" spans="1:20" s="37" customFormat="1" ht="19.5" customHeight="1">
      <c r="A20" s="119" t="s">
        <v>24</v>
      </c>
      <c r="B20" s="25" t="s">
        <v>397</v>
      </c>
      <c r="C20" s="41" t="s">
        <v>403</v>
      </c>
      <c r="D20" s="69">
        <v>75</v>
      </c>
      <c r="E20" s="325">
        <f>E21+E23</f>
        <v>2293.8000000000002</v>
      </c>
      <c r="F20" s="325"/>
      <c r="G20" s="325"/>
      <c r="H20" s="325"/>
      <c r="I20" s="325"/>
      <c r="J20" s="325"/>
      <c r="K20" s="325"/>
      <c r="L20" s="325"/>
      <c r="M20" s="326"/>
      <c r="N20" s="325"/>
      <c r="O20" s="325"/>
      <c r="P20" s="325"/>
      <c r="Q20" s="325"/>
      <c r="R20" s="325"/>
      <c r="S20" s="325"/>
      <c r="T20" s="327"/>
    </row>
    <row r="21" spans="1:20" s="37" customFormat="1" ht="19.5" customHeight="1">
      <c r="A21" s="120"/>
      <c r="B21" s="27" t="s">
        <v>301</v>
      </c>
      <c r="C21" s="42" t="s">
        <v>402</v>
      </c>
      <c r="D21" s="69">
        <v>76</v>
      </c>
      <c r="E21" s="218"/>
      <c r="F21" s="219"/>
      <c r="G21" s="219"/>
      <c r="H21" s="219"/>
      <c r="I21" s="219"/>
      <c r="J21" s="219"/>
      <c r="K21" s="219"/>
      <c r="L21" s="220"/>
      <c r="M21" s="321"/>
      <c r="N21" s="321"/>
      <c r="O21" s="321"/>
      <c r="P21" s="321"/>
      <c r="Q21" s="321"/>
      <c r="R21" s="321"/>
      <c r="S21" s="321"/>
      <c r="T21" s="322"/>
    </row>
    <row r="22" spans="1:20" s="37" customFormat="1" ht="19.5" customHeight="1">
      <c r="A22" s="120"/>
      <c r="B22" s="85" t="s">
        <v>398</v>
      </c>
      <c r="C22" s="42" t="s">
        <v>401</v>
      </c>
      <c r="D22" s="69">
        <v>77</v>
      </c>
      <c r="E22" s="218"/>
      <c r="F22" s="219"/>
      <c r="G22" s="219"/>
      <c r="H22" s="219"/>
      <c r="I22" s="219"/>
      <c r="J22" s="219"/>
      <c r="K22" s="219"/>
      <c r="L22" s="220"/>
      <c r="M22" s="321"/>
      <c r="N22" s="321"/>
      <c r="O22" s="321"/>
      <c r="P22" s="321"/>
      <c r="Q22" s="321"/>
      <c r="R22" s="321"/>
      <c r="S22" s="321"/>
      <c r="T22" s="322"/>
    </row>
    <row r="23" spans="1:20" s="37" customFormat="1" ht="19.5" customHeight="1">
      <c r="A23" s="120"/>
      <c r="B23" s="85" t="s">
        <v>399</v>
      </c>
      <c r="C23" s="42" t="s">
        <v>400</v>
      </c>
      <c r="D23" s="69">
        <v>78</v>
      </c>
      <c r="E23" s="218">
        <v>2293.8000000000002</v>
      </c>
      <c r="F23" s="219"/>
      <c r="G23" s="219"/>
      <c r="H23" s="219"/>
      <c r="I23" s="219"/>
      <c r="J23" s="219"/>
      <c r="K23" s="219"/>
      <c r="L23" s="220"/>
      <c r="M23" s="321"/>
      <c r="N23" s="321"/>
      <c r="O23" s="321"/>
      <c r="P23" s="321"/>
      <c r="Q23" s="321"/>
      <c r="R23" s="321"/>
      <c r="S23" s="321"/>
      <c r="T23" s="322"/>
    </row>
    <row r="24" spans="1:20" s="37" customFormat="1" ht="19.5" customHeight="1">
      <c r="A24" s="328" t="s">
        <v>39</v>
      </c>
      <c r="B24" s="25" t="s">
        <v>404</v>
      </c>
      <c r="C24" s="26" t="s">
        <v>405</v>
      </c>
      <c r="D24" s="69">
        <v>79</v>
      </c>
      <c r="E24" s="323">
        <f>SUM(E25:E31)</f>
        <v>50.06</v>
      </c>
      <c r="F24" s="323"/>
      <c r="G24" s="323"/>
      <c r="H24" s="323"/>
      <c r="I24" s="323"/>
      <c r="J24" s="323"/>
      <c r="K24" s="323"/>
      <c r="L24" s="323"/>
      <c r="M24" s="234">
        <f>SUM(M25:M31)</f>
        <v>93.37</v>
      </c>
      <c r="N24" s="323"/>
      <c r="O24" s="323"/>
      <c r="P24" s="323"/>
      <c r="Q24" s="323"/>
      <c r="R24" s="323"/>
      <c r="S24" s="323"/>
      <c r="T24" s="324"/>
    </row>
    <row r="25" spans="1:20" ht="19.5" customHeight="1">
      <c r="A25" s="329"/>
      <c r="B25" s="27" t="s">
        <v>406</v>
      </c>
      <c r="C25" s="28" t="s">
        <v>417</v>
      </c>
      <c r="D25" s="69">
        <v>80</v>
      </c>
      <c r="E25" s="218">
        <v>50.06</v>
      </c>
      <c r="F25" s="219"/>
      <c r="G25" s="219"/>
      <c r="H25" s="219"/>
      <c r="I25" s="219"/>
      <c r="J25" s="219"/>
      <c r="K25" s="219"/>
      <c r="L25" s="220"/>
      <c r="M25" s="321">
        <v>93.37</v>
      </c>
      <c r="N25" s="321"/>
      <c r="O25" s="321"/>
      <c r="P25" s="321"/>
      <c r="Q25" s="321"/>
      <c r="R25" s="321"/>
      <c r="S25" s="321"/>
      <c r="T25" s="322"/>
    </row>
    <row r="26" spans="1:20" ht="19.5" customHeight="1">
      <c r="A26" s="329"/>
      <c r="B26" s="85" t="s">
        <v>407</v>
      </c>
      <c r="C26" s="80" t="s">
        <v>505</v>
      </c>
      <c r="D26" s="69">
        <v>81</v>
      </c>
      <c r="E26" s="218"/>
      <c r="F26" s="219"/>
      <c r="G26" s="219"/>
      <c r="H26" s="219"/>
      <c r="I26" s="219"/>
      <c r="J26" s="219"/>
      <c r="K26" s="219"/>
      <c r="L26" s="220"/>
      <c r="M26" s="321"/>
      <c r="N26" s="321"/>
      <c r="O26" s="321"/>
      <c r="P26" s="321"/>
      <c r="Q26" s="321"/>
      <c r="R26" s="321"/>
      <c r="S26" s="321"/>
      <c r="T26" s="322"/>
    </row>
    <row r="27" spans="1:20" ht="19.5" customHeight="1">
      <c r="A27" s="329"/>
      <c r="B27" s="27" t="s">
        <v>408</v>
      </c>
      <c r="C27" s="28" t="s">
        <v>416</v>
      </c>
      <c r="D27" s="69">
        <v>82</v>
      </c>
      <c r="E27" s="218"/>
      <c r="F27" s="219"/>
      <c r="G27" s="219"/>
      <c r="H27" s="219"/>
      <c r="I27" s="219"/>
      <c r="J27" s="219"/>
      <c r="K27" s="219"/>
      <c r="L27" s="220"/>
      <c r="M27" s="321"/>
      <c r="N27" s="321"/>
      <c r="O27" s="321"/>
      <c r="P27" s="321"/>
      <c r="Q27" s="321"/>
      <c r="R27" s="321"/>
      <c r="S27" s="321"/>
      <c r="T27" s="322"/>
    </row>
    <row r="28" spans="1:20" ht="19.5" customHeight="1">
      <c r="A28" s="329"/>
      <c r="B28" s="85" t="s">
        <v>409</v>
      </c>
      <c r="C28" s="80" t="s">
        <v>415</v>
      </c>
      <c r="D28" s="69">
        <v>83</v>
      </c>
      <c r="E28" s="218"/>
      <c r="F28" s="219"/>
      <c r="G28" s="219"/>
      <c r="H28" s="219"/>
      <c r="I28" s="219"/>
      <c r="J28" s="219"/>
      <c r="K28" s="219"/>
      <c r="L28" s="220"/>
      <c r="M28" s="321"/>
      <c r="N28" s="321"/>
      <c r="O28" s="321"/>
      <c r="P28" s="321"/>
      <c r="Q28" s="321"/>
      <c r="R28" s="321"/>
      <c r="S28" s="321"/>
      <c r="T28" s="322"/>
    </row>
    <row r="29" spans="1:20" ht="19.5" customHeight="1">
      <c r="A29" s="329"/>
      <c r="B29" s="27" t="s">
        <v>410</v>
      </c>
      <c r="C29" s="28" t="s">
        <v>414</v>
      </c>
      <c r="D29" s="69">
        <v>84</v>
      </c>
      <c r="E29" s="218"/>
      <c r="F29" s="219"/>
      <c r="G29" s="219"/>
      <c r="H29" s="219"/>
      <c r="I29" s="219"/>
      <c r="J29" s="219"/>
      <c r="K29" s="219"/>
      <c r="L29" s="220"/>
      <c r="M29" s="321"/>
      <c r="N29" s="321"/>
      <c r="O29" s="321"/>
      <c r="P29" s="321"/>
      <c r="Q29" s="321"/>
      <c r="R29" s="321"/>
      <c r="S29" s="321"/>
      <c r="T29" s="322"/>
    </row>
    <row r="30" spans="1:20" ht="19.5" customHeight="1">
      <c r="A30" s="329"/>
      <c r="B30" s="27" t="s">
        <v>411</v>
      </c>
      <c r="C30" s="28" t="s">
        <v>413</v>
      </c>
      <c r="D30" s="69">
        <v>85</v>
      </c>
      <c r="E30" s="218"/>
      <c r="F30" s="219"/>
      <c r="G30" s="219"/>
      <c r="H30" s="219"/>
      <c r="I30" s="219"/>
      <c r="J30" s="219"/>
      <c r="K30" s="219"/>
      <c r="L30" s="220"/>
      <c r="M30" s="321"/>
      <c r="N30" s="321"/>
      <c r="O30" s="321"/>
      <c r="P30" s="321"/>
      <c r="Q30" s="321"/>
      <c r="R30" s="321"/>
      <c r="S30" s="321"/>
      <c r="T30" s="322"/>
    </row>
    <row r="31" spans="1:20" ht="19.5" customHeight="1">
      <c r="A31" s="117"/>
      <c r="B31" s="27" t="s">
        <v>295</v>
      </c>
      <c r="C31" s="28" t="s">
        <v>412</v>
      </c>
      <c r="D31" s="69">
        <v>86</v>
      </c>
      <c r="E31" s="218"/>
      <c r="F31" s="219"/>
      <c r="G31" s="219"/>
      <c r="H31" s="219"/>
      <c r="I31" s="219"/>
      <c r="J31" s="219"/>
      <c r="K31" s="219"/>
      <c r="L31" s="220"/>
      <c r="M31" s="321"/>
      <c r="N31" s="321"/>
      <c r="O31" s="321"/>
      <c r="P31" s="321"/>
      <c r="Q31" s="321"/>
      <c r="R31" s="321"/>
      <c r="S31" s="321"/>
      <c r="T31" s="322"/>
    </row>
    <row r="32" spans="1:20" s="37" customFormat="1" ht="19.5" customHeight="1">
      <c r="A32" s="328" t="s">
        <v>69</v>
      </c>
      <c r="B32" s="25" t="s">
        <v>418</v>
      </c>
      <c r="C32" s="26" t="s">
        <v>419</v>
      </c>
      <c r="D32" s="69">
        <v>87</v>
      </c>
      <c r="E32" s="323">
        <f>SUM(E33:E41)</f>
        <v>11400.41</v>
      </c>
      <c r="F32" s="323"/>
      <c r="G32" s="323"/>
      <c r="H32" s="323"/>
      <c r="I32" s="323"/>
      <c r="J32" s="323"/>
      <c r="K32" s="323"/>
      <c r="L32" s="323"/>
      <c r="M32" s="234">
        <f>SUM(M33:M41)</f>
        <v>4374.3100000000004</v>
      </c>
      <c r="N32" s="323"/>
      <c r="O32" s="323"/>
      <c r="P32" s="323"/>
      <c r="Q32" s="323"/>
      <c r="R32" s="323"/>
      <c r="S32" s="323"/>
      <c r="T32" s="324"/>
    </row>
    <row r="33" spans="1:20" ht="19.5" customHeight="1">
      <c r="A33" s="329"/>
      <c r="B33" s="85" t="s">
        <v>146</v>
      </c>
      <c r="C33" s="80" t="s">
        <v>506</v>
      </c>
      <c r="D33" s="69">
        <v>88</v>
      </c>
      <c r="E33" s="218">
        <v>480</v>
      </c>
      <c r="F33" s="219"/>
      <c r="G33" s="219"/>
      <c r="H33" s="219"/>
      <c r="I33" s="219"/>
      <c r="J33" s="219"/>
      <c r="K33" s="219"/>
      <c r="L33" s="220"/>
      <c r="M33" s="321"/>
      <c r="N33" s="321"/>
      <c r="O33" s="321"/>
      <c r="P33" s="321"/>
      <c r="Q33" s="321"/>
      <c r="R33" s="321"/>
      <c r="S33" s="321"/>
      <c r="T33" s="322"/>
    </row>
    <row r="34" spans="1:20" ht="19.5" customHeight="1">
      <c r="A34" s="329"/>
      <c r="B34" s="27" t="s">
        <v>148</v>
      </c>
      <c r="C34" s="28" t="s">
        <v>149</v>
      </c>
      <c r="D34" s="69">
        <v>89</v>
      </c>
      <c r="E34" s="218">
        <v>2406.19</v>
      </c>
      <c r="F34" s="219"/>
      <c r="G34" s="219"/>
      <c r="H34" s="219"/>
      <c r="I34" s="219"/>
      <c r="J34" s="219"/>
      <c r="K34" s="219"/>
      <c r="L34" s="220"/>
      <c r="M34" s="321">
        <v>2448.48</v>
      </c>
      <c r="N34" s="321"/>
      <c r="O34" s="321"/>
      <c r="P34" s="321"/>
      <c r="Q34" s="321"/>
      <c r="R34" s="321"/>
      <c r="S34" s="321"/>
      <c r="T34" s="322"/>
    </row>
    <row r="35" spans="1:20" ht="19.5" customHeight="1">
      <c r="A35" s="329"/>
      <c r="B35" s="85" t="s">
        <v>376</v>
      </c>
      <c r="C35" s="80" t="s">
        <v>151</v>
      </c>
      <c r="D35" s="69">
        <v>90</v>
      </c>
      <c r="E35" s="218">
        <v>1588.76</v>
      </c>
      <c r="F35" s="219"/>
      <c r="G35" s="219"/>
      <c r="H35" s="219"/>
      <c r="I35" s="219"/>
      <c r="J35" s="219"/>
      <c r="K35" s="219"/>
      <c r="L35" s="220"/>
      <c r="M35" s="321">
        <v>1614.92</v>
      </c>
      <c r="N35" s="321"/>
      <c r="O35" s="321"/>
      <c r="P35" s="321"/>
      <c r="Q35" s="321"/>
      <c r="R35" s="321"/>
      <c r="S35" s="321"/>
      <c r="T35" s="322"/>
    </row>
    <row r="36" spans="1:20" ht="19.5" customHeight="1">
      <c r="A36" s="329"/>
      <c r="B36" s="27" t="s">
        <v>153</v>
      </c>
      <c r="C36" s="28" t="s">
        <v>98</v>
      </c>
      <c r="D36" s="69">
        <v>91</v>
      </c>
      <c r="E36" s="218">
        <v>301.45999999999998</v>
      </c>
      <c r="F36" s="219"/>
      <c r="G36" s="219"/>
      <c r="H36" s="219"/>
      <c r="I36" s="219"/>
      <c r="J36" s="219"/>
      <c r="K36" s="219"/>
      <c r="L36" s="220"/>
      <c r="M36" s="321">
        <v>310.91000000000003</v>
      </c>
      <c r="N36" s="321"/>
      <c r="O36" s="321"/>
      <c r="P36" s="321"/>
      <c r="Q36" s="321"/>
      <c r="R36" s="321"/>
      <c r="S36" s="321"/>
      <c r="T36" s="322"/>
    </row>
    <row r="37" spans="1:20" ht="24" customHeight="1">
      <c r="A37" s="329"/>
      <c r="B37" s="86" t="s">
        <v>420</v>
      </c>
      <c r="C37" s="88" t="s">
        <v>421</v>
      </c>
      <c r="D37" s="69">
        <v>92</v>
      </c>
      <c r="E37" s="218">
        <v>6624</v>
      </c>
      <c r="F37" s="219"/>
      <c r="G37" s="219"/>
      <c r="H37" s="219"/>
      <c r="I37" s="219"/>
      <c r="J37" s="219"/>
      <c r="K37" s="219"/>
      <c r="L37" s="220"/>
      <c r="M37" s="321"/>
      <c r="N37" s="321"/>
      <c r="O37" s="321"/>
      <c r="P37" s="321"/>
      <c r="Q37" s="321"/>
      <c r="R37" s="321"/>
      <c r="S37" s="321"/>
      <c r="T37" s="322"/>
    </row>
    <row r="38" spans="1:20" ht="27" customHeight="1">
      <c r="A38" s="329"/>
      <c r="B38" s="86" t="s">
        <v>422</v>
      </c>
      <c r="C38" s="87">
        <v>367</v>
      </c>
      <c r="D38" s="69">
        <v>93</v>
      </c>
      <c r="E38" s="218"/>
      <c r="F38" s="219"/>
      <c r="G38" s="219"/>
      <c r="H38" s="219"/>
      <c r="I38" s="219"/>
      <c r="J38" s="219"/>
      <c r="K38" s="219"/>
      <c r="L38" s="220"/>
      <c r="M38" s="321"/>
      <c r="N38" s="321"/>
      <c r="O38" s="321"/>
      <c r="P38" s="321"/>
      <c r="Q38" s="321"/>
      <c r="R38" s="321"/>
      <c r="S38" s="321"/>
      <c r="T38" s="322"/>
    </row>
    <row r="39" spans="1:20" ht="19.5" customHeight="1">
      <c r="A39" s="329"/>
      <c r="B39" s="85" t="s">
        <v>157</v>
      </c>
      <c r="C39" s="80" t="s">
        <v>158</v>
      </c>
      <c r="D39" s="69">
        <v>94</v>
      </c>
      <c r="E39" s="218"/>
      <c r="F39" s="219"/>
      <c r="G39" s="219"/>
      <c r="H39" s="219"/>
      <c r="I39" s="219"/>
      <c r="J39" s="219"/>
      <c r="K39" s="219"/>
      <c r="L39" s="220"/>
      <c r="M39" s="321"/>
      <c r="N39" s="321"/>
      <c r="O39" s="321"/>
      <c r="P39" s="321"/>
      <c r="Q39" s="321"/>
      <c r="R39" s="321"/>
      <c r="S39" s="321"/>
      <c r="T39" s="322"/>
    </row>
    <row r="40" spans="1:20" ht="19.5" customHeight="1">
      <c r="A40" s="329"/>
      <c r="B40" s="27" t="s">
        <v>160</v>
      </c>
      <c r="C40" s="28" t="s">
        <v>161</v>
      </c>
      <c r="D40" s="69">
        <v>95</v>
      </c>
      <c r="E40" s="218"/>
      <c r="F40" s="219"/>
      <c r="G40" s="219"/>
      <c r="H40" s="219"/>
      <c r="I40" s="219"/>
      <c r="J40" s="219"/>
      <c r="K40" s="219"/>
      <c r="L40" s="220"/>
      <c r="M40" s="321"/>
      <c r="N40" s="321"/>
      <c r="O40" s="321"/>
      <c r="P40" s="321"/>
      <c r="Q40" s="321"/>
      <c r="R40" s="321"/>
      <c r="S40" s="321"/>
      <c r="T40" s="322"/>
    </row>
    <row r="41" spans="1:20" ht="19.5" customHeight="1">
      <c r="A41" s="329"/>
      <c r="B41" s="85" t="s">
        <v>423</v>
      </c>
      <c r="C41" s="80"/>
      <c r="D41" s="69">
        <v>96</v>
      </c>
      <c r="E41" s="218"/>
      <c r="F41" s="219"/>
      <c r="G41" s="219"/>
      <c r="H41" s="219"/>
      <c r="I41" s="219"/>
      <c r="J41" s="219"/>
      <c r="K41" s="219"/>
      <c r="L41" s="220"/>
      <c r="M41" s="321"/>
      <c r="N41" s="321"/>
      <c r="O41" s="321"/>
      <c r="P41" s="321"/>
      <c r="Q41" s="321"/>
      <c r="R41" s="321"/>
      <c r="S41" s="321"/>
      <c r="T41" s="322"/>
    </row>
    <row r="42" spans="1:20" s="37" customFormat="1" ht="19.5" customHeight="1">
      <c r="A42" s="328" t="s">
        <v>104</v>
      </c>
      <c r="B42" s="25" t="s">
        <v>424</v>
      </c>
      <c r="C42" s="26" t="s">
        <v>425</v>
      </c>
      <c r="D42" s="69">
        <v>97</v>
      </c>
      <c r="E42" s="323"/>
      <c r="F42" s="323"/>
      <c r="G42" s="323"/>
      <c r="H42" s="323"/>
      <c r="I42" s="323"/>
      <c r="J42" s="323"/>
      <c r="K42" s="323"/>
      <c r="L42" s="323"/>
      <c r="M42" s="234"/>
      <c r="N42" s="323"/>
      <c r="O42" s="323"/>
      <c r="P42" s="323"/>
      <c r="Q42" s="323"/>
      <c r="R42" s="323"/>
      <c r="S42" s="323"/>
      <c r="T42" s="324"/>
    </row>
    <row r="43" spans="1:20" ht="19.5" customHeight="1">
      <c r="A43" s="329"/>
      <c r="B43" s="85" t="s">
        <v>164</v>
      </c>
      <c r="C43" s="80" t="s">
        <v>428</v>
      </c>
      <c r="D43" s="69">
        <v>98</v>
      </c>
      <c r="E43" s="218"/>
      <c r="F43" s="219"/>
      <c r="G43" s="219"/>
      <c r="H43" s="219"/>
      <c r="I43" s="219"/>
      <c r="J43" s="219"/>
      <c r="K43" s="219"/>
      <c r="L43" s="220"/>
      <c r="M43" s="321"/>
      <c r="N43" s="321"/>
      <c r="O43" s="321"/>
      <c r="P43" s="321"/>
      <c r="Q43" s="321"/>
      <c r="R43" s="321"/>
      <c r="S43" s="321"/>
      <c r="T43" s="322"/>
    </row>
    <row r="44" spans="1:20" ht="19.5" customHeight="1">
      <c r="A44" s="329"/>
      <c r="B44" s="27" t="s">
        <v>166</v>
      </c>
      <c r="C44" s="40" t="s">
        <v>427</v>
      </c>
      <c r="D44" s="69">
        <v>99</v>
      </c>
      <c r="E44" s="218"/>
      <c r="F44" s="219"/>
      <c r="G44" s="219"/>
      <c r="H44" s="219"/>
      <c r="I44" s="219"/>
      <c r="J44" s="219"/>
      <c r="K44" s="219"/>
      <c r="L44" s="220"/>
      <c r="M44" s="321"/>
      <c r="N44" s="321"/>
      <c r="O44" s="321"/>
      <c r="P44" s="321"/>
      <c r="Q44" s="321"/>
      <c r="R44" s="321"/>
      <c r="S44" s="321"/>
      <c r="T44" s="322"/>
    </row>
    <row r="45" spans="1:20" ht="19.5" customHeight="1">
      <c r="A45" s="329"/>
      <c r="B45" s="27" t="s">
        <v>168</v>
      </c>
      <c r="C45" s="42" t="s">
        <v>426</v>
      </c>
      <c r="D45" s="156">
        <v>100</v>
      </c>
      <c r="E45" s="218"/>
      <c r="F45" s="219"/>
      <c r="G45" s="219"/>
      <c r="H45" s="219"/>
      <c r="I45" s="219"/>
      <c r="J45" s="219"/>
      <c r="K45" s="219"/>
      <c r="L45" s="220"/>
      <c r="M45" s="321"/>
      <c r="N45" s="321"/>
      <c r="O45" s="321"/>
      <c r="P45" s="321"/>
      <c r="Q45" s="321"/>
      <c r="R45" s="321"/>
      <c r="S45" s="321"/>
      <c r="T45" s="322"/>
    </row>
    <row r="46" spans="1:20" s="37" customFormat="1" ht="19.5" customHeight="1">
      <c r="A46" s="121" t="s">
        <v>507</v>
      </c>
      <c r="B46" s="155" t="s">
        <v>429</v>
      </c>
      <c r="C46" s="41" t="s">
        <v>430</v>
      </c>
      <c r="D46" s="157">
        <v>101</v>
      </c>
      <c r="E46" s="323"/>
      <c r="F46" s="323"/>
      <c r="G46" s="323"/>
      <c r="H46" s="323"/>
      <c r="I46" s="323"/>
      <c r="J46" s="323"/>
      <c r="K46" s="323"/>
      <c r="L46" s="323"/>
      <c r="M46" s="234">
        <f>SUM(M47:M48)</f>
        <v>615.08000000000004</v>
      </c>
      <c r="N46" s="323"/>
      <c r="O46" s="323"/>
      <c r="P46" s="323"/>
      <c r="Q46" s="323"/>
      <c r="R46" s="323"/>
      <c r="S46" s="323"/>
      <c r="T46" s="324"/>
    </row>
    <row r="47" spans="1:20" ht="19.5" customHeight="1">
      <c r="A47" s="122" t="s">
        <v>24</v>
      </c>
      <c r="B47" s="85" t="s">
        <v>171</v>
      </c>
      <c r="C47" s="80" t="s">
        <v>172</v>
      </c>
      <c r="D47" s="69">
        <v>102</v>
      </c>
      <c r="E47" s="218"/>
      <c r="F47" s="219"/>
      <c r="G47" s="219"/>
      <c r="H47" s="219"/>
      <c r="I47" s="219"/>
      <c r="J47" s="219"/>
      <c r="K47" s="219"/>
      <c r="L47" s="220"/>
      <c r="M47" s="321"/>
      <c r="N47" s="321"/>
      <c r="O47" s="321"/>
      <c r="P47" s="321"/>
      <c r="Q47" s="321"/>
      <c r="R47" s="321"/>
      <c r="S47" s="321"/>
      <c r="T47" s="322"/>
    </row>
    <row r="48" spans="1:20" ht="19.5" customHeight="1">
      <c r="A48" s="123"/>
      <c r="B48" s="27" t="s">
        <v>174</v>
      </c>
      <c r="C48" s="28" t="s">
        <v>175</v>
      </c>
      <c r="D48" s="69">
        <v>103</v>
      </c>
      <c r="E48" s="218"/>
      <c r="F48" s="219"/>
      <c r="G48" s="219"/>
      <c r="H48" s="219"/>
      <c r="I48" s="219"/>
      <c r="J48" s="219"/>
      <c r="K48" s="219"/>
      <c r="L48" s="220"/>
      <c r="M48" s="321">
        <v>615.08000000000004</v>
      </c>
      <c r="N48" s="321"/>
      <c r="O48" s="321"/>
      <c r="P48" s="321"/>
      <c r="Q48" s="321"/>
      <c r="R48" s="321"/>
      <c r="S48" s="321"/>
      <c r="T48" s="322"/>
    </row>
    <row r="49" spans="1:20" s="37" customFormat="1" ht="19.5" customHeight="1" thickBot="1">
      <c r="A49" s="317" t="s">
        <v>431</v>
      </c>
      <c r="B49" s="318"/>
      <c r="C49" s="98" t="s">
        <v>432</v>
      </c>
      <c r="D49" s="99">
        <v>104</v>
      </c>
      <c r="E49" s="319">
        <f>E6+E19+E46</f>
        <v>14236.37</v>
      </c>
      <c r="F49" s="319"/>
      <c r="G49" s="319"/>
      <c r="H49" s="319"/>
      <c r="I49" s="319"/>
      <c r="J49" s="319"/>
      <c r="K49" s="319"/>
      <c r="L49" s="319"/>
      <c r="M49" s="315">
        <f>M6+M19+M46</f>
        <v>5247.79</v>
      </c>
      <c r="N49" s="319"/>
      <c r="O49" s="319"/>
      <c r="P49" s="319"/>
      <c r="Q49" s="319"/>
      <c r="R49" s="319"/>
      <c r="S49" s="319"/>
      <c r="T49" s="320"/>
    </row>
    <row r="50" spans="1:20" s="37" customFormat="1" ht="17.25" customHeight="1">
      <c r="A50" s="258"/>
      <c r="B50" s="258"/>
      <c r="C50" s="38"/>
      <c r="D50" s="94"/>
      <c r="E50" s="94"/>
      <c r="F50" s="94"/>
      <c r="G50" s="94"/>
      <c r="H50" s="94"/>
      <c r="I50" s="94"/>
      <c r="J50" s="94"/>
      <c r="K50" s="95"/>
      <c r="L50" s="95"/>
      <c r="M50" s="95"/>
      <c r="N50" s="95"/>
      <c r="O50" s="95"/>
      <c r="P50" s="95"/>
      <c r="Q50" s="95"/>
      <c r="R50" s="95"/>
      <c r="S50" s="95"/>
    </row>
    <row r="51" spans="1:20" ht="14.25">
      <c r="D51" s="141"/>
      <c r="P51" s="35" t="s">
        <v>594</v>
      </c>
    </row>
  </sheetData>
  <mergeCells count="106">
    <mergeCell ref="E12:L12"/>
    <mergeCell ref="M12:T12"/>
    <mergeCell ref="E13:L13"/>
    <mergeCell ref="M13:T13"/>
    <mergeCell ref="M4:T4"/>
    <mergeCell ref="E4:L4"/>
    <mergeCell ref="O2:P2"/>
    <mergeCell ref="E2:F2"/>
    <mergeCell ref="A42:A45"/>
    <mergeCell ref="A4:C4"/>
    <mergeCell ref="A5:C5"/>
    <mergeCell ref="A7:A10"/>
    <mergeCell ref="B6:C6"/>
    <mergeCell ref="E8:L8"/>
    <mergeCell ref="M8:T8"/>
    <mergeCell ref="E9:L9"/>
    <mergeCell ref="M9:T9"/>
    <mergeCell ref="E14:L14"/>
    <mergeCell ref="M14:T14"/>
    <mergeCell ref="E26:L26"/>
    <mergeCell ref="M26:T26"/>
    <mergeCell ref="E21:L21"/>
    <mergeCell ref="M21:T21"/>
    <mergeCell ref="E15:L15"/>
    <mergeCell ref="E10:L10"/>
    <mergeCell ref="M10:T10"/>
    <mergeCell ref="E5:L5"/>
    <mergeCell ref="M5:T5"/>
    <mergeCell ref="E11:L11"/>
    <mergeCell ref="M11:T11"/>
    <mergeCell ref="E6:L6"/>
    <mergeCell ref="M6:T6"/>
    <mergeCell ref="E7:L7"/>
    <mergeCell ref="M7:T7"/>
    <mergeCell ref="E29:L29"/>
    <mergeCell ref="M29:T29"/>
    <mergeCell ref="E24:L24"/>
    <mergeCell ref="M24:T24"/>
    <mergeCell ref="E25:L25"/>
    <mergeCell ref="M25:T25"/>
    <mergeCell ref="A50:B50"/>
    <mergeCell ref="A13:A16"/>
    <mergeCell ref="A24:A30"/>
    <mergeCell ref="A32:A41"/>
    <mergeCell ref="B19:C19"/>
    <mergeCell ref="B18:C18"/>
    <mergeCell ref="E19:L19"/>
    <mergeCell ref="M19:T19"/>
    <mergeCell ref="E17:L17"/>
    <mergeCell ref="M17:T17"/>
    <mergeCell ref="A49:B49"/>
    <mergeCell ref="M15:T15"/>
    <mergeCell ref="E16:L16"/>
    <mergeCell ref="M16:T16"/>
    <mergeCell ref="E22:L22"/>
    <mergeCell ref="M22:T22"/>
    <mergeCell ref="E23:L23"/>
    <mergeCell ref="M23:T23"/>
    <mergeCell ref="E27:L27"/>
    <mergeCell ref="M27:T27"/>
    <mergeCell ref="E18:L18"/>
    <mergeCell ref="M18:T18"/>
    <mergeCell ref="E28:L28"/>
    <mergeCell ref="M28:T28"/>
    <mergeCell ref="E20:L20"/>
    <mergeCell ref="M20:T20"/>
    <mergeCell ref="E41:L41"/>
    <mergeCell ref="M41:T41"/>
    <mergeCell ref="E36:L36"/>
    <mergeCell ref="M36:T36"/>
    <mergeCell ref="E30:L30"/>
    <mergeCell ref="M30:T30"/>
    <mergeCell ref="E31:L31"/>
    <mergeCell ref="M31:T31"/>
    <mergeCell ref="E38:L38"/>
    <mergeCell ref="M38:T38"/>
    <mergeCell ref="E39:L39"/>
    <mergeCell ref="M39:T39"/>
    <mergeCell ref="E40:L40"/>
    <mergeCell ref="M40:T40"/>
    <mergeCell ref="E32:L32"/>
    <mergeCell ref="M32:T32"/>
    <mergeCell ref="M33:T33"/>
    <mergeCell ref="M34:T34"/>
    <mergeCell ref="E35:L35"/>
    <mergeCell ref="M35:T35"/>
    <mergeCell ref="E37:L37"/>
    <mergeCell ref="M37:T37"/>
    <mergeCell ref="E33:L33"/>
    <mergeCell ref="E34:L34"/>
    <mergeCell ref="E49:L49"/>
    <mergeCell ref="M49:T49"/>
    <mergeCell ref="E47:L47"/>
    <mergeCell ref="M47:T47"/>
    <mergeCell ref="E48:L48"/>
    <mergeCell ref="M48:T48"/>
    <mergeCell ref="E42:L42"/>
    <mergeCell ref="M42:T42"/>
    <mergeCell ref="E44:L44"/>
    <mergeCell ref="M44:T44"/>
    <mergeCell ref="E46:L46"/>
    <mergeCell ref="M46:T46"/>
    <mergeCell ref="E45:L45"/>
    <mergeCell ref="M45:T45"/>
    <mergeCell ref="E43:L43"/>
    <mergeCell ref="M43:T43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U94"/>
  <sheetViews>
    <sheetView topLeftCell="A43" zoomScaleNormal="100" workbookViewId="0">
      <selection activeCell="J39" sqref="J39:N39"/>
    </sheetView>
  </sheetViews>
  <sheetFormatPr defaultColWidth="6.7109375" defaultRowHeight="12.75"/>
  <cols>
    <col min="1" max="1" width="6.7109375" style="5" customWidth="1"/>
    <col min="2" max="2" width="41.85546875" style="2" customWidth="1"/>
    <col min="3" max="3" width="7" style="5" customWidth="1"/>
    <col min="4" max="4" width="14.42578125" style="4" customWidth="1"/>
    <col min="5" max="15" width="3" style="4" customWidth="1"/>
    <col min="16" max="19" width="3" style="3" customWidth="1"/>
    <col min="20" max="16384" width="6.7109375" style="3"/>
  </cols>
  <sheetData>
    <row r="2" spans="1:21" ht="14.25">
      <c r="B2" s="2" t="s">
        <v>586</v>
      </c>
      <c r="D2" s="352" t="s">
        <v>1</v>
      </c>
      <c r="E2" s="352"/>
      <c r="F2" s="146">
        <v>4</v>
      </c>
      <c r="G2" s="146">
        <v>5</v>
      </c>
      <c r="H2" s="146">
        <v>7</v>
      </c>
      <c r="I2" s="149">
        <v>4</v>
      </c>
      <c r="J2" s="149">
        <v>3</v>
      </c>
      <c r="K2" s="149">
        <v>7</v>
      </c>
      <c r="L2" s="149">
        <v>2</v>
      </c>
      <c r="M2" s="146">
        <v>0</v>
      </c>
      <c r="N2" s="365" t="s">
        <v>520</v>
      </c>
      <c r="O2" s="365"/>
      <c r="P2" s="152"/>
      <c r="Q2" s="152"/>
      <c r="R2" s="152"/>
      <c r="S2" s="153"/>
    </row>
    <row r="3" spans="1:21" ht="13.5" thickBot="1"/>
    <row r="4" spans="1:21" ht="20.25" customHeight="1">
      <c r="A4" s="371" t="s">
        <v>11</v>
      </c>
      <c r="B4" s="361" t="s">
        <v>10</v>
      </c>
      <c r="C4" s="361" t="s">
        <v>316</v>
      </c>
      <c r="D4" s="375" t="s">
        <v>6</v>
      </c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61" t="s">
        <v>5</v>
      </c>
      <c r="P4" s="361"/>
      <c r="Q4" s="361"/>
      <c r="R4" s="361"/>
      <c r="S4" s="362"/>
    </row>
    <row r="5" spans="1:21" s="6" customFormat="1" ht="42.75" customHeight="1">
      <c r="A5" s="372"/>
      <c r="B5" s="363"/>
      <c r="C5" s="363"/>
      <c r="D5" s="8" t="s">
        <v>7</v>
      </c>
      <c r="E5" s="358" t="s">
        <v>521</v>
      </c>
      <c r="F5" s="359"/>
      <c r="G5" s="359"/>
      <c r="H5" s="359"/>
      <c r="I5" s="360"/>
      <c r="J5" s="358" t="s">
        <v>8</v>
      </c>
      <c r="K5" s="359"/>
      <c r="L5" s="359"/>
      <c r="M5" s="359"/>
      <c r="N5" s="360"/>
      <c r="O5" s="363"/>
      <c r="P5" s="363"/>
      <c r="Q5" s="363"/>
      <c r="R5" s="363"/>
      <c r="S5" s="364"/>
    </row>
    <row r="6" spans="1:21" ht="18" customHeight="1" thickBot="1">
      <c r="A6" s="373"/>
      <c r="B6" s="374"/>
      <c r="C6" s="374"/>
      <c r="D6" s="9" t="s">
        <v>180</v>
      </c>
      <c r="E6" s="353" t="s">
        <v>522</v>
      </c>
      <c r="F6" s="354"/>
      <c r="G6" s="354"/>
      <c r="H6" s="354"/>
      <c r="I6" s="355"/>
      <c r="J6" s="353" t="s">
        <v>523</v>
      </c>
      <c r="K6" s="354"/>
      <c r="L6" s="354"/>
      <c r="M6" s="354"/>
      <c r="N6" s="355"/>
      <c r="O6" s="356" t="s">
        <v>524</v>
      </c>
      <c r="P6" s="356"/>
      <c r="Q6" s="356"/>
      <c r="R6" s="356"/>
      <c r="S6" s="357"/>
    </row>
    <row r="7" spans="1:21" ht="21.95" customHeight="1">
      <c r="A7" s="109">
        <v>501</v>
      </c>
      <c r="B7" s="108" t="s">
        <v>433</v>
      </c>
      <c r="C7" s="66">
        <v>1</v>
      </c>
      <c r="D7" s="104">
        <v>589.4</v>
      </c>
      <c r="E7" s="379"/>
      <c r="F7" s="380"/>
      <c r="G7" s="380"/>
      <c r="H7" s="380"/>
      <c r="I7" s="381"/>
      <c r="J7" s="366">
        <f>D7+E7</f>
        <v>589.4</v>
      </c>
      <c r="K7" s="367"/>
      <c r="L7" s="367"/>
      <c r="M7" s="367"/>
      <c r="N7" s="368"/>
      <c r="O7" s="377">
        <v>483.27</v>
      </c>
      <c r="P7" s="377"/>
      <c r="Q7" s="377"/>
      <c r="R7" s="377"/>
      <c r="S7" s="378"/>
    </row>
    <row r="8" spans="1:21" ht="21.95" customHeight="1">
      <c r="A8" s="110">
        <v>502</v>
      </c>
      <c r="B8" s="7" t="s">
        <v>434</v>
      </c>
      <c r="C8" s="66">
        <v>2</v>
      </c>
      <c r="D8" s="105">
        <v>3326.39</v>
      </c>
      <c r="E8" s="218"/>
      <c r="F8" s="219"/>
      <c r="G8" s="219"/>
      <c r="H8" s="219"/>
      <c r="I8" s="220"/>
      <c r="J8" s="366">
        <f>D8+E8</f>
        <v>3326.39</v>
      </c>
      <c r="K8" s="367"/>
      <c r="L8" s="367"/>
      <c r="M8" s="367"/>
      <c r="N8" s="368"/>
      <c r="O8" s="321"/>
      <c r="P8" s="321"/>
      <c r="Q8" s="321"/>
      <c r="R8" s="321"/>
      <c r="S8" s="322"/>
    </row>
    <row r="9" spans="1:21" s="1" customFormat="1" ht="21.95" customHeight="1">
      <c r="A9" s="110">
        <v>504</v>
      </c>
      <c r="B9" s="7" t="s">
        <v>435</v>
      </c>
      <c r="C9" s="66">
        <v>3</v>
      </c>
      <c r="D9" s="105"/>
      <c r="E9" s="218"/>
      <c r="F9" s="219"/>
      <c r="G9" s="219"/>
      <c r="H9" s="219"/>
      <c r="I9" s="220"/>
      <c r="J9" s="366"/>
      <c r="K9" s="367"/>
      <c r="L9" s="367"/>
      <c r="M9" s="367"/>
      <c r="N9" s="368"/>
      <c r="O9" s="321"/>
      <c r="P9" s="321"/>
      <c r="Q9" s="321"/>
      <c r="R9" s="321"/>
      <c r="S9" s="322"/>
    </row>
    <row r="10" spans="1:21" ht="21.95" customHeight="1">
      <c r="A10" s="110">
        <v>511</v>
      </c>
      <c r="B10" s="7" t="s">
        <v>436</v>
      </c>
      <c r="C10" s="66">
        <v>4</v>
      </c>
      <c r="D10" s="105">
        <v>1.9</v>
      </c>
      <c r="E10" s="218"/>
      <c r="F10" s="219"/>
      <c r="G10" s="219"/>
      <c r="H10" s="219"/>
      <c r="I10" s="220"/>
      <c r="J10" s="366">
        <f>D10+E10</f>
        <v>1.9</v>
      </c>
      <c r="K10" s="367"/>
      <c r="L10" s="367"/>
      <c r="M10" s="367"/>
      <c r="N10" s="368"/>
      <c r="O10" s="321"/>
      <c r="P10" s="321"/>
      <c r="Q10" s="321"/>
      <c r="R10" s="321"/>
      <c r="S10" s="322"/>
    </row>
    <row r="11" spans="1:21" ht="21.95" customHeight="1">
      <c r="A11" s="110">
        <v>512</v>
      </c>
      <c r="B11" s="7" t="s">
        <v>437</v>
      </c>
      <c r="C11" s="66">
        <v>5</v>
      </c>
      <c r="D11" s="105"/>
      <c r="E11" s="218"/>
      <c r="F11" s="219"/>
      <c r="G11" s="219"/>
      <c r="H11" s="219"/>
      <c r="I11" s="220"/>
      <c r="J11" s="366"/>
      <c r="K11" s="367"/>
      <c r="L11" s="367"/>
      <c r="M11" s="367"/>
      <c r="N11" s="368"/>
      <c r="O11" s="321"/>
      <c r="P11" s="321"/>
      <c r="Q11" s="321"/>
      <c r="R11" s="321"/>
      <c r="S11" s="322"/>
    </row>
    <row r="12" spans="1:21" ht="21.95" customHeight="1">
      <c r="A12" s="110">
        <v>513</v>
      </c>
      <c r="B12" s="7" t="s">
        <v>438</v>
      </c>
      <c r="C12" s="66">
        <v>6</v>
      </c>
      <c r="D12" s="105"/>
      <c r="E12" s="218"/>
      <c r="F12" s="219"/>
      <c r="G12" s="219"/>
      <c r="H12" s="219"/>
      <c r="I12" s="220"/>
      <c r="J12" s="366"/>
      <c r="K12" s="367"/>
      <c r="L12" s="367"/>
      <c r="M12" s="367"/>
      <c r="N12" s="368"/>
      <c r="O12" s="321"/>
      <c r="P12" s="321"/>
      <c r="Q12" s="321"/>
      <c r="R12" s="321"/>
      <c r="S12" s="322"/>
      <c r="U12" s="111"/>
    </row>
    <row r="13" spans="1:21" ht="21.95" customHeight="1">
      <c r="A13" s="110">
        <v>518</v>
      </c>
      <c r="B13" s="7" t="s">
        <v>439</v>
      </c>
      <c r="C13" s="66">
        <v>7</v>
      </c>
      <c r="D13" s="105">
        <v>3429.31</v>
      </c>
      <c r="E13" s="218"/>
      <c r="F13" s="219"/>
      <c r="G13" s="219"/>
      <c r="H13" s="219"/>
      <c r="I13" s="220"/>
      <c r="J13" s="366">
        <f>D13+E13</f>
        <v>3429.31</v>
      </c>
      <c r="K13" s="367"/>
      <c r="L13" s="367"/>
      <c r="M13" s="367"/>
      <c r="N13" s="368"/>
      <c r="O13" s="321">
        <v>1362.98</v>
      </c>
      <c r="P13" s="321"/>
      <c r="Q13" s="321"/>
      <c r="R13" s="321"/>
      <c r="S13" s="322"/>
    </row>
    <row r="14" spans="1:21" ht="21.95" customHeight="1">
      <c r="A14" s="110">
        <v>521</v>
      </c>
      <c r="B14" s="7" t="s">
        <v>453</v>
      </c>
      <c r="C14" s="66">
        <v>8</v>
      </c>
      <c r="D14" s="105">
        <v>42726.69</v>
      </c>
      <c r="E14" s="218"/>
      <c r="F14" s="219"/>
      <c r="G14" s="219"/>
      <c r="H14" s="219"/>
      <c r="I14" s="220"/>
      <c r="J14" s="366">
        <f>D14+E14</f>
        <v>42726.69</v>
      </c>
      <c r="K14" s="367"/>
      <c r="L14" s="367"/>
      <c r="M14" s="367"/>
      <c r="N14" s="368"/>
      <c r="O14" s="321">
        <v>26965.26</v>
      </c>
      <c r="P14" s="321"/>
      <c r="Q14" s="321"/>
      <c r="R14" s="321"/>
      <c r="S14" s="322"/>
    </row>
    <row r="15" spans="1:21" ht="21.95" customHeight="1">
      <c r="A15" s="110">
        <v>524</v>
      </c>
      <c r="B15" s="7" t="s">
        <v>454</v>
      </c>
      <c r="C15" s="66">
        <v>9</v>
      </c>
      <c r="D15" s="105">
        <v>15121.43</v>
      </c>
      <c r="E15" s="218"/>
      <c r="F15" s="219"/>
      <c r="G15" s="219"/>
      <c r="H15" s="219"/>
      <c r="I15" s="220"/>
      <c r="J15" s="366">
        <f>D15+E15</f>
        <v>15121.43</v>
      </c>
      <c r="K15" s="367"/>
      <c r="L15" s="367"/>
      <c r="M15" s="367"/>
      <c r="N15" s="368"/>
      <c r="O15" s="321">
        <v>9664.74</v>
      </c>
      <c r="P15" s="321"/>
      <c r="Q15" s="321"/>
      <c r="R15" s="321"/>
      <c r="S15" s="322"/>
    </row>
    <row r="16" spans="1:21" s="1" customFormat="1" ht="21.95" customHeight="1">
      <c r="A16" s="110">
        <v>525</v>
      </c>
      <c r="B16" s="7" t="s">
        <v>440</v>
      </c>
      <c r="C16" s="66">
        <v>10</v>
      </c>
      <c r="D16" s="105"/>
      <c r="E16" s="218"/>
      <c r="F16" s="219"/>
      <c r="G16" s="219"/>
      <c r="H16" s="219"/>
      <c r="I16" s="220"/>
      <c r="J16" s="366"/>
      <c r="K16" s="367"/>
      <c r="L16" s="367"/>
      <c r="M16" s="367"/>
      <c r="N16" s="368"/>
      <c r="O16" s="321"/>
      <c r="P16" s="321"/>
      <c r="Q16" s="321"/>
      <c r="R16" s="321"/>
      <c r="S16" s="322"/>
    </row>
    <row r="17" spans="1:19" ht="21.95" customHeight="1">
      <c r="A17" s="110">
        <v>527</v>
      </c>
      <c r="B17" s="7" t="s">
        <v>441</v>
      </c>
      <c r="C17" s="66">
        <v>11</v>
      </c>
      <c r="D17" s="105">
        <v>2316.4899999999998</v>
      </c>
      <c r="E17" s="218"/>
      <c r="F17" s="219"/>
      <c r="G17" s="219"/>
      <c r="H17" s="219"/>
      <c r="I17" s="220"/>
      <c r="J17" s="366">
        <f>D17+E17</f>
        <v>2316.4899999999998</v>
      </c>
      <c r="K17" s="367"/>
      <c r="L17" s="367"/>
      <c r="M17" s="367"/>
      <c r="N17" s="368"/>
      <c r="O17" s="321">
        <v>1430.41</v>
      </c>
      <c r="P17" s="321"/>
      <c r="Q17" s="321"/>
      <c r="R17" s="321"/>
      <c r="S17" s="322"/>
    </row>
    <row r="18" spans="1:19" ht="21.95" customHeight="1">
      <c r="A18" s="110">
        <v>528</v>
      </c>
      <c r="B18" s="7" t="s">
        <v>442</v>
      </c>
      <c r="C18" s="66">
        <v>12</v>
      </c>
      <c r="D18" s="105"/>
      <c r="E18" s="218"/>
      <c r="F18" s="219"/>
      <c r="G18" s="219"/>
      <c r="H18" s="219"/>
      <c r="I18" s="220"/>
      <c r="J18" s="366"/>
      <c r="K18" s="367"/>
      <c r="L18" s="367"/>
      <c r="M18" s="367"/>
      <c r="N18" s="368"/>
      <c r="O18" s="321"/>
      <c r="P18" s="321"/>
      <c r="Q18" s="321"/>
      <c r="R18" s="321"/>
      <c r="S18" s="322"/>
    </row>
    <row r="19" spans="1:19" ht="21.95" customHeight="1">
      <c r="A19" s="110">
        <v>531</v>
      </c>
      <c r="B19" s="7" t="s">
        <v>443</v>
      </c>
      <c r="C19" s="66">
        <v>13</v>
      </c>
      <c r="D19" s="105"/>
      <c r="E19" s="218"/>
      <c r="F19" s="219"/>
      <c r="G19" s="219"/>
      <c r="H19" s="219"/>
      <c r="I19" s="220"/>
      <c r="J19" s="366"/>
      <c r="K19" s="367"/>
      <c r="L19" s="367"/>
      <c r="M19" s="367"/>
      <c r="N19" s="368"/>
      <c r="O19" s="321"/>
      <c r="P19" s="321"/>
      <c r="Q19" s="321"/>
      <c r="R19" s="321"/>
      <c r="S19" s="322"/>
    </row>
    <row r="20" spans="1:19" ht="21.95" customHeight="1">
      <c r="A20" s="110">
        <v>532</v>
      </c>
      <c r="B20" s="7" t="s">
        <v>353</v>
      </c>
      <c r="C20" s="66">
        <v>14</v>
      </c>
      <c r="D20" s="105"/>
      <c r="E20" s="218"/>
      <c r="F20" s="219"/>
      <c r="G20" s="219"/>
      <c r="H20" s="219"/>
      <c r="I20" s="220"/>
      <c r="J20" s="366"/>
      <c r="K20" s="367"/>
      <c r="L20" s="367"/>
      <c r="M20" s="367"/>
      <c r="N20" s="368"/>
      <c r="O20" s="321"/>
      <c r="P20" s="321"/>
      <c r="Q20" s="321"/>
      <c r="R20" s="321"/>
      <c r="S20" s="322"/>
    </row>
    <row r="21" spans="1:19" ht="21.95" customHeight="1">
      <c r="A21" s="110">
        <v>538</v>
      </c>
      <c r="B21" s="7" t="s">
        <v>444</v>
      </c>
      <c r="C21" s="66">
        <v>15</v>
      </c>
      <c r="D21" s="105">
        <v>39.5</v>
      </c>
      <c r="E21" s="218"/>
      <c r="F21" s="219"/>
      <c r="G21" s="219"/>
      <c r="H21" s="219"/>
      <c r="I21" s="220"/>
      <c r="J21" s="366">
        <f>D21+E21</f>
        <v>39.5</v>
      </c>
      <c r="K21" s="367"/>
      <c r="L21" s="367"/>
      <c r="M21" s="367"/>
      <c r="N21" s="368"/>
      <c r="O21" s="321"/>
      <c r="P21" s="321"/>
      <c r="Q21" s="321"/>
      <c r="R21" s="321"/>
      <c r="S21" s="322"/>
    </row>
    <row r="22" spans="1:19" ht="21.95" customHeight="1">
      <c r="A22" s="110">
        <v>541</v>
      </c>
      <c r="B22" s="7" t="s">
        <v>445</v>
      </c>
      <c r="C22" s="66">
        <v>16</v>
      </c>
      <c r="D22" s="105"/>
      <c r="E22" s="218"/>
      <c r="F22" s="219"/>
      <c r="G22" s="219"/>
      <c r="H22" s="219"/>
      <c r="I22" s="220"/>
      <c r="J22" s="366"/>
      <c r="K22" s="367"/>
      <c r="L22" s="367"/>
      <c r="M22" s="367"/>
      <c r="N22" s="368"/>
      <c r="O22" s="321"/>
      <c r="P22" s="321"/>
      <c r="Q22" s="321"/>
      <c r="R22" s="321"/>
      <c r="S22" s="322"/>
    </row>
    <row r="23" spans="1:19" ht="21.95" customHeight="1">
      <c r="A23" s="110">
        <v>542</v>
      </c>
      <c r="B23" s="7" t="s">
        <v>446</v>
      </c>
      <c r="C23" s="66">
        <v>17</v>
      </c>
      <c r="D23" s="105"/>
      <c r="E23" s="218"/>
      <c r="F23" s="219"/>
      <c r="G23" s="219"/>
      <c r="H23" s="219"/>
      <c r="I23" s="220"/>
      <c r="J23" s="366"/>
      <c r="K23" s="367"/>
      <c r="L23" s="367"/>
      <c r="M23" s="367"/>
      <c r="N23" s="368"/>
      <c r="O23" s="321"/>
      <c r="P23" s="321"/>
      <c r="Q23" s="321"/>
      <c r="R23" s="321"/>
      <c r="S23" s="322"/>
    </row>
    <row r="24" spans="1:19" ht="21.95" customHeight="1">
      <c r="A24" s="110">
        <v>543</v>
      </c>
      <c r="B24" s="7" t="s">
        <v>447</v>
      </c>
      <c r="C24" s="66">
        <v>18</v>
      </c>
      <c r="D24" s="105"/>
      <c r="E24" s="218"/>
      <c r="F24" s="219"/>
      <c r="G24" s="219"/>
      <c r="H24" s="219"/>
      <c r="I24" s="220"/>
      <c r="J24" s="366"/>
      <c r="K24" s="367"/>
      <c r="L24" s="367"/>
      <c r="M24" s="367"/>
      <c r="N24" s="368"/>
      <c r="O24" s="321"/>
      <c r="P24" s="321"/>
      <c r="Q24" s="321"/>
      <c r="R24" s="321"/>
      <c r="S24" s="322"/>
    </row>
    <row r="25" spans="1:19" ht="21.95" customHeight="1">
      <c r="A25" s="110">
        <v>544</v>
      </c>
      <c r="B25" s="7" t="s">
        <v>448</v>
      </c>
      <c r="C25" s="66">
        <v>19</v>
      </c>
      <c r="D25" s="105"/>
      <c r="E25" s="218"/>
      <c r="F25" s="219"/>
      <c r="G25" s="219"/>
      <c r="H25" s="219"/>
      <c r="I25" s="220"/>
      <c r="J25" s="366"/>
      <c r="K25" s="367"/>
      <c r="L25" s="367"/>
      <c r="M25" s="367"/>
      <c r="N25" s="368"/>
      <c r="O25" s="321"/>
      <c r="P25" s="321"/>
      <c r="Q25" s="321"/>
      <c r="R25" s="321"/>
      <c r="S25" s="322"/>
    </row>
    <row r="26" spans="1:19" ht="21.95" customHeight="1">
      <c r="A26" s="110">
        <v>545</v>
      </c>
      <c r="B26" s="7" t="s">
        <v>449</v>
      </c>
      <c r="C26" s="66">
        <v>20</v>
      </c>
      <c r="D26" s="105"/>
      <c r="E26" s="218"/>
      <c r="F26" s="219"/>
      <c r="G26" s="219"/>
      <c r="H26" s="219"/>
      <c r="I26" s="220"/>
      <c r="J26" s="366"/>
      <c r="K26" s="367"/>
      <c r="L26" s="367"/>
      <c r="M26" s="367"/>
      <c r="N26" s="368"/>
      <c r="O26" s="321"/>
      <c r="P26" s="321"/>
      <c r="Q26" s="321"/>
      <c r="R26" s="321"/>
      <c r="S26" s="322"/>
    </row>
    <row r="27" spans="1:19" ht="21.95" customHeight="1">
      <c r="A27" s="110">
        <v>546</v>
      </c>
      <c r="B27" s="7" t="s">
        <v>450</v>
      </c>
      <c r="C27" s="66">
        <v>21</v>
      </c>
      <c r="D27" s="105"/>
      <c r="E27" s="218"/>
      <c r="F27" s="219"/>
      <c r="G27" s="219"/>
      <c r="H27" s="219"/>
      <c r="I27" s="220"/>
      <c r="J27" s="366"/>
      <c r="K27" s="367"/>
      <c r="L27" s="367"/>
      <c r="M27" s="367"/>
      <c r="N27" s="368"/>
      <c r="O27" s="321"/>
      <c r="P27" s="321"/>
      <c r="Q27" s="321"/>
      <c r="R27" s="321"/>
      <c r="S27" s="322"/>
    </row>
    <row r="28" spans="1:19" ht="21.95" customHeight="1">
      <c r="A28" s="110">
        <v>547</v>
      </c>
      <c r="B28" s="7" t="s">
        <v>177</v>
      </c>
      <c r="C28" s="66">
        <v>22</v>
      </c>
      <c r="D28" s="105"/>
      <c r="E28" s="218"/>
      <c r="F28" s="219"/>
      <c r="G28" s="219"/>
      <c r="H28" s="219"/>
      <c r="I28" s="220"/>
      <c r="J28" s="366"/>
      <c r="K28" s="367"/>
      <c r="L28" s="367"/>
      <c r="M28" s="367"/>
      <c r="N28" s="368"/>
      <c r="O28" s="321"/>
      <c r="P28" s="321"/>
      <c r="Q28" s="321"/>
      <c r="R28" s="321"/>
      <c r="S28" s="322"/>
    </row>
    <row r="29" spans="1:19" ht="21.95" customHeight="1">
      <c r="A29" s="110">
        <v>548</v>
      </c>
      <c r="B29" s="7" t="s">
        <v>451</v>
      </c>
      <c r="C29" s="66">
        <v>23</v>
      </c>
      <c r="D29" s="105"/>
      <c r="E29" s="218"/>
      <c r="F29" s="219"/>
      <c r="G29" s="219"/>
      <c r="H29" s="219"/>
      <c r="I29" s="220"/>
      <c r="J29" s="366"/>
      <c r="K29" s="367"/>
      <c r="L29" s="367"/>
      <c r="M29" s="367"/>
      <c r="N29" s="368"/>
      <c r="O29" s="321"/>
      <c r="P29" s="321"/>
      <c r="Q29" s="321"/>
      <c r="R29" s="321"/>
      <c r="S29" s="322"/>
    </row>
    <row r="30" spans="1:19" ht="21.95" customHeight="1">
      <c r="A30" s="110">
        <v>549</v>
      </c>
      <c r="B30" s="7" t="s">
        <v>452</v>
      </c>
      <c r="C30" s="66">
        <v>24</v>
      </c>
      <c r="D30" s="105">
        <v>100.34</v>
      </c>
      <c r="E30" s="218"/>
      <c r="F30" s="219"/>
      <c r="G30" s="219"/>
      <c r="H30" s="219"/>
      <c r="I30" s="220"/>
      <c r="J30" s="366">
        <f>D30+E30</f>
        <v>100.34</v>
      </c>
      <c r="K30" s="367"/>
      <c r="L30" s="367"/>
      <c r="M30" s="367"/>
      <c r="N30" s="368"/>
      <c r="O30" s="321">
        <v>151.36000000000001</v>
      </c>
      <c r="P30" s="321"/>
      <c r="Q30" s="321"/>
      <c r="R30" s="321"/>
      <c r="S30" s="322"/>
    </row>
    <row r="31" spans="1:19" ht="25.5">
      <c r="A31" s="109">
        <v>551</v>
      </c>
      <c r="B31" s="78" t="s">
        <v>465</v>
      </c>
      <c r="C31" s="66">
        <v>25</v>
      </c>
      <c r="D31" s="105"/>
      <c r="E31" s="218"/>
      <c r="F31" s="219"/>
      <c r="G31" s="219"/>
      <c r="H31" s="219"/>
      <c r="I31" s="220"/>
      <c r="J31" s="366"/>
      <c r="K31" s="367"/>
      <c r="L31" s="367"/>
      <c r="M31" s="367"/>
      <c r="N31" s="368"/>
      <c r="O31" s="321">
        <v>171.86</v>
      </c>
      <c r="P31" s="321"/>
      <c r="Q31" s="321"/>
      <c r="R31" s="321"/>
      <c r="S31" s="322"/>
    </row>
    <row r="32" spans="1:19" ht="27" customHeight="1">
      <c r="A32" s="110">
        <v>552</v>
      </c>
      <c r="B32" s="78" t="s">
        <v>466</v>
      </c>
      <c r="C32" s="66">
        <v>26</v>
      </c>
      <c r="D32" s="105"/>
      <c r="E32" s="218"/>
      <c r="F32" s="219"/>
      <c r="G32" s="219"/>
      <c r="H32" s="219"/>
      <c r="I32" s="220"/>
      <c r="J32" s="366"/>
      <c r="K32" s="367"/>
      <c r="L32" s="367"/>
      <c r="M32" s="367"/>
      <c r="N32" s="368"/>
      <c r="O32" s="321"/>
      <c r="P32" s="321"/>
      <c r="Q32" s="321"/>
      <c r="R32" s="321"/>
      <c r="S32" s="322"/>
    </row>
    <row r="33" spans="1:19" ht="24.75" customHeight="1">
      <c r="A33" s="110">
        <v>553</v>
      </c>
      <c r="B33" s="7" t="s">
        <v>455</v>
      </c>
      <c r="C33" s="66">
        <v>27</v>
      </c>
      <c r="D33" s="105"/>
      <c r="E33" s="218"/>
      <c r="F33" s="219"/>
      <c r="G33" s="219"/>
      <c r="H33" s="219"/>
      <c r="I33" s="220"/>
      <c r="J33" s="366"/>
      <c r="K33" s="367"/>
      <c r="L33" s="367"/>
      <c r="M33" s="367"/>
      <c r="N33" s="368"/>
      <c r="O33" s="321"/>
      <c r="P33" s="321"/>
      <c r="Q33" s="321"/>
      <c r="R33" s="321"/>
      <c r="S33" s="322"/>
    </row>
    <row r="34" spans="1:19" ht="21.95" customHeight="1">
      <c r="A34" s="110">
        <v>554</v>
      </c>
      <c r="B34" s="7" t="s">
        <v>456</v>
      </c>
      <c r="C34" s="66">
        <v>28</v>
      </c>
      <c r="D34" s="105"/>
      <c r="E34" s="218"/>
      <c r="F34" s="219"/>
      <c r="G34" s="219"/>
      <c r="H34" s="219"/>
      <c r="I34" s="220"/>
      <c r="J34" s="366"/>
      <c r="K34" s="367"/>
      <c r="L34" s="367"/>
      <c r="M34" s="367"/>
      <c r="N34" s="368"/>
      <c r="O34" s="321"/>
      <c r="P34" s="321"/>
      <c r="Q34" s="321"/>
      <c r="R34" s="321"/>
      <c r="S34" s="322"/>
    </row>
    <row r="35" spans="1:19" ht="21.95" customHeight="1">
      <c r="A35" s="110">
        <v>555</v>
      </c>
      <c r="B35" s="7" t="s">
        <v>457</v>
      </c>
      <c r="C35" s="66">
        <v>29</v>
      </c>
      <c r="D35" s="105"/>
      <c r="E35" s="218"/>
      <c r="F35" s="219"/>
      <c r="G35" s="219"/>
      <c r="H35" s="219"/>
      <c r="I35" s="220"/>
      <c r="J35" s="366"/>
      <c r="K35" s="367"/>
      <c r="L35" s="367"/>
      <c r="M35" s="367"/>
      <c r="N35" s="368"/>
      <c r="O35" s="321"/>
      <c r="P35" s="321"/>
      <c r="Q35" s="321"/>
      <c r="R35" s="321"/>
      <c r="S35" s="322"/>
    </row>
    <row r="36" spans="1:19" ht="21.95" customHeight="1">
      <c r="A36" s="110">
        <v>556</v>
      </c>
      <c r="B36" s="7" t="s">
        <v>458</v>
      </c>
      <c r="C36" s="66">
        <v>30</v>
      </c>
      <c r="D36" s="105"/>
      <c r="E36" s="218"/>
      <c r="F36" s="219"/>
      <c r="G36" s="219"/>
      <c r="H36" s="219"/>
      <c r="I36" s="220"/>
      <c r="J36" s="366"/>
      <c r="K36" s="367"/>
      <c r="L36" s="367"/>
      <c r="M36" s="367"/>
      <c r="N36" s="368"/>
      <c r="O36" s="321"/>
      <c r="P36" s="321"/>
      <c r="Q36" s="321"/>
      <c r="R36" s="321"/>
      <c r="S36" s="322"/>
    </row>
    <row r="37" spans="1:19" ht="21.95" customHeight="1">
      <c r="A37" s="110">
        <v>557</v>
      </c>
      <c r="B37" s="7" t="s">
        <v>459</v>
      </c>
      <c r="C37" s="66">
        <v>31</v>
      </c>
      <c r="D37" s="105"/>
      <c r="E37" s="218"/>
      <c r="F37" s="219"/>
      <c r="G37" s="219"/>
      <c r="H37" s="219"/>
      <c r="I37" s="220"/>
      <c r="J37" s="366"/>
      <c r="K37" s="367"/>
      <c r="L37" s="367"/>
      <c r="M37" s="367"/>
      <c r="N37" s="368"/>
      <c r="O37" s="321"/>
      <c r="P37" s="321"/>
      <c r="Q37" s="321"/>
      <c r="R37" s="321"/>
      <c r="S37" s="322"/>
    </row>
    <row r="38" spans="1:19" ht="21.95" customHeight="1">
      <c r="A38" s="110">
        <v>558</v>
      </c>
      <c r="B38" s="7" t="s">
        <v>460</v>
      </c>
      <c r="C38" s="66">
        <v>32</v>
      </c>
      <c r="D38" s="105"/>
      <c r="E38" s="218"/>
      <c r="F38" s="219"/>
      <c r="G38" s="219"/>
      <c r="H38" s="219"/>
      <c r="I38" s="220"/>
      <c r="J38" s="366"/>
      <c r="K38" s="367"/>
      <c r="L38" s="367"/>
      <c r="M38" s="367"/>
      <c r="N38" s="368"/>
      <c r="O38" s="321"/>
      <c r="P38" s="321"/>
      <c r="Q38" s="321"/>
      <c r="R38" s="321"/>
      <c r="S38" s="322"/>
    </row>
    <row r="39" spans="1:19" ht="21.95" customHeight="1">
      <c r="A39" s="110">
        <v>561</v>
      </c>
      <c r="B39" s="7" t="s">
        <v>461</v>
      </c>
      <c r="C39" s="66">
        <v>33</v>
      </c>
      <c r="D39" s="105"/>
      <c r="E39" s="218"/>
      <c r="F39" s="219"/>
      <c r="G39" s="219"/>
      <c r="H39" s="219"/>
      <c r="I39" s="220"/>
      <c r="J39" s="366"/>
      <c r="K39" s="367"/>
      <c r="L39" s="367"/>
      <c r="M39" s="367"/>
      <c r="N39" s="368"/>
      <c r="O39" s="321"/>
      <c r="P39" s="321"/>
      <c r="Q39" s="321"/>
      <c r="R39" s="321"/>
      <c r="S39" s="322"/>
    </row>
    <row r="40" spans="1:19" ht="21.95" customHeight="1">
      <c r="A40" s="110">
        <v>562</v>
      </c>
      <c r="B40" s="7" t="s">
        <v>462</v>
      </c>
      <c r="C40" s="66">
        <v>34</v>
      </c>
      <c r="D40" s="105"/>
      <c r="E40" s="218"/>
      <c r="F40" s="219"/>
      <c r="G40" s="219"/>
      <c r="H40" s="219"/>
      <c r="I40" s="220"/>
      <c r="J40" s="366"/>
      <c r="K40" s="367"/>
      <c r="L40" s="367"/>
      <c r="M40" s="367"/>
      <c r="N40" s="368"/>
      <c r="O40" s="321"/>
      <c r="P40" s="321"/>
      <c r="Q40" s="321"/>
      <c r="R40" s="321"/>
      <c r="S40" s="322"/>
    </row>
    <row r="41" spans="1:19" ht="21.95" customHeight="1">
      <c r="A41" s="110">
        <v>563</v>
      </c>
      <c r="B41" s="7" t="s">
        <v>463</v>
      </c>
      <c r="C41" s="66">
        <v>35</v>
      </c>
      <c r="D41" s="105"/>
      <c r="E41" s="218"/>
      <c r="F41" s="219"/>
      <c r="G41" s="219"/>
      <c r="H41" s="219"/>
      <c r="I41" s="220"/>
      <c r="J41" s="366"/>
      <c r="K41" s="367"/>
      <c r="L41" s="367"/>
      <c r="M41" s="367"/>
      <c r="N41" s="368"/>
      <c r="O41" s="321"/>
      <c r="P41" s="321"/>
      <c r="Q41" s="321"/>
      <c r="R41" s="321"/>
      <c r="S41" s="322"/>
    </row>
    <row r="42" spans="1:19" ht="21.95" customHeight="1">
      <c r="A42" s="110">
        <v>565</v>
      </c>
      <c r="B42" s="7" t="s">
        <v>512</v>
      </c>
      <c r="C42" s="66">
        <v>36</v>
      </c>
      <c r="D42" s="105"/>
      <c r="E42" s="218"/>
      <c r="F42" s="219"/>
      <c r="G42" s="219"/>
      <c r="H42" s="219"/>
      <c r="I42" s="220"/>
      <c r="J42" s="366"/>
      <c r="K42" s="367"/>
      <c r="L42" s="367"/>
      <c r="M42" s="367"/>
      <c r="N42" s="368"/>
      <c r="O42" s="321"/>
      <c r="P42" s="321"/>
      <c r="Q42" s="321"/>
      <c r="R42" s="321"/>
      <c r="S42" s="322"/>
    </row>
    <row r="43" spans="1:19" ht="21.95" customHeight="1">
      <c r="A43" s="110">
        <v>567</v>
      </c>
      <c r="B43" s="7" t="s">
        <v>464</v>
      </c>
      <c r="C43" s="66">
        <v>37</v>
      </c>
      <c r="D43" s="105"/>
      <c r="E43" s="218"/>
      <c r="F43" s="219"/>
      <c r="G43" s="219"/>
      <c r="H43" s="219"/>
      <c r="I43" s="220"/>
      <c r="J43" s="366"/>
      <c r="K43" s="367"/>
      <c r="L43" s="367"/>
      <c r="M43" s="367"/>
      <c r="N43" s="368"/>
      <c r="O43" s="321"/>
      <c r="P43" s="321"/>
      <c r="Q43" s="321"/>
      <c r="R43" s="321"/>
      <c r="S43" s="322"/>
    </row>
    <row r="44" spans="1:19" ht="21.95" customHeight="1" thickBot="1">
      <c r="A44" s="383" t="s">
        <v>467</v>
      </c>
      <c r="B44" s="384"/>
      <c r="C44" s="100">
        <v>38</v>
      </c>
      <c r="D44" s="106">
        <f>SUM(D7:D43)</f>
        <v>67651.45</v>
      </c>
      <c r="E44" s="385"/>
      <c r="F44" s="386"/>
      <c r="G44" s="386"/>
      <c r="H44" s="386"/>
      <c r="I44" s="387"/>
      <c r="J44" s="385">
        <f>D44+E44</f>
        <v>67651.45</v>
      </c>
      <c r="K44" s="386"/>
      <c r="L44" s="386"/>
      <c r="M44" s="386"/>
      <c r="N44" s="387"/>
      <c r="O44" s="369">
        <f>SUM(O7:O43)</f>
        <v>40229.880000000005</v>
      </c>
      <c r="P44" s="369"/>
      <c r="Q44" s="369"/>
      <c r="R44" s="369"/>
      <c r="S44" s="370"/>
    </row>
    <row r="45" spans="1:19" s="1" customFormat="1" ht="21.95" customHeight="1">
      <c r="A45" s="382"/>
      <c r="B45" s="382"/>
      <c r="C45" s="94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</row>
    <row r="46" spans="1:19" ht="20.100000000000001" customHeight="1">
      <c r="B46" s="89"/>
      <c r="C46" s="107"/>
      <c r="D46" s="143"/>
      <c r="O46" s="35" t="s">
        <v>595</v>
      </c>
    </row>
    <row r="47" spans="1:19" ht="20.100000000000001" customHeight="1">
      <c r="B47" s="89"/>
      <c r="C47" s="107"/>
      <c r="D47" s="112"/>
    </row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28">
    <mergeCell ref="E22:I22"/>
    <mergeCell ref="O17:S17"/>
    <mergeCell ref="J16:N16"/>
    <mergeCell ref="O16:S16"/>
    <mergeCell ref="O20:S20"/>
    <mergeCell ref="J19:N19"/>
    <mergeCell ref="O19:S19"/>
    <mergeCell ref="A44:B44"/>
    <mergeCell ref="O33:S33"/>
    <mergeCell ref="O32:S32"/>
    <mergeCell ref="O22:S22"/>
    <mergeCell ref="O18:S18"/>
    <mergeCell ref="O31:S31"/>
    <mergeCell ref="O30:S30"/>
    <mergeCell ref="J33:N33"/>
    <mergeCell ref="E43:I43"/>
    <mergeCell ref="E44:I44"/>
    <mergeCell ref="J44:N44"/>
    <mergeCell ref="J43:N43"/>
    <mergeCell ref="E42:I42"/>
    <mergeCell ref="J42:N42"/>
    <mergeCell ref="E23:I23"/>
    <mergeCell ref="E24:I24"/>
    <mergeCell ref="A45:B45"/>
    <mergeCell ref="J14:N14"/>
    <mergeCell ref="J17:N17"/>
    <mergeCell ref="J18:N18"/>
    <mergeCell ref="J20:N20"/>
    <mergeCell ref="E27:I27"/>
    <mergeCell ref="E28:I28"/>
    <mergeCell ref="E18:I18"/>
    <mergeCell ref="J15:N15"/>
    <mergeCell ref="E14:I14"/>
    <mergeCell ref="E19:I19"/>
    <mergeCell ref="E16:I16"/>
    <mergeCell ref="E17:I17"/>
    <mergeCell ref="J22:N22"/>
    <mergeCell ref="E20:I20"/>
    <mergeCell ref="E21:I21"/>
    <mergeCell ref="E15:I15"/>
    <mergeCell ref="J41:N41"/>
    <mergeCell ref="J35:N35"/>
    <mergeCell ref="E31:I31"/>
    <mergeCell ref="E32:I32"/>
    <mergeCell ref="E33:I33"/>
    <mergeCell ref="E34:I34"/>
    <mergeCell ref="J31:N31"/>
    <mergeCell ref="A4:A6"/>
    <mergeCell ref="B4:B6"/>
    <mergeCell ref="D4:N4"/>
    <mergeCell ref="J13:N13"/>
    <mergeCell ref="J10:N10"/>
    <mergeCell ref="C4:C6"/>
    <mergeCell ref="J9:N9"/>
    <mergeCell ref="O12:S12"/>
    <mergeCell ref="J7:N7"/>
    <mergeCell ref="E11:I11"/>
    <mergeCell ref="E12:I12"/>
    <mergeCell ref="O11:S11"/>
    <mergeCell ref="O10:S10"/>
    <mergeCell ref="O7:S7"/>
    <mergeCell ref="E7:I7"/>
    <mergeCell ref="O9:S9"/>
    <mergeCell ref="O8:S8"/>
    <mergeCell ref="J11:N11"/>
    <mergeCell ref="E25:I25"/>
    <mergeCell ref="E26:I26"/>
    <mergeCell ref="E39:I39"/>
    <mergeCell ref="E40:I40"/>
    <mergeCell ref="E29:I29"/>
    <mergeCell ref="E30:I30"/>
    <mergeCell ref="E35:I35"/>
    <mergeCell ref="O34:S34"/>
    <mergeCell ref="J32:N32"/>
    <mergeCell ref="O37:S37"/>
    <mergeCell ref="O36:S36"/>
    <mergeCell ref="J27:N27"/>
    <mergeCell ref="O27:S27"/>
    <mergeCell ref="J28:N28"/>
    <mergeCell ref="J29:N29"/>
    <mergeCell ref="E41:I41"/>
    <mergeCell ref="E36:I36"/>
    <mergeCell ref="E37:I37"/>
    <mergeCell ref="E38:I38"/>
    <mergeCell ref="J38:N38"/>
    <mergeCell ref="J37:N37"/>
    <mergeCell ref="J40:N40"/>
    <mergeCell ref="J39:N39"/>
    <mergeCell ref="J36:N36"/>
    <mergeCell ref="J26:N26"/>
    <mergeCell ref="O26:S26"/>
    <mergeCell ref="J25:N25"/>
    <mergeCell ref="O25:S25"/>
    <mergeCell ref="O21:S21"/>
    <mergeCell ref="J23:N23"/>
    <mergeCell ref="O44:S44"/>
    <mergeCell ref="O41:S41"/>
    <mergeCell ref="O40:S40"/>
    <mergeCell ref="O39:S39"/>
    <mergeCell ref="O42:S42"/>
    <mergeCell ref="O43:S43"/>
    <mergeCell ref="O38:S38"/>
    <mergeCell ref="O29:S29"/>
    <mergeCell ref="O28:S28"/>
    <mergeCell ref="O35:S35"/>
    <mergeCell ref="J24:N24"/>
    <mergeCell ref="O24:S24"/>
    <mergeCell ref="O23:S23"/>
    <mergeCell ref="J34:N34"/>
    <mergeCell ref="J30:N30"/>
    <mergeCell ref="D2:E2"/>
    <mergeCell ref="J6:N6"/>
    <mergeCell ref="O6:S6"/>
    <mergeCell ref="J5:N5"/>
    <mergeCell ref="O4:S5"/>
    <mergeCell ref="E5:I5"/>
    <mergeCell ref="E6:I6"/>
    <mergeCell ref="N2:O2"/>
    <mergeCell ref="J21:N21"/>
    <mergeCell ref="O13:S13"/>
    <mergeCell ref="O14:S14"/>
    <mergeCell ref="E13:I13"/>
    <mergeCell ref="E8:I8"/>
    <mergeCell ref="E9:I9"/>
    <mergeCell ref="J12:N12"/>
    <mergeCell ref="E10:I10"/>
    <mergeCell ref="J8:N8"/>
    <mergeCell ref="O15:S15"/>
  </mergeCells>
  <phoneticPr fontId="0" type="noConversion"/>
  <pageMargins left="0.59055118110236227" right="0.39370078740157483" top="0.59055118110236227" bottom="0.19685039370078741" header="0.19685039370078741" footer="0.19685039370078741"/>
  <pageSetup paperSize="9" scale="80" firstPageNumber="2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96"/>
  <sheetViews>
    <sheetView topLeftCell="A40" workbookViewId="0">
      <selection activeCell="D45" sqref="D45"/>
    </sheetView>
  </sheetViews>
  <sheetFormatPr defaultColWidth="6.7109375" defaultRowHeight="12.75"/>
  <cols>
    <col min="1" max="1" width="6.7109375" style="5" customWidth="1"/>
    <col min="2" max="2" width="33.85546875" style="2" customWidth="1"/>
    <col min="3" max="3" width="4.140625" style="5" customWidth="1"/>
    <col min="4" max="4" width="14.42578125" style="4" customWidth="1"/>
    <col min="5" max="15" width="3" style="4" customWidth="1"/>
    <col min="16" max="19" width="3" style="3" customWidth="1"/>
    <col min="20" max="16384" width="6.7109375" style="3"/>
  </cols>
  <sheetData>
    <row r="2" spans="1:19" ht="14.25">
      <c r="B2" s="2" t="s">
        <v>586</v>
      </c>
      <c r="D2" s="216" t="s">
        <v>1</v>
      </c>
      <c r="E2" s="216"/>
      <c r="F2" s="146">
        <v>4</v>
      </c>
      <c r="G2" s="146">
        <v>5</v>
      </c>
      <c r="H2" s="146">
        <v>7</v>
      </c>
      <c r="I2" s="149">
        <v>4</v>
      </c>
      <c r="J2" s="149">
        <v>3</v>
      </c>
      <c r="K2" s="149">
        <v>7</v>
      </c>
      <c r="L2" s="149">
        <v>2</v>
      </c>
      <c r="M2" s="146">
        <v>0</v>
      </c>
      <c r="N2" s="365" t="s">
        <v>520</v>
      </c>
      <c r="O2" s="365"/>
      <c r="P2" s="153"/>
      <c r="Q2" s="153"/>
      <c r="R2" s="153"/>
      <c r="S2" s="153"/>
    </row>
    <row r="3" spans="1:19" ht="13.5" thickBot="1"/>
    <row r="4" spans="1:19" ht="15" customHeight="1">
      <c r="A4" s="371" t="s">
        <v>11</v>
      </c>
      <c r="B4" s="361" t="s">
        <v>14</v>
      </c>
      <c r="C4" s="361" t="s">
        <v>9</v>
      </c>
      <c r="D4" s="397" t="s">
        <v>6</v>
      </c>
      <c r="E4" s="397"/>
      <c r="F4" s="397"/>
      <c r="G4" s="397"/>
      <c r="H4" s="397"/>
      <c r="I4" s="397"/>
      <c r="J4" s="397"/>
      <c r="K4" s="397"/>
      <c r="L4" s="397"/>
      <c r="M4" s="397"/>
      <c r="N4" s="375"/>
      <c r="O4" s="361" t="s">
        <v>5</v>
      </c>
      <c r="P4" s="361"/>
      <c r="Q4" s="361"/>
      <c r="R4" s="361"/>
      <c r="S4" s="362"/>
    </row>
    <row r="5" spans="1:19" s="6" customFormat="1" ht="27" customHeight="1">
      <c r="A5" s="372"/>
      <c r="B5" s="363"/>
      <c r="C5" s="363"/>
      <c r="D5" s="8" t="s">
        <v>7</v>
      </c>
      <c r="E5" s="358" t="s">
        <v>521</v>
      </c>
      <c r="F5" s="359"/>
      <c r="G5" s="359"/>
      <c r="H5" s="359"/>
      <c r="I5" s="360"/>
      <c r="J5" s="358" t="s">
        <v>8</v>
      </c>
      <c r="K5" s="359"/>
      <c r="L5" s="359"/>
      <c r="M5" s="359"/>
      <c r="N5" s="359"/>
      <c r="O5" s="363"/>
      <c r="P5" s="363"/>
      <c r="Q5" s="363"/>
      <c r="R5" s="363"/>
      <c r="S5" s="364"/>
    </row>
    <row r="6" spans="1:19" ht="15" customHeight="1" thickBot="1">
      <c r="A6" s="373"/>
      <c r="B6" s="374"/>
      <c r="C6" s="374"/>
      <c r="D6" s="9" t="s">
        <v>180</v>
      </c>
      <c r="E6" s="353" t="s">
        <v>522</v>
      </c>
      <c r="F6" s="354"/>
      <c r="G6" s="354"/>
      <c r="H6" s="354"/>
      <c r="I6" s="355"/>
      <c r="J6" s="353" t="s">
        <v>523</v>
      </c>
      <c r="K6" s="354"/>
      <c r="L6" s="354"/>
      <c r="M6" s="354"/>
      <c r="N6" s="354"/>
      <c r="O6" s="356" t="s">
        <v>524</v>
      </c>
      <c r="P6" s="356"/>
      <c r="Q6" s="356"/>
      <c r="R6" s="356"/>
      <c r="S6" s="357"/>
    </row>
    <row r="7" spans="1:19" ht="18.75" customHeight="1">
      <c r="A7" s="109">
        <v>601</v>
      </c>
      <c r="B7" s="113" t="s">
        <v>468</v>
      </c>
      <c r="C7" s="66">
        <v>39</v>
      </c>
      <c r="D7" s="104"/>
      <c r="E7" s="398"/>
      <c r="F7" s="399"/>
      <c r="G7" s="399"/>
      <c r="H7" s="399"/>
      <c r="I7" s="400"/>
      <c r="J7" s="401"/>
      <c r="K7" s="402"/>
      <c r="L7" s="402"/>
      <c r="M7" s="402"/>
      <c r="N7" s="402"/>
      <c r="O7" s="377"/>
      <c r="P7" s="377"/>
      <c r="Q7" s="377"/>
      <c r="R7" s="377"/>
      <c r="S7" s="378"/>
    </row>
    <row r="8" spans="1:19" ht="18.75" customHeight="1">
      <c r="A8" s="110">
        <v>602</v>
      </c>
      <c r="B8" s="78" t="s">
        <v>469</v>
      </c>
      <c r="C8" s="90">
        <v>40</v>
      </c>
      <c r="D8" s="105">
        <v>2305.9</v>
      </c>
      <c r="E8" s="218"/>
      <c r="F8" s="219"/>
      <c r="G8" s="219"/>
      <c r="H8" s="219"/>
      <c r="I8" s="220"/>
      <c r="J8" s="366">
        <f>D8+E8</f>
        <v>2305.9</v>
      </c>
      <c r="K8" s="367"/>
      <c r="L8" s="367"/>
      <c r="M8" s="367"/>
      <c r="N8" s="367"/>
      <c r="O8" s="321">
        <v>785.2</v>
      </c>
      <c r="P8" s="321"/>
      <c r="Q8" s="321"/>
      <c r="R8" s="321"/>
      <c r="S8" s="322"/>
    </row>
    <row r="9" spans="1:19" s="1" customFormat="1" ht="18.75" customHeight="1">
      <c r="A9" s="110">
        <v>604</v>
      </c>
      <c r="B9" s="78" t="s">
        <v>470</v>
      </c>
      <c r="C9" s="90">
        <v>41</v>
      </c>
      <c r="D9" s="105"/>
      <c r="E9" s="218"/>
      <c r="F9" s="219"/>
      <c r="G9" s="219"/>
      <c r="H9" s="219"/>
      <c r="I9" s="220"/>
      <c r="J9" s="366"/>
      <c r="K9" s="367"/>
      <c r="L9" s="367"/>
      <c r="M9" s="367"/>
      <c r="N9" s="367"/>
      <c r="O9" s="321"/>
      <c r="P9" s="321"/>
      <c r="Q9" s="321"/>
      <c r="R9" s="321"/>
      <c r="S9" s="322"/>
    </row>
    <row r="10" spans="1:19" s="1" customFormat="1" ht="18.75" customHeight="1">
      <c r="A10" s="110">
        <v>611</v>
      </c>
      <c r="B10" s="78" t="s">
        <v>471</v>
      </c>
      <c r="C10" s="90">
        <v>42</v>
      </c>
      <c r="D10" s="105"/>
      <c r="E10" s="218"/>
      <c r="F10" s="219"/>
      <c r="G10" s="219"/>
      <c r="H10" s="219"/>
      <c r="I10" s="220"/>
      <c r="J10" s="366"/>
      <c r="K10" s="367"/>
      <c r="L10" s="367"/>
      <c r="M10" s="367"/>
      <c r="N10" s="367"/>
      <c r="O10" s="321"/>
      <c r="P10" s="321"/>
      <c r="Q10" s="321"/>
      <c r="R10" s="321"/>
      <c r="S10" s="322"/>
    </row>
    <row r="11" spans="1:19" ht="18.75" customHeight="1">
      <c r="A11" s="110">
        <v>612</v>
      </c>
      <c r="B11" s="78" t="s">
        <v>472</v>
      </c>
      <c r="C11" s="90">
        <v>43</v>
      </c>
      <c r="D11" s="105"/>
      <c r="E11" s="218"/>
      <c r="F11" s="219"/>
      <c r="G11" s="219"/>
      <c r="H11" s="219"/>
      <c r="I11" s="220"/>
      <c r="J11" s="366"/>
      <c r="K11" s="367"/>
      <c r="L11" s="367"/>
      <c r="M11" s="367"/>
      <c r="N11" s="367"/>
      <c r="O11" s="321"/>
      <c r="P11" s="321"/>
      <c r="Q11" s="321"/>
      <c r="R11" s="321"/>
      <c r="S11" s="322"/>
    </row>
    <row r="12" spans="1:19" ht="18.75" customHeight="1">
      <c r="A12" s="110">
        <v>613</v>
      </c>
      <c r="B12" s="78" t="s">
        <v>473</v>
      </c>
      <c r="C12" s="90">
        <v>44</v>
      </c>
      <c r="D12" s="105"/>
      <c r="E12" s="218"/>
      <c r="F12" s="219"/>
      <c r="G12" s="219"/>
      <c r="H12" s="219"/>
      <c r="I12" s="220"/>
      <c r="J12" s="366"/>
      <c r="K12" s="367"/>
      <c r="L12" s="367"/>
      <c r="M12" s="367"/>
      <c r="N12" s="367"/>
      <c r="O12" s="321"/>
      <c r="P12" s="321"/>
      <c r="Q12" s="321"/>
      <c r="R12" s="321"/>
      <c r="S12" s="322"/>
    </row>
    <row r="13" spans="1:19" ht="18.75" customHeight="1">
      <c r="A13" s="110">
        <v>614</v>
      </c>
      <c r="B13" s="78" t="s">
        <v>474</v>
      </c>
      <c r="C13" s="90">
        <v>45</v>
      </c>
      <c r="D13" s="105"/>
      <c r="E13" s="218"/>
      <c r="F13" s="219"/>
      <c r="G13" s="219"/>
      <c r="H13" s="219"/>
      <c r="I13" s="220"/>
      <c r="J13" s="366"/>
      <c r="K13" s="367"/>
      <c r="L13" s="367"/>
      <c r="M13" s="367"/>
      <c r="N13" s="367"/>
      <c r="O13" s="321"/>
      <c r="P13" s="321"/>
      <c r="Q13" s="321"/>
      <c r="R13" s="321"/>
      <c r="S13" s="322"/>
    </row>
    <row r="14" spans="1:19" ht="18.75" customHeight="1">
      <c r="A14" s="110">
        <v>621</v>
      </c>
      <c r="B14" s="78" t="s">
        <v>475</v>
      </c>
      <c r="C14" s="90">
        <v>46</v>
      </c>
      <c r="D14" s="105"/>
      <c r="E14" s="218"/>
      <c r="F14" s="219"/>
      <c r="G14" s="219"/>
      <c r="H14" s="219"/>
      <c r="I14" s="220"/>
      <c r="J14" s="366"/>
      <c r="K14" s="367"/>
      <c r="L14" s="367"/>
      <c r="M14" s="367"/>
      <c r="N14" s="367"/>
      <c r="O14" s="321"/>
      <c r="P14" s="321"/>
      <c r="Q14" s="321"/>
      <c r="R14" s="321"/>
      <c r="S14" s="322"/>
    </row>
    <row r="15" spans="1:19" ht="18.75" customHeight="1">
      <c r="A15" s="110">
        <v>622</v>
      </c>
      <c r="B15" s="78" t="s">
        <v>476</v>
      </c>
      <c r="C15" s="90">
        <v>47</v>
      </c>
      <c r="D15" s="105"/>
      <c r="E15" s="218"/>
      <c r="F15" s="219"/>
      <c r="G15" s="219"/>
      <c r="H15" s="219"/>
      <c r="I15" s="220"/>
      <c r="J15" s="366"/>
      <c r="K15" s="367"/>
      <c r="L15" s="367"/>
      <c r="M15" s="367"/>
      <c r="N15" s="367"/>
      <c r="O15" s="321"/>
      <c r="P15" s="321"/>
      <c r="Q15" s="321"/>
      <c r="R15" s="321"/>
      <c r="S15" s="322"/>
    </row>
    <row r="16" spans="1:19" ht="18.75" customHeight="1">
      <c r="A16" s="110">
        <v>623</v>
      </c>
      <c r="B16" s="78" t="s">
        <v>477</v>
      </c>
      <c r="C16" s="90">
        <v>48</v>
      </c>
      <c r="D16" s="105"/>
      <c r="E16" s="218"/>
      <c r="F16" s="219"/>
      <c r="G16" s="219"/>
      <c r="H16" s="219"/>
      <c r="I16" s="220"/>
      <c r="J16" s="366"/>
      <c r="K16" s="367"/>
      <c r="L16" s="367"/>
      <c r="M16" s="367"/>
      <c r="N16" s="367"/>
      <c r="O16" s="321"/>
      <c r="P16" s="321"/>
      <c r="Q16" s="321"/>
      <c r="R16" s="321"/>
      <c r="S16" s="322"/>
    </row>
    <row r="17" spans="1:19" s="1" customFormat="1" ht="18.75" customHeight="1">
      <c r="A17" s="110">
        <v>624</v>
      </c>
      <c r="B17" s="78" t="s">
        <v>478</v>
      </c>
      <c r="C17" s="90">
        <v>49</v>
      </c>
      <c r="D17" s="105"/>
      <c r="E17" s="218"/>
      <c r="F17" s="219"/>
      <c r="G17" s="219"/>
      <c r="H17" s="219"/>
      <c r="I17" s="220"/>
      <c r="J17" s="366"/>
      <c r="K17" s="367"/>
      <c r="L17" s="367"/>
      <c r="M17" s="367"/>
      <c r="N17" s="367"/>
      <c r="O17" s="321"/>
      <c r="P17" s="321"/>
      <c r="Q17" s="321"/>
      <c r="R17" s="321"/>
      <c r="S17" s="322"/>
    </row>
    <row r="18" spans="1:19" ht="18.75" customHeight="1">
      <c r="A18" s="110">
        <v>641</v>
      </c>
      <c r="B18" s="78" t="s">
        <v>445</v>
      </c>
      <c r="C18" s="90">
        <v>50</v>
      </c>
      <c r="D18" s="105"/>
      <c r="E18" s="218"/>
      <c r="F18" s="219"/>
      <c r="G18" s="219"/>
      <c r="H18" s="219"/>
      <c r="I18" s="220"/>
      <c r="J18" s="366"/>
      <c r="K18" s="367"/>
      <c r="L18" s="367"/>
      <c r="M18" s="367"/>
      <c r="N18" s="367"/>
      <c r="O18" s="321"/>
      <c r="P18" s="321"/>
      <c r="Q18" s="321"/>
      <c r="R18" s="321"/>
      <c r="S18" s="322"/>
    </row>
    <row r="19" spans="1:19" ht="18.75" customHeight="1">
      <c r="A19" s="110">
        <v>642</v>
      </c>
      <c r="B19" s="78" t="s">
        <v>446</v>
      </c>
      <c r="C19" s="90">
        <v>51</v>
      </c>
      <c r="D19" s="105"/>
      <c r="E19" s="218"/>
      <c r="F19" s="219"/>
      <c r="G19" s="219"/>
      <c r="H19" s="219"/>
      <c r="I19" s="220"/>
      <c r="J19" s="366"/>
      <c r="K19" s="367"/>
      <c r="L19" s="367"/>
      <c r="M19" s="367"/>
      <c r="N19" s="367"/>
      <c r="O19" s="321"/>
      <c r="P19" s="321"/>
      <c r="Q19" s="321"/>
      <c r="R19" s="321"/>
      <c r="S19" s="322"/>
    </row>
    <row r="20" spans="1:19" ht="18.75" customHeight="1">
      <c r="A20" s="110">
        <v>643</v>
      </c>
      <c r="B20" s="78" t="s">
        <v>479</v>
      </c>
      <c r="C20" s="90">
        <v>52</v>
      </c>
      <c r="D20" s="105"/>
      <c r="E20" s="218"/>
      <c r="F20" s="219"/>
      <c r="G20" s="219"/>
      <c r="H20" s="219"/>
      <c r="I20" s="220"/>
      <c r="J20" s="366"/>
      <c r="K20" s="367"/>
      <c r="L20" s="367"/>
      <c r="M20" s="367"/>
      <c r="N20" s="367"/>
      <c r="O20" s="321"/>
      <c r="P20" s="321"/>
      <c r="Q20" s="321"/>
      <c r="R20" s="321"/>
      <c r="S20" s="322"/>
    </row>
    <row r="21" spans="1:19" ht="18.75" customHeight="1">
      <c r="A21" s="110">
        <v>644</v>
      </c>
      <c r="B21" s="78" t="s">
        <v>448</v>
      </c>
      <c r="C21" s="90">
        <v>53</v>
      </c>
      <c r="D21" s="105">
        <v>0.21</v>
      </c>
      <c r="E21" s="218"/>
      <c r="F21" s="219"/>
      <c r="G21" s="219"/>
      <c r="H21" s="219"/>
      <c r="I21" s="220"/>
      <c r="J21" s="366">
        <f>D21+E21</f>
        <v>0.21</v>
      </c>
      <c r="K21" s="367"/>
      <c r="L21" s="367"/>
      <c r="M21" s="367"/>
      <c r="N21" s="367"/>
      <c r="O21" s="321">
        <v>0.82</v>
      </c>
      <c r="P21" s="321"/>
      <c r="Q21" s="321"/>
      <c r="R21" s="321"/>
      <c r="S21" s="322"/>
    </row>
    <row r="22" spans="1:19" ht="18.75" customHeight="1">
      <c r="A22" s="110">
        <v>645</v>
      </c>
      <c r="B22" s="78" t="s">
        <v>480</v>
      </c>
      <c r="C22" s="90">
        <v>54</v>
      </c>
      <c r="D22" s="105"/>
      <c r="E22" s="218"/>
      <c r="F22" s="219"/>
      <c r="G22" s="219"/>
      <c r="H22" s="219"/>
      <c r="I22" s="220"/>
      <c r="J22" s="366"/>
      <c r="K22" s="367"/>
      <c r="L22" s="367"/>
      <c r="M22" s="367"/>
      <c r="N22" s="367"/>
      <c r="O22" s="321"/>
      <c r="P22" s="321"/>
      <c r="Q22" s="321"/>
      <c r="R22" s="321"/>
      <c r="S22" s="322"/>
    </row>
    <row r="23" spans="1:19" ht="18.75" customHeight="1">
      <c r="A23" s="110">
        <v>646</v>
      </c>
      <c r="B23" s="78" t="s">
        <v>303</v>
      </c>
      <c r="C23" s="90">
        <v>55</v>
      </c>
      <c r="D23" s="105"/>
      <c r="E23" s="218"/>
      <c r="F23" s="219"/>
      <c r="G23" s="219"/>
      <c r="H23" s="219"/>
      <c r="I23" s="220"/>
      <c r="J23" s="366"/>
      <c r="K23" s="367"/>
      <c r="L23" s="367"/>
      <c r="M23" s="367"/>
      <c r="N23" s="367"/>
      <c r="O23" s="321"/>
      <c r="P23" s="321"/>
      <c r="Q23" s="321"/>
      <c r="R23" s="321"/>
      <c r="S23" s="322"/>
    </row>
    <row r="24" spans="1:19" ht="18.75" customHeight="1">
      <c r="A24" s="110">
        <v>647</v>
      </c>
      <c r="B24" s="78" t="s">
        <v>481</v>
      </c>
      <c r="C24" s="90">
        <v>56</v>
      </c>
      <c r="D24" s="105"/>
      <c r="E24" s="218"/>
      <c r="F24" s="219"/>
      <c r="G24" s="219"/>
      <c r="H24" s="219"/>
      <c r="I24" s="220"/>
      <c r="J24" s="366"/>
      <c r="K24" s="367"/>
      <c r="L24" s="367"/>
      <c r="M24" s="367"/>
      <c r="N24" s="367"/>
      <c r="O24" s="321"/>
      <c r="P24" s="321"/>
      <c r="Q24" s="321"/>
      <c r="R24" s="321"/>
      <c r="S24" s="322"/>
    </row>
    <row r="25" spans="1:19" ht="18.75" customHeight="1">
      <c r="A25" s="110">
        <v>648</v>
      </c>
      <c r="B25" s="78" t="s">
        <v>304</v>
      </c>
      <c r="C25" s="90">
        <v>57</v>
      </c>
      <c r="D25" s="105"/>
      <c r="E25" s="218"/>
      <c r="F25" s="219"/>
      <c r="G25" s="219"/>
      <c r="H25" s="219"/>
      <c r="I25" s="220"/>
      <c r="J25" s="366"/>
      <c r="K25" s="367"/>
      <c r="L25" s="367"/>
      <c r="M25" s="367"/>
      <c r="N25" s="367"/>
      <c r="O25" s="321"/>
      <c r="P25" s="321"/>
      <c r="Q25" s="321"/>
      <c r="R25" s="321"/>
      <c r="S25" s="322"/>
    </row>
    <row r="26" spans="1:19" ht="18.75" customHeight="1">
      <c r="A26" s="110">
        <v>649</v>
      </c>
      <c r="B26" s="7" t="s">
        <v>482</v>
      </c>
      <c r="C26" s="90">
        <v>58</v>
      </c>
      <c r="D26" s="105"/>
      <c r="E26" s="218"/>
      <c r="F26" s="219"/>
      <c r="G26" s="219"/>
      <c r="H26" s="219"/>
      <c r="I26" s="220"/>
      <c r="J26" s="366"/>
      <c r="K26" s="367"/>
      <c r="L26" s="367"/>
      <c r="M26" s="367"/>
      <c r="N26" s="367"/>
      <c r="O26" s="321"/>
      <c r="P26" s="321"/>
      <c r="Q26" s="321"/>
      <c r="R26" s="321"/>
      <c r="S26" s="322"/>
    </row>
    <row r="27" spans="1:19" ht="27" customHeight="1">
      <c r="A27" s="110">
        <v>651</v>
      </c>
      <c r="B27" s="78" t="s">
        <v>489</v>
      </c>
      <c r="C27" s="90">
        <v>59</v>
      </c>
      <c r="D27" s="105"/>
      <c r="E27" s="218"/>
      <c r="F27" s="219"/>
      <c r="G27" s="219"/>
      <c r="H27" s="219"/>
      <c r="I27" s="220"/>
      <c r="J27" s="366"/>
      <c r="K27" s="367"/>
      <c r="L27" s="367"/>
      <c r="M27" s="367"/>
      <c r="N27" s="367"/>
      <c r="O27" s="321"/>
      <c r="P27" s="321"/>
      <c r="Q27" s="321"/>
      <c r="R27" s="321"/>
      <c r="S27" s="322"/>
    </row>
    <row r="28" spans="1:19" ht="18.75" customHeight="1">
      <c r="A28" s="110">
        <v>652</v>
      </c>
      <c r="B28" s="7" t="s">
        <v>483</v>
      </c>
      <c r="C28" s="90">
        <v>60</v>
      </c>
      <c r="D28" s="105"/>
      <c r="E28" s="218"/>
      <c r="F28" s="219"/>
      <c r="G28" s="219"/>
      <c r="H28" s="219"/>
      <c r="I28" s="220"/>
      <c r="J28" s="366"/>
      <c r="K28" s="367"/>
      <c r="L28" s="367"/>
      <c r="M28" s="367"/>
      <c r="N28" s="367"/>
      <c r="O28" s="321"/>
      <c r="P28" s="321"/>
      <c r="Q28" s="321"/>
      <c r="R28" s="321"/>
      <c r="S28" s="322"/>
    </row>
    <row r="29" spans="1:19" ht="18.75" customHeight="1">
      <c r="A29" s="110">
        <v>653</v>
      </c>
      <c r="B29" s="7" t="s">
        <v>484</v>
      </c>
      <c r="C29" s="90">
        <v>61</v>
      </c>
      <c r="D29" s="105"/>
      <c r="E29" s="218"/>
      <c r="F29" s="219"/>
      <c r="G29" s="219"/>
      <c r="H29" s="219"/>
      <c r="I29" s="220"/>
      <c r="J29" s="366"/>
      <c r="K29" s="367"/>
      <c r="L29" s="367"/>
      <c r="M29" s="367"/>
      <c r="N29" s="367"/>
      <c r="O29" s="321"/>
      <c r="P29" s="321"/>
      <c r="Q29" s="321"/>
      <c r="R29" s="321"/>
      <c r="S29" s="322"/>
    </row>
    <row r="30" spans="1:19" ht="18.75" customHeight="1">
      <c r="A30" s="110">
        <v>654</v>
      </c>
      <c r="B30" s="7" t="s">
        <v>485</v>
      </c>
      <c r="C30" s="90">
        <v>62</v>
      </c>
      <c r="D30" s="105"/>
      <c r="E30" s="218"/>
      <c r="F30" s="219"/>
      <c r="G30" s="219"/>
      <c r="H30" s="219"/>
      <c r="I30" s="220"/>
      <c r="J30" s="366"/>
      <c r="K30" s="367"/>
      <c r="L30" s="367"/>
      <c r="M30" s="367"/>
      <c r="N30" s="367"/>
      <c r="O30" s="321"/>
      <c r="P30" s="321"/>
      <c r="Q30" s="321"/>
      <c r="R30" s="321"/>
      <c r="S30" s="322"/>
    </row>
    <row r="31" spans="1:19" ht="18.75" customHeight="1">
      <c r="A31" s="110">
        <v>655</v>
      </c>
      <c r="B31" s="7" t="s">
        <v>486</v>
      </c>
      <c r="C31" s="90">
        <v>63</v>
      </c>
      <c r="D31" s="105"/>
      <c r="E31" s="218"/>
      <c r="F31" s="219"/>
      <c r="G31" s="219"/>
      <c r="H31" s="219"/>
      <c r="I31" s="220"/>
      <c r="J31" s="366"/>
      <c r="K31" s="367"/>
      <c r="L31" s="367"/>
      <c r="M31" s="367"/>
      <c r="N31" s="367"/>
      <c r="O31" s="321"/>
      <c r="P31" s="321"/>
      <c r="Q31" s="321"/>
      <c r="R31" s="321"/>
      <c r="S31" s="322"/>
    </row>
    <row r="32" spans="1:19" ht="18.75" customHeight="1">
      <c r="A32" s="110">
        <v>656</v>
      </c>
      <c r="B32" s="7" t="s">
        <v>487</v>
      </c>
      <c r="C32" s="90">
        <v>64</v>
      </c>
      <c r="D32" s="105"/>
      <c r="E32" s="218"/>
      <c r="F32" s="219"/>
      <c r="G32" s="219"/>
      <c r="H32" s="219"/>
      <c r="I32" s="220"/>
      <c r="J32" s="366"/>
      <c r="K32" s="367"/>
      <c r="L32" s="367"/>
      <c r="M32" s="367"/>
      <c r="N32" s="367"/>
      <c r="O32" s="321"/>
      <c r="P32" s="321"/>
      <c r="Q32" s="321"/>
      <c r="R32" s="321"/>
      <c r="S32" s="322"/>
    </row>
    <row r="33" spans="1:19" ht="18.75" customHeight="1">
      <c r="A33" s="110">
        <v>657</v>
      </c>
      <c r="B33" s="7" t="s">
        <v>488</v>
      </c>
      <c r="C33" s="90">
        <v>65</v>
      </c>
      <c r="D33" s="105"/>
      <c r="E33" s="218"/>
      <c r="F33" s="219"/>
      <c r="G33" s="219"/>
      <c r="H33" s="219"/>
      <c r="I33" s="220"/>
      <c r="J33" s="366"/>
      <c r="K33" s="367"/>
      <c r="L33" s="367"/>
      <c r="M33" s="367"/>
      <c r="N33" s="367"/>
      <c r="O33" s="321"/>
      <c r="P33" s="321"/>
      <c r="Q33" s="321"/>
      <c r="R33" s="321"/>
      <c r="S33" s="322"/>
    </row>
    <row r="34" spans="1:19" ht="18.75" customHeight="1">
      <c r="A34" s="110">
        <v>658</v>
      </c>
      <c r="B34" s="7" t="s">
        <v>490</v>
      </c>
      <c r="C34" s="90">
        <v>66</v>
      </c>
      <c r="D34" s="105"/>
      <c r="E34" s="218"/>
      <c r="F34" s="219"/>
      <c r="G34" s="219"/>
      <c r="H34" s="219"/>
      <c r="I34" s="220"/>
      <c r="J34" s="366"/>
      <c r="K34" s="367"/>
      <c r="L34" s="367"/>
      <c r="M34" s="367"/>
      <c r="N34" s="367"/>
      <c r="O34" s="321"/>
      <c r="P34" s="321"/>
      <c r="Q34" s="321"/>
      <c r="R34" s="321"/>
      <c r="S34" s="322"/>
    </row>
    <row r="35" spans="1:19" ht="18.75" customHeight="1">
      <c r="A35" s="110">
        <v>661</v>
      </c>
      <c r="B35" s="7" t="s">
        <v>491</v>
      </c>
      <c r="C35" s="90">
        <v>67</v>
      </c>
      <c r="D35" s="105"/>
      <c r="E35" s="218"/>
      <c r="F35" s="219"/>
      <c r="G35" s="219"/>
      <c r="H35" s="219"/>
      <c r="I35" s="220"/>
      <c r="J35" s="366"/>
      <c r="K35" s="367"/>
      <c r="L35" s="367"/>
      <c r="M35" s="367"/>
      <c r="N35" s="367"/>
      <c r="O35" s="321"/>
      <c r="P35" s="321"/>
      <c r="Q35" s="321"/>
      <c r="R35" s="321"/>
      <c r="S35" s="322"/>
    </row>
    <row r="36" spans="1:19" ht="18.75" customHeight="1">
      <c r="A36" s="110">
        <v>662</v>
      </c>
      <c r="B36" s="7" t="s">
        <v>492</v>
      </c>
      <c r="C36" s="90">
        <v>68</v>
      </c>
      <c r="D36" s="105"/>
      <c r="E36" s="218"/>
      <c r="F36" s="219"/>
      <c r="G36" s="219"/>
      <c r="H36" s="219"/>
      <c r="I36" s="220"/>
      <c r="J36" s="366"/>
      <c r="K36" s="367"/>
      <c r="L36" s="367"/>
      <c r="M36" s="367"/>
      <c r="N36" s="367"/>
      <c r="O36" s="321"/>
      <c r="P36" s="321"/>
      <c r="Q36" s="321"/>
      <c r="R36" s="321"/>
      <c r="S36" s="322"/>
    </row>
    <row r="37" spans="1:19" ht="18.75" customHeight="1">
      <c r="A37" s="110">
        <v>663</v>
      </c>
      <c r="B37" s="7" t="s">
        <v>493</v>
      </c>
      <c r="C37" s="90">
        <v>69</v>
      </c>
      <c r="D37" s="105"/>
      <c r="E37" s="218"/>
      <c r="F37" s="219"/>
      <c r="G37" s="219"/>
      <c r="H37" s="219"/>
      <c r="I37" s="220"/>
      <c r="J37" s="366"/>
      <c r="K37" s="367"/>
      <c r="L37" s="367"/>
      <c r="M37" s="367"/>
      <c r="N37" s="367"/>
      <c r="O37" s="321"/>
      <c r="P37" s="321"/>
      <c r="Q37" s="321"/>
      <c r="R37" s="321"/>
      <c r="S37" s="322"/>
    </row>
    <row r="38" spans="1:19" ht="18.75" customHeight="1">
      <c r="A38" s="110">
        <v>664</v>
      </c>
      <c r="B38" s="7" t="s">
        <v>494</v>
      </c>
      <c r="C38" s="90">
        <v>70</v>
      </c>
      <c r="D38" s="105"/>
      <c r="E38" s="218"/>
      <c r="F38" s="219"/>
      <c r="G38" s="219"/>
      <c r="H38" s="219"/>
      <c r="I38" s="220"/>
      <c r="J38" s="366"/>
      <c r="K38" s="367"/>
      <c r="L38" s="367"/>
      <c r="M38" s="367"/>
      <c r="N38" s="367"/>
      <c r="O38" s="321"/>
      <c r="P38" s="321"/>
      <c r="Q38" s="321"/>
      <c r="R38" s="321"/>
      <c r="S38" s="322"/>
    </row>
    <row r="39" spans="1:19" ht="18.75" customHeight="1">
      <c r="A39" s="110">
        <v>665</v>
      </c>
      <c r="B39" s="7" t="s">
        <v>495</v>
      </c>
      <c r="C39" s="90">
        <v>71</v>
      </c>
      <c r="D39" s="105"/>
      <c r="E39" s="218"/>
      <c r="F39" s="219"/>
      <c r="G39" s="219"/>
      <c r="H39" s="219"/>
      <c r="I39" s="220"/>
      <c r="J39" s="366"/>
      <c r="K39" s="367"/>
      <c r="L39" s="367"/>
      <c r="M39" s="367"/>
      <c r="N39" s="367"/>
      <c r="O39" s="321"/>
      <c r="P39" s="321"/>
      <c r="Q39" s="321"/>
      <c r="R39" s="321"/>
      <c r="S39" s="322"/>
    </row>
    <row r="40" spans="1:19" ht="18.75" customHeight="1">
      <c r="A40" s="110">
        <v>667</v>
      </c>
      <c r="B40" s="7" t="s">
        <v>496</v>
      </c>
      <c r="C40" s="90">
        <v>72</v>
      </c>
      <c r="D40" s="105"/>
      <c r="E40" s="218"/>
      <c r="F40" s="219"/>
      <c r="G40" s="219"/>
      <c r="H40" s="219"/>
      <c r="I40" s="220"/>
      <c r="J40" s="366"/>
      <c r="K40" s="367"/>
      <c r="L40" s="367"/>
      <c r="M40" s="367"/>
      <c r="N40" s="367"/>
      <c r="O40" s="321"/>
      <c r="P40" s="321"/>
      <c r="Q40" s="321"/>
      <c r="R40" s="321"/>
      <c r="S40" s="322"/>
    </row>
    <row r="41" spans="1:19" ht="18.75" customHeight="1">
      <c r="A41" s="110">
        <v>691</v>
      </c>
      <c r="B41" s="7" t="s">
        <v>497</v>
      </c>
      <c r="C41" s="90">
        <v>73</v>
      </c>
      <c r="D41" s="105">
        <v>65672.41</v>
      </c>
      <c r="E41" s="218"/>
      <c r="F41" s="219"/>
      <c r="G41" s="219"/>
      <c r="H41" s="219"/>
      <c r="I41" s="220"/>
      <c r="J41" s="366">
        <f>D41+E41</f>
        <v>65672.41</v>
      </c>
      <c r="K41" s="367"/>
      <c r="L41" s="367"/>
      <c r="M41" s="367"/>
      <c r="N41" s="367"/>
      <c r="O41" s="321">
        <v>39609</v>
      </c>
      <c r="P41" s="321"/>
      <c r="Q41" s="321"/>
      <c r="R41" s="321"/>
      <c r="S41" s="322"/>
    </row>
    <row r="42" spans="1:19" ht="18.75" customHeight="1">
      <c r="A42" s="393" t="s">
        <v>500</v>
      </c>
      <c r="B42" s="394"/>
      <c r="C42" s="90">
        <v>74</v>
      </c>
      <c r="D42" s="158">
        <f>SUM(D7:D41)</f>
        <v>67978.52</v>
      </c>
      <c r="E42" s="388"/>
      <c r="F42" s="389"/>
      <c r="G42" s="389"/>
      <c r="H42" s="389"/>
      <c r="I42" s="390"/>
      <c r="J42" s="388">
        <f>D42+E42</f>
        <v>67978.52</v>
      </c>
      <c r="K42" s="389"/>
      <c r="L42" s="389"/>
      <c r="M42" s="389"/>
      <c r="N42" s="389"/>
      <c r="O42" s="391">
        <f>SUM(O7:O41)</f>
        <v>40395.019999999997</v>
      </c>
      <c r="P42" s="391"/>
      <c r="Q42" s="391"/>
      <c r="R42" s="391"/>
      <c r="S42" s="392"/>
    </row>
    <row r="43" spans="1:19" ht="18.75" customHeight="1">
      <c r="A43" s="393" t="s">
        <v>499</v>
      </c>
      <c r="B43" s="394"/>
      <c r="C43" s="90">
        <v>75</v>
      </c>
      <c r="D43" s="158">
        <f>D42-Náklady!D44</f>
        <v>327.07000000000698</v>
      </c>
      <c r="E43" s="388"/>
      <c r="F43" s="389"/>
      <c r="G43" s="389"/>
      <c r="H43" s="389"/>
      <c r="I43" s="390"/>
      <c r="J43" s="388">
        <f>J42-Náklady!J44</f>
        <v>327.07000000000698</v>
      </c>
      <c r="K43" s="389"/>
      <c r="L43" s="389"/>
      <c r="M43" s="389"/>
      <c r="N43" s="389"/>
      <c r="O43" s="391">
        <f>O42-Náklady!O44</f>
        <v>165.13999999999214</v>
      </c>
      <c r="P43" s="391"/>
      <c r="Q43" s="391"/>
      <c r="R43" s="391"/>
      <c r="S43" s="392"/>
    </row>
    <row r="44" spans="1:19" ht="18.75" customHeight="1">
      <c r="A44" s="110">
        <v>591</v>
      </c>
      <c r="B44" s="7" t="s">
        <v>12</v>
      </c>
      <c r="C44" s="90">
        <v>76</v>
      </c>
      <c r="D44" s="105"/>
      <c r="E44" s="218"/>
      <c r="F44" s="219"/>
      <c r="G44" s="219"/>
      <c r="H44" s="219"/>
      <c r="I44" s="220"/>
      <c r="J44" s="366"/>
      <c r="K44" s="367"/>
      <c r="L44" s="367"/>
      <c r="M44" s="367"/>
      <c r="N44" s="367"/>
      <c r="O44" s="321">
        <v>0.11</v>
      </c>
      <c r="P44" s="321"/>
      <c r="Q44" s="321"/>
      <c r="R44" s="321"/>
      <c r="S44" s="322"/>
    </row>
    <row r="45" spans="1:19" ht="18.75" customHeight="1">
      <c r="A45" s="110">
        <v>595</v>
      </c>
      <c r="B45" s="7" t="s">
        <v>13</v>
      </c>
      <c r="C45" s="90">
        <v>77</v>
      </c>
      <c r="D45" s="105"/>
      <c r="E45" s="218"/>
      <c r="F45" s="219"/>
      <c r="G45" s="219"/>
      <c r="H45" s="219"/>
      <c r="I45" s="220"/>
      <c r="J45" s="366"/>
      <c r="K45" s="367"/>
      <c r="L45" s="367"/>
      <c r="M45" s="367"/>
      <c r="N45" s="367"/>
      <c r="O45" s="321"/>
      <c r="P45" s="321"/>
      <c r="Q45" s="321"/>
      <c r="R45" s="321"/>
      <c r="S45" s="322"/>
    </row>
    <row r="46" spans="1:19" s="1" customFormat="1" ht="24.75" customHeight="1" thickBot="1">
      <c r="A46" s="395" t="s">
        <v>498</v>
      </c>
      <c r="B46" s="396"/>
      <c r="C46" s="100">
        <v>78</v>
      </c>
      <c r="D46" s="106">
        <f>D43-D44-D45</f>
        <v>327.07000000000698</v>
      </c>
      <c r="E46" s="385"/>
      <c r="F46" s="386"/>
      <c r="G46" s="386"/>
      <c r="H46" s="386"/>
      <c r="I46" s="387"/>
      <c r="J46" s="385">
        <f>D46+E46</f>
        <v>327.07000000000698</v>
      </c>
      <c r="K46" s="386"/>
      <c r="L46" s="386"/>
      <c r="M46" s="386"/>
      <c r="N46" s="386"/>
      <c r="O46" s="369">
        <f>O43-O44-O45</f>
        <v>165.02999999999213</v>
      </c>
      <c r="P46" s="369"/>
      <c r="Q46" s="369"/>
      <c r="R46" s="369"/>
      <c r="S46" s="370"/>
    </row>
    <row r="47" spans="1:19" ht="20.100000000000001" customHeight="1">
      <c r="A47" s="382"/>
      <c r="B47" s="382"/>
      <c r="C47" s="94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</row>
    <row r="48" spans="1:19" ht="20.100000000000001" customHeight="1">
      <c r="D48" s="144"/>
      <c r="O48" s="35" t="s">
        <v>596</v>
      </c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 count="136">
    <mergeCell ref="O7:S7"/>
    <mergeCell ref="J11:N11"/>
    <mergeCell ref="O11:S11"/>
    <mergeCell ref="E5:I5"/>
    <mergeCell ref="J5:N5"/>
    <mergeCell ref="J7:N7"/>
    <mergeCell ref="E9:I9"/>
    <mergeCell ref="J9:N9"/>
    <mergeCell ref="E10:I10"/>
    <mergeCell ref="J10:N10"/>
    <mergeCell ref="A4:A6"/>
    <mergeCell ref="B4:B6"/>
    <mergeCell ref="A46:B46"/>
    <mergeCell ref="O4:S5"/>
    <mergeCell ref="E6:I6"/>
    <mergeCell ref="J6:N6"/>
    <mergeCell ref="O6:S6"/>
    <mergeCell ref="C4:C6"/>
    <mergeCell ref="D4:N4"/>
    <mergeCell ref="E7:I7"/>
    <mergeCell ref="E14:I14"/>
    <mergeCell ref="E15:I15"/>
    <mergeCell ref="E11:I11"/>
    <mergeCell ref="E12:I12"/>
    <mergeCell ref="E17:I17"/>
    <mergeCell ref="E19:I19"/>
    <mergeCell ref="J15:N15"/>
    <mergeCell ref="O17:S17"/>
    <mergeCell ref="O18:S18"/>
    <mergeCell ref="E8:I8"/>
    <mergeCell ref="J8:N8"/>
    <mergeCell ref="O8:S8"/>
    <mergeCell ref="O9:S9"/>
    <mergeCell ref="O14:S14"/>
    <mergeCell ref="A47:B47"/>
    <mergeCell ref="A42:B42"/>
    <mergeCell ref="A43:B43"/>
    <mergeCell ref="E25:I25"/>
    <mergeCell ref="J17:N17"/>
    <mergeCell ref="J21:N21"/>
    <mergeCell ref="J25:N25"/>
    <mergeCell ref="J19:N19"/>
    <mergeCell ref="J23:N23"/>
    <mergeCell ref="E18:I18"/>
    <mergeCell ref="J18:N18"/>
    <mergeCell ref="E27:I27"/>
    <mergeCell ref="J27:N27"/>
    <mergeCell ref="E31:I31"/>
    <mergeCell ref="J31:N31"/>
    <mergeCell ref="E35:I35"/>
    <mergeCell ref="J35:N35"/>
    <mergeCell ref="E39:I39"/>
    <mergeCell ref="J39:N39"/>
    <mergeCell ref="E46:I46"/>
    <mergeCell ref="J46:N46"/>
    <mergeCell ref="E13:I13"/>
    <mergeCell ref="O10:S10"/>
    <mergeCell ref="O12:S12"/>
    <mergeCell ref="O15:S15"/>
    <mergeCell ref="E16:I16"/>
    <mergeCell ref="J16:N16"/>
    <mergeCell ref="O16:S16"/>
    <mergeCell ref="J12:N12"/>
    <mergeCell ref="J14:N14"/>
    <mergeCell ref="J13:N13"/>
    <mergeCell ref="O13:S13"/>
    <mergeCell ref="O19:S19"/>
    <mergeCell ref="E20:I20"/>
    <mergeCell ref="J20:N20"/>
    <mergeCell ref="O20:S20"/>
    <mergeCell ref="O21:S21"/>
    <mergeCell ref="E22:I22"/>
    <mergeCell ref="J22:N22"/>
    <mergeCell ref="O22:S22"/>
    <mergeCell ref="E21:I21"/>
    <mergeCell ref="O23:S23"/>
    <mergeCell ref="E24:I24"/>
    <mergeCell ref="J24:N24"/>
    <mergeCell ref="O24:S24"/>
    <mergeCell ref="O25:S25"/>
    <mergeCell ref="E26:I26"/>
    <mergeCell ref="J26:N26"/>
    <mergeCell ref="O26:S26"/>
    <mergeCell ref="E23:I23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J36:N36"/>
    <mergeCell ref="O36:S36"/>
    <mergeCell ref="E37:I37"/>
    <mergeCell ref="J37:N37"/>
    <mergeCell ref="O37:S37"/>
    <mergeCell ref="E38:I38"/>
    <mergeCell ref="J38:N38"/>
    <mergeCell ref="O38:S38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O46:S46"/>
    <mergeCell ref="D2:E2"/>
    <mergeCell ref="N2:O2"/>
    <mergeCell ref="E44:I44"/>
    <mergeCell ref="J44:N44"/>
    <mergeCell ref="O44:S44"/>
    <mergeCell ref="E45:I45"/>
    <mergeCell ref="J45:N45"/>
    <mergeCell ref="O39:S39"/>
    <mergeCell ref="E40:I40"/>
    <mergeCell ref="J40:N40"/>
    <mergeCell ref="O40:S40"/>
    <mergeCell ref="E41:I41"/>
    <mergeCell ref="J41:N41"/>
    <mergeCell ref="O41:S41"/>
    <mergeCell ref="O45:S45"/>
    <mergeCell ref="E42:I42"/>
    <mergeCell ref="J42:N42"/>
    <mergeCell ref="O42:S42"/>
    <mergeCell ref="E43:I43"/>
    <mergeCell ref="J43:N43"/>
    <mergeCell ref="O43:S43"/>
    <mergeCell ref="O35:S35"/>
    <mergeCell ref="E36:I36"/>
  </mergeCells>
  <phoneticPr fontId="0" type="noConversion"/>
  <pageMargins left="0.59055118110236227" right="0.39370078740157483" top="0.39370078740157483" bottom="0.19685039370078741" header="0" footer="0"/>
  <pageSetup paperSize="9" scale="90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CF</vt:lpstr>
      <vt:lpstr>Hlavicka</vt:lpstr>
      <vt:lpstr>Aktiva</vt:lpstr>
      <vt:lpstr>Pasiva</vt:lpstr>
      <vt:lpstr>Náklady</vt:lpstr>
      <vt:lpstr>Výnosy</vt:lpstr>
      <vt:lpstr>CF!Názvy_tlače</vt:lpstr>
    </vt:vector>
  </TitlesOfParts>
  <Company>MADO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Vlaďka</cp:lastModifiedBy>
  <cp:lastPrinted>2017-03-21T08:36:04Z</cp:lastPrinted>
  <dcterms:created xsi:type="dcterms:W3CDTF">2004-02-10T17:24:15Z</dcterms:created>
  <dcterms:modified xsi:type="dcterms:W3CDTF">2017-03-28T05:27:33Z</dcterms:modified>
</cp:coreProperties>
</file>