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firstSheet="22" activeTab="51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52511"/>
</workbook>
</file>

<file path=xl/calcChain.xml><?xml version="1.0" encoding="utf-8"?>
<calcChain xmlns="http://schemas.openxmlformats.org/spreadsheetml/2006/main">
  <c r="F30" i="27" l="1"/>
  <c r="F12" i="27"/>
  <c r="J39" i="9"/>
  <c r="J38" i="9"/>
  <c r="F30" i="9"/>
  <c r="J19" i="9"/>
  <c r="J18" i="9"/>
  <c r="C10" i="9"/>
  <c r="D10" i="9"/>
  <c r="E10" i="9"/>
  <c r="F10" i="9"/>
  <c r="G10" i="9"/>
  <c r="H10" i="9"/>
  <c r="I10" i="9"/>
  <c r="B10" i="9"/>
  <c r="E42" i="7"/>
  <c r="F42" i="7"/>
  <c r="G42" i="7"/>
  <c r="H42" i="7"/>
  <c r="I42" i="7"/>
  <c r="D42" i="7"/>
  <c r="E36" i="7"/>
  <c r="F36" i="7"/>
  <c r="G36" i="7"/>
  <c r="H36" i="7"/>
  <c r="I36" i="7"/>
  <c r="D36" i="7"/>
  <c r="E51" i="7"/>
  <c r="F51" i="7"/>
  <c r="G51" i="7"/>
  <c r="D50" i="7"/>
  <c r="E50" i="7"/>
  <c r="F50" i="7"/>
  <c r="G50" i="7"/>
  <c r="H50" i="7"/>
  <c r="I50" i="7"/>
  <c r="C51" i="7"/>
  <c r="C50" i="7"/>
  <c r="I51" i="7" l="1"/>
  <c r="H51" i="7"/>
  <c r="D51" i="7"/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4" i="25"/>
  <c r="F3" i="21"/>
  <c r="B3" i="21"/>
  <c r="F4" i="21"/>
  <c r="B4" i="21"/>
  <c r="C6" i="19"/>
  <c r="B6" i="19"/>
  <c r="B5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H22" i="7"/>
  <c r="I18" i="7"/>
  <c r="I22" i="7"/>
  <c r="G33" i="5"/>
  <c r="C33" i="5"/>
  <c r="E12" i="5"/>
  <c r="E10" i="5"/>
  <c r="C10" i="5"/>
  <c r="E6" i="5"/>
  <c r="B12" i="5" l="1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3" i="40"/>
  <c r="B6" i="40"/>
  <c r="B5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E30" i="9"/>
  <c r="D30" i="9"/>
  <c r="C30" i="9"/>
  <c r="I26" i="9"/>
  <c r="H26" i="9"/>
  <c r="E26" i="9"/>
  <c r="D26" i="9"/>
  <c r="C26" i="9"/>
  <c r="I6" i="9"/>
  <c r="H6" i="9"/>
  <c r="E6" i="9"/>
  <c r="D6" i="9"/>
  <c r="C6" i="9"/>
  <c r="H48" i="7"/>
  <c r="H44" i="7"/>
  <c r="J44" i="7" s="1"/>
  <c r="G38" i="7"/>
  <c r="F38" i="7"/>
  <c r="E38" i="7"/>
  <c r="I32" i="7"/>
  <c r="H32" i="7"/>
  <c r="G32" i="7"/>
  <c r="F32" i="7"/>
  <c r="E32" i="7"/>
  <c r="H18" i="7"/>
  <c r="J18" i="7" s="1"/>
  <c r="J22" i="7" s="1"/>
  <c r="G16" i="7"/>
  <c r="F16" i="7"/>
  <c r="E16" i="7"/>
  <c r="G12" i="7"/>
  <c r="F12" i="7"/>
  <c r="E12" i="7"/>
  <c r="I10" i="7"/>
  <c r="H10" i="7"/>
  <c r="G10" i="7"/>
  <c r="F10" i="7"/>
  <c r="E10" i="7"/>
  <c r="B10" i="7"/>
  <c r="I6" i="7"/>
  <c r="H6" i="7"/>
  <c r="G6" i="7"/>
  <c r="F6" i="7"/>
  <c r="E6" i="7"/>
  <c r="F19" i="11" l="1"/>
  <c r="J6" i="9"/>
  <c r="J26" i="9"/>
  <c r="J32" i="7"/>
  <c r="J50" i="7" s="1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B50" i="7" l="1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28" i="27"/>
  <c r="F27" i="27"/>
  <c r="F26" i="27"/>
  <c r="F25" i="27"/>
  <c r="F24" i="27"/>
  <c r="F17" i="27"/>
  <c r="F16" i="27"/>
  <c r="F15" i="27"/>
  <c r="F14" i="27"/>
  <c r="F13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I24" i="5"/>
  <c r="B51" i="7"/>
  <c r="J36" i="7"/>
  <c r="J48" i="7"/>
  <c r="I51" i="5"/>
  <c r="E12" i="55"/>
  <c r="J51" i="7" l="1"/>
  <c r="I52" i="5"/>
  <c r="I25" i="5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<sst xmlns="http://schemas.openxmlformats.org/spreadsheetml/2006/main" count="1378" uniqueCount="920">
  <si>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</si>
  <si>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</si>
  <si>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</si>
  <si>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</si>
  <si>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</si>
  <si>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</si>
  <si>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</si>
  <si>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</si>
  <si>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</si>
  <si>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</si>
  <si>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</si>
  <si>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</si>
  <si>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</si>
  <si>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</si>
  <si>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</si>
  <si>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</si>
  <si>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</si>
  <si>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</si>
  <si>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</si>
  <si>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</si>
  <si>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</si>
  <si>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</si>
  <si>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</si>
  <si>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</si>
  <si>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</si>
  <si>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</si>
  <si>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</si>
  <si>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</si>
  <si>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</si>
  <si>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</si>
  <si>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</si>
  <si>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</si>
  <si>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</si>
  <si>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</si>
  <si>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</si>
  <si>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</si>
  <si>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</si>
  <si>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</si>
  <si>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</si>
  <si>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</si>
  <si>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</si>
  <si>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</si>
  <si>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</si>
  <si>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</si>
  <si>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</si>
  <si>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</si>
  <si>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</si>
  <si>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</si>
  <si>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</si>
  <si>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</si>
  <si>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</si>
  <si>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</si>
  <si>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</si>
  <si>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</si>
  <si>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</si>
  <si>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</si>
  <si>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</si>
  <si>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</si>
  <si>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</si>
  <si>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</si>
  <si>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</si>
  <si>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</si>
  <si>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</si>
  <si>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</si>
  <si>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</si>
  <si>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</si>
  <si>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</si>
  <si>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</si>
  <si>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</si>
  <si>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</si>
  <si>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</si>
  <si>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</si>
  <si>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</si>
  <si>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</si>
  <si>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</si>
  <si>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</si>
  <si>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</si>
  <si>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</si>
  <si>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</si>
  <si>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</si>
  <si>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</si>
  <si>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</si>
  <si>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</si>
  <si>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</si>
  <si>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</si>
  <si>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</si>
  <si>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</si>
  <si>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</si>
  <si>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</si>
  <si>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</si>
  <si>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</si>
  <si>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</si>
  <si>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</si>
  <si>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</si>
  <si>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</si>
  <si>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</si>
  <si>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</si>
  <si>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</si>
  <si>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</si>
  <si>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</si>
  <si>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</si>
  <si>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</si>
  <si>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</si>
  <si>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</si>
  <si>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</si>
  <si>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</si>
  <si>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</si>
  <si>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</si>
  <si>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</si>
  <si>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</si>
  <si>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</si>
  <si>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</si>
  <si>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</si>
  <si>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</si>
  <si>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</si>
  <si>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</si>
  <si>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</si>
  <si>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</si>
  <si>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</si>
  <si>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</si>
  <si>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</si>
  <si>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</si>
  <si>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</si>
  <si>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</si>
  <si>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</si>
  <si>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</si>
  <si>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</si>
  <si>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</si>
  <si>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</si>
  <si>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</si>
  <si>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</si>
  <si>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</si>
  <si>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</si>
  <si>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</si>
  <si>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</si>
  <si>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</si>
  <si>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</si>
  <si>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</si>
  <si>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</si>
  <si>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</si>
  <si>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</si>
  <si>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</si>
  <si>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</si>
  <si>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</si>
  <si>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</si>
  <si>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</si>
  <si>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</si>
  <si>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</si>
  <si>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</si>
  <si>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</si>
  <si>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</si>
  <si>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</si>
  <si>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</si>
  <si>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</si>
  <si>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</si>
  <si>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</si>
  <si>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</si>
  <si>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</si>
  <si>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</si>
  <si>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</si>
  <si>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</si>
  <si>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</si>
  <si>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</si>
  <si>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</si>
  <si>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</si>
  <si>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</si>
  <si>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</si>
  <si>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</si>
  <si>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</si>
  <si>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</si>
  <si>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</si>
  <si>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</si>
  <si>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</si>
  <si>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</si>
  <si>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</si>
  <si>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</si>
  <si>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</si>
  <si>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</si>
  <si>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</si>
  <si>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</si>
  <si>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</si>
  <si>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</si>
  <si>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</si>
  <si>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</si>
  <si>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</si>
  <si>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</si>
  <si>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</si>
  <si>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</si>
  <si>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</si>
  <si>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</si>
  <si>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</si>
  <si>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</si>
  <si>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</si>
  <si>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</si>
  <si>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</si>
  <si>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</si>
  <si>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</si>
  <si>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</si>
  <si>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</si>
  <si>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</si>
  <si>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</si>
  <si>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</si>
  <si>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</si>
  <si>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</si>
  <si>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</si>
  <si>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</si>
  <si>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</si>
  <si>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</si>
  <si>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</si>
  <si>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</si>
  <si>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</si>
  <si>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</si>
  <si>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</si>
  <si>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</si>
  <si>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</si>
  <si>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</si>
  <si>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</si>
  <si>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</si>
  <si>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</si>
  <si>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</si>
  <si>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</si>
  <si>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</si>
  <si>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</si>
  <si>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</si>
  <si>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</si>
  <si>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</si>
  <si>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</si>
  <si>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</si>
  <si>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</si>
  <si>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</si>
  <si>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</si>
  <si>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</si>
  <si>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</si>
  <si>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</si>
  <si>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</si>
  <si>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</si>
  <si>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</si>
  <si>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</si>
  <si>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</si>
  <si>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</si>
  <si>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</si>
  <si>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</si>
  <si>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</si>
  <si>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</si>
  <si>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</si>
  <si>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</si>
  <si>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</si>
  <si>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</si>
  <si>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</si>
  <si>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</si>
  <si>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</si>
  <si>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</si>
  <si>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</si>
  <si>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</si>
  <si>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</si>
  <si>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</si>
  <si>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</si>
  <si>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</si>
  <si>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</si>
  <si>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</si>
  <si>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</si>
  <si>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</si>
  <si>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</si>
  <si>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</si>
  <si>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</si>
  <si>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</si>
  <si>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</si>
  <si>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</si>
  <si>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</si>
  <si>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</si>
  <si>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</si>
  <si>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</si>
  <si>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</si>
  <si>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</si>
  <si>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</si>
  <si>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</si>
  <si>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</si>
  <si>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</si>
  <si>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</si>
  <si>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</si>
  <si>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</si>
  <si>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</si>
  <si>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</si>
  <si>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</si>
  <si>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</si>
  <si>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</si>
  <si>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</si>
  <si>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</si>
  <si>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</si>
  <si>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</si>
  <si>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</si>
  <si>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</si>
  <si>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</si>
  <si>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</si>
  <si>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</si>
  <si>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</si>
  <si>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</si>
  <si>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</si>
  <si>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</si>
  <si>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</si>
  <si>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</si>
  <si>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</si>
  <si>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</si>
  <si>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</si>
  <si>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</si>
  <si>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</si>
  <si>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</si>
  <si>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</si>
  <si>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</si>
  <si>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</si>
  <si>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</si>
  <si>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</si>
  <si>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</si>
  <si>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</si>
  <si>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</si>
  <si>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</si>
  <si>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</si>
  <si>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</si>
  <si>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</si>
  <si>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</si>
  <si>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</si>
  <si>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</si>
  <si>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</si>
  <si>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</si>
  <si>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</si>
  <si>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</si>
  <si>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</si>
  <si>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</si>
  <si>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</si>
  <si>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</si>
  <si>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</si>
  <si>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</si>
  <si>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</si>
  <si>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</si>
  <si>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</si>
  <si>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</si>
  <si>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</si>
  <si>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</si>
  <si>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</si>
  <si>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</si>
  <si>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</si>
  <si>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</si>
  <si>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</si>
  <si>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</si>
  <si>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</si>
  <si>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</si>
  <si>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</si>
  <si>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</si>
  <si>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</si>
  <si>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</si>
  <si>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</si>
  <si>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</si>
  <si>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</si>
  <si>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</si>
  <si>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</si>
  <si>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</si>
  <si>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</si>
  <si>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</si>
  <si>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</si>
  <si>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</si>
  <si>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</si>
  <si>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</si>
  <si>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</si>
  <si>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</si>
  <si>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</si>
  <si>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</si>
  <si>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</si>
  <si>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</si>
  <si>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</si>
  <si>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</si>
  <si>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</si>
  <si>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</si>
  <si>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</si>
  <si>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</si>
  <si>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</si>
  <si>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</si>
  <si>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</si>
  <si>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</si>
  <si>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</si>
  <si>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</si>
  <si>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</si>
  <si>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</si>
  <si>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</si>
  <si>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</si>
  <si>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</si>
  <si>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</si>
  <si>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</si>
  <si>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</si>
  <si>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</si>
  <si>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</si>
  <si>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</si>
  <si>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</si>
  <si>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</si>
  <si>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</si>
  <si>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</si>
  <si>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</si>
  <si>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</si>
  <si>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</si>
  <si>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</si>
  <si>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</si>
  <si>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</si>
  <si>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</si>
  <si>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</si>
  <si>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</si>
  <si>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</si>
  <si>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</si>
  <si>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</si>
  <si>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</si>
  <si>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</si>
  <si>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</si>
  <si>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</si>
  <si>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</si>
  <si>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</si>
  <si>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</si>
  <si>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</si>
  <si>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</si>
  <si>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</si>
  <si>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</si>
  <si>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</si>
  <si>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</si>
  <si>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</si>
  <si>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</si>
  <si>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</si>
  <si>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</si>
  <si>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</si>
  <si>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</si>
  <si>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</si>
  <si>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</si>
  <si>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</si>
  <si>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</si>
  <si>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</si>
  <si>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</si>
  <si>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</si>
  <si>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</si>
  <si>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</si>
  <si>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</si>
  <si>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</si>
  <si>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</si>
  <si>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</si>
  <si>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</si>
  <si>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</si>
  <si>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</si>
  <si>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</si>
  <si>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</si>
  <si>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</si>
  <si>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</si>
  <si>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</si>
  <si>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</si>
  <si>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</si>
  <si>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</si>
  <si>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</si>
  <si>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</si>
  <si>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</si>
  <si>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</si>
  <si>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</si>
  <si>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</si>
  <si>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</si>
  <si>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</si>
  <si>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</si>
  <si>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</si>
  <si>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</si>
  <si>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</si>
  <si>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</si>
  <si>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</si>
  <si>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</si>
  <si>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</si>
  <si>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</si>
  <si>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</si>
  <si>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</si>
  <si>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</si>
  <si>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</si>
  <si>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</si>
  <si>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</si>
  <si>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</si>
  <si>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</si>
  <si>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</si>
  <si>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</si>
  <si>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</si>
  <si>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</si>
  <si>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</si>
  <si>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</si>
  <si>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</si>
  <si>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</si>
  <si>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</si>
  <si>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</si>
  <si>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</si>
  <si>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</si>
  <si>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</si>
  <si>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</si>
  <si>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</si>
  <si>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</si>
  <si>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</si>
  <si>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</si>
  <si>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</si>
  <si>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</si>
  <si>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</si>
  <si>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</si>
  <si>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</si>
  <si>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</si>
  <si>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</si>
  <si>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</si>
  <si>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</si>
  <si>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</si>
  <si>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</si>
  <si>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</si>
  <si>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</si>
  <si>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</si>
  <si>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</si>
  <si>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</si>
  <si>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</si>
  <si>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</si>
  <si>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</si>
  <si>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</si>
  <si>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</si>
  <si>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</si>
  <si>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</si>
  <si>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</si>
  <si>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</si>
  <si>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</si>
  <si>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</si>
  <si>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</si>
  <si>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</si>
  <si>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</si>
  <si>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</si>
  <si>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</si>
  <si>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</si>
  <si>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</si>
  <si>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</si>
  <si>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</si>
  <si>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</si>
  <si>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</si>
  <si>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</si>
  <si>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</si>
  <si>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</si>
  <si>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</si>
  <si>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</si>
  <si>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</si>
  <si>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</si>
  <si>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</si>
  <si>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</si>
  <si>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</si>
  <si>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</si>
  <si>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</si>
  <si>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</si>
  <si>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</si>
  <si>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</si>
  <si>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</si>
  <si>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</si>
  <si>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</si>
  <si>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</si>
  <si>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</si>
  <si>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</si>
  <si>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</si>
  <si>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</si>
  <si>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</si>
  <si>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</si>
  <si>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</si>
  <si>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</si>
  <si>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</si>
  <si>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</si>
  <si>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</si>
  <si>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</si>
  <si>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</si>
  <si>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</si>
  <si>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</si>
  <si>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</si>
  <si>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</si>
  <si>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</si>
  <si>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</si>
  <si>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</si>
  <si>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</si>
  <si>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</si>
  <si>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</si>
  <si>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</si>
  <si>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</si>
  <si>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</si>
  <si>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</si>
  <si>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</si>
  <si>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</si>
  <si>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</si>
  <si>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</si>
  <si>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</si>
  <si>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</si>
  <si>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</si>
  <si>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</si>
  <si>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</si>
  <si>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</si>
  <si>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</si>
  <si>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</si>
  <si>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</si>
  <si>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</si>
  <si>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</si>
  <si>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</si>
  <si>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</si>
  <si>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</si>
  <si>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</si>
  <si>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</si>
  <si>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</si>
  <si>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</si>
  <si>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</si>
  <si>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</si>
  <si>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</si>
  <si>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</si>
  <si>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</si>
  <si>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</si>
  <si>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</si>
  <si>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</si>
  <si>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</si>
  <si>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</si>
  <si>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</si>
  <si>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</si>
  <si>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</si>
  <si>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</si>
  <si>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</si>
  <si>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</si>
  <si>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</si>
  <si>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</si>
  <si>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</si>
  <si>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</si>
  <si>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021</t>
  </si>
  <si>
    <t>A.lll.1.</t>
  </si>
  <si>
    <t>Podielové cenné papiere a podiely v prepojených účtovných jednotkách (061A,062A,063A) - /096A/</t>
  </si>
  <si>
    <t>022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</si>
  <si>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</si>
  <si>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</si>
  <si>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</si>
  <si>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</si>
  <si>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</si>
  <si>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</si>
  <si>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</si>
  <si>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</si>
  <si>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</si>
  <si>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</si>
  <si>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</si>
  <si>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</si>
  <si>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</si>
  <si>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</si>
  <si>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</si>
  <si>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</si>
  <si>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</si>
  <si>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</si>
  <si>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</si>
  <si>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</si>
  <si>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</si>
  <si>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</si>
  <si>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</si>
  <si>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</si>
  <si>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</si>
  <si>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</si>
  <si>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</si>
  <si>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</si>
  <si>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</si>
  <si>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</si>
  <si>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</si>
  <si>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</si>
  <si>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</si>
  <si>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</si>
  <si>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</si>
  <si>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</si>
  <si>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</si>
  <si>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</si>
  <si>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</si>
  <si>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</si>
  <si>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</si>
  <si>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</si>
  <si>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</si>
  <si>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042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</si>
  <si>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</si>
  <si>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</si>
  <si>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</si>
  <si>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</si>
  <si>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</si>
  <si>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</si>
  <si>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</si>
  <si>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</si>
  <si>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</si>
  <si>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</si>
  <si>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</si>
  <si>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</si>
  <si>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</si>
  <si>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</si>
  <si>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</si>
  <si>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</si>
  <si>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</si>
  <si>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</si>
  <si>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</si>
  <si>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</si>
  <si>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</si>
  <si>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</si>
  <si>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</si>
  <si>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</si>
  <si>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</si>
  <si>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</si>
  <si>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</si>
  <si>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</si>
  <si>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</si>
  <si>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</si>
  <si>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</si>
  <si>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</si>
  <si>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</si>
  <si>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</si>
  <si>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</si>
  <si>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</si>
  <si>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</si>
  <si>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</si>
  <si>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</si>
  <si>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</si>
  <si>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</si>
  <si>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</si>
  <si>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</si>
  <si>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</si>
  <si>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</si>
  <si>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</si>
  <si>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</si>
  <si>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</si>
  <si>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</si>
  <si>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</si>
  <si>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</si>
  <si>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</si>
  <si>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</si>
  <si>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</si>
  <si>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</si>
  <si>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</si>
  <si>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</si>
  <si>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</si>
  <si>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</si>
  <si>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</si>
  <si>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</si>
  <si>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</si>
  <si>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</si>
  <si>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</si>
  <si>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</si>
  <si>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</si>
  <si>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</si>
  <si>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</si>
  <si>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</si>
  <si>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</si>
  <si>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</si>
  <si>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</si>
  <si>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</si>
  <si>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</si>
  <si>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</si>
  <si>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</si>
  <si>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</si>
  <si>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</si>
  <si>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</si>
  <si>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</si>
  <si>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</si>
  <si>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</si>
  <si>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A.l.1.</t>
  </si>
  <si>
    <t>Základné imanie ( 411 alebo +/-491 )</t>
  </si>
  <si>
    <t>082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</si>
  <si>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</si>
  <si>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</si>
  <si>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</si>
  <si>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</si>
  <si>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</si>
  <si>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</si>
  <si>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</si>
  <si>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</si>
  <si>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</si>
  <si>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</si>
  <si>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</si>
  <si>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</si>
  <si>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</si>
  <si>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</si>
  <si>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</si>
  <si>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</si>
  <si>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</si>
  <si>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</si>
  <si>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</si>
  <si>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</si>
  <si>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</si>
  <si>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</si>
  <si>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</si>
  <si>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</si>
  <si>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</si>
  <si>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</si>
  <si>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</si>
  <si>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</si>
  <si>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</si>
  <si>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</si>
  <si>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</si>
  <si>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</si>
  <si>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</si>
  <si>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</si>
  <si>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</si>
  <si>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</si>
  <si>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</si>
  <si>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</si>
  <si>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</si>
  <si>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</si>
  <si>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</si>
  <si>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</si>
  <si>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</si>
  <si>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</si>
  <si>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</si>
  <si>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</si>
  <si>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</si>
  <si>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</si>
  <si>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</si>
  <si>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</si>
  <si>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</si>
  <si>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</si>
  <si>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</si>
  <si>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</si>
  <si>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</si>
  <si>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</si>
  <si>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</si>
  <si>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</si>
  <si>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</si>
  <si>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</si>
  <si>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</si>
  <si>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</si>
  <si>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</si>
  <si>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</si>
  <si>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</si>
  <si>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</si>
  <si>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</si>
  <si>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</si>
  <si>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</si>
  <si>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</si>
  <si>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</si>
  <si>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</si>
  <si>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</si>
  <si>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</si>
  <si>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</si>
  <si>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</si>
  <si>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</si>
  <si>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</si>
  <si>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</si>
  <si>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</si>
  <si>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</si>
  <si>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</si>
  <si>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</si>
  <si>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</si>
  <si>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</si>
  <si>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</si>
  <si>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</si>
  <si>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</si>
  <si>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</si>
  <si>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</si>
  <si>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</si>
  <si>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</si>
  <si>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</si>
  <si>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</si>
  <si>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</si>
  <si>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</si>
  <si>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</si>
  <si>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</si>
  <si>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</si>
  <si>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</si>
  <si>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</si>
  <si>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</si>
  <si>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</si>
  <si>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</si>
  <si>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</si>
  <si>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</si>
  <si>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</si>
  <si>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</si>
  <si>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</si>
  <si>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</si>
  <si>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</si>
  <si>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</si>
  <si>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</si>
  <si>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</si>
  <si>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</si>
  <si>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</si>
  <si>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</si>
  <si>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</si>
  <si>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</si>
  <si>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</si>
  <si>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</si>
  <si>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</si>
  <si>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</si>
  <si>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</si>
  <si>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</si>
  <si>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</si>
  <si>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</si>
  <si>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</si>
  <si>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</si>
  <si>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</si>
  <si>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</si>
  <si>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</si>
  <si>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</si>
  <si>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</si>
  <si>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</si>
  <si>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</si>
  <si>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</si>
  <si>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</si>
  <si>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</si>
  <si>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</si>
  <si>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</si>
  <si>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</si>
  <si>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29.03.2017</t>
  </si>
  <si>
    <t>Obdobie od</t>
  </si>
  <si>
    <t>01.01.2016</t>
  </si>
  <si>
    <t>Obdobie do</t>
  </si>
  <si>
    <t>31.12.2016</t>
  </si>
  <si>
    <t>Bezprostredne predchádzajúce obdobie od</t>
  </si>
  <si>
    <t>01.01.2015</t>
  </si>
  <si>
    <t>Bezprostredne predchádzajúce obdobie do</t>
  </si>
  <si>
    <t>31.12.2015</t>
  </si>
  <si>
    <t>IČO</t>
  </si>
  <si>
    <t>DIČ</t>
  </si>
  <si>
    <t>Kód SK NACE</t>
  </si>
  <si>
    <t>Názov1</t>
  </si>
  <si>
    <t>BROSS for PARTNERS, a.s.</t>
  </si>
  <si>
    <t>Názov2</t>
  </si>
  <si>
    <t>Ulica</t>
  </si>
  <si>
    <t>Hollého 1</t>
  </si>
  <si>
    <t>Číslo</t>
  </si>
  <si>
    <t>PSČ</t>
  </si>
  <si>
    <t>Názov obce</t>
  </si>
  <si>
    <t>Bratislava</t>
  </si>
  <si>
    <t>Číslo telefónu</t>
  </si>
  <si>
    <t>Číslo faxu</t>
  </si>
  <si>
    <t>E-mail</t>
  </si>
  <si>
    <t>m.romancikova@necconsulting.sk</t>
  </si>
  <si>
    <t>Na dovolenky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</si>
</sst>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\ ##0.00\ [$€]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1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  <xf numFmtId="3" fontId="0" fillId="2" borderId="0" xfId="0" applyNumberFormat="1" applyFill="1"/>
    <xf numFmtId="165" fontId="21" fillId="0" borderId="49" xfId="0" applyNumberFormat="1" applyFont="1" applyBorder="1" applyAlignment="1">
      <alignment horizontal="right" vertical="top"/>
    </xf>
    <xf numFmtId="165" fontId="21" fillId="0" borderId="50" xfId="0" applyNumberFormat="1" applyFont="1" applyBorder="1" applyAlignment="1">
      <alignment horizontal="right" vertical="top"/>
    </xf>
    <xf numFmtId="0" fontId="6" fillId="2" borderId="48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165" fontId="21" fillId="0" borderId="35" xfId="0" applyNumberFormat="1" applyFont="1" applyBorder="1" applyAlignment="1">
      <alignment horizontal="right" vertical="top"/>
    </xf>
    <xf numFmtId="0" fontId="5" fillId="2" borderId="20" xfId="0" applyFont="1" applyFill="1" applyBorder="1" applyAlignment="1">
      <alignment vertical="center" wrapText="1"/>
    </xf>
    <xf numFmtId="0" fontId="6" fillId="2" borderId="48" xfId="0" applyFont="1" applyFill="1" applyBorder="1" applyAlignment="1">
      <alignment horizontal="right" vertical="center"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 x14ac:dyDescent="0.3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 x14ac:dyDescent="0.3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v>3719</v>
      </c>
      <c r="C4" s="133">
        <v>556</v>
      </c>
      <c r="D4" s="133"/>
      <c r="E4" s="133"/>
      <c r="F4" s="197">
        <f>SUMIF(SUA!C:C,"042",SUA!E:E)+SUMIF(SUA!C:C,"054",SUA!E:E)</f>
        <v>4276.2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v>3719</v>
      </c>
      <c r="C9" s="130">
        <v>556</v>
      </c>
      <c r="D9" s="130"/>
      <c r="E9" s="130"/>
      <c r="F9" s="130">
        <f>SUM(F4:F8)</f>
        <v>4276.2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/>
      <c r="C12" s="21"/>
      <c r="D12" s="202">
        <f>SUMIF(SUA!C:C,"054",SUA!F:F)</f>
        <v>55860.11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17418.75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73278.86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4" t="s">
        <v>380</v>
      </c>
      <c r="B1" s="294"/>
      <c r="C1" s="294"/>
    </row>
    <row r="2" spans="1:3" ht="16.5" thickTop="1" thickBot="1" x14ac:dyDescent="0.3">
      <c r="A2" s="275" t="s">
        <v>117</v>
      </c>
      <c r="B2" s="295" t="s">
        <v>2</v>
      </c>
      <c r="C2" s="296"/>
    </row>
    <row r="3" spans="1:3" ht="16.5" thickTop="1" thickBot="1" x14ac:dyDescent="0.3">
      <c r="A3" s="290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12" sqref="B12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>
        <v>4</v>
      </c>
      <c r="C3" s="12">
        <v>5</v>
      </c>
    </row>
    <row r="4" spans="1:3" ht="22.5" customHeight="1" thickBot="1" x14ac:dyDescent="0.3">
      <c r="A4" s="13" t="s">
        <v>5</v>
      </c>
      <c r="B4" s="14">
        <v>4</v>
      </c>
      <c r="C4" s="14">
        <v>5</v>
      </c>
    </row>
    <row r="5" spans="1:3" ht="22.5" customHeight="1" thickBot="1" x14ac:dyDescent="0.3">
      <c r="A5" s="15" t="s">
        <v>6</v>
      </c>
      <c r="B5" s="16">
        <v>1</v>
      </c>
      <c r="C5" s="16">
        <v>1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8" sqref="C8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-8476.59</v>
      </c>
      <c r="C4" s="205">
        <v>1236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505585.28</v>
      </c>
      <c r="C5" s="207">
        <v>541710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497108.69</v>
      </c>
      <c r="C8" s="45">
        <f>SUM(C4:C7)</f>
        <v>542946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5" t="s">
        <v>127</v>
      </c>
      <c r="B3" s="280" t="s">
        <v>2</v>
      </c>
      <c r="C3" s="281"/>
      <c r="D3" s="281"/>
      <c r="E3" s="282"/>
    </row>
    <row r="4" spans="1:7" ht="18" customHeight="1" thickTop="1" x14ac:dyDescent="0.25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 x14ac:dyDescent="0.3">
      <c r="A5" s="290"/>
      <c r="B5" s="290"/>
      <c r="C5" s="290"/>
      <c r="D5" s="290"/>
      <c r="E5" s="290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4" t="s">
        <v>383</v>
      </c>
      <c r="B1" s="294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4" t="s">
        <v>384</v>
      </c>
      <c r="B1" s="294"/>
      <c r="C1" s="294"/>
      <c r="D1" s="294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>
        <v>0</v>
      </c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4" sqref="B24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3" t="s">
        <v>386</v>
      </c>
      <c r="B1" s="303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0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v>4141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>
        <v>4141</v>
      </c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4141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topLeftCell="A13" zoomScaleNormal="100" workbookViewId="0">
      <selection activeCell="F31" sqref="F3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 x14ac:dyDescent="0.3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0</v>
      </c>
      <c r="C11" s="222">
        <f>SUM(C12:C16)</f>
        <v>3923</v>
      </c>
      <c r="D11" s="222">
        <f t="shared" ref="D11:E11" si="2">SUM(D12:D16)</f>
        <v>1285</v>
      </c>
      <c r="E11" s="222">
        <f t="shared" si="2"/>
        <v>0</v>
      </c>
      <c r="F11" s="227">
        <f>SUMIF(HK!A:A,"323*",HK!L:L)-SUMIF(HK!A:A,"323*",HK!K:K)</f>
        <v>0</v>
      </c>
      <c r="G11" s="203"/>
      <c r="H11" s="199"/>
      <c r="I11" s="203"/>
    </row>
    <row r="12" spans="1:9" ht="21" customHeight="1" thickTop="1" thickBot="1" x14ac:dyDescent="0.3">
      <c r="A12" s="76" t="s">
        <v>919</v>
      </c>
      <c r="B12" s="210">
        <v>1285</v>
      </c>
      <c r="C12" s="208">
        <v>3923</v>
      </c>
      <c r="D12" s="219">
        <v>1285</v>
      </c>
      <c r="E12" s="219"/>
      <c r="F12" s="220">
        <f>B12+C12-D12</f>
        <v>3923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4" thickTop="1" thickBot="1" x14ac:dyDescent="0.3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0</v>
      </c>
      <c r="C29" s="222">
        <f>SUM(C30:C34)</f>
        <v>1285</v>
      </c>
      <c r="D29" s="222">
        <f t="shared" ref="D29:E29" si="5">SUM(D30:D34)</f>
        <v>645</v>
      </c>
      <c r="E29" s="222">
        <f t="shared" si="5"/>
        <v>0</v>
      </c>
      <c r="F29" s="227">
        <f>SUMIF(HKM!A:A,"323*",HKM!L:L)-SUMIF(HKM!A:A,"323*",HKM!K:K)</f>
        <v>0</v>
      </c>
      <c r="G29" s="203"/>
      <c r="H29" s="199"/>
      <c r="I29" s="203"/>
    </row>
    <row r="30" spans="1:9" ht="21" customHeight="1" thickTop="1" thickBot="1" x14ac:dyDescent="0.3">
      <c r="A30" s="76" t="s">
        <v>919</v>
      </c>
      <c r="B30" s="210">
        <v>645</v>
      </c>
      <c r="C30" s="208">
        <v>1285</v>
      </c>
      <c r="D30" s="219">
        <v>645</v>
      </c>
      <c r="E30" s="219"/>
      <c r="F30" s="220">
        <f>B30+C30-D30</f>
        <v>1285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/>
      <c r="C6" s="101"/>
    </row>
    <row r="7" spans="1:3" ht="26.25" customHeight="1" thickBot="1" x14ac:dyDescent="0.3">
      <c r="A7" s="13" t="s">
        <v>400</v>
      </c>
      <c r="B7" s="109"/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4" t="s">
        <v>387</v>
      </c>
      <c r="B1" s="294"/>
      <c r="C1" s="294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topLeftCell="A25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 x14ac:dyDescent="0.3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5.25" thickTop="1" thickBot="1" x14ac:dyDescent="0.3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0</v>
      </c>
      <c r="C3" s="209">
        <f>SUMIF(HKM!A:A,"472*",HKM!D:D)-SUMIF(HKM!A:A,"472*",HKM!C:C)</f>
        <v>0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0</v>
      </c>
      <c r="C9" s="227">
        <f>SUMIF(HKM!A:A,"472*",HKM!L:L)-SUMIF(HKM!A:A,"472*",HKM!K:K)</f>
        <v>0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4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4" t="s">
        <v>390</v>
      </c>
      <c r="B1" s="304"/>
      <c r="C1" s="304"/>
      <c r="D1" s="304"/>
      <c r="E1" s="304"/>
      <c r="F1" s="304"/>
      <c r="G1" s="304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/>
      <c r="B16" s="78"/>
      <c r="C16" s="81"/>
      <c r="D16" s="66"/>
      <c r="E16" s="57"/>
      <c r="F16" s="58"/>
    </row>
    <row r="17" spans="1:8" ht="21.75" customHeight="1" thickBot="1" x14ac:dyDescent="0.3">
      <c r="A17" s="50"/>
      <c r="B17" s="78"/>
      <c r="C17" s="81"/>
      <c r="D17" s="66"/>
      <c r="E17" s="57"/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5" t="s">
        <v>391</v>
      </c>
      <c r="B1" s="305"/>
      <c r="C1" s="305"/>
      <c r="D1" s="305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7" t="s">
        <v>105</v>
      </c>
      <c r="B3" s="280" t="s">
        <v>204</v>
      </c>
      <c r="C3" s="281"/>
      <c r="D3" s="275" t="s">
        <v>205</v>
      </c>
    </row>
    <row r="4" spans="1:4" ht="16.5" thickTop="1" thickBot="1" x14ac:dyDescent="0.3">
      <c r="A4" s="299"/>
      <c r="B4" s="20" t="s">
        <v>206</v>
      </c>
      <c r="C4" s="246" t="s">
        <v>207</v>
      </c>
      <c r="D4" s="290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3" t="s">
        <v>391</v>
      </c>
      <c r="B1" s="303"/>
      <c r="C1" s="303"/>
      <c r="D1" s="303"/>
      <c r="E1" s="303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7" t="s">
        <v>105</v>
      </c>
      <c r="B4" s="280" t="s">
        <v>2</v>
      </c>
      <c r="C4" s="282"/>
      <c r="D4" s="280" t="s">
        <v>3</v>
      </c>
      <c r="E4" s="282"/>
    </row>
    <row r="5" spans="1:5" ht="16.5" thickTop="1" thickBot="1" x14ac:dyDescent="0.3">
      <c r="A5" s="298"/>
      <c r="B5" s="280" t="s">
        <v>210</v>
      </c>
      <c r="C5" s="282"/>
      <c r="D5" s="280" t="s">
        <v>210</v>
      </c>
      <c r="E5" s="282"/>
    </row>
    <row r="6" spans="1:5" ht="24" thickTop="1" thickBot="1" x14ac:dyDescent="0.3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7" t="s">
        <v>213</v>
      </c>
      <c r="B2" s="280" t="s">
        <v>214</v>
      </c>
      <c r="C2" s="282"/>
    </row>
    <row r="3" spans="1:3" ht="24" thickTop="1" thickBot="1" x14ac:dyDescent="0.3">
      <c r="A3" s="299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C5" sqref="C5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>
        <v>35503</v>
      </c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35503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 x14ac:dyDescent="0.3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v>310650</v>
      </c>
      <c r="C4" s="209">
        <v>245794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0</v>
      </c>
      <c r="C5" s="209">
        <f>SUMIF(HKM!A:A,"604*",HKM!L:L)-SUMIF(HKM!A:A,"604*",HKM!K:K)</f>
        <v>0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310650</v>
      </c>
      <c r="C9" s="56">
        <f>SUM(C3:C8)</f>
        <v>245794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6.5" thickTop="1" thickBot="1" x14ac:dyDescent="0.3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-34757</v>
      </c>
      <c r="C4" s="238" t="s">
        <v>10</v>
      </c>
      <c r="D4" s="239" t="s">
        <v>10</v>
      </c>
      <c r="E4" s="229">
        <f>SUMIF(VZaS!C:C,"056",VZaS!E:E)</f>
        <v>0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3987.38</v>
      </c>
      <c r="D11" s="240"/>
      <c r="E11" s="238" t="s">
        <v>10</v>
      </c>
      <c r="F11" s="229">
        <f>SUMIF(VZaS!C:C,"058",VZaS!E:E)</f>
        <v>0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9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408</v>
      </c>
      <c r="B2" s="141" t="s">
        <v>409</v>
      </c>
      <c r="C2" s="140" t="s">
        <v>410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411</v>
      </c>
      <c r="B3" s="141" t="s">
        <v>412</v>
      </c>
      <c r="C3" s="140" t="s">
        <v>413</v>
      </c>
      <c r="D3" s="142">
        <v>325833.8</v>
      </c>
      <c r="E3" s="142">
        <v>0</v>
      </c>
      <c r="F3" s="142">
        <v>325833</v>
      </c>
      <c r="G3" s="142">
        <v>0</v>
      </c>
    </row>
    <row r="4" spans="1:7" x14ac:dyDescent="0.25">
      <c r="A4" s="141" t="s">
        <v>414</v>
      </c>
      <c r="B4" s="141" t="s">
        <v>415</v>
      </c>
      <c r="C4" s="140" t="s">
        <v>416</v>
      </c>
      <c r="D4" s="142">
        <v>0</v>
      </c>
      <c r="E4" s="142">
        <v>0</v>
      </c>
      <c r="F4" s="142">
        <v>0</v>
      </c>
      <c r="G4" s="142">
        <v>0</v>
      </c>
    </row>
    <row r="5" spans="1:7" x14ac:dyDescent="0.25">
      <c r="A5" s="141" t="s">
        <v>417</v>
      </c>
      <c r="B5" s="141" t="s">
        <v>418</v>
      </c>
      <c r="C5" s="140" t="s">
        <v>419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25">
      <c r="A6" s="141" t="s">
        <v>420</v>
      </c>
      <c r="B6" s="141" t="s">
        <v>421</v>
      </c>
      <c r="C6" s="140" t="s">
        <v>422</v>
      </c>
      <c r="D6" s="142">
        <v>310650.37</v>
      </c>
      <c r="E6" s="142">
        <v>0</v>
      </c>
      <c r="F6" s="142">
        <v>310650</v>
      </c>
      <c r="G6" s="142">
        <v>0</v>
      </c>
    </row>
    <row r="7" spans="1:7" x14ac:dyDescent="0.25">
      <c r="A7" s="141" t="s">
        <v>423</v>
      </c>
      <c r="B7" s="141" t="s">
        <v>424</v>
      </c>
      <c r="C7" s="140" t="s">
        <v>425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25">
      <c r="A8" s="141" t="s">
        <v>426</v>
      </c>
      <c r="B8" s="141" t="s">
        <v>427</v>
      </c>
      <c r="C8" s="140" t="s">
        <v>428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25">
      <c r="A9" s="141" t="s">
        <v>429</v>
      </c>
      <c r="B9" s="141" t="s">
        <v>430</v>
      </c>
      <c r="C9" s="140" t="s">
        <v>431</v>
      </c>
      <c r="D9" s="142">
        <v>14800</v>
      </c>
      <c r="E9" s="142">
        <v>0</v>
      </c>
      <c r="F9" s="142">
        <v>14800</v>
      </c>
      <c r="G9" s="142">
        <v>0</v>
      </c>
    </row>
    <row r="10" spans="1:7" x14ac:dyDescent="0.25">
      <c r="A10" s="141" t="s">
        <v>432</v>
      </c>
      <c r="B10" s="141" t="s">
        <v>433</v>
      </c>
      <c r="C10" s="140" t="s">
        <v>434</v>
      </c>
      <c r="D10" s="142">
        <v>383.43</v>
      </c>
      <c r="E10" s="142">
        <v>0</v>
      </c>
      <c r="F10" s="142">
        <v>383</v>
      </c>
      <c r="G10" s="142">
        <v>0</v>
      </c>
    </row>
    <row r="11" spans="1:7" x14ac:dyDescent="0.25">
      <c r="A11" s="141" t="s">
        <v>411</v>
      </c>
      <c r="B11" s="141" t="s">
        <v>435</v>
      </c>
      <c r="C11" s="140" t="s">
        <v>436</v>
      </c>
      <c r="D11" s="142">
        <v>361781.58</v>
      </c>
      <c r="E11" s="142">
        <v>0</v>
      </c>
      <c r="F11" s="142">
        <v>361780</v>
      </c>
      <c r="G11" s="142">
        <v>0</v>
      </c>
    </row>
    <row r="12" spans="1:7" x14ac:dyDescent="0.25">
      <c r="A12" s="141" t="s">
        <v>437</v>
      </c>
      <c r="B12" s="141" t="s">
        <v>438</v>
      </c>
      <c r="C12" s="140" t="s">
        <v>439</v>
      </c>
      <c r="D12" s="142">
        <v>0</v>
      </c>
      <c r="E12" s="142">
        <v>0</v>
      </c>
      <c r="F12" s="142">
        <v>0</v>
      </c>
      <c r="G12" s="142">
        <v>0</v>
      </c>
    </row>
    <row r="13" spans="1:7" x14ac:dyDescent="0.25">
      <c r="A13" s="141" t="s">
        <v>440</v>
      </c>
      <c r="B13" s="141" t="s">
        <v>441</v>
      </c>
      <c r="C13" s="140" t="s">
        <v>442</v>
      </c>
      <c r="D13" s="142">
        <v>30451.99</v>
      </c>
      <c r="E13" s="142">
        <v>0</v>
      </c>
      <c r="F13" s="142">
        <v>30452</v>
      </c>
      <c r="G13" s="142">
        <v>0</v>
      </c>
    </row>
    <row r="14" spans="1:7" x14ac:dyDescent="0.25">
      <c r="A14" s="141" t="s">
        <v>443</v>
      </c>
      <c r="B14" s="141" t="s">
        <v>444</v>
      </c>
      <c r="C14" s="140" t="s">
        <v>445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446</v>
      </c>
      <c r="B15" s="141" t="s">
        <v>447</v>
      </c>
      <c r="C15" s="140" t="s">
        <v>448</v>
      </c>
      <c r="D15" s="142">
        <v>127112.84</v>
      </c>
      <c r="E15" s="142">
        <v>0</v>
      </c>
      <c r="F15" s="142">
        <v>127111</v>
      </c>
      <c r="G15" s="142">
        <v>0</v>
      </c>
    </row>
    <row r="16" spans="1:7" x14ac:dyDescent="0.25">
      <c r="A16" s="141" t="s">
        <v>449</v>
      </c>
      <c r="B16" s="141" t="s">
        <v>450</v>
      </c>
      <c r="C16" s="140" t="s">
        <v>451</v>
      </c>
      <c r="D16" s="142">
        <v>108502.43</v>
      </c>
      <c r="E16" s="142">
        <v>0</v>
      </c>
      <c r="F16" s="142">
        <v>108503</v>
      </c>
      <c r="G16" s="142">
        <v>0</v>
      </c>
    </row>
    <row r="17" spans="1:7" x14ac:dyDescent="0.25">
      <c r="A17" s="141" t="s">
        <v>452</v>
      </c>
      <c r="B17" s="141" t="s">
        <v>453</v>
      </c>
      <c r="C17" s="140" t="s">
        <v>454</v>
      </c>
      <c r="D17" s="142">
        <v>78857.72</v>
      </c>
      <c r="E17" s="142">
        <v>0</v>
      </c>
      <c r="F17" s="142">
        <v>78858</v>
      </c>
      <c r="G17" s="142">
        <v>0</v>
      </c>
    </row>
    <row r="18" spans="1:7" x14ac:dyDescent="0.25">
      <c r="A18" s="141">
        <v>2</v>
      </c>
      <c r="B18" s="141" t="s">
        <v>455</v>
      </c>
      <c r="C18" s="140" t="s">
        <v>456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457</v>
      </c>
      <c r="C19" s="140" t="s">
        <v>458</v>
      </c>
      <c r="D19" s="142">
        <v>27485.8</v>
      </c>
      <c r="E19" s="142">
        <v>0</v>
      </c>
      <c r="F19" s="142">
        <v>27486</v>
      </c>
      <c r="G19" s="142">
        <v>0</v>
      </c>
    </row>
    <row r="20" spans="1:7" x14ac:dyDescent="0.25">
      <c r="A20" s="141">
        <v>4</v>
      </c>
      <c r="B20" s="141" t="s">
        <v>459</v>
      </c>
      <c r="C20" s="140" t="s">
        <v>460</v>
      </c>
      <c r="D20" s="142">
        <v>2158.91</v>
      </c>
      <c r="E20" s="142">
        <v>0</v>
      </c>
      <c r="F20" s="142">
        <v>2159</v>
      </c>
      <c r="G20" s="142">
        <v>0</v>
      </c>
    </row>
    <row r="21" spans="1:7" x14ac:dyDescent="0.25">
      <c r="A21" s="141" t="s">
        <v>461</v>
      </c>
      <c r="B21" s="141" t="s">
        <v>462</v>
      </c>
      <c r="C21" s="140" t="s">
        <v>463</v>
      </c>
      <c r="D21" s="142">
        <v>2750.13</v>
      </c>
      <c r="E21" s="142">
        <v>0</v>
      </c>
      <c r="F21" s="142">
        <v>2750</v>
      </c>
      <c r="G21" s="142">
        <v>0</v>
      </c>
    </row>
    <row r="22" spans="1:7" x14ac:dyDescent="0.25">
      <c r="A22" s="141" t="s">
        <v>464</v>
      </c>
      <c r="B22" s="141" t="s">
        <v>465</v>
      </c>
      <c r="C22" s="140" t="s">
        <v>466</v>
      </c>
      <c r="D22" s="142">
        <v>91794.36</v>
      </c>
      <c r="E22" s="142">
        <v>0</v>
      </c>
      <c r="F22" s="142">
        <v>91794</v>
      </c>
      <c r="G22" s="142">
        <v>0</v>
      </c>
    </row>
    <row r="23" spans="1:7" x14ac:dyDescent="0.25">
      <c r="A23" s="141" t="s">
        <v>467</v>
      </c>
      <c r="B23" s="141" t="s">
        <v>468</v>
      </c>
      <c r="C23" s="140" t="s">
        <v>469</v>
      </c>
      <c r="D23" s="142">
        <v>91794.36</v>
      </c>
      <c r="E23" s="142">
        <v>0</v>
      </c>
      <c r="F23" s="142">
        <v>91794</v>
      </c>
      <c r="G23" s="142">
        <v>0</v>
      </c>
    </row>
    <row r="24" spans="1:7" x14ac:dyDescent="0.25">
      <c r="A24" s="141">
        <v>2</v>
      </c>
      <c r="B24" s="141" t="s">
        <v>470</v>
      </c>
      <c r="C24" s="140" t="s">
        <v>471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472</v>
      </c>
      <c r="B25" s="141" t="s">
        <v>473</v>
      </c>
      <c r="C25" s="140" t="s">
        <v>474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414</v>
      </c>
      <c r="B26" s="141" t="s">
        <v>475</v>
      </c>
      <c r="C26" s="140" t="s">
        <v>476</v>
      </c>
      <c r="D26" s="142">
        <v>556.69000000000005</v>
      </c>
      <c r="E26" s="142">
        <v>0</v>
      </c>
      <c r="F26" s="142">
        <v>557</v>
      </c>
      <c r="G26" s="142">
        <v>0</v>
      </c>
    </row>
    <row r="27" spans="1:7" x14ac:dyDescent="0.25">
      <c r="A27" s="141" t="s">
        <v>477</v>
      </c>
      <c r="B27" s="141" t="s">
        <v>478</v>
      </c>
      <c r="C27" s="140" t="s">
        <v>479</v>
      </c>
      <c r="D27" s="142">
        <v>613.14</v>
      </c>
      <c r="E27" s="142">
        <v>0</v>
      </c>
      <c r="F27" s="142">
        <v>613</v>
      </c>
      <c r="G27" s="142">
        <v>0</v>
      </c>
    </row>
    <row r="28" spans="1:7" x14ac:dyDescent="0.25">
      <c r="A28" s="141" t="s">
        <v>480</v>
      </c>
      <c r="B28" s="141" t="s">
        <v>481</v>
      </c>
      <c r="C28" s="140" t="s">
        <v>482</v>
      </c>
      <c r="D28" s="142">
        <v>-35947.78</v>
      </c>
      <c r="E28" s="142">
        <v>0</v>
      </c>
      <c r="F28" s="142">
        <v>-35947</v>
      </c>
      <c r="G28" s="142">
        <v>0</v>
      </c>
    </row>
    <row r="29" spans="1:7" x14ac:dyDescent="0.25">
      <c r="A29" s="141" t="s">
        <v>408</v>
      </c>
      <c r="B29" s="141" t="s">
        <v>483</v>
      </c>
      <c r="C29" s="140" t="s">
        <v>484</v>
      </c>
      <c r="D29" s="142">
        <v>153085.54</v>
      </c>
      <c r="E29" s="142">
        <v>0</v>
      </c>
      <c r="F29" s="142">
        <v>153087</v>
      </c>
      <c r="G29" s="142">
        <v>0</v>
      </c>
    </row>
    <row r="30" spans="1:7" x14ac:dyDescent="0.25">
      <c r="A30" s="141" t="s">
        <v>411</v>
      </c>
      <c r="B30" s="141" t="s">
        <v>485</v>
      </c>
      <c r="C30" s="140" t="s">
        <v>486</v>
      </c>
      <c r="D30" s="142">
        <v>1741.33</v>
      </c>
      <c r="E30" s="142">
        <v>0</v>
      </c>
      <c r="F30" s="142">
        <v>1741</v>
      </c>
      <c r="G30" s="142">
        <v>0</v>
      </c>
    </row>
    <row r="31" spans="1:7" x14ac:dyDescent="0.25">
      <c r="A31" s="141" t="s">
        <v>487</v>
      </c>
      <c r="B31" s="141" t="s">
        <v>488</v>
      </c>
      <c r="C31" s="140" t="s">
        <v>489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490</v>
      </c>
      <c r="B32" s="141" t="s">
        <v>491</v>
      </c>
      <c r="C32" s="140" t="s">
        <v>492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493</v>
      </c>
      <c r="B33" s="141" t="s">
        <v>494</v>
      </c>
      <c r="C33" s="140" t="s">
        <v>495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496</v>
      </c>
      <c r="C34" s="140" t="s">
        <v>497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498</v>
      </c>
      <c r="C35" s="140" t="s">
        <v>499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500</v>
      </c>
      <c r="B36" s="141" t="s">
        <v>501</v>
      </c>
      <c r="C36" s="140" t="s">
        <v>502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503</v>
      </c>
      <c r="B37" s="141" t="s">
        <v>504</v>
      </c>
      <c r="C37" s="140" t="s">
        <v>505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506</v>
      </c>
      <c r="C38" s="140" t="s">
        <v>507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508</v>
      </c>
      <c r="C39" s="140" t="s">
        <v>509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510</v>
      </c>
      <c r="B40" s="141" t="s">
        <v>511</v>
      </c>
      <c r="C40" s="140" t="s">
        <v>512</v>
      </c>
      <c r="D40" s="142">
        <v>1741.26</v>
      </c>
      <c r="E40" s="142">
        <v>0</v>
      </c>
      <c r="F40" s="142">
        <v>1741</v>
      </c>
      <c r="G40" s="142">
        <v>0</v>
      </c>
    </row>
    <row r="41" spans="1:7" x14ac:dyDescent="0.25">
      <c r="A41" s="141" t="s">
        <v>513</v>
      </c>
      <c r="B41" s="141" t="s">
        <v>514</v>
      </c>
      <c r="C41" s="140" t="s">
        <v>515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516</v>
      </c>
      <c r="C42" s="140" t="s">
        <v>517</v>
      </c>
      <c r="D42" s="142">
        <v>1741.26</v>
      </c>
      <c r="E42" s="142">
        <v>0</v>
      </c>
      <c r="F42" s="142">
        <v>1741</v>
      </c>
      <c r="G42" s="142">
        <v>0</v>
      </c>
    </row>
    <row r="43" spans="1:7" x14ac:dyDescent="0.25">
      <c r="A43" s="141" t="s">
        <v>518</v>
      </c>
      <c r="B43" s="141" t="s">
        <v>519</v>
      </c>
      <c r="C43" s="140" t="s">
        <v>520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521</v>
      </c>
      <c r="B44" s="141" t="s">
        <v>522</v>
      </c>
      <c r="C44" s="140" t="s">
        <v>523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524</v>
      </c>
      <c r="B45" s="141" t="s">
        <v>525</v>
      </c>
      <c r="C45" s="140" t="s">
        <v>526</v>
      </c>
      <c r="D45" s="142">
        <v>7.0000000000000007E-2</v>
      </c>
      <c r="E45" s="142">
        <v>0</v>
      </c>
      <c r="F45" s="142">
        <v>0</v>
      </c>
      <c r="G45" s="142">
        <v>0</v>
      </c>
    </row>
    <row r="46" spans="1:7" x14ac:dyDescent="0.25">
      <c r="A46" s="141" t="s">
        <v>411</v>
      </c>
      <c r="B46" s="141" t="s">
        <v>527</v>
      </c>
      <c r="C46" s="140" t="s">
        <v>528</v>
      </c>
      <c r="D46" s="142">
        <v>550.54999999999995</v>
      </c>
      <c r="E46" s="142">
        <v>0</v>
      </c>
      <c r="F46" s="142">
        <v>551</v>
      </c>
      <c r="G46" s="142">
        <v>0</v>
      </c>
    </row>
    <row r="47" spans="1:7" x14ac:dyDescent="0.25">
      <c r="A47" s="141" t="s">
        <v>529</v>
      </c>
      <c r="B47" s="141" t="s">
        <v>530</v>
      </c>
      <c r="C47" s="140" t="s">
        <v>531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532</v>
      </c>
      <c r="B48" s="141" t="s">
        <v>533</v>
      </c>
      <c r="C48" s="140" t="s">
        <v>534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535</v>
      </c>
      <c r="B49" s="141" t="s">
        <v>536</v>
      </c>
      <c r="C49" s="140" t="s">
        <v>537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538</v>
      </c>
      <c r="B50" s="141" t="s">
        <v>539</v>
      </c>
      <c r="C50" s="140" t="s">
        <v>540</v>
      </c>
      <c r="D50" s="142">
        <v>0</v>
      </c>
      <c r="E50" s="142">
        <v>0</v>
      </c>
      <c r="F50" s="142">
        <v>0</v>
      </c>
      <c r="G50" s="142">
        <v>0</v>
      </c>
    </row>
    <row r="51" spans="1:7" x14ac:dyDescent="0.25">
      <c r="A51" s="141" t="s">
        <v>541</v>
      </c>
      <c r="B51" s="141" t="s">
        <v>542</v>
      </c>
      <c r="C51" s="140" t="s">
        <v>543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544</v>
      </c>
      <c r="C52" s="140" t="s">
        <v>545</v>
      </c>
      <c r="D52" s="142">
        <v>0</v>
      </c>
      <c r="E52" s="142">
        <v>0</v>
      </c>
      <c r="F52" s="142">
        <v>0</v>
      </c>
      <c r="G52" s="142">
        <v>0</v>
      </c>
    </row>
    <row r="53" spans="1:7" x14ac:dyDescent="0.25">
      <c r="A53" s="141" t="s">
        <v>546</v>
      </c>
      <c r="B53" s="141" t="s">
        <v>547</v>
      </c>
      <c r="C53" s="140" t="s">
        <v>548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25">
      <c r="A54" s="141" t="s">
        <v>549</v>
      </c>
      <c r="B54" s="141" t="s">
        <v>550</v>
      </c>
      <c r="C54" s="140" t="s">
        <v>551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552</v>
      </c>
      <c r="B55" s="141" t="s">
        <v>553</v>
      </c>
      <c r="C55" s="140" t="s">
        <v>554</v>
      </c>
      <c r="D55" s="142">
        <v>550.54999999999995</v>
      </c>
      <c r="E55" s="142">
        <v>0</v>
      </c>
      <c r="F55" s="142">
        <v>551</v>
      </c>
      <c r="G55" s="142">
        <v>0</v>
      </c>
    </row>
    <row r="56" spans="1:7" x14ac:dyDescent="0.25">
      <c r="A56" s="141" t="s">
        <v>480</v>
      </c>
      <c r="B56" s="141" t="s">
        <v>555</v>
      </c>
      <c r="C56" s="140" t="s">
        <v>556</v>
      </c>
      <c r="D56" s="142">
        <v>1190.78</v>
      </c>
      <c r="E56" s="142">
        <v>0</v>
      </c>
      <c r="F56" s="142">
        <v>1190</v>
      </c>
      <c r="G56" s="142">
        <v>0</v>
      </c>
    </row>
    <row r="57" spans="1:7" x14ac:dyDescent="0.25">
      <c r="A57" s="141" t="s">
        <v>557</v>
      </c>
      <c r="B57" s="141" t="s">
        <v>558</v>
      </c>
      <c r="C57" s="140" t="s">
        <v>559</v>
      </c>
      <c r="D57" s="142">
        <v>-34757</v>
      </c>
      <c r="E57" s="142">
        <v>0</v>
      </c>
      <c r="F57" s="142">
        <v>-34757</v>
      </c>
      <c r="G57" s="142">
        <v>0</v>
      </c>
    </row>
    <row r="58" spans="1:7" x14ac:dyDescent="0.25">
      <c r="A58" s="141" t="s">
        <v>560</v>
      </c>
      <c r="B58" s="141" t="s">
        <v>561</v>
      </c>
      <c r="C58" s="140" t="s">
        <v>562</v>
      </c>
      <c r="D58" s="142">
        <v>3987.38</v>
      </c>
      <c r="E58" s="142">
        <v>0</v>
      </c>
      <c r="F58" s="142">
        <v>3987</v>
      </c>
      <c r="G58" s="142">
        <v>0</v>
      </c>
    </row>
    <row r="59" spans="1:7" x14ac:dyDescent="0.25">
      <c r="A59" s="141" t="s">
        <v>563</v>
      </c>
      <c r="B59" s="141" t="s">
        <v>564</v>
      </c>
      <c r="C59" s="140" t="s">
        <v>565</v>
      </c>
      <c r="D59" s="142">
        <v>3987.38</v>
      </c>
      <c r="E59" s="142">
        <v>0</v>
      </c>
      <c r="F59" s="142">
        <v>3987</v>
      </c>
      <c r="G59" s="142">
        <v>0</v>
      </c>
    </row>
    <row r="60" spans="1:7" x14ac:dyDescent="0.25">
      <c r="A60" s="141">
        <v>2</v>
      </c>
      <c r="B60" s="141" t="s">
        <v>566</v>
      </c>
      <c r="C60" s="140" t="s">
        <v>567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568</v>
      </c>
      <c r="B61" s="141" t="s">
        <v>569</v>
      </c>
      <c r="C61" s="140" t="s">
        <v>570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557</v>
      </c>
      <c r="B62" s="141" t="s">
        <v>571</v>
      </c>
      <c r="C62" s="140" t="s">
        <v>572</v>
      </c>
      <c r="D62" s="142">
        <v>-38744.379999999997</v>
      </c>
      <c r="E62" s="142">
        <v>0</v>
      </c>
      <c r="F62" s="142">
        <v>-38744</v>
      </c>
      <c r="G62" s="142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3" spans="1:7" x14ac:dyDescent="0.25">
      <c r="D3" s="142"/>
      <c r="E3" s="142"/>
      <c r="F3" s="142"/>
      <c r="G3" s="142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573</v>
      </c>
      <c r="C2" s="140" t="s">
        <v>574</v>
      </c>
      <c r="D2" s="142">
        <v>3745428.42</v>
      </c>
      <c r="E2" s="142">
        <v>720544.04</v>
      </c>
      <c r="F2" s="142">
        <v>3024884.38</v>
      </c>
      <c r="G2" s="142">
        <v>0</v>
      </c>
      <c r="H2" s="142">
        <v>3745428</v>
      </c>
      <c r="I2" s="142">
        <v>720544</v>
      </c>
      <c r="J2" s="142">
        <v>3024884</v>
      </c>
      <c r="K2" s="142">
        <v>0</v>
      </c>
    </row>
    <row r="3" spans="1:11" x14ac:dyDescent="0.25">
      <c r="A3" s="141" t="s">
        <v>437</v>
      </c>
      <c r="B3" s="141" t="s">
        <v>575</v>
      </c>
      <c r="C3" s="140" t="s">
        <v>576</v>
      </c>
      <c r="D3" s="142">
        <v>3167757.54</v>
      </c>
      <c r="E3" s="142">
        <v>716267.84</v>
      </c>
      <c r="F3" s="142">
        <v>2451489.7000000002</v>
      </c>
      <c r="G3" s="142">
        <v>0</v>
      </c>
      <c r="H3" s="142">
        <v>3167758</v>
      </c>
      <c r="I3" s="142">
        <v>716268</v>
      </c>
      <c r="J3" s="142">
        <v>2451490</v>
      </c>
      <c r="K3" s="142">
        <v>0</v>
      </c>
    </row>
    <row r="4" spans="1:11" x14ac:dyDescent="0.25">
      <c r="A4" s="141" t="s">
        <v>577</v>
      </c>
      <c r="B4" s="141" t="s">
        <v>578</v>
      </c>
      <c r="C4" s="140" t="s">
        <v>579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</row>
    <row r="5" spans="1:11" x14ac:dyDescent="0.25">
      <c r="A5" s="141" t="s">
        <v>580</v>
      </c>
      <c r="B5" s="141" t="s">
        <v>581</v>
      </c>
      <c r="C5" s="140" t="s">
        <v>582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583</v>
      </c>
      <c r="C6" s="140" t="s">
        <v>584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</row>
    <row r="7" spans="1:11" x14ac:dyDescent="0.25">
      <c r="A7" s="141">
        <v>3</v>
      </c>
      <c r="B7" s="141" t="s">
        <v>585</v>
      </c>
      <c r="C7" s="140" t="s">
        <v>586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25">
      <c r="A8" s="141">
        <v>4</v>
      </c>
      <c r="B8" s="141" t="s">
        <v>587</v>
      </c>
      <c r="C8" s="140" t="s">
        <v>588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589</v>
      </c>
      <c r="C9" s="140" t="s">
        <v>590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591</v>
      </c>
      <c r="C10" s="140" t="s">
        <v>592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593</v>
      </c>
      <c r="C11" s="140" t="s">
        <v>594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595</v>
      </c>
      <c r="B12" s="141" t="s">
        <v>596</v>
      </c>
      <c r="C12" s="140" t="s">
        <v>597</v>
      </c>
      <c r="D12" s="142">
        <v>906171.49</v>
      </c>
      <c r="E12" s="142">
        <v>716267.84</v>
      </c>
      <c r="F12" s="142">
        <v>189903.65</v>
      </c>
      <c r="G12" s="142">
        <v>0</v>
      </c>
      <c r="H12" s="142">
        <v>906172</v>
      </c>
      <c r="I12" s="142">
        <v>716268</v>
      </c>
      <c r="J12" s="142">
        <v>189904</v>
      </c>
      <c r="K12" s="142">
        <v>0</v>
      </c>
    </row>
    <row r="13" spans="1:11" x14ac:dyDescent="0.25">
      <c r="A13" s="141" t="s">
        <v>598</v>
      </c>
      <c r="B13" s="141" t="s">
        <v>599</v>
      </c>
      <c r="C13" s="140" t="s">
        <v>600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25">
      <c r="A14" s="141">
        <v>2</v>
      </c>
      <c r="B14" s="141" t="s">
        <v>601</v>
      </c>
      <c r="C14" s="140" t="s">
        <v>602</v>
      </c>
      <c r="D14" s="142">
        <v>105217.75</v>
      </c>
      <c r="E14" s="142">
        <v>81116.990000000005</v>
      </c>
      <c r="F14" s="142">
        <v>24100.76</v>
      </c>
      <c r="G14" s="142">
        <v>0</v>
      </c>
      <c r="H14" s="142">
        <v>105218</v>
      </c>
      <c r="I14" s="142">
        <v>81117</v>
      </c>
      <c r="J14" s="142">
        <v>24101</v>
      </c>
      <c r="K14" s="142">
        <v>0</v>
      </c>
    </row>
    <row r="15" spans="1:11" x14ac:dyDescent="0.25">
      <c r="A15" s="141">
        <v>3</v>
      </c>
      <c r="B15" s="141" t="s">
        <v>603</v>
      </c>
      <c r="C15" s="140" t="s">
        <v>604</v>
      </c>
      <c r="D15" s="142">
        <v>800953.74</v>
      </c>
      <c r="E15" s="142">
        <v>635150.85</v>
      </c>
      <c r="F15" s="142">
        <v>165802.89000000001</v>
      </c>
      <c r="G15" s="142">
        <v>0</v>
      </c>
      <c r="H15" s="142">
        <v>800954</v>
      </c>
      <c r="I15" s="142">
        <v>635151</v>
      </c>
      <c r="J15" s="142">
        <v>165803</v>
      </c>
      <c r="K15" s="142">
        <v>0</v>
      </c>
    </row>
    <row r="16" spans="1:11" x14ac:dyDescent="0.25">
      <c r="A16" s="141">
        <v>4</v>
      </c>
      <c r="B16" s="141" t="s">
        <v>605</v>
      </c>
      <c r="C16" s="140" t="s">
        <v>606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607</v>
      </c>
      <c r="C17" s="140" t="s">
        <v>608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25">
      <c r="A18" s="141">
        <v>6</v>
      </c>
      <c r="B18" s="141" t="s">
        <v>609</v>
      </c>
      <c r="C18" s="140" t="s">
        <v>610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25">
      <c r="A19" s="141">
        <v>7</v>
      </c>
      <c r="B19" s="141" t="s">
        <v>611</v>
      </c>
      <c r="C19" s="140" t="s">
        <v>612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0</v>
      </c>
    </row>
    <row r="20" spans="1:11" x14ac:dyDescent="0.25">
      <c r="A20" s="141">
        <v>8</v>
      </c>
      <c r="B20" s="141" t="s">
        <v>613</v>
      </c>
      <c r="C20" s="140" t="s">
        <v>614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615</v>
      </c>
      <c r="C21" s="140" t="s">
        <v>616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617</v>
      </c>
      <c r="B22" s="141" t="s">
        <v>618</v>
      </c>
      <c r="C22" s="140" t="s">
        <v>619</v>
      </c>
      <c r="D22" s="142">
        <v>2261586.0499999998</v>
      </c>
      <c r="E22" s="142">
        <v>0</v>
      </c>
      <c r="F22" s="142">
        <v>2261586.0499999998</v>
      </c>
      <c r="G22" s="142">
        <v>0</v>
      </c>
      <c r="H22" s="142">
        <v>2261586</v>
      </c>
      <c r="I22" s="142">
        <v>0</v>
      </c>
      <c r="J22" s="142">
        <v>2261586</v>
      </c>
      <c r="K22" s="142">
        <v>0</v>
      </c>
    </row>
    <row r="23" spans="1:11" x14ac:dyDescent="0.25">
      <c r="A23" s="141" t="s">
        <v>620</v>
      </c>
      <c r="B23" s="141" t="s">
        <v>621</v>
      </c>
      <c r="C23" s="140" t="s">
        <v>622</v>
      </c>
      <c r="D23" s="142">
        <v>2047833.04</v>
      </c>
      <c r="E23" s="142">
        <v>0</v>
      </c>
      <c r="F23" s="142">
        <v>2047833.04</v>
      </c>
      <c r="G23" s="142">
        <v>0</v>
      </c>
      <c r="H23" s="142">
        <v>2047833</v>
      </c>
      <c r="I23" s="142">
        <v>0</v>
      </c>
      <c r="J23" s="142">
        <v>2047833</v>
      </c>
      <c r="K23" s="142">
        <v>0</v>
      </c>
    </row>
    <row r="24" spans="1:11" x14ac:dyDescent="0.25">
      <c r="A24" s="141">
        <v>2</v>
      </c>
      <c r="B24" s="141" t="s">
        <v>623</v>
      </c>
      <c r="C24" s="140" t="s">
        <v>624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625</v>
      </c>
      <c r="C25" s="140" t="s">
        <v>626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627</v>
      </c>
      <c r="C26" s="140" t="s">
        <v>628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629</v>
      </c>
      <c r="C27" s="140" t="s">
        <v>630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631</v>
      </c>
      <c r="C28" s="140" t="s">
        <v>632</v>
      </c>
      <c r="D28" s="142">
        <v>213753.01</v>
      </c>
      <c r="E28" s="142">
        <v>0</v>
      </c>
      <c r="F28" s="142">
        <v>213753.01</v>
      </c>
      <c r="G28" s="142">
        <v>0</v>
      </c>
      <c r="H28" s="142">
        <v>213753</v>
      </c>
      <c r="I28" s="142">
        <v>0</v>
      </c>
      <c r="J28" s="142">
        <v>213753</v>
      </c>
      <c r="K28" s="142">
        <v>0</v>
      </c>
    </row>
    <row r="29" spans="1:11" x14ac:dyDescent="0.25">
      <c r="A29" s="141">
        <v>7</v>
      </c>
      <c r="B29" s="141" t="s">
        <v>633</v>
      </c>
      <c r="C29" s="140" t="s">
        <v>634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635</v>
      </c>
      <c r="C30" s="140" t="s">
        <v>636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637</v>
      </c>
      <c r="C31" s="140" t="s">
        <v>638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639</v>
      </c>
      <c r="C32" s="140" t="s">
        <v>640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641</v>
      </c>
      <c r="C33" s="140" t="s">
        <v>642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440</v>
      </c>
      <c r="B34" s="141" t="s">
        <v>643</v>
      </c>
      <c r="C34" s="140" t="s">
        <v>644</v>
      </c>
      <c r="D34" s="142">
        <v>574663.75</v>
      </c>
      <c r="E34" s="142">
        <v>4276.2</v>
      </c>
      <c r="F34" s="142">
        <v>570387.55000000005</v>
      </c>
      <c r="G34" s="142">
        <v>0</v>
      </c>
      <c r="H34" s="142">
        <v>574663</v>
      </c>
      <c r="I34" s="142">
        <v>4276</v>
      </c>
      <c r="J34" s="142">
        <v>570387</v>
      </c>
      <c r="K34" s="142">
        <v>0</v>
      </c>
    </row>
    <row r="35" spans="1:11" x14ac:dyDescent="0.25">
      <c r="A35" s="141" t="s">
        <v>645</v>
      </c>
      <c r="B35" s="141" t="s">
        <v>646</v>
      </c>
      <c r="C35" s="140" t="s">
        <v>647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142">
        <v>0</v>
      </c>
      <c r="K35" s="142">
        <v>0</v>
      </c>
    </row>
    <row r="36" spans="1:11" x14ac:dyDescent="0.25">
      <c r="A36" s="141" t="s">
        <v>648</v>
      </c>
      <c r="B36" s="141" t="s">
        <v>649</v>
      </c>
      <c r="C36" s="140" t="s">
        <v>650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25">
      <c r="A37" s="141">
        <v>2</v>
      </c>
      <c r="B37" s="141" t="s">
        <v>651</v>
      </c>
      <c r="C37" s="140" t="s">
        <v>652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653</v>
      </c>
      <c r="C38" s="140" t="s">
        <v>654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655</v>
      </c>
      <c r="C39" s="140" t="s">
        <v>656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25">
      <c r="A40" s="141">
        <v>5</v>
      </c>
      <c r="B40" s="141" t="s">
        <v>657</v>
      </c>
      <c r="C40" s="140" t="s">
        <v>658</v>
      </c>
      <c r="D40" s="142">
        <v>0</v>
      </c>
      <c r="E40" s="142">
        <v>0</v>
      </c>
      <c r="F40" s="142">
        <v>0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</row>
    <row r="41" spans="1:11" x14ac:dyDescent="0.25">
      <c r="A41" s="141">
        <v>6</v>
      </c>
      <c r="B41" s="141" t="s">
        <v>659</v>
      </c>
      <c r="C41" s="140" t="s">
        <v>660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661</v>
      </c>
      <c r="B42" s="141" t="s">
        <v>662</v>
      </c>
      <c r="C42" s="140" t="s">
        <v>663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664</v>
      </c>
      <c r="B43" s="141" t="s">
        <v>665</v>
      </c>
      <c r="C43" s="140" t="s">
        <v>666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667</v>
      </c>
      <c r="B44" s="141" t="s">
        <v>668</v>
      </c>
      <c r="C44" s="140" t="s">
        <v>669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670</v>
      </c>
      <c r="B45" s="141" t="s">
        <v>671</v>
      </c>
      <c r="C45" s="140" t="s">
        <v>672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673</v>
      </c>
      <c r="B46" s="141" t="s">
        <v>674</v>
      </c>
      <c r="C46" s="140" t="s">
        <v>675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676</v>
      </c>
      <c r="C47" s="140" t="s">
        <v>677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678</v>
      </c>
      <c r="C48" s="140" t="s">
        <v>679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680</v>
      </c>
      <c r="C49" s="140" t="s">
        <v>681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682</v>
      </c>
      <c r="C50" s="140" t="s">
        <v>683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684</v>
      </c>
      <c r="C51" s="140" t="s">
        <v>685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686</v>
      </c>
      <c r="C52" s="140" t="s">
        <v>687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688</v>
      </c>
      <c r="C53" s="140" t="s">
        <v>689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690</v>
      </c>
      <c r="B54" s="141" t="s">
        <v>691</v>
      </c>
      <c r="C54" s="140" t="s">
        <v>692</v>
      </c>
      <c r="D54" s="142">
        <v>77555.06</v>
      </c>
      <c r="E54" s="142">
        <v>4276.2</v>
      </c>
      <c r="F54" s="142">
        <v>73278.86</v>
      </c>
      <c r="G54" s="142">
        <v>0</v>
      </c>
      <c r="H54" s="142">
        <v>77555</v>
      </c>
      <c r="I54" s="142">
        <v>4276</v>
      </c>
      <c r="J54" s="142">
        <v>73279</v>
      </c>
      <c r="K54" s="142">
        <v>0</v>
      </c>
    </row>
    <row r="55" spans="1:11" x14ac:dyDescent="0.25">
      <c r="A55" s="141" t="s">
        <v>693</v>
      </c>
      <c r="B55" s="141" t="s">
        <v>694</v>
      </c>
      <c r="C55" s="140" t="s">
        <v>695</v>
      </c>
      <c r="D55" s="142">
        <v>60136.31</v>
      </c>
      <c r="E55" s="142">
        <v>4276.2</v>
      </c>
      <c r="F55" s="142">
        <v>55860.11</v>
      </c>
      <c r="G55" s="142">
        <v>0</v>
      </c>
      <c r="H55" s="142">
        <v>60136</v>
      </c>
      <c r="I55" s="142">
        <v>4276</v>
      </c>
      <c r="J55" s="142">
        <v>55860</v>
      </c>
      <c r="K55" s="142">
        <v>0</v>
      </c>
    </row>
    <row r="56" spans="1:11" x14ac:dyDescent="0.25">
      <c r="A56" s="141" t="s">
        <v>667</v>
      </c>
      <c r="B56" s="141" t="s">
        <v>668</v>
      </c>
      <c r="C56" s="140" t="s">
        <v>696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670</v>
      </c>
      <c r="B57" s="141" t="s">
        <v>671</v>
      </c>
      <c r="C57" s="140" t="s">
        <v>697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673</v>
      </c>
      <c r="B58" s="141" t="s">
        <v>674</v>
      </c>
      <c r="C58" s="140" t="s">
        <v>698</v>
      </c>
      <c r="D58" s="142">
        <v>60136.31</v>
      </c>
      <c r="E58" s="142">
        <v>4276.2</v>
      </c>
      <c r="F58" s="142">
        <v>55860.11</v>
      </c>
      <c r="G58" s="142">
        <v>0</v>
      </c>
      <c r="H58" s="142">
        <v>60136</v>
      </c>
      <c r="I58" s="142">
        <v>4276</v>
      </c>
      <c r="J58" s="142">
        <v>55860</v>
      </c>
      <c r="K58" s="142">
        <v>0</v>
      </c>
    </row>
    <row r="59" spans="1:11" x14ac:dyDescent="0.25">
      <c r="A59" s="141">
        <v>2</v>
      </c>
      <c r="B59" s="141" t="s">
        <v>676</v>
      </c>
      <c r="C59" s="140" t="s">
        <v>699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678</v>
      </c>
      <c r="C60" s="140" t="s">
        <v>700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680</v>
      </c>
      <c r="C61" s="140" t="s">
        <v>701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702</v>
      </c>
      <c r="C62" s="140" t="s">
        <v>703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704</v>
      </c>
      <c r="B63" s="141" t="s">
        <v>705</v>
      </c>
      <c r="C63" s="140" t="s">
        <v>706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707</v>
      </c>
      <c r="C64" s="140" t="s">
        <v>708</v>
      </c>
      <c r="D64" s="142">
        <v>17418.75</v>
      </c>
      <c r="E64" s="142">
        <v>0</v>
      </c>
      <c r="F64" s="142">
        <v>17418.75</v>
      </c>
      <c r="G64" s="142">
        <v>0</v>
      </c>
      <c r="H64" s="142">
        <v>17419</v>
      </c>
      <c r="I64" s="142">
        <v>0</v>
      </c>
      <c r="J64" s="142">
        <v>17419</v>
      </c>
      <c r="K64" s="142">
        <v>0</v>
      </c>
    </row>
    <row r="65" spans="1:11" x14ac:dyDescent="0.25">
      <c r="A65" s="141">
        <v>8</v>
      </c>
      <c r="B65" s="141" t="s">
        <v>684</v>
      </c>
      <c r="C65" s="140" t="s">
        <v>709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710</v>
      </c>
      <c r="C66" s="140" t="s">
        <v>711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25">
      <c r="A67" s="141" t="s">
        <v>712</v>
      </c>
      <c r="B67" s="141" t="s">
        <v>713</v>
      </c>
      <c r="C67" s="140" t="s">
        <v>714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715</v>
      </c>
      <c r="B68" s="141" t="s">
        <v>716</v>
      </c>
      <c r="C68" s="140" t="s">
        <v>717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718</v>
      </c>
      <c r="C69" s="147" t="s">
        <v>719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720</v>
      </c>
      <c r="C70" s="147" t="s">
        <v>721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722</v>
      </c>
      <c r="C71" s="147" t="s">
        <v>723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724</v>
      </c>
      <c r="B72" s="146" t="s">
        <v>725</v>
      </c>
      <c r="C72" s="147" t="s">
        <v>726</v>
      </c>
      <c r="D72" s="148">
        <v>497108.69</v>
      </c>
      <c r="E72" s="148">
        <v>0</v>
      </c>
      <c r="F72" s="148">
        <v>497108.69</v>
      </c>
      <c r="G72" s="148">
        <v>0</v>
      </c>
      <c r="H72" s="148">
        <v>497108</v>
      </c>
      <c r="I72" s="148">
        <v>0</v>
      </c>
      <c r="J72" s="148">
        <v>497108</v>
      </c>
      <c r="K72" s="148">
        <v>0</v>
      </c>
    </row>
    <row r="73" spans="1:11" x14ac:dyDescent="0.25">
      <c r="A73" s="146" t="s">
        <v>727</v>
      </c>
      <c r="B73" s="146" t="s">
        <v>728</v>
      </c>
      <c r="C73" s="147" t="s">
        <v>729</v>
      </c>
      <c r="D73" s="148">
        <v>-8476.59</v>
      </c>
      <c r="E73" s="148">
        <v>0</v>
      </c>
      <c r="F73" s="148">
        <v>-8476.59</v>
      </c>
      <c r="G73" s="148">
        <v>0</v>
      </c>
      <c r="H73" s="148">
        <v>-8477</v>
      </c>
      <c r="I73" s="148">
        <v>0</v>
      </c>
      <c r="J73" s="148">
        <v>-8477</v>
      </c>
      <c r="K73" s="148">
        <v>0</v>
      </c>
    </row>
    <row r="74" spans="1:11" x14ac:dyDescent="0.25">
      <c r="A74" s="146">
        <v>2</v>
      </c>
      <c r="B74" s="146" t="s">
        <v>730</v>
      </c>
      <c r="C74" s="147" t="s">
        <v>731</v>
      </c>
      <c r="D74" s="148">
        <v>505585.28</v>
      </c>
      <c r="E74" s="148">
        <v>0</v>
      </c>
      <c r="F74" s="148">
        <v>505585.28</v>
      </c>
      <c r="G74" s="148">
        <v>0</v>
      </c>
      <c r="H74" s="148">
        <v>505585</v>
      </c>
      <c r="I74" s="148">
        <v>0</v>
      </c>
      <c r="J74" s="148">
        <v>505585</v>
      </c>
      <c r="K74" s="148">
        <v>0</v>
      </c>
    </row>
    <row r="75" spans="1:11" x14ac:dyDescent="0.25">
      <c r="A75" s="146" t="s">
        <v>443</v>
      </c>
      <c r="B75" s="146" t="s">
        <v>732</v>
      </c>
      <c r="C75" s="147" t="s">
        <v>733</v>
      </c>
      <c r="D75" s="148">
        <v>3007.13</v>
      </c>
      <c r="E75" s="148">
        <v>0</v>
      </c>
      <c r="F75" s="148">
        <v>3007.13</v>
      </c>
      <c r="G75" s="148">
        <v>0</v>
      </c>
      <c r="H75" s="148">
        <v>3007</v>
      </c>
      <c r="I75" s="148">
        <v>0</v>
      </c>
      <c r="J75" s="148">
        <v>3007</v>
      </c>
      <c r="K75" s="148">
        <v>0</v>
      </c>
    </row>
    <row r="76" spans="1:11" x14ac:dyDescent="0.25">
      <c r="A76" s="146" t="s">
        <v>734</v>
      </c>
      <c r="B76" s="146" t="s">
        <v>735</v>
      </c>
      <c r="C76" s="147" t="s">
        <v>736</v>
      </c>
      <c r="D76" s="148">
        <v>3007.13</v>
      </c>
      <c r="E76" s="148">
        <v>0</v>
      </c>
      <c r="F76" s="148">
        <v>3007.13</v>
      </c>
      <c r="G76" s="148">
        <v>0</v>
      </c>
      <c r="H76" s="148">
        <v>3007</v>
      </c>
      <c r="I76" s="148">
        <v>0</v>
      </c>
      <c r="J76" s="148">
        <v>3007</v>
      </c>
      <c r="K76" s="148">
        <v>0</v>
      </c>
    </row>
    <row r="77" spans="1:11" x14ac:dyDescent="0.25">
      <c r="A77" s="146">
        <v>2</v>
      </c>
      <c r="B77" s="146" t="s">
        <v>737</v>
      </c>
      <c r="C77" s="147" t="s">
        <v>738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739</v>
      </c>
      <c r="C78" s="147" t="s">
        <v>740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741</v>
      </c>
      <c r="C79" s="147" t="s">
        <v>742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topLeftCell="A28" zoomScaleNormal="100" workbookViewId="0">
      <selection activeCell="D42" sqref="D42:I42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v>248722</v>
      </c>
      <c r="C6" s="168">
        <v>105217</v>
      </c>
      <c r="D6" s="168">
        <v>710826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1064765</v>
      </c>
      <c r="L6" s="154"/>
    </row>
    <row r="7" spans="1:33" ht="15" customHeight="1" thickBot="1" x14ac:dyDescent="0.3">
      <c r="A7" s="179" t="s">
        <v>18</v>
      </c>
      <c r="B7" s="132"/>
      <c r="C7" s="132"/>
      <c r="D7" s="132">
        <v>126040</v>
      </c>
      <c r="E7" s="132"/>
      <c r="F7" s="133"/>
      <c r="G7" s="132"/>
      <c r="H7" s="132"/>
      <c r="I7" s="132"/>
      <c r="J7" s="153">
        <f t="shared" ref="J7:J9" si="0">SUM(B7:I7)</f>
        <v>126040</v>
      </c>
    </row>
    <row r="8" spans="1:33" ht="15" customHeight="1" thickBot="1" x14ac:dyDescent="0.3">
      <c r="A8" s="179" t="s">
        <v>19</v>
      </c>
      <c r="B8" s="132">
        <v>248722</v>
      </c>
      <c r="C8" s="132"/>
      <c r="D8" s="132">
        <v>46043</v>
      </c>
      <c r="E8" s="132"/>
      <c r="F8" s="133"/>
      <c r="G8" s="132"/>
      <c r="H8" s="132"/>
      <c r="I8" s="132"/>
      <c r="J8" s="153">
        <f t="shared" si="0"/>
        <v>294765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0</v>
      </c>
      <c r="C10" s="168">
        <v>105217</v>
      </c>
      <c r="D10" s="168">
        <v>800953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896040</v>
      </c>
      <c r="K10" s="307"/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32">
        <v>62358</v>
      </c>
      <c r="D12" s="168">
        <v>608157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670515</v>
      </c>
      <c r="L12" s="154"/>
    </row>
    <row r="13" spans="1:33" ht="15" customHeight="1" thickBot="1" x14ac:dyDescent="0.3">
      <c r="A13" s="179" t="s">
        <v>18</v>
      </c>
      <c r="B13" s="132"/>
      <c r="C13" s="132">
        <v>18758</v>
      </c>
      <c r="D13" s="132">
        <v>73036</v>
      </c>
      <c r="E13" s="132"/>
      <c r="F13" s="132"/>
      <c r="G13" s="132"/>
      <c r="H13" s="132"/>
      <c r="I13" s="132"/>
      <c r="J13" s="153">
        <f t="shared" ref="J13:J14" si="1">SUM(B13:I13)</f>
        <v>91794</v>
      </c>
    </row>
    <row r="14" spans="1:33" ht="15" customHeight="1" thickBot="1" x14ac:dyDescent="0.3">
      <c r="A14" s="179" t="s">
        <v>19</v>
      </c>
      <c r="B14" s="132"/>
      <c r="C14" s="132"/>
      <c r="D14" s="132">
        <v>46043</v>
      </c>
      <c r="E14" s="132"/>
      <c r="F14" s="132"/>
      <c r="G14" s="132"/>
      <c r="H14" s="132"/>
      <c r="I14" s="132"/>
      <c r="J14" s="153">
        <f t="shared" si="1"/>
        <v>46043</v>
      </c>
    </row>
    <row r="15" spans="1:33" ht="15" customHeight="1" thickBot="1" x14ac:dyDescent="0.3">
      <c r="A15" s="264" t="s">
        <v>20</v>
      </c>
      <c r="B15" s="261"/>
      <c r="C15" s="261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35">
        <v>81116</v>
      </c>
      <c r="D16" s="168">
        <v>635150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716266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>
        <v>248722</v>
      </c>
      <c r="C24" s="132">
        <v>105217</v>
      </c>
      <c r="D24" s="132">
        <v>710826</v>
      </c>
      <c r="E24" s="132"/>
      <c r="F24" s="132"/>
      <c r="G24" s="132"/>
      <c r="H24" s="132"/>
      <c r="I24" s="132"/>
      <c r="J24" s="153">
        <f t="shared" ref="J24" si="3">J6-J12-J18</f>
        <v>394250</v>
      </c>
    </row>
    <row r="25" spans="1:33" ht="15" customHeight="1" thickBot="1" x14ac:dyDescent="0.3">
      <c r="A25" s="180" t="s">
        <v>21</v>
      </c>
      <c r="B25" s="135"/>
      <c r="C25" s="135">
        <v>24101</v>
      </c>
      <c r="D25" s="135">
        <v>165803</v>
      </c>
      <c r="E25" s="135"/>
      <c r="F25" s="135"/>
      <c r="G25" s="135"/>
      <c r="H25" s="135"/>
      <c r="I25" s="135"/>
      <c r="J25" s="155">
        <f t="shared" ref="J25" si="4">J10-J16-J22</f>
        <v>179774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v>248722</v>
      </c>
      <c r="C32" s="168">
        <v>105217</v>
      </c>
      <c r="D32" s="168">
        <v>692321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1046260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>
        <v>28643</v>
      </c>
      <c r="E33" s="132"/>
      <c r="F33" s="133"/>
      <c r="G33" s="132"/>
      <c r="H33" s="132"/>
      <c r="I33" s="132"/>
      <c r="J33" s="186">
        <f t="shared" ref="J33:J35" si="5">SUM(B33:I33)</f>
        <v>28643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v>248722</v>
      </c>
      <c r="C36" s="168">
        <v>105217</v>
      </c>
      <c r="D36" s="168">
        <f>D32+D33-D34</f>
        <v>720964</v>
      </c>
      <c r="E36" s="168">
        <f t="shared" ref="E36:I36" si="6">E32+E33-E34</f>
        <v>0</v>
      </c>
      <c r="F36" s="168">
        <f t="shared" si="6"/>
        <v>0</v>
      </c>
      <c r="G36" s="168">
        <f t="shared" si="6"/>
        <v>0</v>
      </c>
      <c r="H36" s="168">
        <f t="shared" si="6"/>
        <v>0</v>
      </c>
      <c r="I36" s="168">
        <f t="shared" si="6"/>
        <v>0</v>
      </c>
      <c r="J36" s="189">
        <f>J32+J33-J34+J35</f>
        <v>1074903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v>56570</v>
      </c>
      <c r="D38" s="168">
        <v>568124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624694</v>
      </c>
      <c r="L38" s="154"/>
    </row>
    <row r="39" spans="1:14" ht="15" customHeight="1" thickBot="1" x14ac:dyDescent="0.3">
      <c r="A39" s="187" t="s">
        <v>18</v>
      </c>
      <c r="B39" s="132"/>
      <c r="C39" s="132">
        <v>5788</v>
      </c>
      <c r="D39" s="132">
        <v>40033</v>
      </c>
      <c r="E39" s="132"/>
      <c r="F39" s="132"/>
      <c r="G39" s="132"/>
      <c r="H39" s="132"/>
      <c r="I39" s="132"/>
      <c r="J39" s="186">
        <f t="shared" ref="J39:J40" si="7">SUM(B39:I39)</f>
        <v>45821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7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v>63358</v>
      </c>
      <c r="D42" s="168">
        <f>D38+D39-D40</f>
        <v>608157</v>
      </c>
      <c r="E42" s="168">
        <f t="shared" ref="E42:I42" si="8">E38+E39-E40</f>
        <v>0</v>
      </c>
      <c r="F42" s="168">
        <f t="shared" si="8"/>
        <v>0</v>
      </c>
      <c r="G42" s="168">
        <f t="shared" si="8"/>
        <v>0</v>
      </c>
      <c r="H42" s="168">
        <f t="shared" si="8"/>
        <v>0</v>
      </c>
      <c r="I42" s="168">
        <f t="shared" si="8"/>
        <v>0</v>
      </c>
      <c r="J42" s="189">
        <f>J38+J39-J40</f>
        <v>670515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9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9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248722</v>
      </c>
      <c r="C50" s="132">
        <f>C32-C38</f>
        <v>48647</v>
      </c>
      <c r="D50" s="132">
        <f t="shared" ref="D50:J50" si="10">D32-D38</f>
        <v>124197</v>
      </c>
      <c r="E50" s="132">
        <f t="shared" si="10"/>
        <v>0</v>
      </c>
      <c r="F50" s="132">
        <f t="shared" si="10"/>
        <v>0</v>
      </c>
      <c r="G50" s="132">
        <f t="shared" si="10"/>
        <v>0</v>
      </c>
      <c r="H50" s="132">
        <f t="shared" si="10"/>
        <v>0</v>
      </c>
      <c r="I50" s="132">
        <f t="shared" si="10"/>
        <v>0</v>
      </c>
      <c r="J50" s="132">
        <f t="shared" si="10"/>
        <v>421566</v>
      </c>
    </row>
    <row r="51" spans="1:10" ht="15" customHeight="1" thickBot="1" x14ac:dyDescent="0.3">
      <c r="A51" s="188" t="s">
        <v>21</v>
      </c>
      <c r="B51" s="135">
        <f>B36-B42-B48</f>
        <v>248722</v>
      </c>
      <c r="C51" s="135">
        <f>C36-C42</f>
        <v>41859</v>
      </c>
      <c r="D51" s="135">
        <f t="shared" ref="D51:J51" si="11">D36-D42</f>
        <v>112807</v>
      </c>
      <c r="E51" s="135">
        <f t="shared" si="11"/>
        <v>0</v>
      </c>
      <c r="F51" s="135">
        <f t="shared" si="11"/>
        <v>0</v>
      </c>
      <c r="G51" s="135">
        <f t="shared" si="11"/>
        <v>0</v>
      </c>
      <c r="H51" s="135">
        <f t="shared" si="11"/>
        <v>0</v>
      </c>
      <c r="I51" s="135">
        <f t="shared" si="11"/>
        <v>0</v>
      </c>
      <c r="J51" s="135">
        <f t="shared" si="11"/>
        <v>404388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6" t="s">
        <v>743</v>
      </c>
      <c r="C2" s="143" t="s">
        <v>744</v>
      </c>
      <c r="D2" s="145">
        <v>3024884.38</v>
      </c>
      <c r="E2" s="145">
        <v>0</v>
      </c>
      <c r="F2" s="145">
        <v>3024884</v>
      </c>
      <c r="G2" s="145">
        <v>0</v>
      </c>
    </row>
    <row r="3" spans="1:7" x14ac:dyDescent="0.25">
      <c r="A3" s="144" t="s">
        <v>437</v>
      </c>
      <c r="B3" s="144" t="s">
        <v>745</v>
      </c>
      <c r="C3" s="143" t="s">
        <v>746</v>
      </c>
      <c r="D3" s="142">
        <v>2660789.41</v>
      </c>
      <c r="E3" s="142">
        <v>0</v>
      </c>
      <c r="F3" s="142">
        <v>2660790</v>
      </c>
      <c r="G3" s="142">
        <v>0</v>
      </c>
    </row>
    <row r="4" spans="1:7" x14ac:dyDescent="0.25">
      <c r="A4" s="144" t="s">
        <v>577</v>
      </c>
      <c r="B4" s="144" t="s">
        <v>747</v>
      </c>
      <c r="C4" s="143" t="s">
        <v>748</v>
      </c>
      <c r="D4" s="145">
        <v>255593.18</v>
      </c>
      <c r="E4" s="145">
        <v>0</v>
      </c>
      <c r="F4" s="145">
        <v>255593</v>
      </c>
      <c r="G4" s="145">
        <v>0</v>
      </c>
    </row>
    <row r="5" spans="1:7" x14ac:dyDescent="0.25">
      <c r="A5" s="144" t="s">
        <v>749</v>
      </c>
      <c r="B5" s="144" t="s">
        <v>750</v>
      </c>
      <c r="C5" s="143" t="s">
        <v>751</v>
      </c>
      <c r="D5" s="145">
        <v>255593.18</v>
      </c>
      <c r="E5" s="145">
        <v>0</v>
      </c>
      <c r="F5" s="145">
        <v>255593</v>
      </c>
      <c r="G5" s="145">
        <v>0</v>
      </c>
    </row>
    <row r="6" spans="1:7" x14ac:dyDescent="0.25">
      <c r="A6" s="144">
        <v>2</v>
      </c>
      <c r="B6" s="144" t="s">
        <v>752</v>
      </c>
      <c r="C6" s="143" t="s">
        <v>753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754</v>
      </c>
      <c r="C7" s="143" t="s">
        <v>755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595</v>
      </c>
      <c r="B8" s="144" t="s">
        <v>756</v>
      </c>
      <c r="C8" s="143" t="s">
        <v>757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758</v>
      </c>
      <c r="B9" s="144" t="s">
        <v>759</v>
      </c>
      <c r="C9" s="143" t="s">
        <v>760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761</v>
      </c>
      <c r="B10" s="144" t="s">
        <v>762</v>
      </c>
      <c r="C10" s="143" t="s">
        <v>763</v>
      </c>
      <c r="D10" s="145">
        <v>54538.63</v>
      </c>
      <c r="E10" s="145">
        <v>0</v>
      </c>
      <c r="F10" s="145">
        <v>54539</v>
      </c>
      <c r="G10" s="145">
        <v>0</v>
      </c>
    </row>
    <row r="11" spans="1:7" x14ac:dyDescent="0.25">
      <c r="A11" s="144" t="s">
        <v>764</v>
      </c>
      <c r="B11" s="144" t="s">
        <v>765</v>
      </c>
      <c r="C11" s="143" t="s">
        <v>766</v>
      </c>
      <c r="D11" s="145">
        <v>54538.63</v>
      </c>
      <c r="E11" s="145">
        <v>0</v>
      </c>
      <c r="F11" s="145">
        <v>54539</v>
      </c>
      <c r="G11" s="145">
        <v>0</v>
      </c>
    </row>
    <row r="12" spans="1:7" x14ac:dyDescent="0.25">
      <c r="A12" s="144">
        <v>2</v>
      </c>
      <c r="B12" s="144" t="s">
        <v>767</v>
      </c>
      <c r="C12" s="143" t="s">
        <v>768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769</v>
      </c>
      <c r="B13" s="144" t="s">
        <v>770</v>
      </c>
      <c r="C13" s="143" t="s">
        <v>771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772</v>
      </c>
      <c r="B14" s="144" t="s">
        <v>773</v>
      </c>
      <c r="C14" s="143" t="s">
        <v>774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775</v>
      </c>
      <c r="C15" s="143" t="s">
        <v>776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777</v>
      </c>
      <c r="B16" s="144" t="s">
        <v>778</v>
      </c>
      <c r="C16" s="143" t="s">
        <v>779</v>
      </c>
      <c r="D16" s="145">
        <v>1613225</v>
      </c>
      <c r="E16" s="145">
        <v>0</v>
      </c>
      <c r="F16" s="145">
        <v>1613225</v>
      </c>
      <c r="G16" s="145">
        <v>0</v>
      </c>
    </row>
    <row r="17" spans="1:7" x14ac:dyDescent="0.25">
      <c r="A17" s="144" t="s">
        <v>780</v>
      </c>
      <c r="B17" s="144" t="s">
        <v>781</v>
      </c>
      <c r="C17" s="143" t="s">
        <v>782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783</v>
      </c>
      <c r="C18" s="143" t="s">
        <v>784</v>
      </c>
      <c r="D18" s="145">
        <v>1613225</v>
      </c>
      <c r="E18" s="145">
        <v>0</v>
      </c>
      <c r="F18" s="145">
        <v>1613225</v>
      </c>
      <c r="G18" s="145">
        <v>0</v>
      </c>
    </row>
    <row r="19" spans="1:7" x14ac:dyDescent="0.25">
      <c r="A19" s="144">
        <v>3</v>
      </c>
      <c r="B19" s="144" t="s">
        <v>785</v>
      </c>
      <c r="C19" s="143" t="s">
        <v>786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787</v>
      </c>
      <c r="B20" s="144" t="s">
        <v>788</v>
      </c>
      <c r="C20" s="143" t="s">
        <v>789</v>
      </c>
      <c r="D20" s="145">
        <v>776176.98</v>
      </c>
      <c r="E20" s="145">
        <v>0</v>
      </c>
      <c r="F20" s="145">
        <v>776177</v>
      </c>
      <c r="G20" s="145">
        <v>0</v>
      </c>
    </row>
    <row r="21" spans="1:7" x14ac:dyDescent="0.25">
      <c r="A21" s="144" t="s">
        <v>790</v>
      </c>
      <c r="B21" s="144" t="s">
        <v>791</v>
      </c>
      <c r="C21" s="143" t="s">
        <v>792</v>
      </c>
      <c r="D21" s="145">
        <v>1015070.28</v>
      </c>
      <c r="E21" s="145">
        <v>0</v>
      </c>
      <c r="F21" s="145">
        <v>1015070</v>
      </c>
      <c r="G21" s="145">
        <v>0</v>
      </c>
    </row>
    <row r="22" spans="1:7" x14ac:dyDescent="0.25">
      <c r="A22" s="144">
        <v>2</v>
      </c>
      <c r="B22" s="144" t="s">
        <v>793</v>
      </c>
      <c r="C22" s="143" t="s">
        <v>794</v>
      </c>
      <c r="D22" s="145">
        <v>-238893.3</v>
      </c>
      <c r="E22" s="145">
        <v>0</v>
      </c>
      <c r="F22" s="145">
        <v>-238893</v>
      </c>
      <c r="G22" s="145">
        <v>0</v>
      </c>
    </row>
    <row r="23" spans="1:7" x14ac:dyDescent="0.25">
      <c r="A23" s="144" t="s">
        <v>795</v>
      </c>
      <c r="B23" s="144" t="s">
        <v>796</v>
      </c>
      <c r="C23" s="143" t="s">
        <v>797</v>
      </c>
      <c r="D23" s="145">
        <v>-38744.379999999997</v>
      </c>
      <c r="E23" s="145">
        <v>0</v>
      </c>
      <c r="F23" s="145">
        <v>-38744</v>
      </c>
      <c r="G23" s="145">
        <v>0</v>
      </c>
    </row>
    <row r="24" spans="1:7" x14ac:dyDescent="0.25">
      <c r="A24" s="144" t="s">
        <v>440</v>
      </c>
      <c r="B24" s="144" t="s">
        <v>798</v>
      </c>
      <c r="C24" s="143" t="s">
        <v>799</v>
      </c>
      <c r="D24" s="145">
        <v>364094.97</v>
      </c>
      <c r="E24" s="145">
        <v>0</v>
      </c>
      <c r="F24" s="145">
        <v>364094</v>
      </c>
      <c r="G24" s="145">
        <v>0</v>
      </c>
    </row>
    <row r="25" spans="1:7" x14ac:dyDescent="0.25">
      <c r="A25" s="144" t="s">
        <v>645</v>
      </c>
      <c r="B25" s="144" t="s">
        <v>800</v>
      </c>
      <c r="C25" s="143" t="s">
        <v>801</v>
      </c>
      <c r="D25" s="145">
        <v>35083.160000000003</v>
      </c>
      <c r="E25" s="145">
        <v>0</v>
      </c>
      <c r="F25" s="145">
        <v>35084</v>
      </c>
      <c r="G25" s="145">
        <v>0</v>
      </c>
    </row>
    <row r="26" spans="1:7" x14ac:dyDescent="0.25">
      <c r="A26" s="144" t="s">
        <v>648</v>
      </c>
      <c r="B26" s="144" t="s">
        <v>802</v>
      </c>
      <c r="C26" s="143" t="s">
        <v>803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667</v>
      </c>
      <c r="B27" s="144" t="s">
        <v>804</v>
      </c>
      <c r="C27" s="143" t="s">
        <v>805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670</v>
      </c>
      <c r="B28" s="144" t="s">
        <v>806</v>
      </c>
      <c r="C28" s="143" t="s">
        <v>807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673</v>
      </c>
      <c r="B29" s="144" t="s">
        <v>808</v>
      </c>
      <c r="C29" s="143" t="s">
        <v>809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676</v>
      </c>
      <c r="C30" s="143" t="s">
        <v>810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811</v>
      </c>
      <c r="C31" s="143" t="s">
        <v>812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813</v>
      </c>
      <c r="C32" s="143" t="s">
        <v>814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815</v>
      </c>
      <c r="C33" s="143" t="s">
        <v>816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817</v>
      </c>
      <c r="C34" s="143" t="s">
        <v>818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819</v>
      </c>
      <c r="C35" s="143" t="s">
        <v>820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821</v>
      </c>
      <c r="C36" s="143" t="s">
        <v>822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823</v>
      </c>
      <c r="C37" s="143" t="s">
        <v>824</v>
      </c>
      <c r="D37" s="145">
        <v>-420.36</v>
      </c>
      <c r="E37" s="145">
        <v>0</v>
      </c>
      <c r="F37" s="145">
        <v>-420</v>
      </c>
      <c r="G37" s="145">
        <v>0</v>
      </c>
    </row>
    <row r="38" spans="1:7" x14ac:dyDescent="0.25">
      <c r="A38" s="144">
        <v>10</v>
      </c>
      <c r="B38" s="144" t="s">
        <v>825</v>
      </c>
      <c r="C38" s="143" t="s">
        <v>826</v>
      </c>
      <c r="D38" s="145">
        <v>35503.519999999997</v>
      </c>
      <c r="E38" s="145">
        <v>0</v>
      </c>
      <c r="F38" s="145">
        <v>35504</v>
      </c>
      <c r="G38" s="145">
        <v>0</v>
      </c>
    </row>
    <row r="39" spans="1:7" x14ac:dyDescent="0.25">
      <c r="A39" s="144">
        <v>11</v>
      </c>
      <c r="B39" s="144" t="s">
        <v>827</v>
      </c>
      <c r="C39" s="143" t="s">
        <v>828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829</v>
      </c>
      <c r="C40" s="143" t="s">
        <v>830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831</v>
      </c>
      <c r="B41" s="144" t="s">
        <v>832</v>
      </c>
      <c r="C41" s="143" t="s">
        <v>833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834</v>
      </c>
      <c r="B42" s="144" t="s">
        <v>835</v>
      </c>
      <c r="C42" s="143" t="s">
        <v>836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837</v>
      </c>
      <c r="C43" s="143" t="s">
        <v>838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839</v>
      </c>
      <c r="B44" s="144" t="s">
        <v>840</v>
      </c>
      <c r="C44" s="143" t="s">
        <v>841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842</v>
      </c>
      <c r="B45" s="144" t="s">
        <v>843</v>
      </c>
      <c r="C45" s="143" t="s">
        <v>844</v>
      </c>
      <c r="D45" s="145">
        <v>325088.64000000001</v>
      </c>
      <c r="E45" s="145">
        <v>0</v>
      </c>
      <c r="F45" s="145">
        <v>325087</v>
      </c>
      <c r="G45" s="145">
        <v>0</v>
      </c>
    </row>
    <row r="46" spans="1:7" x14ac:dyDescent="0.25">
      <c r="A46" s="144" t="s">
        <v>845</v>
      </c>
      <c r="B46" s="144" t="s">
        <v>846</v>
      </c>
      <c r="C46" s="143" t="s">
        <v>847</v>
      </c>
      <c r="D46" s="145">
        <v>32166.77</v>
      </c>
      <c r="E46" s="145">
        <v>0</v>
      </c>
      <c r="F46" s="145">
        <v>32165</v>
      </c>
      <c r="G46" s="145">
        <v>0</v>
      </c>
    </row>
    <row r="47" spans="1:7" x14ac:dyDescent="0.25">
      <c r="A47" s="144" t="s">
        <v>667</v>
      </c>
      <c r="B47" s="144" t="s">
        <v>848</v>
      </c>
      <c r="C47" s="143" t="s">
        <v>849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670</v>
      </c>
      <c r="B48" s="144" t="s">
        <v>850</v>
      </c>
      <c r="C48" s="143" t="s">
        <v>851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673</v>
      </c>
      <c r="B49" s="144" t="s">
        <v>852</v>
      </c>
      <c r="C49" s="143" t="s">
        <v>853</v>
      </c>
      <c r="D49" s="145">
        <v>32166.77</v>
      </c>
      <c r="E49" s="145">
        <v>0</v>
      </c>
      <c r="F49" s="145">
        <v>32165</v>
      </c>
      <c r="G49" s="145">
        <v>0</v>
      </c>
    </row>
    <row r="50" spans="1:7" x14ac:dyDescent="0.25">
      <c r="A50" s="144">
        <v>2</v>
      </c>
      <c r="B50" s="144" t="s">
        <v>676</v>
      </c>
      <c r="C50" s="143" t="s">
        <v>854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855</v>
      </c>
      <c r="C51" s="143" t="s">
        <v>856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857</v>
      </c>
      <c r="C52" s="143" t="s">
        <v>858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859</v>
      </c>
      <c r="C53" s="143" t="s">
        <v>860</v>
      </c>
      <c r="D53" s="145">
        <v>284315.17</v>
      </c>
      <c r="E53" s="145">
        <v>0</v>
      </c>
      <c r="F53" s="145">
        <v>284315</v>
      </c>
      <c r="G53" s="145">
        <v>0</v>
      </c>
    </row>
    <row r="54" spans="1:7" x14ac:dyDescent="0.25">
      <c r="A54" s="144">
        <v>6</v>
      </c>
      <c r="B54" s="144" t="s">
        <v>861</v>
      </c>
      <c r="C54" s="143" t="s">
        <v>862</v>
      </c>
      <c r="D54" s="145">
        <v>4387.05</v>
      </c>
      <c r="E54" s="145">
        <v>0</v>
      </c>
      <c r="F54" s="145">
        <v>4387</v>
      </c>
      <c r="G54" s="145">
        <v>0</v>
      </c>
    </row>
    <row r="55" spans="1:7" x14ac:dyDescent="0.25">
      <c r="A55" s="144">
        <v>7</v>
      </c>
      <c r="B55" s="144" t="s">
        <v>863</v>
      </c>
      <c r="C55" s="143" t="s">
        <v>864</v>
      </c>
      <c r="D55" s="145">
        <v>2955.97</v>
      </c>
      <c r="E55" s="145">
        <v>0</v>
      </c>
      <c r="F55" s="145">
        <v>2956</v>
      </c>
      <c r="G55" s="145">
        <v>0</v>
      </c>
    </row>
    <row r="56" spans="1:7" x14ac:dyDescent="0.25">
      <c r="A56" s="144">
        <v>8</v>
      </c>
      <c r="B56" s="144" t="s">
        <v>865</v>
      </c>
      <c r="C56" s="143" t="s">
        <v>866</v>
      </c>
      <c r="D56" s="145">
        <v>1263.68</v>
      </c>
      <c r="E56" s="145">
        <v>0</v>
      </c>
      <c r="F56" s="145">
        <v>1264</v>
      </c>
      <c r="G56" s="145">
        <v>0</v>
      </c>
    </row>
    <row r="57" spans="1:7" x14ac:dyDescent="0.25">
      <c r="A57" s="144">
        <v>9</v>
      </c>
      <c r="B57" s="144" t="s">
        <v>867</v>
      </c>
      <c r="C57" s="143" t="s">
        <v>868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869</v>
      </c>
      <c r="C58" s="143" t="s">
        <v>870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 t="s">
        <v>724</v>
      </c>
      <c r="B59" s="144" t="s">
        <v>871</v>
      </c>
      <c r="C59" s="143" t="s">
        <v>872</v>
      </c>
      <c r="D59" s="145">
        <v>3923.17</v>
      </c>
      <c r="E59" s="145">
        <v>0</v>
      </c>
      <c r="F59" s="145">
        <v>3923</v>
      </c>
      <c r="G59" s="145">
        <v>0</v>
      </c>
    </row>
    <row r="60" spans="1:7" x14ac:dyDescent="0.25">
      <c r="A60" s="144" t="s">
        <v>727</v>
      </c>
      <c r="B60" s="144" t="s">
        <v>873</v>
      </c>
      <c r="C60" s="143" t="s">
        <v>874</v>
      </c>
      <c r="D60" s="145">
        <v>3923.17</v>
      </c>
      <c r="E60" s="145">
        <v>0</v>
      </c>
      <c r="F60" s="145">
        <v>3923</v>
      </c>
      <c r="G60" s="145">
        <v>0</v>
      </c>
    </row>
    <row r="61" spans="1:7" x14ac:dyDescent="0.25">
      <c r="A61" s="144">
        <v>2</v>
      </c>
      <c r="B61" s="144" t="s">
        <v>875</v>
      </c>
      <c r="C61" s="143" t="s">
        <v>876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877</v>
      </c>
      <c r="B62" s="144" t="s">
        <v>878</v>
      </c>
      <c r="C62" s="143" t="s">
        <v>879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880</v>
      </c>
      <c r="B63" s="144" t="s">
        <v>881</v>
      </c>
      <c r="C63" s="143" t="s">
        <v>882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443</v>
      </c>
      <c r="B64" s="144" t="s">
        <v>883</v>
      </c>
      <c r="C64" s="143" t="s">
        <v>884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734</v>
      </c>
      <c r="B65" s="144" t="s">
        <v>885</v>
      </c>
      <c r="C65" s="143" t="s">
        <v>886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887</v>
      </c>
      <c r="C66" s="143" t="s">
        <v>888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889</v>
      </c>
      <c r="C67" s="143" t="s">
        <v>890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891</v>
      </c>
      <c r="C68" s="143" t="s">
        <v>892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3" spans="1:11" x14ac:dyDescent="0.25">
      <c r="D3" s="142"/>
      <c r="E3" s="142"/>
      <c r="F3" s="142"/>
      <c r="G3" s="142"/>
      <c r="H3" s="142"/>
      <c r="I3" s="142"/>
      <c r="J3" s="142"/>
      <c r="K3" s="142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"/>
  <sheetViews>
    <sheetView tabSelected="1" workbookViewId="0">
      <selection activeCell="O21" sqref="O21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3" spans="1:7" x14ac:dyDescent="0.25">
      <c r="D3" s="142"/>
      <c r="E3" s="142"/>
      <c r="F3" s="142"/>
      <c r="G3" s="142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52" t="s">
        <v>365</v>
      </c>
      <c r="B1" s="152" t="s">
        <v>45</v>
      </c>
    </row>
    <row r="2" spans="1:2" x14ac:dyDescent="0.25">
      <c r="A2" s="17" t="s">
        <v>893</v>
      </c>
      <c r="B2" s="17" t="s">
        <v>894</v>
      </c>
    </row>
    <row r="3" spans="1:2" x14ac:dyDescent="0.25">
      <c r="A3" s="17" t="s">
        <v>895</v>
      </c>
      <c r="B3" s="17" t="s">
        <v>896</v>
      </c>
    </row>
    <row r="4" spans="1:2" x14ac:dyDescent="0.25">
      <c r="A4" s="17" t="s">
        <v>897</v>
      </c>
      <c r="B4" s="17" t="s">
        <v>898</v>
      </c>
    </row>
    <row r="5" spans="1:2" x14ac:dyDescent="0.25">
      <c r="A5" s="17" t="s">
        <v>899</v>
      </c>
      <c r="B5" s="17" t="s">
        <v>900</v>
      </c>
    </row>
    <row r="6" spans="1:2" x14ac:dyDescent="0.25">
      <c r="A6" s="17" t="s">
        <v>901</v>
      </c>
      <c r="B6" s="17" t="s">
        <v>902</v>
      </c>
    </row>
    <row r="7" spans="1:2" x14ac:dyDescent="0.25">
      <c r="A7" s="17" t="s">
        <v>903</v>
      </c>
      <c r="B7" s="17">
        <v>35853603</v>
      </c>
    </row>
    <row r="8" spans="1:2" x14ac:dyDescent="0.25">
      <c r="A8" s="17" t="s">
        <v>904</v>
      </c>
      <c r="B8" s="17">
        <v>2021727004</v>
      </c>
    </row>
    <row r="9" spans="1:2" x14ac:dyDescent="0.25">
      <c r="A9" s="17" t="s">
        <v>905</v>
      </c>
    </row>
    <row r="10" spans="1:2" x14ac:dyDescent="0.25">
      <c r="A10" s="17" t="s">
        <v>906</v>
      </c>
      <c r="B10" s="17" t="s">
        <v>907</v>
      </c>
    </row>
    <row r="11" spans="1:2" x14ac:dyDescent="0.25">
      <c r="A11" s="17" t="s">
        <v>908</v>
      </c>
    </row>
    <row r="12" spans="1:2" x14ac:dyDescent="0.25">
      <c r="A12" s="17" t="s">
        <v>909</v>
      </c>
      <c r="B12" s="17" t="s">
        <v>910</v>
      </c>
    </row>
    <row r="13" spans="1:2" x14ac:dyDescent="0.25">
      <c r="A13" s="17" t="s">
        <v>911</v>
      </c>
    </row>
    <row r="14" spans="1:2" x14ac:dyDescent="0.25">
      <c r="A14" s="17" t="s">
        <v>912</v>
      </c>
      <c r="B14" s="17">
        <v>81108</v>
      </c>
    </row>
    <row r="15" spans="1:2" x14ac:dyDescent="0.25">
      <c r="A15" s="17" t="s">
        <v>913</v>
      </c>
      <c r="B15" s="17" t="s">
        <v>914</v>
      </c>
    </row>
    <row r="16" spans="1:2" x14ac:dyDescent="0.25">
      <c r="A16" s="17" t="s">
        <v>915</v>
      </c>
    </row>
    <row r="17" spans="1:2" x14ac:dyDescent="0.25">
      <c r="A17" s="17" t="s">
        <v>916</v>
      </c>
    </row>
    <row r="18" spans="1:2" x14ac:dyDescent="0.25">
      <c r="A18" s="17" t="s">
        <v>917</v>
      </c>
      <c r="B18" s="17" t="s">
        <v>918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opLeftCell="A16" zoomScaleNormal="100" workbookViewId="0">
      <selection activeCell="M33" sqref="M33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308">
        <v>1799111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v>96017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1895128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14" t="s">
        <v>18</v>
      </c>
      <c r="B7" s="309">
        <v>248722.04</v>
      </c>
      <c r="C7" s="132"/>
      <c r="D7" s="132"/>
      <c r="E7" s="132"/>
      <c r="F7" s="133">
        <v>156735</v>
      </c>
      <c r="G7" s="132"/>
      <c r="H7" s="132"/>
      <c r="I7" s="132"/>
      <c r="J7" s="14">
        <f t="shared" ref="J7:J9" si="0">SUM(B7:I7)</f>
        <v>405457.04000000004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14" t="s">
        <v>19</v>
      </c>
      <c r="B8" s="261"/>
      <c r="C8" s="132"/>
      <c r="D8" s="132"/>
      <c r="E8" s="132"/>
      <c r="F8" s="133">
        <v>38999</v>
      </c>
      <c r="G8" s="132"/>
      <c r="H8" s="132"/>
      <c r="I8" s="132"/>
      <c r="J8" s="14">
        <f t="shared" si="0"/>
        <v>38999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B6+B7-B8</f>
        <v>2047833.04</v>
      </c>
      <c r="C10" s="168">
        <f t="shared" ref="C10:I10" si="1">C6+C7-C8</f>
        <v>0</v>
      </c>
      <c r="D10" s="168">
        <f t="shared" si="1"/>
        <v>0</v>
      </c>
      <c r="E10" s="168">
        <f t="shared" si="1"/>
        <v>0</v>
      </c>
      <c r="F10" s="168">
        <f t="shared" si="1"/>
        <v>213753</v>
      </c>
      <c r="G10" s="168">
        <f t="shared" si="1"/>
        <v>0</v>
      </c>
      <c r="H10" s="168">
        <f t="shared" si="1"/>
        <v>0</v>
      </c>
      <c r="I10" s="168">
        <f t="shared" si="1"/>
        <v>0</v>
      </c>
      <c r="J10" s="16">
        <f>J6+J7-J8+J9</f>
        <v>2261586.04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308">
        <v>1799111</v>
      </c>
      <c r="C18" s="132"/>
      <c r="D18" s="132"/>
      <c r="E18" s="132"/>
      <c r="F18" s="168">
        <v>96017</v>
      </c>
      <c r="G18" s="132"/>
      <c r="H18" s="132"/>
      <c r="I18" s="132"/>
      <c r="J18" s="14">
        <f>SUM(B18:I18)</f>
        <v>1895128</v>
      </c>
    </row>
    <row r="19" spans="1:33" ht="15" customHeight="1" thickBot="1" x14ac:dyDescent="0.3">
      <c r="A19" s="22" t="s">
        <v>21</v>
      </c>
      <c r="B19" s="168">
        <v>2047833</v>
      </c>
      <c r="C19" s="135"/>
      <c r="D19" s="135"/>
      <c r="E19" s="135"/>
      <c r="F19" s="135">
        <v>213753</v>
      </c>
      <c r="G19" s="135"/>
      <c r="H19" s="135"/>
      <c r="I19" s="135"/>
      <c r="J19" s="14">
        <f>SUM(B19:I19)</f>
        <v>2261586</v>
      </c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312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311" t="s">
        <v>17</v>
      </c>
      <c r="B26" s="313">
        <v>1799111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v>154767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1953878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>
        <v>15000</v>
      </c>
      <c r="G27" s="132"/>
      <c r="H27" s="132"/>
      <c r="I27" s="132"/>
      <c r="J27" s="153">
        <f t="shared" ref="J27:J29" si="2">SUM(B27:I27)</f>
        <v>15000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>
        <v>73749</v>
      </c>
      <c r="G28" s="132"/>
      <c r="H28" s="132"/>
      <c r="I28" s="132"/>
      <c r="J28" s="153">
        <f t="shared" si="2"/>
        <v>73749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2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314" t="s">
        <v>21</v>
      </c>
      <c r="B30" s="313">
        <v>1799111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F26+F27-F28</f>
        <v>96018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1895129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315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3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3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96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310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>
        <v>1799111</v>
      </c>
      <c r="C38" s="158"/>
      <c r="D38" s="158"/>
      <c r="E38" s="158"/>
      <c r="F38" s="158">
        <v>154767</v>
      </c>
      <c r="G38" s="158"/>
      <c r="H38" s="158"/>
      <c r="I38" s="158"/>
      <c r="J38" s="153">
        <f>SUM(B38:I38)</f>
        <v>1953878</v>
      </c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8">
        <v>1799111</v>
      </c>
      <c r="C39" s="159"/>
      <c r="D39" s="159"/>
      <c r="E39" s="159"/>
      <c r="F39" s="159">
        <v>96018</v>
      </c>
      <c r="G39" s="159"/>
      <c r="H39" s="159"/>
      <c r="I39" s="159"/>
      <c r="J39" s="153">
        <f>SUM(B39:I39)</f>
        <v>1895129</v>
      </c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 x14ac:dyDescent="0.3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2017-03-29T09:18:48Z</dcterms:modified>
</cp:coreProperties>
</file>