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645" windowWidth="28860" windowHeight="11145"/>
  </bookViews>
  <sheets>
    <sheet name="CF" sheetId="1" r:id="rId1"/>
    <sheet name="HK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63" i="2"/>
  <c r="E36"/>
  <c r="C27" i="1"/>
  <c r="E31" i="2"/>
  <c r="C67" i="1"/>
  <c r="C85" s="1"/>
  <c r="C56"/>
  <c r="E3" i="2"/>
  <c r="C37" i="1"/>
  <c r="C36"/>
  <c r="E5" i="2"/>
  <c r="C22" i="1"/>
  <c r="C21" s="1"/>
  <c r="C28"/>
  <c r="E21" i="2"/>
  <c r="C7" i="1"/>
  <c r="D66" i="2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E11" s="1"/>
  <c r="D10"/>
  <c r="D9"/>
  <c r="D8"/>
  <c r="D7"/>
  <c r="D6"/>
  <c r="D5"/>
  <c r="D4"/>
  <c r="D3"/>
  <c r="D2"/>
  <c r="D37" i="1"/>
  <c r="D23"/>
  <c r="D22"/>
  <c r="E7"/>
  <c r="D67"/>
  <c r="D85" s="1"/>
  <c r="D58"/>
  <c r="D56"/>
  <c r="D21"/>
  <c r="D7"/>
  <c r="E56"/>
  <c r="E21"/>
  <c r="E58"/>
  <c r="E67"/>
  <c r="E85" s="1"/>
  <c r="C26" l="1"/>
  <c r="C34"/>
  <c r="C86" s="1"/>
  <c r="C88" s="1"/>
  <c r="C90" s="1"/>
  <c r="C94" s="1"/>
  <c r="D26"/>
  <c r="D34"/>
  <c r="D86" s="1"/>
  <c r="E26"/>
  <c r="E34"/>
  <c r="E86" s="1"/>
  <c r="E88" s="1"/>
  <c r="E90" s="1"/>
  <c r="E94" s="1"/>
  <c r="D88" l="1"/>
  <c r="D90" s="1"/>
  <c r="D94" s="1"/>
</calcChain>
</file>

<file path=xl/sharedStrings.xml><?xml version="1.0" encoding="utf-8"?>
<sst xmlns="http://schemas.openxmlformats.org/spreadsheetml/2006/main" count="285" uniqueCount="285">
  <si>
    <t>S.</t>
  </si>
  <si>
    <t>Prehľad peňažných tokov pri použití nepriamej metódy vykazovania peňažných tokov.</t>
  </si>
  <si>
    <t>Peňažné toky z prevádzkovej činnosti</t>
  </si>
  <si>
    <t>Z/S</t>
  </si>
  <si>
    <t>Výsledok hospodárenia z bežnej činnosti pred zdanením daňou z príjmov3 (+/-)</t>
  </si>
  <si>
    <t xml:space="preserve">A. 1. </t>
  </si>
  <si>
    <t>Nepeňažné operácie ovplyvňujúce výsledok hospodárenia z bežnej činnosti pred zdanením daňou z príjmov (súčet A 1. 1 až A 1. 13) (+/-)</t>
  </si>
  <si>
    <t xml:space="preserve">A. 1. 1. </t>
  </si>
  <si>
    <t>Odpisy dlhodobého nehmotného majetku a dlhodobého hmotného majetku4 (+)</t>
  </si>
  <si>
    <t xml:space="preserve">A. 1. 2. </t>
  </si>
  <si>
    <t>Zostatková hodnota dlhodobého nehmotného majetku a dlhodobého hmotného majetku účtovaná pri vyradení tohto majetku do nákladov na bežnú činnosť, s výnimkou jeho predaja5 (+)</t>
  </si>
  <si>
    <t xml:space="preserve">A. 1. 3. </t>
  </si>
  <si>
    <t>Odpis opravnej položky k nadobudnutému majetku6 (+/-)</t>
  </si>
  <si>
    <t xml:space="preserve">A. 1. 4. </t>
  </si>
  <si>
    <t>Zmena stavu dlhodobých rezerv7 (+/-)</t>
  </si>
  <si>
    <t xml:space="preserve">A. 1. 5. </t>
  </si>
  <si>
    <t>Zmena stavu opravných položiek8 (+/-)</t>
  </si>
  <si>
    <t xml:space="preserve">A. 1. 6. </t>
  </si>
  <si>
    <t xml:space="preserve">A. 1. 7. </t>
  </si>
  <si>
    <t>Dividendy a iné podiely na zisku účtované do výnosov10 (-)</t>
  </si>
  <si>
    <t>A. 1. 8.</t>
  </si>
  <si>
    <t>A. 1. 9.</t>
  </si>
  <si>
    <t xml:space="preserve">A. 1.10. </t>
  </si>
  <si>
    <t>Kurzový zisk vyčíslený k peňažným prostriedkom a peňažným ekvivalentom ku dňu, ku ktorému sa zostavuje účtovná závierka (-)13</t>
  </si>
  <si>
    <t xml:space="preserve">A. 1.11. </t>
  </si>
  <si>
    <t>Kurzová strata vyčíslená k peňažným prostriedkom a peňažným ekvivalentom ku dňu, ku ktorému sa zostavuje účtovná závierka (+)14</t>
  </si>
  <si>
    <t xml:space="preserve">A. 1. 12. </t>
  </si>
  <si>
    <t>Výsledok z predaja dlhodobého majetku, s výnimkou majetku, ktorý sa považuje za peňažný ekvivalent 15 (+/-)</t>
  </si>
  <si>
    <t xml:space="preserve">A. 1. 13. 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</si>
  <si>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</si>
  <si>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A. 2. </t>
  </si>
  <si>
    <t>Vplyv zmien stavu pracovného kapitálu,16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 2. 1 až A 2. 4)</t>
  </si>
  <si>
    <t xml:space="preserve">A. 2. 1. </t>
  </si>
  <si>
    <t>Zmena stavu pohľadávok z prevádzkovej činnosti (-/+)</t>
  </si>
  <si>
    <t xml:space="preserve">A. 2. 2. </t>
  </si>
  <si>
    <t>Zmena stavu záväzkov z prevádzkovej činnosti (+/-)</t>
  </si>
  <si>
    <t xml:space="preserve">A. 2. 3. </t>
  </si>
  <si>
    <t>Zmena stavu zásob (-/+)</t>
  </si>
  <si>
    <t xml:space="preserve">A. 2. 4. 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</si>
  <si>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</si>
  <si>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 1 + A 2)</t>
  </si>
  <si>
    <t xml:space="preserve">A. 3. </t>
  </si>
  <si>
    <t>Prijaté úroky, s výnimkou tých, ktoré sa začleňujú do investičných činností (+)</t>
  </si>
  <si>
    <t xml:space="preserve">A. 4. </t>
  </si>
  <si>
    <t>Výdavky na zaplatené úroky, s výnimkou tých, ktoré sa začleňujú do finančných činností (-)</t>
  </si>
  <si>
    <t xml:space="preserve">A. 5. </t>
  </si>
  <si>
    <t>Príjmy z dividend a iných podielov na zisku, s výnimkou tých, ktoré sa začleňujú do investičných činností (+)</t>
  </si>
  <si>
    <t xml:space="preserve">A. 6. </t>
  </si>
  <si>
    <t>Výdavky na vyplatené dividendy a iné podiely na zisku, s výnimkou tých, ktoré sa začleňujú do finančných činností (-)</t>
  </si>
  <si>
    <t xml:space="preserve">A. 7. </t>
  </si>
  <si>
    <t>Výdavky na daň z príjmov účtovnej jednotky, s výnimkou tých, ktoré sa začleňujú do investičných činností alebo finančných činností (-/+)</t>
  </si>
  <si>
    <t xml:space="preserve">A. 8. </t>
  </si>
  <si>
    <t>Príjmy mimoriadneho charakteru vzďahujúce sa na prevádzkovú činnosť (+)</t>
  </si>
  <si>
    <t xml:space="preserve">A. 9. </t>
  </si>
  <si>
    <t>Výdavky mimoriadneho charakteru vzďahujúce sa na prevádzkovú činnosť (-)</t>
  </si>
  <si>
    <t>A.</t>
  </si>
  <si>
    <r>
      <t xml:space="preserve">Čistý peňažné toky z prevádzkovej činnosti (súčet </t>
    </r>
    <r>
      <rPr>
        <b/>
        <sz val="10"/>
        <color indexed="12"/>
        <rFont val="Arial CE"/>
        <family val="2"/>
        <charset val="238"/>
      </rPr>
      <t>Z/S</t>
    </r>
    <r>
      <rPr>
        <b/>
        <sz val="10"/>
        <rFont val="Arial CE"/>
        <family val="2"/>
        <charset val="238"/>
      </rPr>
      <t xml:space="preserve"> + A 1 až A 9)</t>
    </r>
  </si>
  <si>
    <t>Peňažné toky z investičnej činnosti</t>
  </si>
  <si>
    <t xml:space="preserve">B. 1. </t>
  </si>
  <si>
    <t>Výdavky na obstaranie dlhodobého nehmotného majetku (-)1)</t>
  </si>
  <si>
    <t xml:space="preserve">B. 2. </t>
  </si>
  <si>
    <t>Výdavky na obstaranie dlhodobého hmotného majetku (-)1)</t>
  </si>
  <si>
    <t xml:space="preserve">B. 3. </t>
  </si>
  <si>
    <t>Výdavky na obstaranie dlhodobých cenných papierov a podielov v iných účtovných jednotkách, s výnimkou cenných papierov, ktoré sa považujú za peňažné ekvivalenty a cenných papierov určených na predaj alebo na obchodovanie (-)1)</t>
  </si>
  <si>
    <t xml:space="preserve">B. 4. </t>
  </si>
  <si>
    <t>Príjmy z predaja dlhodobého nehmotného majetku (+)</t>
  </si>
  <si>
    <t xml:space="preserve">B. 5. </t>
  </si>
  <si>
    <t>Príjmy z predaja dlhodobého hmotného majetku (+)</t>
  </si>
  <si>
    <t xml:space="preserve">B. 6. </t>
  </si>
  <si>
    <t>Príjmy z predaja dlhodobých cenných papierov a podielov v iných účtovných jednotkách, s výnimkou cenných papierov, ktoré sa považujú za peňažné ekvivalenty cenných papierov určených na predaj alebo na obchodovanie (+)</t>
  </si>
  <si>
    <t xml:space="preserve">B. 7. </t>
  </si>
  <si>
    <t>Výdavky na dlhodobé pôžičky poskytnuté účtovnou jednotkou inej účtovnej jednotke, ktorá je súčasťou konsolidovaného celku (-)</t>
  </si>
  <si>
    <t xml:space="preserve">B. 8. </t>
  </si>
  <si>
    <t>Príjmy zo splácania dlhodobých pôžičiek poskytnutých účtovnou jednotkou inej účtovnej jednotke, ktorá je súčasťou konsolidovaného celku (+)</t>
  </si>
  <si>
    <t xml:space="preserve">B. 9. </t>
  </si>
  <si>
    <t>Výdavky na dlhodobé pôžičky poskytnuté účtovnou jednotkou tretím osobám s výnimkou dlhodobých pôžičiek poskytnutých účtovnej jednotke, ktorá je súčasťou konsolidovaného celku (-)</t>
  </si>
  <si>
    <t xml:space="preserve">B. 10. </t>
  </si>
  <si>
    <t>Príjmy zo splácania pôžičiek poskytnutých účtovnou jednotkou tretím osobám, s výnimkou pôžičiek poskytnutých účtovnej jednotke, ktorá je súčasťou konsolidovaného celku (+)</t>
  </si>
  <si>
    <t xml:space="preserve">B. 11. </t>
  </si>
  <si>
    <t>Príjmy z prenájmu súboru hnuteľného majetku a nehnuteľného majetku používaného a odpisovaného nájomcom (+)</t>
  </si>
  <si>
    <t xml:space="preserve">B. 12. </t>
  </si>
  <si>
    <t>Prijaté úroky, s výnimkou tých, ktoré sa začleňujú do prevádzkových činností (+)</t>
  </si>
  <si>
    <t xml:space="preserve">B. 13. </t>
  </si>
  <si>
    <t>Príjmy z dividend a iných podielov na zisku, s výnimkou tých, ktoré sa začleňujú do prevádzkových činností (+)</t>
  </si>
  <si>
    <t xml:space="preserve">B. 14. </t>
  </si>
  <si>
    <t>Výdavky súvisiace s derivátmi s výnimkou, ak sú určené na predaj alebo na obchodovanie, alebo ak sa tieto výdavky považujú za peňažné toky z finančnej činnosti (-)</t>
  </si>
  <si>
    <t xml:space="preserve">B. 15. </t>
  </si>
  <si>
    <t>Príjmy súvisiace s derivátmi s výnimkou, ak sú určené na predaj alebo na obchodovanie, alebo ak sa tieto výdavky považujú za peňažné toky z finančnej činnosti (+)</t>
  </si>
  <si>
    <t xml:space="preserve">B. 16. </t>
  </si>
  <si>
    <t>Výdavky na daň z príjmov účtovnej jednotky, ak je ju možné začleniť do investičných činností (-)</t>
  </si>
  <si>
    <t xml:space="preserve">B. 17. </t>
  </si>
  <si>
    <t>Príjmy mimoriadneho charakteru vzďahujúce sa na investičnú činnosť (+)</t>
  </si>
  <si>
    <t xml:space="preserve">B. 18. </t>
  </si>
  <si>
    <t>Výdavky mimoriadneho charakteru vzďahujúce sa na investičnú činnosť (-)</t>
  </si>
  <si>
    <t xml:space="preserve">B. 19. </t>
  </si>
  <si>
    <t>Ostatné príjmy vzďahujúce sa na investičnú činnosť (+)</t>
  </si>
  <si>
    <t xml:space="preserve">B. 20. </t>
  </si>
  <si>
    <t>Ostatné výdavky vzďahujúce sa na investičnú činnosť (-)</t>
  </si>
  <si>
    <t xml:space="preserve">B. </t>
  </si>
  <si>
    <t>Čisté peňažné toky z investičnej činnosti (súčet B 1 až B 20)</t>
  </si>
  <si>
    <t>Peňažné toky z finančnej činnosti</t>
  </si>
  <si>
    <t xml:space="preserve">C. 1. </t>
  </si>
  <si>
    <t>Peňažné toky vo vlastnom imaní (súčet C 1. 1 až C 1. 8)</t>
  </si>
  <si>
    <t xml:space="preserve">C. 1. 1. </t>
  </si>
  <si>
    <t>Príjmy z upísaných akcií a obchodných podielov (+)</t>
  </si>
  <si>
    <t xml:space="preserve">C. 1. 2. </t>
  </si>
  <si>
    <t>Príjmy z ďalších vkladov do vlastného imania spoločníkmi alebo fyzickou osobou, ktorá je účtovnou jednotkou (+)</t>
  </si>
  <si>
    <t xml:space="preserve">C. 1. 3. </t>
  </si>
  <si>
    <t>Prijaté peňažné dary (+)</t>
  </si>
  <si>
    <t xml:space="preserve">C. 1. 4. </t>
  </si>
  <si>
    <t>Príjmy z úhrady straty spoločníkmi (+)</t>
  </si>
  <si>
    <t xml:space="preserve">C. 1. 5. </t>
  </si>
  <si>
    <t>Výdavky na obstaranie alebo spätné odkúpenie vlastných akcií a vlastných obchodných podielov (-)</t>
  </si>
  <si>
    <t xml:space="preserve">C. 1. 6. </t>
  </si>
  <si>
    <t>Výdavky spojené so znížením fondov vytvorených účtovnou jednotkou(-)</t>
  </si>
  <si>
    <t xml:space="preserve">C. 1. 7. </t>
  </si>
  <si>
    <t>Výdavky na vyplatenie podielu na vlastnom imaní spoločníkmi účtovnej jednotky a fyzickou osobou, ktorá je účtovnou jednotkou (-)</t>
  </si>
  <si>
    <t xml:space="preserve">C. 1. 8. </t>
  </si>
  <si>
    <t xml:space="preserve">C. 2. </t>
  </si>
  <si>
    <t>Peňažné toky vznikajúce z dlhodobých záväzkov a krátkodobých záväzkov z finančnej činnosti (súčet C 2. 1 až C 2. 10)</t>
  </si>
  <si>
    <t xml:space="preserve">C. 2. 1. </t>
  </si>
  <si>
    <t>Príjmy z emisie dlhových cenných papierov (+)</t>
  </si>
  <si>
    <t xml:space="preserve">C. 2. 2. </t>
  </si>
  <si>
    <t>Výdavky na úhradu záväzkov z dlhových cenných papierov (-)</t>
  </si>
  <si>
    <t xml:space="preserve">C. 2. 3. </t>
  </si>
  <si>
    <t>Príjmy z úverov, ktoré účtovnej jednotke poskytla banka alebo pobočka zahraničnej banky, s výnimkou úverov, ktoré boli poskytnuté na zabezpečenie hlavného predmetu činnosti (+)</t>
  </si>
  <si>
    <t xml:space="preserve">C. 2. 4. </t>
  </si>
  <si>
    <t>Výdavky na splácanie úverov, ktoré účtovnej jednotke poskytla banka alebo pobočka zahraničnej banky, s výnimkou úverov, ktoré boli poskytnuté na zabezpečenie hlavného predmetu činnosti (-)</t>
  </si>
  <si>
    <t xml:space="preserve">C. 2. 5. </t>
  </si>
  <si>
    <t>Príjmy z prijatých pôžičiek (+)</t>
  </si>
  <si>
    <t xml:space="preserve">C. 2. 6. </t>
  </si>
  <si>
    <t>Výdavky na splácanie pôžičiek (-)</t>
  </si>
  <si>
    <t xml:space="preserve">C. 2. 7. </t>
  </si>
  <si>
    <t>Výdavky na úhradu záväzkov z používania majetku, ktorý je predmetom zmluvy o kúpe prenajatej veci (-)</t>
  </si>
  <si>
    <t xml:space="preserve">C. 2. 8. </t>
  </si>
  <si>
    <t>Výdavky na úhradu záväzkov za prenájom súboru hnuteľného majetku a nehnuteľného majetku používaného a odpisovaného nájomcom (-)</t>
  </si>
  <si>
    <t xml:space="preserve">C. 2. 9. 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</si>
  <si>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</si>
  <si>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C. 2. 10. 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</si>
  <si>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</si>
  <si>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C. 3. </t>
  </si>
  <si>
    <t>Výdavky na zaplatené úroky, s výnimkou tých, ktoré sa začleňujú do prevádzkov ých činností (-)</t>
  </si>
  <si>
    <t xml:space="preserve">C. 4. </t>
  </si>
  <si>
    <t>Výdavky na vyplatené dividendy a iné podiely na zisku, s výnimkou tých, ktoré sa začleňujú do prevádzkových činností (-)</t>
  </si>
  <si>
    <t xml:space="preserve">C. 5. </t>
  </si>
  <si>
    <t>Výdavky súvisiace s derivátmi, s výnimkou, ak sú určené na predaj alebo na obchodovanie, alebo ak sa považujú za peňažné toky z investičnej činnosti (-)</t>
  </si>
  <si>
    <t xml:space="preserve">C. 6. </t>
  </si>
  <si>
    <t>Príjmy súvisiace s derivátmi, s výnimkou, ak sú určené na predaj alebo na obchodovanie, alebo ak sa považujú za peňažné toky z investičnej činnosti (+)</t>
  </si>
  <si>
    <t xml:space="preserve">C. 7. </t>
  </si>
  <si>
    <t>Výdavky na daň z príjmov účtovnej jednotky, ak ich možno začleniť do finančných činností (-)</t>
  </si>
  <si>
    <t xml:space="preserve">C. 8. </t>
  </si>
  <si>
    <t>Príjmy mimoriadneho charakteru vzďahujúce sa na finančnú činnosť (+)</t>
  </si>
  <si>
    <t xml:space="preserve">C. 9. </t>
  </si>
  <si>
    <t>Výdavky mimoriadneho charakteru vzďahujúce sa na finančnú činnosť (-)</t>
  </si>
  <si>
    <t xml:space="preserve">C. </t>
  </si>
  <si>
    <t>Čisté peňažné toky z finančnej činnosti (súčet C 1 až C 9)</t>
  </si>
  <si>
    <t>D.</t>
  </si>
  <si>
    <t>Čisté zvýšenie alebo čisté zníženie peňažných prostriedkov (+/-) (súčet A + B + C)</t>
  </si>
  <si>
    <t>E.</t>
  </si>
  <si>
    <t>Stav peňažných prostriedkov a peňažných ekvivalentov na začiatku účtovného obdobia (+/-)2</t>
  </si>
  <si>
    <t>F.</t>
  </si>
  <si>
    <t>Stav peňažných prostriedkov a peňažných ekvivalentov na konci účtovného obdobia pred zohľadnením kurzových rozdielov vyčíslených ku dňu, ku ktorému sa zostavuje účtovná závierka (+/-)2</t>
  </si>
  <si>
    <t>G.</t>
  </si>
  <si>
    <t>Kurzové rozdiely vyčíslené k peňažným prostriedkom a peňažným ekvivalentom ku dňu, ku ktorému sa zostavuje účtovná závierka (+/-)2</t>
  </si>
  <si>
    <t>H.</t>
  </si>
  <si>
    <t>Zostatok peňažných prostriedkov a peňažných ekvivalentov na konci účtovného obdobia, upravený o kurzové rozdiely vyčíslené ku dňu, ku ktorému sa zostavuje účtovná závierka (+/-).2</t>
  </si>
  <si>
    <t>I.</t>
  </si>
  <si>
    <t>Zostatok peňažných prostriedkov a peňažných ekvivalentov na konci účtovného obdobia podľa súvahy</t>
  </si>
  <si>
    <t>Rozdiel (H-I)</t>
  </si>
  <si>
    <t>Zmena stavu položiek časového rozlíšenia nákladov a výnosov 9 (+/-)</t>
  </si>
  <si>
    <t xml:space="preserve">Porovnanie </t>
  </si>
  <si>
    <t>obdobie:</t>
  </si>
  <si>
    <t>úroky účtované do výnosov 12 (-)</t>
  </si>
  <si>
    <t>úroky účtované do nákladov 11 (+)</t>
  </si>
  <si>
    <t>Výdavky z iných dôvodov, ktoré súvisia so znížením vlastného imania (-)</t>
  </si>
  <si>
    <t>Účtovná jednotka: Confal a.s.</t>
  </si>
  <si>
    <t>PS - KS</t>
  </si>
  <si>
    <t xml:space="preserve">  012</t>
  </si>
  <si>
    <t xml:space="preserve">  013</t>
  </si>
  <si>
    <t xml:space="preserve">  014</t>
  </si>
  <si>
    <t xml:space="preserve">  021</t>
  </si>
  <si>
    <t xml:space="preserve">  022</t>
  </si>
  <si>
    <t xml:space="preserve">  031</t>
  </si>
  <si>
    <t xml:space="preserve">  041</t>
  </si>
  <si>
    <t xml:space="preserve">  042</t>
  </si>
  <si>
    <t xml:space="preserve">  043</t>
  </si>
  <si>
    <t xml:space="preserve">  061</t>
  </si>
  <si>
    <t xml:space="preserve">  062</t>
  </si>
  <si>
    <t xml:space="preserve">  072</t>
  </si>
  <si>
    <t xml:space="preserve">  073</t>
  </si>
  <si>
    <t xml:space="preserve">  074</t>
  </si>
  <si>
    <t xml:space="preserve">  081</t>
  </si>
  <si>
    <t xml:space="preserve">  082</t>
  </si>
  <si>
    <t xml:space="preserve">  096</t>
  </si>
  <si>
    <t xml:space="preserve">  111</t>
  </si>
  <si>
    <t xml:space="preserve">  112</t>
  </si>
  <si>
    <t xml:space="preserve">  121</t>
  </si>
  <si>
    <t xml:space="preserve">  122</t>
  </si>
  <si>
    <t xml:space="preserve">  123</t>
  </si>
  <si>
    <t xml:space="preserve">  131</t>
  </si>
  <si>
    <t xml:space="preserve">  132</t>
  </si>
  <si>
    <t xml:space="preserve">  139</t>
  </si>
  <si>
    <t xml:space="preserve">  211</t>
  </si>
  <si>
    <t xml:space="preserve">  213</t>
  </si>
  <si>
    <t xml:space="preserve">  221</t>
  </si>
  <si>
    <t xml:space="preserve">  231</t>
  </si>
  <si>
    <t xml:space="preserve">  261</t>
  </si>
  <si>
    <t xml:space="preserve">  311</t>
  </si>
  <si>
    <t xml:space="preserve">  314</t>
  </si>
  <si>
    <t xml:space="preserve">  315</t>
  </si>
  <si>
    <t xml:space="preserve">  321</t>
  </si>
  <si>
    <t xml:space="preserve">  323</t>
  </si>
  <si>
    <t xml:space="preserve">  324</t>
  </si>
  <si>
    <t xml:space="preserve">  325</t>
  </si>
  <si>
    <t xml:space="preserve">  326</t>
  </si>
  <si>
    <t xml:space="preserve">  331</t>
  </si>
  <si>
    <t xml:space="preserve">  333</t>
  </si>
  <si>
    <t xml:space="preserve">  335</t>
  </si>
  <si>
    <t xml:space="preserve">  336</t>
  </si>
  <si>
    <t xml:space="preserve">  341</t>
  </si>
  <si>
    <t xml:space="preserve">  342</t>
  </si>
  <si>
    <t xml:space="preserve">  343</t>
  </si>
  <si>
    <t xml:space="preserve">  345</t>
  </si>
  <si>
    <t xml:space="preserve">  346</t>
  </si>
  <si>
    <t xml:space="preserve">  365</t>
  </si>
  <si>
    <t xml:space="preserve">  367</t>
  </si>
  <si>
    <t xml:space="preserve">  378</t>
  </si>
  <si>
    <t xml:space="preserve">  379</t>
  </si>
  <si>
    <t xml:space="preserve">  381</t>
  </si>
  <si>
    <t xml:space="preserve">  383</t>
  </si>
  <si>
    <t xml:space="preserve">  384</t>
  </si>
  <si>
    <t xml:space="preserve">  391</t>
  </si>
  <si>
    <t xml:space="preserve">  395</t>
  </si>
  <si>
    <t xml:space="preserve">  411</t>
  </si>
  <si>
    <t xml:space="preserve">  421</t>
  </si>
  <si>
    <t xml:space="preserve">  428</t>
  </si>
  <si>
    <t xml:space="preserve">  461</t>
  </si>
  <si>
    <t xml:space="preserve">  472</t>
  </si>
  <si>
    <t xml:space="preserve">  474</t>
  </si>
  <si>
    <t xml:space="preserve">  479</t>
  </si>
  <si>
    <t xml:space="preserve">  481</t>
  </si>
  <si>
    <t xml:space="preserve">  501</t>
  </si>
  <si>
    <t xml:space="preserve">  502</t>
  </si>
  <si>
    <t xml:space="preserve">  504</t>
  </si>
  <si>
    <t xml:space="preserve">  511</t>
  </si>
  <si>
    <t xml:space="preserve">  512</t>
  </si>
  <si>
    <t xml:space="preserve">  513</t>
  </si>
  <si>
    <t xml:space="preserve">  518</t>
  </si>
  <si>
    <t xml:space="preserve">  521</t>
  </si>
  <si>
    <t xml:space="preserve">  524</t>
  </si>
  <si>
    <t xml:space="preserve">  525</t>
  </si>
  <si>
    <t xml:space="preserve">  527</t>
  </si>
  <si>
    <t xml:space="preserve">  531</t>
  </si>
  <si>
    <t xml:space="preserve">  532</t>
  </si>
  <si>
    <t xml:space="preserve">  538</t>
  </si>
  <si>
    <t xml:space="preserve">  541</t>
  </si>
  <si>
    <t xml:space="preserve">  542</t>
  </si>
  <si>
    <t xml:space="preserve">  544</t>
  </si>
  <si>
    <t xml:space="preserve">  546</t>
  </si>
  <si>
    <t xml:space="preserve">  548</t>
  </si>
  <si>
    <t xml:space="preserve">  549</t>
  </si>
  <si>
    <t xml:space="preserve">  551</t>
  </si>
  <si>
    <t xml:space="preserve">  562</t>
  </si>
  <si>
    <t xml:space="preserve">  563</t>
  </si>
  <si>
    <t xml:space="preserve">  565</t>
  </si>
  <si>
    <t xml:space="preserve">  568</t>
  </si>
  <si>
    <t xml:space="preserve">  591</t>
  </si>
  <si>
    <t xml:space="preserve">  592</t>
  </si>
  <si>
    <t xml:space="preserve">  601</t>
  </si>
  <si>
    <t xml:space="preserve">  602</t>
  </si>
  <si>
    <t xml:space="preserve">  604</t>
  </si>
  <si>
    <t xml:space="preserve">  611</t>
  </si>
  <si>
    <t xml:space="preserve">  612</t>
  </si>
  <si>
    <t xml:space="preserve">  613</t>
  </si>
  <si>
    <t xml:space="preserve">  621</t>
  </si>
  <si>
    <t xml:space="preserve">  623</t>
  </si>
  <si>
    <t xml:space="preserve">  624</t>
  </si>
  <si>
    <t xml:space="preserve">  641</t>
  </si>
  <si>
    <t xml:space="preserve">  642</t>
  </si>
  <si>
    <t xml:space="preserve">  644</t>
  </si>
  <si>
    <t xml:space="preserve">  646</t>
  </si>
  <si>
    <t xml:space="preserve">  648</t>
  </si>
  <si>
    <t xml:space="preserve">  662</t>
  </si>
  <si>
    <t xml:space="preserve">  663</t>
  </si>
  <si>
    <t>067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</si>
</sst>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0"/>
      <color indexed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color indexed="12"/>
      <name val="Arial"/>
      <family val="2"/>
      <charset val="238"/>
    </font>
    <font>
      <b/>
      <sz val="9"/>
      <color indexed="12"/>
      <name val="Arial CE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NumberFormat="1" applyFont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/>
    <xf numFmtId="0" fontId="0" fillId="0" borderId="5" xfId="0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0" fillId="0" borderId="6" xfId="0" applyNumberFormat="1" applyBorder="1" applyProtection="1">
      <protection locked="0"/>
    </xf>
    <xf numFmtId="0" fontId="0" fillId="0" borderId="7" xfId="0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0" fillId="0" borderId="8" xfId="0" applyNumberFormat="1" applyBorder="1" applyProtection="1"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3" fontId="4" fillId="2" borderId="8" xfId="0" applyNumberFormat="1" applyFont="1" applyFill="1" applyBorder="1" applyProtection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Protection="1"/>
    <xf numFmtId="0" fontId="3" fillId="0" borderId="8" xfId="0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3" fontId="5" fillId="0" borderId="2" xfId="0" applyNumberFormat="1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3" fontId="7" fillId="2" borderId="2" xfId="0" applyNumberFormat="1" applyFont="1" applyFill="1" applyBorder="1" applyProtection="1">
      <protection locked="0"/>
    </xf>
    <xf numFmtId="3" fontId="8" fillId="0" borderId="8" xfId="0" applyNumberFormat="1" applyFont="1" applyBorder="1" applyAlignment="1">
      <alignment vertical="top"/>
    </xf>
    <xf numFmtId="14" fontId="1" fillId="0" borderId="0" xfId="0" applyNumberFormat="1" applyFont="1" applyAlignment="1" applyProtection="1">
      <alignment horizontal="left" wrapText="1"/>
      <protection locked="0"/>
    </xf>
    <xf numFmtId="0" fontId="0" fillId="0" borderId="5" xfId="0" applyFill="1" applyBorder="1" applyAlignment="1" applyProtection="1">
      <alignment vertical="top"/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3" fontId="0" fillId="0" borderId="6" xfId="0" applyNumberFormat="1" applyFill="1" applyBorder="1" applyProtection="1">
      <protection locked="0"/>
    </xf>
    <xf numFmtId="3" fontId="0" fillId="0" borderId="8" xfId="0" applyNumberFormat="1" applyFill="1" applyBorder="1" applyProtection="1">
      <protection locked="0"/>
    </xf>
    <xf numFmtId="3" fontId="0" fillId="0" borderId="0" xfId="0" applyNumberFormat="1"/>
    <xf numFmtId="0" fontId="9" fillId="0" borderId="0" xfId="0" applyFont="1" applyAlignment="1">
      <alignment horizontal="left" vertical="top"/>
    </xf>
    <xf numFmtId="14" fontId="2" fillId="0" borderId="2" xfId="0" applyNumberFormat="1" applyFont="1" applyBorder="1" applyAlignment="1" applyProtection="1">
      <alignment horizontal="center"/>
      <protection locked="0"/>
    </xf>
    <xf numFmtId="1" fontId="0" fillId="0" borderId="0" xfId="0" applyNumberForma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0" fillId="0" borderId="0" xfId="0" applyNumberFormat="1"/>
    <xf numFmtId="49" fontId="9" fillId="0" borderId="0" xfId="0" applyNumberFormat="1" applyFont="1" applyAlignment="1">
      <alignment horizontal="center"/>
    </xf>
    <xf numFmtId="3" fontId="0" fillId="3" borderId="0" xfId="0" applyNumberFormat="1" applyFill="1"/>
    <xf numFmtId="3" fontId="0" fillId="0" borderId="0" xfId="0" applyNumberFormat="1" applyFill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tabSelected="1" zoomScale="80" zoomScaleNormal="80" workbookViewId="0">
      <selection activeCell="B20" sqref="B20"/>
    </sheetView>
  </sheetViews>
  <sheetFormatPr defaultRowHeight="12.75"/>
  <cols>
    <col min="1" max="1" width="11.28515625" customWidth="1"/>
    <col min="2" max="2" width="60.28515625" customWidth="1"/>
    <col min="3" max="3" width="11.7109375" bestFit="1" customWidth="1"/>
    <col min="4" max="4" width="10.85546875" bestFit="1" customWidth="1"/>
    <col min="5" max="5" width="10.7109375" bestFit="1" customWidth="1"/>
    <col min="7" max="7" width="9.7109375" bestFit="1" customWidth="1"/>
  </cols>
  <sheetData>
    <row r="1" spans="1:5">
      <c r="A1" s="45" t="s">
        <v>175</v>
      </c>
      <c r="B1" s="1"/>
      <c r="C1" s="2"/>
      <c r="D1" s="2"/>
      <c r="E1" s="2"/>
    </row>
    <row r="2" spans="1:5">
      <c r="A2" s="3" t="s">
        <v>171</v>
      </c>
      <c r="B2" s="39">
        <v>42735</v>
      </c>
      <c r="C2" s="2"/>
      <c r="D2" s="2"/>
      <c r="E2" s="2"/>
    </row>
    <row r="3" spans="1:5">
      <c r="A3" s="4" t="s">
        <v>0</v>
      </c>
      <c r="B3" s="5" t="s">
        <v>1</v>
      </c>
      <c r="C3" s="2"/>
      <c r="D3" s="2"/>
      <c r="E3" s="2"/>
    </row>
    <row r="4" spans="1:5" ht="13.5" thickBot="1">
      <c r="A4" s="3"/>
      <c r="B4" s="1"/>
      <c r="C4" s="2"/>
      <c r="D4" s="2"/>
      <c r="E4" s="2"/>
    </row>
    <row r="5" spans="1:5" ht="13.5" thickBot="1">
      <c r="A5" s="6"/>
      <c r="B5" s="7" t="s">
        <v>2</v>
      </c>
      <c r="C5" s="46">
        <v>42735</v>
      </c>
      <c r="D5" s="46">
        <v>42369</v>
      </c>
      <c r="E5" s="46">
        <v>42004</v>
      </c>
    </row>
    <row r="6" spans="1:5" ht="26.25" thickBot="1">
      <c r="A6" s="6" t="s">
        <v>3</v>
      </c>
      <c r="B6" s="8" t="s">
        <v>4</v>
      </c>
      <c r="C6" s="9">
        <v>308644</v>
      </c>
      <c r="D6" s="9">
        <v>419090</v>
      </c>
      <c r="E6" s="9">
        <v>471</v>
      </c>
    </row>
    <row r="7" spans="1:5" ht="38.25">
      <c r="A7" s="10" t="s">
        <v>5</v>
      </c>
      <c r="B7" s="11" t="s">
        <v>6</v>
      </c>
      <c r="C7" s="12">
        <f>SUM(C8:C20)</f>
        <v>1738943.43</v>
      </c>
      <c r="D7" s="12">
        <f>SUM(D8:D20)</f>
        <v>1682566</v>
      </c>
      <c r="E7" s="12">
        <f>SUM(E8:E20)</f>
        <v>1532603</v>
      </c>
    </row>
    <row r="8" spans="1:5" ht="25.5">
      <c r="A8" s="13" t="s">
        <v>7</v>
      </c>
      <c r="B8" s="14" t="s">
        <v>8</v>
      </c>
      <c r="C8" s="15">
        <v>1478320</v>
      </c>
      <c r="D8" s="15">
        <v>1828974</v>
      </c>
      <c r="E8" s="15">
        <v>1767351</v>
      </c>
    </row>
    <row r="9" spans="1:5" ht="38.25">
      <c r="A9" s="13" t="s">
        <v>9</v>
      </c>
      <c r="B9" s="14" t="s">
        <v>10</v>
      </c>
      <c r="C9" s="15"/>
      <c r="D9" s="15"/>
      <c r="E9" s="15"/>
    </row>
    <row r="10" spans="1:5">
      <c r="A10" s="13" t="s">
        <v>11</v>
      </c>
      <c r="B10" s="14" t="s">
        <v>12</v>
      </c>
      <c r="C10" s="15"/>
      <c r="D10" s="15"/>
      <c r="E10" s="15"/>
    </row>
    <row r="11" spans="1:5">
      <c r="A11" s="13" t="s">
        <v>13</v>
      </c>
      <c r="B11" s="14" t="s">
        <v>14</v>
      </c>
      <c r="C11" s="15"/>
      <c r="D11" s="15"/>
      <c r="E11" s="15"/>
    </row>
    <row r="12" spans="1:5">
      <c r="A12" s="13" t="s">
        <v>15</v>
      </c>
      <c r="B12" s="14" t="s">
        <v>16</v>
      </c>
      <c r="C12" s="15">
        <v>538236</v>
      </c>
      <c r="D12" s="15">
        <v>0</v>
      </c>
      <c r="E12" s="15">
        <v>64405</v>
      </c>
    </row>
    <row r="13" spans="1:5">
      <c r="A13" s="13" t="s">
        <v>17</v>
      </c>
      <c r="B13" s="14" t="s">
        <v>169</v>
      </c>
      <c r="C13" s="42">
        <v>-342773</v>
      </c>
      <c r="D13" s="42">
        <v>-163168</v>
      </c>
      <c r="E13" s="42">
        <v>-295800</v>
      </c>
    </row>
    <row r="14" spans="1:5">
      <c r="A14" s="13" t="s">
        <v>18</v>
      </c>
      <c r="B14" s="14" t="s">
        <v>19</v>
      </c>
      <c r="C14" s="15"/>
      <c r="D14" s="15"/>
      <c r="E14" s="15"/>
    </row>
    <row r="15" spans="1:5">
      <c r="A15" s="13" t="s">
        <v>20</v>
      </c>
      <c r="B15" s="14" t="s">
        <v>173</v>
      </c>
      <c r="C15" s="15">
        <v>153421</v>
      </c>
      <c r="D15" s="15">
        <v>189407</v>
      </c>
      <c r="E15" s="15">
        <v>197690</v>
      </c>
    </row>
    <row r="16" spans="1:5">
      <c r="A16" s="13" t="s">
        <v>21</v>
      </c>
      <c r="B16" s="14" t="s">
        <v>172</v>
      </c>
      <c r="C16" s="15">
        <v>-65810</v>
      </c>
      <c r="D16" s="15">
        <v>-755</v>
      </c>
      <c r="E16" s="15">
        <v>-2</v>
      </c>
    </row>
    <row r="17" spans="1:5" ht="25.5">
      <c r="A17" s="13" t="s">
        <v>22</v>
      </c>
      <c r="B17" s="14" t="s">
        <v>23</v>
      </c>
      <c r="C17" s="15"/>
      <c r="D17" s="15">
        <v>-23846</v>
      </c>
      <c r="E17" s="15">
        <v>-153</v>
      </c>
    </row>
    <row r="18" spans="1:5" ht="25.5">
      <c r="A18" s="13" t="s">
        <v>24</v>
      </c>
      <c r="B18" s="14" t="s">
        <v>25</v>
      </c>
      <c r="C18" s="15"/>
      <c r="D18" s="15">
        <v>19179</v>
      </c>
      <c r="E18" s="15">
        <v>2104</v>
      </c>
    </row>
    <row r="19" spans="1:5" ht="25.5">
      <c r="A19" s="13" t="s">
        <v>26</v>
      </c>
      <c r="B19" s="14" t="s">
        <v>27</v>
      </c>
      <c r="C19" s="15">
        <v>-12650.57</v>
      </c>
      <c r="D19" s="15"/>
      <c r="E19" s="15">
        <v>-202992</v>
      </c>
    </row>
    <row r="20" spans="1:5" ht="39" thickBot="1">
      <c r="A20" s="16" t="s">
        <v>28</v>
      </c>
      <c r="B20" s="17" t="s">
        <v>29</v>
      </c>
      <c r="C20" s="43">
        <v>-9800</v>
      </c>
      <c r="D20" s="43">
        <v>-167225</v>
      </c>
      <c r="E20" s="43"/>
    </row>
    <row r="21" spans="1:5" ht="76.5">
      <c r="A21" s="10" t="s">
        <v>30</v>
      </c>
      <c r="B21" s="11" t="s">
        <v>31</v>
      </c>
      <c r="C21" s="12">
        <f>SUM(C22:C25)</f>
        <v>3361793.6799999997</v>
      </c>
      <c r="D21" s="12">
        <f>SUM(D22:D25)</f>
        <v>-963423</v>
      </c>
      <c r="E21" s="12">
        <f>SUM(E22:E25)</f>
        <v>950497</v>
      </c>
    </row>
    <row r="22" spans="1:5">
      <c r="A22" s="13" t="s">
        <v>32</v>
      </c>
      <c r="B22" s="14" t="s">
        <v>33</v>
      </c>
      <c r="C22" s="15">
        <f>622312-32655</f>
        <v>589657</v>
      </c>
      <c r="D22" s="15">
        <f>-569719-450</f>
        <v>-570169</v>
      </c>
      <c r="E22" s="15">
        <v>1148659</v>
      </c>
    </row>
    <row r="23" spans="1:5">
      <c r="A23" s="13" t="s">
        <v>34</v>
      </c>
      <c r="B23" s="14" t="s">
        <v>35</v>
      </c>
      <c r="C23" s="15">
        <v>3278586.8499999992</v>
      </c>
      <c r="D23" s="15">
        <f>592985-99143</f>
        <v>493842</v>
      </c>
      <c r="E23" s="15">
        <v>-687458</v>
      </c>
    </row>
    <row r="24" spans="1:5">
      <c r="A24" s="13" t="s">
        <v>36</v>
      </c>
      <c r="B24" s="14" t="s">
        <v>37</v>
      </c>
      <c r="C24" s="15">
        <v>-506450.16999999934</v>
      </c>
      <c r="D24" s="15">
        <v>-887096</v>
      </c>
      <c r="E24" s="15">
        <v>489296</v>
      </c>
    </row>
    <row r="25" spans="1:5" ht="38.25">
      <c r="A25" s="13" t="s">
        <v>38</v>
      </c>
      <c r="B25" s="14" t="s">
        <v>39</v>
      </c>
      <c r="C25" s="15"/>
      <c r="D25" s="15"/>
      <c r="E25" s="15"/>
    </row>
    <row r="26" spans="1:5" ht="39" thickBot="1">
      <c r="A26" s="19"/>
      <c r="B26" s="20" t="s">
        <v>40</v>
      </c>
      <c r="C26" s="21">
        <f>+C6+C7+C21</f>
        <v>5409381.1099999994</v>
      </c>
      <c r="D26" s="21">
        <f>+D6+D7+D21</f>
        <v>1138233</v>
      </c>
      <c r="E26" s="21">
        <f>+E6+E7+E21</f>
        <v>2483571</v>
      </c>
    </row>
    <row r="27" spans="1:5" ht="25.5">
      <c r="A27" s="13" t="s">
        <v>41</v>
      </c>
      <c r="B27" s="14" t="s">
        <v>42</v>
      </c>
      <c r="C27" s="15">
        <f>-C16</f>
        <v>65810</v>
      </c>
      <c r="D27" s="15"/>
      <c r="E27" s="15">
        <v>2</v>
      </c>
    </row>
    <row r="28" spans="1:5" ht="25.5">
      <c r="A28" s="13" t="s">
        <v>43</v>
      </c>
      <c r="B28" s="14" t="s">
        <v>44</v>
      </c>
      <c r="C28" s="15">
        <f>-C15</f>
        <v>-153421</v>
      </c>
      <c r="D28" s="15">
        <v>-189407</v>
      </c>
      <c r="E28" s="15">
        <v>-198123</v>
      </c>
    </row>
    <row r="29" spans="1:5" ht="25.5">
      <c r="A29" s="13" t="s">
        <v>45</v>
      </c>
      <c r="B29" s="14" t="s">
        <v>46</v>
      </c>
      <c r="C29" s="15"/>
      <c r="D29" s="15"/>
      <c r="E29" s="15"/>
    </row>
    <row r="30" spans="1:5" ht="25.5">
      <c r="A30" s="13" t="s">
        <v>47</v>
      </c>
      <c r="B30" s="14" t="s">
        <v>48</v>
      </c>
      <c r="C30" s="15"/>
      <c r="D30" s="15"/>
      <c r="E30" s="15"/>
    </row>
    <row r="31" spans="1:5" ht="25.5">
      <c r="A31" s="40" t="s">
        <v>49</v>
      </c>
      <c r="B31" s="41" t="s">
        <v>50</v>
      </c>
      <c r="C31" s="42">
        <v>-129092</v>
      </c>
      <c r="D31" s="42">
        <v>-129092</v>
      </c>
      <c r="E31" s="42">
        <v>31140</v>
      </c>
    </row>
    <row r="32" spans="1:5" ht="25.5">
      <c r="A32" s="13" t="s">
        <v>51</v>
      </c>
      <c r="B32" s="14" t="s">
        <v>52</v>
      </c>
      <c r="C32" s="15"/>
      <c r="D32" s="15"/>
      <c r="E32" s="15"/>
    </row>
    <row r="33" spans="1:7" ht="26.25" thickBot="1">
      <c r="A33" s="13" t="s">
        <v>53</v>
      </c>
      <c r="B33" s="14" t="s">
        <v>54</v>
      </c>
      <c r="C33" s="15"/>
      <c r="D33" s="15"/>
      <c r="E33" s="15"/>
    </row>
    <row r="34" spans="1:7" ht="26.25" thickBot="1">
      <c r="A34" s="22" t="s">
        <v>55</v>
      </c>
      <c r="B34" s="23" t="s">
        <v>56</v>
      </c>
      <c r="C34" s="24">
        <f>C6+C7+C21+C27+C28+C29+C30+C31+C32+C33</f>
        <v>5192678.1099999994</v>
      </c>
      <c r="D34" s="24">
        <f>D6+D7+D21+D27+D28+D29+D30+D31+D32+D33</f>
        <v>819734</v>
      </c>
      <c r="E34" s="24">
        <f>E6+E7+E21+E27+E28+E29+E30+E31+E32+E33</f>
        <v>2316590</v>
      </c>
      <c r="G34" s="44"/>
    </row>
    <row r="35" spans="1:7" ht="13.5" thickBot="1">
      <c r="A35" s="16"/>
      <c r="B35" s="25" t="s">
        <v>57</v>
      </c>
      <c r="C35" s="18"/>
      <c r="D35" s="18"/>
      <c r="E35" s="18"/>
    </row>
    <row r="36" spans="1:7">
      <c r="A36" s="13" t="s">
        <v>58</v>
      </c>
      <c r="B36" s="14" t="s">
        <v>59</v>
      </c>
      <c r="C36" s="15">
        <f>-66687+61476</f>
        <v>-5211</v>
      </c>
      <c r="D36" s="15">
        <v>-40971</v>
      </c>
      <c r="E36" s="15">
        <v>-934135</v>
      </c>
    </row>
    <row r="37" spans="1:7">
      <c r="A37" s="13" t="s">
        <v>60</v>
      </c>
      <c r="B37" s="14" t="s">
        <v>61</v>
      </c>
      <c r="C37" s="15">
        <f>-1411633+683249</f>
        <v>-728384</v>
      </c>
      <c r="D37" s="15">
        <f>-1660302+40971</f>
        <v>-1619331</v>
      </c>
      <c r="E37" s="15">
        <v>-758844</v>
      </c>
      <c r="G37" s="44"/>
    </row>
    <row r="38" spans="1:7" ht="51">
      <c r="A38" s="13" t="s">
        <v>62</v>
      </c>
      <c r="B38" s="14" t="s">
        <v>63</v>
      </c>
      <c r="C38" s="15">
        <v>-6491415.4699999997</v>
      </c>
      <c r="D38" s="15">
        <v>-73009</v>
      </c>
      <c r="E38" s="15">
        <v>-950000</v>
      </c>
    </row>
    <row r="39" spans="1:7">
      <c r="A39" s="13" t="s">
        <v>64</v>
      </c>
      <c r="B39" s="14" t="s">
        <v>65</v>
      </c>
      <c r="C39" s="15"/>
      <c r="D39" s="15"/>
      <c r="E39" s="15"/>
    </row>
    <row r="40" spans="1:7">
      <c r="A40" s="13" t="s">
        <v>66</v>
      </c>
      <c r="B40" s="14" t="s">
        <v>67</v>
      </c>
      <c r="C40" s="15">
        <v>60994</v>
      </c>
      <c r="D40" s="15">
        <v>906562</v>
      </c>
      <c r="E40" s="15">
        <v>569884</v>
      </c>
    </row>
    <row r="41" spans="1:7" ht="51">
      <c r="A41" s="13" t="s">
        <v>68</v>
      </c>
      <c r="B41" s="14" t="s">
        <v>69</v>
      </c>
      <c r="C41" s="15"/>
      <c r="D41" s="15"/>
      <c r="E41" s="15"/>
    </row>
    <row r="42" spans="1:7" ht="25.5">
      <c r="A42" s="13" t="s">
        <v>70</v>
      </c>
      <c r="B42" s="14" t="s">
        <v>71</v>
      </c>
      <c r="C42" s="15"/>
      <c r="D42" s="15"/>
      <c r="E42" s="15"/>
    </row>
    <row r="43" spans="1:7" ht="38.25">
      <c r="A43" s="13" t="s">
        <v>72</v>
      </c>
      <c r="B43" s="14" t="s">
        <v>73</v>
      </c>
      <c r="C43" s="15"/>
      <c r="D43" s="15"/>
      <c r="E43" s="15"/>
    </row>
    <row r="44" spans="1:7" ht="38.25">
      <c r="A44" s="13" t="s">
        <v>74</v>
      </c>
      <c r="B44" s="14" t="s">
        <v>75</v>
      </c>
      <c r="C44" s="15"/>
      <c r="D44" s="15"/>
      <c r="E44" s="15"/>
    </row>
    <row r="45" spans="1:7" ht="38.25">
      <c r="A45" s="13" t="s">
        <v>76</v>
      </c>
      <c r="B45" s="14" t="s">
        <v>77</v>
      </c>
      <c r="C45" s="15"/>
      <c r="D45" s="15"/>
      <c r="E45" s="15"/>
    </row>
    <row r="46" spans="1:7" ht="25.5">
      <c r="A46" s="13" t="s">
        <v>78</v>
      </c>
      <c r="B46" s="14" t="s">
        <v>79</v>
      </c>
      <c r="C46" s="15"/>
      <c r="D46" s="15"/>
      <c r="E46" s="15"/>
    </row>
    <row r="47" spans="1:7" ht="25.5">
      <c r="A47" s="13" t="s">
        <v>80</v>
      </c>
      <c r="B47" s="14" t="s">
        <v>81</v>
      </c>
      <c r="C47" s="15"/>
      <c r="D47" s="15"/>
      <c r="E47" s="15"/>
    </row>
    <row r="48" spans="1:7" ht="25.5">
      <c r="A48" s="13" t="s">
        <v>82</v>
      </c>
      <c r="B48" s="14" t="s">
        <v>83</v>
      </c>
      <c r="C48" s="15"/>
      <c r="D48" s="15"/>
      <c r="E48" s="15"/>
    </row>
    <row r="49" spans="1:5" ht="38.25">
      <c r="A49" s="13" t="s">
        <v>84</v>
      </c>
      <c r="B49" s="14" t="s">
        <v>85</v>
      </c>
      <c r="C49" s="15"/>
      <c r="D49" s="15"/>
      <c r="E49" s="15"/>
    </row>
    <row r="50" spans="1:5" ht="38.25">
      <c r="A50" s="13" t="s">
        <v>86</v>
      </c>
      <c r="B50" s="14" t="s">
        <v>87</v>
      </c>
      <c r="C50" s="15"/>
      <c r="D50" s="15"/>
      <c r="E50" s="15"/>
    </row>
    <row r="51" spans="1:5" ht="25.5">
      <c r="A51" s="13" t="s">
        <v>88</v>
      </c>
      <c r="B51" s="14" t="s">
        <v>89</v>
      </c>
      <c r="C51" s="15"/>
      <c r="D51" s="15"/>
      <c r="E51" s="15"/>
    </row>
    <row r="52" spans="1:5" ht="25.5">
      <c r="A52" s="13" t="s">
        <v>90</v>
      </c>
      <c r="B52" s="14" t="s">
        <v>91</v>
      </c>
      <c r="C52" s="15"/>
      <c r="D52" s="15"/>
      <c r="E52" s="15"/>
    </row>
    <row r="53" spans="1:5" ht="25.5">
      <c r="A53" s="13" t="s">
        <v>92</v>
      </c>
      <c r="B53" s="14" t="s">
        <v>93</v>
      </c>
      <c r="C53" s="15"/>
      <c r="D53" s="15"/>
      <c r="E53" s="15"/>
    </row>
    <row r="54" spans="1:5">
      <c r="A54" s="13" t="s">
        <v>94</v>
      </c>
      <c r="B54" s="14" t="s">
        <v>95</v>
      </c>
      <c r="C54" s="15"/>
      <c r="D54" s="15"/>
      <c r="E54" s="15"/>
    </row>
    <row r="55" spans="1:5" ht="13.5" thickBot="1">
      <c r="A55" s="13" t="s">
        <v>96</v>
      </c>
      <c r="B55" s="14" t="s">
        <v>97</v>
      </c>
      <c r="C55" s="15"/>
      <c r="D55" s="15"/>
      <c r="E55" s="15"/>
    </row>
    <row r="56" spans="1:5" ht="13.5" thickBot="1">
      <c r="A56" s="22" t="s">
        <v>98</v>
      </c>
      <c r="B56" s="23" t="s">
        <v>99</v>
      </c>
      <c r="C56" s="24">
        <f>SUM(C36:C55)</f>
        <v>-7164016.4699999997</v>
      </c>
      <c r="D56" s="24">
        <f>SUM(D36:D55)</f>
        <v>-826749</v>
      </c>
      <c r="E56" s="24">
        <f>SUM(E36:E55)</f>
        <v>-2073095</v>
      </c>
    </row>
    <row r="57" spans="1:5" ht="13.5" thickBot="1">
      <c r="A57" s="16"/>
      <c r="B57" s="25" t="s">
        <v>100</v>
      </c>
      <c r="C57" s="18"/>
      <c r="D57" s="18"/>
      <c r="E57" s="18"/>
    </row>
    <row r="58" spans="1:5">
      <c r="A58" s="10" t="s">
        <v>101</v>
      </c>
      <c r="B58" s="11" t="s">
        <v>102</v>
      </c>
      <c r="C58" s="12"/>
      <c r="D58" s="12">
        <f>SUM(D59:D66)</f>
        <v>0</v>
      </c>
      <c r="E58" s="12">
        <f>SUM(E59:E66)</f>
        <v>0</v>
      </c>
    </row>
    <row r="59" spans="1:5">
      <c r="A59" s="13" t="s">
        <v>103</v>
      </c>
      <c r="B59" s="14" t="s">
        <v>104</v>
      </c>
      <c r="C59" s="15"/>
      <c r="D59" s="15"/>
      <c r="E59" s="15"/>
    </row>
    <row r="60" spans="1:5" ht="25.5">
      <c r="A60" s="13" t="s">
        <v>105</v>
      </c>
      <c r="B60" s="14" t="s">
        <v>106</v>
      </c>
      <c r="C60" s="15"/>
      <c r="D60" s="15"/>
      <c r="E60" s="15"/>
    </row>
    <row r="61" spans="1:5">
      <c r="A61" s="13" t="s">
        <v>107</v>
      </c>
      <c r="B61" s="14" t="s">
        <v>108</v>
      </c>
      <c r="C61" s="15"/>
      <c r="D61" s="15"/>
      <c r="E61" s="15"/>
    </row>
    <row r="62" spans="1:5">
      <c r="A62" s="13" t="s">
        <v>109</v>
      </c>
      <c r="B62" s="14" t="s">
        <v>110</v>
      </c>
      <c r="C62" s="15"/>
      <c r="D62" s="15"/>
      <c r="E62" s="15"/>
    </row>
    <row r="63" spans="1:5" ht="25.5">
      <c r="A63" s="13" t="s">
        <v>111</v>
      </c>
      <c r="B63" s="14" t="s">
        <v>112</v>
      </c>
      <c r="C63" s="15"/>
      <c r="D63" s="15"/>
      <c r="E63" s="15"/>
    </row>
    <row r="64" spans="1:5" ht="25.5">
      <c r="A64" s="13" t="s">
        <v>113</v>
      </c>
      <c r="B64" s="14" t="s">
        <v>114</v>
      </c>
      <c r="C64" s="15"/>
      <c r="D64" s="15"/>
      <c r="E64" s="15"/>
    </row>
    <row r="65" spans="1:5" ht="25.5">
      <c r="A65" s="13" t="s">
        <v>115</v>
      </c>
      <c r="B65" s="14" t="s">
        <v>116</v>
      </c>
      <c r="C65" s="15"/>
      <c r="D65" s="15"/>
      <c r="E65" s="15"/>
    </row>
    <row r="66" spans="1:5" ht="26.25" thickBot="1">
      <c r="A66" s="16" t="s">
        <v>117</v>
      </c>
      <c r="B66" s="17" t="s">
        <v>174</v>
      </c>
      <c r="C66" s="18"/>
      <c r="D66" s="18"/>
      <c r="E66" s="18"/>
    </row>
    <row r="67" spans="1:5" ht="38.25">
      <c r="A67" s="10" t="s">
        <v>118</v>
      </c>
      <c r="B67" s="11" t="s">
        <v>119</v>
      </c>
      <c r="C67" s="12">
        <f>SUM(C68:C77)</f>
        <v>1968739.89</v>
      </c>
      <c r="D67" s="12">
        <f>SUM(D68:D77)</f>
        <v>5077</v>
      </c>
      <c r="E67" s="12">
        <f>SUM(E68:E77)</f>
        <v>-262949</v>
      </c>
    </row>
    <row r="68" spans="1:5">
      <c r="A68" s="13" t="s">
        <v>120</v>
      </c>
      <c r="B68" s="14" t="s">
        <v>121</v>
      </c>
      <c r="C68" s="15"/>
      <c r="D68" s="15"/>
      <c r="E68" s="15"/>
    </row>
    <row r="69" spans="1:5">
      <c r="A69" s="13" t="s">
        <v>122</v>
      </c>
      <c r="B69" s="14" t="s">
        <v>123</v>
      </c>
      <c r="C69" s="15"/>
      <c r="D69" s="15"/>
      <c r="E69" s="15"/>
    </row>
    <row r="70" spans="1:5" ht="38.25">
      <c r="A70" s="13" t="s">
        <v>124</v>
      </c>
      <c r="B70" s="14" t="s">
        <v>125</v>
      </c>
      <c r="C70" s="42"/>
      <c r="D70" s="42"/>
      <c r="E70" s="42"/>
    </row>
    <row r="71" spans="1:5" ht="38.25">
      <c r="A71" s="13" t="s">
        <v>126</v>
      </c>
      <c r="B71" s="14" t="s">
        <v>127</v>
      </c>
      <c r="C71" s="15"/>
      <c r="D71" s="15">
        <v>-58800</v>
      </c>
      <c r="E71" s="15">
        <v>-160047</v>
      </c>
    </row>
    <row r="72" spans="1:5">
      <c r="A72" s="13" t="s">
        <v>128</v>
      </c>
      <c r="B72" s="14" t="s">
        <v>129</v>
      </c>
      <c r="C72" s="15">
        <v>1884338.3399999999</v>
      </c>
      <c r="D72" s="15">
        <v>141622</v>
      </c>
      <c r="E72" s="15">
        <v>121749</v>
      </c>
    </row>
    <row r="73" spans="1:5">
      <c r="A73" s="13" t="s">
        <v>130</v>
      </c>
      <c r="B73" s="14" t="s">
        <v>131</v>
      </c>
      <c r="C73" s="15"/>
      <c r="D73" s="15"/>
      <c r="E73" s="15">
        <v>-75000</v>
      </c>
    </row>
    <row r="74" spans="1:5" ht="25.5">
      <c r="A74" s="13" t="s">
        <v>132</v>
      </c>
      <c r="B74" s="14" t="s">
        <v>133</v>
      </c>
      <c r="C74" s="15"/>
      <c r="D74" s="15">
        <v>-77745</v>
      </c>
      <c r="E74" s="15">
        <v>-124533</v>
      </c>
    </row>
    <row r="75" spans="1:5" ht="38.25">
      <c r="A75" s="13" t="s">
        <v>134</v>
      </c>
      <c r="B75" s="14" t="s">
        <v>135</v>
      </c>
      <c r="C75" s="15"/>
      <c r="D75" s="15"/>
      <c r="E75" s="15"/>
    </row>
    <row r="76" spans="1:5" ht="38.25">
      <c r="A76" s="13" t="s">
        <v>136</v>
      </c>
      <c r="B76" s="14" t="s">
        <v>137</v>
      </c>
      <c r="C76" s="15">
        <v>84401.549999999988</v>
      </c>
      <c r="D76" s="15"/>
      <c r="E76" s="15"/>
    </row>
    <row r="77" spans="1:5" ht="51.75" thickBot="1">
      <c r="A77" s="16" t="s">
        <v>138</v>
      </c>
      <c r="B77" s="17" t="s">
        <v>139</v>
      </c>
      <c r="C77" s="18"/>
      <c r="D77" s="18"/>
      <c r="E77" s="18">
        <v>-25118</v>
      </c>
    </row>
    <row r="78" spans="1:5" ht="25.5">
      <c r="A78" s="13" t="s">
        <v>140</v>
      </c>
      <c r="B78" s="14" t="s">
        <v>141</v>
      </c>
      <c r="C78" s="15"/>
      <c r="D78" s="15"/>
      <c r="E78" s="15"/>
    </row>
    <row r="79" spans="1:5" ht="25.5">
      <c r="A79" s="13" t="s">
        <v>142</v>
      </c>
      <c r="B79" s="14" t="s">
        <v>143</v>
      </c>
      <c r="C79" s="15"/>
      <c r="D79" s="15"/>
      <c r="E79" s="15"/>
    </row>
    <row r="80" spans="1:5" ht="38.25">
      <c r="A80" s="13" t="s">
        <v>144</v>
      </c>
      <c r="B80" s="14" t="s">
        <v>145</v>
      </c>
      <c r="C80" s="15"/>
      <c r="D80" s="15"/>
      <c r="E80" s="15"/>
    </row>
    <row r="81" spans="1:5" ht="38.25">
      <c r="A81" s="13" t="s">
        <v>146</v>
      </c>
      <c r="B81" s="14" t="s">
        <v>147</v>
      </c>
      <c r="C81" s="15"/>
      <c r="D81" s="15"/>
      <c r="E81" s="15"/>
    </row>
    <row r="82" spans="1:5" ht="25.5">
      <c r="A82" s="13" t="s">
        <v>148</v>
      </c>
      <c r="B82" s="14" t="s">
        <v>149</v>
      </c>
      <c r="C82" s="15"/>
      <c r="D82" s="15"/>
      <c r="E82" s="15"/>
    </row>
    <row r="83" spans="1:5" ht="25.5">
      <c r="A83" s="13" t="s">
        <v>150</v>
      </c>
      <c r="B83" s="14" t="s">
        <v>151</v>
      </c>
      <c r="C83" s="15"/>
      <c r="D83" s="15"/>
      <c r="E83" s="15"/>
    </row>
    <row r="84" spans="1:5" ht="26.25" thickBot="1">
      <c r="A84" s="13" t="s">
        <v>152</v>
      </c>
      <c r="B84" s="14" t="s">
        <v>153</v>
      </c>
      <c r="C84" s="15"/>
      <c r="D84" s="15"/>
      <c r="E84" s="15"/>
    </row>
    <row r="85" spans="1:5" ht="13.5" thickBot="1">
      <c r="A85" s="22" t="s">
        <v>154</v>
      </c>
      <c r="B85" s="23" t="s">
        <v>155</v>
      </c>
      <c r="C85" s="24">
        <f>+C58+C67+C78+C79+C80+C81+C82+C83+C84</f>
        <v>1968739.89</v>
      </c>
      <c r="D85" s="24">
        <f>+D58+D67+D78+D79+D80+D81+D82+D83+D84</f>
        <v>5077</v>
      </c>
      <c r="E85" s="24">
        <f>+E58+E67+E78+E79+E80+E81+E82+E83+E84</f>
        <v>-262949</v>
      </c>
    </row>
    <row r="86" spans="1:5" ht="26.25" thickBot="1">
      <c r="A86" s="22" t="s">
        <v>156</v>
      </c>
      <c r="B86" s="23" t="s">
        <v>157</v>
      </c>
      <c r="C86" s="24">
        <f>+C34+C56+C85</f>
        <v>-2598.4700000004377</v>
      </c>
      <c r="D86" s="24">
        <f>+D34+D56+D85</f>
        <v>-1938</v>
      </c>
      <c r="E86" s="24">
        <f>+E34+E56+E85</f>
        <v>-19454</v>
      </c>
    </row>
    <row r="87" spans="1:5" ht="26.25" thickBot="1">
      <c r="A87" s="6" t="s">
        <v>158</v>
      </c>
      <c r="B87" s="8" t="s">
        <v>159</v>
      </c>
      <c r="C87" s="9">
        <v>13106</v>
      </c>
      <c r="D87" s="9">
        <v>15044</v>
      </c>
      <c r="E87" s="9">
        <v>36449</v>
      </c>
    </row>
    <row r="88" spans="1:5" ht="39" thickBot="1">
      <c r="A88" s="26" t="s">
        <v>160</v>
      </c>
      <c r="B88" s="27" t="s">
        <v>161</v>
      </c>
      <c r="C88" s="37">
        <f>+C86+C87</f>
        <v>10507.529999999562</v>
      </c>
      <c r="D88" s="37">
        <f>+D86+D87</f>
        <v>13106</v>
      </c>
      <c r="E88" s="37">
        <f>+E86+E87</f>
        <v>16995</v>
      </c>
    </row>
    <row r="89" spans="1:5" ht="26.25" thickBot="1">
      <c r="A89" s="6" t="s">
        <v>162</v>
      </c>
      <c r="B89" s="8" t="s">
        <v>163</v>
      </c>
      <c r="C89" s="9"/>
      <c r="D89" s="9"/>
      <c r="E89" s="9">
        <v>-1951</v>
      </c>
    </row>
    <row r="90" spans="1:5" ht="39" thickBot="1">
      <c r="A90" s="26" t="s">
        <v>164</v>
      </c>
      <c r="B90" s="27" t="s">
        <v>165</v>
      </c>
      <c r="C90" s="37">
        <f>+C88+C89</f>
        <v>10507.529999999562</v>
      </c>
      <c r="D90" s="37">
        <f>+D88+D89</f>
        <v>13106</v>
      </c>
      <c r="E90" s="37">
        <f>+E88+E89</f>
        <v>15044</v>
      </c>
    </row>
    <row r="91" spans="1:5">
      <c r="A91" s="3"/>
      <c r="B91" s="1"/>
      <c r="C91" s="28"/>
      <c r="D91" s="28"/>
      <c r="E91" s="28"/>
    </row>
    <row r="92" spans="1:5" ht="13.5" thickBot="1">
      <c r="A92" s="29" t="s">
        <v>170</v>
      </c>
      <c r="B92" s="30"/>
      <c r="C92" s="31"/>
      <c r="D92" s="31"/>
      <c r="E92" s="31"/>
    </row>
    <row r="93" spans="1:5" ht="24.75" thickBot="1">
      <c r="A93" s="32" t="s">
        <v>166</v>
      </c>
      <c r="B93" s="33" t="s">
        <v>167</v>
      </c>
      <c r="C93" s="34">
        <v>10508</v>
      </c>
      <c r="D93" s="34">
        <v>13106</v>
      </c>
      <c r="E93" s="34">
        <v>15044</v>
      </c>
    </row>
    <row r="94" spans="1:5" ht="13.5" thickBot="1">
      <c r="A94" s="35"/>
      <c r="B94" s="36" t="s">
        <v>168</v>
      </c>
      <c r="C94" s="38">
        <f>C90-C93</f>
        <v>-0.47000000043772161</v>
      </c>
      <c r="D94" s="38">
        <f>D90-D93</f>
        <v>0</v>
      </c>
      <c r="E94" s="38">
        <f>E90-E93</f>
        <v>0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61" fitToHeight="2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9"/>
  <sheetViews>
    <sheetView workbookViewId="0">
      <selection activeCell="E63" sqref="E63"/>
    </sheetView>
  </sheetViews>
  <sheetFormatPr defaultRowHeight="12.75"/>
  <cols>
    <col min="2" max="2" width="13.42578125" bestFit="1" customWidth="1"/>
    <col min="3" max="3" width="14.85546875" bestFit="1" customWidth="1"/>
    <col min="4" max="4" width="13.7109375" customWidth="1"/>
    <col min="5" max="5" width="13.42578125" style="50" bestFit="1" customWidth="1"/>
    <col min="258" max="258" width="13.42578125" bestFit="1" customWidth="1"/>
    <col min="259" max="259" width="14.85546875" bestFit="1" customWidth="1"/>
    <col min="260" max="260" width="13.7109375" customWidth="1"/>
    <col min="261" max="261" width="13.42578125" bestFit="1" customWidth="1"/>
    <col min="514" max="514" width="13.42578125" bestFit="1" customWidth="1"/>
    <col min="515" max="515" width="14.85546875" bestFit="1" customWidth="1"/>
    <col min="516" max="516" width="13.7109375" customWidth="1"/>
    <col min="517" max="517" width="13.42578125" bestFit="1" customWidth="1"/>
    <col min="770" max="770" width="13.42578125" bestFit="1" customWidth="1"/>
    <col min="771" max="771" width="14.85546875" bestFit="1" customWidth="1"/>
    <col min="772" max="772" width="13.7109375" customWidth="1"/>
    <col min="773" max="773" width="13.42578125" bestFit="1" customWidth="1"/>
    <col min="1026" max="1026" width="13.42578125" bestFit="1" customWidth="1"/>
    <col min="1027" max="1027" width="14.85546875" bestFit="1" customWidth="1"/>
    <col min="1028" max="1028" width="13.7109375" customWidth="1"/>
    <col min="1029" max="1029" width="13.42578125" bestFit="1" customWidth="1"/>
    <col min="1282" max="1282" width="13.42578125" bestFit="1" customWidth="1"/>
    <col min="1283" max="1283" width="14.85546875" bestFit="1" customWidth="1"/>
    <col min="1284" max="1284" width="13.7109375" customWidth="1"/>
    <col min="1285" max="1285" width="13.42578125" bestFit="1" customWidth="1"/>
    <col min="1538" max="1538" width="13.42578125" bestFit="1" customWidth="1"/>
    <col min="1539" max="1539" width="14.85546875" bestFit="1" customWidth="1"/>
    <col min="1540" max="1540" width="13.7109375" customWidth="1"/>
    <col min="1541" max="1541" width="13.42578125" bestFit="1" customWidth="1"/>
    <col min="1794" max="1794" width="13.42578125" bestFit="1" customWidth="1"/>
    <col min="1795" max="1795" width="14.85546875" bestFit="1" customWidth="1"/>
    <col min="1796" max="1796" width="13.7109375" customWidth="1"/>
    <col min="1797" max="1797" width="13.42578125" bestFit="1" customWidth="1"/>
    <col min="2050" max="2050" width="13.42578125" bestFit="1" customWidth="1"/>
    <col min="2051" max="2051" width="14.85546875" bestFit="1" customWidth="1"/>
    <col min="2052" max="2052" width="13.7109375" customWidth="1"/>
    <col min="2053" max="2053" width="13.42578125" bestFit="1" customWidth="1"/>
    <col min="2306" max="2306" width="13.42578125" bestFit="1" customWidth="1"/>
    <col min="2307" max="2307" width="14.85546875" bestFit="1" customWidth="1"/>
    <col min="2308" max="2308" width="13.7109375" customWidth="1"/>
    <col min="2309" max="2309" width="13.42578125" bestFit="1" customWidth="1"/>
    <col min="2562" max="2562" width="13.42578125" bestFit="1" customWidth="1"/>
    <col min="2563" max="2563" width="14.85546875" bestFit="1" customWidth="1"/>
    <col min="2564" max="2564" width="13.7109375" customWidth="1"/>
    <col min="2565" max="2565" width="13.42578125" bestFit="1" customWidth="1"/>
    <col min="2818" max="2818" width="13.42578125" bestFit="1" customWidth="1"/>
    <col min="2819" max="2819" width="14.85546875" bestFit="1" customWidth="1"/>
    <col min="2820" max="2820" width="13.7109375" customWidth="1"/>
    <col min="2821" max="2821" width="13.42578125" bestFit="1" customWidth="1"/>
    <col min="3074" max="3074" width="13.42578125" bestFit="1" customWidth="1"/>
    <col min="3075" max="3075" width="14.85546875" bestFit="1" customWidth="1"/>
    <col min="3076" max="3076" width="13.7109375" customWidth="1"/>
    <col min="3077" max="3077" width="13.42578125" bestFit="1" customWidth="1"/>
    <col min="3330" max="3330" width="13.42578125" bestFit="1" customWidth="1"/>
    <col min="3331" max="3331" width="14.85546875" bestFit="1" customWidth="1"/>
    <col min="3332" max="3332" width="13.7109375" customWidth="1"/>
    <col min="3333" max="3333" width="13.42578125" bestFit="1" customWidth="1"/>
    <col min="3586" max="3586" width="13.42578125" bestFit="1" customWidth="1"/>
    <col min="3587" max="3587" width="14.85546875" bestFit="1" customWidth="1"/>
    <col min="3588" max="3588" width="13.7109375" customWidth="1"/>
    <col min="3589" max="3589" width="13.42578125" bestFit="1" customWidth="1"/>
    <col min="3842" max="3842" width="13.42578125" bestFit="1" customWidth="1"/>
    <col min="3843" max="3843" width="14.85546875" bestFit="1" customWidth="1"/>
    <col min="3844" max="3844" width="13.7109375" customWidth="1"/>
    <col min="3845" max="3845" width="13.42578125" bestFit="1" customWidth="1"/>
    <col min="4098" max="4098" width="13.42578125" bestFit="1" customWidth="1"/>
    <col min="4099" max="4099" width="14.85546875" bestFit="1" customWidth="1"/>
    <col min="4100" max="4100" width="13.7109375" customWidth="1"/>
    <col min="4101" max="4101" width="13.42578125" bestFit="1" customWidth="1"/>
    <col min="4354" max="4354" width="13.42578125" bestFit="1" customWidth="1"/>
    <col min="4355" max="4355" width="14.85546875" bestFit="1" customWidth="1"/>
    <col min="4356" max="4356" width="13.7109375" customWidth="1"/>
    <col min="4357" max="4357" width="13.42578125" bestFit="1" customWidth="1"/>
    <col min="4610" max="4610" width="13.42578125" bestFit="1" customWidth="1"/>
    <col min="4611" max="4611" width="14.85546875" bestFit="1" customWidth="1"/>
    <col min="4612" max="4612" width="13.7109375" customWidth="1"/>
    <col min="4613" max="4613" width="13.42578125" bestFit="1" customWidth="1"/>
    <col min="4866" max="4866" width="13.42578125" bestFit="1" customWidth="1"/>
    <col min="4867" max="4867" width="14.85546875" bestFit="1" customWidth="1"/>
    <col min="4868" max="4868" width="13.7109375" customWidth="1"/>
    <col min="4869" max="4869" width="13.42578125" bestFit="1" customWidth="1"/>
    <col min="5122" max="5122" width="13.42578125" bestFit="1" customWidth="1"/>
    <col min="5123" max="5123" width="14.85546875" bestFit="1" customWidth="1"/>
    <col min="5124" max="5124" width="13.7109375" customWidth="1"/>
    <col min="5125" max="5125" width="13.42578125" bestFit="1" customWidth="1"/>
    <col min="5378" max="5378" width="13.42578125" bestFit="1" customWidth="1"/>
    <col min="5379" max="5379" width="14.85546875" bestFit="1" customWidth="1"/>
    <col min="5380" max="5380" width="13.7109375" customWidth="1"/>
    <col min="5381" max="5381" width="13.42578125" bestFit="1" customWidth="1"/>
    <col min="5634" max="5634" width="13.42578125" bestFit="1" customWidth="1"/>
    <col min="5635" max="5635" width="14.85546875" bestFit="1" customWidth="1"/>
    <col min="5636" max="5636" width="13.7109375" customWidth="1"/>
    <col min="5637" max="5637" width="13.42578125" bestFit="1" customWidth="1"/>
    <col min="5890" max="5890" width="13.42578125" bestFit="1" customWidth="1"/>
    <col min="5891" max="5891" width="14.85546875" bestFit="1" customWidth="1"/>
    <col min="5892" max="5892" width="13.7109375" customWidth="1"/>
    <col min="5893" max="5893" width="13.42578125" bestFit="1" customWidth="1"/>
    <col min="6146" max="6146" width="13.42578125" bestFit="1" customWidth="1"/>
    <col min="6147" max="6147" width="14.85546875" bestFit="1" customWidth="1"/>
    <col min="6148" max="6148" width="13.7109375" customWidth="1"/>
    <col min="6149" max="6149" width="13.42578125" bestFit="1" customWidth="1"/>
    <col min="6402" max="6402" width="13.42578125" bestFit="1" customWidth="1"/>
    <col min="6403" max="6403" width="14.85546875" bestFit="1" customWidth="1"/>
    <col min="6404" max="6404" width="13.7109375" customWidth="1"/>
    <col min="6405" max="6405" width="13.42578125" bestFit="1" customWidth="1"/>
    <col min="6658" max="6658" width="13.42578125" bestFit="1" customWidth="1"/>
    <col min="6659" max="6659" width="14.85546875" bestFit="1" customWidth="1"/>
    <col min="6660" max="6660" width="13.7109375" customWidth="1"/>
    <col min="6661" max="6661" width="13.42578125" bestFit="1" customWidth="1"/>
    <col min="6914" max="6914" width="13.42578125" bestFit="1" customWidth="1"/>
    <col min="6915" max="6915" width="14.85546875" bestFit="1" customWidth="1"/>
    <col min="6916" max="6916" width="13.7109375" customWidth="1"/>
    <col min="6917" max="6917" width="13.42578125" bestFit="1" customWidth="1"/>
    <col min="7170" max="7170" width="13.42578125" bestFit="1" customWidth="1"/>
    <col min="7171" max="7171" width="14.85546875" bestFit="1" customWidth="1"/>
    <col min="7172" max="7172" width="13.7109375" customWidth="1"/>
    <col min="7173" max="7173" width="13.42578125" bestFit="1" customWidth="1"/>
    <col min="7426" max="7426" width="13.42578125" bestFit="1" customWidth="1"/>
    <col min="7427" max="7427" width="14.85546875" bestFit="1" customWidth="1"/>
    <col min="7428" max="7428" width="13.7109375" customWidth="1"/>
    <col min="7429" max="7429" width="13.42578125" bestFit="1" customWidth="1"/>
    <col min="7682" max="7682" width="13.42578125" bestFit="1" customWidth="1"/>
    <col min="7683" max="7683" width="14.85546875" bestFit="1" customWidth="1"/>
    <col min="7684" max="7684" width="13.7109375" customWidth="1"/>
    <col min="7685" max="7685" width="13.42578125" bestFit="1" customWidth="1"/>
    <col min="7938" max="7938" width="13.42578125" bestFit="1" customWidth="1"/>
    <col min="7939" max="7939" width="14.85546875" bestFit="1" customWidth="1"/>
    <col min="7940" max="7940" width="13.7109375" customWidth="1"/>
    <col min="7941" max="7941" width="13.42578125" bestFit="1" customWidth="1"/>
    <col min="8194" max="8194" width="13.42578125" bestFit="1" customWidth="1"/>
    <col min="8195" max="8195" width="14.85546875" bestFit="1" customWidth="1"/>
    <col min="8196" max="8196" width="13.7109375" customWidth="1"/>
    <col min="8197" max="8197" width="13.42578125" bestFit="1" customWidth="1"/>
    <col min="8450" max="8450" width="13.42578125" bestFit="1" customWidth="1"/>
    <col min="8451" max="8451" width="14.85546875" bestFit="1" customWidth="1"/>
    <col min="8452" max="8452" width="13.7109375" customWidth="1"/>
    <col min="8453" max="8453" width="13.42578125" bestFit="1" customWidth="1"/>
    <col min="8706" max="8706" width="13.42578125" bestFit="1" customWidth="1"/>
    <col min="8707" max="8707" width="14.85546875" bestFit="1" customWidth="1"/>
    <col min="8708" max="8708" width="13.7109375" customWidth="1"/>
    <col min="8709" max="8709" width="13.42578125" bestFit="1" customWidth="1"/>
    <col min="8962" max="8962" width="13.42578125" bestFit="1" customWidth="1"/>
    <col min="8963" max="8963" width="14.85546875" bestFit="1" customWidth="1"/>
    <col min="8964" max="8964" width="13.7109375" customWidth="1"/>
    <col min="8965" max="8965" width="13.42578125" bestFit="1" customWidth="1"/>
    <col min="9218" max="9218" width="13.42578125" bestFit="1" customWidth="1"/>
    <col min="9219" max="9219" width="14.85546875" bestFit="1" customWidth="1"/>
    <col min="9220" max="9220" width="13.7109375" customWidth="1"/>
    <col min="9221" max="9221" width="13.42578125" bestFit="1" customWidth="1"/>
    <col min="9474" max="9474" width="13.42578125" bestFit="1" customWidth="1"/>
    <col min="9475" max="9475" width="14.85546875" bestFit="1" customWidth="1"/>
    <col min="9476" max="9476" width="13.7109375" customWidth="1"/>
    <col min="9477" max="9477" width="13.42578125" bestFit="1" customWidth="1"/>
    <col min="9730" max="9730" width="13.42578125" bestFit="1" customWidth="1"/>
    <col min="9731" max="9731" width="14.85546875" bestFit="1" customWidth="1"/>
    <col min="9732" max="9732" width="13.7109375" customWidth="1"/>
    <col min="9733" max="9733" width="13.42578125" bestFit="1" customWidth="1"/>
    <col min="9986" max="9986" width="13.42578125" bestFit="1" customWidth="1"/>
    <col min="9987" max="9987" width="14.85546875" bestFit="1" customWidth="1"/>
    <col min="9988" max="9988" width="13.7109375" customWidth="1"/>
    <col min="9989" max="9989" width="13.42578125" bestFit="1" customWidth="1"/>
    <col min="10242" max="10242" width="13.42578125" bestFit="1" customWidth="1"/>
    <col min="10243" max="10243" width="14.85546875" bestFit="1" customWidth="1"/>
    <col min="10244" max="10244" width="13.7109375" customWidth="1"/>
    <col min="10245" max="10245" width="13.42578125" bestFit="1" customWidth="1"/>
    <col min="10498" max="10498" width="13.42578125" bestFit="1" customWidth="1"/>
    <col min="10499" max="10499" width="14.85546875" bestFit="1" customWidth="1"/>
    <col min="10500" max="10500" width="13.7109375" customWidth="1"/>
    <col min="10501" max="10501" width="13.42578125" bestFit="1" customWidth="1"/>
    <col min="10754" max="10754" width="13.42578125" bestFit="1" customWidth="1"/>
    <col min="10755" max="10755" width="14.85546875" bestFit="1" customWidth="1"/>
    <col min="10756" max="10756" width="13.7109375" customWidth="1"/>
    <col min="10757" max="10757" width="13.42578125" bestFit="1" customWidth="1"/>
    <col min="11010" max="11010" width="13.42578125" bestFit="1" customWidth="1"/>
    <col min="11011" max="11011" width="14.85546875" bestFit="1" customWidth="1"/>
    <col min="11012" max="11012" width="13.7109375" customWidth="1"/>
    <col min="11013" max="11013" width="13.42578125" bestFit="1" customWidth="1"/>
    <col min="11266" max="11266" width="13.42578125" bestFit="1" customWidth="1"/>
    <col min="11267" max="11267" width="14.85546875" bestFit="1" customWidth="1"/>
    <col min="11268" max="11268" width="13.7109375" customWidth="1"/>
    <col min="11269" max="11269" width="13.42578125" bestFit="1" customWidth="1"/>
    <col min="11522" max="11522" width="13.42578125" bestFit="1" customWidth="1"/>
    <col min="11523" max="11523" width="14.85546875" bestFit="1" customWidth="1"/>
    <col min="11524" max="11524" width="13.7109375" customWidth="1"/>
    <col min="11525" max="11525" width="13.42578125" bestFit="1" customWidth="1"/>
    <col min="11778" max="11778" width="13.42578125" bestFit="1" customWidth="1"/>
    <col min="11779" max="11779" width="14.85546875" bestFit="1" customWidth="1"/>
    <col min="11780" max="11780" width="13.7109375" customWidth="1"/>
    <col min="11781" max="11781" width="13.42578125" bestFit="1" customWidth="1"/>
    <col min="12034" max="12034" width="13.42578125" bestFit="1" customWidth="1"/>
    <col min="12035" max="12035" width="14.85546875" bestFit="1" customWidth="1"/>
    <col min="12036" max="12036" width="13.7109375" customWidth="1"/>
    <col min="12037" max="12037" width="13.42578125" bestFit="1" customWidth="1"/>
    <col min="12290" max="12290" width="13.42578125" bestFit="1" customWidth="1"/>
    <col min="12291" max="12291" width="14.85546875" bestFit="1" customWidth="1"/>
    <col min="12292" max="12292" width="13.7109375" customWidth="1"/>
    <col min="12293" max="12293" width="13.42578125" bestFit="1" customWidth="1"/>
    <col min="12546" max="12546" width="13.42578125" bestFit="1" customWidth="1"/>
    <col min="12547" max="12547" width="14.85546875" bestFit="1" customWidth="1"/>
    <col min="12548" max="12548" width="13.7109375" customWidth="1"/>
    <col min="12549" max="12549" width="13.42578125" bestFit="1" customWidth="1"/>
    <col min="12802" max="12802" width="13.42578125" bestFit="1" customWidth="1"/>
    <col min="12803" max="12803" width="14.85546875" bestFit="1" customWidth="1"/>
    <col min="12804" max="12804" width="13.7109375" customWidth="1"/>
    <col min="12805" max="12805" width="13.42578125" bestFit="1" customWidth="1"/>
    <col min="13058" max="13058" width="13.42578125" bestFit="1" customWidth="1"/>
    <col min="13059" max="13059" width="14.85546875" bestFit="1" customWidth="1"/>
    <col min="13060" max="13060" width="13.7109375" customWidth="1"/>
    <col min="13061" max="13061" width="13.42578125" bestFit="1" customWidth="1"/>
    <col min="13314" max="13314" width="13.42578125" bestFit="1" customWidth="1"/>
    <col min="13315" max="13315" width="14.85546875" bestFit="1" customWidth="1"/>
    <col min="13316" max="13316" width="13.7109375" customWidth="1"/>
    <col min="13317" max="13317" width="13.42578125" bestFit="1" customWidth="1"/>
    <col min="13570" max="13570" width="13.42578125" bestFit="1" customWidth="1"/>
    <col min="13571" max="13571" width="14.85546875" bestFit="1" customWidth="1"/>
    <col min="13572" max="13572" width="13.7109375" customWidth="1"/>
    <col min="13573" max="13573" width="13.42578125" bestFit="1" customWidth="1"/>
    <col min="13826" max="13826" width="13.42578125" bestFit="1" customWidth="1"/>
    <col min="13827" max="13827" width="14.85546875" bestFit="1" customWidth="1"/>
    <col min="13828" max="13828" width="13.7109375" customWidth="1"/>
    <col min="13829" max="13829" width="13.42578125" bestFit="1" customWidth="1"/>
    <col min="14082" max="14082" width="13.42578125" bestFit="1" customWidth="1"/>
    <col min="14083" max="14083" width="14.85546875" bestFit="1" customWidth="1"/>
    <col min="14084" max="14084" width="13.7109375" customWidth="1"/>
    <col min="14085" max="14085" width="13.42578125" bestFit="1" customWidth="1"/>
    <col min="14338" max="14338" width="13.42578125" bestFit="1" customWidth="1"/>
    <col min="14339" max="14339" width="14.85546875" bestFit="1" customWidth="1"/>
    <col min="14340" max="14340" width="13.7109375" customWidth="1"/>
    <col min="14341" max="14341" width="13.42578125" bestFit="1" customWidth="1"/>
    <col min="14594" max="14594" width="13.42578125" bestFit="1" customWidth="1"/>
    <col min="14595" max="14595" width="14.85546875" bestFit="1" customWidth="1"/>
    <col min="14596" max="14596" width="13.7109375" customWidth="1"/>
    <col min="14597" max="14597" width="13.42578125" bestFit="1" customWidth="1"/>
    <col min="14850" max="14850" width="13.42578125" bestFit="1" customWidth="1"/>
    <col min="14851" max="14851" width="14.85546875" bestFit="1" customWidth="1"/>
    <col min="14852" max="14852" width="13.7109375" customWidth="1"/>
    <col min="14853" max="14853" width="13.42578125" bestFit="1" customWidth="1"/>
    <col min="15106" max="15106" width="13.42578125" bestFit="1" customWidth="1"/>
    <col min="15107" max="15107" width="14.85546875" bestFit="1" customWidth="1"/>
    <col min="15108" max="15108" width="13.7109375" customWidth="1"/>
    <col min="15109" max="15109" width="13.42578125" bestFit="1" customWidth="1"/>
    <col min="15362" max="15362" width="13.42578125" bestFit="1" customWidth="1"/>
    <col min="15363" max="15363" width="14.85546875" bestFit="1" customWidth="1"/>
    <col min="15364" max="15364" width="13.7109375" customWidth="1"/>
    <col min="15365" max="15365" width="13.42578125" bestFit="1" customWidth="1"/>
    <col min="15618" max="15618" width="13.42578125" bestFit="1" customWidth="1"/>
    <col min="15619" max="15619" width="14.85546875" bestFit="1" customWidth="1"/>
    <col min="15620" max="15620" width="13.7109375" customWidth="1"/>
    <col min="15621" max="15621" width="13.42578125" bestFit="1" customWidth="1"/>
    <col min="15874" max="15874" width="13.42578125" bestFit="1" customWidth="1"/>
    <col min="15875" max="15875" width="14.85546875" bestFit="1" customWidth="1"/>
    <col min="15876" max="15876" width="13.7109375" customWidth="1"/>
    <col min="15877" max="15877" width="13.42578125" bestFit="1" customWidth="1"/>
    <col min="16130" max="16130" width="13.42578125" bestFit="1" customWidth="1"/>
    <col min="16131" max="16131" width="14.85546875" bestFit="1" customWidth="1"/>
    <col min="16132" max="16132" width="13.7109375" customWidth="1"/>
    <col min="16133" max="16133" width="13.42578125" bestFit="1" customWidth="1"/>
  </cols>
  <sheetData>
    <row r="1" spans="1:7" ht="15">
      <c r="A1" s="47"/>
      <c r="B1" s="48">
        <v>2015</v>
      </c>
      <c r="C1" s="48">
        <v>2016</v>
      </c>
      <c r="D1" s="49" t="s">
        <v>176</v>
      </c>
    </row>
    <row r="2" spans="1:7">
      <c r="A2" s="47" t="s">
        <v>177</v>
      </c>
      <c r="B2" s="50">
        <v>1299870</v>
      </c>
      <c r="C2" s="44">
        <v>1299870</v>
      </c>
      <c r="D2" s="44">
        <f>+B2-C2</f>
        <v>0</v>
      </c>
      <c r="G2" s="50"/>
    </row>
    <row r="3" spans="1:7">
      <c r="A3" s="47" t="s">
        <v>178</v>
      </c>
      <c r="B3" s="50">
        <v>157855.47</v>
      </c>
      <c r="C3" s="44">
        <v>163066.34</v>
      </c>
      <c r="D3" s="52">
        <f t="shared" ref="D3:D66" si="0">+B3-C3</f>
        <v>-5210.8699999999953</v>
      </c>
      <c r="E3" s="50">
        <f>+D3+D14+D15+D16</f>
        <v>61476.009999999886</v>
      </c>
    </row>
    <row r="4" spans="1:7">
      <c r="A4" s="47" t="s">
        <v>179</v>
      </c>
      <c r="B4" s="50">
        <v>7774.18</v>
      </c>
      <c r="C4" s="44">
        <v>7774.18</v>
      </c>
      <c r="D4" s="44">
        <f t="shared" si="0"/>
        <v>0</v>
      </c>
    </row>
    <row r="5" spans="1:7">
      <c r="A5" s="47" t="s">
        <v>180</v>
      </c>
      <c r="B5" s="50">
        <v>4879038.72</v>
      </c>
      <c r="C5" s="44">
        <v>5016731.24</v>
      </c>
      <c r="D5" s="52">
        <f t="shared" si="0"/>
        <v>-137692.52000000048</v>
      </c>
      <c r="E5" s="50">
        <f>SUM(D5:D10)+D17+D18</f>
        <v>683249.60999999859</v>
      </c>
    </row>
    <row r="6" spans="1:7">
      <c r="A6" s="47" t="s">
        <v>181</v>
      </c>
      <c r="B6" s="50">
        <v>9625410.4800000004</v>
      </c>
      <c r="C6" s="44">
        <v>10903825.800000001</v>
      </c>
      <c r="D6" s="52">
        <f t="shared" si="0"/>
        <v>-1278415.3200000003</v>
      </c>
    </row>
    <row r="7" spans="1:7">
      <c r="A7" s="47" t="s">
        <v>182</v>
      </c>
      <c r="B7" s="50">
        <v>876925.57</v>
      </c>
      <c r="C7" s="44">
        <v>900665.09</v>
      </c>
      <c r="D7" s="52">
        <f t="shared" si="0"/>
        <v>-23739.520000000019</v>
      </c>
    </row>
    <row r="8" spans="1:7">
      <c r="A8" s="47" t="s">
        <v>183</v>
      </c>
      <c r="B8" s="50">
        <v>16264.79</v>
      </c>
      <c r="C8" s="44">
        <v>11053.92</v>
      </c>
      <c r="D8" s="52">
        <f t="shared" si="0"/>
        <v>5210.8700000000008</v>
      </c>
    </row>
    <row r="9" spans="1:7">
      <c r="A9" s="47" t="s">
        <v>184</v>
      </c>
      <c r="B9" s="50">
        <v>1121445.29</v>
      </c>
      <c r="C9" s="44">
        <v>377792.12</v>
      </c>
      <c r="D9" s="52">
        <f t="shared" si="0"/>
        <v>743653.17</v>
      </c>
    </row>
    <row r="10" spans="1:7">
      <c r="A10" s="47" t="s">
        <v>185</v>
      </c>
      <c r="B10">
        <v>0</v>
      </c>
      <c r="C10" s="44">
        <v>0</v>
      </c>
      <c r="D10" s="52">
        <f t="shared" si="0"/>
        <v>0</v>
      </c>
    </row>
    <row r="11" spans="1:7">
      <c r="A11" s="47" t="s">
        <v>186</v>
      </c>
      <c r="B11" s="50">
        <v>74011.03</v>
      </c>
      <c r="C11" s="44">
        <v>4874016.5</v>
      </c>
      <c r="D11" s="52">
        <f t="shared" si="0"/>
        <v>-4800005.47</v>
      </c>
      <c r="E11" s="50">
        <f>SUM(D11:D13)</f>
        <v>-6491415.4699999997</v>
      </c>
    </row>
    <row r="12" spans="1:7">
      <c r="A12" s="47" t="s">
        <v>187</v>
      </c>
      <c r="B12" s="50">
        <v>1458000</v>
      </c>
      <c r="C12" s="44">
        <v>1460500</v>
      </c>
      <c r="D12" s="52">
        <f t="shared" si="0"/>
        <v>-2500</v>
      </c>
    </row>
    <row r="13" spans="1:7">
      <c r="A13" s="51" t="s">
        <v>284</v>
      </c>
      <c r="B13" s="50"/>
      <c r="C13" s="44">
        <v>1688910</v>
      </c>
      <c r="D13" s="52">
        <f t="shared" si="0"/>
        <v>-1688910</v>
      </c>
    </row>
    <row r="14" spans="1:7">
      <c r="A14" s="47" t="s">
        <v>188</v>
      </c>
      <c r="B14" s="50">
        <v>-1258724.6200000001</v>
      </c>
      <c r="C14" s="44">
        <v>-1299870</v>
      </c>
      <c r="D14" s="52">
        <f t="shared" si="0"/>
        <v>41145.379999999888</v>
      </c>
    </row>
    <row r="15" spans="1:7">
      <c r="A15" s="47" t="s">
        <v>189</v>
      </c>
      <c r="B15" s="50">
        <v>-107132.75</v>
      </c>
      <c r="C15" s="44">
        <v>-132531.21</v>
      </c>
      <c r="D15" s="52">
        <f t="shared" si="0"/>
        <v>25398.459999999992</v>
      </c>
    </row>
    <row r="16" spans="1:7">
      <c r="A16" s="47" t="s">
        <v>190</v>
      </c>
      <c r="B16" s="50">
        <v>-3596.66</v>
      </c>
      <c r="C16" s="44">
        <v>-3739.7</v>
      </c>
      <c r="D16" s="52">
        <f t="shared" si="0"/>
        <v>143.03999999999996</v>
      </c>
    </row>
    <row r="17" spans="1:5">
      <c r="A17" s="47" t="s">
        <v>191</v>
      </c>
      <c r="B17" s="50">
        <v>-1207152.45</v>
      </c>
      <c r="C17" s="44">
        <v>-1395395.68</v>
      </c>
      <c r="D17" s="52">
        <f t="shared" si="0"/>
        <v>188243.22999999998</v>
      </c>
    </row>
    <row r="18" spans="1:5">
      <c r="A18" s="47" t="s">
        <v>192</v>
      </c>
      <c r="B18" s="50">
        <v>-6852691.1500000004</v>
      </c>
      <c r="C18" s="44">
        <v>-8038680.8499999996</v>
      </c>
      <c r="D18" s="52">
        <f t="shared" si="0"/>
        <v>1185989.6999999993</v>
      </c>
    </row>
    <row r="19" spans="1:5">
      <c r="A19" s="47" t="s">
        <v>193</v>
      </c>
      <c r="B19" s="50">
        <v>-1043905</v>
      </c>
      <c r="C19" s="44">
        <v>-1458000</v>
      </c>
      <c r="D19" s="52">
        <f t="shared" si="0"/>
        <v>414095</v>
      </c>
    </row>
    <row r="20" spans="1:5">
      <c r="A20" s="47" t="s">
        <v>194</v>
      </c>
      <c r="B20">
        <v>0</v>
      </c>
      <c r="C20" s="44">
        <v>0</v>
      </c>
      <c r="D20" s="44">
        <f t="shared" si="0"/>
        <v>0</v>
      </c>
    </row>
    <row r="21" spans="1:5">
      <c r="A21" s="47" t="s">
        <v>195</v>
      </c>
      <c r="B21" s="50">
        <v>1479819.11</v>
      </c>
      <c r="C21" s="44">
        <v>2297054.5799999996</v>
      </c>
      <c r="D21" s="52">
        <f t="shared" si="0"/>
        <v>-817235.46999999951</v>
      </c>
      <c r="E21" s="50">
        <f>SUM(D21:D26)</f>
        <v>-506450.16999999934</v>
      </c>
    </row>
    <row r="22" spans="1:5">
      <c r="A22" s="47" t="s">
        <v>196</v>
      </c>
      <c r="B22">
        <v>0</v>
      </c>
      <c r="C22" s="44">
        <v>0</v>
      </c>
      <c r="D22" s="52">
        <f t="shared" si="0"/>
        <v>0</v>
      </c>
    </row>
    <row r="23" spans="1:5">
      <c r="A23" s="47" t="s">
        <v>197</v>
      </c>
      <c r="B23" s="50">
        <v>9923.58</v>
      </c>
      <c r="C23" s="44">
        <v>29502.909999999996</v>
      </c>
      <c r="D23" s="52">
        <f t="shared" si="0"/>
        <v>-19579.329999999994</v>
      </c>
    </row>
    <row r="24" spans="1:5">
      <c r="A24" s="47" t="s">
        <v>198</v>
      </c>
      <c r="B24" s="50">
        <v>1399094.57</v>
      </c>
      <c r="C24" s="44">
        <v>1192139.17</v>
      </c>
      <c r="D24" s="52">
        <f t="shared" si="0"/>
        <v>206955.40000000014</v>
      </c>
    </row>
    <row r="25" spans="1:5">
      <c r="A25" s="47" t="s">
        <v>199</v>
      </c>
      <c r="B25">
        <v>0</v>
      </c>
      <c r="D25" s="52">
        <f t="shared" si="0"/>
        <v>0</v>
      </c>
    </row>
    <row r="26" spans="1:5">
      <c r="A26" s="47" t="s">
        <v>200</v>
      </c>
      <c r="B26" s="50">
        <v>255941.44</v>
      </c>
      <c r="C26" s="44">
        <v>132532.21000000002</v>
      </c>
      <c r="D26" s="52">
        <f t="shared" si="0"/>
        <v>123409.22999999998</v>
      </c>
    </row>
    <row r="27" spans="1:5">
      <c r="A27" s="47" t="s">
        <v>201</v>
      </c>
      <c r="B27">
        <v>0</v>
      </c>
      <c r="D27" s="44">
        <f t="shared" si="0"/>
        <v>0</v>
      </c>
    </row>
    <row r="28" spans="1:5">
      <c r="A28" s="47" t="s">
        <v>202</v>
      </c>
      <c r="B28" s="50">
        <v>1099.6500000000001</v>
      </c>
      <c r="C28" s="44">
        <v>3830.33</v>
      </c>
      <c r="D28" s="44">
        <f t="shared" si="0"/>
        <v>-2730.68</v>
      </c>
    </row>
    <row r="29" spans="1:5">
      <c r="A29" s="47" t="s">
        <v>203</v>
      </c>
      <c r="B29" s="50">
        <v>1131.0899999999999</v>
      </c>
      <c r="C29" s="44">
        <v>1950.06</v>
      </c>
      <c r="D29" s="44">
        <f t="shared" si="0"/>
        <v>-818.97</v>
      </c>
    </row>
    <row r="30" spans="1:5">
      <c r="A30" s="47" t="s">
        <v>204</v>
      </c>
      <c r="B30" s="50">
        <v>10874.93</v>
      </c>
      <c r="C30" s="44">
        <v>4687.67</v>
      </c>
      <c r="D30" s="44">
        <f t="shared" si="0"/>
        <v>6187.26</v>
      </c>
    </row>
    <row r="31" spans="1:5">
      <c r="A31" s="47" t="s">
        <v>205</v>
      </c>
      <c r="B31" s="50">
        <v>-6070740.04</v>
      </c>
      <c r="C31" s="44">
        <v>-6471014.3799999999</v>
      </c>
      <c r="D31" s="44">
        <f t="shared" si="0"/>
        <v>400274.33999999985</v>
      </c>
      <c r="E31" s="50">
        <f>+D31+D62</f>
        <v>1884338.3399999999</v>
      </c>
    </row>
    <row r="32" spans="1:5">
      <c r="A32" s="47" t="s">
        <v>206</v>
      </c>
      <c r="B32">
        <v>0</v>
      </c>
      <c r="D32" s="44">
        <f t="shared" si="0"/>
        <v>0</v>
      </c>
    </row>
    <row r="33" spans="1:5">
      <c r="A33" s="47" t="s">
        <v>207</v>
      </c>
      <c r="B33" s="50">
        <v>7540353.71</v>
      </c>
      <c r="C33" s="44">
        <v>6640256.9000000004</v>
      </c>
      <c r="D33" s="52">
        <f t="shared" si="0"/>
        <v>900096.80999999959</v>
      </c>
    </row>
    <row r="34" spans="1:5">
      <c r="A34" s="47" t="s">
        <v>208</v>
      </c>
      <c r="B34" s="50">
        <v>3858.9</v>
      </c>
      <c r="C34" s="44">
        <v>16103.730000000001</v>
      </c>
      <c r="D34" s="52">
        <f t="shared" si="0"/>
        <v>-12244.830000000002</v>
      </c>
    </row>
    <row r="35" spans="1:5">
      <c r="A35" s="47" t="s">
        <v>209</v>
      </c>
      <c r="B35" s="50">
        <v>90032.34</v>
      </c>
      <c r="C35" s="44">
        <v>100168.62</v>
      </c>
      <c r="D35" s="52">
        <f t="shared" si="0"/>
        <v>-10136.279999999999</v>
      </c>
    </row>
    <row r="36" spans="1:5">
      <c r="A36" s="47" t="s">
        <v>210</v>
      </c>
      <c r="B36" s="50">
        <v>-2524420.7000000002</v>
      </c>
      <c r="C36" s="44">
        <v>-4916060.6999999993</v>
      </c>
      <c r="D36" s="52">
        <f t="shared" si="0"/>
        <v>2391639.9999999991</v>
      </c>
      <c r="E36" s="50">
        <f>+D36+D37+D38+D39+D40+D41+D44+D45+D46+D47+D48+D50+D53</f>
        <v>3278586.8499999992</v>
      </c>
    </row>
    <row r="37" spans="1:5">
      <c r="A37" s="47" t="s">
        <v>211</v>
      </c>
      <c r="B37" s="50">
        <v>-106081.75</v>
      </c>
      <c r="C37" s="44">
        <v>-48783.579999999994</v>
      </c>
      <c r="D37" s="52">
        <f t="shared" si="0"/>
        <v>-57298.170000000006</v>
      </c>
    </row>
    <row r="38" spans="1:5">
      <c r="A38" s="47" t="s">
        <v>212</v>
      </c>
      <c r="B38" s="50">
        <v>-24000</v>
      </c>
      <c r="C38" s="44">
        <v>-6178.5</v>
      </c>
      <c r="D38" s="52">
        <f t="shared" si="0"/>
        <v>-17821.5</v>
      </c>
    </row>
    <row r="39" spans="1:5">
      <c r="A39" s="47" t="s">
        <v>213</v>
      </c>
      <c r="B39">
        <v>-98.14</v>
      </c>
      <c r="C39" s="44">
        <v>-26000</v>
      </c>
      <c r="D39" s="52">
        <f t="shared" si="0"/>
        <v>25901.86</v>
      </c>
    </row>
    <row r="40" spans="1:5">
      <c r="A40" s="47" t="s">
        <v>214</v>
      </c>
      <c r="B40" s="50">
        <v>-9665.6</v>
      </c>
      <c r="C40" s="44">
        <v>-231.31000000000006</v>
      </c>
      <c r="D40" s="52">
        <f t="shared" si="0"/>
        <v>-9434.2900000000009</v>
      </c>
    </row>
    <row r="41" spans="1:5">
      <c r="A41" s="47" t="s">
        <v>215</v>
      </c>
      <c r="B41" s="50">
        <v>-103692.53</v>
      </c>
      <c r="C41" s="44">
        <v>-115376.11</v>
      </c>
      <c r="D41" s="52">
        <f t="shared" si="0"/>
        <v>11683.580000000002</v>
      </c>
    </row>
    <row r="42" spans="1:5">
      <c r="A42" s="47" t="s">
        <v>216</v>
      </c>
      <c r="B42">
        <v>0</v>
      </c>
      <c r="C42" s="44">
        <v>0</v>
      </c>
      <c r="D42" s="44">
        <f t="shared" si="0"/>
        <v>0</v>
      </c>
    </row>
    <row r="43" spans="1:5">
      <c r="A43" s="47" t="s">
        <v>217</v>
      </c>
      <c r="B43" s="50">
        <v>10739.73</v>
      </c>
      <c r="C43" s="44">
        <v>6345.29</v>
      </c>
      <c r="D43" s="52">
        <f t="shared" si="0"/>
        <v>4394.4399999999996</v>
      </c>
    </row>
    <row r="44" spans="1:5">
      <c r="A44" s="47" t="s">
        <v>218</v>
      </c>
      <c r="B44" s="50">
        <v>-72061.119999999995</v>
      </c>
      <c r="C44" s="44">
        <v>-75182.469999999987</v>
      </c>
      <c r="D44" s="52">
        <f t="shared" si="0"/>
        <v>3121.3499999999913</v>
      </c>
    </row>
    <row r="45" spans="1:5">
      <c r="A45" s="47" t="s">
        <v>219</v>
      </c>
      <c r="B45" s="50">
        <v>-55383.8</v>
      </c>
      <c r="C45" s="44">
        <v>-22728.639999999985</v>
      </c>
      <c r="D45" s="53">
        <f t="shared" si="0"/>
        <v>-32655.160000000018</v>
      </c>
    </row>
    <row r="46" spans="1:5">
      <c r="A46" s="47" t="s">
        <v>220</v>
      </c>
      <c r="B46" s="50">
        <v>-18926.400000000001</v>
      </c>
      <c r="C46" s="44">
        <v>-8192.1</v>
      </c>
      <c r="D46" s="52">
        <f t="shared" si="0"/>
        <v>-10734.300000000001</v>
      </c>
    </row>
    <row r="47" spans="1:5">
      <c r="A47" s="47" t="s">
        <v>221</v>
      </c>
      <c r="B47" s="50">
        <v>-100539.95</v>
      </c>
      <c r="C47" s="44">
        <v>-224995.54</v>
      </c>
      <c r="D47" s="52">
        <f t="shared" si="0"/>
        <v>124455.59000000001</v>
      </c>
    </row>
    <row r="48" spans="1:5">
      <c r="A48" s="47" t="s">
        <v>222</v>
      </c>
      <c r="B48">
        <v>462.11</v>
      </c>
      <c r="C48" s="44">
        <v>-4351.99</v>
      </c>
      <c r="D48" s="52">
        <f t="shared" si="0"/>
        <v>4814.0999999999995</v>
      </c>
    </row>
    <row r="49" spans="1:5">
      <c r="A49" s="47" t="s">
        <v>223</v>
      </c>
      <c r="B49">
        <v>0</v>
      </c>
      <c r="D49" s="44">
        <f t="shared" si="0"/>
        <v>0</v>
      </c>
    </row>
    <row r="50" spans="1:5">
      <c r="A50" s="47" t="s">
        <v>224</v>
      </c>
      <c r="B50" s="50">
        <v>-254355.54</v>
      </c>
      <c r="C50" s="44">
        <v>-183152.77</v>
      </c>
      <c r="D50" s="52">
        <f t="shared" si="0"/>
        <v>-71202.770000000019</v>
      </c>
    </row>
    <row r="51" spans="1:5">
      <c r="A51" s="47" t="s">
        <v>225</v>
      </c>
      <c r="B51">
        <v>0</v>
      </c>
      <c r="D51" s="52">
        <f t="shared" si="0"/>
        <v>0</v>
      </c>
    </row>
    <row r="52" spans="1:5">
      <c r="A52" s="47" t="s">
        <v>226</v>
      </c>
      <c r="B52" s="50">
        <v>471566.59</v>
      </c>
      <c r="C52" s="44">
        <v>731364.39999999991</v>
      </c>
      <c r="D52" s="52">
        <f t="shared" si="0"/>
        <v>-259797.80999999988</v>
      </c>
    </row>
    <row r="53" spans="1:5">
      <c r="A53" s="47" t="s">
        <v>227</v>
      </c>
      <c r="B53" s="50">
        <v>-843808.63</v>
      </c>
      <c r="C53" s="44">
        <v>-1759925.19</v>
      </c>
      <c r="D53" s="52">
        <f t="shared" si="0"/>
        <v>916116.55999999994</v>
      </c>
    </row>
    <row r="54" spans="1:5">
      <c r="A54" s="47" t="s">
        <v>228</v>
      </c>
      <c r="B54" s="50">
        <v>14513.02</v>
      </c>
      <c r="C54" s="44">
        <v>14349.130000000001</v>
      </c>
      <c r="D54" s="52">
        <f t="shared" si="0"/>
        <v>163.88999999999942</v>
      </c>
    </row>
    <row r="55" spans="1:5">
      <c r="A55" s="47" t="s">
        <v>229</v>
      </c>
      <c r="B55" s="50">
        <v>-1174.3</v>
      </c>
      <c r="C55" s="44">
        <v>-6702.28</v>
      </c>
      <c r="D55" s="52">
        <f t="shared" si="0"/>
        <v>5527.98</v>
      </c>
    </row>
    <row r="56" spans="1:5">
      <c r="A56" s="47" t="s">
        <v>230</v>
      </c>
      <c r="B56" s="50">
        <v>-804260.86</v>
      </c>
      <c r="C56" s="44">
        <v>-455795.49999999994</v>
      </c>
      <c r="D56" s="52">
        <f t="shared" si="0"/>
        <v>-348465.36000000004</v>
      </c>
    </row>
    <row r="57" spans="1:5">
      <c r="A57" s="47" t="s">
        <v>231</v>
      </c>
      <c r="B57" s="50">
        <v>-411229.69</v>
      </c>
      <c r="C57" s="44">
        <v>-535370.93000000005</v>
      </c>
      <c r="D57" s="52">
        <f t="shared" si="0"/>
        <v>124141.24000000005</v>
      </c>
    </row>
    <row r="58" spans="1:5">
      <c r="A58" s="47" t="s">
        <v>232</v>
      </c>
      <c r="B58">
        <v>0</v>
      </c>
      <c r="D58" s="44">
        <f t="shared" si="0"/>
        <v>0</v>
      </c>
    </row>
    <row r="59" spans="1:5">
      <c r="A59" s="47" t="s">
        <v>233</v>
      </c>
      <c r="B59" s="50">
        <v>-5642986</v>
      </c>
      <c r="C59" s="44">
        <v>-5642986</v>
      </c>
      <c r="D59" s="44">
        <f t="shared" si="0"/>
        <v>0</v>
      </c>
    </row>
    <row r="60" spans="1:5">
      <c r="A60" s="47" t="s">
        <v>234</v>
      </c>
      <c r="B60" s="50">
        <v>-541647.14</v>
      </c>
      <c r="C60" s="44">
        <v>-593646.6</v>
      </c>
      <c r="D60" s="44">
        <f t="shared" si="0"/>
        <v>51999.459999999963</v>
      </c>
    </row>
    <row r="61" spans="1:5">
      <c r="A61" s="47" t="s">
        <v>235</v>
      </c>
      <c r="B61" s="50">
        <v>-1749974.8</v>
      </c>
      <c r="C61" s="44">
        <v>-2217969.9899999998</v>
      </c>
      <c r="D61" s="44">
        <f t="shared" si="0"/>
        <v>467995.18999999971</v>
      </c>
    </row>
    <row r="62" spans="1:5">
      <c r="A62" s="47" t="s">
        <v>236</v>
      </c>
      <c r="B62" s="50">
        <v>-147400</v>
      </c>
      <c r="C62" s="44">
        <v>-1631464</v>
      </c>
      <c r="D62" s="52">
        <f t="shared" si="0"/>
        <v>1484064</v>
      </c>
    </row>
    <row r="63" spans="1:5">
      <c r="A63" s="47" t="s">
        <v>237</v>
      </c>
      <c r="B63" s="50">
        <v>-58233.09</v>
      </c>
      <c r="C63" s="44">
        <v>-65581.11</v>
      </c>
      <c r="D63" s="52">
        <f t="shared" si="0"/>
        <v>7348.0200000000041</v>
      </c>
      <c r="E63" s="50">
        <f>SUM(D63:D66)</f>
        <v>84401.549999999988</v>
      </c>
    </row>
    <row r="64" spans="1:5">
      <c r="A64" s="47" t="s">
        <v>238</v>
      </c>
      <c r="B64" s="50">
        <v>-214884.78</v>
      </c>
      <c r="C64" s="44">
        <v>-307489.23</v>
      </c>
      <c r="D64" s="52">
        <f t="shared" si="0"/>
        <v>92604.449999999983</v>
      </c>
    </row>
    <row r="65" spans="1:4">
      <c r="A65" s="47" t="s">
        <v>239</v>
      </c>
      <c r="B65" s="50">
        <v>-28665.81</v>
      </c>
      <c r="C65" s="44">
        <v>-41693.240000000013</v>
      </c>
      <c r="D65" s="52">
        <f t="shared" si="0"/>
        <v>13027.430000000011</v>
      </c>
    </row>
    <row r="66" spans="1:4">
      <c r="A66" s="47" t="s">
        <v>240</v>
      </c>
      <c r="B66" s="50">
        <v>-28578.35</v>
      </c>
      <c r="C66" s="44">
        <v>0</v>
      </c>
      <c r="D66" s="52">
        <f t="shared" si="0"/>
        <v>-28578.35</v>
      </c>
    </row>
    <row r="67" spans="1:4">
      <c r="A67" s="47" t="s">
        <v>241</v>
      </c>
      <c r="B67" s="50">
        <v>22598690.010000002</v>
      </c>
    </row>
    <row r="68" spans="1:4">
      <c r="A68" s="47" t="s">
        <v>242</v>
      </c>
      <c r="B68" s="50">
        <v>570923.97</v>
      </c>
    </row>
    <row r="69" spans="1:4">
      <c r="A69" s="47" t="s">
        <v>243</v>
      </c>
      <c r="B69" s="50">
        <v>1626241.8</v>
      </c>
    </row>
    <row r="70" spans="1:4">
      <c r="A70" s="47" t="s">
        <v>244</v>
      </c>
      <c r="B70" s="50">
        <v>223289.75</v>
      </c>
    </row>
    <row r="71" spans="1:4">
      <c r="A71" s="47" t="s">
        <v>245</v>
      </c>
      <c r="B71" s="50">
        <v>6393.28</v>
      </c>
    </row>
    <row r="72" spans="1:4">
      <c r="A72" s="47" t="s">
        <v>246</v>
      </c>
      <c r="B72" s="50">
        <v>4531.04</v>
      </c>
    </row>
    <row r="73" spans="1:4">
      <c r="A73" s="47" t="s">
        <v>247</v>
      </c>
      <c r="B73" s="50">
        <v>2302280.92</v>
      </c>
    </row>
    <row r="74" spans="1:4">
      <c r="A74" s="47" t="s">
        <v>248</v>
      </c>
      <c r="B74" s="50">
        <v>1281118.1299999999</v>
      </c>
    </row>
    <row r="75" spans="1:4">
      <c r="A75" s="47" t="s">
        <v>249</v>
      </c>
      <c r="B75" s="50">
        <v>447559.85</v>
      </c>
    </row>
    <row r="76" spans="1:4">
      <c r="A76" s="47" t="s">
        <v>250</v>
      </c>
      <c r="B76" s="50">
        <v>6444.14</v>
      </c>
    </row>
    <row r="77" spans="1:4">
      <c r="A77" s="47" t="s">
        <v>251</v>
      </c>
      <c r="B77" s="50">
        <v>35962.57</v>
      </c>
    </row>
    <row r="78" spans="1:4">
      <c r="A78" s="47" t="s">
        <v>252</v>
      </c>
      <c r="B78" s="50">
        <v>21692.03</v>
      </c>
    </row>
    <row r="79" spans="1:4">
      <c r="A79" s="47" t="s">
        <v>253</v>
      </c>
      <c r="B79" s="50">
        <v>40404.33</v>
      </c>
    </row>
    <row r="80" spans="1:4">
      <c r="A80" s="47" t="s">
        <v>254</v>
      </c>
      <c r="B80" s="50">
        <v>2870.88</v>
      </c>
    </row>
    <row r="81" spans="1:2">
      <c r="A81" s="47" t="s">
        <v>255</v>
      </c>
      <c r="B81" s="50">
        <v>284513.08</v>
      </c>
    </row>
    <row r="82" spans="1:2">
      <c r="A82" s="47" t="s">
        <v>256</v>
      </c>
      <c r="B82" s="50">
        <v>495722.99</v>
      </c>
    </row>
    <row r="83" spans="1:2">
      <c r="A83" s="47" t="s">
        <v>257</v>
      </c>
      <c r="B83" s="50">
        <v>1341.93</v>
      </c>
    </row>
    <row r="84" spans="1:2">
      <c r="A84" s="47" t="s">
        <v>258</v>
      </c>
      <c r="B84" s="50">
        <v>999484.69</v>
      </c>
    </row>
    <row r="85" spans="1:2">
      <c r="A85" s="47" t="s">
        <v>259</v>
      </c>
      <c r="B85" s="50">
        <v>320468.7</v>
      </c>
    </row>
    <row r="86" spans="1:2">
      <c r="A86" s="47" t="s">
        <v>260</v>
      </c>
      <c r="B86">
        <v>2.3199999999999998</v>
      </c>
    </row>
    <row r="87" spans="1:2">
      <c r="A87" s="47" t="s">
        <v>261</v>
      </c>
      <c r="B87" s="50">
        <v>1828974.34</v>
      </c>
    </row>
    <row r="88" spans="1:2">
      <c r="A88" s="47" t="s">
        <v>262</v>
      </c>
      <c r="B88" s="50">
        <v>189406.98</v>
      </c>
    </row>
    <row r="89" spans="1:2">
      <c r="A89" s="47" t="s">
        <v>263</v>
      </c>
      <c r="B89" s="50">
        <v>19178.62</v>
      </c>
    </row>
    <row r="90" spans="1:2">
      <c r="A90" s="47" t="s">
        <v>264</v>
      </c>
      <c r="B90" s="50">
        <v>193020</v>
      </c>
    </row>
    <row r="91" spans="1:2">
      <c r="A91" s="47" t="s">
        <v>265</v>
      </c>
      <c r="B91" s="50">
        <v>18613.78</v>
      </c>
    </row>
    <row r="92" spans="1:2">
      <c r="A92" s="47" t="s">
        <v>266</v>
      </c>
      <c r="B92" s="50">
        <v>129092.35</v>
      </c>
    </row>
    <row r="93" spans="1:2">
      <c r="A93" s="47" t="s">
        <v>267</v>
      </c>
      <c r="B93" s="50">
        <v>-229996.97</v>
      </c>
    </row>
    <row r="94" spans="1:2">
      <c r="A94" s="47" t="s">
        <v>268</v>
      </c>
      <c r="B94" s="50">
        <v>-26353253</v>
      </c>
    </row>
    <row r="95" spans="1:2">
      <c r="A95" s="47" t="s">
        <v>269</v>
      </c>
      <c r="B95" s="50">
        <v>-169772.53</v>
      </c>
    </row>
    <row r="96" spans="1:2">
      <c r="A96" s="47" t="s">
        <v>270</v>
      </c>
      <c r="B96" s="50">
        <v>-1689787.17</v>
      </c>
    </row>
    <row r="97" spans="1:2">
      <c r="A97" s="47" t="s">
        <v>271</v>
      </c>
      <c r="B97">
        <v>0</v>
      </c>
    </row>
    <row r="98" spans="1:2">
      <c r="A98" s="47" t="s">
        <v>272</v>
      </c>
      <c r="B98" s="50">
        <v>-4210.16</v>
      </c>
    </row>
    <row r="99" spans="1:2">
      <c r="A99" s="47" t="s">
        <v>273</v>
      </c>
      <c r="B99" s="50">
        <v>-685438.06</v>
      </c>
    </row>
    <row r="100" spans="1:2">
      <c r="A100" s="47" t="s">
        <v>274</v>
      </c>
      <c r="B100" s="50">
        <v>-1767162.87</v>
      </c>
    </row>
    <row r="101" spans="1:2">
      <c r="A101" s="47" t="s">
        <v>275</v>
      </c>
      <c r="B101" s="50">
        <v>-11053.92</v>
      </c>
    </row>
    <row r="102" spans="1:2">
      <c r="A102" s="47" t="s">
        <v>276</v>
      </c>
      <c r="B102" s="50">
        <v>-228339.88</v>
      </c>
    </row>
    <row r="103" spans="1:2">
      <c r="A103" s="47" t="s">
        <v>277</v>
      </c>
      <c r="B103" s="50">
        <v>-351790.92</v>
      </c>
    </row>
    <row r="104" spans="1:2">
      <c r="A104" s="47" t="s">
        <v>278</v>
      </c>
      <c r="B104" s="50">
        <v>-554770.68999999994</v>
      </c>
    </row>
    <row r="105" spans="1:2">
      <c r="A105" s="47" t="s">
        <v>279</v>
      </c>
      <c r="B105">
        <v>-28.04</v>
      </c>
    </row>
    <row r="106" spans="1:2">
      <c r="A106" s="47" t="s">
        <v>280</v>
      </c>
      <c r="B106" s="50">
        <v>-985910.16</v>
      </c>
    </row>
    <row r="107" spans="1:2">
      <c r="A107" s="47" t="s">
        <v>281</v>
      </c>
      <c r="B107" s="50">
        <v>-1112101.3400000001</v>
      </c>
    </row>
    <row r="108" spans="1:2">
      <c r="A108" s="47" t="s">
        <v>282</v>
      </c>
      <c r="B108">
        <v>-754.97</v>
      </c>
    </row>
    <row r="109" spans="1:2">
      <c r="A109" s="47" t="s">
        <v>283</v>
      </c>
      <c r="B109" s="50">
        <v>-23846.45</v>
      </c>
    </row>
  </sheetData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CF</vt:lpstr>
      <vt:lpstr>HK</vt:lpstr>
      <vt:lpstr>Hárok3</vt:lpstr>
    </vt:vector>
  </TitlesOfParts>
  <Company>MLSK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jborgulova</cp:lastModifiedBy>
  <cp:lastPrinted>2016-06-28T15:09:27Z</cp:lastPrinted>
  <dcterms:created xsi:type="dcterms:W3CDTF">2008-07-06T20:12:50Z</dcterms:created>
  <dcterms:modified xsi:type="dcterms:W3CDTF">2017-06-27T14:22:40Z</dcterms:modified>
</cp:coreProperties>
</file>